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Lahoucine.Ouhssayne\Desktop\New Pay Items\"/>
    </mc:Choice>
  </mc:AlternateContent>
  <xr:revisionPtr revIDLastSave="0" documentId="13_ncr:1_{688FDAAE-DA3F-4E64-B8F3-F5B059C6BCAE}" xr6:coauthVersionLast="47" xr6:coauthVersionMax="47" xr10:uidLastSave="{00000000-0000-0000-0000-000000000000}"/>
  <bookViews>
    <workbookView xWindow="-14535" yWindow="-16320" windowWidth="29040" windowHeight="15840" activeTab="1" xr2:uid="{00000000-000D-0000-FFFF-FFFF00000000}"/>
  </bookViews>
  <sheets>
    <sheet name="FP14Pay Item Naming Structure" sheetId="3" r:id="rId1"/>
    <sheet name="FP14 Pay Items" sheetId="11" r:id="rId2"/>
    <sheet name="FP14 Deleted Pay Items" sheetId="16" state="hidden" r:id="rId3"/>
    <sheet name="FP14 Deleted Sections" sheetId="17" state="hidden" r:id="rId4"/>
    <sheet name="Conversion Factors" sheetId="18" state="hidden" r:id="rId5"/>
    <sheet name="Web" sheetId="19" r:id="rId6"/>
    <sheet name="Pay Item Requests" sheetId="20" r:id="rId7"/>
  </sheets>
  <definedNames>
    <definedName name="_xlnm._FilterDatabase" localSheetId="4" hidden="1">'Conversion Factors'!#REF!</definedName>
    <definedName name="_xlnm._FilterDatabase" localSheetId="2" hidden="1">'FP14 Deleted Pay Items'!$A$1:$G$1</definedName>
    <definedName name="_xlnm._FilterDatabase" localSheetId="3" hidden="1">'FP14 Deleted Sections'!$A$1:$D$1</definedName>
    <definedName name="_xlnm._FilterDatabase" localSheetId="1" hidden="1">'FP14 Pay Items'!$A$1:$O$3981</definedName>
    <definedName name="_xlnm._FilterDatabase" localSheetId="0" hidden="1">'FP14Pay Item Naming Structure'!$A$1:$E$1</definedName>
    <definedName name="Begin">'Pay Item Requests'!$F$47</definedName>
    <definedName name="CenterCell">'Pay Item Requests'!$F$48</definedName>
    <definedName name="End">'Pay Item Requests'!$F$50</definedName>
    <definedName name="Holidays">'Pay Item Requests'!$B$38:$B$50</definedName>
    <definedName name="IncrMeeting">'Pay Item Requests'!$F$52</definedName>
    <definedName name="IncrRequest">'Pay Item Requests'!$F$51</definedName>
    <definedName name="IncrUpdate">'Pay Item Requests'!$F$53</definedName>
    <definedName name="NoMtg">'Pay Item Requests'!$F$49</definedName>
    <definedName name="Output">INDIRECT(Size)</definedName>
    <definedName name="Start">'Pay Item Requests'!$C$2</definedName>
    <definedName name="Year">'Pay Item Requests'!$B$37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71" i="11" l="1"/>
  <c r="Q3871" i="11"/>
  <c r="P3872" i="11"/>
  <c r="Q3872" i="11"/>
  <c r="P712" i="11"/>
  <c r="Q712" i="11"/>
  <c r="P3746" i="11"/>
  <c r="Q3746" i="11"/>
  <c r="P988" i="11"/>
  <c r="Q988" i="11"/>
  <c r="P3768" i="11"/>
  <c r="Q3768" i="11"/>
  <c r="P3049" i="11"/>
  <c r="Q3049" i="11"/>
  <c r="P3050" i="11"/>
  <c r="Q3050" i="11"/>
  <c r="P3082" i="11"/>
  <c r="Q3082" i="11"/>
  <c r="P3767" i="11"/>
  <c r="Q3767" i="11"/>
  <c r="P3766" i="11"/>
  <c r="Q3766" i="11"/>
  <c r="P3751" i="11"/>
  <c r="Q3751" i="11"/>
  <c r="P3419" i="11"/>
  <c r="Q3419" i="11"/>
  <c r="P274" i="11"/>
  <c r="Q274" i="11"/>
  <c r="Q581" i="11"/>
  <c r="P581" i="11"/>
  <c r="Q541" i="11"/>
  <c r="P541" i="11"/>
  <c r="Q1616" i="11"/>
  <c r="P1616" i="11"/>
  <c r="P2929" i="11"/>
  <c r="Q2929" i="11"/>
  <c r="Q2780" i="11"/>
  <c r="P2780" i="11"/>
  <c r="Q2779" i="11"/>
  <c r="P2779" i="11"/>
  <c r="P2778" i="11"/>
  <c r="Q2778" i="11"/>
  <c r="P3908" i="11"/>
  <c r="Q3908" i="11"/>
  <c r="P698" i="11"/>
  <c r="Q698" i="11"/>
  <c r="P3188" i="11"/>
  <c r="Q3188" i="11"/>
  <c r="P3221" i="11"/>
  <c r="Q3221" i="11"/>
  <c r="P245" i="11"/>
  <c r="Q245" i="11"/>
  <c r="P199" i="11"/>
  <c r="Q199" i="11"/>
  <c r="P1309" i="11"/>
  <c r="Q1309" i="11"/>
  <c r="P3933" i="11"/>
  <c r="Q3933" i="11"/>
  <c r="Q981" i="11"/>
  <c r="P981" i="11"/>
  <c r="P980" i="11"/>
  <c r="Q980" i="11"/>
  <c r="Q3900" i="11"/>
  <c r="P3900" i="11"/>
  <c r="Q2800" i="11" l="1"/>
  <c r="P2800" i="11"/>
  <c r="Q2799" i="11"/>
  <c r="P2799" i="11"/>
  <c r="Q2050" i="11" l="1"/>
  <c r="P2050" i="11"/>
  <c r="Q3973" i="11"/>
  <c r="P3973" i="11"/>
  <c r="Q2380" i="11" l="1"/>
  <c r="P2380" i="11"/>
  <c r="Q3875" i="11" l="1"/>
  <c r="P3875" i="11"/>
  <c r="Q569" i="11"/>
  <c r="P569" i="11"/>
  <c r="Q120" i="11" l="1"/>
  <c r="P120" i="11"/>
  <c r="P3874" i="11" l="1"/>
  <c r="Q3874" i="11"/>
  <c r="Q2647" i="11"/>
  <c r="P2647" i="11"/>
  <c r="Q727" i="11" l="1"/>
  <c r="P727" i="11"/>
  <c r="P987" i="11" l="1"/>
  <c r="Q987" i="11"/>
  <c r="P3907" i="11" l="1"/>
  <c r="Q3907" i="11"/>
  <c r="P3814" i="11" l="1"/>
  <c r="Q3814" i="11"/>
  <c r="Q2912" i="11"/>
  <c r="P2912" i="11"/>
  <c r="Q3867" i="11" l="1"/>
  <c r="P3867" i="11"/>
  <c r="Q3350" i="11" l="1"/>
  <c r="P3350" i="11"/>
  <c r="Q1330" i="11" l="1"/>
  <c r="P1330" i="11"/>
  <c r="Q583" i="11" l="1"/>
  <c r="P583" i="11"/>
  <c r="Q1333" i="11" l="1"/>
  <c r="P1333" i="11"/>
  <c r="Q1332" i="11"/>
  <c r="P1332" i="11"/>
  <c r="Q1331" i="11"/>
  <c r="P1331" i="11"/>
  <c r="Q255" i="11" l="1"/>
  <c r="P255" i="11"/>
  <c r="Q585" i="11" l="1"/>
  <c r="P585" i="11"/>
  <c r="Q584" i="11"/>
  <c r="P584" i="11"/>
  <c r="P1649" i="11" l="1"/>
  <c r="Q1649" i="11"/>
  <c r="P1647" i="11"/>
  <c r="Q1647" i="11"/>
  <c r="P3048" i="11" l="1"/>
  <c r="Q3048" i="11"/>
  <c r="P3108" i="11" l="1"/>
  <c r="Q3108" i="11"/>
  <c r="P3220" i="11"/>
  <c r="Q3220" i="11"/>
  <c r="P3205" i="11" l="1"/>
  <c r="Q3205" i="11"/>
  <c r="P3160" i="11"/>
  <c r="Q3160" i="11"/>
  <c r="P3219" i="11"/>
  <c r="Q3219" i="11"/>
  <c r="Q3203" i="11"/>
  <c r="P3203" i="11"/>
  <c r="P3054" i="11"/>
  <c r="Q3054" i="11"/>
  <c r="Q3007" i="11"/>
  <c r="P3007" i="11"/>
  <c r="P3011" i="11"/>
  <c r="Q3011" i="11"/>
  <c r="P878" i="11" l="1"/>
  <c r="Q878" i="11"/>
  <c r="P2358" i="11"/>
  <c r="Q2358" i="11"/>
  <c r="P2384" i="11"/>
  <c r="Q2384" i="11"/>
  <c r="P2051" i="11"/>
  <c r="Q2051" i="11"/>
  <c r="Q3435" i="11" l="1"/>
  <c r="P3435" i="11"/>
  <c r="Q3305" i="11" l="1"/>
  <c r="P3305" i="11"/>
  <c r="Q522" i="11" l="1"/>
  <c r="P522" i="11"/>
  <c r="Q521" i="11"/>
  <c r="P521" i="11"/>
  <c r="Q520" i="11"/>
  <c r="P520" i="11"/>
  <c r="Q519" i="11"/>
  <c r="P519" i="11"/>
  <c r="Q2791" i="11"/>
  <c r="P2791" i="11"/>
  <c r="A10" i="19" l="1"/>
  <c r="A11" i="19"/>
  <c r="A12" i="19"/>
  <c r="A13" i="19"/>
  <c r="A5" i="19"/>
  <c r="A6" i="19"/>
  <c r="A7" i="19"/>
  <c r="A8" i="19"/>
  <c r="A9" i="19"/>
  <c r="C4" i="19"/>
  <c r="A4" i="19" s="1"/>
  <c r="Q2019" i="11" l="1"/>
  <c r="P2019" i="11"/>
  <c r="Q1948" i="11"/>
  <c r="P1948" i="11"/>
  <c r="Q1947" i="11"/>
  <c r="P1947" i="11"/>
  <c r="Q1946" i="11"/>
  <c r="P1946" i="11"/>
  <c r="Q116" i="11" l="1"/>
  <c r="P116" i="11"/>
  <c r="Q113" i="11"/>
  <c r="P113" i="11"/>
  <c r="Q3687" i="11"/>
  <c r="P3687" i="11"/>
  <c r="P3619" i="11" l="1"/>
  <c r="Q3619" i="11"/>
  <c r="P2904" i="11" l="1"/>
  <c r="Q2904" i="11"/>
  <c r="P1086" i="11"/>
  <c r="Q1086" i="11"/>
  <c r="P69" i="11" l="1"/>
  <c r="Q69" i="11"/>
  <c r="B4" i="20" l="1"/>
  <c r="B5" i="20" s="1"/>
  <c r="B6" i="20" s="1"/>
  <c r="B7" i="20" s="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29" i="20" s="1"/>
  <c r="B30" i="20" s="1"/>
  <c r="F49" i="20"/>
  <c r="P2" i="11"/>
  <c r="A14" i="19" s="1"/>
  <c r="P3" i="11"/>
  <c r="A15" i="19" s="1"/>
  <c r="P4" i="11"/>
  <c r="P5" i="11"/>
  <c r="P6" i="1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4" i="11"/>
  <c r="P115" i="11"/>
  <c r="P117" i="11"/>
  <c r="P118" i="11"/>
  <c r="P119"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6" i="11"/>
  <c r="P247" i="11"/>
  <c r="P248" i="11"/>
  <c r="P249" i="11"/>
  <c r="P250" i="11"/>
  <c r="P251" i="11"/>
  <c r="P252" i="11"/>
  <c r="P253" i="11"/>
  <c r="P254" i="11"/>
  <c r="P256" i="11"/>
  <c r="P257" i="11"/>
  <c r="P258" i="11"/>
  <c r="P259" i="11"/>
  <c r="P260" i="11"/>
  <c r="P261" i="11"/>
  <c r="P262" i="11"/>
  <c r="P263" i="11"/>
  <c r="P264" i="11"/>
  <c r="P265" i="11"/>
  <c r="P266" i="11"/>
  <c r="P267" i="11"/>
  <c r="P268" i="11"/>
  <c r="P269" i="11"/>
  <c r="P270" i="11"/>
  <c r="P271" i="11"/>
  <c r="P272" i="11"/>
  <c r="P273"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P301" i="11"/>
  <c r="P302" i="11"/>
  <c r="P303" i="11"/>
  <c r="P304" i="11"/>
  <c r="P305" i="11"/>
  <c r="P306" i="11"/>
  <c r="P307" i="11"/>
  <c r="P308" i="11"/>
  <c r="P309" i="11"/>
  <c r="P310" i="11"/>
  <c r="P311" i="11"/>
  <c r="P312" i="11"/>
  <c r="P313" i="11"/>
  <c r="P314" i="11"/>
  <c r="P315" i="11"/>
  <c r="P316" i="11"/>
  <c r="P317" i="11"/>
  <c r="P318" i="11"/>
  <c r="P319" i="11"/>
  <c r="P320" i="11"/>
  <c r="P321" i="11"/>
  <c r="P322" i="11"/>
  <c r="P323" i="11"/>
  <c r="P324" i="11"/>
  <c r="P325" i="11"/>
  <c r="P326" i="11"/>
  <c r="P327" i="11"/>
  <c r="P328" i="11"/>
  <c r="P329" i="11"/>
  <c r="P330" i="11"/>
  <c r="P331" i="11"/>
  <c r="P332" i="11"/>
  <c r="P333" i="11"/>
  <c r="P334" i="11"/>
  <c r="P335" i="11"/>
  <c r="P336" i="11"/>
  <c r="P337" i="11"/>
  <c r="P338" i="11"/>
  <c r="P339" i="11"/>
  <c r="P340" i="11"/>
  <c r="P341" i="11"/>
  <c r="P342" i="11"/>
  <c r="P343" i="11"/>
  <c r="P344" i="11"/>
  <c r="P345" i="11"/>
  <c r="P346" i="11"/>
  <c r="P347" i="11"/>
  <c r="P348" i="11"/>
  <c r="P349" i="11"/>
  <c r="P350" i="11"/>
  <c r="P351" i="11"/>
  <c r="P352" i="11"/>
  <c r="P353" i="11"/>
  <c r="P354" i="11"/>
  <c r="P355" i="11"/>
  <c r="P356" i="11"/>
  <c r="P357" i="11"/>
  <c r="P358" i="11"/>
  <c r="P359" i="11"/>
  <c r="P360" i="11"/>
  <c r="P361" i="11"/>
  <c r="P362" i="11"/>
  <c r="P363" i="11"/>
  <c r="P364" i="11"/>
  <c r="P365" i="11"/>
  <c r="P366" i="11"/>
  <c r="P367" i="11"/>
  <c r="P368" i="11"/>
  <c r="P369" i="11"/>
  <c r="P370" i="11"/>
  <c r="P371" i="11"/>
  <c r="P372" i="11"/>
  <c r="P373" i="11"/>
  <c r="P374" i="11"/>
  <c r="P375" i="11"/>
  <c r="P376" i="11"/>
  <c r="P377" i="11"/>
  <c r="P378" i="11"/>
  <c r="P379" i="11"/>
  <c r="P380" i="11"/>
  <c r="P381" i="11"/>
  <c r="P382" i="11"/>
  <c r="P383" i="11"/>
  <c r="P384" i="11"/>
  <c r="P385" i="11"/>
  <c r="P386" i="11"/>
  <c r="P387" i="11"/>
  <c r="P388" i="11"/>
  <c r="P389" i="11"/>
  <c r="P390" i="11"/>
  <c r="P391" i="11"/>
  <c r="P392" i="11"/>
  <c r="P393" i="11"/>
  <c r="P394" i="11"/>
  <c r="P395" i="11"/>
  <c r="P396" i="11"/>
  <c r="P397" i="11"/>
  <c r="P398" i="11"/>
  <c r="P399" i="11"/>
  <c r="P400" i="11"/>
  <c r="P401" i="11"/>
  <c r="P402" i="11"/>
  <c r="P403" i="11"/>
  <c r="P404" i="11"/>
  <c r="P405" i="11"/>
  <c r="P406" i="11"/>
  <c r="P407" i="11"/>
  <c r="P408" i="11"/>
  <c r="P409" i="11"/>
  <c r="P410" i="11"/>
  <c r="P411" i="11"/>
  <c r="P412" i="11"/>
  <c r="P413" i="11"/>
  <c r="P414" i="11"/>
  <c r="P415" i="11"/>
  <c r="P416" i="11"/>
  <c r="P417" i="11"/>
  <c r="P418" i="11"/>
  <c r="P419" i="11"/>
  <c r="P420" i="11"/>
  <c r="P421" i="11"/>
  <c r="P422" i="11"/>
  <c r="P423" i="11"/>
  <c r="P424" i="11"/>
  <c r="P425" i="11"/>
  <c r="P426" i="11"/>
  <c r="P427" i="11"/>
  <c r="P428" i="11"/>
  <c r="P429" i="11"/>
  <c r="P430" i="11"/>
  <c r="P431" i="11"/>
  <c r="P432" i="11"/>
  <c r="P433" i="11"/>
  <c r="P434" i="11"/>
  <c r="P435" i="11"/>
  <c r="P436" i="11"/>
  <c r="P437" i="11"/>
  <c r="P438" i="11"/>
  <c r="P439" i="11"/>
  <c r="P440" i="11"/>
  <c r="P441" i="11"/>
  <c r="P442" i="11"/>
  <c r="P443" i="11"/>
  <c r="P444" i="11"/>
  <c r="P445" i="11"/>
  <c r="P446" i="11"/>
  <c r="P447" i="11"/>
  <c r="P448" i="11"/>
  <c r="P449" i="11"/>
  <c r="P450" i="11"/>
  <c r="P451" i="11"/>
  <c r="P452" i="11"/>
  <c r="P453" i="11"/>
  <c r="P454" i="11"/>
  <c r="P455" i="11"/>
  <c r="P456" i="11"/>
  <c r="P457" i="11"/>
  <c r="P458" i="11"/>
  <c r="P459" i="11"/>
  <c r="P460" i="11"/>
  <c r="P461" i="11"/>
  <c r="P462" i="11"/>
  <c r="P463" i="11"/>
  <c r="P464" i="11"/>
  <c r="P465" i="11"/>
  <c r="P466" i="11"/>
  <c r="P467" i="11"/>
  <c r="P468" i="11"/>
  <c r="P469" i="11"/>
  <c r="P470" i="11"/>
  <c r="P471" i="11"/>
  <c r="P472" i="11"/>
  <c r="P473" i="11"/>
  <c r="P474" i="11"/>
  <c r="P475" i="11"/>
  <c r="P476" i="11"/>
  <c r="P477" i="11"/>
  <c r="P478" i="11"/>
  <c r="P479" i="11"/>
  <c r="P480" i="11"/>
  <c r="P481" i="11"/>
  <c r="P482" i="11"/>
  <c r="P483" i="11"/>
  <c r="P484" i="11"/>
  <c r="P485" i="11"/>
  <c r="P486" i="11"/>
  <c r="P487" i="11"/>
  <c r="P488" i="11"/>
  <c r="P489" i="11"/>
  <c r="P490" i="11"/>
  <c r="P491" i="11"/>
  <c r="P492" i="11"/>
  <c r="P493" i="11"/>
  <c r="P494" i="11"/>
  <c r="P495" i="11"/>
  <c r="P496" i="11"/>
  <c r="P497" i="11"/>
  <c r="P498" i="11"/>
  <c r="P499" i="11"/>
  <c r="P500" i="11"/>
  <c r="P501" i="11"/>
  <c r="P502" i="11"/>
  <c r="P503" i="11"/>
  <c r="P504" i="11"/>
  <c r="P505" i="11"/>
  <c r="P506" i="11"/>
  <c r="P507" i="11"/>
  <c r="P508" i="11"/>
  <c r="P509" i="11"/>
  <c r="P510" i="11"/>
  <c r="P511" i="11"/>
  <c r="P512" i="11"/>
  <c r="P513" i="11"/>
  <c r="P514" i="11"/>
  <c r="P515" i="11"/>
  <c r="P516" i="11"/>
  <c r="P517" i="11"/>
  <c r="P518" i="11"/>
  <c r="P523" i="11"/>
  <c r="P524" i="11"/>
  <c r="P525" i="11"/>
  <c r="P526" i="11"/>
  <c r="P527" i="11"/>
  <c r="P528" i="11"/>
  <c r="P529" i="11"/>
  <c r="P530" i="11"/>
  <c r="P531" i="11"/>
  <c r="P532" i="11"/>
  <c r="P533" i="11"/>
  <c r="P534" i="11"/>
  <c r="P535" i="11"/>
  <c r="P536" i="11"/>
  <c r="P537" i="11"/>
  <c r="P538" i="11"/>
  <c r="P539" i="11"/>
  <c r="P540" i="11"/>
  <c r="P542" i="11"/>
  <c r="P543" i="11"/>
  <c r="P544" i="11"/>
  <c r="P545" i="11"/>
  <c r="P546" i="11"/>
  <c r="P547" i="11"/>
  <c r="P548" i="11"/>
  <c r="P549" i="11"/>
  <c r="P550" i="11"/>
  <c r="P551" i="11"/>
  <c r="P552" i="11"/>
  <c r="P553" i="11"/>
  <c r="P554" i="11"/>
  <c r="P555" i="11"/>
  <c r="P556" i="11"/>
  <c r="P557" i="11"/>
  <c r="P558" i="11"/>
  <c r="P559" i="11"/>
  <c r="P560" i="11"/>
  <c r="P561" i="11"/>
  <c r="P562" i="11"/>
  <c r="P563" i="11"/>
  <c r="P564" i="11"/>
  <c r="P565" i="11"/>
  <c r="P566" i="11"/>
  <c r="P567" i="11"/>
  <c r="P568" i="11"/>
  <c r="P570" i="11"/>
  <c r="P571" i="11"/>
  <c r="P572" i="11"/>
  <c r="P573" i="11"/>
  <c r="P574" i="11"/>
  <c r="P575" i="11"/>
  <c r="P576" i="11"/>
  <c r="P577" i="11"/>
  <c r="P578" i="11"/>
  <c r="P579" i="11"/>
  <c r="P580" i="11"/>
  <c r="P582" i="11"/>
  <c r="P586" i="11"/>
  <c r="P587" i="11"/>
  <c r="P588" i="11"/>
  <c r="P589" i="11"/>
  <c r="P590" i="11"/>
  <c r="P591" i="11"/>
  <c r="P592" i="11"/>
  <c r="P593" i="11"/>
  <c r="P594" i="11"/>
  <c r="P595" i="11"/>
  <c r="P596" i="11"/>
  <c r="P597" i="11"/>
  <c r="P598" i="11"/>
  <c r="P599" i="11"/>
  <c r="P600" i="11"/>
  <c r="P601" i="11"/>
  <c r="P602" i="11"/>
  <c r="P603" i="11"/>
  <c r="P604" i="11"/>
  <c r="P605" i="11"/>
  <c r="P606" i="11"/>
  <c r="P607" i="11"/>
  <c r="P608" i="11"/>
  <c r="P609" i="11"/>
  <c r="P610" i="11"/>
  <c r="P611" i="11"/>
  <c r="P612" i="11"/>
  <c r="P613" i="11"/>
  <c r="P614" i="11"/>
  <c r="P615" i="11"/>
  <c r="P616" i="11"/>
  <c r="P617" i="11"/>
  <c r="P618" i="11"/>
  <c r="P619" i="11"/>
  <c r="P620" i="11"/>
  <c r="P621" i="11"/>
  <c r="P622" i="11"/>
  <c r="P623" i="11"/>
  <c r="P624" i="11"/>
  <c r="P625" i="11"/>
  <c r="P626" i="11"/>
  <c r="P627" i="11"/>
  <c r="P628" i="11"/>
  <c r="P629" i="11"/>
  <c r="P630" i="11"/>
  <c r="P631" i="11"/>
  <c r="P632" i="11"/>
  <c r="P633" i="11"/>
  <c r="P634" i="11"/>
  <c r="P635" i="11"/>
  <c r="P636" i="11"/>
  <c r="P637" i="11"/>
  <c r="P638" i="11"/>
  <c r="P639" i="11"/>
  <c r="P640" i="11"/>
  <c r="P641" i="11"/>
  <c r="P642" i="11"/>
  <c r="P643" i="11"/>
  <c r="P644" i="11"/>
  <c r="P645" i="11"/>
  <c r="P646" i="11"/>
  <c r="P647" i="11"/>
  <c r="P648" i="11"/>
  <c r="P649" i="11"/>
  <c r="P650" i="11"/>
  <c r="P651" i="11"/>
  <c r="P652" i="11"/>
  <c r="P653" i="11"/>
  <c r="P654" i="11"/>
  <c r="P655" i="11"/>
  <c r="P656" i="11"/>
  <c r="P657" i="11"/>
  <c r="P658" i="11"/>
  <c r="P659" i="11"/>
  <c r="P660" i="11"/>
  <c r="P661" i="11"/>
  <c r="P662" i="11"/>
  <c r="P663" i="11"/>
  <c r="P664" i="11"/>
  <c r="P665" i="11"/>
  <c r="P666" i="11"/>
  <c r="P667" i="11"/>
  <c r="P668" i="11"/>
  <c r="P669" i="11"/>
  <c r="P670" i="11"/>
  <c r="P671" i="11"/>
  <c r="P672" i="11"/>
  <c r="P673" i="11"/>
  <c r="P674" i="11"/>
  <c r="P675" i="11"/>
  <c r="P676" i="11"/>
  <c r="P677" i="11"/>
  <c r="P678" i="11"/>
  <c r="P679" i="11"/>
  <c r="P680" i="11"/>
  <c r="P681" i="11"/>
  <c r="P682" i="11"/>
  <c r="P683" i="11"/>
  <c r="P684" i="11"/>
  <c r="P685" i="11"/>
  <c r="P686" i="11"/>
  <c r="P687" i="11"/>
  <c r="P688" i="11"/>
  <c r="P689" i="11"/>
  <c r="P690" i="11"/>
  <c r="P691" i="11"/>
  <c r="P692" i="11"/>
  <c r="P693" i="11"/>
  <c r="P694" i="11"/>
  <c r="P695" i="11"/>
  <c r="P696" i="11"/>
  <c r="P697" i="11"/>
  <c r="P699" i="11"/>
  <c r="P700" i="11"/>
  <c r="P701" i="11"/>
  <c r="P702" i="11"/>
  <c r="P703" i="11"/>
  <c r="P704" i="11"/>
  <c r="P705" i="11"/>
  <c r="P706" i="11"/>
  <c r="P707" i="11"/>
  <c r="P708" i="11"/>
  <c r="P709" i="11"/>
  <c r="P710" i="11"/>
  <c r="P711" i="11"/>
  <c r="P713" i="11"/>
  <c r="P714" i="11"/>
  <c r="P715" i="11"/>
  <c r="P716" i="11"/>
  <c r="P717" i="11"/>
  <c r="P718" i="11"/>
  <c r="P719" i="11"/>
  <c r="P720" i="11"/>
  <c r="P721" i="11"/>
  <c r="P722" i="11"/>
  <c r="P723" i="11"/>
  <c r="P724" i="11"/>
  <c r="P725" i="11"/>
  <c r="P726" i="11"/>
  <c r="P728" i="11"/>
  <c r="P729" i="11"/>
  <c r="P730" i="11"/>
  <c r="P731" i="11"/>
  <c r="P732" i="11"/>
  <c r="P733" i="11"/>
  <c r="P734" i="11"/>
  <c r="P735" i="11"/>
  <c r="P736" i="11"/>
  <c r="P737" i="11"/>
  <c r="P738" i="11"/>
  <c r="P739" i="11"/>
  <c r="P740" i="11"/>
  <c r="P741" i="11"/>
  <c r="P742" i="11"/>
  <c r="P743" i="11"/>
  <c r="P744" i="11"/>
  <c r="P745" i="11"/>
  <c r="P746" i="11"/>
  <c r="P747" i="11"/>
  <c r="P748" i="11"/>
  <c r="P749" i="11"/>
  <c r="P750" i="11"/>
  <c r="P751" i="11"/>
  <c r="P752" i="11"/>
  <c r="P753" i="11"/>
  <c r="P754" i="11"/>
  <c r="P755" i="11"/>
  <c r="P756" i="11"/>
  <c r="P757" i="11"/>
  <c r="P758" i="11"/>
  <c r="P759" i="11"/>
  <c r="P760" i="11"/>
  <c r="P761" i="11"/>
  <c r="P762" i="11"/>
  <c r="P763" i="11"/>
  <c r="P764" i="11"/>
  <c r="P765" i="11"/>
  <c r="P766" i="11"/>
  <c r="P767" i="11"/>
  <c r="P768" i="11"/>
  <c r="P769" i="11"/>
  <c r="P770" i="11"/>
  <c r="P771" i="11"/>
  <c r="P772" i="11"/>
  <c r="P773" i="11"/>
  <c r="P774" i="11"/>
  <c r="P775" i="11"/>
  <c r="P776" i="11"/>
  <c r="P777" i="11"/>
  <c r="P778" i="11"/>
  <c r="P779" i="11"/>
  <c r="P780" i="11"/>
  <c r="P781" i="11"/>
  <c r="P782" i="11"/>
  <c r="P783" i="11"/>
  <c r="P784" i="11"/>
  <c r="P785" i="11"/>
  <c r="P786" i="11"/>
  <c r="P787" i="11"/>
  <c r="P788" i="11"/>
  <c r="P789" i="11"/>
  <c r="P790" i="11"/>
  <c r="P791" i="11"/>
  <c r="P792" i="11"/>
  <c r="P793" i="11"/>
  <c r="P794" i="11"/>
  <c r="P795" i="11"/>
  <c r="P796" i="11"/>
  <c r="P797" i="11"/>
  <c r="P798" i="11"/>
  <c r="P799" i="11"/>
  <c r="P800" i="11"/>
  <c r="P801" i="11"/>
  <c r="P802" i="11"/>
  <c r="P803" i="11"/>
  <c r="P804" i="11"/>
  <c r="P805" i="11"/>
  <c r="P806" i="11"/>
  <c r="P807" i="11"/>
  <c r="P808" i="11"/>
  <c r="P809" i="11"/>
  <c r="P810" i="11"/>
  <c r="P811" i="11"/>
  <c r="P812" i="11"/>
  <c r="P813" i="11"/>
  <c r="P814" i="11"/>
  <c r="P815" i="11"/>
  <c r="P816" i="11"/>
  <c r="P817" i="11"/>
  <c r="P818" i="11"/>
  <c r="P819" i="11"/>
  <c r="P820" i="11"/>
  <c r="P821" i="11"/>
  <c r="P822" i="11"/>
  <c r="P823" i="11"/>
  <c r="P824" i="11"/>
  <c r="P825" i="11"/>
  <c r="P826" i="11"/>
  <c r="P827" i="11"/>
  <c r="P828" i="11"/>
  <c r="P829" i="11"/>
  <c r="P830" i="11"/>
  <c r="P831" i="11"/>
  <c r="P832" i="11"/>
  <c r="P833" i="11"/>
  <c r="P834" i="11"/>
  <c r="P835" i="11"/>
  <c r="P836" i="11"/>
  <c r="P837" i="11"/>
  <c r="P838" i="11"/>
  <c r="P839" i="11"/>
  <c r="P840" i="11"/>
  <c r="P841" i="11"/>
  <c r="P842" i="11"/>
  <c r="P843" i="11"/>
  <c r="P844" i="11"/>
  <c r="P845" i="11"/>
  <c r="P846" i="11"/>
  <c r="P847" i="11"/>
  <c r="P848" i="11"/>
  <c r="P849" i="11"/>
  <c r="P850" i="11"/>
  <c r="P851" i="11"/>
  <c r="P852" i="11"/>
  <c r="P853" i="11"/>
  <c r="P854" i="11"/>
  <c r="P855" i="11"/>
  <c r="P856" i="11"/>
  <c r="P857" i="11"/>
  <c r="P858" i="11"/>
  <c r="P859" i="11"/>
  <c r="P860" i="11"/>
  <c r="P861" i="11"/>
  <c r="P862" i="11"/>
  <c r="P863" i="11"/>
  <c r="P864" i="11"/>
  <c r="P865" i="11"/>
  <c r="P866" i="11"/>
  <c r="P867" i="11"/>
  <c r="P868" i="11"/>
  <c r="P869" i="11"/>
  <c r="P870" i="11"/>
  <c r="P871" i="11"/>
  <c r="P872" i="11"/>
  <c r="P873" i="11"/>
  <c r="P874" i="11"/>
  <c r="P875" i="11"/>
  <c r="P876" i="11"/>
  <c r="P877" i="11"/>
  <c r="P879" i="11"/>
  <c r="P880" i="11"/>
  <c r="P881" i="11"/>
  <c r="P882" i="11"/>
  <c r="P883" i="11"/>
  <c r="P884" i="11"/>
  <c r="P885" i="11"/>
  <c r="P886" i="11"/>
  <c r="P887" i="11"/>
  <c r="P888" i="11"/>
  <c r="P889" i="11"/>
  <c r="P890" i="11"/>
  <c r="P891" i="11"/>
  <c r="P892" i="11"/>
  <c r="P893" i="11"/>
  <c r="P894" i="11"/>
  <c r="P895" i="11"/>
  <c r="P896" i="11"/>
  <c r="P897" i="11"/>
  <c r="P898" i="11"/>
  <c r="P899" i="11"/>
  <c r="P900" i="11"/>
  <c r="P901" i="11"/>
  <c r="P902" i="11"/>
  <c r="P903" i="11"/>
  <c r="P904" i="11"/>
  <c r="P905" i="11"/>
  <c r="P906" i="11"/>
  <c r="P907" i="11"/>
  <c r="P908" i="11"/>
  <c r="P909" i="11"/>
  <c r="P910" i="11"/>
  <c r="P911" i="11"/>
  <c r="P912" i="11"/>
  <c r="P913" i="11"/>
  <c r="P914" i="11"/>
  <c r="P915" i="11"/>
  <c r="P916" i="11"/>
  <c r="P917" i="11"/>
  <c r="P918" i="11"/>
  <c r="P919" i="11"/>
  <c r="P920" i="11"/>
  <c r="P921" i="11"/>
  <c r="P922" i="11"/>
  <c r="P923" i="11"/>
  <c r="P924" i="11"/>
  <c r="P925" i="11"/>
  <c r="P926" i="11"/>
  <c r="P927" i="11"/>
  <c r="P928" i="11"/>
  <c r="P929" i="11"/>
  <c r="P930" i="11"/>
  <c r="P931" i="11"/>
  <c r="P932" i="11"/>
  <c r="P933" i="11"/>
  <c r="P934" i="11"/>
  <c r="P935" i="11"/>
  <c r="P936" i="11"/>
  <c r="P937" i="11"/>
  <c r="P938" i="11"/>
  <c r="P939" i="11"/>
  <c r="P940" i="11"/>
  <c r="P941" i="11"/>
  <c r="P942" i="11"/>
  <c r="P943" i="11"/>
  <c r="P944" i="11"/>
  <c r="P945" i="11"/>
  <c r="P946" i="11"/>
  <c r="P947" i="11"/>
  <c r="P948" i="11"/>
  <c r="P949" i="11"/>
  <c r="P950" i="11"/>
  <c r="P951" i="11"/>
  <c r="P952" i="11"/>
  <c r="P953" i="11"/>
  <c r="P954" i="11"/>
  <c r="P955" i="11"/>
  <c r="P956" i="11"/>
  <c r="P957" i="11"/>
  <c r="P958" i="11"/>
  <c r="P959" i="11"/>
  <c r="P960" i="11"/>
  <c r="P961" i="11"/>
  <c r="P962" i="11"/>
  <c r="P963" i="11"/>
  <c r="P964" i="11"/>
  <c r="P965" i="11"/>
  <c r="P966" i="11"/>
  <c r="P967" i="11"/>
  <c r="P968" i="11"/>
  <c r="P969" i="11"/>
  <c r="P970" i="11"/>
  <c r="P971" i="11"/>
  <c r="P972" i="11"/>
  <c r="P973" i="11"/>
  <c r="P974" i="11"/>
  <c r="P975" i="11"/>
  <c r="P976" i="11"/>
  <c r="P977" i="11"/>
  <c r="P978" i="11"/>
  <c r="P979" i="11"/>
  <c r="P982" i="11"/>
  <c r="P983" i="11"/>
  <c r="P984" i="11"/>
  <c r="P985" i="11"/>
  <c r="P986" i="11"/>
  <c r="P989" i="11"/>
  <c r="P990" i="11"/>
  <c r="P991" i="11"/>
  <c r="P992" i="11"/>
  <c r="P993" i="11"/>
  <c r="P994" i="11"/>
  <c r="P995" i="11"/>
  <c r="P996" i="11"/>
  <c r="P997" i="11"/>
  <c r="P998" i="11"/>
  <c r="P999" i="11"/>
  <c r="P1000" i="11"/>
  <c r="P1001" i="11"/>
  <c r="P1002" i="11"/>
  <c r="P1003" i="11"/>
  <c r="P1004" i="11"/>
  <c r="P1005" i="11"/>
  <c r="P1006" i="11"/>
  <c r="P1007" i="11"/>
  <c r="P1008" i="11"/>
  <c r="P1009" i="11"/>
  <c r="P1010" i="11"/>
  <c r="P1011" i="11"/>
  <c r="P1012" i="11"/>
  <c r="P1013" i="11"/>
  <c r="P1014" i="11"/>
  <c r="P1015" i="11"/>
  <c r="P1016" i="11"/>
  <c r="P1017" i="11"/>
  <c r="P1018" i="11"/>
  <c r="P1019" i="11"/>
  <c r="P1020" i="11"/>
  <c r="P1021" i="11"/>
  <c r="P1022" i="11"/>
  <c r="P1023" i="11"/>
  <c r="P1024" i="11"/>
  <c r="P1025" i="11"/>
  <c r="P1026" i="11"/>
  <c r="P1027" i="11"/>
  <c r="P1028" i="11"/>
  <c r="P1029" i="11"/>
  <c r="P1030" i="11"/>
  <c r="P1031" i="11"/>
  <c r="P1032" i="11"/>
  <c r="P1033" i="11"/>
  <c r="P1034" i="11"/>
  <c r="P1035" i="11"/>
  <c r="P1036" i="11"/>
  <c r="P1037" i="11"/>
  <c r="P1038" i="11"/>
  <c r="P1039" i="11"/>
  <c r="P1040" i="11"/>
  <c r="P1041" i="11"/>
  <c r="P1042" i="11"/>
  <c r="P1043" i="11"/>
  <c r="P1044" i="11"/>
  <c r="P1045" i="11"/>
  <c r="P1046" i="11"/>
  <c r="P1047" i="11"/>
  <c r="P1048" i="11"/>
  <c r="P1049" i="11"/>
  <c r="P1050" i="11"/>
  <c r="P1051" i="11"/>
  <c r="P1052" i="11"/>
  <c r="P1053" i="11"/>
  <c r="P1054" i="11"/>
  <c r="P1055" i="11"/>
  <c r="P1056" i="11"/>
  <c r="P1057" i="11"/>
  <c r="P1058" i="11"/>
  <c r="P1059" i="11"/>
  <c r="P1060" i="11"/>
  <c r="P1061" i="11"/>
  <c r="P1062" i="11"/>
  <c r="P1063" i="11"/>
  <c r="P1064" i="11"/>
  <c r="P1065" i="11"/>
  <c r="P1066" i="11"/>
  <c r="P1067" i="11"/>
  <c r="P1068" i="11"/>
  <c r="P1069" i="11"/>
  <c r="P1070" i="11"/>
  <c r="P1071" i="11"/>
  <c r="P1072" i="11"/>
  <c r="P1073" i="11"/>
  <c r="P1074" i="11"/>
  <c r="P1075" i="11"/>
  <c r="P1076" i="11"/>
  <c r="P1077" i="11"/>
  <c r="P1078" i="11"/>
  <c r="P1079" i="11"/>
  <c r="P1080" i="11"/>
  <c r="P1081" i="11"/>
  <c r="P1082" i="11"/>
  <c r="P1083" i="11"/>
  <c r="P1084" i="11"/>
  <c r="P1085" i="11"/>
  <c r="P1087" i="11"/>
  <c r="P1088" i="11"/>
  <c r="P1089" i="11"/>
  <c r="P1090" i="11"/>
  <c r="P1091" i="11"/>
  <c r="P1092" i="11"/>
  <c r="P1093" i="11"/>
  <c r="P1094" i="11"/>
  <c r="P1095" i="11"/>
  <c r="P1096" i="11"/>
  <c r="P1097" i="11"/>
  <c r="P1098" i="11"/>
  <c r="P1099" i="11"/>
  <c r="P1100" i="11"/>
  <c r="P1101" i="11"/>
  <c r="P1102" i="11"/>
  <c r="P1103" i="11"/>
  <c r="P1104" i="11"/>
  <c r="P1105" i="11"/>
  <c r="P1106" i="11"/>
  <c r="P1107" i="11"/>
  <c r="P1108" i="11"/>
  <c r="P1109" i="11"/>
  <c r="P1110" i="11"/>
  <c r="P1111" i="11"/>
  <c r="P1112" i="11"/>
  <c r="P1113" i="11"/>
  <c r="P1114" i="11"/>
  <c r="P1115" i="11"/>
  <c r="P1116" i="11"/>
  <c r="P1117" i="11"/>
  <c r="P1118" i="11"/>
  <c r="P1119" i="11"/>
  <c r="P1120" i="11"/>
  <c r="P1121" i="11"/>
  <c r="P1122" i="11"/>
  <c r="P1123" i="11"/>
  <c r="P1124" i="11"/>
  <c r="P1125" i="11"/>
  <c r="P1126" i="11"/>
  <c r="P1127" i="11"/>
  <c r="P1128" i="11"/>
  <c r="P1129" i="11"/>
  <c r="P1130" i="11"/>
  <c r="P1131" i="11"/>
  <c r="P1132" i="11"/>
  <c r="P1133" i="11"/>
  <c r="P1134" i="11"/>
  <c r="P1135" i="11"/>
  <c r="P1136" i="11"/>
  <c r="P1137" i="11"/>
  <c r="P1138" i="11"/>
  <c r="P1139" i="11"/>
  <c r="P1140" i="11"/>
  <c r="P1141" i="11"/>
  <c r="P1142" i="11"/>
  <c r="P1143" i="11"/>
  <c r="P1144" i="11"/>
  <c r="P1145" i="11"/>
  <c r="P1146" i="11"/>
  <c r="P1147" i="11"/>
  <c r="P1148" i="11"/>
  <c r="P1149" i="11"/>
  <c r="P1150" i="11"/>
  <c r="P1151" i="11"/>
  <c r="P1152" i="11"/>
  <c r="P1153" i="11"/>
  <c r="P1154" i="11"/>
  <c r="P1155" i="11"/>
  <c r="P1156" i="11"/>
  <c r="P1157" i="11"/>
  <c r="P1158" i="11"/>
  <c r="P1159" i="11"/>
  <c r="P1160" i="11"/>
  <c r="P1161" i="11"/>
  <c r="P1162" i="11"/>
  <c r="P1163" i="11"/>
  <c r="P1164" i="11"/>
  <c r="P1165" i="11"/>
  <c r="P1166" i="11"/>
  <c r="P1167" i="11"/>
  <c r="P1168" i="11"/>
  <c r="P1169" i="11"/>
  <c r="P1170" i="11"/>
  <c r="P1171" i="11"/>
  <c r="P1172" i="11"/>
  <c r="P1173" i="11"/>
  <c r="P1174" i="11"/>
  <c r="P1175" i="11"/>
  <c r="P1176" i="11"/>
  <c r="P1177" i="11"/>
  <c r="P1178" i="11"/>
  <c r="P1179" i="11"/>
  <c r="P1180" i="11"/>
  <c r="P1181" i="11"/>
  <c r="P1182" i="11"/>
  <c r="P1183" i="11"/>
  <c r="P1184" i="11"/>
  <c r="P1185" i="11"/>
  <c r="P1186" i="11"/>
  <c r="P1187" i="11"/>
  <c r="P1188" i="11"/>
  <c r="P1189" i="11"/>
  <c r="P1190" i="11"/>
  <c r="P1191" i="11"/>
  <c r="P1192" i="11"/>
  <c r="P1193" i="11"/>
  <c r="P1194" i="11"/>
  <c r="P1195" i="11"/>
  <c r="P1196" i="11"/>
  <c r="P1197" i="11"/>
  <c r="P1198" i="11"/>
  <c r="P1199" i="11"/>
  <c r="P1200" i="11"/>
  <c r="P1201" i="11"/>
  <c r="P1202" i="11"/>
  <c r="P1203" i="11"/>
  <c r="P1204" i="11"/>
  <c r="P1205" i="11"/>
  <c r="P1206" i="11"/>
  <c r="P1207" i="11"/>
  <c r="P1208" i="11"/>
  <c r="P1209" i="11"/>
  <c r="P1210" i="11"/>
  <c r="P1211" i="11"/>
  <c r="P1212" i="11"/>
  <c r="P1213" i="11"/>
  <c r="P1214" i="11"/>
  <c r="P1215" i="11"/>
  <c r="P1216" i="11"/>
  <c r="P1217" i="11"/>
  <c r="P1218" i="11"/>
  <c r="P1219" i="11"/>
  <c r="P1220" i="11"/>
  <c r="P1221" i="11"/>
  <c r="P1222" i="11"/>
  <c r="P1223" i="11"/>
  <c r="P1224" i="11"/>
  <c r="P1225" i="11"/>
  <c r="P1226" i="11"/>
  <c r="P1227" i="11"/>
  <c r="P1228" i="11"/>
  <c r="P1229" i="11"/>
  <c r="P1230" i="11"/>
  <c r="P1231" i="11"/>
  <c r="P1232" i="11"/>
  <c r="P1233" i="11"/>
  <c r="P1234" i="11"/>
  <c r="P1235" i="11"/>
  <c r="P1236" i="11"/>
  <c r="P1237" i="11"/>
  <c r="P1238" i="11"/>
  <c r="P1239" i="11"/>
  <c r="P1240" i="11"/>
  <c r="P1241" i="11"/>
  <c r="P1242" i="11"/>
  <c r="P1243" i="11"/>
  <c r="P1244" i="11"/>
  <c r="P1245" i="11"/>
  <c r="P1246" i="11"/>
  <c r="P1247" i="11"/>
  <c r="P1248" i="11"/>
  <c r="P1249" i="11"/>
  <c r="P1250" i="11"/>
  <c r="P1251" i="11"/>
  <c r="P1252" i="11"/>
  <c r="P1253" i="11"/>
  <c r="P1254" i="11"/>
  <c r="P1255" i="11"/>
  <c r="P1256" i="11"/>
  <c r="P1257" i="11"/>
  <c r="P1258" i="11"/>
  <c r="P1259" i="11"/>
  <c r="P1260" i="11"/>
  <c r="P1261" i="11"/>
  <c r="P1262" i="11"/>
  <c r="P1263" i="11"/>
  <c r="P1264" i="11"/>
  <c r="P1265" i="11"/>
  <c r="P1266" i="11"/>
  <c r="P1267" i="11"/>
  <c r="P1268" i="11"/>
  <c r="P1269" i="11"/>
  <c r="P1270" i="11"/>
  <c r="P1271" i="11"/>
  <c r="P1272" i="11"/>
  <c r="P1273" i="11"/>
  <c r="P1274" i="11"/>
  <c r="P1275" i="11"/>
  <c r="P1276" i="11"/>
  <c r="P1277" i="11"/>
  <c r="P1278" i="11"/>
  <c r="P1279" i="11"/>
  <c r="P1280" i="11"/>
  <c r="P1281" i="11"/>
  <c r="P1282" i="11"/>
  <c r="P1283" i="11"/>
  <c r="P1284" i="11"/>
  <c r="P1285" i="11"/>
  <c r="P1286" i="11"/>
  <c r="P1287" i="11"/>
  <c r="P1288" i="11"/>
  <c r="P1289" i="11"/>
  <c r="P1290" i="11"/>
  <c r="P1291" i="11"/>
  <c r="P1292" i="11"/>
  <c r="P1293" i="11"/>
  <c r="P1294" i="11"/>
  <c r="P1295" i="11"/>
  <c r="P1296" i="11"/>
  <c r="P1297" i="11"/>
  <c r="P1298" i="11"/>
  <c r="P1299" i="11"/>
  <c r="P1300" i="11"/>
  <c r="P1301" i="11"/>
  <c r="P1302" i="11"/>
  <c r="P1303" i="11"/>
  <c r="P1304" i="11"/>
  <c r="P1305" i="11"/>
  <c r="P1306" i="11"/>
  <c r="P1307" i="11"/>
  <c r="P1308" i="11"/>
  <c r="P1310" i="11"/>
  <c r="P1311" i="11"/>
  <c r="P1312" i="11"/>
  <c r="P1313" i="11"/>
  <c r="P1314" i="11"/>
  <c r="P1315" i="11"/>
  <c r="P1316" i="11"/>
  <c r="P1317" i="11"/>
  <c r="P1318" i="11"/>
  <c r="P1319" i="11"/>
  <c r="P1320" i="11"/>
  <c r="P1321" i="11"/>
  <c r="P1322" i="11"/>
  <c r="P1323" i="11"/>
  <c r="P1324" i="11"/>
  <c r="P1325" i="11"/>
  <c r="P1326" i="11"/>
  <c r="P1327" i="11"/>
  <c r="P1328" i="11"/>
  <c r="P1329" i="11"/>
  <c r="P1334" i="11"/>
  <c r="P1335" i="11"/>
  <c r="P1336" i="11"/>
  <c r="P1337" i="11"/>
  <c r="P1338" i="11"/>
  <c r="P1339" i="11"/>
  <c r="P1340" i="11"/>
  <c r="P1341" i="11"/>
  <c r="P1342" i="11"/>
  <c r="P1343" i="11"/>
  <c r="P1344" i="11"/>
  <c r="P1345" i="11"/>
  <c r="P1346" i="11"/>
  <c r="P1347" i="11"/>
  <c r="P1348" i="11"/>
  <c r="P1349" i="11"/>
  <c r="P1350" i="11"/>
  <c r="P1351" i="11"/>
  <c r="P1352" i="11"/>
  <c r="P1353" i="11"/>
  <c r="P1354" i="11"/>
  <c r="P1355" i="11"/>
  <c r="P1356" i="11"/>
  <c r="P1357" i="11"/>
  <c r="P1358" i="11"/>
  <c r="P1359" i="11"/>
  <c r="P1360" i="11"/>
  <c r="P1361" i="11"/>
  <c r="P1362" i="11"/>
  <c r="P1363" i="11"/>
  <c r="P1364" i="11"/>
  <c r="P1365" i="11"/>
  <c r="P1366" i="11"/>
  <c r="P1367" i="11"/>
  <c r="P1368" i="11"/>
  <c r="P1369" i="11"/>
  <c r="P1370" i="11"/>
  <c r="P1371" i="11"/>
  <c r="P1372" i="11"/>
  <c r="P1373" i="11"/>
  <c r="P1374" i="11"/>
  <c r="P1375" i="11"/>
  <c r="P1376" i="11"/>
  <c r="P1377" i="11"/>
  <c r="P1378" i="11"/>
  <c r="P1379" i="11"/>
  <c r="P1380" i="11"/>
  <c r="P1381" i="11"/>
  <c r="P1382" i="11"/>
  <c r="P1383" i="11"/>
  <c r="P1384" i="11"/>
  <c r="P1385" i="11"/>
  <c r="P1386" i="11"/>
  <c r="P1387" i="11"/>
  <c r="P1388" i="11"/>
  <c r="P1389" i="11"/>
  <c r="P1390" i="11"/>
  <c r="P1391" i="11"/>
  <c r="P1392" i="11"/>
  <c r="P1393" i="11"/>
  <c r="P1394" i="11"/>
  <c r="P1395" i="11"/>
  <c r="P1396" i="11"/>
  <c r="P1397" i="11"/>
  <c r="P1398" i="11"/>
  <c r="P1399" i="11"/>
  <c r="P1400" i="11"/>
  <c r="P1401" i="11"/>
  <c r="P1402" i="11"/>
  <c r="P1403" i="11"/>
  <c r="P1404" i="11"/>
  <c r="P1405" i="11"/>
  <c r="P1406" i="11"/>
  <c r="P1407" i="11"/>
  <c r="P1408" i="11"/>
  <c r="P1409" i="11"/>
  <c r="P1410" i="11"/>
  <c r="P1411" i="11"/>
  <c r="P1412" i="11"/>
  <c r="P1413" i="11"/>
  <c r="P1414" i="11"/>
  <c r="P1415" i="11"/>
  <c r="P1416" i="11"/>
  <c r="P1417" i="11"/>
  <c r="P1418" i="11"/>
  <c r="P1419" i="11"/>
  <c r="P1420" i="11"/>
  <c r="P1421" i="11"/>
  <c r="P1422" i="11"/>
  <c r="P1423" i="11"/>
  <c r="P1424" i="11"/>
  <c r="P1425" i="11"/>
  <c r="P1426" i="11"/>
  <c r="P1427" i="11"/>
  <c r="P1428" i="11"/>
  <c r="P1429" i="11"/>
  <c r="P1430" i="11"/>
  <c r="P1431" i="11"/>
  <c r="P1432" i="11"/>
  <c r="P1433" i="11"/>
  <c r="P1434" i="11"/>
  <c r="P1435" i="11"/>
  <c r="P1436" i="11"/>
  <c r="P1437" i="11"/>
  <c r="P1438" i="11"/>
  <c r="P1439" i="11"/>
  <c r="P1440" i="11"/>
  <c r="P1441" i="11"/>
  <c r="P1442" i="11"/>
  <c r="P1443" i="11"/>
  <c r="P1444" i="11"/>
  <c r="P1445" i="11"/>
  <c r="P1446" i="11"/>
  <c r="P1447" i="11"/>
  <c r="P1448" i="11"/>
  <c r="P1449" i="11"/>
  <c r="P1450" i="11"/>
  <c r="P1451" i="11"/>
  <c r="P1452" i="11"/>
  <c r="P1453" i="11"/>
  <c r="P1454" i="11"/>
  <c r="P1455" i="11"/>
  <c r="P1456" i="11"/>
  <c r="P1457" i="11"/>
  <c r="P1458" i="11"/>
  <c r="P1459" i="11"/>
  <c r="P1460" i="11"/>
  <c r="P1461" i="11"/>
  <c r="P1462" i="11"/>
  <c r="P1463" i="11"/>
  <c r="P1464" i="11"/>
  <c r="P1465" i="11"/>
  <c r="P1466" i="11"/>
  <c r="P1467" i="11"/>
  <c r="P1468" i="11"/>
  <c r="P1469" i="11"/>
  <c r="P1470" i="11"/>
  <c r="P1471" i="11"/>
  <c r="P1472" i="11"/>
  <c r="P1473" i="11"/>
  <c r="P1474" i="11"/>
  <c r="P1475" i="11"/>
  <c r="P1476" i="11"/>
  <c r="P1477" i="11"/>
  <c r="P1478" i="11"/>
  <c r="P1479" i="11"/>
  <c r="P1480" i="11"/>
  <c r="P1481" i="11"/>
  <c r="P1482" i="11"/>
  <c r="P1483" i="11"/>
  <c r="P1484" i="11"/>
  <c r="P1485" i="11"/>
  <c r="P1486" i="11"/>
  <c r="P1487" i="11"/>
  <c r="P1488" i="11"/>
  <c r="P1489" i="11"/>
  <c r="P1490" i="11"/>
  <c r="P1491" i="11"/>
  <c r="P1492" i="11"/>
  <c r="P1493" i="11"/>
  <c r="P1494" i="11"/>
  <c r="P1495" i="11"/>
  <c r="P1496" i="11"/>
  <c r="P1497" i="11"/>
  <c r="P1498" i="11"/>
  <c r="P1499" i="11"/>
  <c r="P1500" i="11"/>
  <c r="P1501" i="11"/>
  <c r="P1502" i="11"/>
  <c r="P1503" i="11"/>
  <c r="P1504" i="11"/>
  <c r="P1505" i="11"/>
  <c r="P1506" i="11"/>
  <c r="P1507" i="11"/>
  <c r="P1508" i="11"/>
  <c r="P1509" i="11"/>
  <c r="P1510" i="11"/>
  <c r="P1511" i="11"/>
  <c r="P1512" i="11"/>
  <c r="P1513" i="11"/>
  <c r="P1514" i="11"/>
  <c r="P1515" i="11"/>
  <c r="P1516" i="11"/>
  <c r="P1517" i="11"/>
  <c r="P1518" i="11"/>
  <c r="P1519" i="11"/>
  <c r="P1520" i="11"/>
  <c r="P1521" i="11"/>
  <c r="P1522" i="11"/>
  <c r="P1523" i="11"/>
  <c r="P1524" i="11"/>
  <c r="P1525" i="11"/>
  <c r="P1526" i="11"/>
  <c r="P1527" i="11"/>
  <c r="P1528" i="11"/>
  <c r="P1529" i="11"/>
  <c r="P1530" i="11"/>
  <c r="P1531" i="11"/>
  <c r="P1532" i="11"/>
  <c r="P1533" i="11"/>
  <c r="P1534" i="11"/>
  <c r="P1535" i="11"/>
  <c r="P1536" i="11"/>
  <c r="P1537" i="11"/>
  <c r="P1538" i="11"/>
  <c r="P1539" i="11"/>
  <c r="P1540" i="11"/>
  <c r="P1541" i="11"/>
  <c r="P1542" i="11"/>
  <c r="P1543" i="11"/>
  <c r="P1544" i="11"/>
  <c r="P1545" i="11"/>
  <c r="P1546" i="11"/>
  <c r="P1547" i="11"/>
  <c r="P1548" i="11"/>
  <c r="P1549" i="11"/>
  <c r="P1550" i="11"/>
  <c r="P1551" i="11"/>
  <c r="P1552" i="11"/>
  <c r="P1553" i="11"/>
  <c r="P1554" i="11"/>
  <c r="P1555" i="11"/>
  <c r="P1556" i="11"/>
  <c r="P1557" i="11"/>
  <c r="P1558" i="11"/>
  <c r="P1559" i="11"/>
  <c r="P1560" i="11"/>
  <c r="P1561" i="11"/>
  <c r="P1562" i="11"/>
  <c r="P1563" i="11"/>
  <c r="P1564" i="11"/>
  <c r="P1565" i="11"/>
  <c r="P1566" i="11"/>
  <c r="P1567" i="11"/>
  <c r="P1568" i="11"/>
  <c r="P1569" i="11"/>
  <c r="P1570" i="11"/>
  <c r="P1571" i="11"/>
  <c r="P1572" i="11"/>
  <c r="P1573" i="11"/>
  <c r="P1574" i="11"/>
  <c r="P1575" i="11"/>
  <c r="P1576" i="11"/>
  <c r="P1577" i="11"/>
  <c r="P1578" i="11"/>
  <c r="P1579" i="11"/>
  <c r="P1580" i="11"/>
  <c r="P1581" i="11"/>
  <c r="P1582" i="11"/>
  <c r="P1583" i="11"/>
  <c r="P1584" i="11"/>
  <c r="P1585" i="11"/>
  <c r="P1586" i="11"/>
  <c r="P1587" i="11"/>
  <c r="P1588" i="11"/>
  <c r="P1589" i="11"/>
  <c r="P1590" i="11"/>
  <c r="P1591" i="11"/>
  <c r="P1592" i="11"/>
  <c r="P1593" i="11"/>
  <c r="P1594" i="11"/>
  <c r="P1595" i="11"/>
  <c r="P1596" i="11"/>
  <c r="P1597" i="11"/>
  <c r="P1598" i="11"/>
  <c r="P1599" i="11"/>
  <c r="P1600" i="11"/>
  <c r="P1601" i="11"/>
  <c r="P1602" i="11"/>
  <c r="P1603" i="11"/>
  <c r="P1604" i="11"/>
  <c r="P1605" i="11"/>
  <c r="P1606" i="11"/>
  <c r="P1607" i="11"/>
  <c r="P1608" i="11"/>
  <c r="P1609" i="11"/>
  <c r="P1610" i="11"/>
  <c r="P1611" i="11"/>
  <c r="P1612" i="11"/>
  <c r="P1613" i="11"/>
  <c r="P1614" i="11"/>
  <c r="P1615" i="11"/>
  <c r="P1617" i="11"/>
  <c r="P1618" i="11"/>
  <c r="P1619" i="11"/>
  <c r="P1620" i="11"/>
  <c r="P1621" i="11"/>
  <c r="P1622" i="11"/>
  <c r="P1623" i="11"/>
  <c r="P1624" i="11"/>
  <c r="P1625" i="11"/>
  <c r="P1626" i="11"/>
  <c r="P1627" i="11"/>
  <c r="P1628" i="11"/>
  <c r="P1629" i="11"/>
  <c r="P1630" i="11"/>
  <c r="P1631" i="11"/>
  <c r="P1632" i="11"/>
  <c r="P1633" i="11"/>
  <c r="P1634" i="11"/>
  <c r="P1635" i="11"/>
  <c r="P1636" i="11"/>
  <c r="P1637" i="11"/>
  <c r="P1638" i="11"/>
  <c r="P1639" i="11"/>
  <c r="P1640" i="11"/>
  <c r="P1641" i="11"/>
  <c r="P1642" i="11"/>
  <c r="P1643" i="11"/>
  <c r="P1644" i="11"/>
  <c r="P1645" i="11"/>
  <c r="P1646" i="11"/>
  <c r="P1648" i="11"/>
  <c r="P1650" i="11"/>
  <c r="P1651" i="11"/>
  <c r="P1652" i="11"/>
  <c r="P1653" i="11"/>
  <c r="P1654" i="11"/>
  <c r="P1655" i="11"/>
  <c r="P1656" i="11"/>
  <c r="P1657" i="11"/>
  <c r="P1658" i="11"/>
  <c r="P1659" i="11"/>
  <c r="P1660" i="11"/>
  <c r="P1661" i="11"/>
  <c r="P1662" i="11"/>
  <c r="P1663" i="11"/>
  <c r="P1664" i="11"/>
  <c r="P1665" i="11"/>
  <c r="P1666" i="11"/>
  <c r="P1667" i="11"/>
  <c r="P1668" i="11"/>
  <c r="P1669" i="11"/>
  <c r="P1670" i="11"/>
  <c r="P1671" i="11"/>
  <c r="P1672" i="11"/>
  <c r="P1673" i="11"/>
  <c r="P1674" i="11"/>
  <c r="P1675" i="11"/>
  <c r="P1676" i="11"/>
  <c r="P1677" i="11"/>
  <c r="P1678" i="11"/>
  <c r="P1679" i="11"/>
  <c r="P1680" i="11"/>
  <c r="P1681" i="11"/>
  <c r="P1682" i="11"/>
  <c r="P1683" i="11"/>
  <c r="P1684" i="11"/>
  <c r="P1685" i="11"/>
  <c r="P1686" i="11"/>
  <c r="P1687" i="11"/>
  <c r="P1688" i="11"/>
  <c r="P1689" i="11"/>
  <c r="P1690" i="11"/>
  <c r="P1691" i="11"/>
  <c r="P1692" i="11"/>
  <c r="P1693" i="11"/>
  <c r="P1694" i="11"/>
  <c r="P1695" i="11"/>
  <c r="P1696" i="11"/>
  <c r="P1697" i="11"/>
  <c r="P1698" i="11"/>
  <c r="P1699" i="11"/>
  <c r="P1700" i="11"/>
  <c r="P1701" i="11"/>
  <c r="P1702" i="11"/>
  <c r="P1703" i="11"/>
  <c r="P1704" i="11"/>
  <c r="P1705" i="11"/>
  <c r="P1706" i="11"/>
  <c r="P1707" i="11"/>
  <c r="P1708" i="11"/>
  <c r="P1709" i="11"/>
  <c r="P1710" i="11"/>
  <c r="P1711" i="11"/>
  <c r="P1712" i="11"/>
  <c r="P1713" i="11"/>
  <c r="P1714" i="11"/>
  <c r="P1715" i="11"/>
  <c r="P1716" i="11"/>
  <c r="P1717" i="11"/>
  <c r="P1718" i="11"/>
  <c r="P1719" i="11"/>
  <c r="P1720" i="11"/>
  <c r="P1721" i="11"/>
  <c r="P1722" i="11"/>
  <c r="P1723" i="11"/>
  <c r="P1724" i="11"/>
  <c r="P1725" i="11"/>
  <c r="P1726" i="11"/>
  <c r="P1727" i="11"/>
  <c r="P1728" i="11"/>
  <c r="P1729" i="11"/>
  <c r="P1730" i="11"/>
  <c r="P1731" i="11"/>
  <c r="P1732" i="11"/>
  <c r="P1733" i="11"/>
  <c r="P1734" i="11"/>
  <c r="P1735" i="11"/>
  <c r="P1736" i="11"/>
  <c r="P1737" i="11"/>
  <c r="P1738" i="11"/>
  <c r="P1739" i="11"/>
  <c r="P1740" i="11"/>
  <c r="P1741" i="11"/>
  <c r="P1742" i="11"/>
  <c r="P1743" i="11"/>
  <c r="P1744" i="11"/>
  <c r="P1745" i="11"/>
  <c r="P1746" i="11"/>
  <c r="P1747" i="11"/>
  <c r="P1748" i="11"/>
  <c r="P1749" i="11"/>
  <c r="P1750" i="11"/>
  <c r="P1751" i="11"/>
  <c r="P1752" i="11"/>
  <c r="P1753" i="11"/>
  <c r="P1754" i="11"/>
  <c r="P1755" i="11"/>
  <c r="P1756" i="11"/>
  <c r="P1757" i="11"/>
  <c r="P1758" i="11"/>
  <c r="P1759" i="11"/>
  <c r="P1760" i="11"/>
  <c r="P1761" i="11"/>
  <c r="P1762" i="11"/>
  <c r="P1763" i="11"/>
  <c r="P1764" i="11"/>
  <c r="P1765" i="11"/>
  <c r="P1766" i="11"/>
  <c r="P1767" i="11"/>
  <c r="P1768" i="11"/>
  <c r="P1769" i="11"/>
  <c r="P1770" i="11"/>
  <c r="P1771" i="11"/>
  <c r="P1772" i="11"/>
  <c r="P1773" i="11"/>
  <c r="P1774" i="11"/>
  <c r="P1775" i="11"/>
  <c r="P1776" i="11"/>
  <c r="P1777" i="11"/>
  <c r="P1778" i="11"/>
  <c r="P1779" i="11"/>
  <c r="P1780" i="11"/>
  <c r="P1781" i="11"/>
  <c r="P1782" i="11"/>
  <c r="P1783" i="11"/>
  <c r="P1784" i="11"/>
  <c r="P1785" i="11"/>
  <c r="P1786" i="11"/>
  <c r="P1787" i="11"/>
  <c r="P1788" i="11"/>
  <c r="P1789" i="11"/>
  <c r="P1790" i="11"/>
  <c r="P1791" i="11"/>
  <c r="P1792" i="11"/>
  <c r="P1793" i="11"/>
  <c r="P1794" i="11"/>
  <c r="P1795" i="11"/>
  <c r="P1796" i="11"/>
  <c r="P1797" i="11"/>
  <c r="P1798" i="11"/>
  <c r="P1799" i="11"/>
  <c r="P1800" i="11"/>
  <c r="P1801" i="11"/>
  <c r="P1802" i="11"/>
  <c r="P1803" i="11"/>
  <c r="P1804" i="11"/>
  <c r="P1805" i="11"/>
  <c r="P1806" i="11"/>
  <c r="P1807" i="11"/>
  <c r="P1808" i="11"/>
  <c r="P1809" i="11"/>
  <c r="P1810" i="11"/>
  <c r="P1811" i="11"/>
  <c r="P1812" i="11"/>
  <c r="P1813" i="11"/>
  <c r="P1814" i="11"/>
  <c r="P1815" i="11"/>
  <c r="P1816" i="11"/>
  <c r="P1817" i="11"/>
  <c r="P1818" i="11"/>
  <c r="P1819" i="11"/>
  <c r="P1820" i="11"/>
  <c r="P1821" i="11"/>
  <c r="P1822" i="11"/>
  <c r="P1823" i="11"/>
  <c r="P1824" i="11"/>
  <c r="P1825" i="11"/>
  <c r="P1826" i="11"/>
  <c r="P1827" i="11"/>
  <c r="P1828" i="11"/>
  <c r="P1829" i="11"/>
  <c r="P1830" i="11"/>
  <c r="P1831" i="11"/>
  <c r="P1832" i="11"/>
  <c r="P1833" i="11"/>
  <c r="P1834" i="11"/>
  <c r="P1835" i="11"/>
  <c r="P1836" i="11"/>
  <c r="P1837" i="11"/>
  <c r="P1838" i="11"/>
  <c r="P1839" i="11"/>
  <c r="P1840" i="11"/>
  <c r="P1841" i="11"/>
  <c r="P1842" i="11"/>
  <c r="P1843" i="11"/>
  <c r="P1844" i="11"/>
  <c r="P1845" i="11"/>
  <c r="P1846" i="11"/>
  <c r="P1847" i="11"/>
  <c r="P1848" i="11"/>
  <c r="P1849" i="11"/>
  <c r="P1850" i="11"/>
  <c r="P1851" i="11"/>
  <c r="P1852" i="11"/>
  <c r="P1853" i="11"/>
  <c r="P1854" i="11"/>
  <c r="P1855" i="11"/>
  <c r="P1856" i="11"/>
  <c r="P1857" i="11"/>
  <c r="P1858" i="11"/>
  <c r="P1859" i="11"/>
  <c r="P1860" i="11"/>
  <c r="P1861" i="11"/>
  <c r="P1862" i="11"/>
  <c r="P1863" i="11"/>
  <c r="P1864" i="11"/>
  <c r="P1865" i="11"/>
  <c r="P1866" i="11"/>
  <c r="P1867" i="11"/>
  <c r="P1868" i="11"/>
  <c r="P1869" i="11"/>
  <c r="P1870" i="11"/>
  <c r="P1871" i="11"/>
  <c r="P1872" i="11"/>
  <c r="P1873" i="11"/>
  <c r="P1874" i="11"/>
  <c r="P1875" i="11"/>
  <c r="P1876" i="11"/>
  <c r="P1877" i="11"/>
  <c r="P1878" i="11"/>
  <c r="P1879" i="11"/>
  <c r="P1880" i="11"/>
  <c r="P1881" i="11"/>
  <c r="P1882" i="11"/>
  <c r="P1883" i="11"/>
  <c r="P1884" i="11"/>
  <c r="P1885" i="11"/>
  <c r="P1886" i="11"/>
  <c r="P1887" i="11"/>
  <c r="P1888" i="11"/>
  <c r="P1889" i="11"/>
  <c r="P1890" i="11"/>
  <c r="P1891" i="11"/>
  <c r="P1892" i="11"/>
  <c r="P1893" i="11"/>
  <c r="P1894" i="11"/>
  <c r="P1895" i="11"/>
  <c r="P1896" i="11"/>
  <c r="P1897" i="11"/>
  <c r="P1898" i="11"/>
  <c r="P1899" i="11"/>
  <c r="P1900" i="11"/>
  <c r="P1901" i="11"/>
  <c r="P1902" i="11"/>
  <c r="P1903" i="11"/>
  <c r="P1904" i="11"/>
  <c r="P1905" i="11"/>
  <c r="P1906" i="11"/>
  <c r="P1907" i="11"/>
  <c r="P1908" i="11"/>
  <c r="P1909" i="11"/>
  <c r="P1910" i="11"/>
  <c r="P1911" i="11"/>
  <c r="P1912" i="11"/>
  <c r="P1913" i="11"/>
  <c r="P1914" i="11"/>
  <c r="P1915" i="11"/>
  <c r="P1916" i="11"/>
  <c r="P1917" i="11"/>
  <c r="P1918" i="11"/>
  <c r="P1919" i="11"/>
  <c r="P1920" i="11"/>
  <c r="P1921" i="11"/>
  <c r="P1922" i="11"/>
  <c r="P1923" i="11"/>
  <c r="P1924" i="11"/>
  <c r="P1925" i="11"/>
  <c r="P1926" i="11"/>
  <c r="P1927" i="11"/>
  <c r="P1928" i="11"/>
  <c r="P1929" i="11"/>
  <c r="P1930" i="11"/>
  <c r="P1931" i="11"/>
  <c r="P1932" i="11"/>
  <c r="P1933" i="11"/>
  <c r="P1934" i="11"/>
  <c r="P1935" i="11"/>
  <c r="P1936" i="11"/>
  <c r="P1937" i="11"/>
  <c r="P1938" i="11"/>
  <c r="P1939" i="11"/>
  <c r="P1940" i="11"/>
  <c r="P1941" i="11"/>
  <c r="P1942" i="11"/>
  <c r="P1943" i="11"/>
  <c r="P1944" i="11"/>
  <c r="P1945" i="11"/>
  <c r="P1949" i="11"/>
  <c r="P1950" i="11"/>
  <c r="P1951" i="11"/>
  <c r="P1952" i="11"/>
  <c r="P1953" i="11"/>
  <c r="P1954" i="11"/>
  <c r="P1955" i="11"/>
  <c r="P1956" i="11"/>
  <c r="P1957" i="11"/>
  <c r="P1958" i="11"/>
  <c r="P1959" i="11"/>
  <c r="P1960" i="11"/>
  <c r="P1961" i="11"/>
  <c r="P1962" i="11"/>
  <c r="P1963" i="11"/>
  <c r="P1964" i="11"/>
  <c r="P1965" i="11"/>
  <c r="P1966" i="11"/>
  <c r="P1967" i="11"/>
  <c r="P1968" i="11"/>
  <c r="P1969" i="11"/>
  <c r="P1970" i="11"/>
  <c r="P1971" i="11"/>
  <c r="P1972" i="11"/>
  <c r="P1973" i="11"/>
  <c r="P1974" i="11"/>
  <c r="P1975" i="11"/>
  <c r="P1976" i="11"/>
  <c r="P1977" i="11"/>
  <c r="P1978" i="11"/>
  <c r="P1979" i="11"/>
  <c r="P1980" i="11"/>
  <c r="P1981" i="11"/>
  <c r="P1982" i="11"/>
  <c r="P1983" i="11"/>
  <c r="P1984" i="11"/>
  <c r="P1985" i="11"/>
  <c r="P1986" i="11"/>
  <c r="P1987" i="11"/>
  <c r="P1988" i="11"/>
  <c r="P1989" i="11"/>
  <c r="P1990" i="11"/>
  <c r="P1991" i="11"/>
  <c r="P1992" i="11"/>
  <c r="P1993" i="11"/>
  <c r="P1994" i="11"/>
  <c r="P1995" i="11"/>
  <c r="P1996" i="11"/>
  <c r="P1997" i="11"/>
  <c r="P1998" i="11"/>
  <c r="P1999" i="11"/>
  <c r="P2000" i="11"/>
  <c r="P2001" i="11"/>
  <c r="P2002" i="11"/>
  <c r="P2003" i="11"/>
  <c r="P2004" i="11"/>
  <c r="P2005" i="11"/>
  <c r="P2006" i="11"/>
  <c r="P2007" i="11"/>
  <c r="P2008" i="11"/>
  <c r="P2009" i="11"/>
  <c r="P2010" i="11"/>
  <c r="P2011" i="11"/>
  <c r="P2012" i="11"/>
  <c r="P2013" i="11"/>
  <c r="P2014" i="11"/>
  <c r="P2015" i="11"/>
  <c r="P2016" i="11"/>
  <c r="P2017" i="11"/>
  <c r="P2018" i="11"/>
  <c r="P2020" i="11"/>
  <c r="P2021" i="11"/>
  <c r="P2022" i="11"/>
  <c r="P2023" i="11"/>
  <c r="P2024" i="11"/>
  <c r="P2025" i="11"/>
  <c r="P2026" i="11"/>
  <c r="P2027" i="11"/>
  <c r="P2028" i="11"/>
  <c r="P2029" i="11"/>
  <c r="P2030" i="11"/>
  <c r="P2031" i="11"/>
  <c r="P2032" i="11"/>
  <c r="P2033" i="11"/>
  <c r="P2034" i="11"/>
  <c r="P2035" i="11"/>
  <c r="P2036" i="11"/>
  <c r="P2037" i="11"/>
  <c r="P2038" i="11"/>
  <c r="P2039" i="11"/>
  <c r="P2040" i="11"/>
  <c r="P2041" i="11"/>
  <c r="P2042" i="11"/>
  <c r="P2043" i="11"/>
  <c r="P2044" i="11"/>
  <c r="P2045" i="11"/>
  <c r="P2046" i="11"/>
  <c r="P2047" i="11"/>
  <c r="P2048" i="11"/>
  <c r="P2049" i="11"/>
  <c r="P2052" i="11"/>
  <c r="P2053" i="11"/>
  <c r="P2054" i="11"/>
  <c r="P2055" i="11"/>
  <c r="P2056" i="11"/>
  <c r="P2057" i="11"/>
  <c r="P2058" i="11"/>
  <c r="P2059" i="11"/>
  <c r="P2060" i="11"/>
  <c r="P2061" i="11"/>
  <c r="P2062" i="11"/>
  <c r="P2063" i="11"/>
  <c r="P2064" i="11"/>
  <c r="P2065" i="11"/>
  <c r="P2066" i="11"/>
  <c r="P2067" i="11"/>
  <c r="P2068" i="11"/>
  <c r="P2069" i="11"/>
  <c r="P2070" i="11"/>
  <c r="P2071" i="11"/>
  <c r="P2072" i="11"/>
  <c r="P2073" i="11"/>
  <c r="P2074" i="11"/>
  <c r="P2075" i="11"/>
  <c r="P2076" i="11"/>
  <c r="P2077" i="11"/>
  <c r="P2078" i="11"/>
  <c r="P2079" i="11"/>
  <c r="P2080" i="11"/>
  <c r="P2081" i="11"/>
  <c r="P2082" i="11"/>
  <c r="P2083" i="11"/>
  <c r="P2084" i="11"/>
  <c r="P2085" i="11"/>
  <c r="P2086" i="11"/>
  <c r="P2087" i="11"/>
  <c r="P2088" i="11"/>
  <c r="P2089" i="11"/>
  <c r="P2090" i="11"/>
  <c r="P2091" i="11"/>
  <c r="P2092" i="11"/>
  <c r="P2093" i="11"/>
  <c r="P2094" i="11"/>
  <c r="P2095" i="11"/>
  <c r="P2096" i="11"/>
  <c r="P2097" i="11"/>
  <c r="P2098" i="11"/>
  <c r="P2099" i="11"/>
  <c r="P2100" i="11"/>
  <c r="P2101" i="11"/>
  <c r="P2102" i="11"/>
  <c r="P2103" i="11"/>
  <c r="P2104" i="11"/>
  <c r="P2105" i="11"/>
  <c r="P2106" i="11"/>
  <c r="P2107" i="11"/>
  <c r="P2108" i="11"/>
  <c r="P2109" i="11"/>
  <c r="P2110" i="11"/>
  <c r="P2111" i="11"/>
  <c r="P2112" i="11"/>
  <c r="P2113" i="11"/>
  <c r="P2114" i="11"/>
  <c r="P2115" i="11"/>
  <c r="P2116" i="11"/>
  <c r="P2117" i="11"/>
  <c r="P2118" i="11"/>
  <c r="P2119" i="11"/>
  <c r="P2120" i="11"/>
  <c r="P2121" i="11"/>
  <c r="P2122" i="11"/>
  <c r="P2123" i="11"/>
  <c r="P2124" i="11"/>
  <c r="P2125" i="11"/>
  <c r="P2126" i="11"/>
  <c r="P2127" i="11"/>
  <c r="P2128" i="11"/>
  <c r="P2129" i="11"/>
  <c r="P2130" i="11"/>
  <c r="P2131" i="11"/>
  <c r="P2132" i="11"/>
  <c r="P2133" i="11"/>
  <c r="P2134" i="11"/>
  <c r="P2135" i="11"/>
  <c r="P2136" i="11"/>
  <c r="P2137" i="11"/>
  <c r="P2138" i="11"/>
  <c r="P2139" i="11"/>
  <c r="P2140" i="11"/>
  <c r="P2141" i="11"/>
  <c r="P2142" i="11"/>
  <c r="P2143" i="11"/>
  <c r="P2144" i="11"/>
  <c r="P2145" i="11"/>
  <c r="P2146" i="11"/>
  <c r="P2147" i="11"/>
  <c r="P2148" i="11"/>
  <c r="P2149" i="11"/>
  <c r="P2150" i="11"/>
  <c r="P2151" i="11"/>
  <c r="P2152" i="11"/>
  <c r="P2153" i="11"/>
  <c r="P2154" i="11"/>
  <c r="P2155" i="11"/>
  <c r="P2156" i="11"/>
  <c r="P2157" i="11"/>
  <c r="P2158" i="11"/>
  <c r="P2159" i="11"/>
  <c r="P2160" i="11"/>
  <c r="P2161" i="11"/>
  <c r="P2162" i="11"/>
  <c r="P2163" i="11"/>
  <c r="P2164" i="11"/>
  <c r="P2165" i="11"/>
  <c r="P2166" i="11"/>
  <c r="P2167" i="11"/>
  <c r="P2168" i="11"/>
  <c r="P2169" i="11"/>
  <c r="P2170" i="11"/>
  <c r="P2171" i="11"/>
  <c r="P2172" i="11"/>
  <c r="P2173" i="11"/>
  <c r="P2174" i="11"/>
  <c r="P2175" i="11"/>
  <c r="P2176" i="11"/>
  <c r="P2177" i="11"/>
  <c r="P2178" i="11"/>
  <c r="P2179" i="11"/>
  <c r="P2180" i="11"/>
  <c r="P2181" i="11"/>
  <c r="P2182" i="11"/>
  <c r="P2183" i="11"/>
  <c r="P2184" i="11"/>
  <c r="P2185" i="11"/>
  <c r="P2186" i="11"/>
  <c r="P2187" i="11"/>
  <c r="P2188" i="11"/>
  <c r="P2189" i="11"/>
  <c r="P2190" i="11"/>
  <c r="P2191" i="11"/>
  <c r="P2192" i="11"/>
  <c r="P2193" i="11"/>
  <c r="P2194" i="11"/>
  <c r="P2195" i="11"/>
  <c r="P2196" i="11"/>
  <c r="P2197" i="11"/>
  <c r="P2198" i="11"/>
  <c r="P2199" i="11"/>
  <c r="P2200" i="11"/>
  <c r="P2201" i="11"/>
  <c r="P2202" i="11"/>
  <c r="P2203" i="11"/>
  <c r="P2204" i="11"/>
  <c r="P2205" i="11"/>
  <c r="P2206" i="11"/>
  <c r="P2207" i="11"/>
  <c r="P2208" i="11"/>
  <c r="P2209" i="11"/>
  <c r="P2210" i="11"/>
  <c r="P2211" i="11"/>
  <c r="P2212" i="11"/>
  <c r="P2213" i="11"/>
  <c r="P2214" i="11"/>
  <c r="P2215" i="11"/>
  <c r="P2216" i="11"/>
  <c r="P2217" i="11"/>
  <c r="P2218" i="11"/>
  <c r="P2219" i="11"/>
  <c r="P2220" i="11"/>
  <c r="P2221" i="11"/>
  <c r="P2222" i="11"/>
  <c r="P2223" i="11"/>
  <c r="P2224" i="11"/>
  <c r="P2225" i="11"/>
  <c r="P2226" i="11"/>
  <c r="P2227" i="11"/>
  <c r="P2228" i="11"/>
  <c r="P2229" i="11"/>
  <c r="P2230" i="11"/>
  <c r="P2231" i="11"/>
  <c r="P2232" i="11"/>
  <c r="P2233" i="11"/>
  <c r="P2234" i="11"/>
  <c r="P2235" i="11"/>
  <c r="P2236" i="11"/>
  <c r="P2237" i="11"/>
  <c r="P2238" i="11"/>
  <c r="P2239" i="11"/>
  <c r="P2240" i="11"/>
  <c r="P2241" i="11"/>
  <c r="P2242" i="11"/>
  <c r="P2243" i="11"/>
  <c r="P2244" i="11"/>
  <c r="P2245" i="11"/>
  <c r="P2246" i="11"/>
  <c r="P2247" i="11"/>
  <c r="P2248" i="11"/>
  <c r="P2249" i="11"/>
  <c r="P2250" i="11"/>
  <c r="P2251" i="11"/>
  <c r="P2252" i="11"/>
  <c r="P2253" i="11"/>
  <c r="P2254" i="11"/>
  <c r="P2255" i="11"/>
  <c r="P2256" i="11"/>
  <c r="P2257" i="11"/>
  <c r="P2258" i="11"/>
  <c r="P2259" i="11"/>
  <c r="P2260" i="11"/>
  <c r="P2261" i="11"/>
  <c r="P2262" i="11"/>
  <c r="P2263" i="11"/>
  <c r="P2264" i="11"/>
  <c r="P2265" i="11"/>
  <c r="P2266" i="11"/>
  <c r="P2267" i="11"/>
  <c r="P2268" i="11"/>
  <c r="P2269" i="11"/>
  <c r="P2270" i="11"/>
  <c r="P2271" i="11"/>
  <c r="P2272" i="11"/>
  <c r="P2273" i="11"/>
  <c r="P2274" i="11"/>
  <c r="P2275" i="11"/>
  <c r="P2276" i="11"/>
  <c r="P2277" i="11"/>
  <c r="P2278" i="11"/>
  <c r="P2279" i="11"/>
  <c r="P2280" i="11"/>
  <c r="P2281" i="11"/>
  <c r="P2282" i="11"/>
  <c r="P2283" i="11"/>
  <c r="P2284" i="11"/>
  <c r="P2285" i="11"/>
  <c r="P2286" i="11"/>
  <c r="P2287" i="11"/>
  <c r="P2288" i="11"/>
  <c r="P2289" i="11"/>
  <c r="P2290" i="11"/>
  <c r="P2291" i="11"/>
  <c r="P2292" i="11"/>
  <c r="P2293" i="11"/>
  <c r="P2294" i="11"/>
  <c r="P2295" i="11"/>
  <c r="P2296" i="11"/>
  <c r="P2297" i="11"/>
  <c r="P2298" i="11"/>
  <c r="P2299" i="11"/>
  <c r="P2300" i="11"/>
  <c r="P2301" i="11"/>
  <c r="P2302" i="11"/>
  <c r="P2303" i="11"/>
  <c r="P2304" i="11"/>
  <c r="P2305" i="11"/>
  <c r="P2306" i="11"/>
  <c r="P2307" i="11"/>
  <c r="P2308" i="11"/>
  <c r="P2309" i="11"/>
  <c r="P2310" i="11"/>
  <c r="P2311" i="11"/>
  <c r="P2312" i="11"/>
  <c r="P2313" i="11"/>
  <c r="P2314" i="11"/>
  <c r="P2315" i="11"/>
  <c r="P2316" i="11"/>
  <c r="P2317" i="11"/>
  <c r="P2318" i="11"/>
  <c r="P2319" i="11"/>
  <c r="P2320" i="11"/>
  <c r="P2321" i="11"/>
  <c r="P2322" i="11"/>
  <c r="P2323" i="11"/>
  <c r="P2324" i="11"/>
  <c r="P2325" i="11"/>
  <c r="P2326" i="11"/>
  <c r="P2327" i="11"/>
  <c r="P2328" i="11"/>
  <c r="P2329" i="11"/>
  <c r="P2330" i="11"/>
  <c r="P2331" i="11"/>
  <c r="P2332" i="11"/>
  <c r="P2333" i="11"/>
  <c r="P2334" i="11"/>
  <c r="P2335" i="11"/>
  <c r="P2336" i="11"/>
  <c r="P2337" i="11"/>
  <c r="P2338" i="11"/>
  <c r="P2339" i="11"/>
  <c r="P2340" i="11"/>
  <c r="P2341" i="11"/>
  <c r="P2342" i="11"/>
  <c r="P2343" i="11"/>
  <c r="P2344" i="11"/>
  <c r="P2345" i="11"/>
  <c r="P2346" i="11"/>
  <c r="P2347" i="11"/>
  <c r="P2348" i="11"/>
  <c r="P2349" i="11"/>
  <c r="P2350" i="11"/>
  <c r="P2351" i="11"/>
  <c r="P2352" i="11"/>
  <c r="P2353" i="11"/>
  <c r="P2354" i="11"/>
  <c r="P2355" i="11"/>
  <c r="P2356" i="11"/>
  <c r="P2357" i="11"/>
  <c r="P2359" i="11"/>
  <c r="P2360" i="11"/>
  <c r="P2361" i="11"/>
  <c r="P2362" i="11"/>
  <c r="P2363" i="11"/>
  <c r="P2364" i="11"/>
  <c r="P2365" i="11"/>
  <c r="P2366" i="11"/>
  <c r="P2367" i="11"/>
  <c r="P2368" i="11"/>
  <c r="P2369" i="11"/>
  <c r="P2370" i="11"/>
  <c r="P2371" i="11"/>
  <c r="P2372" i="11"/>
  <c r="P2373" i="11"/>
  <c r="P2374" i="11"/>
  <c r="P2375" i="11"/>
  <c r="P2376" i="11"/>
  <c r="P2377" i="11"/>
  <c r="P2378" i="11"/>
  <c r="P2379" i="11"/>
  <c r="P2381" i="11"/>
  <c r="P2382" i="11"/>
  <c r="P2383" i="11"/>
  <c r="P2385" i="11"/>
  <c r="P2386" i="11"/>
  <c r="P2387" i="11"/>
  <c r="P2388" i="11"/>
  <c r="P2389" i="11"/>
  <c r="P2390" i="11"/>
  <c r="P2391" i="11"/>
  <c r="P2392" i="11"/>
  <c r="P2393" i="11"/>
  <c r="P2394" i="11"/>
  <c r="P2395" i="11"/>
  <c r="P2396" i="11"/>
  <c r="P2397" i="11"/>
  <c r="P2398" i="11"/>
  <c r="P2399" i="11"/>
  <c r="P2400" i="11"/>
  <c r="P2401" i="11"/>
  <c r="P2402" i="11"/>
  <c r="P2403" i="11"/>
  <c r="P2404" i="11"/>
  <c r="P2405" i="11"/>
  <c r="P2406" i="11"/>
  <c r="P2407" i="11"/>
  <c r="P2408" i="11"/>
  <c r="P2409" i="11"/>
  <c r="P2410" i="11"/>
  <c r="P2411" i="11"/>
  <c r="P2412" i="11"/>
  <c r="P2413" i="11"/>
  <c r="P2414" i="11"/>
  <c r="P2415" i="11"/>
  <c r="P2416" i="11"/>
  <c r="P2417" i="11"/>
  <c r="P2418" i="11"/>
  <c r="P2419" i="11"/>
  <c r="P2420" i="11"/>
  <c r="P2421" i="11"/>
  <c r="P2422" i="11"/>
  <c r="P2423" i="11"/>
  <c r="P2424" i="11"/>
  <c r="P2425" i="11"/>
  <c r="P2426" i="11"/>
  <c r="P2427" i="11"/>
  <c r="P2428" i="11"/>
  <c r="P2429" i="11"/>
  <c r="P2430" i="11"/>
  <c r="P2431" i="11"/>
  <c r="P2432" i="11"/>
  <c r="P2433" i="11"/>
  <c r="P2434" i="11"/>
  <c r="P2435" i="11"/>
  <c r="P2436" i="11"/>
  <c r="P2437" i="11"/>
  <c r="P2438" i="11"/>
  <c r="P2439" i="11"/>
  <c r="P2440" i="11"/>
  <c r="P2441" i="11"/>
  <c r="P2442" i="11"/>
  <c r="P2443" i="11"/>
  <c r="P2444" i="11"/>
  <c r="P2445" i="11"/>
  <c r="P2446" i="11"/>
  <c r="P2447" i="11"/>
  <c r="P2448" i="11"/>
  <c r="P2449" i="11"/>
  <c r="P2450" i="11"/>
  <c r="P2451" i="11"/>
  <c r="P2452" i="11"/>
  <c r="P2453" i="11"/>
  <c r="P2454" i="11"/>
  <c r="P2455" i="11"/>
  <c r="P2456" i="11"/>
  <c r="P2457" i="11"/>
  <c r="P2458" i="11"/>
  <c r="P2459" i="11"/>
  <c r="P2460" i="11"/>
  <c r="P2461" i="11"/>
  <c r="P2462" i="11"/>
  <c r="P2463" i="11"/>
  <c r="P2464" i="11"/>
  <c r="P2465" i="11"/>
  <c r="P2466" i="11"/>
  <c r="P2467" i="11"/>
  <c r="P2468" i="11"/>
  <c r="P2469" i="11"/>
  <c r="P2470" i="11"/>
  <c r="P2471" i="11"/>
  <c r="P2472" i="11"/>
  <c r="P2473" i="11"/>
  <c r="P2474" i="11"/>
  <c r="P2475" i="11"/>
  <c r="P2476" i="11"/>
  <c r="P2477" i="11"/>
  <c r="P2478" i="11"/>
  <c r="P2479" i="11"/>
  <c r="P2480" i="11"/>
  <c r="P2481" i="11"/>
  <c r="P2482" i="11"/>
  <c r="P2483" i="11"/>
  <c r="P2484" i="11"/>
  <c r="P2485" i="11"/>
  <c r="P2486" i="11"/>
  <c r="P2487" i="11"/>
  <c r="P2488" i="11"/>
  <c r="P2489" i="11"/>
  <c r="P2490" i="11"/>
  <c r="P2491" i="11"/>
  <c r="P2492" i="11"/>
  <c r="P2493" i="11"/>
  <c r="P2494" i="11"/>
  <c r="P2495" i="11"/>
  <c r="P2496" i="11"/>
  <c r="P2497" i="11"/>
  <c r="P2498" i="11"/>
  <c r="P2499" i="11"/>
  <c r="P2500" i="11"/>
  <c r="P2501" i="11"/>
  <c r="P2502" i="11"/>
  <c r="P2503" i="11"/>
  <c r="P2504" i="11"/>
  <c r="P2505" i="11"/>
  <c r="P2506" i="11"/>
  <c r="P2507" i="11"/>
  <c r="P2508" i="11"/>
  <c r="P2509" i="11"/>
  <c r="P2510" i="11"/>
  <c r="P2511" i="11"/>
  <c r="P2512" i="11"/>
  <c r="P2513" i="11"/>
  <c r="P2514" i="11"/>
  <c r="P2515" i="11"/>
  <c r="P2516" i="11"/>
  <c r="P2517" i="11"/>
  <c r="P2518" i="11"/>
  <c r="P2519" i="11"/>
  <c r="P2520" i="11"/>
  <c r="P2521" i="11"/>
  <c r="P2522" i="11"/>
  <c r="P2523" i="11"/>
  <c r="P2524" i="11"/>
  <c r="P2525" i="11"/>
  <c r="P2526" i="11"/>
  <c r="P2527" i="11"/>
  <c r="P2528" i="11"/>
  <c r="P2529" i="11"/>
  <c r="P2530" i="11"/>
  <c r="P2531" i="11"/>
  <c r="P2532" i="11"/>
  <c r="P2533" i="11"/>
  <c r="P2534" i="11"/>
  <c r="P2535" i="11"/>
  <c r="P2536" i="11"/>
  <c r="P2537" i="11"/>
  <c r="P2538" i="11"/>
  <c r="P2539" i="11"/>
  <c r="P2540" i="11"/>
  <c r="P2541" i="11"/>
  <c r="P2542" i="11"/>
  <c r="P2543" i="11"/>
  <c r="P2544" i="11"/>
  <c r="P2545" i="11"/>
  <c r="P2546" i="11"/>
  <c r="P2547" i="11"/>
  <c r="P2548" i="11"/>
  <c r="P2549" i="11"/>
  <c r="P2550" i="11"/>
  <c r="P2551" i="11"/>
  <c r="P2552" i="11"/>
  <c r="P2553" i="11"/>
  <c r="P2554" i="11"/>
  <c r="P2555" i="11"/>
  <c r="P2556" i="11"/>
  <c r="P2557" i="11"/>
  <c r="P2558" i="11"/>
  <c r="P2559" i="11"/>
  <c r="P2560" i="11"/>
  <c r="P2561" i="11"/>
  <c r="P2562" i="11"/>
  <c r="P2563" i="11"/>
  <c r="P2564" i="11"/>
  <c r="P2565" i="11"/>
  <c r="P2566" i="11"/>
  <c r="P2567" i="11"/>
  <c r="P2568" i="11"/>
  <c r="P2569" i="11"/>
  <c r="P2570" i="11"/>
  <c r="P2571" i="11"/>
  <c r="P2572" i="11"/>
  <c r="P2573" i="11"/>
  <c r="P2574" i="11"/>
  <c r="P2575" i="11"/>
  <c r="P2576" i="11"/>
  <c r="P2577" i="11"/>
  <c r="P2578" i="11"/>
  <c r="P2579" i="11"/>
  <c r="P2580" i="11"/>
  <c r="P2581" i="11"/>
  <c r="P2582" i="11"/>
  <c r="P2583" i="11"/>
  <c r="P2584" i="11"/>
  <c r="P2585" i="11"/>
  <c r="P2586" i="11"/>
  <c r="P2587" i="11"/>
  <c r="P2588" i="11"/>
  <c r="P2589" i="11"/>
  <c r="P2590" i="11"/>
  <c r="P2591" i="11"/>
  <c r="P2592" i="11"/>
  <c r="P2593" i="11"/>
  <c r="P2594" i="11"/>
  <c r="P2595" i="11"/>
  <c r="P2596" i="11"/>
  <c r="P2597" i="11"/>
  <c r="P2598" i="11"/>
  <c r="P2599" i="11"/>
  <c r="P2600" i="11"/>
  <c r="P2601" i="11"/>
  <c r="P2602" i="11"/>
  <c r="P2603" i="11"/>
  <c r="P2604" i="11"/>
  <c r="P2605" i="11"/>
  <c r="P2606" i="11"/>
  <c r="P2607" i="11"/>
  <c r="P2608" i="11"/>
  <c r="P2609" i="11"/>
  <c r="P2610" i="11"/>
  <c r="P2611" i="11"/>
  <c r="P2612" i="11"/>
  <c r="P2613" i="11"/>
  <c r="P2614" i="11"/>
  <c r="P2615" i="11"/>
  <c r="P2616" i="11"/>
  <c r="P2617" i="11"/>
  <c r="P2618" i="11"/>
  <c r="P2619" i="11"/>
  <c r="P2620" i="11"/>
  <c r="P2621" i="11"/>
  <c r="P2622" i="11"/>
  <c r="P2623" i="11"/>
  <c r="P2624" i="11"/>
  <c r="P2625" i="11"/>
  <c r="P2626" i="11"/>
  <c r="P2627" i="11"/>
  <c r="P2628" i="11"/>
  <c r="P2629" i="11"/>
  <c r="P2630" i="11"/>
  <c r="P2631" i="11"/>
  <c r="P2632" i="11"/>
  <c r="P2633" i="11"/>
  <c r="P2634" i="11"/>
  <c r="P2635" i="11"/>
  <c r="P2636" i="11"/>
  <c r="P2637" i="11"/>
  <c r="P2638" i="11"/>
  <c r="P2639" i="11"/>
  <c r="P2640" i="11"/>
  <c r="P2641" i="11"/>
  <c r="P2642" i="11"/>
  <c r="P2643" i="11"/>
  <c r="P2644" i="11"/>
  <c r="P2645" i="11"/>
  <c r="P2646" i="11"/>
  <c r="P2648" i="11"/>
  <c r="P2649" i="11"/>
  <c r="P2650" i="11"/>
  <c r="P2651" i="11"/>
  <c r="P2652" i="11"/>
  <c r="P2653" i="11"/>
  <c r="P2654" i="11"/>
  <c r="P2655" i="11"/>
  <c r="P2656" i="11"/>
  <c r="P2657" i="11"/>
  <c r="P2658" i="11"/>
  <c r="P2659" i="11"/>
  <c r="P2660" i="11"/>
  <c r="P2661" i="11"/>
  <c r="P2662" i="11"/>
  <c r="P2663" i="11"/>
  <c r="P2664" i="11"/>
  <c r="P2665" i="11"/>
  <c r="P2666" i="11"/>
  <c r="P2667" i="11"/>
  <c r="P2668" i="11"/>
  <c r="P2669" i="11"/>
  <c r="P2670" i="11"/>
  <c r="P2671" i="11"/>
  <c r="P2672" i="11"/>
  <c r="P2673" i="11"/>
  <c r="P2674" i="11"/>
  <c r="P2675" i="11"/>
  <c r="P2676" i="11"/>
  <c r="P2677" i="11"/>
  <c r="P2678" i="11"/>
  <c r="P2679" i="11"/>
  <c r="P2680" i="11"/>
  <c r="P2681" i="11"/>
  <c r="P2682" i="11"/>
  <c r="P2683" i="11"/>
  <c r="P2684" i="11"/>
  <c r="P2685" i="11"/>
  <c r="P2686" i="11"/>
  <c r="P2687" i="11"/>
  <c r="P2688" i="11"/>
  <c r="P2689" i="11"/>
  <c r="P2690" i="11"/>
  <c r="P2691" i="11"/>
  <c r="P2692" i="11"/>
  <c r="P2693" i="11"/>
  <c r="P2694" i="11"/>
  <c r="P2695" i="11"/>
  <c r="P2696" i="11"/>
  <c r="P2697" i="11"/>
  <c r="P2698" i="11"/>
  <c r="P2699" i="11"/>
  <c r="P2700" i="11"/>
  <c r="P2701" i="11"/>
  <c r="P2702" i="11"/>
  <c r="P2703" i="11"/>
  <c r="P2704" i="11"/>
  <c r="P2705" i="11"/>
  <c r="P2706" i="11"/>
  <c r="P2707" i="11"/>
  <c r="P2708" i="11"/>
  <c r="P2709" i="11"/>
  <c r="P2710" i="11"/>
  <c r="P2711" i="11"/>
  <c r="P2712" i="11"/>
  <c r="P2713" i="11"/>
  <c r="P2714" i="11"/>
  <c r="P2715" i="11"/>
  <c r="P2716" i="11"/>
  <c r="P2717" i="11"/>
  <c r="P2718" i="11"/>
  <c r="P2719" i="11"/>
  <c r="P2720" i="11"/>
  <c r="P2721" i="11"/>
  <c r="P2722" i="11"/>
  <c r="P2723" i="11"/>
  <c r="P2724" i="11"/>
  <c r="P2725" i="11"/>
  <c r="P2726" i="11"/>
  <c r="P2727" i="11"/>
  <c r="P2728" i="11"/>
  <c r="P2729" i="11"/>
  <c r="P2730" i="11"/>
  <c r="P2731" i="11"/>
  <c r="P2732" i="11"/>
  <c r="P2733" i="11"/>
  <c r="P2734" i="11"/>
  <c r="P2735" i="11"/>
  <c r="P2736" i="11"/>
  <c r="P2737" i="11"/>
  <c r="P2738" i="11"/>
  <c r="P2739" i="11"/>
  <c r="P2740" i="11"/>
  <c r="P2741" i="11"/>
  <c r="P2742" i="11"/>
  <c r="P2743" i="11"/>
  <c r="P2744" i="11"/>
  <c r="P2745" i="11"/>
  <c r="P2746" i="11"/>
  <c r="P2747" i="11"/>
  <c r="P2748" i="11"/>
  <c r="P2749" i="11"/>
  <c r="P2750" i="11"/>
  <c r="P2751" i="11"/>
  <c r="P2752" i="11"/>
  <c r="P2753" i="11"/>
  <c r="P2754" i="11"/>
  <c r="P2755" i="11"/>
  <c r="P2756" i="11"/>
  <c r="P2757" i="11"/>
  <c r="P2758" i="11"/>
  <c r="P2759" i="11"/>
  <c r="P2760" i="11"/>
  <c r="P2761" i="11"/>
  <c r="P2762" i="11"/>
  <c r="P2763" i="11"/>
  <c r="P2764" i="11"/>
  <c r="P2765" i="11"/>
  <c r="P2766" i="11"/>
  <c r="P2767" i="11"/>
  <c r="P2768" i="11"/>
  <c r="P2769" i="11"/>
  <c r="P2770" i="11"/>
  <c r="P2771" i="11"/>
  <c r="P2772" i="11"/>
  <c r="P2773" i="11"/>
  <c r="P2774" i="11"/>
  <c r="P2775" i="11"/>
  <c r="P2776" i="11"/>
  <c r="P2777" i="11"/>
  <c r="P2781" i="11"/>
  <c r="P2782" i="11"/>
  <c r="P2783" i="11"/>
  <c r="P2784" i="11"/>
  <c r="P2785" i="11"/>
  <c r="P2786" i="11"/>
  <c r="P2787" i="11"/>
  <c r="P2788" i="11"/>
  <c r="P2789" i="11"/>
  <c r="P2790" i="11"/>
  <c r="P2792" i="11"/>
  <c r="P2793" i="11"/>
  <c r="P2794" i="11"/>
  <c r="P2795" i="11"/>
  <c r="P2796" i="11"/>
  <c r="P2797" i="11"/>
  <c r="P2798" i="11"/>
  <c r="P2801" i="11"/>
  <c r="P2802" i="11"/>
  <c r="P2803" i="11"/>
  <c r="P2804" i="11"/>
  <c r="P2805" i="11"/>
  <c r="P2806" i="11"/>
  <c r="P2807" i="11"/>
  <c r="P2808" i="11"/>
  <c r="P2809" i="11"/>
  <c r="P2810" i="11"/>
  <c r="P2811" i="11"/>
  <c r="P2812" i="11"/>
  <c r="P2813" i="11"/>
  <c r="P2814" i="11"/>
  <c r="P2815" i="11"/>
  <c r="P2816" i="11"/>
  <c r="P2817" i="11"/>
  <c r="P2818" i="11"/>
  <c r="P2819" i="11"/>
  <c r="P2820" i="11"/>
  <c r="P2821" i="11"/>
  <c r="P2822" i="11"/>
  <c r="P2823" i="11"/>
  <c r="P2824" i="11"/>
  <c r="P2825" i="11"/>
  <c r="P2826" i="11"/>
  <c r="P2827" i="11"/>
  <c r="P2828" i="11"/>
  <c r="P2829" i="11"/>
  <c r="P2830" i="11"/>
  <c r="P2831" i="11"/>
  <c r="P2832" i="11"/>
  <c r="P2833" i="11"/>
  <c r="P2834" i="11"/>
  <c r="P2835" i="11"/>
  <c r="P2836" i="11"/>
  <c r="P2837" i="11"/>
  <c r="P2838" i="11"/>
  <c r="P2839" i="11"/>
  <c r="P2840" i="11"/>
  <c r="P2841" i="11"/>
  <c r="P2842" i="11"/>
  <c r="P2843" i="11"/>
  <c r="P2844" i="11"/>
  <c r="P2845" i="11"/>
  <c r="P2846" i="11"/>
  <c r="P2847" i="11"/>
  <c r="P2848" i="11"/>
  <c r="P2849" i="11"/>
  <c r="P2850" i="11"/>
  <c r="P2851" i="11"/>
  <c r="P2852" i="11"/>
  <c r="P2853" i="11"/>
  <c r="P2854" i="11"/>
  <c r="P2855" i="11"/>
  <c r="P2856" i="11"/>
  <c r="P2857" i="11"/>
  <c r="P2858" i="11"/>
  <c r="P2859" i="11"/>
  <c r="P2860" i="11"/>
  <c r="P2861" i="11"/>
  <c r="P2862" i="11"/>
  <c r="P2863" i="11"/>
  <c r="P2864" i="11"/>
  <c r="P2865" i="11"/>
  <c r="P2866" i="11"/>
  <c r="P2867" i="11"/>
  <c r="P2868" i="11"/>
  <c r="P2869" i="11"/>
  <c r="P2870" i="11"/>
  <c r="P2871" i="11"/>
  <c r="P2872" i="11"/>
  <c r="P2873" i="11"/>
  <c r="P2874" i="11"/>
  <c r="P2875" i="11"/>
  <c r="P2876" i="11"/>
  <c r="P2877" i="11"/>
  <c r="P2878" i="11"/>
  <c r="P2879" i="11"/>
  <c r="P2880" i="11"/>
  <c r="P2881" i="11"/>
  <c r="P2882" i="11"/>
  <c r="P2883" i="11"/>
  <c r="P2884" i="11"/>
  <c r="P2885" i="11"/>
  <c r="P2886" i="11"/>
  <c r="P2887" i="11"/>
  <c r="P2888" i="11"/>
  <c r="P2889" i="11"/>
  <c r="P2890" i="11"/>
  <c r="P2891" i="11"/>
  <c r="P2892" i="11"/>
  <c r="P2893" i="11"/>
  <c r="P2894" i="11"/>
  <c r="P2895" i="11"/>
  <c r="P2896" i="11"/>
  <c r="P2897" i="11"/>
  <c r="P2898" i="11"/>
  <c r="P2899" i="11"/>
  <c r="P2900" i="11"/>
  <c r="P2901" i="11"/>
  <c r="P2902" i="11"/>
  <c r="P2903" i="11"/>
  <c r="P2905" i="11"/>
  <c r="P2906" i="11"/>
  <c r="P2907" i="11"/>
  <c r="P2908" i="11"/>
  <c r="P2909" i="11"/>
  <c r="P2910" i="11"/>
  <c r="P2911" i="11"/>
  <c r="P2913" i="11"/>
  <c r="P2914" i="11"/>
  <c r="P2915" i="11"/>
  <c r="P2916" i="11"/>
  <c r="P2917" i="11"/>
  <c r="P2918" i="11"/>
  <c r="P2919" i="11"/>
  <c r="P2920" i="11"/>
  <c r="P2921" i="11"/>
  <c r="P2922" i="11"/>
  <c r="P2923" i="11"/>
  <c r="P2924" i="11"/>
  <c r="P2925" i="11"/>
  <c r="P2926" i="11"/>
  <c r="P2927" i="11"/>
  <c r="P2928" i="11"/>
  <c r="P2930" i="11"/>
  <c r="P2931" i="11"/>
  <c r="P2932" i="11"/>
  <c r="P2933" i="11"/>
  <c r="P2934" i="11"/>
  <c r="P2935" i="11"/>
  <c r="P2936" i="11"/>
  <c r="P2937" i="11"/>
  <c r="P2938" i="11"/>
  <c r="P2939" i="11"/>
  <c r="P2940" i="11"/>
  <c r="P2941" i="11"/>
  <c r="P2942" i="11"/>
  <c r="P2943" i="11"/>
  <c r="P2944" i="11"/>
  <c r="P2945" i="11"/>
  <c r="P2946" i="11"/>
  <c r="P2947" i="11"/>
  <c r="P2948" i="11"/>
  <c r="P2949" i="11"/>
  <c r="P2950" i="11"/>
  <c r="P2951" i="11"/>
  <c r="P2952" i="11"/>
  <c r="P2953" i="11"/>
  <c r="P2954" i="11"/>
  <c r="P2955" i="11"/>
  <c r="P2956" i="11"/>
  <c r="P2957" i="11"/>
  <c r="P2958" i="11"/>
  <c r="P2959" i="11"/>
  <c r="P2960" i="11"/>
  <c r="P2961" i="11"/>
  <c r="P2962" i="11"/>
  <c r="P2963" i="11"/>
  <c r="P2964" i="11"/>
  <c r="P2965" i="11"/>
  <c r="P2966" i="11"/>
  <c r="P2967" i="11"/>
  <c r="P2968" i="11"/>
  <c r="P2969" i="11"/>
  <c r="P2970" i="11"/>
  <c r="P2971" i="11"/>
  <c r="P2972" i="11"/>
  <c r="P2973" i="11"/>
  <c r="P2974" i="11"/>
  <c r="P2975" i="11"/>
  <c r="P2976" i="11"/>
  <c r="P2977" i="11"/>
  <c r="P2978" i="11"/>
  <c r="P2979" i="11"/>
  <c r="P2980" i="11"/>
  <c r="P2981" i="11"/>
  <c r="P2982" i="11"/>
  <c r="P2983" i="11"/>
  <c r="P2984" i="11"/>
  <c r="P2985" i="11"/>
  <c r="P2986" i="11"/>
  <c r="P2987" i="11"/>
  <c r="P2988" i="11"/>
  <c r="P2989" i="11"/>
  <c r="P2990" i="11"/>
  <c r="P2991" i="11"/>
  <c r="P2992" i="11"/>
  <c r="P2993" i="11"/>
  <c r="P2994" i="11"/>
  <c r="P2995" i="11"/>
  <c r="P2996" i="11"/>
  <c r="P2997" i="11"/>
  <c r="P2998" i="11"/>
  <c r="P2999" i="11"/>
  <c r="P3000" i="11"/>
  <c r="P3001" i="11"/>
  <c r="P3002" i="11"/>
  <c r="P3003" i="11"/>
  <c r="P3004" i="11"/>
  <c r="P3005" i="11"/>
  <c r="P3006" i="11"/>
  <c r="P3008" i="11"/>
  <c r="P3009" i="11"/>
  <c r="P3010" i="11"/>
  <c r="P3012" i="11"/>
  <c r="P3013" i="11"/>
  <c r="P3014" i="11"/>
  <c r="P3015" i="11"/>
  <c r="P3016" i="11"/>
  <c r="P3017" i="11"/>
  <c r="P3018" i="11"/>
  <c r="P3019" i="11"/>
  <c r="P3020" i="11"/>
  <c r="P3021" i="11"/>
  <c r="P3022" i="11"/>
  <c r="P3023" i="11"/>
  <c r="P3024" i="11"/>
  <c r="P3025" i="11"/>
  <c r="P3026" i="11"/>
  <c r="P3027" i="11"/>
  <c r="P3028" i="11"/>
  <c r="P3029" i="11"/>
  <c r="P3030" i="11"/>
  <c r="P3031" i="11"/>
  <c r="P3032" i="11"/>
  <c r="P3033" i="11"/>
  <c r="P3034" i="11"/>
  <c r="P3035" i="11"/>
  <c r="P3036" i="11"/>
  <c r="P3037" i="11"/>
  <c r="P3038" i="11"/>
  <c r="P3039" i="11"/>
  <c r="P3040" i="11"/>
  <c r="P3041" i="11"/>
  <c r="P3042" i="11"/>
  <c r="P3043" i="11"/>
  <c r="P3044" i="11"/>
  <c r="P3045" i="11"/>
  <c r="P3046" i="11"/>
  <c r="P3047" i="11"/>
  <c r="P3051" i="11"/>
  <c r="P3052" i="11"/>
  <c r="P3053" i="11"/>
  <c r="P3055" i="11"/>
  <c r="P3056" i="11"/>
  <c r="P3057" i="11"/>
  <c r="P3058" i="11"/>
  <c r="P3059" i="11"/>
  <c r="P3060" i="11"/>
  <c r="P3061" i="11"/>
  <c r="P3062" i="11"/>
  <c r="P3063" i="11"/>
  <c r="P3064" i="11"/>
  <c r="P3065" i="11"/>
  <c r="P3066" i="11"/>
  <c r="P3067" i="11"/>
  <c r="P3068" i="11"/>
  <c r="P3069" i="11"/>
  <c r="P3070" i="11"/>
  <c r="P3071" i="11"/>
  <c r="P3072" i="11"/>
  <c r="P3073" i="11"/>
  <c r="P3074" i="11"/>
  <c r="P3075" i="11"/>
  <c r="P3076" i="11"/>
  <c r="P3077" i="11"/>
  <c r="P3078" i="11"/>
  <c r="P3079" i="11"/>
  <c r="P3080" i="11"/>
  <c r="P3081" i="11"/>
  <c r="P3083" i="11"/>
  <c r="P3084" i="11"/>
  <c r="P3085" i="11"/>
  <c r="P3086" i="11"/>
  <c r="P3087" i="11"/>
  <c r="P3088" i="11"/>
  <c r="P3089" i="11"/>
  <c r="P3090" i="11"/>
  <c r="P3091" i="11"/>
  <c r="P3092" i="11"/>
  <c r="P3093" i="11"/>
  <c r="P3094" i="11"/>
  <c r="P3095" i="11"/>
  <c r="P3096" i="11"/>
  <c r="P3097" i="11"/>
  <c r="P3098" i="11"/>
  <c r="P3099" i="11"/>
  <c r="P3100" i="11"/>
  <c r="P3101" i="11"/>
  <c r="P3102" i="11"/>
  <c r="P3103" i="11"/>
  <c r="P3104" i="11"/>
  <c r="P3105" i="11"/>
  <c r="P3106" i="11"/>
  <c r="P3107" i="11"/>
  <c r="P3109" i="11"/>
  <c r="P3110" i="11"/>
  <c r="P3111" i="11"/>
  <c r="P3112" i="11"/>
  <c r="P3113" i="11"/>
  <c r="P3114" i="11"/>
  <c r="P3115" i="11"/>
  <c r="P3116" i="11"/>
  <c r="P3117" i="11"/>
  <c r="P3118" i="11"/>
  <c r="P3119" i="11"/>
  <c r="P3120" i="11"/>
  <c r="P3121" i="11"/>
  <c r="P3122" i="11"/>
  <c r="P3123" i="11"/>
  <c r="P3124" i="11"/>
  <c r="P3125" i="11"/>
  <c r="P3126" i="11"/>
  <c r="P3127" i="11"/>
  <c r="P3128" i="11"/>
  <c r="P3129" i="11"/>
  <c r="P3130" i="11"/>
  <c r="P3131" i="11"/>
  <c r="P3132" i="11"/>
  <c r="P3133" i="11"/>
  <c r="P3134" i="11"/>
  <c r="P3135" i="11"/>
  <c r="P3136" i="11"/>
  <c r="P3137" i="11"/>
  <c r="P3138" i="11"/>
  <c r="P3139" i="11"/>
  <c r="P3140" i="11"/>
  <c r="P3141" i="11"/>
  <c r="P3142" i="11"/>
  <c r="P3143" i="11"/>
  <c r="P3144" i="11"/>
  <c r="P3145" i="11"/>
  <c r="P3146" i="11"/>
  <c r="P3147" i="11"/>
  <c r="P3148" i="11"/>
  <c r="P3149" i="11"/>
  <c r="P3150" i="11"/>
  <c r="P3151" i="11"/>
  <c r="P3152" i="11"/>
  <c r="P3153" i="11"/>
  <c r="P3154" i="11"/>
  <c r="P3155" i="11"/>
  <c r="P3156" i="11"/>
  <c r="P3157" i="11"/>
  <c r="P3158" i="11"/>
  <c r="P3159" i="11"/>
  <c r="P3161" i="11"/>
  <c r="P3162" i="11"/>
  <c r="P3163" i="11"/>
  <c r="P3164" i="11"/>
  <c r="P3165" i="11"/>
  <c r="P3166" i="11"/>
  <c r="P3167" i="11"/>
  <c r="P3168" i="11"/>
  <c r="P3169" i="11"/>
  <c r="P3170" i="11"/>
  <c r="P3171" i="11"/>
  <c r="P3172" i="11"/>
  <c r="P3173" i="11"/>
  <c r="P3174" i="11"/>
  <c r="P3175" i="11"/>
  <c r="P3176" i="11"/>
  <c r="P3177" i="11"/>
  <c r="P3178" i="11"/>
  <c r="P3179" i="11"/>
  <c r="P3180" i="11"/>
  <c r="P3181" i="11"/>
  <c r="P3182" i="11"/>
  <c r="P3183" i="11"/>
  <c r="P3184" i="11"/>
  <c r="P3185" i="11"/>
  <c r="P3186" i="11"/>
  <c r="P3187" i="11"/>
  <c r="P3189" i="11"/>
  <c r="P3190" i="11"/>
  <c r="P3191" i="11"/>
  <c r="P3192" i="11"/>
  <c r="P3193" i="11"/>
  <c r="P3194" i="11"/>
  <c r="P3195" i="11"/>
  <c r="P3196" i="11"/>
  <c r="P3197" i="11"/>
  <c r="P3198" i="11"/>
  <c r="P3199" i="11"/>
  <c r="P3200" i="11"/>
  <c r="P3201" i="11"/>
  <c r="P3202" i="11"/>
  <c r="P3204" i="11"/>
  <c r="P3206" i="11"/>
  <c r="P3207" i="11"/>
  <c r="P3208" i="11"/>
  <c r="P3209" i="11"/>
  <c r="P3210" i="11"/>
  <c r="P3211" i="11"/>
  <c r="P3212" i="11"/>
  <c r="P3213" i="11"/>
  <c r="P3214" i="11"/>
  <c r="P3215" i="11"/>
  <c r="P3216" i="11"/>
  <c r="P3217" i="11"/>
  <c r="P3218" i="11"/>
  <c r="P3222" i="11"/>
  <c r="P3223" i="11"/>
  <c r="P3224" i="11"/>
  <c r="P3225" i="11"/>
  <c r="P3226" i="11"/>
  <c r="P3227" i="11"/>
  <c r="P3228" i="11"/>
  <c r="P3229" i="11"/>
  <c r="P3230" i="11"/>
  <c r="P3231" i="11"/>
  <c r="P3232" i="11"/>
  <c r="P3233" i="11"/>
  <c r="P3234" i="11"/>
  <c r="P3235" i="11"/>
  <c r="P3236" i="11"/>
  <c r="P3237" i="11"/>
  <c r="P3238" i="11"/>
  <c r="P3239" i="11"/>
  <c r="P3240" i="11"/>
  <c r="P3241" i="11"/>
  <c r="P3242" i="11"/>
  <c r="P3243" i="11"/>
  <c r="P3244" i="11"/>
  <c r="P3245" i="11"/>
  <c r="P3246" i="11"/>
  <c r="P3247" i="11"/>
  <c r="P3248" i="11"/>
  <c r="P3249" i="11"/>
  <c r="P3250" i="11"/>
  <c r="P3251" i="11"/>
  <c r="P3252" i="11"/>
  <c r="P3253" i="11"/>
  <c r="P3254" i="11"/>
  <c r="P3255" i="11"/>
  <c r="P3256" i="11"/>
  <c r="P3257" i="11"/>
  <c r="P3258" i="11"/>
  <c r="P3259" i="11"/>
  <c r="P3260" i="11"/>
  <c r="P3261" i="11"/>
  <c r="P3262" i="11"/>
  <c r="P3263" i="11"/>
  <c r="P3264" i="11"/>
  <c r="P3265" i="11"/>
  <c r="P3266" i="11"/>
  <c r="P3267" i="11"/>
  <c r="P3268" i="11"/>
  <c r="P3269" i="11"/>
  <c r="P3270" i="11"/>
  <c r="P3271" i="11"/>
  <c r="P3272" i="11"/>
  <c r="P3273" i="11"/>
  <c r="P3274" i="11"/>
  <c r="P3275" i="11"/>
  <c r="P3276" i="11"/>
  <c r="P3277" i="11"/>
  <c r="P3278" i="11"/>
  <c r="P3279" i="11"/>
  <c r="P3280" i="11"/>
  <c r="P3281" i="11"/>
  <c r="P3282" i="11"/>
  <c r="P3283" i="11"/>
  <c r="P3284" i="11"/>
  <c r="P3285" i="11"/>
  <c r="P3286" i="11"/>
  <c r="P3287" i="11"/>
  <c r="P3288" i="11"/>
  <c r="P3289" i="11"/>
  <c r="P3290" i="11"/>
  <c r="P3291" i="11"/>
  <c r="P3292" i="11"/>
  <c r="P3293" i="11"/>
  <c r="P3294" i="11"/>
  <c r="P3295" i="11"/>
  <c r="P3296" i="11"/>
  <c r="P3297" i="11"/>
  <c r="P3298" i="11"/>
  <c r="P3299" i="11"/>
  <c r="P3300" i="11"/>
  <c r="P3301" i="11"/>
  <c r="P3302" i="11"/>
  <c r="P3303" i="11"/>
  <c r="P3304" i="11"/>
  <c r="P3306" i="11"/>
  <c r="P3307" i="11"/>
  <c r="P3308" i="11"/>
  <c r="P3309" i="11"/>
  <c r="P3310" i="11"/>
  <c r="P3311" i="11"/>
  <c r="P3312" i="11"/>
  <c r="P3313" i="11"/>
  <c r="P3314" i="11"/>
  <c r="P3315" i="11"/>
  <c r="P3316" i="11"/>
  <c r="P3317" i="11"/>
  <c r="P3318" i="11"/>
  <c r="P3319" i="11"/>
  <c r="P3320" i="11"/>
  <c r="P3321" i="11"/>
  <c r="P3322" i="11"/>
  <c r="P3323" i="11"/>
  <c r="P3324" i="11"/>
  <c r="P3325" i="11"/>
  <c r="P3326" i="11"/>
  <c r="P3327" i="11"/>
  <c r="P3328" i="11"/>
  <c r="P3329" i="11"/>
  <c r="P3330" i="11"/>
  <c r="P3331" i="11"/>
  <c r="P3332" i="11"/>
  <c r="P3333" i="11"/>
  <c r="P3334" i="11"/>
  <c r="P3335" i="11"/>
  <c r="P3336" i="11"/>
  <c r="P3337" i="11"/>
  <c r="P3338" i="11"/>
  <c r="P3339" i="11"/>
  <c r="P3340" i="11"/>
  <c r="P3341" i="11"/>
  <c r="P3342" i="11"/>
  <c r="P3343" i="11"/>
  <c r="P3344" i="11"/>
  <c r="P3345" i="11"/>
  <c r="P3346" i="11"/>
  <c r="P3347" i="11"/>
  <c r="P3348" i="11"/>
  <c r="P3349" i="11"/>
  <c r="P3351" i="11"/>
  <c r="P3352" i="11"/>
  <c r="P3353" i="11"/>
  <c r="P3354" i="11"/>
  <c r="P3355" i="11"/>
  <c r="P3356" i="11"/>
  <c r="P3357" i="11"/>
  <c r="P3358" i="11"/>
  <c r="P3359" i="11"/>
  <c r="P3360" i="11"/>
  <c r="P3361" i="11"/>
  <c r="P3362" i="11"/>
  <c r="P3363" i="11"/>
  <c r="P3364" i="11"/>
  <c r="P3365" i="11"/>
  <c r="P3366" i="11"/>
  <c r="P3367" i="11"/>
  <c r="P3368" i="11"/>
  <c r="P3369" i="11"/>
  <c r="P3370" i="11"/>
  <c r="P3371" i="11"/>
  <c r="P3372" i="11"/>
  <c r="P3373" i="11"/>
  <c r="P3374" i="11"/>
  <c r="P3375" i="11"/>
  <c r="P3376" i="11"/>
  <c r="P3377" i="11"/>
  <c r="P3378" i="11"/>
  <c r="P3379" i="11"/>
  <c r="P3380" i="11"/>
  <c r="P3381" i="11"/>
  <c r="P3382" i="11"/>
  <c r="P3383" i="11"/>
  <c r="P3384" i="11"/>
  <c r="P3385" i="11"/>
  <c r="P3386" i="11"/>
  <c r="P3387" i="11"/>
  <c r="P3388" i="11"/>
  <c r="P3389" i="11"/>
  <c r="P3390" i="11"/>
  <c r="P3391" i="11"/>
  <c r="P3392" i="11"/>
  <c r="P3393" i="11"/>
  <c r="P3394" i="11"/>
  <c r="P3395" i="11"/>
  <c r="P3396" i="11"/>
  <c r="P3397" i="11"/>
  <c r="P3398" i="11"/>
  <c r="P3399" i="11"/>
  <c r="P3400" i="11"/>
  <c r="P3401" i="11"/>
  <c r="P3402" i="11"/>
  <c r="P3403" i="11"/>
  <c r="P3404" i="11"/>
  <c r="P3405" i="11"/>
  <c r="P3406" i="11"/>
  <c r="P3407" i="11"/>
  <c r="P3408" i="11"/>
  <c r="P3409" i="11"/>
  <c r="P3410" i="11"/>
  <c r="P3411" i="11"/>
  <c r="P3412" i="11"/>
  <c r="P3413" i="11"/>
  <c r="P3414" i="11"/>
  <c r="P3415" i="11"/>
  <c r="P3416" i="11"/>
  <c r="P3417" i="11"/>
  <c r="P3418" i="11"/>
  <c r="P3420" i="11"/>
  <c r="P3421" i="11"/>
  <c r="P3422" i="11"/>
  <c r="P3423" i="11"/>
  <c r="P3424" i="11"/>
  <c r="P3425" i="11"/>
  <c r="P3426" i="11"/>
  <c r="P3427" i="11"/>
  <c r="P3428" i="11"/>
  <c r="P3429" i="11"/>
  <c r="P3430" i="11"/>
  <c r="P3431" i="11"/>
  <c r="P3432" i="11"/>
  <c r="P3433" i="11"/>
  <c r="P3434" i="11"/>
  <c r="P3436" i="11"/>
  <c r="P3437" i="11"/>
  <c r="P3438" i="11"/>
  <c r="P3439" i="11"/>
  <c r="P3440" i="11"/>
  <c r="P3441" i="11"/>
  <c r="P3442" i="11"/>
  <c r="P3443" i="11"/>
  <c r="P3444" i="11"/>
  <c r="P3445" i="11"/>
  <c r="P3446" i="11"/>
  <c r="P3447" i="11"/>
  <c r="P3448" i="11"/>
  <c r="P3449" i="11"/>
  <c r="P3450" i="11"/>
  <c r="P3451" i="11"/>
  <c r="P3452" i="11"/>
  <c r="P3453" i="11"/>
  <c r="P3454" i="11"/>
  <c r="P3455" i="11"/>
  <c r="P3456" i="11"/>
  <c r="P3457" i="11"/>
  <c r="P3458" i="11"/>
  <c r="P3459" i="11"/>
  <c r="P3460" i="11"/>
  <c r="P3461" i="11"/>
  <c r="P3462" i="11"/>
  <c r="P3463" i="11"/>
  <c r="P3464" i="11"/>
  <c r="P3465" i="11"/>
  <c r="P3466" i="11"/>
  <c r="P3467" i="11"/>
  <c r="P3468" i="11"/>
  <c r="P3469" i="11"/>
  <c r="P3470" i="11"/>
  <c r="P3471" i="11"/>
  <c r="P3472" i="11"/>
  <c r="P3473" i="11"/>
  <c r="P3474" i="11"/>
  <c r="P3475" i="11"/>
  <c r="P3476" i="11"/>
  <c r="P3477" i="11"/>
  <c r="P3478" i="11"/>
  <c r="P3479" i="11"/>
  <c r="P3480" i="11"/>
  <c r="P3481" i="11"/>
  <c r="P3482" i="11"/>
  <c r="P3483" i="11"/>
  <c r="P3484" i="11"/>
  <c r="P3485" i="11"/>
  <c r="P3486" i="11"/>
  <c r="P3487" i="11"/>
  <c r="P3488" i="11"/>
  <c r="P3489" i="11"/>
  <c r="P3490" i="11"/>
  <c r="P3491" i="11"/>
  <c r="P3492" i="11"/>
  <c r="P3493" i="11"/>
  <c r="P3494" i="11"/>
  <c r="P3495" i="11"/>
  <c r="P3496" i="11"/>
  <c r="P3497" i="11"/>
  <c r="P3498" i="11"/>
  <c r="P3499" i="11"/>
  <c r="P3500" i="11"/>
  <c r="P3501" i="11"/>
  <c r="P3502" i="11"/>
  <c r="P3503" i="11"/>
  <c r="P3504" i="11"/>
  <c r="P3505" i="11"/>
  <c r="P3506" i="11"/>
  <c r="P3507" i="11"/>
  <c r="P3508" i="11"/>
  <c r="P3509" i="11"/>
  <c r="P3510" i="11"/>
  <c r="P3511" i="11"/>
  <c r="P3512" i="11"/>
  <c r="P3513" i="11"/>
  <c r="P3514" i="11"/>
  <c r="P3515" i="11"/>
  <c r="P3516" i="11"/>
  <c r="P3517" i="11"/>
  <c r="P3518" i="11"/>
  <c r="P3519" i="11"/>
  <c r="P3520" i="11"/>
  <c r="P3521" i="11"/>
  <c r="P3522" i="11"/>
  <c r="P3523" i="11"/>
  <c r="P3524" i="11"/>
  <c r="P3525" i="11"/>
  <c r="P3526" i="11"/>
  <c r="P3527" i="11"/>
  <c r="P3528" i="11"/>
  <c r="P3529" i="11"/>
  <c r="P3530" i="11"/>
  <c r="P3531" i="11"/>
  <c r="P3532" i="11"/>
  <c r="P3533" i="11"/>
  <c r="P3534" i="11"/>
  <c r="P3535" i="11"/>
  <c r="P3536" i="11"/>
  <c r="P3537" i="11"/>
  <c r="P3538" i="11"/>
  <c r="P3539" i="11"/>
  <c r="P3540" i="11"/>
  <c r="P3541" i="11"/>
  <c r="P3542" i="11"/>
  <c r="P3543" i="11"/>
  <c r="P3544" i="11"/>
  <c r="P3545" i="11"/>
  <c r="P3546" i="11"/>
  <c r="P3547" i="11"/>
  <c r="P3548" i="11"/>
  <c r="P3549" i="11"/>
  <c r="P3550" i="11"/>
  <c r="P3551" i="11"/>
  <c r="P3552" i="11"/>
  <c r="P3553" i="11"/>
  <c r="P3554" i="11"/>
  <c r="P3555" i="11"/>
  <c r="P3556" i="11"/>
  <c r="P3557" i="11"/>
  <c r="P3558" i="11"/>
  <c r="P3559" i="11"/>
  <c r="P3560" i="11"/>
  <c r="P3561" i="11"/>
  <c r="P3562" i="11"/>
  <c r="P3563" i="11"/>
  <c r="P3564" i="11"/>
  <c r="P3565" i="11"/>
  <c r="P3566" i="11"/>
  <c r="P3567" i="11"/>
  <c r="P3568" i="11"/>
  <c r="P3569" i="11"/>
  <c r="P3570" i="11"/>
  <c r="P3571" i="11"/>
  <c r="P3572" i="11"/>
  <c r="P3573" i="11"/>
  <c r="P3574" i="11"/>
  <c r="P3575" i="11"/>
  <c r="P3576" i="11"/>
  <c r="P3577" i="11"/>
  <c r="P3578" i="11"/>
  <c r="P3579" i="11"/>
  <c r="P3580" i="11"/>
  <c r="P3581" i="11"/>
  <c r="P3582" i="11"/>
  <c r="P3583" i="11"/>
  <c r="P3584" i="11"/>
  <c r="P3585" i="11"/>
  <c r="P3586" i="11"/>
  <c r="P3587" i="11"/>
  <c r="P3588" i="11"/>
  <c r="P3589" i="11"/>
  <c r="P3590" i="11"/>
  <c r="P3591" i="11"/>
  <c r="P3592" i="11"/>
  <c r="P3593" i="11"/>
  <c r="P3594" i="11"/>
  <c r="P3595" i="11"/>
  <c r="P3596" i="11"/>
  <c r="P3597" i="11"/>
  <c r="P3598" i="11"/>
  <c r="P3599" i="11"/>
  <c r="P3600" i="11"/>
  <c r="P3601" i="11"/>
  <c r="P3602" i="11"/>
  <c r="P3603" i="11"/>
  <c r="P3604" i="11"/>
  <c r="P3605" i="11"/>
  <c r="P3606" i="11"/>
  <c r="P3607" i="11"/>
  <c r="P3608" i="11"/>
  <c r="P3609" i="11"/>
  <c r="P3610" i="11"/>
  <c r="P3611" i="11"/>
  <c r="P3612" i="11"/>
  <c r="P3613" i="11"/>
  <c r="P3614" i="11"/>
  <c r="P3615" i="11"/>
  <c r="P3616" i="11"/>
  <c r="P3617" i="11"/>
  <c r="P3618" i="11"/>
  <c r="P3620" i="11"/>
  <c r="P3621" i="11"/>
  <c r="P3622" i="11"/>
  <c r="P3623" i="11"/>
  <c r="P3624" i="11"/>
  <c r="P3625" i="11"/>
  <c r="P3626" i="11"/>
  <c r="P3627" i="11"/>
  <c r="P3628" i="11"/>
  <c r="P3629" i="11"/>
  <c r="P3630" i="11"/>
  <c r="P3631" i="11"/>
  <c r="P3632" i="11"/>
  <c r="P3633" i="11"/>
  <c r="P3634" i="11"/>
  <c r="P3635" i="11"/>
  <c r="P3636" i="11"/>
  <c r="P3637" i="11"/>
  <c r="P3638" i="11"/>
  <c r="P3639" i="11"/>
  <c r="P3640" i="11"/>
  <c r="P3641" i="11"/>
  <c r="P3642" i="11"/>
  <c r="P3643" i="11"/>
  <c r="P3644" i="11"/>
  <c r="P3645" i="11"/>
  <c r="P3646" i="11"/>
  <c r="P3647" i="11"/>
  <c r="P3648" i="11"/>
  <c r="P3649" i="11"/>
  <c r="P3650" i="11"/>
  <c r="P3651" i="11"/>
  <c r="P3652" i="11"/>
  <c r="P3653" i="11"/>
  <c r="P3654" i="11"/>
  <c r="P3655" i="11"/>
  <c r="P3656" i="11"/>
  <c r="P3657" i="11"/>
  <c r="P3658" i="11"/>
  <c r="P3659" i="11"/>
  <c r="P3660" i="11"/>
  <c r="P3661" i="11"/>
  <c r="P3662" i="11"/>
  <c r="P3663" i="11"/>
  <c r="P3664" i="11"/>
  <c r="P3665" i="11"/>
  <c r="P3666" i="11"/>
  <c r="P3667" i="11"/>
  <c r="P3668" i="11"/>
  <c r="P3669" i="11"/>
  <c r="P3670" i="11"/>
  <c r="P3671" i="11"/>
  <c r="P3672" i="11"/>
  <c r="P3673" i="11"/>
  <c r="P3674" i="11"/>
  <c r="P3675" i="11"/>
  <c r="P3676" i="11"/>
  <c r="P3677" i="11"/>
  <c r="P3678" i="11"/>
  <c r="P3679" i="11"/>
  <c r="P3680" i="11"/>
  <c r="P3681" i="11"/>
  <c r="P3682" i="11"/>
  <c r="P3683" i="11"/>
  <c r="P3684" i="11"/>
  <c r="P3685" i="11"/>
  <c r="P3686" i="11"/>
  <c r="P3688" i="11"/>
  <c r="P3689" i="11"/>
  <c r="P3690" i="11"/>
  <c r="P3691" i="11"/>
  <c r="P3692" i="11"/>
  <c r="P3693" i="11"/>
  <c r="P3694" i="11"/>
  <c r="P3695" i="11"/>
  <c r="P3696" i="11"/>
  <c r="P3697" i="11"/>
  <c r="P3698" i="11"/>
  <c r="P3699" i="11"/>
  <c r="P3700" i="11"/>
  <c r="P3701" i="11"/>
  <c r="P3702" i="11"/>
  <c r="P3703" i="11"/>
  <c r="P3704" i="11"/>
  <c r="P3705" i="11"/>
  <c r="P3706" i="11"/>
  <c r="P3707" i="11"/>
  <c r="P3708" i="11"/>
  <c r="P3709" i="11"/>
  <c r="P3710" i="11"/>
  <c r="P3711" i="11"/>
  <c r="P3712" i="11"/>
  <c r="P3713" i="11"/>
  <c r="P3714" i="11"/>
  <c r="P3715" i="11"/>
  <c r="P3716" i="11"/>
  <c r="P3717" i="11"/>
  <c r="P3718" i="11"/>
  <c r="P3719" i="11"/>
  <c r="P3720" i="11"/>
  <c r="P3721" i="11"/>
  <c r="P3722" i="11"/>
  <c r="P3723" i="11"/>
  <c r="P3724" i="11"/>
  <c r="P3725" i="11"/>
  <c r="P3726" i="11"/>
  <c r="P3727" i="11"/>
  <c r="P3728" i="11"/>
  <c r="P3729" i="11"/>
  <c r="P3730" i="11"/>
  <c r="P3731" i="11"/>
  <c r="P3732" i="11"/>
  <c r="P3733" i="11"/>
  <c r="P3734" i="11"/>
  <c r="P3735" i="11"/>
  <c r="P3736" i="11"/>
  <c r="P3737" i="11"/>
  <c r="P3738" i="11"/>
  <c r="P3739" i="11"/>
  <c r="P3740" i="11"/>
  <c r="P3741" i="11"/>
  <c r="P3742" i="11"/>
  <c r="P3743" i="11"/>
  <c r="P3744" i="11"/>
  <c r="P3745" i="11"/>
  <c r="P3747" i="11"/>
  <c r="P3748" i="11"/>
  <c r="P3749" i="11"/>
  <c r="P3750" i="11"/>
  <c r="P3752" i="11"/>
  <c r="P3753" i="11"/>
  <c r="P3754" i="11"/>
  <c r="P3755" i="11"/>
  <c r="P3756" i="11"/>
  <c r="P3757" i="11"/>
  <c r="P3758" i="11"/>
  <c r="P3759" i="11"/>
  <c r="P3760" i="11"/>
  <c r="P3761" i="11"/>
  <c r="P3762" i="11"/>
  <c r="P3763" i="11"/>
  <c r="P3764" i="11"/>
  <c r="P3765" i="11"/>
  <c r="P3769" i="11"/>
  <c r="P3770" i="11"/>
  <c r="P3771" i="11"/>
  <c r="P3772" i="11"/>
  <c r="P3773" i="11"/>
  <c r="P3774" i="11"/>
  <c r="P3775" i="11"/>
  <c r="P3776" i="11"/>
  <c r="P3777" i="11"/>
  <c r="P3778" i="11"/>
  <c r="P3779" i="11"/>
  <c r="P3780" i="11"/>
  <c r="P3781" i="11"/>
  <c r="P3782" i="11"/>
  <c r="P3783" i="11"/>
  <c r="P3784" i="11"/>
  <c r="P3785" i="11"/>
  <c r="P3786" i="11"/>
  <c r="P3787" i="11"/>
  <c r="P3788" i="11"/>
  <c r="P3789" i="11"/>
  <c r="P3790" i="11"/>
  <c r="P3791" i="11"/>
  <c r="P3792" i="11"/>
  <c r="P3793" i="11"/>
  <c r="P3794" i="11"/>
  <c r="P3795" i="11"/>
  <c r="P3796" i="11"/>
  <c r="P3797" i="11"/>
  <c r="P3798" i="11"/>
  <c r="P3799" i="11"/>
  <c r="P3800" i="11"/>
  <c r="P3801" i="11"/>
  <c r="P3802" i="11"/>
  <c r="P3803" i="11"/>
  <c r="P3804" i="11"/>
  <c r="P3805" i="11"/>
  <c r="P3806" i="11"/>
  <c r="P3807" i="11"/>
  <c r="P3808" i="11"/>
  <c r="P3809" i="11"/>
  <c r="P3810" i="11"/>
  <c r="P3811" i="11"/>
  <c r="P3812" i="11"/>
  <c r="P3813" i="11"/>
  <c r="P3815" i="11"/>
  <c r="P3816" i="11"/>
  <c r="P3817" i="11"/>
  <c r="P3818" i="11"/>
  <c r="P3819" i="11"/>
  <c r="P3820" i="11"/>
  <c r="P3821" i="11"/>
  <c r="P3822" i="11"/>
  <c r="P3823" i="11"/>
  <c r="P3824" i="11"/>
  <c r="P3825" i="11"/>
  <c r="P3826" i="11"/>
  <c r="P3827" i="11"/>
  <c r="P3828" i="11"/>
  <c r="P3829" i="11"/>
  <c r="P3830" i="11"/>
  <c r="P3831" i="11"/>
  <c r="P3832" i="11"/>
  <c r="P3833" i="11"/>
  <c r="P3834" i="11"/>
  <c r="P3835" i="11"/>
  <c r="P3836" i="11"/>
  <c r="P3837" i="11"/>
  <c r="P3838" i="11"/>
  <c r="P3839" i="11"/>
  <c r="P3840" i="11"/>
  <c r="P3841" i="11"/>
  <c r="P3842" i="11"/>
  <c r="P3843" i="11"/>
  <c r="P3844" i="11"/>
  <c r="P3845" i="11"/>
  <c r="P3846" i="11"/>
  <c r="P3847" i="11"/>
  <c r="P3848" i="11"/>
  <c r="P3849" i="11"/>
  <c r="P3850" i="11"/>
  <c r="P3851" i="11"/>
  <c r="P3852" i="11"/>
  <c r="P3853" i="11"/>
  <c r="P3854" i="11"/>
  <c r="P3855" i="11"/>
  <c r="P3856" i="11"/>
  <c r="P3857" i="11"/>
  <c r="P3858" i="11"/>
  <c r="P3859" i="11"/>
  <c r="P3860" i="11"/>
  <c r="P3861" i="11"/>
  <c r="P3862" i="11"/>
  <c r="P3863" i="11"/>
  <c r="P3864" i="11"/>
  <c r="P3865" i="11"/>
  <c r="P3866" i="11"/>
  <c r="P3868" i="11"/>
  <c r="P3869" i="11"/>
  <c r="P3870" i="11"/>
  <c r="P3873" i="11"/>
  <c r="P3876" i="11"/>
  <c r="P3877" i="11"/>
  <c r="P3878" i="11"/>
  <c r="P3879" i="11"/>
  <c r="P3880" i="11"/>
  <c r="P3881" i="11"/>
  <c r="P3882" i="11"/>
  <c r="P3883" i="11"/>
  <c r="P3884" i="11"/>
  <c r="P3885" i="11"/>
  <c r="P3886" i="11"/>
  <c r="P3887" i="11"/>
  <c r="P3888" i="11"/>
  <c r="P3889" i="11"/>
  <c r="P3890" i="11"/>
  <c r="P3891" i="11"/>
  <c r="P3892" i="11"/>
  <c r="P3893" i="11"/>
  <c r="P3894" i="11"/>
  <c r="P3895" i="11"/>
  <c r="P3896" i="11"/>
  <c r="P3897" i="11"/>
  <c r="P3898" i="11"/>
  <c r="P3899" i="11"/>
  <c r="P3901" i="11"/>
  <c r="P3902" i="11"/>
  <c r="P3903" i="11"/>
  <c r="P3904" i="11"/>
  <c r="P3905" i="11"/>
  <c r="P3906" i="11"/>
  <c r="P3909" i="11"/>
  <c r="P3910" i="11"/>
  <c r="P3911" i="11"/>
  <c r="P3912" i="11"/>
  <c r="P3913" i="11"/>
  <c r="P3914" i="11"/>
  <c r="P3915" i="11"/>
  <c r="P3916" i="11"/>
  <c r="P3917" i="11"/>
  <c r="P3918" i="11"/>
  <c r="P3919" i="11"/>
  <c r="P3920" i="11"/>
  <c r="P3921" i="11"/>
  <c r="P3922" i="11"/>
  <c r="P3923" i="11"/>
  <c r="P3924" i="11"/>
  <c r="P3925" i="11"/>
  <c r="P3926" i="11"/>
  <c r="P3927" i="11"/>
  <c r="P3928" i="11"/>
  <c r="P3929" i="11"/>
  <c r="P3930" i="11"/>
  <c r="P3931" i="11"/>
  <c r="P3932" i="11"/>
  <c r="P3934" i="11"/>
  <c r="P3935" i="11"/>
  <c r="P3936" i="11"/>
  <c r="P3937" i="11"/>
  <c r="P3938" i="11"/>
  <c r="P3939" i="11"/>
  <c r="P3940" i="11"/>
  <c r="P3941" i="11"/>
  <c r="P3942" i="11"/>
  <c r="P3943" i="11"/>
  <c r="P3944" i="11"/>
  <c r="P3945" i="11"/>
  <c r="P3946" i="11"/>
  <c r="P3947" i="11"/>
  <c r="P3948" i="11"/>
  <c r="P3949" i="11"/>
  <c r="P3950" i="11"/>
  <c r="P3951" i="11"/>
  <c r="P3952" i="11"/>
  <c r="P3953" i="11"/>
  <c r="P3954" i="11"/>
  <c r="P3955" i="11"/>
  <c r="P3956" i="11"/>
  <c r="P3957" i="11"/>
  <c r="P3958" i="11"/>
  <c r="P3959" i="11"/>
  <c r="P3960" i="11"/>
  <c r="P3961" i="11"/>
  <c r="P3962" i="11"/>
  <c r="P3963" i="11"/>
  <c r="P3964" i="11"/>
  <c r="P3965" i="11"/>
  <c r="P3966" i="11"/>
  <c r="P3967" i="11"/>
  <c r="P3968" i="11"/>
  <c r="P3969" i="11"/>
  <c r="P3970" i="11"/>
  <c r="P3971" i="11"/>
  <c r="P3972" i="11"/>
  <c r="P3974" i="11"/>
  <c r="P3975" i="11"/>
  <c r="P3976" i="11"/>
  <c r="P3977" i="11"/>
  <c r="P3978" i="11"/>
  <c r="P3979" i="11"/>
  <c r="P3980" i="11"/>
  <c r="P3981" i="11"/>
  <c r="A3064" i="19" l="1"/>
  <c r="A19" i="19"/>
  <c r="A18" i="19"/>
  <c r="A17" i="19"/>
  <c r="A23" i="19"/>
  <c r="A22" i="19"/>
  <c r="A20" i="19"/>
  <c r="A21" i="19"/>
  <c r="A16" i="19"/>
  <c r="A466" i="19"/>
  <c r="A468" i="19"/>
  <c r="A25" i="19"/>
  <c r="A24" i="19"/>
  <c r="A46" i="19"/>
  <c r="A3986" i="19"/>
  <c r="A467" i="19"/>
  <c r="A3988" i="19"/>
  <c r="A3987" i="19"/>
  <c r="B31" i="20"/>
  <c r="B32" i="20" s="1"/>
  <c r="B33" i="20" s="1"/>
  <c r="B34" i="20" s="1"/>
  <c r="C30" i="20"/>
  <c r="A3984" i="19"/>
  <c r="A3989" i="19"/>
  <c r="A3983" i="19"/>
  <c r="A28" i="19"/>
  <c r="A27" i="19"/>
  <c r="A33" i="19"/>
  <c r="A29" i="19"/>
  <c r="A26" i="19"/>
  <c r="A34" i="19"/>
  <c r="A40" i="19"/>
  <c r="A39" i="19"/>
  <c r="A3990" i="19"/>
  <c r="A3985" i="19"/>
  <c r="A44" i="19"/>
  <c r="A41" i="19"/>
  <c r="A37" i="19"/>
  <c r="A53" i="19"/>
  <c r="A42" i="19"/>
  <c r="A38" i="19"/>
  <c r="A47" i="19"/>
  <c r="A3982" i="19"/>
  <c r="A3980" i="19"/>
  <c r="A45" i="19"/>
  <c r="A3991" i="19"/>
  <c r="A55" i="19"/>
  <c r="A54" i="19"/>
  <c r="A52" i="19"/>
  <c r="A32" i="19"/>
  <c r="A31" i="19"/>
  <c r="A30" i="19"/>
  <c r="A51" i="19"/>
  <c r="A43" i="19"/>
  <c r="A36" i="19"/>
  <c r="A57" i="19"/>
  <c r="A49" i="19"/>
  <c r="A50" i="19"/>
  <c r="A35" i="19"/>
  <c r="A56" i="19"/>
  <c r="A48" i="19"/>
  <c r="A60" i="19"/>
  <c r="A585" i="19"/>
  <c r="A584" i="19"/>
  <c r="A181" i="19"/>
  <c r="A66" i="19"/>
  <c r="A65" i="19"/>
  <c r="A97" i="19"/>
  <c r="A96" i="19"/>
  <c r="A67" i="19"/>
  <c r="A64" i="19"/>
  <c r="A63" i="19"/>
  <c r="A62" i="19"/>
  <c r="A59" i="19"/>
  <c r="A61" i="19"/>
  <c r="A58" i="19"/>
  <c r="A95" i="19"/>
  <c r="A87" i="19"/>
  <c r="A75" i="19"/>
  <c r="A583" i="19"/>
  <c r="A178" i="19"/>
  <c r="A94" i="19"/>
  <c r="A86" i="19"/>
  <c r="A74" i="19"/>
  <c r="A582" i="19"/>
  <c r="A93" i="19"/>
  <c r="A85" i="19"/>
  <c r="A73" i="19"/>
  <c r="A88" i="19"/>
  <c r="A76" i="19"/>
  <c r="A92" i="19"/>
  <c r="A84" i="19"/>
  <c r="A72" i="19"/>
  <c r="A80" i="19"/>
  <c r="A68" i="19"/>
  <c r="A134" i="19"/>
  <c r="A91" i="19"/>
  <c r="A79" i="19"/>
  <c r="A83" i="19"/>
  <c r="A71" i="19"/>
  <c r="A90" i="19"/>
  <c r="A78" i="19"/>
  <c r="A82" i="19"/>
  <c r="A70" i="19"/>
  <c r="A89" i="19"/>
  <c r="A77" i="19"/>
  <c r="A81" i="19"/>
  <c r="A69" i="19"/>
  <c r="A577" i="19"/>
  <c r="A569" i="19"/>
  <c r="A561" i="19"/>
  <c r="A553" i="19"/>
  <c r="A545" i="19"/>
  <c r="A537" i="19"/>
  <c r="A529" i="19"/>
  <c r="A521" i="19"/>
  <c r="A513" i="19"/>
  <c r="A505" i="19"/>
  <c r="A497" i="19"/>
  <c r="A489" i="19"/>
  <c r="A481" i="19"/>
  <c r="A473" i="19"/>
  <c r="A462" i="19"/>
  <c r="A454" i="19"/>
  <c r="A446" i="19"/>
  <c r="A438" i="19"/>
  <c r="A430" i="19"/>
  <c r="A422" i="19"/>
  <c r="A414" i="19"/>
  <c r="A406" i="19"/>
  <c r="A398" i="19"/>
  <c r="A390" i="19"/>
  <c r="A382" i="19"/>
  <c r="A374" i="19"/>
  <c r="A366" i="19"/>
  <c r="A358" i="19"/>
  <c r="A350" i="19"/>
  <c r="A342" i="19"/>
  <c r="A334" i="19"/>
  <c r="A326" i="19"/>
  <c r="A318" i="19"/>
  <c r="A310" i="19"/>
  <c r="A302" i="19"/>
  <c r="A294" i="19"/>
  <c r="A286" i="19"/>
  <c r="A278" i="19"/>
  <c r="A270" i="19"/>
  <c r="A262" i="19"/>
  <c r="A254" i="19"/>
  <c r="A246" i="19"/>
  <c r="A238" i="19"/>
  <c r="A230" i="19"/>
  <c r="A222" i="19"/>
  <c r="A214" i="19"/>
  <c r="A206" i="19"/>
  <c r="A198" i="19"/>
  <c r="A190" i="19"/>
  <c r="A172" i="19"/>
  <c r="A164" i="19"/>
  <c r="A156" i="19"/>
  <c r="A148" i="19"/>
  <c r="A140" i="19"/>
  <c r="A131" i="19"/>
  <c r="A123" i="19"/>
  <c r="A107" i="19"/>
  <c r="A576" i="19"/>
  <c r="A568" i="19"/>
  <c r="A560" i="19"/>
  <c r="A552" i="19"/>
  <c r="A544" i="19"/>
  <c r="A536" i="19"/>
  <c r="A528" i="19"/>
  <c r="A520" i="19"/>
  <c r="A512" i="19"/>
  <c r="A504" i="19"/>
  <c r="A496" i="19"/>
  <c r="A488" i="19"/>
  <c r="A480" i="19"/>
  <c r="A472" i="19"/>
  <c r="A182" i="19"/>
  <c r="A461" i="19"/>
  <c r="A453" i="19"/>
  <c r="A445" i="19"/>
  <c r="A437" i="19"/>
  <c r="A429" i="19"/>
  <c r="A421" i="19"/>
  <c r="A413" i="19"/>
  <c r="A405" i="19"/>
  <c r="A397" i="19"/>
  <c r="A389" i="19"/>
  <c r="A381" i="19"/>
  <c r="A373" i="19"/>
  <c r="A365" i="19"/>
  <c r="A357" i="19"/>
  <c r="A349" i="19"/>
  <c r="A341" i="19"/>
  <c r="A333" i="19"/>
  <c r="A325" i="19"/>
  <c r="A317" i="19"/>
  <c r="A309" i="19"/>
  <c r="A301" i="19"/>
  <c r="A293" i="19"/>
  <c r="A285" i="19"/>
  <c r="A277" i="19"/>
  <c r="A269" i="19"/>
  <c r="A261" i="19"/>
  <c r="A253" i="19"/>
  <c r="A245" i="19"/>
  <c r="A237" i="19"/>
  <c r="A229" i="19"/>
  <c r="A183" i="19"/>
  <c r="A578" i="19"/>
  <c r="A570" i="19"/>
  <c r="A562" i="19"/>
  <c r="A554" i="19"/>
  <c r="A546" i="19"/>
  <c r="A538" i="19"/>
  <c r="A530" i="19"/>
  <c r="A522" i="19"/>
  <c r="A514" i="19"/>
  <c r="A506" i="19"/>
  <c r="A498" i="19"/>
  <c r="A490" i="19"/>
  <c r="A482" i="19"/>
  <c r="A474" i="19"/>
  <c r="A463" i="19"/>
  <c r="A455" i="19"/>
  <c r="A447" i="19"/>
  <c r="A439" i="19"/>
  <c r="A431" i="19"/>
  <c r="A423" i="19"/>
  <c r="A415" i="19"/>
  <c r="A407" i="19"/>
  <c r="A399" i="19"/>
  <c r="A391" i="19"/>
  <c r="A383" i="19"/>
  <c r="A375" i="19"/>
  <c r="A367" i="19"/>
  <c r="A359" i="19"/>
  <c r="A351" i="19"/>
  <c r="A343" i="19"/>
  <c r="A335" i="19"/>
  <c r="A327" i="19"/>
  <c r="A319" i="19"/>
  <c r="A311" i="19"/>
  <c r="A303" i="19"/>
  <c r="A295" i="19"/>
  <c r="A287" i="19"/>
  <c r="A279" i="19"/>
  <c r="A271" i="19"/>
  <c r="A263" i="19"/>
  <c r="A255" i="19"/>
  <c r="A247" i="19"/>
  <c r="A239" i="19"/>
  <c r="A231" i="19"/>
  <c r="A223" i="19"/>
  <c r="A215" i="19"/>
  <c r="A207" i="19"/>
  <c r="A199" i="19"/>
  <c r="A191" i="19"/>
  <c r="A173" i="19"/>
  <c r="A165" i="19"/>
  <c r="A157" i="19"/>
  <c r="A149" i="19"/>
  <c r="A141" i="19"/>
  <c r="A132" i="19"/>
  <c r="A124" i="19"/>
  <c r="A116" i="19"/>
  <c r="A108" i="19"/>
  <c r="A221" i="19"/>
  <c r="A213" i="19"/>
  <c r="A205" i="19"/>
  <c r="A197" i="19"/>
  <c r="A189" i="19"/>
  <c r="A171" i="19"/>
  <c r="A163" i="19"/>
  <c r="A155" i="19"/>
  <c r="A147" i="19"/>
  <c r="A139" i="19"/>
  <c r="A130" i="19"/>
  <c r="A122" i="19"/>
  <c r="A114" i="19"/>
  <c r="A106" i="19"/>
  <c r="A115" i="19"/>
  <c r="A179" i="19"/>
  <c r="A575" i="19"/>
  <c r="A567" i="19"/>
  <c r="A559" i="19"/>
  <c r="A551" i="19"/>
  <c r="A543" i="19"/>
  <c r="A535" i="19"/>
  <c r="A527" i="19"/>
  <c r="A519" i="19"/>
  <c r="A511" i="19"/>
  <c r="A503" i="19"/>
  <c r="A495" i="19"/>
  <c r="A487" i="19"/>
  <c r="A479" i="19"/>
  <c r="A471" i="19"/>
  <c r="A460" i="19"/>
  <c r="A452" i="19"/>
  <c r="A444" i="19"/>
  <c r="A436" i="19"/>
  <c r="A428" i="19"/>
  <c r="A420" i="19"/>
  <c r="A412" i="19"/>
  <c r="A404" i="19"/>
  <c r="A396" i="19"/>
  <c r="A388" i="19"/>
  <c r="A380" i="19"/>
  <c r="A372" i="19"/>
  <c r="A364" i="19"/>
  <c r="A356" i="19"/>
  <c r="A348" i="19"/>
  <c r="A340" i="19"/>
  <c r="A332" i="19"/>
  <c r="A324" i="19"/>
  <c r="A316" i="19"/>
  <c r="A308" i="19"/>
  <c r="A300" i="19"/>
  <c r="A292" i="19"/>
  <c r="A284" i="19"/>
  <c r="A276" i="19"/>
  <c r="A268" i="19"/>
  <c r="A260" i="19"/>
  <c r="A252" i="19"/>
  <c r="A244" i="19"/>
  <c r="A236" i="19"/>
  <c r="A228" i="19"/>
  <c r="A220" i="19"/>
  <c r="A212" i="19"/>
  <c r="A204" i="19"/>
  <c r="A196" i="19"/>
  <c r="A188" i="19"/>
  <c r="A170" i="19"/>
  <c r="A162" i="19"/>
  <c r="A154" i="19"/>
  <c r="A146" i="19"/>
  <c r="A138" i="19"/>
  <c r="A129" i="19"/>
  <c r="A121" i="19"/>
  <c r="A113" i="19"/>
  <c r="A105" i="19"/>
  <c r="A574" i="19"/>
  <c r="A566" i="19"/>
  <c r="A558" i="19"/>
  <c r="A550" i="19"/>
  <c r="A542" i="19"/>
  <c r="A534" i="19"/>
  <c r="A526" i="19"/>
  <c r="A518" i="19"/>
  <c r="A510" i="19"/>
  <c r="A502" i="19"/>
  <c r="A494" i="19"/>
  <c r="A486" i="19"/>
  <c r="A478" i="19"/>
  <c r="A470" i="19"/>
  <c r="A459" i="19"/>
  <c r="A451" i="19"/>
  <c r="A443" i="19"/>
  <c r="A435" i="19"/>
  <c r="A427" i="19"/>
  <c r="A419" i="19"/>
  <c r="A411" i="19"/>
  <c r="A403" i="19"/>
  <c r="A395" i="19"/>
  <c r="A387" i="19"/>
  <c r="A379" i="19"/>
  <c r="A371" i="19"/>
  <c r="A363" i="19"/>
  <c r="A355" i="19"/>
  <c r="A347" i="19"/>
  <c r="A339" i="19"/>
  <c r="A331" i="19"/>
  <c r="A323" i="19"/>
  <c r="A315" i="19"/>
  <c r="A307" i="19"/>
  <c r="A299" i="19"/>
  <c r="A291" i="19"/>
  <c r="A283" i="19"/>
  <c r="A275" i="19"/>
  <c r="A267" i="19"/>
  <c r="A259" i="19"/>
  <c r="A251" i="19"/>
  <c r="A243" i="19"/>
  <c r="A235" i="19"/>
  <c r="A227" i="19"/>
  <c r="A219" i="19"/>
  <c r="A211" i="19"/>
  <c r="A203" i="19"/>
  <c r="A195" i="19"/>
  <c r="A177" i="19"/>
  <c r="A169" i="19"/>
  <c r="A161" i="19"/>
  <c r="A153" i="19"/>
  <c r="A145" i="19"/>
  <c r="A128" i="19"/>
  <c r="A120" i="19"/>
  <c r="A112" i="19"/>
  <c r="A104" i="19"/>
  <c r="A1991" i="19"/>
  <c r="A142" i="19"/>
  <c r="A133" i="19"/>
  <c r="A125" i="19"/>
  <c r="A117" i="19"/>
  <c r="A109" i="19"/>
  <c r="A586" i="19"/>
  <c r="A187" i="19"/>
  <c r="A184" i="19"/>
  <c r="A136" i="19"/>
  <c r="A581" i="19"/>
  <c r="A573" i="19"/>
  <c r="A565" i="19"/>
  <c r="A557" i="19"/>
  <c r="A549" i="19"/>
  <c r="A541" i="19"/>
  <c r="A533" i="19"/>
  <c r="A525" i="19"/>
  <c r="A517" i="19"/>
  <c r="A509" i="19"/>
  <c r="A501" i="19"/>
  <c r="A493" i="19"/>
  <c r="A485" i="19"/>
  <c r="A477" i="19"/>
  <c r="A469" i="19"/>
  <c r="A458" i="19"/>
  <c r="A450" i="19"/>
  <c r="A442" i="19"/>
  <c r="A434" i="19"/>
  <c r="A426" i="19"/>
  <c r="A418" i="19"/>
  <c r="A410" i="19"/>
  <c r="A402" i="19"/>
  <c r="A394" i="19"/>
  <c r="A386" i="19"/>
  <c r="A378" i="19"/>
  <c r="A370" i="19"/>
  <c r="A362" i="19"/>
  <c r="A354" i="19"/>
  <c r="A346" i="19"/>
  <c r="A338" i="19"/>
  <c r="A330" i="19"/>
  <c r="A322" i="19"/>
  <c r="A314" i="19"/>
  <c r="A306" i="19"/>
  <c r="A298" i="19"/>
  <c r="A290" i="19"/>
  <c r="A282" i="19"/>
  <c r="A274" i="19"/>
  <c r="A266" i="19"/>
  <c r="A258" i="19"/>
  <c r="A250" i="19"/>
  <c r="A242" i="19"/>
  <c r="A234" i="19"/>
  <c r="A226" i="19"/>
  <c r="A218" i="19"/>
  <c r="A210" i="19"/>
  <c r="A202" i="19"/>
  <c r="A194" i="19"/>
  <c r="A186" i="19"/>
  <c r="A176" i="19"/>
  <c r="A168" i="19"/>
  <c r="A160" i="19"/>
  <c r="A152" i="19"/>
  <c r="A144" i="19"/>
  <c r="A135" i="19"/>
  <c r="A127" i="19"/>
  <c r="A119" i="19"/>
  <c r="A111" i="19"/>
  <c r="A103" i="19"/>
  <c r="A100" i="19"/>
  <c r="A1992" i="19"/>
  <c r="A588" i="19"/>
  <c r="A580" i="19"/>
  <c r="A572" i="19"/>
  <c r="A564" i="19"/>
  <c r="A556" i="19"/>
  <c r="A548" i="19"/>
  <c r="A540" i="19"/>
  <c r="A532" i="19"/>
  <c r="A524" i="19"/>
  <c r="A516" i="19"/>
  <c r="A508" i="19"/>
  <c r="A500" i="19"/>
  <c r="A492" i="19"/>
  <c r="A484" i="19"/>
  <c r="A476" i="19"/>
  <c r="A465" i="19"/>
  <c r="A457" i="19"/>
  <c r="A449" i="19"/>
  <c r="A441" i="19"/>
  <c r="A433" i="19"/>
  <c r="A425" i="19"/>
  <c r="A417" i="19"/>
  <c r="A409" i="19"/>
  <c r="A401" i="19"/>
  <c r="A393" i="19"/>
  <c r="A385" i="19"/>
  <c r="A377" i="19"/>
  <c r="A369" i="19"/>
  <c r="A361" i="19"/>
  <c r="A353" i="19"/>
  <c r="A345" i="19"/>
  <c r="A337" i="19"/>
  <c r="A329" i="19"/>
  <c r="A321" i="19"/>
  <c r="A313" i="19"/>
  <c r="A305" i="19"/>
  <c r="A297" i="19"/>
  <c r="A289" i="19"/>
  <c r="A281" i="19"/>
  <c r="A273" i="19"/>
  <c r="A265" i="19"/>
  <c r="A257" i="19"/>
  <c r="A249" i="19"/>
  <c r="A241" i="19"/>
  <c r="A233" i="19"/>
  <c r="A225" i="19"/>
  <c r="A217" i="19"/>
  <c r="A209" i="19"/>
  <c r="A201" i="19"/>
  <c r="A193" i="19"/>
  <c r="A185" i="19"/>
  <c r="A175" i="19"/>
  <c r="A167" i="19"/>
  <c r="A159" i="19"/>
  <c r="A151" i="19"/>
  <c r="A143" i="19"/>
  <c r="A126" i="19"/>
  <c r="A118" i="19"/>
  <c r="A110" i="19"/>
  <c r="A102" i="19"/>
  <c r="A99" i="19"/>
  <c r="A587" i="19"/>
  <c r="A579" i="19"/>
  <c r="A571" i="19"/>
  <c r="A563" i="19"/>
  <c r="A555" i="19"/>
  <c r="A547" i="19"/>
  <c r="A539" i="19"/>
  <c r="A531" i="19"/>
  <c r="A523" i="19"/>
  <c r="A515" i="19"/>
  <c r="A507" i="19"/>
  <c r="A499" i="19"/>
  <c r="A491" i="19"/>
  <c r="A483" i="19"/>
  <c r="A475" i="19"/>
  <c r="A464" i="19"/>
  <c r="A456" i="19"/>
  <c r="A448" i="19"/>
  <c r="A440" i="19"/>
  <c r="A432" i="19"/>
  <c r="A424" i="19"/>
  <c r="A416" i="19"/>
  <c r="A408" i="19"/>
  <c r="A400" i="19"/>
  <c r="A392" i="19"/>
  <c r="A384" i="19"/>
  <c r="A376" i="19"/>
  <c r="A368" i="19"/>
  <c r="A360" i="19"/>
  <c r="A352" i="19"/>
  <c r="A344" i="19"/>
  <c r="A336" i="19"/>
  <c r="A328" i="19"/>
  <c r="A320" i="19"/>
  <c r="A312" i="19"/>
  <c r="A304" i="19"/>
  <c r="A296" i="19"/>
  <c r="A288" i="19"/>
  <c r="A280" i="19"/>
  <c r="A272" i="19"/>
  <c r="A264" i="19"/>
  <c r="A256" i="19"/>
  <c r="A248" i="19"/>
  <c r="A240" i="19"/>
  <c r="A232" i="19"/>
  <c r="A224" i="19"/>
  <c r="A216" i="19"/>
  <c r="A208" i="19"/>
  <c r="A200" i="19"/>
  <c r="A192" i="19"/>
  <c r="A174" i="19"/>
  <c r="A166" i="19"/>
  <c r="A158" i="19"/>
  <c r="A150" i="19"/>
  <c r="A101" i="19"/>
  <c r="A98" i="19"/>
  <c r="A180" i="19"/>
  <c r="A137" i="19"/>
  <c r="A1990" i="19"/>
  <c r="A3992" i="19"/>
  <c r="A2826" i="19"/>
  <c r="A3981" i="19"/>
  <c r="A2935" i="19"/>
  <c r="A2061" i="19"/>
  <c r="A1137" i="19"/>
  <c r="A3698" i="19"/>
  <c r="A3978" i="19"/>
  <c r="A3979" i="19"/>
  <c r="A3629" i="19"/>
  <c r="A3564" i="19"/>
  <c r="A3548" i="19"/>
  <c r="A3532" i="19"/>
  <c r="A3516" i="19"/>
  <c r="A3500" i="19"/>
  <c r="A3492" i="19"/>
  <c r="A3484" i="19"/>
  <c r="A3476" i="19"/>
  <c r="A3468" i="19"/>
  <c r="A3452" i="19"/>
  <c r="A3436" i="19"/>
  <c r="A3420" i="19"/>
  <c r="A3404" i="19"/>
  <c r="A3388" i="19"/>
  <c r="A3372" i="19"/>
  <c r="A3364" i="19"/>
  <c r="A3348" i="19"/>
  <c r="A3340" i="19"/>
  <c r="A3332" i="19"/>
  <c r="A3324" i="19"/>
  <c r="A3316" i="19"/>
  <c r="A3308" i="19"/>
  <c r="A3300" i="19"/>
  <c r="A3292" i="19"/>
  <c r="A3284" i="19"/>
  <c r="A3276" i="19"/>
  <c r="A3268" i="19"/>
  <c r="A3260" i="19"/>
  <c r="A3252" i="19"/>
  <c r="A3244" i="19"/>
  <c r="A3236" i="19"/>
  <c r="A3228" i="19"/>
  <c r="A3220" i="19"/>
  <c r="A3212" i="19"/>
  <c r="A3204" i="19"/>
  <c r="A3196" i="19"/>
  <c r="A3188" i="19"/>
  <c r="A3180" i="19"/>
  <c r="A3172" i="19"/>
  <c r="A3164" i="19"/>
  <c r="A3156" i="19"/>
  <c r="A3148" i="19"/>
  <c r="A3140" i="19"/>
  <c r="A3132" i="19"/>
  <c r="A3124" i="19"/>
  <c r="A3116" i="19"/>
  <c r="A3108" i="19"/>
  <c r="A3100" i="19"/>
  <c r="A3092" i="19"/>
  <c r="A3084" i="19"/>
  <c r="A3076" i="19"/>
  <c r="A3068" i="19"/>
  <c r="A3059" i="19"/>
  <c r="A3051" i="19"/>
  <c r="A3043" i="19"/>
  <c r="A3035" i="19"/>
  <c r="A3027" i="19"/>
  <c r="A3019" i="19"/>
  <c r="A3011" i="19"/>
  <c r="A3003" i="19"/>
  <c r="A2995" i="19"/>
  <c r="A2987" i="19"/>
  <c r="A2979" i="19"/>
  <c r="A2971" i="19"/>
  <c r="A2963" i="19"/>
  <c r="A3556" i="19"/>
  <c r="A3524" i="19"/>
  <c r="A3460" i="19"/>
  <c r="A3444" i="19"/>
  <c r="A3428" i="19"/>
  <c r="A3412" i="19"/>
  <c r="A3396" i="19"/>
  <c r="A3380" i="19"/>
  <c r="A3356" i="19"/>
  <c r="A2955" i="19"/>
  <c r="A2947" i="19"/>
  <c r="A2939" i="19"/>
  <c r="A2930" i="19"/>
  <c r="A2922" i="19"/>
  <c r="A2914" i="19"/>
  <c r="A2906" i="19"/>
  <c r="A2898" i="19"/>
  <c r="A2890" i="19"/>
  <c r="A2882" i="19"/>
  <c r="A2874" i="19"/>
  <c r="A2866" i="19"/>
  <c r="A2858" i="19"/>
  <c r="A2850" i="19"/>
  <c r="A2842" i="19"/>
  <c r="A2834" i="19"/>
  <c r="A2817" i="19"/>
  <c r="A2809" i="19"/>
  <c r="A2801" i="19"/>
  <c r="A2793" i="19"/>
  <c r="A2785" i="19"/>
  <c r="A2777" i="19"/>
  <c r="A2769" i="19"/>
  <c r="A2761" i="19"/>
  <c r="A2753" i="19"/>
  <c r="A2745" i="19"/>
  <c r="A2737" i="19"/>
  <c r="A2729" i="19"/>
  <c r="A2721" i="19"/>
  <c r="A2713" i="19"/>
  <c r="A2705" i="19"/>
  <c r="A2697" i="19"/>
  <c r="A2689" i="19"/>
  <c r="A2681" i="19"/>
  <c r="A2673" i="19"/>
  <c r="A2665" i="19"/>
  <c r="A2657" i="19"/>
  <c r="A2649" i="19"/>
  <c r="A2641" i="19"/>
  <c r="A2633" i="19"/>
  <c r="A2625" i="19"/>
  <c r="A2617" i="19"/>
  <c r="A2609" i="19"/>
  <c r="A2601" i="19"/>
  <c r="A2593" i="19"/>
  <c r="A2585" i="19"/>
  <c r="A2577" i="19"/>
  <c r="A2569" i="19"/>
  <c r="A2561" i="19"/>
  <c r="A2553" i="19"/>
  <c r="A2545" i="19"/>
  <c r="A2537" i="19"/>
  <c r="A2529" i="19"/>
  <c r="A2521" i="19"/>
  <c r="A2513" i="19"/>
  <c r="A2505" i="19"/>
  <c r="A2497" i="19"/>
  <c r="A2489" i="19"/>
  <c r="A2481" i="19"/>
  <c r="A2473" i="19"/>
  <c r="A2465" i="19"/>
  <c r="A2457" i="19"/>
  <c r="A2449" i="19"/>
  <c r="A2441" i="19"/>
  <c r="A2433" i="19"/>
  <c r="A2425" i="19"/>
  <c r="A2417" i="19"/>
  <c r="A2409" i="19"/>
  <c r="A2401" i="19"/>
  <c r="A2393" i="19"/>
  <c r="A2385" i="19"/>
  <c r="A2377" i="19"/>
  <c r="A2369" i="19"/>
  <c r="A2361" i="19"/>
  <c r="A2353" i="19"/>
  <c r="A2345" i="19"/>
  <c r="A2337" i="19"/>
  <c r="A2329" i="19"/>
  <c r="A2321" i="19"/>
  <c r="A2313" i="19"/>
  <c r="A2305" i="19"/>
  <c r="A2297" i="19"/>
  <c r="A2289" i="19"/>
  <c r="A2281" i="19"/>
  <c r="A2273" i="19"/>
  <c r="A2265" i="19"/>
  <c r="A2257" i="19"/>
  <c r="A2249" i="19"/>
  <c r="A2241" i="19"/>
  <c r="A2233" i="19"/>
  <c r="A2225" i="19"/>
  <c r="A2217" i="19"/>
  <c r="A2209" i="19"/>
  <c r="A2201" i="19"/>
  <c r="A2193" i="19"/>
  <c r="A2185" i="19"/>
  <c r="A2177" i="19"/>
  <c r="A2169" i="19"/>
  <c r="A2161" i="19"/>
  <c r="A2153" i="19"/>
  <c r="A2145" i="19"/>
  <c r="A2137" i="19"/>
  <c r="A2129" i="19"/>
  <c r="A2121" i="19"/>
  <c r="A2113" i="19"/>
  <c r="A2105" i="19"/>
  <c r="A2097" i="19"/>
  <c r="A2089" i="19"/>
  <c r="A2081" i="19"/>
  <c r="A2065" i="19"/>
  <c r="A2056" i="19"/>
  <c r="A2048" i="19"/>
  <c r="A2040" i="19"/>
  <c r="A2032" i="19"/>
  <c r="A2024" i="19"/>
  <c r="A2016" i="19"/>
  <c r="A2008" i="19"/>
  <c r="A2000" i="19"/>
  <c r="A1981" i="19"/>
  <c r="A1973" i="19"/>
  <c r="A1965" i="19"/>
  <c r="A1957" i="19"/>
  <c r="A1949" i="19"/>
  <c r="A1941" i="19"/>
  <c r="A1933" i="19"/>
  <c r="A1925" i="19"/>
  <c r="A1917" i="19"/>
  <c r="A1909" i="19"/>
  <c r="A1901" i="19"/>
  <c r="A1893" i="19"/>
  <c r="A1885" i="19"/>
  <c r="A1877" i="19"/>
  <c r="A1869" i="19"/>
  <c r="A1861" i="19"/>
  <c r="A1853" i="19"/>
  <c r="A1845" i="19"/>
  <c r="A1837" i="19"/>
  <c r="A1829" i="19"/>
  <c r="A1821" i="19"/>
  <c r="A1813" i="19"/>
  <c r="A1805" i="19"/>
  <c r="A1797" i="19"/>
  <c r="A1789" i="19"/>
  <c r="A1781" i="19"/>
  <c r="A1773" i="19"/>
  <c r="A1765" i="19"/>
  <c r="A1757" i="19"/>
  <c r="A1749" i="19"/>
  <c r="A1741" i="19"/>
  <c r="A1733" i="19"/>
  <c r="A1725" i="19"/>
  <c r="A1717" i="19"/>
  <c r="A1709" i="19"/>
  <c r="A1701" i="19"/>
  <c r="A1693" i="19"/>
  <c r="A1685" i="19"/>
  <c r="A1677" i="19"/>
  <c r="A1669" i="19"/>
  <c r="A1661" i="19"/>
  <c r="A1653" i="19"/>
  <c r="A1645" i="19"/>
  <c r="A1637" i="19"/>
  <c r="A1629" i="19"/>
  <c r="A1621" i="19"/>
  <c r="A1613" i="19"/>
  <c r="A1605" i="19"/>
  <c r="A1597" i="19"/>
  <c r="A1589" i="19"/>
  <c r="A1581" i="19"/>
  <c r="A1573" i="19"/>
  <c r="A1565" i="19"/>
  <c r="A1557" i="19"/>
  <c r="A1549" i="19"/>
  <c r="A1541" i="19"/>
  <c r="A1533" i="19"/>
  <c r="A1525" i="19"/>
  <c r="A1517" i="19"/>
  <c r="A1509" i="19"/>
  <c r="A1501" i="19"/>
  <c r="A1493" i="19"/>
  <c r="A1485" i="19"/>
  <c r="A1477" i="19"/>
  <c r="A1469" i="19"/>
  <c r="A1461" i="19"/>
  <c r="A1453" i="19"/>
  <c r="A1445" i="19"/>
  <c r="A1437" i="19"/>
  <c r="A1429" i="19"/>
  <c r="A1421" i="19"/>
  <c r="A1413" i="19"/>
  <c r="A1405" i="19"/>
  <c r="A1397" i="19"/>
  <c r="A1389" i="19"/>
  <c r="A1381" i="19"/>
  <c r="A1373" i="19"/>
  <c r="A1365" i="19"/>
  <c r="A1357" i="19"/>
  <c r="A1349" i="19"/>
  <c r="A1341" i="19"/>
  <c r="A1333" i="19"/>
  <c r="A1325" i="19"/>
  <c r="A1317" i="19"/>
  <c r="A1309" i="19"/>
  <c r="A1301" i="19"/>
  <c r="A1293" i="19"/>
  <c r="A1285" i="19"/>
  <c r="A1277" i="19"/>
  <c r="A1269" i="19"/>
  <c r="A1261" i="19"/>
  <c r="A1253" i="19"/>
  <c r="A1245" i="19"/>
  <c r="A1237" i="19"/>
  <c r="A1229" i="19"/>
  <c r="A1221" i="19"/>
  <c r="A1213" i="19"/>
  <c r="A1205" i="19"/>
  <c r="A1197" i="19"/>
  <c r="A1189" i="19"/>
  <c r="A1181" i="19"/>
  <c r="A1173" i="19"/>
  <c r="A1165" i="19"/>
  <c r="A1157" i="19"/>
  <c r="A1149" i="19"/>
  <c r="A1141" i="19"/>
  <c r="A1132" i="19"/>
  <c r="A1116" i="19"/>
  <c r="A1108" i="19"/>
  <c r="A1100" i="19"/>
  <c r="A1092" i="19"/>
  <c r="A1084" i="19"/>
  <c r="A1076" i="19"/>
  <c r="A1068" i="19"/>
  <c r="A1060" i="19"/>
  <c r="A1052" i="19"/>
  <c r="A1044" i="19"/>
  <c r="A1036" i="19"/>
  <c r="A1028" i="19"/>
  <c r="A1020" i="19"/>
  <c r="A1012" i="19"/>
  <c r="A1004" i="19"/>
  <c r="A996" i="19"/>
  <c r="A988" i="19"/>
  <c r="A980" i="19"/>
  <c r="A972" i="19"/>
  <c r="A964" i="19"/>
  <c r="A956" i="19"/>
  <c r="A948" i="19"/>
  <c r="A940" i="19"/>
  <c r="A932" i="19"/>
  <c r="A924" i="19"/>
  <c r="A916" i="19"/>
  <c r="A908" i="19"/>
  <c r="A900" i="19"/>
  <c r="A892" i="19"/>
  <c r="A884" i="19"/>
  <c r="A3970" i="19"/>
  <c r="A3962" i="19"/>
  <c r="A3954" i="19"/>
  <c r="A3946" i="19"/>
  <c r="A3938" i="19"/>
  <c r="A3922" i="19"/>
  <c r="A3914" i="19"/>
  <c r="A3906" i="19"/>
  <c r="A3890" i="19"/>
  <c r="A3882" i="19"/>
  <c r="A3874" i="19"/>
  <c r="A3866" i="19"/>
  <c r="A3858" i="19"/>
  <c r="A3850" i="19"/>
  <c r="A3842" i="19"/>
  <c r="A3834" i="19"/>
  <c r="A3826" i="19"/>
  <c r="A3810" i="19"/>
  <c r="A3802" i="19"/>
  <c r="A3794" i="19"/>
  <c r="A3786" i="19"/>
  <c r="A3778" i="19"/>
  <c r="A3770" i="19"/>
  <c r="A3762" i="19"/>
  <c r="A3754" i="19"/>
  <c r="A3746" i="19"/>
  <c r="A3738" i="19"/>
  <c r="A3730" i="19"/>
  <c r="A3722" i="19"/>
  <c r="A3714" i="19"/>
  <c r="A3706" i="19"/>
  <c r="A3689" i="19"/>
  <c r="A3681" i="19"/>
  <c r="A3673" i="19"/>
  <c r="A3665" i="19"/>
  <c r="A3657" i="19"/>
  <c r="A3649" i="19"/>
  <c r="A3641" i="19"/>
  <c r="A3633" i="19"/>
  <c r="A3624" i="19"/>
  <c r="A3616" i="19"/>
  <c r="A3608" i="19"/>
  <c r="A3600" i="19"/>
  <c r="A3592" i="19"/>
  <c r="A3584" i="19"/>
  <c r="A3576" i="19"/>
  <c r="A3568" i="19"/>
  <c r="A3560" i="19"/>
  <c r="A3552" i="19"/>
  <c r="A876" i="19"/>
  <c r="A868" i="19"/>
  <c r="A860" i="19"/>
  <c r="A852" i="19"/>
  <c r="A844" i="19"/>
  <c r="A836" i="19"/>
  <c r="A828" i="19"/>
  <c r="A820" i="19"/>
  <c r="A812" i="19"/>
  <c r="A804" i="19"/>
  <c r="A796" i="19"/>
  <c r="A788" i="19"/>
  <c r="A780" i="19"/>
  <c r="A772" i="19"/>
  <c r="A764" i="19"/>
  <c r="A756" i="19"/>
  <c r="A748" i="19"/>
  <c r="A740" i="19"/>
  <c r="A732" i="19"/>
  <c r="A724" i="19"/>
  <c r="A716" i="19"/>
  <c r="A708" i="19"/>
  <c r="A700" i="19"/>
  <c r="A692" i="19"/>
  <c r="A684" i="19"/>
  <c r="A676" i="19"/>
  <c r="A668" i="19"/>
  <c r="A660" i="19"/>
  <c r="A652" i="19"/>
  <c r="A636" i="19"/>
  <c r="A628" i="19"/>
  <c r="A620" i="19"/>
  <c r="A612" i="19"/>
  <c r="A604" i="19"/>
  <c r="A596" i="19"/>
  <c r="A3544" i="19"/>
  <c r="A3536" i="19"/>
  <c r="A3528" i="19"/>
  <c r="A3520" i="19"/>
  <c r="A3512" i="19"/>
  <c r="A3504" i="19"/>
  <c r="A3496" i="19"/>
  <c r="A3488" i="19"/>
  <c r="A3480" i="19"/>
  <c r="A3472" i="19"/>
  <c r="A3464" i="19"/>
  <c r="A3456" i="19"/>
  <c r="A3448" i="19"/>
  <c r="A3440" i="19"/>
  <c r="A3432" i="19"/>
  <c r="A3424" i="19"/>
  <c r="A3416" i="19"/>
  <c r="A3408" i="19"/>
  <c r="A3400" i="19"/>
  <c r="A3392" i="19"/>
  <c r="A3384" i="19"/>
  <c r="A3376" i="19"/>
  <c r="A3368" i="19"/>
  <c r="A3360" i="19"/>
  <c r="A3352" i="19"/>
  <c r="A3344" i="19"/>
  <c r="A3336" i="19"/>
  <c r="A3328" i="19"/>
  <c r="A3320" i="19"/>
  <c r="A3312" i="19"/>
  <c r="A3304" i="19"/>
  <c r="A3296" i="19"/>
  <c r="A3288" i="19"/>
  <c r="A3280" i="19"/>
  <c r="A3272" i="19"/>
  <c r="A3264" i="19"/>
  <c r="A3256" i="19"/>
  <c r="A3248" i="19"/>
  <c r="A3240" i="19"/>
  <c r="A3232" i="19"/>
  <c r="A3224" i="19"/>
  <c r="A3216" i="19"/>
  <c r="A3208" i="19"/>
  <c r="A3200" i="19"/>
  <c r="A3192" i="19"/>
  <c r="A3184" i="19"/>
  <c r="A3176" i="19"/>
  <c r="A3168" i="19"/>
  <c r="A3160" i="19"/>
  <c r="A3152" i="19"/>
  <c r="A3144" i="19"/>
  <c r="A3136" i="19"/>
  <c r="A3128" i="19"/>
  <c r="A3120" i="19"/>
  <c r="A3112" i="19"/>
  <c r="A3104" i="19"/>
  <c r="A3096" i="19"/>
  <c r="A3088" i="19"/>
  <c r="A3080" i="19"/>
  <c r="A3072" i="19"/>
  <c r="A3063" i="19"/>
  <c r="A3055" i="19"/>
  <c r="A3047" i="19"/>
  <c r="A3039" i="19"/>
  <c r="A3031" i="19"/>
  <c r="A3023" i="19"/>
  <c r="A3015" i="19"/>
  <c r="A3007" i="19"/>
  <c r="A2999" i="19"/>
  <c r="A2991" i="19"/>
  <c r="A2983" i="19"/>
  <c r="A2975" i="19"/>
  <c r="A2967" i="19"/>
  <c r="A2959" i="19"/>
  <c r="A2951" i="19"/>
  <c r="A2943" i="19"/>
  <c r="A2926" i="19"/>
  <c r="A2918" i="19"/>
  <c r="A2910" i="19"/>
  <c r="A2894" i="19"/>
  <c r="A2886" i="19"/>
  <c r="A2878" i="19"/>
  <c r="A2870" i="19"/>
  <c r="A2862" i="19"/>
  <c r="A2854" i="19"/>
  <c r="A2846" i="19"/>
  <c r="A2838" i="19"/>
  <c r="A2830" i="19"/>
  <c r="A2813" i="19"/>
  <c r="A2805" i="19"/>
  <c r="A2797" i="19"/>
  <c r="A2789" i="19"/>
  <c r="A2781" i="19"/>
  <c r="A2773" i="19"/>
  <c r="A2765" i="19"/>
  <c r="A2757" i="19"/>
  <c r="A2749" i="19"/>
  <c r="A2741" i="19"/>
  <c r="A2733" i="19"/>
  <c r="A2725" i="19"/>
  <c r="A2717" i="19"/>
  <c r="A2709" i="19"/>
  <c r="A2701" i="19"/>
  <c r="A3950" i="19"/>
  <c r="A3934" i="19"/>
  <c r="A3910" i="19"/>
  <c r="A3886" i="19"/>
  <c r="A3862" i="19"/>
  <c r="A3838" i="19"/>
  <c r="A3822" i="19"/>
  <c r="A3798" i="19"/>
  <c r="A3766" i="19"/>
  <c r="A3742" i="19"/>
  <c r="A3718" i="19"/>
  <c r="A3702" i="19"/>
  <c r="A3677" i="19"/>
  <c r="A3669" i="19"/>
  <c r="A3645" i="19"/>
  <c r="A3572" i="19"/>
  <c r="A3966" i="19"/>
  <c r="A3942" i="19"/>
  <c r="A3918" i="19"/>
  <c r="A3902" i="19"/>
  <c r="A3878" i="19"/>
  <c r="A3854" i="19"/>
  <c r="A3830" i="19"/>
  <c r="A3806" i="19"/>
  <c r="A3782" i="19"/>
  <c r="A3758" i="19"/>
  <c r="A3734" i="19"/>
  <c r="A3710" i="19"/>
  <c r="A3693" i="19"/>
  <c r="A3661" i="19"/>
  <c r="A3637" i="19"/>
  <c r="A3620" i="19"/>
  <c r="A3612" i="19"/>
  <c r="A3588" i="19"/>
  <c r="A3958" i="19"/>
  <c r="A3926" i="19"/>
  <c r="A3894" i="19"/>
  <c r="A3870" i="19"/>
  <c r="A3846" i="19"/>
  <c r="A3814" i="19"/>
  <c r="A3790" i="19"/>
  <c r="A3774" i="19"/>
  <c r="A3750" i="19"/>
  <c r="A3726" i="19"/>
  <c r="A3685" i="19"/>
  <c r="A3653" i="19"/>
  <c r="A3604" i="19"/>
  <c r="A3580" i="19"/>
  <c r="A2693" i="19"/>
  <c r="A2685" i="19"/>
  <c r="A2677" i="19"/>
  <c r="A2669" i="19"/>
  <c r="A2661" i="19"/>
  <c r="A2653" i="19"/>
  <c r="A2645" i="19"/>
  <c r="A2637" i="19"/>
  <c r="A2629" i="19"/>
  <c r="A2621" i="19"/>
  <c r="A2613" i="19"/>
  <c r="A2605" i="19"/>
  <c r="A2597" i="19"/>
  <c r="A2589" i="19"/>
  <c r="A2581" i="19"/>
  <c r="A2573" i="19"/>
  <c r="A2565" i="19"/>
  <c r="A2557" i="19"/>
  <c r="A2549" i="19"/>
  <c r="A2541" i="19"/>
  <c r="A2533" i="19"/>
  <c r="A2525" i="19"/>
  <c r="A2517" i="19"/>
  <c r="A2509" i="19"/>
  <c r="A2501" i="19"/>
  <c r="A2493" i="19"/>
  <c r="A2485" i="19"/>
  <c r="A2477" i="19"/>
  <c r="A2469" i="19"/>
  <c r="A2461" i="19"/>
  <c r="A2453" i="19"/>
  <c r="A2445" i="19"/>
  <c r="A2437" i="19"/>
  <c r="A2429" i="19"/>
  <c r="A2421" i="19"/>
  <c r="A2413" i="19"/>
  <c r="A2405" i="19"/>
  <c r="A2397" i="19"/>
  <c r="A2389" i="19"/>
  <c r="A2381" i="19"/>
  <c r="A2373" i="19"/>
  <c r="A2365" i="19"/>
  <c r="A2357" i="19"/>
  <c r="A2349" i="19"/>
  <c r="A2341" i="19"/>
  <c r="A2333" i="19"/>
  <c r="A2325" i="19"/>
  <c r="A2317" i="19"/>
  <c r="A2309" i="19"/>
  <c r="A2301" i="19"/>
  <c r="A2293" i="19"/>
  <c r="A2285" i="19"/>
  <c r="A2277" i="19"/>
  <c r="A2269" i="19"/>
  <c r="A2261" i="19"/>
  <c r="A2253" i="19"/>
  <c r="A2245" i="19"/>
  <c r="A2237" i="19"/>
  <c r="A2229" i="19"/>
  <c r="A2221" i="19"/>
  <c r="A2213" i="19"/>
  <c r="A2205" i="19"/>
  <c r="A2197" i="19"/>
  <c r="A2189" i="19"/>
  <c r="A2181" i="19"/>
  <c r="A2173" i="19"/>
  <c r="A2165" i="19"/>
  <c r="A2157" i="19"/>
  <c r="A2149" i="19"/>
  <c r="A2141" i="19"/>
  <c r="A2133" i="19"/>
  <c r="A2125" i="19"/>
  <c r="A2117" i="19"/>
  <c r="A2109" i="19"/>
  <c r="A2101" i="19"/>
  <c r="A2093" i="19"/>
  <c r="A2085" i="19"/>
  <c r="A2077" i="19"/>
  <c r="A2069" i="19"/>
  <c r="A2052" i="19"/>
  <c r="A2044" i="19"/>
  <c r="A2036" i="19"/>
  <c r="A2028" i="19"/>
  <c r="A2020" i="19"/>
  <c r="A2012" i="19"/>
  <c r="A2004" i="19"/>
  <c r="A1996" i="19"/>
  <c r="A1977" i="19"/>
  <c r="A1969" i="19"/>
  <c r="A1961" i="19"/>
  <c r="A1953" i="19"/>
  <c r="A1945" i="19"/>
  <c r="A1937" i="19"/>
  <c r="A1929" i="19"/>
  <c r="A1921" i="19"/>
  <c r="A1913" i="19"/>
  <c r="A1905" i="19"/>
  <c r="A1897" i="19"/>
  <c r="A1889" i="19"/>
  <c r="A1881" i="19"/>
  <c r="A1873" i="19"/>
  <c r="A1865" i="19"/>
  <c r="A1857" i="19"/>
  <c r="A1849" i="19"/>
  <c r="A1841" i="19"/>
  <c r="A1833" i="19"/>
  <c r="A1825" i="19"/>
  <c r="A1817" i="19"/>
  <c r="A1809" i="19"/>
  <c r="A1801" i="19"/>
  <c r="A1793" i="19"/>
  <c r="A1785" i="19"/>
  <c r="A1777" i="19"/>
  <c r="A1769" i="19"/>
  <c r="A1761" i="19"/>
  <c r="A1753" i="19"/>
  <c r="A1745" i="19"/>
  <c r="A1737" i="19"/>
  <c r="A1729" i="19"/>
  <c r="A1721" i="19"/>
  <c r="A1713" i="19"/>
  <c r="A1705" i="19"/>
  <c r="A1697" i="19"/>
  <c r="A1689" i="19"/>
  <c r="A1681" i="19"/>
  <c r="A1673" i="19"/>
  <c r="A1665" i="19"/>
  <c r="A1657" i="19"/>
  <c r="A1649" i="19"/>
  <c r="A1641" i="19"/>
  <c r="A1633" i="19"/>
  <c r="A1625" i="19"/>
  <c r="A1617" i="19"/>
  <c r="A1609" i="19"/>
  <c r="A1601" i="19"/>
  <c r="A1593" i="19"/>
  <c r="A1585" i="19"/>
  <c r="A1577" i="19"/>
  <c r="A1569" i="19"/>
  <c r="A1561" i="19"/>
  <c r="A1553" i="19"/>
  <c r="A1545" i="19"/>
  <c r="A1537" i="19"/>
  <c r="A1529" i="19"/>
  <c r="A1521" i="19"/>
  <c r="A1513" i="19"/>
  <c r="A1505" i="19"/>
  <c r="A1497" i="19"/>
  <c r="A1489" i="19"/>
  <c r="A1481" i="19"/>
  <c r="A1473" i="19"/>
  <c r="A1465" i="19"/>
  <c r="A1457" i="19"/>
  <c r="A1449" i="19"/>
  <c r="A1441" i="19"/>
  <c r="A1433" i="19"/>
  <c r="A1425" i="19"/>
  <c r="A1417" i="19"/>
  <c r="A1409" i="19"/>
  <c r="A1401" i="19"/>
  <c r="A1393" i="19"/>
  <c r="A1385" i="19"/>
  <c r="A1377" i="19"/>
  <c r="A1369" i="19"/>
  <c r="A1361" i="19"/>
  <c r="A1353" i="19"/>
  <c r="A1345" i="19"/>
  <c r="A1329" i="19"/>
  <c r="A1321" i="19"/>
  <c r="A1313" i="19"/>
  <c r="A1305" i="19"/>
  <c r="A1297" i="19"/>
  <c r="A1289" i="19"/>
  <c r="A1281" i="19"/>
  <c r="A1273" i="19"/>
  <c r="A1265" i="19"/>
  <c r="A1257" i="19"/>
  <c r="A1249" i="19"/>
  <c r="A1241" i="19"/>
  <c r="A1233" i="19"/>
  <c r="A1225" i="19"/>
  <c r="A1217" i="19"/>
  <c r="A1209" i="19"/>
  <c r="A1201" i="19"/>
  <c r="A1193" i="19"/>
  <c r="A1185" i="19"/>
  <c r="A1177" i="19"/>
  <c r="A1169" i="19"/>
  <c r="A1161" i="19"/>
  <c r="A1153" i="19"/>
  <c r="A1145" i="19"/>
  <c r="A1128" i="19"/>
  <c r="A1120" i="19"/>
  <c r="A1112" i="19"/>
  <c r="A1104" i="19"/>
  <c r="A1096" i="19"/>
  <c r="A1088" i="19"/>
  <c r="A1080" i="19"/>
  <c r="A1072" i="19"/>
  <c r="A1064" i="19"/>
  <c r="A1056" i="19"/>
  <c r="A1048" i="19"/>
  <c r="A1040" i="19"/>
  <c r="A1032" i="19"/>
  <c r="A1016" i="19"/>
  <c r="A1008" i="19"/>
  <c r="A1000" i="19"/>
  <c r="A992" i="19"/>
  <c r="A984" i="19"/>
  <c r="A976" i="19"/>
  <c r="A968" i="19"/>
  <c r="A960" i="19"/>
  <c r="A952" i="19"/>
  <c r="A944" i="19"/>
  <c r="A936" i="19"/>
  <c r="A928" i="19"/>
  <c r="A920" i="19"/>
  <c r="A912" i="19"/>
  <c r="A904" i="19"/>
  <c r="A896" i="19"/>
  <c r="A888" i="19"/>
  <c r="A880" i="19"/>
  <c r="A872" i="19"/>
  <c r="A864" i="19"/>
  <c r="A856" i="19"/>
  <c r="A848" i="19"/>
  <c r="A840" i="19"/>
  <c r="A832" i="19"/>
  <c r="A824" i="19"/>
  <c r="A816" i="19"/>
  <c r="A808" i="19"/>
  <c r="A800" i="19"/>
  <c r="A792" i="19"/>
  <c r="A784" i="19"/>
  <c r="A776" i="19"/>
  <c r="A768" i="19"/>
  <c r="A752" i="19"/>
  <c r="A744" i="19"/>
  <c r="A736" i="19"/>
  <c r="A728" i="19"/>
  <c r="A720" i="19"/>
  <c r="A712" i="19"/>
  <c r="A704" i="19"/>
  <c r="A696" i="19"/>
  <c r="A688" i="19"/>
  <c r="A680" i="19"/>
  <c r="A664" i="19"/>
  <c r="A648" i="19"/>
  <c r="A640" i="19"/>
  <c r="A632" i="19"/>
  <c r="A624" i="19"/>
  <c r="A616" i="19"/>
  <c r="A608" i="19"/>
  <c r="A600" i="19"/>
  <c r="A592" i="19"/>
  <c r="A3818" i="19"/>
  <c r="A3596" i="19"/>
  <c r="A3540" i="19"/>
  <c r="A2073" i="19"/>
  <c r="A1337" i="19"/>
  <c r="A1124" i="19"/>
  <c r="A3697" i="19"/>
  <c r="A2934" i="19"/>
  <c r="A2825" i="19"/>
  <c r="A1136" i="19"/>
  <c r="A3508" i="19"/>
  <c r="A2902" i="19"/>
  <c r="A1024" i="19"/>
  <c r="A760" i="19"/>
  <c r="A672" i="19"/>
  <c r="A656" i="19"/>
  <c r="A644" i="19"/>
  <c r="A3930" i="19"/>
  <c r="A3898" i="19"/>
  <c r="A1989" i="19"/>
  <c r="A3973" i="19"/>
  <c r="A3965" i="19"/>
  <c r="A3953" i="19"/>
  <c r="A3937" i="19"/>
  <c r="A3933" i="19"/>
  <c r="A3913" i="19"/>
  <c r="A3901" i="19"/>
  <c r="A3889" i="19"/>
  <c r="A3877" i="19"/>
  <c r="A3861" i="19"/>
  <c r="A3841" i="19"/>
  <c r="A3821" i="19"/>
  <c r="A3809" i="19"/>
  <c r="A3797" i="19"/>
  <c r="A3785" i="19"/>
  <c r="A3773" i="19"/>
  <c r="A3761" i="19"/>
  <c r="A3745" i="19"/>
  <c r="A3733" i="19"/>
  <c r="A3717" i="19"/>
  <c r="A3705" i="19"/>
  <c r="A3692" i="19"/>
  <c r="A3676" i="19"/>
  <c r="A3664" i="19"/>
  <c r="A3652" i="19"/>
  <c r="A3636" i="19"/>
  <c r="A3611" i="19"/>
  <c r="A3599" i="19"/>
  <c r="A3587" i="19"/>
  <c r="A3575" i="19"/>
  <c r="A3563" i="19"/>
  <c r="A3547" i="19"/>
  <c r="A3535" i="19"/>
  <c r="A3523" i="19"/>
  <c r="A3511" i="19"/>
  <c r="A3499" i="19"/>
  <c r="A3487" i="19"/>
  <c r="A3475" i="19"/>
  <c r="A3459" i="19"/>
  <c r="A3443" i="19"/>
  <c r="A3435" i="19"/>
  <c r="A3423" i="19"/>
  <c r="A3411" i="19"/>
  <c r="A3976" i="19"/>
  <c r="A3977" i="19"/>
  <c r="A1987" i="19"/>
  <c r="A1988" i="19"/>
  <c r="A3961" i="19"/>
  <c r="A3949" i="19"/>
  <c r="A3941" i="19"/>
  <c r="A3925" i="19"/>
  <c r="A3917" i="19"/>
  <c r="A3905" i="19"/>
  <c r="A3897" i="19"/>
  <c r="A3885" i="19"/>
  <c r="A3869" i="19"/>
  <c r="A3857" i="19"/>
  <c r="A3849" i="19"/>
  <c r="A3837" i="19"/>
  <c r="A3829" i="19"/>
  <c r="A3813" i="19"/>
  <c r="A3801" i="19"/>
  <c r="A3789" i="19"/>
  <c r="A3777" i="19"/>
  <c r="A3765" i="19"/>
  <c r="A3753" i="19"/>
  <c r="A3741" i="19"/>
  <c r="A3729" i="19"/>
  <c r="A3721" i="19"/>
  <c r="A3709" i="19"/>
  <c r="A3684" i="19"/>
  <c r="A3672" i="19"/>
  <c r="A3660" i="19"/>
  <c r="A3648" i="19"/>
  <c r="A3640" i="19"/>
  <c r="A3623" i="19"/>
  <c r="A3615" i="19"/>
  <c r="A3607" i="19"/>
  <c r="A3595" i="19"/>
  <c r="A3583" i="19"/>
  <c r="A3571" i="19"/>
  <c r="A3559" i="19"/>
  <c r="A3551" i="19"/>
  <c r="A3543" i="19"/>
  <c r="A3531" i="19"/>
  <c r="A3515" i="19"/>
  <c r="A3503" i="19"/>
  <c r="A3491" i="19"/>
  <c r="A3479" i="19"/>
  <c r="A3467" i="19"/>
  <c r="A3455" i="19"/>
  <c r="A3447" i="19"/>
  <c r="A3427" i="19"/>
  <c r="A3415" i="19"/>
  <c r="A3969" i="19"/>
  <c r="A3957" i="19"/>
  <c r="A3945" i="19"/>
  <c r="A3929" i="19"/>
  <c r="A3921" i="19"/>
  <c r="A3909" i="19"/>
  <c r="A3893" i="19"/>
  <c r="A3881" i="19"/>
  <c r="A3873" i="19"/>
  <c r="A3865" i="19"/>
  <c r="A3853" i="19"/>
  <c r="A3845" i="19"/>
  <c r="A3833" i="19"/>
  <c r="A3825" i="19"/>
  <c r="A3817" i="19"/>
  <c r="A3805" i="19"/>
  <c r="A3793" i="19"/>
  <c r="A3781" i="19"/>
  <c r="A3769" i="19"/>
  <c r="A3757" i="19"/>
  <c r="A3749" i="19"/>
  <c r="A3737" i="19"/>
  <c r="A3725" i="19"/>
  <c r="A3713" i="19"/>
  <c r="A3701" i="19"/>
  <c r="A3688" i="19"/>
  <c r="A3680" i="19"/>
  <c r="A3668" i="19"/>
  <c r="A3656" i="19"/>
  <c r="A3644" i="19"/>
  <c r="A3632" i="19"/>
  <c r="A3619" i="19"/>
  <c r="A3603" i="19"/>
  <c r="A3591" i="19"/>
  <c r="A3579" i="19"/>
  <c r="A3567" i="19"/>
  <c r="A3555" i="19"/>
  <c r="A3539" i="19"/>
  <c r="A3527" i="19"/>
  <c r="A3519" i="19"/>
  <c r="A3507" i="19"/>
  <c r="A3495" i="19"/>
  <c r="A3483" i="19"/>
  <c r="A3471" i="19"/>
  <c r="A3463" i="19"/>
  <c r="A3451" i="19"/>
  <c r="A3439" i="19"/>
  <c r="A3431" i="19"/>
  <c r="A3419" i="19"/>
  <c r="A3403" i="19"/>
  <c r="A3391" i="19"/>
  <c r="A3379" i="19"/>
  <c r="A3367" i="19"/>
  <c r="A3359" i="19"/>
  <c r="A3347" i="19"/>
  <c r="A3331" i="19"/>
  <c r="A3319" i="19"/>
  <c r="A3307" i="19"/>
  <c r="A3299" i="19"/>
  <c r="A3291" i="19"/>
  <c r="A3279" i="19"/>
  <c r="A3267" i="19"/>
  <c r="A3255" i="19"/>
  <c r="A3243" i="19"/>
  <c r="A3235" i="19"/>
  <c r="A3223" i="19"/>
  <c r="A3211" i="19"/>
  <c r="A3199" i="19"/>
  <c r="A3187" i="19"/>
  <c r="A3175" i="19"/>
  <c r="A3163" i="19"/>
  <c r="A3155" i="19"/>
  <c r="A3143" i="19"/>
  <c r="A3131" i="19"/>
  <c r="A3119" i="19"/>
  <c r="A3107" i="19"/>
  <c r="A3095" i="19"/>
  <c r="A3087" i="19"/>
  <c r="A3075" i="19"/>
  <c r="A3062" i="19"/>
  <c r="A3050" i="19"/>
  <c r="A3038" i="19"/>
  <c r="A3026" i="19"/>
  <c r="A3014" i="19"/>
  <c r="A3002" i="19"/>
  <c r="A2990" i="19"/>
  <c r="A2982" i="19"/>
  <c r="A2970" i="19"/>
  <c r="A2958" i="19"/>
  <c r="A2946" i="19"/>
  <c r="A2938" i="19"/>
  <c r="A2925" i="19"/>
  <c r="A2917" i="19"/>
  <c r="A2905" i="19"/>
  <c r="A2889" i="19"/>
  <c r="A2881" i="19"/>
  <c r="A2873" i="19"/>
  <c r="A2861" i="19"/>
  <c r="A2849" i="19"/>
  <c r="A2837" i="19"/>
  <c r="A2816" i="19"/>
  <c r="A2808" i="19"/>
  <c r="A2796" i="19"/>
  <c r="A2784" i="19"/>
  <c r="A2772" i="19"/>
  <c r="A2756" i="19"/>
  <c r="A2748" i="19"/>
  <c r="A2736" i="19"/>
  <c r="A2728" i="19"/>
  <c r="A2716" i="19"/>
  <c r="A2704" i="19"/>
  <c r="A2692" i="19"/>
  <c r="A2680" i="19"/>
  <c r="A2664" i="19"/>
  <c r="A2652" i="19"/>
  <c r="A2640" i="19"/>
  <c r="A2628" i="19"/>
  <c r="A2620" i="19"/>
  <c r="A2608" i="19"/>
  <c r="A2596" i="19"/>
  <c r="A2580" i="19"/>
  <c r="A2572" i="19"/>
  <c r="A2560" i="19"/>
  <c r="A2548" i="19"/>
  <c r="A2536" i="19"/>
  <c r="A2524" i="19"/>
  <c r="A2512" i="19"/>
  <c r="A2504" i="19"/>
  <c r="A2492" i="19"/>
  <c r="A2480" i="19"/>
  <c r="A2468" i="19"/>
  <c r="A2456" i="19"/>
  <c r="A2440" i="19"/>
  <c r="A2436" i="19"/>
  <c r="A2432" i="19"/>
  <c r="A2420" i="19"/>
  <c r="A2416" i="19"/>
  <c r="A2412" i="19"/>
  <c r="A2408" i="19"/>
  <c r="A2404" i="19"/>
  <c r="A2400" i="19"/>
  <c r="A2396" i="19"/>
  <c r="A2392" i="19"/>
  <c r="A2388" i="19"/>
  <c r="A2384" i="19"/>
  <c r="A2380" i="19"/>
  <c r="A2376" i="19"/>
  <c r="A2372" i="19"/>
  <c r="A2368" i="19"/>
  <c r="A2364" i="19"/>
  <c r="A2360" i="19"/>
  <c r="A2356" i="19"/>
  <c r="A2352" i="19"/>
  <c r="A2348" i="19"/>
  <c r="A2344" i="19"/>
  <c r="A2340" i="19"/>
  <c r="A2336" i="19"/>
  <c r="A2332" i="19"/>
  <c r="A2328" i="19"/>
  <c r="A2324" i="19"/>
  <c r="A2320" i="19"/>
  <c r="A2316" i="19"/>
  <c r="A2312" i="19"/>
  <c r="A2308" i="19"/>
  <c r="A2304" i="19"/>
  <c r="A2300" i="19"/>
  <c r="A2296" i="19"/>
  <c r="A2292" i="19"/>
  <c r="A2288" i="19"/>
  <c r="A2284" i="19"/>
  <c r="A2280" i="19"/>
  <c r="A2276" i="19"/>
  <c r="A2272" i="19"/>
  <c r="A2268" i="19"/>
  <c r="A2264" i="19"/>
  <c r="A2260" i="19"/>
  <c r="A2256" i="19"/>
  <c r="A2252" i="19"/>
  <c r="A2248" i="19"/>
  <c r="A2244" i="19"/>
  <c r="A2240" i="19"/>
  <c r="A2236" i="19"/>
  <c r="A2232" i="19"/>
  <c r="A2228" i="19"/>
  <c r="A2224" i="19"/>
  <c r="A2220" i="19"/>
  <c r="A2216" i="19"/>
  <c r="A2212" i="19"/>
  <c r="A2208" i="19"/>
  <c r="A2204" i="19"/>
  <c r="A2200" i="19"/>
  <c r="A2196" i="19"/>
  <c r="A2192" i="19"/>
  <c r="A2188" i="19"/>
  <c r="A2184" i="19"/>
  <c r="A2180" i="19"/>
  <c r="A2176" i="19"/>
  <c r="A2172" i="19"/>
  <c r="A2168" i="19"/>
  <c r="A2164" i="19"/>
  <c r="A2160" i="19"/>
  <c r="A2156" i="19"/>
  <c r="A2152" i="19"/>
  <c r="A2148" i="19"/>
  <c r="A2144" i="19"/>
  <c r="A2140" i="19"/>
  <c r="A2136" i="19"/>
  <c r="A2132" i="19"/>
  <c r="A2128" i="19"/>
  <c r="A2124" i="19"/>
  <c r="A2120" i="19"/>
  <c r="A2116" i="19"/>
  <c r="A2112" i="19"/>
  <c r="A2108" i="19"/>
  <c r="A2104" i="19"/>
  <c r="A2100" i="19"/>
  <c r="A2096" i="19"/>
  <c r="A2092" i="19"/>
  <c r="A2088" i="19"/>
  <c r="A2084" i="19"/>
  <c r="A2080" i="19"/>
  <c r="A2076" i="19"/>
  <c r="A2072" i="19"/>
  <c r="A2068" i="19"/>
  <c r="A2064" i="19"/>
  <c r="A2055" i="19"/>
  <c r="A2051" i="19"/>
  <c r="A2047" i="19"/>
  <c r="A2043" i="19"/>
  <c r="A2039" i="19"/>
  <c r="A2035" i="19"/>
  <c r="A2031" i="19"/>
  <c r="A2027" i="19"/>
  <c r="A2023" i="19"/>
  <c r="A2019" i="19"/>
  <c r="A2015" i="19"/>
  <c r="A2011" i="19"/>
  <c r="A2007" i="19"/>
  <c r="A2003" i="19"/>
  <c r="A1999" i="19"/>
  <c r="A1995" i="19"/>
  <c r="A1984" i="19"/>
  <c r="A1980" i="19"/>
  <c r="A1976" i="19"/>
  <c r="A1972" i="19"/>
  <c r="A1968" i="19"/>
  <c r="A1964" i="19"/>
  <c r="A1960" i="19"/>
  <c r="A1956" i="19"/>
  <c r="A1952" i="19"/>
  <c r="A1948" i="19"/>
  <c r="A1944" i="19"/>
  <c r="A1940" i="19"/>
  <c r="A1936" i="19"/>
  <c r="A1932" i="19"/>
  <c r="A1928" i="19"/>
  <c r="A1924" i="19"/>
  <c r="A1920" i="19"/>
  <c r="A1916" i="19"/>
  <c r="A1912" i="19"/>
  <c r="A1908" i="19"/>
  <c r="A1904" i="19"/>
  <c r="A1900" i="19"/>
  <c r="A1896" i="19"/>
  <c r="A1892" i="19"/>
  <c r="A1888" i="19"/>
  <c r="A1884" i="19"/>
  <c r="A1880" i="19"/>
  <c r="A1876" i="19"/>
  <c r="A1872" i="19"/>
  <c r="A1868" i="19"/>
  <c r="A1864" i="19"/>
  <c r="A1860" i="19"/>
  <c r="A1856" i="19"/>
  <c r="A1852" i="19"/>
  <c r="A1848" i="19"/>
  <c r="A1844" i="19"/>
  <c r="A1840" i="19"/>
  <c r="A1836" i="19"/>
  <c r="A1832" i="19"/>
  <c r="A1828" i="19"/>
  <c r="A1824" i="19"/>
  <c r="A1820" i="19"/>
  <c r="A1816" i="19"/>
  <c r="A1812" i="19"/>
  <c r="A1808" i="19"/>
  <c r="A1804" i="19"/>
  <c r="A1800" i="19"/>
  <c r="A1796" i="19"/>
  <c r="A1792" i="19"/>
  <c r="A1788" i="19"/>
  <c r="A1784" i="19"/>
  <c r="A1780" i="19"/>
  <c r="A1776" i="19"/>
  <c r="A1772" i="19"/>
  <c r="A1768" i="19"/>
  <c r="A1764" i="19"/>
  <c r="A1760" i="19"/>
  <c r="A1756" i="19"/>
  <c r="A1752" i="19"/>
  <c r="A1748" i="19"/>
  <c r="A1744" i="19"/>
  <c r="A1740" i="19"/>
  <c r="A1736" i="19"/>
  <c r="A1732" i="19"/>
  <c r="A1728" i="19"/>
  <c r="A1724" i="19"/>
  <c r="A1720" i="19"/>
  <c r="A1716" i="19"/>
  <c r="A1712" i="19"/>
  <c r="A1708" i="19"/>
  <c r="A1704" i="19"/>
  <c r="A1700" i="19"/>
  <c r="A1696" i="19"/>
  <c r="A1692" i="19"/>
  <c r="A1688" i="19"/>
  <c r="A1684" i="19"/>
  <c r="A1680" i="19"/>
  <c r="A1676" i="19"/>
  <c r="A1672" i="19"/>
  <c r="A1668" i="19"/>
  <c r="A1664" i="19"/>
  <c r="A1660" i="19"/>
  <c r="A1656" i="19"/>
  <c r="A1652" i="19"/>
  <c r="A1648" i="19"/>
  <c r="A1644" i="19"/>
  <c r="A1640" i="19"/>
  <c r="A1636" i="19"/>
  <c r="A1632" i="19"/>
  <c r="A1628" i="19"/>
  <c r="A1624" i="19"/>
  <c r="A1620" i="19"/>
  <c r="A1616" i="19"/>
  <c r="A3407" i="19"/>
  <c r="A3395" i="19"/>
  <c r="A3383" i="19"/>
  <c r="A3371" i="19"/>
  <c r="A3355" i="19"/>
  <c r="A3343" i="19"/>
  <c r="A3335" i="19"/>
  <c r="A3323" i="19"/>
  <c r="A3311" i="19"/>
  <c r="A3303" i="19"/>
  <c r="A3287" i="19"/>
  <c r="A3275" i="19"/>
  <c r="A3263" i="19"/>
  <c r="A3251" i="19"/>
  <c r="A3239" i="19"/>
  <c r="A3227" i="19"/>
  <c r="A3215" i="19"/>
  <c r="A3207" i="19"/>
  <c r="A3195" i="19"/>
  <c r="A3183" i="19"/>
  <c r="A3171" i="19"/>
  <c r="A3159" i="19"/>
  <c r="A3147" i="19"/>
  <c r="A3135" i="19"/>
  <c r="A3127" i="19"/>
  <c r="A3115" i="19"/>
  <c r="A3103" i="19"/>
  <c r="A3091" i="19"/>
  <c r="A3079" i="19"/>
  <c r="A3067" i="19"/>
  <c r="A3054" i="19"/>
  <c r="A3042" i="19"/>
  <c r="A3030" i="19"/>
  <c r="A3022" i="19"/>
  <c r="A3006" i="19"/>
  <c r="A2994" i="19"/>
  <c r="A2986" i="19"/>
  <c r="A2974" i="19"/>
  <c r="A2962" i="19"/>
  <c r="A2950" i="19"/>
  <c r="A2942" i="19"/>
  <c r="A2929" i="19"/>
  <c r="A2913" i="19"/>
  <c r="A2901" i="19"/>
  <c r="A2893" i="19"/>
  <c r="A2877" i="19"/>
  <c r="A2869" i="19"/>
  <c r="A2853" i="19"/>
  <c r="A2845" i="19"/>
  <c r="A2833" i="19"/>
  <c r="A2812" i="19"/>
  <c r="A2800" i="19"/>
  <c r="A2792" i="19"/>
  <c r="A2780" i="19"/>
  <c r="A2768" i="19"/>
  <c r="A2760" i="19"/>
  <c r="A2744" i="19"/>
  <c r="A2732" i="19"/>
  <c r="A2724" i="19"/>
  <c r="A2712" i="19"/>
  <c r="A2700" i="19"/>
  <c r="A2688" i="19"/>
  <c r="A2676" i="19"/>
  <c r="A2668" i="19"/>
  <c r="A2656" i="19"/>
  <c r="A2644" i="19"/>
  <c r="A2636" i="19"/>
  <c r="A2624" i="19"/>
  <c r="A2612" i="19"/>
  <c r="A2600" i="19"/>
  <c r="A2588" i="19"/>
  <c r="A2576" i="19"/>
  <c r="A2564" i="19"/>
  <c r="A2556" i="19"/>
  <c r="A2544" i="19"/>
  <c r="A2532" i="19"/>
  <c r="A2520" i="19"/>
  <c r="A2508" i="19"/>
  <c r="A2496" i="19"/>
  <c r="A2488" i="19"/>
  <c r="A2476" i="19"/>
  <c r="A2464" i="19"/>
  <c r="A2452" i="19"/>
  <c r="A2444" i="19"/>
  <c r="A2424" i="19"/>
  <c r="A3399" i="19"/>
  <c r="A3387" i="19"/>
  <c r="A3375" i="19"/>
  <c r="A3363" i="19"/>
  <c r="A3351" i="19"/>
  <c r="A3339" i="19"/>
  <c r="A3327" i="19"/>
  <c r="A3315" i="19"/>
  <c r="A3295" i="19"/>
  <c r="A3283" i="19"/>
  <c r="A3271" i="19"/>
  <c r="A3259" i="19"/>
  <c r="A3247" i="19"/>
  <c r="A3231" i="19"/>
  <c r="A3219" i="19"/>
  <c r="A3203" i="19"/>
  <c r="A3191" i="19"/>
  <c r="A3179" i="19"/>
  <c r="A3167" i="19"/>
  <c r="A3151" i="19"/>
  <c r="A3139" i="19"/>
  <c r="A3123" i="19"/>
  <c r="A3111" i="19"/>
  <c r="A3099" i="19"/>
  <c r="A3083" i="19"/>
  <c r="A3071" i="19"/>
  <c r="A3058" i="19"/>
  <c r="A3046" i="19"/>
  <c r="A3034" i="19"/>
  <c r="A3018" i="19"/>
  <c r="A3010" i="19"/>
  <c r="A2998" i="19"/>
  <c r="A2978" i="19"/>
  <c r="A2966" i="19"/>
  <c r="A2954" i="19"/>
  <c r="A2921" i="19"/>
  <c r="A2909" i="19"/>
  <c r="A2897" i="19"/>
  <c r="A2885" i="19"/>
  <c r="A2865" i="19"/>
  <c r="A2857" i="19"/>
  <c r="A2841" i="19"/>
  <c r="A2829" i="19"/>
  <c r="A2820" i="19"/>
  <c r="A2804" i="19"/>
  <c r="A2788" i="19"/>
  <c r="A2776" i="19"/>
  <c r="A2764" i="19"/>
  <c r="A2752" i="19"/>
  <c r="A2740" i="19"/>
  <c r="A2720" i="19"/>
  <c r="A2708" i="19"/>
  <c r="A2696" i="19"/>
  <c r="A2684" i="19"/>
  <c r="A2672" i="19"/>
  <c r="A2660" i="19"/>
  <c r="A2648" i="19"/>
  <c r="A2632" i="19"/>
  <c r="A2616" i="19"/>
  <c r="A2604" i="19"/>
  <c r="A2592" i="19"/>
  <c r="A2584" i="19"/>
  <c r="A2568" i="19"/>
  <c r="A2552" i="19"/>
  <c r="A2540" i="19"/>
  <c r="A2528" i="19"/>
  <c r="A2516" i="19"/>
  <c r="A2500" i="19"/>
  <c r="A2484" i="19"/>
  <c r="A2472" i="19"/>
  <c r="A2460" i="19"/>
  <c r="A2448" i="19"/>
  <c r="A2428" i="19"/>
  <c r="A1612" i="19"/>
  <c r="A1608" i="19"/>
  <c r="A1604" i="19"/>
  <c r="A1600" i="19"/>
  <c r="A1596" i="19"/>
  <c r="A1592" i="19"/>
  <c r="A1588" i="19"/>
  <c r="A1584" i="19"/>
  <c r="A1580" i="19"/>
  <c r="A1576" i="19"/>
  <c r="A1572" i="19"/>
  <c r="A1568" i="19"/>
  <c r="A1564" i="19"/>
  <c r="A1560" i="19"/>
  <c r="A1556" i="19"/>
  <c r="A1552" i="19"/>
  <c r="A1548" i="19"/>
  <c r="A1544" i="19"/>
  <c r="A1540" i="19"/>
  <c r="A1536" i="19"/>
  <c r="A1532" i="19"/>
  <c r="A1528" i="19"/>
  <c r="A1524" i="19"/>
  <c r="A1520" i="19"/>
  <c r="A1516" i="19"/>
  <c r="A1512" i="19"/>
  <c r="A1508" i="19"/>
  <c r="A1504" i="19"/>
  <c r="A1500" i="19"/>
  <c r="A1496" i="19"/>
  <c r="A1492" i="19"/>
  <c r="A1488" i="19"/>
  <c r="A1484" i="19"/>
  <c r="A1480" i="19"/>
  <c r="A1476" i="19"/>
  <c r="A1472" i="19"/>
  <c r="A1468" i="19"/>
  <c r="A1464" i="19"/>
  <c r="A1460" i="19"/>
  <c r="A1456" i="19"/>
  <c r="A1452" i="19"/>
  <c r="A1448" i="19"/>
  <c r="A1444" i="19"/>
  <c r="A1440" i="19"/>
  <c r="A1436" i="19"/>
  <c r="A1432" i="19"/>
  <c r="A1428" i="19"/>
  <c r="A1424" i="19"/>
  <c r="A1420" i="19"/>
  <c r="A1416" i="19"/>
  <c r="A1412" i="19"/>
  <c r="A1408" i="19"/>
  <c r="A1404" i="19"/>
  <c r="A1400" i="19"/>
  <c r="A1396" i="19"/>
  <c r="A1392" i="19"/>
  <c r="A1388" i="19"/>
  <c r="A1384" i="19"/>
  <c r="A1380" i="19"/>
  <c r="A1376" i="19"/>
  <c r="A1372" i="19"/>
  <c r="A1368" i="19"/>
  <c r="A1364" i="19"/>
  <c r="A1360" i="19"/>
  <c r="A1356" i="19"/>
  <c r="A1352" i="19"/>
  <c r="A1348" i="19"/>
  <c r="A1344" i="19"/>
  <c r="A1340" i="19"/>
  <c r="A1336" i="19"/>
  <c r="A1332" i="19"/>
  <c r="A1328" i="19"/>
  <c r="A1324" i="19"/>
  <c r="A1320" i="19"/>
  <c r="A1316" i="19"/>
  <c r="A1312" i="19"/>
  <c r="A1308" i="19"/>
  <c r="A1304" i="19"/>
  <c r="A1300" i="19"/>
  <c r="A1296" i="19"/>
  <c r="A1292" i="19"/>
  <c r="A1288" i="19"/>
  <c r="A1284" i="19"/>
  <c r="A1280" i="19"/>
  <c r="A1276" i="19"/>
  <c r="A1272" i="19"/>
  <c r="A1268" i="19"/>
  <c r="A1264" i="19"/>
  <c r="A1260" i="19"/>
  <c r="A1256" i="19"/>
  <c r="A1252" i="19"/>
  <c r="A1248" i="19"/>
  <c r="A1244" i="19"/>
  <c r="A1240" i="19"/>
  <c r="A1236" i="19"/>
  <c r="A1232" i="19"/>
  <c r="A1228" i="19"/>
  <c r="A1224" i="19"/>
  <c r="A1220" i="19"/>
  <c r="A1216" i="19"/>
  <c r="A1212" i="19"/>
  <c r="A1208" i="19"/>
  <c r="A1204" i="19"/>
  <c r="A1200" i="19"/>
  <c r="A1196" i="19"/>
  <c r="A1192" i="19"/>
  <c r="A1188" i="19"/>
  <c r="A1184" i="19"/>
  <c r="A1180" i="19"/>
  <c r="A1176" i="19"/>
  <c r="A1172" i="19"/>
  <c r="A1168" i="19"/>
  <c r="A1164" i="19"/>
  <c r="A1160" i="19"/>
  <c r="A1156" i="19"/>
  <c r="A1152" i="19"/>
  <c r="A1148" i="19"/>
  <c r="A1144" i="19"/>
  <c r="A1140" i="19"/>
  <c r="A1131" i="19"/>
  <c r="A1127" i="19"/>
  <c r="A1123" i="19"/>
  <c r="A1119" i="19"/>
  <c r="A1115" i="19"/>
  <c r="A1111" i="19"/>
  <c r="A1107" i="19"/>
  <c r="A1103" i="19"/>
  <c r="A1099" i="19"/>
  <c r="A1095" i="19"/>
  <c r="A1091" i="19"/>
  <c r="A1087" i="19"/>
  <c r="A1083" i="19"/>
  <c r="A1079" i="19"/>
  <c r="A1075" i="19"/>
  <c r="A1071" i="19"/>
  <c r="A1067" i="19"/>
  <c r="A1063" i="19"/>
  <c r="A1059" i="19"/>
  <c r="A1055" i="19"/>
  <c r="A1051" i="19"/>
  <c r="A1047" i="19"/>
  <c r="A1043" i="19"/>
  <c r="A1039" i="19"/>
  <c r="A1035" i="19"/>
  <c r="A1031" i="19"/>
  <c r="A1027" i="19"/>
  <c r="A1023" i="19"/>
  <c r="A1019" i="19"/>
  <c r="A1015" i="19"/>
  <c r="A1011" i="19"/>
  <c r="A1007" i="19"/>
  <c r="A1003" i="19"/>
  <c r="A999" i="19"/>
  <c r="A995" i="19"/>
  <c r="A991" i="19"/>
  <c r="A987" i="19"/>
  <c r="A983" i="19"/>
  <c r="A979" i="19"/>
  <c r="A975" i="19"/>
  <c r="A971" i="19"/>
  <c r="A967" i="19"/>
  <c r="A963" i="19"/>
  <c r="A959" i="19"/>
  <c r="A955" i="19"/>
  <c r="A951" i="19"/>
  <c r="A947" i="19"/>
  <c r="A943" i="19"/>
  <c r="A939" i="19"/>
  <c r="A935" i="19"/>
  <c r="A931" i="19"/>
  <c r="A2824" i="19"/>
  <c r="A927" i="19"/>
  <c r="A923" i="19"/>
  <c r="A919" i="19"/>
  <c r="A915" i="19"/>
  <c r="A911" i="19"/>
  <c r="A907" i="19"/>
  <c r="A903" i="19"/>
  <c r="A899" i="19"/>
  <c r="A895" i="19"/>
  <c r="A891" i="19"/>
  <c r="A887" i="19"/>
  <c r="A883" i="19"/>
  <c r="A879" i="19"/>
  <c r="A875" i="19"/>
  <c r="A871" i="19"/>
  <c r="A867" i="19"/>
  <c r="A863" i="19"/>
  <c r="A859" i="19"/>
  <c r="A855" i="19"/>
  <c r="A851" i="19"/>
  <c r="A847" i="19"/>
  <c r="A843" i="19"/>
  <c r="A839" i="19"/>
  <c r="A835" i="19"/>
  <c r="A831" i="19"/>
  <c r="A827" i="19"/>
  <c r="A823" i="19"/>
  <c r="A819" i="19"/>
  <c r="A815" i="19"/>
  <c r="A811" i="19"/>
  <c r="A807" i="19"/>
  <c r="A803" i="19"/>
  <c r="A799" i="19"/>
  <c r="A795" i="19"/>
  <c r="A791" i="19"/>
  <c r="A787" i="19"/>
  <c r="A783" i="19"/>
  <c r="A779" i="19"/>
  <c r="A775" i="19"/>
  <c r="A771" i="19"/>
  <c r="A767" i="19"/>
  <c r="A763" i="19"/>
  <c r="A759" i="19"/>
  <c r="A755" i="19"/>
  <c r="A751" i="19"/>
  <c r="A747" i="19"/>
  <c r="A743" i="19"/>
  <c r="A739" i="19"/>
  <c r="A735" i="19"/>
  <c r="A731" i="19"/>
  <c r="A727" i="19"/>
  <c r="A723" i="19"/>
  <c r="A719" i="19"/>
  <c r="A715" i="19"/>
  <c r="A711" i="19"/>
  <c r="A707" i="19"/>
  <c r="A703" i="19"/>
  <c r="A699" i="19"/>
  <c r="A695" i="19"/>
  <c r="A691" i="19"/>
  <c r="A687" i="19"/>
  <c r="A683" i="19"/>
  <c r="A679" i="19"/>
  <c r="A675" i="19"/>
  <c r="A671" i="19"/>
  <c r="A667" i="19"/>
  <c r="A663" i="19"/>
  <c r="A659" i="19"/>
  <c r="A655" i="19"/>
  <c r="A651" i="19"/>
  <c r="A647" i="19"/>
  <c r="A643" i="19"/>
  <c r="A639" i="19"/>
  <c r="A635" i="19"/>
  <c r="A631" i="19"/>
  <c r="A627" i="19"/>
  <c r="A623" i="19"/>
  <c r="A619" i="19"/>
  <c r="A615" i="19"/>
  <c r="A611" i="19"/>
  <c r="A607" i="19"/>
  <c r="A603" i="19"/>
  <c r="A599" i="19"/>
  <c r="A595" i="19"/>
  <c r="A591" i="19"/>
  <c r="A1135" i="19"/>
  <c r="A3598" i="19"/>
  <c r="A3594" i="19"/>
  <c r="A3582" i="19"/>
  <c r="A3574" i="19"/>
  <c r="A3566" i="19"/>
  <c r="A3558" i="19"/>
  <c r="A3550" i="19"/>
  <c r="A3538" i="19"/>
  <c r="A3534" i="19"/>
  <c r="A3526" i="19"/>
  <c r="A3518" i="19"/>
  <c r="A3510" i="19"/>
  <c r="A3506" i="19"/>
  <c r="A3502" i="19"/>
  <c r="A3494" i="19"/>
  <c r="A3490" i="19"/>
  <c r="A3486" i="19"/>
  <c r="A3482" i="19"/>
  <c r="A3474" i="19"/>
  <c r="A3466" i="19"/>
  <c r="A3454" i="19"/>
  <c r="A3446" i="19"/>
  <c r="A3442" i="19"/>
  <c r="A3438" i="19"/>
  <c r="A3426" i="19"/>
  <c r="A3422" i="19"/>
  <c r="A3418" i="19"/>
  <c r="A3414" i="19"/>
  <c r="A3410" i="19"/>
  <c r="A3406" i="19"/>
  <c r="A3402" i="19"/>
  <c r="A3394" i="19"/>
  <c r="A3386" i="19"/>
  <c r="A3378" i="19"/>
  <c r="A3374" i="19"/>
  <c r="A3362" i="19"/>
  <c r="A3354" i="19"/>
  <c r="A3346" i="19"/>
  <c r="A3338" i="19"/>
  <c r="A3330" i="19"/>
  <c r="A3322" i="19"/>
  <c r="A3314" i="19"/>
  <c r="A3306" i="19"/>
  <c r="A3298" i="19"/>
  <c r="A3290" i="19"/>
  <c r="A3282" i="19"/>
  <c r="A3274" i="19"/>
  <c r="A3266" i="19"/>
  <c r="A3258" i="19"/>
  <c r="A3246" i="19"/>
  <c r="A3242" i="19"/>
  <c r="A3234" i="19"/>
  <c r="A3226" i="19"/>
  <c r="A3218" i="19"/>
  <c r="A3210" i="19"/>
  <c r="A3202" i="19"/>
  <c r="A3194" i="19"/>
  <c r="A3186" i="19"/>
  <c r="A3178" i="19"/>
  <c r="A3170" i="19"/>
  <c r="A3162" i="19"/>
  <c r="A3154" i="19"/>
  <c r="A3146" i="19"/>
  <c r="A3138" i="19"/>
  <c r="A3130" i="19"/>
  <c r="A3122" i="19"/>
  <c r="A3114" i="19"/>
  <c r="A3106" i="19"/>
  <c r="A3098" i="19"/>
  <c r="A3090" i="19"/>
  <c r="A3086" i="19"/>
  <c r="A3078" i="19"/>
  <c r="A3074" i="19"/>
  <c r="A3070" i="19"/>
  <c r="A3066" i="19"/>
  <c r="A3061" i="19"/>
  <c r="A3057" i="19"/>
  <c r="A3053" i="19"/>
  <c r="A3049" i="19"/>
  <c r="A3045" i="19"/>
  <c r="A3041" i="19"/>
  <c r="A3037" i="19"/>
  <c r="A3025" i="19"/>
  <c r="A3017" i="19"/>
  <c r="A3005" i="19"/>
  <c r="A2997" i="19"/>
  <c r="A2989" i="19"/>
  <c r="A2981" i="19"/>
  <c r="A2973" i="19"/>
  <c r="A2965" i="19"/>
  <c r="A2957" i="19"/>
  <c r="A2949" i="19"/>
  <c r="A2941" i="19"/>
  <c r="A2928" i="19"/>
  <c r="A2920" i="19"/>
  <c r="A2912" i="19"/>
  <c r="A2904" i="19"/>
  <c r="A2896" i="19"/>
  <c r="A2888" i="19"/>
  <c r="A2880" i="19"/>
  <c r="A2872" i="19"/>
  <c r="A2864" i="19"/>
  <c r="A2860" i="19"/>
  <c r="A2848" i="19"/>
  <c r="A2840" i="19"/>
  <c r="A2832" i="19"/>
  <c r="A2815" i="19"/>
  <c r="A2807" i="19"/>
  <c r="A2799" i="19"/>
  <c r="A2791" i="19"/>
  <c r="A2783" i="19"/>
  <c r="A2775" i="19"/>
  <c r="A2767" i="19"/>
  <c r="A2759" i="19"/>
  <c r="A2751" i="19"/>
  <c r="A2743" i="19"/>
  <c r="A2735" i="19"/>
  <c r="A2727" i="19"/>
  <c r="A2719" i="19"/>
  <c r="A2711" i="19"/>
  <c r="A2703" i="19"/>
  <c r="A2699" i="19"/>
  <c r="A2691" i="19"/>
  <c r="A2679" i="19"/>
  <c r="A2671" i="19"/>
  <c r="A2663" i="19"/>
  <c r="A2655" i="19"/>
  <c r="A2647" i="19"/>
  <c r="A2639" i="19"/>
  <c r="A2635" i="19"/>
  <c r="A2627" i="19"/>
  <c r="A2619" i="19"/>
  <c r="A2611" i="19"/>
  <c r="A2607" i="19"/>
  <c r="A2599" i="19"/>
  <c r="A2591" i="19"/>
  <c r="A2583" i="19"/>
  <c r="A3602" i="19"/>
  <c r="A3590" i="19"/>
  <c r="A3586" i="19"/>
  <c r="A3578" i="19"/>
  <c r="A3570" i="19"/>
  <c r="A3562" i="19"/>
  <c r="A3554" i="19"/>
  <c r="A3546" i="19"/>
  <c r="A3542" i="19"/>
  <c r="A3530" i="19"/>
  <c r="A3522" i="19"/>
  <c r="A3514" i="19"/>
  <c r="A3498" i="19"/>
  <c r="A3478" i="19"/>
  <c r="A3470" i="19"/>
  <c r="A3462" i="19"/>
  <c r="A3458" i="19"/>
  <c r="A3450" i="19"/>
  <c r="A3434" i="19"/>
  <c r="A3430" i="19"/>
  <c r="A3398" i="19"/>
  <c r="A3390" i="19"/>
  <c r="A3382" i="19"/>
  <c r="A3370" i="19"/>
  <c r="A3366" i="19"/>
  <c r="A3358" i="19"/>
  <c r="A3350" i="19"/>
  <c r="A3342" i="19"/>
  <c r="A3334" i="19"/>
  <c r="A3326" i="19"/>
  <c r="A3318" i="19"/>
  <c r="A3310" i="19"/>
  <c r="A3302" i="19"/>
  <c r="A3294" i="19"/>
  <c r="A3286" i="19"/>
  <c r="A3278" i="19"/>
  <c r="A3270" i="19"/>
  <c r="A3262" i="19"/>
  <c r="A3254" i="19"/>
  <c r="A3250" i="19"/>
  <c r="A3238" i="19"/>
  <c r="A3230" i="19"/>
  <c r="A3222" i="19"/>
  <c r="A3214" i="19"/>
  <c r="A3206" i="19"/>
  <c r="A3198" i="19"/>
  <c r="A3190" i="19"/>
  <c r="A3182" i="19"/>
  <c r="A3174" i="19"/>
  <c r="A3166" i="19"/>
  <c r="A3158" i="19"/>
  <c r="A3150" i="19"/>
  <c r="A3142" i="19"/>
  <c r="A3134" i="19"/>
  <c r="A3126" i="19"/>
  <c r="A3118" i="19"/>
  <c r="A3110" i="19"/>
  <c r="A3102" i="19"/>
  <c r="A3094" i="19"/>
  <c r="A3082" i="19"/>
  <c r="A3033" i="19"/>
  <c r="A3029" i="19"/>
  <c r="A3021" i="19"/>
  <c r="A3013" i="19"/>
  <c r="A3009" i="19"/>
  <c r="A3001" i="19"/>
  <c r="A2993" i="19"/>
  <c r="A2985" i="19"/>
  <c r="A2977" i="19"/>
  <c r="A2969" i="19"/>
  <c r="A2961" i="19"/>
  <c r="A2953" i="19"/>
  <c r="A2945" i="19"/>
  <c r="A2937" i="19"/>
  <c r="A2924" i="19"/>
  <c r="A2916" i="19"/>
  <c r="A2908" i="19"/>
  <c r="A2900" i="19"/>
  <c r="A2892" i="19"/>
  <c r="A2884" i="19"/>
  <c r="A2876" i="19"/>
  <c r="A2868" i="19"/>
  <c r="A2856" i="19"/>
  <c r="A2852" i="19"/>
  <c r="A2844" i="19"/>
  <c r="A2836" i="19"/>
  <c r="A2828" i="19"/>
  <c r="A2819" i="19"/>
  <c r="A2811" i="19"/>
  <c r="A2803" i="19"/>
  <c r="A2795" i="19"/>
  <c r="A2787" i="19"/>
  <c r="A2779" i="19"/>
  <c r="A2771" i="19"/>
  <c r="A2763" i="19"/>
  <c r="A2755" i="19"/>
  <c r="A2747" i="19"/>
  <c r="A2739" i="19"/>
  <c r="A2731" i="19"/>
  <c r="A2723" i="19"/>
  <c r="A2715" i="19"/>
  <c r="A2707" i="19"/>
  <c r="A2695" i="19"/>
  <c r="A2687" i="19"/>
  <c r="A2683" i="19"/>
  <c r="A2675" i="19"/>
  <c r="A2667" i="19"/>
  <c r="A2659" i="19"/>
  <c r="A2651" i="19"/>
  <c r="A2643" i="19"/>
  <c r="A2631" i="19"/>
  <c r="A2623" i="19"/>
  <c r="A2615" i="19"/>
  <c r="A2603" i="19"/>
  <c r="A2595" i="19"/>
  <c r="A2587" i="19"/>
  <c r="A2060" i="19"/>
  <c r="A2575" i="19"/>
  <c r="A2567" i="19"/>
  <c r="A2563" i="19"/>
  <c r="A2551" i="19"/>
  <c r="A2543" i="19"/>
  <c r="A2535" i="19"/>
  <c r="A2527" i="19"/>
  <c r="A2519" i="19"/>
  <c r="A2511" i="19"/>
  <c r="A2503" i="19"/>
  <c r="A2495" i="19"/>
  <c r="A2487" i="19"/>
  <c r="A2479" i="19"/>
  <c r="A2471" i="19"/>
  <c r="A2463" i="19"/>
  <c r="A2455" i="19"/>
  <c r="A2447" i="19"/>
  <c r="A2439" i="19"/>
  <c r="A2431" i="19"/>
  <c r="A2419" i="19"/>
  <c r="A2411" i="19"/>
  <c r="A2403" i="19"/>
  <c r="A2399" i="19"/>
  <c r="A2391" i="19"/>
  <c r="A2383" i="19"/>
  <c r="A2375" i="19"/>
  <c r="A2367" i="19"/>
  <c r="A2359" i="19"/>
  <c r="A2351" i="19"/>
  <c r="A2343" i="19"/>
  <c r="A2335" i="19"/>
  <c r="A2327" i="19"/>
  <c r="A2319" i="19"/>
  <c r="A2311" i="19"/>
  <c r="A2303" i="19"/>
  <c r="A2295" i="19"/>
  <c r="A2287" i="19"/>
  <c r="A2279" i="19"/>
  <c r="A2271" i="19"/>
  <c r="A2267" i="19"/>
  <c r="A2259" i="19"/>
  <c r="A2251" i="19"/>
  <c r="A2243" i="19"/>
  <c r="A2235" i="19"/>
  <c r="A2227" i="19"/>
  <c r="A2219" i="19"/>
  <c r="A2211" i="19"/>
  <c r="A2203" i="19"/>
  <c r="A2195" i="19"/>
  <c r="A2187" i="19"/>
  <c r="A2179" i="19"/>
  <c r="A2171" i="19"/>
  <c r="A2163" i="19"/>
  <c r="A2155" i="19"/>
  <c r="A2147" i="19"/>
  <c r="A2139" i="19"/>
  <c r="A2131" i="19"/>
  <c r="A2123" i="19"/>
  <c r="A2115" i="19"/>
  <c r="A2107" i="19"/>
  <c r="A2099" i="19"/>
  <c r="A2091" i="19"/>
  <c r="A2083" i="19"/>
  <c r="A2075" i="19"/>
  <c r="A2067" i="19"/>
  <c r="A2050" i="19"/>
  <c r="A2042" i="19"/>
  <c r="A2034" i="19"/>
  <c r="A2026" i="19"/>
  <c r="A2018" i="19"/>
  <c r="A2010" i="19"/>
  <c r="A2002" i="19"/>
  <c r="A1994" i="19"/>
  <c r="A1979" i="19"/>
  <c r="A1971" i="19"/>
  <c r="A1963" i="19"/>
  <c r="A1955" i="19"/>
  <c r="A1947" i="19"/>
  <c r="A1939" i="19"/>
  <c r="A1931" i="19"/>
  <c r="A1923" i="19"/>
  <c r="A1915" i="19"/>
  <c r="A1907" i="19"/>
  <c r="A1899" i="19"/>
  <c r="A1895" i="19"/>
  <c r="A1891" i="19"/>
  <c r="A1883" i="19"/>
  <c r="A1879" i="19"/>
  <c r="A1875" i="19"/>
  <c r="A1871" i="19"/>
  <c r="A1867" i="19"/>
  <c r="A1863" i="19"/>
  <c r="A1859" i="19"/>
  <c r="A1855" i="19"/>
  <c r="A1851" i="19"/>
  <c r="A1847" i="19"/>
  <c r="A1843" i="19"/>
  <c r="A1839" i="19"/>
  <c r="A1835" i="19"/>
  <c r="A1831" i="19"/>
  <c r="A1827" i="19"/>
  <c r="A1823" i="19"/>
  <c r="A1819" i="19"/>
  <c r="A1815" i="19"/>
  <c r="A1811" i="19"/>
  <c r="A1807" i="19"/>
  <c r="A1803" i="19"/>
  <c r="A1799" i="19"/>
  <c r="A1795" i="19"/>
  <c r="A1791" i="19"/>
  <c r="A1787" i="19"/>
  <c r="A1783" i="19"/>
  <c r="A1779" i="19"/>
  <c r="A1775" i="19"/>
  <c r="A1771" i="19"/>
  <c r="A1767" i="19"/>
  <c r="A1763" i="19"/>
  <c r="A1759" i="19"/>
  <c r="A1755" i="19"/>
  <c r="A1751" i="19"/>
  <c r="A1747" i="19"/>
  <c r="A1743" i="19"/>
  <c r="A1739" i="19"/>
  <c r="A1735" i="19"/>
  <c r="A1731" i="19"/>
  <c r="A1727" i="19"/>
  <c r="A1723" i="19"/>
  <c r="A1719" i="19"/>
  <c r="A1715" i="19"/>
  <c r="A1711" i="19"/>
  <c r="A1707" i="19"/>
  <c r="A1703" i="19"/>
  <c r="A1699" i="19"/>
  <c r="A1695" i="19"/>
  <c r="A1691" i="19"/>
  <c r="A1687" i="19"/>
  <c r="A1683" i="19"/>
  <c r="A1679" i="19"/>
  <c r="A1675" i="19"/>
  <c r="A1671" i="19"/>
  <c r="A1667" i="19"/>
  <c r="A1663" i="19"/>
  <c r="A1659" i="19"/>
  <c r="A1655" i="19"/>
  <c r="A1651" i="19"/>
  <c r="A1647" i="19"/>
  <c r="A1643" i="19"/>
  <c r="A1639" i="19"/>
  <c r="A1635" i="19"/>
  <c r="A1631" i="19"/>
  <c r="A1627" i="19"/>
  <c r="A1623" i="19"/>
  <c r="A1619" i="19"/>
  <c r="A1615" i="19"/>
  <c r="A2579" i="19"/>
  <c r="A2571" i="19"/>
  <c r="A2559" i="19"/>
  <c r="A2555" i="19"/>
  <c r="A2547" i="19"/>
  <c r="A2539" i="19"/>
  <c r="A2531" i="19"/>
  <c r="A2523" i="19"/>
  <c r="A2515" i="19"/>
  <c r="A2507" i="19"/>
  <c r="A2499" i="19"/>
  <c r="A2491" i="19"/>
  <c r="A2483" i="19"/>
  <c r="A2475" i="19"/>
  <c r="A2467" i="19"/>
  <c r="A2459" i="19"/>
  <c r="A2451" i="19"/>
  <c r="A2443" i="19"/>
  <c r="A2435" i="19"/>
  <c r="A2427" i="19"/>
  <c r="A2423" i="19"/>
  <c r="A2415" i="19"/>
  <c r="A2407" i="19"/>
  <c r="A2395" i="19"/>
  <c r="A2387" i="19"/>
  <c r="A2379" i="19"/>
  <c r="A2371" i="19"/>
  <c r="A2363" i="19"/>
  <c r="A2355" i="19"/>
  <c r="A2347" i="19"/>
  <c r="A2339" i="19"/>
  <c r="A2331" i="19"/>
  <c r="A2323" i="19"/>
  <c r="A2315" i="19"/>
  <c r="A2307" i="19"/>
  <c r="A2299" i="19"/>
  <c r="A2291" i="19"/>
  <c r="A2283" i="19"/>
  <c r="A2275" i="19"/>
  <c r="A2263" i="19"/>
  <c r="A2255" i="19"/>
  <c r="A2247" i="19"/>
  <c r="A2239" i="19"/>
  <c r="A2231" i="19"/>
  <c r="A2223" i="19"/>
  <c r="A2215" i="19"/>
  <c r="A2207" i="19"/>
  <c r="A2199" i="19"/>
  <c r="A2191" i="19"/>
  <c r="A2183" i="19"/>
  <c r="A2175" i="19"/>
  <c r="A2167" i="19"/>
  <c r="A2159" i="19"/>
  <c r="A2151" i="19"/>
  <c r="A2143" i="19"/>
  <c r="A2135" i="19"/>
  <c r="A2127" i="19"/>
  <c r="A2119" i="19"/>
  <c r="A2111" i="19"/>
  <c r="A2103" i="19"/>
  <c r="A2095" i="19"/>
  <c r="A2087" i="19"/>
  <c r="A2079" i="19"/>
  <c r="A2071" i="19"/>
  <c r="A2063" i="19"/>
  <c r="A2054" i="19"/>
  <c r="A2046" i="19"/>
  <c r="A2038" i="19"/>
  <c r="A2030" i="19"/>
  <c r="A2022" i="19"/>
  <c r="A2014" i="19"/>
  <c r="A2006" i="19"/>
  <c r="A1998" i="19"/>
  <c r="A1983" i="19"/>
  <c r="A1975" i="19"/>
  <c r="A1967" i="19"/>
  <c r="A1959" i="19"/>
  <c r="A1951" i="19"/>
  <c r="A1943" i="19"/>
  <c r="A1935" i="19"/>
  <c r="A1927" i="19"/>
  <c r="A1919" i="19"/>
  <c r="A1911" i="19"/>
  <c r="A1903" i="19"/>
  <c r="A1887" i="19"/>
  <c r="A1611" i="19"/>
  <c r="A1607" i="19"/>
  <c r="A1603" i="19"/>
  <c r="A1599" i="19"/>
  <c r="A1595" i="19"/>
  <c r="A1591" i="19"/>
  <c r="A1587" i="19"/>
  <c r="A1583" i="19"/>
  <c r="A1579" i="19"/>
  <c r="A1575" i="19"/>
  <c r="A1571" i="19"/>
  <c r="A1567" i="19"/>
  <c r="A1563" i="19"/>
  <c r="A1559" i="19"/>
  <c r="A1555" i="19"/>
  <c r="A1551" i="19"/>
  <c r="A1547" i="19"/>
  <c r="A1543" i="19"/>
  <c r="A1539" i="19"/>
  <c r="A1535" i="19"/>
  <c r="A1531" i="19"/>
  <c r="A1527" i="19"/>
  <c r="A1523" i="19"/>
  <c r="A1519" i="19"/>
  <c r="A1515" i="19"/>
  <c r="A1511" i="19"/>
  <c r="A1507" i="19"/>
  <c r="A1503" i="19"/>
  <c r="A1499" i="19"/>
  <c r="A1495" i="19"/>
  <c r="A1491" i="19"/>
  <c r="A1487" i="19"/>
  <c r="A1483" i="19"/>
  <c r="A1479" i="19"/>
  <c r="A1475" i="19"/>
  <c r="A1471" i="19"/>
  <c r="A1467" i="19"/>
  <c r="A1463" i="19"/>
  <c r="A1459" i="19"/>
  <c r="A1455" i="19"/>
  <c r="A1451" i="19"/>
  <c r="A1447" i="19"/>
  <c r="A1443" i="19"/>
  <c r="A1439" i="19"/>
  <c r="A1435" i="19"/>
  <c r="A1431" i="19"/>
  <c r="A1427" i="19"/>
  <c r="A1423" i="19"/>
  <c r="A1419" i="19"/>
  <c r="A1415" i="19"/>
  <c r="A1411" i="19"/>
  <c r="A1407" i="19"/>
  <c r="A1403" i="19"/>
  <c r="A1399" i="19"/>
  <c r="A1395" i="19"/>
  <c r="A1391" i="19"/>
  <c r="A1387" i="19"/>
  <c r="A1383" i="19"/>
  <c r="A1379" i="19"/>
  <c r="A1375" i="19"/>
  <c r="A1371" i="19"/>
  <c r="A1367" i="19"/>
  <c r="A1363" i="19"/>
  <c r="A1359" i="19"/>
  <c r="A1355" i="19"/>
  <c r="A1351" i="19"/>
  <c r="A1347" i="19"/>
  <c r="A1343" i="19"/>
  <c r="A1339" i="19"/>
  <c r="A1335" i="19"/>
  <c r="A1331" i="19"/>
  <c r="A1327" i="19"/>
  <c r="A1323" i="19"/>
  <c r="A1319" i="19"/>
  <c r="A1315" i="19"/>
  <c r="A1311" i="19"/>
  <c r="A1307" i="19"/>
  <c r="A1303" i="19"/>
  <c r="A1299" i="19"/>
  <c r="A1295" i="19"/>
  <c r="A1291" i="19"/>
  <c r="A1287" i="19"/>
  <c r="A1283" i="19"/>
  <c r="A1279" i="19"/>
  <c r="A1275" i="19"/>
  <c r="A1271" i="19"/>
  <c r="A1267" i="19"/>
  <c r="A1263" i="19"/>
  <c r="A1259" i="19"/>
  <c r="A1255" i="19"/>
  <c r="A1251" i="19"/>
  <c r="A1247" i="19"/>
  <c r="A1243" i="19"/>
  <c r="A1239" i="19"/>
  <c r="A1235" i="19"/>
  <c r="A1231" i="19"/>
  <c r="A1227" i="19"/>
  <c r="A1223" i="19"/>
  <c r="A1219" i="19"/>
  <c r="A1215" i="19"/>
  <c r="A1211" i="19"/>
  <c r="A1207" i="19"/>
  <c r="A1203" i="19"/>
  <c r="A1199" i="19"/>
  <c r="A1195" i="19"/>
  <c r="A1191" i="19"/>
  <c r="A1187" i="19"/>
  <c r="A1183" i="19"/>
  <c r="A1179" i="19"/>
  <c r="A1175" i="19"/>
  <c r="A1171" i="19"/>
  <c r="A1167" i="19"/>
  <c r="A1163" i="19"/>
  <c r="A1159" i="19"/>
  <c r="A1155" i="19"/>
  <c r="A1151" i="19"/>
  <c r="A1147" i="19"/>
  <c r="A1143" i="19"/>
  <c r="A1139" i="19"/>
  <c r="A1130" i="19"/>
  <c r="A1126" i="19"/>
  <c r="A1122" i="19"/>
  <c r="A1118" i="19"/>
  <c r="A1114" i="19"/>
  <c r="A1110" i="19"/>
  <c r="A1106" i="19"/>
  <c r="A1102" i="19"/>
  <c r="A1098" i="19"/>
  <c r="A1094" i="19"/>
  <c r="A1090" i="19"/>
  <c r="A1086" i="19"/>
  <c r="A1082" i="19"/>
  <c r="A1078" i="19"/>
  <c r="A1074" i="19"/>
  <c r="A1070" i="19"/>
  <c r="A1066" i="19"/>
  <c r="A1062" i="19"/>
  <c r="A1058" i="19"/>
  <c r="A1054" i="19"/>
  <c r="A1050" i="19"/>
  <c r="A1046" i="19"/>
  <c r="A1042" i="19"/>
  <c r="A1038" i="19"/>
  <c r="A1034" i="19"/>
  <c r="A1030" i="19"/>
  <c r="A1026" i="19"/>
  <c r="A1022" i="19"/>
  <c r="A1018" i="19"/>
  <c r="A1014" i="19"/>
  <c r="A1010" i="19"/>
  <c r="A1006" i="19"/>
  <c r="A1002" i="19"/>
  <c r="A998" i="19"/>
  <c r="A994" i="19"/>
  <c r="A990" i="19"/>
  <c r="A986" i="19"/>
  <c r="A982" i="19"/>
  <c r="A978" i="19"/>
  <c r="A974" i="19"/>
  <c r="A970" i="19"/>
  <c r="A966" i="19"/>
  <c r="A962" i="19"/>
  <c r="A958" i="19"/>
  <c r="A954" i="19"/>
  <c r="A950" i="19"/>
  <c r="A946" i="19"/>
  <c r="A942" i="19"/>
  <c r="A938" i="19"/>
  <c r="A934" i="19"/>
  <c r="A930" i="19"/>
  <c r="A2823" i="19"/>
  <c r="A926" i="19"/>
  <c r="A922" i="19"/>
  <c r="A918" i="19"/>
  <c r="A914" i="19"/>
  <c r="A910" i="19"/>
  <c r="A906" i="19"/>
  <c r="A902" i="19"/>
  <c r="A898" i="19"/>
  <c r="A894" i="19"/>
  <c r="A890" i="19"/>
  <c r="A886" i="19"/>
  <c r="A882" i="19"/>
  <c r="A878" i="19"/>
  <c r="A874" i="19"/>
  <c r="A870" i="19"/>
  <c r="A866" i="19"/>
  <c r="A862" i="19"/>
  <c r="A858" i="19"/>
  <c r="A854" i="19"/>
  <c r="A850" i="19"/>
  <c r="A846" i="19"/>
  <c r="A842" i="19"/>
  <c r="A838" i="19"/>
  <c r="A834" i="19"/>
  <c r="A830" i="19"/>
  <c r="A826" i="19"/>
  <c r="A822" i="19"/>
  <c r="A818" i="19"/>
  <c r="A814" i="19"/>
  <c r="A810" i="19"/>
  <c r="A806" i="19"/>
  <c r="A802" i="19"/>
  <c r="A798" i="19"/>
  <c r="A794" i="19"/>
  <c r="A790" i="19"/>
  <c r="A786" i="19"/>
  <c r="A782" i="19"/>
  <c r="A778" i="19"/>
  <c r="A774" i="19"/>
  <c r="A770" i="19"/>
  <c r="A766" i="19"/>
  <c r="A762" i="19"/>
  <c r="A758" i="19"/>
  <c r="A754" i="19"/>
  <c r="A750" i="19"/>
  <c r="A746" i="19"/>
  <c r="A742" i="19"/>
  <c r="A738" i="19"/>
  <c r="A734" i="19"/>
  <c r="A730" i="19"/>
  <c r="A726" i="19"/>
  <c r="A722" i="19"/>
  <c r="A718" i="19"/>
  <c r="A714" i="19"/>
  <c r="A710" i="19"/>
  <c r="A706" i="19"/>
  <c r="A702" i="19"/>
  <c r="A698" i="19"/>
  <c r="A694" i="19"/>
  <c r="A690" i="19"/>
  <c r="A686" i="19"/>
  <c r="A682" i="19"/>
  <c r="A678" i="19"/>
  <c r="A674" i="19"/>
  <c r="A670" i="19"/>
  <c r="A666" i="19"/>
  <c r="A662" i="19"/>
  <c r="A658" i="19"/>
  <c r="A654" i="19"/>
  <c r="A650" i="19"/>
  <c r="A646" i="19"/>
  <c r="A642" i="19"/>
  <c r="A638" i="19"/>
  <c r="A634" i="19"/>
  <c r="A630" i="19"/>
  <c r="A626" i="19"/>
  <c r="A622" i="19"/>
  <c r="A618" i="19"/>
  <c r="A614" i="19"/>
  <c r="A610" i="19"/>
  <c r="A606" i="19"/>
  <c r="A602" i="19"/>
  <c r="A598" i="19"/>
  <c r="A594" i="19"/>
  <c r="A590" i="19"/>
  <c r="A3974" i="19"/>
  <c r="A3975" i="19"/>
  <c r="A2821" i="19"/>
  <c r="A2822" i="19"/>
  <c r="A1985" i="19"/>
  <c r="A1986" i="19"/>
  <c r="A3972" i="19"/>
  <c r="A3968" i="19"/>
  <c r="A3964" i="19"/>
  <c r="A3960" i="19"/>
  <c r="A3956" i="19"/>
  <c r="A3952" i="19"/>
  <c r="A3948" i="19"/>
  <c r="A3971" i="19"/>
  <c r="A3967" i="19"/>
  <c r="A3963" i="19"/>
  <c r="A3959" i="19"/>
  <c r="A3955" i="19"/>
  <c r="A3951" i="19"/>
  <c r="A3947" i="19"/>
  <c r="A3943" i="19"/>
  <c r="A3939" i="19"/>
  <c r="A3935" i="19"/>
  <c r="A3931" i="19"/>
  <c r="A3927" i="19"/>
  <c r="A3923" i="19"/>
  <c r="A3919" i="19"/>
  <c r="A3915" i="19"/>
  <c r="A3911" i="19"/>
  <c r="A3907" i="19"/>
  <c r="A3903" i="19"/>
  <c r="A3899" i="19"/>
  <c r="A3895" i="19"/>
  <c r="A3891" i="19"/>
  <c r="A3887" i="19"/>
  <c r="A3883" i="19"/>
  <c r="A3879" i="19"/>
  <c r="A3875" i="19"/>
  <c r="A3871" i="19"/>
  <c r="A3867" i="19"/>
  <c r="A3863" i="19"/>
  <c r="A3859" i="19"/>
  <c r="A3855" i="19"/>
  <c r="A3851" i="19"/>
  <c r="A3847" i="19"/>
  <c r="A3843" i="19"/>
  <c r="A3839" i="19"/>
  <c r="A3835" i="19"/>
  <c r="A3831" i="19"/>
  <c r="A3827" i="19"/>
  <c r="A3823" i="19"/>
  <c r="A3819" i="19"/>
  <c r="A3815" i="19"/>
  <c r="A3811" i="19"/>
  <c r="A3807" i="19"/>
  <c r="A3803" i="19"/>
  <c r="A3799" i="19"/>
  <c r="A3795" i="19"/>
  <c r="A3791" i="19"/>
  <c r="A3787" i="19"/>
  <c r="A3783" i="19"/>
  <c r="A3779" i="19"/>
  <c r="A3775" i="19"/>
  <c r="A3771" i="19"/>
  <c r="A3767" i="19"/>
  <c r="A3763" i="19"/>
  <c r="A3759" i="19"/>
  <c r="A3755" i="19"/>
  <c r="A3751" i="19"/>
  <c r="A3747" i="19"/>
  <c r="A3743" i="19"/>
  <c r="A3739" i="19"/>
  <c r="A3735" i="19"/>
  <c r="A3731" i="19"/>
  <c r="A3727" i="19"/>
  <c r="A3723" i="19"/>
  <c r="A3719" i="19"/>
  <c r="A3715" i="19"/>
  <c r="A3711" i="19"/>
  <c r="A3707" i="19"/>
  <c r="A3703" i="19"/>
  <c r="A3699" i="19"/>
  <c r="A3694" i="19"/>
  <c r="A3690" i="19"/>
  <c r="A3686" i="19"/>
  <c r="A3682" i="19"/>
  <c r="A3678" i="19"/>
  <c r="A3674" i="19"/>
  <c r="A3670" i="19"/>
  <c r="A3666" i="19"/>
  <c r="A3662" i="19"/>
  <c r="A3658" i="19"/>
  <c r="A3654" i="19"/>
  <c r="A3650" i="19"/>
  <c r="A3646" i="19"/>
  <c r="A3642" i="19"/>
  <c r="A3638" i="19"/>
  <c r="A3634" i="19"/>
  <c r="A3630" i="19"/>
  <c r="A3625" i="19"/>
  <c r="A3621" i="19"/>
  <c r="A3617" i="19"/>
  <c r="A3613" i="19"/>
  <c r="A3609" i="19"/>
  <c r="A3605" i="19"/>
  <c r="A3627" i="19"/>
  <c r="A3628" i="19"/>
  <c r="A3944" i="19"/>
  <c r="A3940" i="19"/>
  <c r="A3936" i="19"/>
  <c r="A3932" i="19"/>
  <c r="A3928" i="19"/>
  <c r="A3924" i="19"/>
  <c r="A3920" i="19"/>
  <c r="A3916" i="19"/>
  <c r="A3912" i="19"/>
  <c r="A3908" i="19"/>
  <c r="A3904" i="19"/>
  <c r="A3900" i="19"/>
  <c r="A3896" i="19"/>
  <c r="A3892" i="19"/>
  <c r="A3888" i="19"/>
  <c r="A3884" i="19"/>
  <c r="A3880" i="19"/>
  <c r="A3876" i="19"/>
  <c r="A3872" i="19"/>
  <c r="A3868" i="19"/>
  <c r="A3864" i="19"/>
  <c r="A3860" i="19"/>
  <c r="A3856" i="19"/>
  <c r="A3852" i="19"/>
  <c r="A3848" i="19"/>
  <c r="A3844" i="19"/>
  <c r="A3840" i="19"/>
  <c r="A3836" i="19"/>
  <c r="A3832" i="19"/>
  <c r="A3828" i="19"/>
  <c r="A3824" i="19"/>
  <c r="A3820" i="19"/>
  <c r="A3816" i="19"/>
  <c r="A3812" i="19"/>
  <c r="A3808" i="19"/>
  <c r="A3804" i="19"/>
  <c r="A3800" i="19"/>
  <c r="A3796" i="19"/>
  <c r="A3792" i="19"/>
  <c r="A3788" i="19"/>
  <c r="A3784" i="19"/>
  <c r="A3780" i="19"/>
  <c r="A3776" i="19"/>
  <c r="A3772" i="19"/>
  <c r="A3768" i="19"/>
  <c r="A3764" i="19"/>
  <c r="A3760" i="19"/>
  <c r="A3756" i="19"/>
  <c r="A3752" i="19"/>
  <c r="A3748" i="19"/>
  <c r="A3744" i="19"/>
  <c r="A3740" i="19"/>
  <c r="A3736" i="19"/>
  <c r="A3732" i="19"/>
  <c r="A3728" i="19"/>
  <c r="A3724" i="19"/>
  <c r="A3720" i="19"/>
  <c r="A3716" i="19"/>
  <c r="A3712" i="19"/>
  <c r="A3708" i="19"/>
  <c r="A3704" i="19"/>
  <c r="A3700" i="19"/>
  <c r="A3695" i="19"/>
  <c r="A3696" i="19"/>
  <c r="A3691" i="19"/>
  <c r="A3687" i="19"/>
  <c r="A3683" i="19"/>
  <c r="A3679" i="19"/>
  <c r="A3675" i="19"/>
  <c r="A3671" i="19"/>
  <c r="A3667" i="19"/>
  <c r="A3663" i="19"/>
  <c r="A3659" i="19"/>
  <c r="A3655" i="19"/>
  <c r="A3651" i="19"/>
  <c r="A3647" i="19"/>
  <c r="A3643" i="19"/>
  <c r="A3639" i="19"/>
  <c r="A3635" i="19"/>
  <c r="A3631" i="19"/>
  <c r="A3626" i="19"/>
  <c r="A3622" i="19"/>
  <c r="A3618" i="19"/>
  <c r="A3614" i="19"/>
  <c r="A3610" i="19"/>
  <c r="A3606" i="19"/>
  <c r="A2932" i="19"/>
  <c r="A2933" i="19"/>
  <c r="A3601" i="19"/>
  <c r="A3597" i="19"/>
  <c r="A3593" i="19"/>
  <c r="A3589" i="19"/>
  <c r="A3585" i="19"/>
  <c r="A3581" i="19"/>
  <c r="A3577" i="19"/>
  <c r="A3573" i="19"/>
  <c r="A3569" i="19"/>
  <c r="A3565" i="19"/>
  <c r="A3561" i="19"/>
  <c r="A3557" i="19"/>
  <c r="A3553" i="19"/>
  <c r="A3549" i="19"/>
  <c r="A3545" i="19"/>
  <c r="A3541" i="19"/>
  <c r="A3537" i="19"/>
  <c r="A3533" i="19"/>
  <c r="A3529" i="19"/>
  <c r="A3525" i="19"/>
  <c r="A3521" i="19"/>
  <c r="A3517" i="19"/>
  <c r="A3513" i="19"/>
  <c r="A3509" i="19"/>
  <c r="A3505" i="19"/>
  <c r="A3501" i="19"/>
  <c r="A3497" i="19"/>
  <c r="A3493" i="19"/>
  <c r="A3489" i="19"/>
  <c r="A3485" i="19"/>
  <c r="A3481" i="19"/>
  <c r="A3477" i="19"/>
  <c r="A3473" i="19"/>
  <c r="A3469" i="19"/>
  <c r="A3465" i="19"/>
  <c r="A3461" i="19"/>
  <c r="A3457" i="19"/>
  <c r="A3453" i="19"/>
  <c r="A3449" i="19"/>
  <c r="A3445" i="19"/>
  <c r="A3441" i="19"/>
  <c r="A3437" i="19"/>
  <c r="A3433" i="19"/>
  <c r="A3429" i="19"/>
  <c r="A3425" i="19"/>
  <c r="A3421" i="19"/>
  <c r="A3417" i="19"/>
  <c r="A3413" i="19"/>
  <c r="A3409" i="19"/>
  <c r="A3405" i="19"/>
  <c r="A3401" i="19"/>
  <c r="A3397" i="19"/>
  <c r="A3393" i="19"/>
  <c r="A3389" i="19"/>
  <c r="A3385" i="19"/>
  <c r="A3381" i="19"/>
  <c r="A3377" i="19"/>
  <c r="A3373" i="19"/>
  <c r="A3369" i="19"/>
  <c r="A3365" i="19"/>
  <c r="A3361" i="19"/>
  <c r="A3357" i="19"/>
  <c r="A3353" i="19"/>
  <c r="A3349" i="19"/>
  <c r="A3345" i="19"/>
  <c r="A3341" i="19"/>
  <c r="A3337" i="19"/>
  <c r="A3333" i="19"/>
  <c r="A3329" i="19"/>
  <c r="A3325" i="19"/>
  <c r="A3321" i="19"/>
  <c r="A3317" i="19"/>
  <c r="A3313" i="19"/>
  <c r="A3309" i="19"/>
  <c r="A3305" i="19"/>
  <c r="A3301" i="19"/>
  <c r="A3297" i="19"/>
  <c r="A3293" i="19"/>
  <c r="A3289" i="19"/>
  <c r="A3285" i="19"/>
  <c r="A3281" i="19"/>
  <c r="A3277" i="19"/>
  <c r="A3273" i="19"/>
  <c r="A3269" i="19"/>
  <c r="A3265" i="19"/>
  <c r="A3261" i="19"/>
  <c r="A3257" i="19"/>
  <c r="A3253" i="19"/>
  <c r="A3249" i="19"/>
  <c r="A3245" i="19"/>
  <c r="A3241" i="19"/>
  <c r="A3237" i="19"/>
  <c r="A3233" i="19"/>
  <c r="A3229" i="19"/>
  <c r="A3225" i="19"/>
  <c r="A3221" i="19"/>
  <c r="A3217" i="19"/>
  <c r="A3213" i="19"/>
  <c r="A3209" i="19"/>
  <c r="A3205" i="19"/>
  <c r="A3201" i="19"/>
  <c r="A3197" i="19"/>
  <c r="A3193" i="19"/>
  <c r="A3189" i="19"/>
  <c r="A3185" i="19"/>
  <c r="A3181" i="19"/>
  <c r="A3177" i="19"/>
  <c r="A3173" i="19"/>
  <c r="A3169" i="19"/>
  <c r="A3165" i="19"/>
  <c r="A3161" i="19"/>
  <c r="A3157" i="19"/>
  <c r="A3153" i="19"/>
  <c r="A3149" i="19"/>
  <c r="A3145" i="19"/>
  <c r="A3141" i="19"/>
  <c r="A3137" i="19"/>
  <c r="A3133" i="19"/>
  <c r="A3129" i="19"/>
  <c r="A3125" i="19"/>
  <c r="A3121" i="19"/>
  <c r="A3117" i="19"/>
  <c r="A3113" i="19"/>
  <c r="A3109" i="19"/>
  <c r="A3105" i="19"/>
  <c r="A3101" i="19"/>
  <c r="A3097" i="19"/>
  <c r="A3093" i="19"/>
  <c r="A3089" i="19"/>
  <c r="A3085" i="19"/>
  <c r="A3081" i="19"/>
  <c r="A3077" i="19"/>
  <c r="A3073" i="19"/>
  <c r="A3069" i="19"/>
  <c r="A3065" i="19"/>
  <c r="A3060" i="19"/>
  <c r="A3056" i="19"/>
  <c r="A3052" i="19"/>
  <c r="A3048" i="19"/>
  <c r="A3044" i="19"/>
  <c r="A3040" i="19"/>
  <c r="A3036" i="19"/>
  <c r="A3032" i="19"/>
  <c r="A3028" i="19"/>
  <c r="A3024" i="19"/>
  <c r="A3020" i="19"/>
  <c r="A3016" i="19"/>
  <c r="A3012" i="19"/>
  <c r="A3008" i="19"/>
  <c r="A3004" i="19"/>
  <c r="A3000" i="19"/>
  <c r="A2996" i="19"/>
  <c r="A2992" i="19"/>
  <c r="A2058" i="19"/>
  <c r="A2059" i="19"/>
  <c r="A2988" i="19"/>
  <c r="A2984" i="19"/>
  <c r="A2980" i="19"/>
  <c r="A2976" i="19"/>
  <c r="A2972" i="19"/>
  <c r="A2968" i="19"/>
  <c r="A2964" i="19"/>
  <c r="A2960" i="19"/>
  <c r="A2956" i="19"/>
  <c r="A2952" i="19"/>
  <c r="A2948" i="19"/>
  <c r="A2944" i="19"/>
  <c r="A2940" i="19"/>
  <c r="A2936" i="19"/>
  <c r="A2931" i="19"/>
  <c r="A2927" i="19"/>
  <c r="A2923" i="19"/>
  <c r="A2919" i="19"/>
  <c r="A2915" i="19"/>
  <c r="A2911" i="19"/>
  <c r="A2907" i="19"/>
  <c r="A2903" i="19"/>
  <c r="A2899" i="19"/>
  <c r="A2895" i="19"/>
  <c r="A2891" i="19"/>
  <c r="A2887" i="19"/>
  <c r="A2883" i="19"/>
  <c r="A2879" i="19"/>
  <c r="A2875" i="19"/>
  <c r="A2871" i="19"/>
  <c r="A2867" i="19"/>
  <c r="A2863" i="19"/>
  <c r="A2859" i="19"/>
  <c r="A2855" i="19"/>
  <c r="A2851" i="19"/>
  <c r="A2847" i="19"/>
  <c r="A2843" i="19"/>
  <c r="A2839" i="19"/>
  <c r="A2835" i="19"/>
  <c r="A2831" i="19"/>
  <c r="A2827" i="19"/>
  <c r="A2818" i="19"/>
  <c r="A2814" i="19"/>
  <c r="A2810" i="19"/>
  <c r="A2806" i="19"/>
  <c r="A2802" i="19"/>
  <c r="A2798" i="19"/>
  <c r="A2794" i="19"/>
  <c r="A2790" i="19"/>
  <c r="A2786" i="19"/>
  <c r="A2782" i="19"/>
  <c r="A2778" i="19"/>
  <c r="A2774" i="19"/>
  <c r="A2770" i="19"/>
  <c r="A2766" i="19"/>
  <c r="A2762" i="19"/>
  <c r="A2758" i="19"/>
  <c r="A2754" i="19"/>
  <c r="A2750" i="19"/>
  <c r="A2746" i="19"/>
  <c r="A2742" i="19"/>
  <c r="A2738" i="19"/>
  <c r="A2734" i="19"/>
  <c r="A2730" i="19"/>
  <c r="A2726" i="19"/>
  <c r="A2722" i="19"/>
  <c r="A2718" i="19"/>
  <c r="A2714" i="19"/>
  <c r="A2710" i="19"/>
  <c r="A2706" i="19"/>
  <c r="A2702" i="19"/>
  <c r="A2698" i="19"/>
  <c r="A2694" i="19"/>
  <c r="A2690" i="19"/>
  <c r="A2686" i="19"/>
  <c r="A2682" i="19"/>
  <c r="A2678" i="19"/>
  <c r="A2674" i="19"/>
  <c r="A2670" i="19"/>
  <c r="A2666" i="19"/>
  <c r="A2662" i="19"/>
  <c r="A2658" i="19"/>
  <c r="A2654" i="19"/>
  <c r="A2650" i="19"/>
  <c r="A2646" i="19"/>
  <c r="A2642" i="19"/>
  <c r="A2638" i="19"/>
  <c r="A2634" i="19"/>
  <c r="A2630" i="19"/>
  <c r="A2626" i="19"/>
  <c r="A2622" i="19"/>
  <c r="A2618" i="19"/>
  <c r="A2614" i="19"/>
  <c r="A2610" i="19"/>
  <c r="A2606" i="19"/>
  <c r="A2602" i="19"/>
  <c r="A2598" i="19"/>
  <c r="A2594" i="19"/>
  <c r="A2590" i="19"/>
  <c r="A2586" i="19"/>
  <c r="A2582" i="19"/>
  <c r="A2578" i="19"/>
  <c r="A2574" i="19"/>
  <c r="A2570" i="19"/>
  <c r="A2566" i="19"/>
  <c r="A2562" i="19"/>
  <c r="A2558" i="19"/>
  <c r="A2554" i="19"/>
  <c r="A2550" i="19"/>
  <c r="A2546" i="19"/>
  <c r="A2542" i="19"/>
  <c r="A2538" i="19"/>
  <c r="A2534" i="19"/>
  <c r="A2530" i="19"/>
  <c r="A2526" i="19"/>
  <c r="A2522" i="19"/>
  <c r="A2518" i="19"/>
  <c r="A2514" i="19"/>
  <c r="A2510" i="19"/>
  <c r="A2506" i="19"/>
  <c r="A2502" i="19"/>
  <c r="A2498" i="19"/>
  <c r="A2494" i="19"/>
  <c r="A2490" i="19"/>
  <c r="A2486" i="19"/>
  <c r="A2482" i="19"/>
  <c r="A2478" i="19"/>
  <c r="A2474" i="19"/>
  <c r="A2470" i="19"/>
  <c r="A2466" i="19"/>
  <c r="A2462" i="19"/>
  <c r="A2458" i="19"/>
  <c r="A2454" i="19"/>
  <c r="A2450" i="19"/>
  <c r="A2446" i="19"/>
  <c r="A2442" i="19"/>
  <c r="A2438" i="19"/>
  <c r="A2434" i="19"/>
  <c r="A2430" i="19"/>
  <c r="A2426" i="19"/>
  <c r="A2422" i="19"/>
  <c r="A2418" i="19"/>
  <c r="A2414" i="19"/>
  <c r="A2410" i="19"/>
  <c r="A2406" i="19"/>
  <c r="A2402" i="19"/>
  <c r="A2398" i="19"/>
  <c r="A2394" i="19"/>
  <c r="A2390" i="19"/>
  <c r="A2386" i="19"/>
  <c r="A2382" i="19"/>
  <c r="A2378" i="19"/>
  <c r="A2374" i="19"/>
  <c r="A2370" i="19"/>
  <c r="A2366" i="19"/>
  <c r="A2362" i="19"/>
  <c r="A2358" i="19"/>
  <c r="A2354" i="19"/>
  <c r="A2350" i="19"/>
  <c r="A2346" i="19"/>
  <c r="A2342" i="19"/>
  <c r="A2338" i="19"/>
  <c r="A2334" i="19"/>
  <c r="A2330" i="19"/>
  <c r="A2326" i="19"/>
  <c r="A2322" i="19"/>
  <c r="A2318" i="19"/>
  <c r="A2314" i="19"/>
  <c r="A2310" i="19"/>
  <c r="A2306" i="19"/>
  <c r="A2302" i="19"/>
  <c r="A2298" i="19"/>
  <c r="A2294" i="19"/>
  <c r="A2290" i="19"/>
  <c r="A2286" i="19"/>
  <c r="A2282" i="19"/>
  <c r="A2278" i="19"/>
  <c r="A2274" i="19"/>
  <c r="A2270" i="19"/>
  <c r="A2266" i="19"/>
  <c r="A2262" i="19"/>
  <c r="A2258" i="19"/>
  <c r="A2254" i="19"/>
  <c r="A2250" i="19"/>
  <c r="A2246" i="19"/>
  <c r="A2242" i="19"/>
  <c r="A2238" i="19"/>
  <c r="A2234" i="19"/>
  <c r="A2230" i="19"/>
  <c r="A2226" i="19"/>
  <c r="A2222" i="19"/>
  <c r="A2218" i="19"/>
  <c r="A2214" i="19"/>
  <c r="A2210" i="19"/>
  <c r="A2206" i="19"/>
  <c r="A2202" i="19"/>
  <c r="A2198" i="19"/>
  <c r="A2194" i="19"/>
  <c r="A2190" i="19"/>
  <c r="A2186" i="19"/>
  <c r="A2182" i="19"/>
  <c r="A2178" i="19"/>
  <c r="A2174" i="19"/>
  <c r="A2170" i="19"/>
  <c r="A2166" i="19"/>
  <c r="A2162" i="19"/>
  <c r="A2158" i="19"/>
  <c r="A2154" i="19"/>
  <c r="A2150" i="19"/>
  <c r="A2146" i="19"/>
  <c r="A2142" i="19"/>
  <c r="A2138" i="19"/>
  <c r="A2134" i="19"/>
  <c r="A2130" i="19"/>
  <c r="A2126" i="19"/>
  <c r="A2122" i="19"/>
  <c r="A2118" i="19"/>
  <c r="A2114" i="19"/>
  <c r="A2110" i="19"/>
  <c r="A2106" i="19"/>
  <c r="A2102" i="19"/>
  <c r="A2098" i="19"/>
  <c r="A2094" i="19"/>
  <c r="A2090" i="19"/>
  <c r="A2086" i="19"/>
  <c r="A2082" i="19"/>
  <c r="A2078" i="19"/>
  <c r="A2074" i="19"/>
  <c r="A2070" i="19"/>
  <c r="A2066" i="19"/>
  <c r="A2062" i="19"/>
  <c r="A2057" i="19"/>
  <c r="A2053" i="19"/>
  <c r="A2049" i="19"/>
  <c r="A2045" i="19"/>
  <c r="A2041" i="19"/>
  <c r="A2037" i="19"/>
  <c r="A2033" i="19"/>
  <c r="A2029" i="19"/>
  <c r="A2025" i="19"/>
  <c r="A2021" i="19"/>
  <c r="A2017" i="19"/>
  <c r="A2013" i="19"/>
  <c r="A2009" i="19"/>
  <c r="A2005" i="19"/>
  <c r="A2001" i="19"/>
  <c r="A1997" i="19"/>
  <c r="A1993" i="19"/>
  <c r="A1982" i="19"/>
  <c r="A1978" i="19"/>
  <c r="A1974" i="19"/>
  <c r="A1970" i="19"/>
  <c r="A1966" i="19"/>
  <c r="A1962" i="19"/>
  <c r="A1958" i="19"/>
  <c r="A1954" i="19"/>
  <c r="A1950" i="19"/>
  <c r="A1946" i="19"/>
  <c r="A1942" i="19"/>
  <c r="A1938" i="19"/>
  <c r="A1934" i="19"/>
  <c r="A1930" i="19"/>
  <c r="A1926" i="19"/>
  <c r="A1922" i="19"/>
  <c r="A1918" i="19"/>
  <c r="A1914" i="19"/>
  <c r="A1910" i="19"/>
  <c r="A1906" i="19"/>
  <c r="A1902" i="19"/>
  <c r="A1898" i="19"/>
  <c r="A1894" i="19"/>
  <c r="A1890" i="19"/>
  <c r="A1886" i="19"/>
  <c r="A1882" i="19"/>
  <c r="A1878" i="19"/>
  <c r="A1874" i="19"/>
  <c r="A1870" i="19"/>
  <c r="A1866" i="19"/>
  <c r="A1862" i="19"/>
  <c r="A1858" i="19"/>
  <c r="A1854" i="19"/>
  <c r="A1850" i="19"/>
  <c r="A1846" i="19"/>
  <c r="A1842" i="19"/>
  <c r="A1838" i="19"/>
  <c r="A1834" i="19"/>
  <c r="A1830" i="19"/>
  <c r="A1826" i="19"/>
  <c r="A1822" i="19"/>
  <c r="A1818" i="19"/>
  <c r="A1814" i="19"/>
  <c r="A1810" i="19"/>
  <c r="A1806" i="19"/>
  <c r="A1802" i="19"/>
  <c r="A1798" i="19"/>
  <c r="A1794" i="19"/>
  <c r="A1790" i="19"/>
  <c r="A1786" i="19"/>
  <c r="A1782" i="19"/>
  <c r="A1778" i="19"/>
  <c r="A1774" i="19"/>
  <c r="A1770" i="19"/>
  <c r="A1766" i="19"/>
  <c r="A1762" i="19"/>
  <c r="A1758" i="19"/>
  <c r="A1754" i="19"/>
  <c r="A1750" i="19"/>
  <c r="A1746" i="19"/>
  <c r="A1742" i="19"/>
  <c r="A1738" i="19"/>
  <c r="A1734" i="19"/>
  <c r="A1730" i="19"/>
  <c r="A1726" i="19"/>
  <c r="A1722" i="19"/>
  <c r="A1718" i="19"/>
  <c r="A1714" i="19"/>
  <c r="A1710" i="19"/>
  <c r="A1706" i="19"/>
  <c r="A1702" i="19"/>
  <c r="A1698" i="19"/>
  <c r="A1694" i="19"/>
  <c r="A1690" i="19"/>
  <c r="A1686" i="19"/>
  <c r="A1682" i="19"/>
  <c r="A1678" i="19"/>
  <c r="A1674" i="19"/>
  <c r="A1670" i="19"/>
  <c r="A1666" i="19"/>
  <c r="A1662" i="19"/>
  <c r="A1658" i="19"/>
  <c r="A1654" i="19"/>
  <c r="A1650" i="19"/>
  <c r="A1646" i="19"/>
  <c r="A1642" i="19"/>
  <c r="A1638" i="19"/>
  <c r="A1634" i="19"/>
  <c r="A1630" i="19"/>
  <c r="A1626" i="19"/>
  <c r="A1622" i="19"/>
  <c r="A1618" i="19"/>
  <c r="A1614" i="19"/>
  <c r="A1610" i="19"/>
  <c r="A1606" i="19"/>
  <c r="A1602" i="19"/>
  <c r="A1598" i="19"/>
  <c r="A1594" i="19"/>
  <c r="A1590" i="19"/>
  <c r="A1586" i="19"/>
  <c r="A1582" i="19"/>
  <c r="A1578" i="19"/>
  <c r="A1574" i="19"/>
  <c r="A1570" i="19"/>
  <c r="A1566" i="19"/>
  <c r="A1562" i="19"/>
  <c r="A1558" i="19"/>
  <c r="A1554" i="19"/>
  <c r="A1550" i="19"/>
  <c r="A1546" i="19"/>
  <c r="A1542" i="19"/>
  <c r="A1538" i="19"/>
  <c r="A1534" i="19"/>
  <c r="A1530" i="19"/>
  <c r="A1526" i="19"/>
  <c r="A1522" i="19"/>
  <c r="A1518" i="19"/>
  <c r="A1514" i="19"/>
  <c r="A1510" i="19"/>
  <c r="A1506" i="19"/>
  <c r="A1502" i="19"/>
  <c r="A1498" i="19"/>
  <c r="A1494" i="19"/>
  <c r="A1490" i="19"/>
  <c r="A1486" i="19"/>
  <c r="A1482" i="19"/>
  <c r="A1478" i="19"/>
  <c r="A1474" i="19"/>
  <c r="A1470" i="19"/>
  <c r="A1466" i="19"/>
  <c r="A1462" i="19"/>
  <c r="A1458" i="19"/>
  <c r="A1454" i="19"/>
  <c r="A1450" i="19"/>
  <c r="A1446" i="19"/>
  <c r="A1442" i="19"/>
  <c r="A1438" i="19"/>
  <c r="A1434" i="19"/>
  <c r="A1430" i="19"/>
  <c r="A1426" i="19"/>
  <c r="A1422" i="19"/>
  <c r="A1418" i="19"/>
  <c r="A1414" i="19"/>
  <c r="A1410" i="19"/>
  <c r="A1406" i="19"/>
  <c r="A1402" i="19"/>
  <c r="A1398" i="19"/>
  <c r="A1394" i="19"/>
  <c r="A1390" i="19"/>
  <c r="A1386" i="19"/>
  <c r="A1382" i="19"/>
  <c r="A1378" i="19"/>
  <c r="A1374" i="19"/>
  <c r="A1370" i="19"/>
  <c r="A1366" i="19"/>
  <c r="A1362" i="19"/>
  <c r="A1358" i="19"/>
  <c r="A1354" i="19"/>
  <c r="A1350" i="19"/>
  <c r="A1346" i="19"/>
  <c r="A1342" i="19"/>
  <c r="A1338" i="19"/>
  <c r="A1334" i="19"/>
  <c r="A1330" i="19"/>
  <c r="A1326" i="19"/>
  <c r="A1322" i="19"/>
  <c r="A1318" i="19"/>
  <c r="A1314" i="19"/>
  <c r="A1310" i="19"/>
  <c r="A1306" i="19"/>
  <c r="A1302" i="19"/>
  <c r="A1298" i="19"/>
  <c r="A1294" i="19"/>
  <c r="A1290" i="19"/>
  <c r="A1286" i="19"/>
  <c r="A1282" i="19"/>
  <c r="A1278" i="19"/>
  <c r="A1274" i="19"/>
  <c r="A1270" i="19"/>
  <c r="A1266" i="19"/>
  <c r="A1262" i="19"/>
  <c r="A1258" i="19"/>
  <c r="A1254" i="19"/>
  <c r="A1250" i="19"/>
  <c r="A1246" i="19"/>
  <c r="A1242" i="19"/>
  <c r="A1238" i="19"/>
  <c r="A1234" i="19"/>
  <c r="A1230" i="19"/>
  <c r="A1226" i="19"/>
  <c r="A1222" i="19"/>
  <c r="A1218" i="19"/>
  <c r="A1214" i="19"/>
  <c r="A1210" i="19"/>
  <c r="A1206" i="19"/>
  <c r="A1202" i="19"/>
  <c r="A1198" i="19"/>
  <c r="A1194" i="19"/>
  <c r="A1190" i="19"/>
  <c r="A1186" i="19"/>
  <c r="A1182" i="19"/>
  <c r="A1178" i="19"/>
  <c r="A1174" i="19"/>
  <c r="A1170" i="19"/>
  <c r="A1166" i="19"/>
  <c r="A1162" i="19"/>
  <c r="A1158" i="19"/>
  <c r="A1154" i="19"/>
  <c r="A1150" i="19"/>
  <c r="A1146" i="19"/>
  <c r="A1142" i="19"/>
  <c r="A1138" i="19"/>
  <c r="A1133" i="19"/>
  <c r="A1134" i="19"/>
  <c r="A1129" i="19"/>
  <c r="A1125" i="19"/>
  <c r="A1121" i="19"/>
  <c r="A1117" i="19"/>
  <c r="A1113" i="19"/>
  <c r="A1109" i="19"/>
  <c r="A1105" i="19"/>
  <c r="A1101" i="19"/>
  <c r="A1097" i="19"/>
  <c r="A1093" i="19"/>
  <c r="A1089" i="19"/>
  <c r="A1085" i="19"/>
  <c r="A1081" i="19"/>
  <c r="A1077" i="19"/>
  <c r="A1073" i="19"/>
  <c r="A1069" i="19"/>
  <c r="A1065" i="19"/>
  <c r="A1061" i="19"/>
  <c r="A1057" i="19"/>
  <c r="A1053" i="19"/>
  <c r="A1049" i="19"/>
  <c r="A1045" i="19"/>
  <c r="A1041" i="19"/>
  <c r="A1037" i="19"/>
  <c r="A1033" i="19"/>
  <c r="A1029" i="19"/>
  <c r="A1025" i="19"/>
  <c r="A1021" i="19"/>
  <c r="A1017" i="19"/>
  <c r="A1013" i="19"/>
  <c r="A1009" i="19"/>
  <c r="A1005" i="19"/>
  <c r="A1001" i="19"/>
  <c r="A997" i="19"/>
  <c r="A993" i="19"/>
  <c r="A989" i="19"/>
  <c r="A985" i="19"/>
  <c r="A981" i="19"/>
  <c r="A977" i="19"/>
  <c r="A973" i="19"/>
  <c r="A969" i="19"/>
  <c r="A965" i="19"/>
  <c r="A961" i="19"/>
  <c r="A957" i="19"/>
  <c r="A953" i="19"/>
  <c r="A949" i="19"/>
  <c r="A945" i="19"/>
  <c r="A941" i="19"/>
  <c r="A937" i="19"/>
  <c r="A933" i="19"/>
  <c r="A929" i="19"/>
  <c r="A925" i="19"/>
  <c r="A921" i="19"/>
  <c r="A917" i="19"/>
  <c r="A913" i="19"/>
  <c r="A909" i="19"/>
  <c r="A905" i="19"/>
  <c r="A901" i="19"/>
  <c r="A897" i="19"/>
  <c r="A893" i="19"/>
  <c r="A889" i="19"/>
  <c r="A885" i="19"/>
  <c r="A881" i="19"/>
  <c r="A877" i="19"/>
  <c r="A873" i="19"/>
  <c r="A869" i="19"/>
  <c r="A865" i="19"/>
  <c r="A861" i="19"/>
  <c r="A857" i="19"/>
  <c r="A853" i="19"/>
  <c r="A849" i="19"/>
  <c r="A845" i="19"/>
  <c r="A841" i="19"/>
  <c r="A837" i="19"/>
  <c r="A833" i="19"/>
  <c r="A829" i="19"/>
  <c r="A825" i="19"/>
  <c r="A821" i="19"/>
  <c r="A817" i="19"/>
  <c r="A813" i="19"/>
  <c r="A809" i="19"/>
  <c r="A805" i="19"/>
  <c r="A801" i="19"/>
  <c r="A797" i="19"/>
  <c r="A793" i="19"/>
  <c r="A789" i="19"/>
  <c r="A785" i="19"/>
  <c r="A781" i="19"/>
  <c r="A777" i="19"/>
  <c r="A773" i="19"/>
  <c r="A769" i="19"/>
  <c r="A765" i="19"/>
  <c r="A761" i="19"/>
  <c r="A757" i="19"/>
  <c r="A753" i="19"/>
  <c r="A749" i="19"/>
  <c r="A745" i="19"/>
  <c r="A741" i="19"/>
  <c r="A737" i="19"/>
  <c r="A733" i="19"/>
  <c r="A729" i="19"/>
  <c r="A725" i="19"/>
  <c r="A721" i="19"/>
  <c r="A717" i="19"/>
  <c r="A713" i="19"/>
  <c r="A709" i="19"/>
  <c r="A705" i="19"/>
  <c r="A701" i="19"/>
  <c r="A697" i="19"/>
  <c r="A693" i="19"/>
  <c r="A689" i="19"/>
  <c r="A685" i="19"/>
  <c r="A681" i="19"/>
  <c r="A677" i="19"/>
  <c r="A673" i="19"/>
  <c r="A669" i="19"/>
  <c r="A665" i="19"/>
  <c r="A661" i="19"/>
  <c r="A657" i="19"/>
  <c r="A653" i="19"/>
  <c r="A649" i="19"/>
  <c r="A645" i="19"/>
  <c r="A641" i="19"/>
  <c r="A637" i="19"/>
  <c r="A633" i="19"/>
  <c r="A629" i="19"/>
  <c r="A625" i="19"/>
  <c r="A621" i="19"/>
  <c r="A617" i="19"/>
  <c r="A613" i="19"/>
  <c r="A609" i="19"/>
  <c r="A605" i="19"/>
  <c r="A601" i="19"/>
  <c r="A597" i="19"/>
  <c r="A593" i="19"/>
  <c r="A589" i="19"/>
  <c r="Q2" i="11"/>
  <c r="Q3" i="11"/>
  <c r="Q4" i="11"/>
  <c r="Q5" i="11"/>
  <c r="Q6" i="11"/>
  <c r="Q7" i="11"/>
  <c r="Q8" i="11"/>
  <c r="Q9" i="11"/>
  <c r="Q10" i="11"/>
  <c r="Q11" i="11"/>
  <c r="Q12" i="11"/>
  <c r="Q13"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111" i="11"/>
  <c r="Q112" i="11"/>
  <c r="Q114" i="11"/>
  <c r="Q115" i="11"/>
  <c r="Q117" i="11"/>
  <c r="Q118" i="11"/>
  <c r="Q119" i="11"/>
  <c r="Q121" i="11"/>
  <c r="Q122" i="11"/>
  <c r="Q123" i="11"/>
  <c r="Q124" i="11"/>
  <c r="Q125" i="11"/>
  <c r="Q126" i="11"/>
  <c r="Q127" i="11"/>
  <c r="Q128" i="11"/>
  <c r="Q129" i="11"/>
  <c r="Q130" i="11"/>
  <c r="Q131" i="11"/>
  <c r="Q132" i="11"/>
  <c r="Q133" i="11"/>
  <c r="Q134" i="11"/>
  <c r="Q135" i="11"/>
  <c r="Q136" i="11"/>
  <c r="Q137" i="11"/>
  <c r="Q138" i="11"/>
  <c r="Q139" i="11"/>
  <c r="Q140" i="11"/>
  <c r="Q141" i="11"/>
  <c r="Q142" i="11"/>
  <c r="Q143" i="11"/>
  <c r="Q144"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Q169" i="11"/>
  <c r="Q170" i="11"/>
  <c r="Q171" i="11"/>
  <c r="Q172" i="11"/>
  <c r="Q173" i="11"/>
  <c r="Q174" i="11"/>
  <c r="Q175" i="11"/>
  <c r="Q176" i="11"/>
  <c r="Q177" i="11"/>
  <c r="Q178" i="11"/>
  <c r="Q179" i="11"/>
  <c r="Q180" i="11"/>
  <c r="Q181" i="11"/>
  <c r="Q182" i="11"/>
  <c r="Q183" i="11"/>
  <c r="Q184" i="11"/>
  <c r="Q185" i="11"/>
  <c r="Q186" i="11"/>
  <c r="Q187" i="11"/>
  <c r="Q188" i="11"/>
  <c r="Q189" i="11"/>
  <c r="Q190" i="11"/>
  <c r="Q191" i="11"/>
  <c r="Q192" i="11"/>
  <c r="Q193" i="11"/>
  <c r="Q194" i="11"/>
  <c r="Q195" i="11"/>
  <c r="Q196" i="11"/>
  <c r="Q197" i="11"/>
  <c r="Q198" i="11"/>
  <c r="Q200" i="11"/>
  <c r="Q201" i="11"/>
  <c r="Q202" i="11"/>
  <c r="Q203" i="11"/>
  <c r="Q204" i="11"/>
  <c r="Q205" i="11"/>
  <c r="Q206" i="11"/>
  <c r="Q207" i="11"/>
  <c r="Q208" i="11"/>
  <c r="Q209" i="11"/>
  <c r="Q210" i="11"/>
  <c r="Q211" i="11"/>
  <c r="Q212" i="11"/>
  <c r="Q213" i="11"/>
  <c r="Q214" i="11"/>
  <c r="Q215" i="11"/>
  <c r="Q216" i="11"/>
  <c r="Q217" i="11"/>
  <c r="Q218" i="11"/>
  <c r="Q219" i="11"/>
  <c r="Q220" i="11"/>
  <c r="Q221" i="11"/>
  <c r="Q222" i="11"/>
  <c r="Q223" i="11"/>
  <c r="Q224" i="11"/>
  <c r="Q225" i="11"/>
  <c r="Q226" i="11"/>
  <c r="Q227" i="11"/>
  <c r="Q228" i="11"/>
  <c r="Q229" i="11"/>
  <c r="Q230" i="11"/>
  <c r="Q231" i="11"/>
  <c r="Q232" i="11"/>
  <c r="Q233" i="11"/>
  <c r="Q234" i="11"/>
  <c r="Q235" i="11"/>
  <c r="Q236" i="11"/>
  <c r="Q237" i="11"/>
  <c r="Q238" i="11"/>
  <c r="Q239" i="11"/>
  <c r="Q240" i="11"/>
  <c r="Q241" i="11"/>
  <c r="Q242" i="11"/>
  <c r="Q243" i="11"/>
  <c r="Q244" i="11"/>
  <c r="Q246" i="11"/>
  <c r="Q247" i="11"/>
  <c r="Q248" i="11"/>
  <c r="Q249" i="11"/>
  <c r="Q250" i="11"/>
  <c r="Q251" i="11"/>
  <c r="Q252" i="11"/>
  <c r="Q253" i="11"/>
  <c r="Q254" i="11"/>
  <c r="Q256" i="11"/>
  <c r="Q257" i="11"/>
  <c r="Q258" i="11"/>
  <c r="Q259" i="11"/>
  <c r="Q260" i="11"/>
  <c r="Q261" i="11"/>
  <c r="Q262" i="11"/>
  <c r="Q263" i="11"/>
  <c r="Q264" i="11"/>
  <c r="Q265" i="11"/>
  <c r="Q266" i="11"/>
  <c r="Q267" i="11"/>
  <c r="Q268" i="11"/>
  <c r="Q269" i="11"/>
  <c r="Q270" i="11"/>
  <c r="Q271" i="11"/>
  <c r="Q272" i="11"/>
  <c r="Q273" i="11"/>
  <c r="Q275" i="11"/>
  <c r="Q276" i="11"/>
  <c r="Q277" i="11"/>
  <c r="Q278" i="11"/>
  <c r="Q279" i="11"/>
  <c r="Q280" i="11"/>
  <c r="Q281" i="11"/>
  <c r="Q282" i="11"/>
  <c r="Q283" i="11"/>
  <c r="Q284" i="11"/>
  <c r="Q285" i="11"/>
  <c r="Q286" i="11"/>
  <c r="Q287" i="11"/>
  <c r="Q288" i="11"/>
  <c r="Q289" i="11"/>
  <c r="Q290" i="11"/>
  <c r="Q291" i="11"/>
  <c r="Q292" i="11"/>
  <c r="Q293" i="11"/>
  <c r="Q294" i="11"/>
  <c r="Q295" i="11"/>
  <c r="Q296" i="11"/>
  <c r="Q297" i="11"/>
  <c r="Q298" i="11"/>
  <c r="Q299" i="11"/>
  <c r="Q300" i="11"/>
  <c r="Q301" i="11"/>
  <c r="Q302" i="11"/>
  <c r="Q303" i="11"/>
  <c r="Q304" i="11"/>
  <c r="Q305" i="11"/>
  <c r="Q306" i="11"/>
  <c r="Q307" i="11"/>
  <c r="Q308" i="11"/>
  <c r="Q309" i="11"/>
  <c r="Q310" i="11"/>
  <c r="Q311" i="11"/>
  <c r="Q312" i="11"/>
  <c r="Q313" i="11"/>
  <c r="Q314" i="11"/>
  <c r="Q315" i="11"/>
  <c r="Q316" i="11"/>
  <c r="Q317" i="11"/>
  <c r="Q318" i="11"/>
  <c r="Q319" i="11"/>
  <c r="Q320" i="11"/>
  <c r="Q321" i="11"/>
  <c r="Q322" i="11"/>
  <c r="Q323" i="11"/>
  <c r="Q324" i="11"/>
  <c r="Q325" i="11"/>
  <c r="Q326" i="11"/>
  <c r="Q327" i="11"/>
  <c r="Q328" i="11"/>
  <c r="Q329" i="11"/>
  <c r="Q330" i="11"/>
  <c r="Q331" i="11"/>
  <c r="Q332" i="11"/>
  <c r="Q333" i="11"/>
  <c r="Q334" i="11"/>
  <c r="Q335" i="11"/>
  <c r="Q336" i="11"/>
  <c r="Q337" i="11"/>
  <c r="Q338" i="11"/>
  <c r="Q339" i="11"/>
  <c r="Q340" i="11"/>
  <c r="Q341" i="11"/>
  <c r="Q342" i="11"/>
  <c r="Q343" i="11"/>
  <c r="Q344" i="11"/>
  <c r="Q345" i="11"/>
  <c r="Q346" i="11"/>
  <c r="Q347" i="11"/>
  <c r="Q348" i="11"/>
  <c r="Q349" i="11"/>
  <c r="Q350" i="11"/>
  <c r="Q351" i="11"/>
  <c r="Q352" i="11"/>
  <c r="Q353" i="11"/>
  <c r="Q354" i="11"/>
  <c r="Q355" i="11"/>
  <c r="Q356" i="11"/>
  <c r="Q357" i="11"/>
  <c r="Q358" i="11"/>
  <c r="Q359" i="11"/>
  <c r="Q360" i="11"/>
  <c r="Q361" i="11"/>
  <c r="Q362" i="11"/>
  <c r="Q363" i="11"/>
  <c r="Q364" i="11"/>
  <c r="Q365" i="11"/>
  <c r="Q366" i="11"/>
  <c r="Q367" i="11"/>
  <c r="Q368" i="11"/>
  <c r="Q369" i="11"/>
  <c r="Q370" i="11"/>
  <c r="Q371" i="11"/>
  <c r="Q372" i="11"/>
  <c r="Q373" i="11"/>
  <c r="Q374" i="11"/>
  <c r="Q375" i="11"/>
  <c r="Q376" i="11"/>
  <c r="Q377" i="11"/>
  <c r="Q378" i="11"/>
  <c r="Q379" i="11"/>
  <c r="Q380" i="11"/>
  <c r="Q381" i="11"/>
  <c r="Q382" i="11"/>
  <c r="Q383" i="11"/>
  <c r="Q384" i="11"/>
  <c r="Q385" i="11"/>
  <c r="Q386" i="11"/>
  <c r="Q387" i="11"/>
  <c r="Q388" i="11"/>
  <c r="Q389" i="11"/>
  <c r="Q390" i="11"/>
  <c r="Q391" i="11"/>
  <c r="Q392" i="11"/>
  <c r="Q393" i="11"/>
  <c r="Q394" i="11"/>
  <c r="Q395" i="11"/>
  <c r="Q396" i="11"/>
  <c r="Q397" i="11"/>
  <c r="Q398" i="11"/>
  <c r="Q399" i="11"/>
  <c r="Q400" i="11"/>
  <c r="Q401" i="11"/>
  <c r="Q402" i="11"/>
  <c r="Q403" i="11"/>
  <c r="Q404" i="11"/>
  <c r="Q405" i="11"/>
  <c r="Q406" i="11"/>
  <c r="Q407" i="11"/>
  <c r="Q408" i="11"/>
  <c r="Q409" i="11"/>
  <c r="Q410" i="11"/>
  <c r="Q411" i="11"/>
  <c r="Q412" i="11"/>
  <c r="Q413" i="11"/>
  <c r="Q414" i="11"/>
  <c r="Q415" i="11"/>
  <c r="Q416" i="11"/>
  <c r="Q417" i="11"/>
  <c r="Q418" i="11"/>
  <c r="Q419" i="11"/>
  <c r="Q420" i="11"/>
  <c r="Q421" i="11"/>
  <c r="Q422" i="11"/>
  <c r="Q423" i="11"/>
  <c r="Q424" i="11"/>
  <c r="Q425" i="11"/>
  <c r="Q426" i="11"/>
  <c r="Q427" i="11"/>
  <c r="Q428" i="11"/>
  <c r="Q429" i="11"/>
  <c r="Q430" i="11"/>
  <c r="Q431" i="11"/>
  <c r="Q432" i="11"/>
  <c r="Q433" i="11"/>
  <c r="Q434" i="11"/>
  <c r="Q435" i="11"/>
  <c r="Q436" i="11"/>
  <c r="Q437" i="11"/>
  <c r="Q438" i="11"/>
  <c r="Q439" i="11"/>
  <c r="Q440" i="11"/>
  <c r="Q441" i="11"/>
  <c r="Q442" i="11"/>
  <c r="Q443" i="11"/>
  <c r="Q444" i="11"/>
  <c r="Q445" i="11"/>
  <c r="Q446" i="11"/>
  <c r="Q447" i="11"/>
  <c r="Q448" i="11"/>
  <c r="Q449" i="11"/>
  <c r="Q450" i="11"/>
  <c r="Q451" i="11"/>
  <c r="Q452" i="11"/>
  <c r="Q453" i="11"/>
  <c r="Q454" i="11"/>
  <c r="Q455" i="11"/>
  <c r="Q456" i="11"/>
  <c r="Q457" i="11"/>
  <c r="Q458" i="11"/>
  <c r="Q459" i="11"/>
  <c r="Q460" i="11"/>
  <c r="Q461" i="11"/>
  <c r="Q462" i="11"/>
  <c r="Q463" i="11"/>
  <c r="Q464" i="11"/>
  <c r="Q465" i="11"/>
  <c r="Q466" i="11"/>
  <c r="Q467" i="11"/>
  <c r="Q468" i="11"/>
  <c r="Q469" i="11"/>
  <c r="Q470" i="11"/>
  <c r="Q471" i="11"/>
  <c r="Q472" i="11"/>
  <c r="Q473" i="11"/>
  <c r="Q474" i="11"/>
  <c r="Q475" i="11"/>
  <c r="Q476" i="11"/>
  <c r="Q477" i="11"/>
  <c r="Q478" i="11"/>
  <c r="Q479" i="11"/>
  <c r="Q480" i="11"/>
  <c r="Q481" i="11"/>
  <c r="Q482" i="11"/>
  <c r="Q483" i="11"/>
  <c r="Q484" i="11"/>
  <c r="Q485" i="11"/>
  <c r="Q486" i="11"/>
  <c r="Q487" i="11"/>
  <c r="Q488" i="11"/>
  <c r="Q489" i="11"/>
  <c r="Q490" i="11"/>
  <c r="Q491" i="11"/>
  <c r="Q492" i="11"/>
  <c r="Q493" i="11"/>
  <c r="Q494" i="11"/>
  <c r="Q495" i="11"/>
  <c r="Q496" i="11"/>
  <c r="Q497" i="11"/>
  <c r="Q498" i="11"/>
  <c r="Q499" i="11"/>
  <c r="Q500" i="11"/>
  <c r="Q501" i="11"/>
  <c r="Q502" i="11"/>
  <c r="Q503" i="11"/>
  <c r="Q504" i="11"/>
  <c r="Q505" i="11"/>
  <c r="Q506" i="11"/>
  <c r="Q507" i="11"/>
  <c r="Q508" i="11"/>
  <c r="Q509" i="11"/>
  <c r="Q510" i="11"/>
  <c r="Q511" i="11"/>
  <c r="Q512" i="11"/>
  <c r="Q513" i="11"/>
  <c r="Q514" i="11"/>
  <c r="Q515" i="11"/>
  <c r="Q516" i="11"/>
  <c r="Q517" i="11"/>
  <c r="Q518" i="11"/>
  <c r="Q523" i="11"/>
  <c r="Q524" i="11"/>
  <c r="Q525" i="11"/>
  <c r="Q526" i="11"/>
  <c r="Q527" i="11"/>
  <c r="Q528" i="11"/>
  <c r="Q529" i="11"/>
  <c r="Q530" i="11"/>
  <c r="Q531" i="11"/>
  <c r="Q532" i="11"/>
  <c r="Q533" i="11"/>
  <c r="Q534" i="11"/>
  <c r="Q535" i="11"/>
  <c r="Q536" i="11"/>
  <c r="Q537" i="11"/>
  <c r="Q538" i="11"/>
  <c r="Q539" i="11"/>
  <c r="Q540" i="11"/>
  <c r="Q542" i="11"/>
  <c r="Q543" i="11"/>
  <c r="Q544" i="11"/>
  <c r="Q545" i="11"/>
  <c r="Q546" i="11"/>
  <c r="Q547" i="11"/>
  <c r="Q548" i="11"/>
  <c r="Q549" i="11"/>
  <c r="Q550" i="11"/>
  <c r="Q551" i="11"/>
  <c r="Q552" i="11"/>
  <c r="Q553" i="11"/>
  <c r="Q554" i="11"/>
  <c r="Q555" i="11"/>
  <c r="Q556" i="11"/>
  <c r="Q557" i="11"/>
  <c r="Q558" i="11"/>
  <c r="Q559" i="11"/>
  <c r="Q560" i="11"/>
  <c r="Q561" i="11"/>
  <c r="Q562" i="11"/>
  <c r="Q563" i="11"/>
  <c r="Q564" i="11"/>
  <c r="Q565" i="11"/>
  <c r="Q566" i="11"/>
  <c r="Q567" i="11"/>
  <c r="Q568" i="11"/>
  <c r="Q570" i="11"/>
  <c r="Q571" i="11"/>
  <c r="Q572" i="11"/>
  <c r="Q573" i="11"/>
  <c r="Q574" i="11"/>
  <c r="Q575" i="11"/>
  <c r="Q576" i="11"/>
  <c r="Q577" i="11"/>
  <c r="Q578" i="11"/>
  <c r="Q579" i="11"/>
  <c r="Q580" i="11"/>
  <c r="Q582" i="11"/>
  <c r="Q586" i="11"/>
  <c r="Q587" i="11"/>
  <c r="Q588" i="11"/>
  <c r="Q589" i="11"/>
  <c r="Q590" i="11"/>
  <c r="Q591" i="11"/>
  <c r="Q592" i="11"/>
  <c r="Q593" i="11"/>
  <c r="Q594" i="11"/>
  <c r="Q595" i="11"/>
  <c r="Q596" i="11"/>
  <c r="Q597" i="11"/>
  <c r="Q598" i="11"/>
  <c r="Q599" i="11"/>
  <c r="Q600" i="11"/>
  <c r="Q601" i="11"/>
  <c r="Q602" i="11"/>
  <c r="Q603" i="11"/>
  <c r="Q604" i="11"/>
  <c r="Q605" i="11"/>
  <c r="Q606" i="11"/>
  <c r="Q607" i="11"/>
  <c r="Q608" i="11"/>
  <c r="Q609" i="11"/>
  <c r="Q610" i="11"/>
  <c r="Q611" i="11"/>
  <c r="Q612" i="11"/>
  <c r="Q613" i="11"/>
  <c r="Q614" i="11"/>
  <c r="Q615" i="11"/>
  <c r="Q616" i="11"/>
  <c r="Q617" i="11"/>
  <c r="Q618" i="11"/>
  <c r="Q619" i="11"/>
  <c r="Q620" i="11"/>
  <c r="Q621" i="11"/>
  <c r="Q622" i="11"/>
  <c r="Q623" i="11"/>
  <c r="Q624" i="11"/>
  <c r="Q625" i="11"/>
  <c r="Q626" i="11"/>
  <c r="Q627" i="11"/>
  <c r="Q628" i="11"/>
  <c r="Q629" i="11"/>
  <c r="Q630" i="11"/>
  <c r="Q631" i="11"/>
  <c r="Q632" i="11"/>
  <c r="Q633" i="11"/>
  <c r="Q634" i="11"/>
  <c r="Q635" i="11"/>
  <c r="Q636" i="11"/>
  <c r="Q637" i="11"/>
  <c r="Q638" i="11"/>
  <c r="Q639" i="11"/>
  <c r="Q640" i="11"/>
  <c r="Q641" i="11"/>
  <c r="Q642" i="11"/>
  <c r="Q643" i="11"/>
  <c r="Q644" i="11"/>
  <c r="Q645" i="11"/>
  <c r="Q646" i="11"/>
  <c r="Q647" i="11"/>
  <c r="Q648" i="11"/>
  <c r="Q649" i="11"/>
  <c r="Q650" i="11"/>
  <c r="Q651" i="11"/>
  <c r="Q652" i="11"/>
  <c r="Q653" i="11"/>
  <c r="Q654" i="11"/>
  <c r="Q655" i="11"/>
  <c r="Q656" i="11"/>
  <c r="Q657" i="11"/>
  <c r="Q658" i="11"/>
  <c r="Q659" i="11"/>
  <c r="Q660" i="11"/>
  <c r="Q661" i="11"/>
  <c r="Q662" i="11"/>
  <c r="Q663" i="11"/>
  <c r="Q664" i="11"/>
  <c r="Q665" i="11"/>
  <c r="Q666" i="11"/>
  <c r="Q667" i="11"/>
  <c r="Q668" i="11"/>
  <c r="Q669" i="11"/>
  <c r="Q670" i="11"/>
  <c r="Q671" i="11"/>
  <c r="Q672" i="11"/>
  <c r="Q673" i="11"/>
  <c r="Q674" i="11"/>
  <c r="Q675" i="11"/>
  <c r="Q676" i="11"/>
  <c r="Q677" i="11"/>
  <c r="Q678" i="11"/>
  <c r="Q679" i="11"/>
  <c r="Q680" i="11"/>
  <c r="Q681" i="11"/>
  <c r="Q682" i="11"/>
  <c r="Q683" i="11"/>
  <c r="Q684" i="11"/>
  <c r="Q685" i="11"/>
  <c r="Q686" i="11"/>
  <c r="Q687" i="11"/>
  <c r="Q688" i="11"/>
  <c r="Q689" i="11"/>
  <c r="Q690" i="11"/>
  <c r="Q691" i="11"/>
  <c r="Q692" i="11"/>
  <c r="Q693" i="11"/>
  <c r="Q694" i="11"/>
  <c r="Q695" i="11"/>
  <c r="Q696" i="11"/>
  <c r="Q697" i="11"/>
  <c r="Q699" i="11"/>
  <c r="Q700" i="11"/>
  <c r="Q701" i="11"/>
  <c r="Q702" i="11"/>
  <c r="Q703" i="11"/>
  <c r="Q704" i="11"/>
  <c r="Q705" i="11"/>
  <c r="Q706" i="11"/>
  <c r="Q707" i="11"/>
  <c r="Q708" i="11"/>
  <c r="Q709" i="11"/>
  <c r="Q710" i="11"/>
  <c r="Q711" i="11"/>
  <c r="Q713" i="11"/>
  <c r="Q714" i="11"/>
  <c r="Q715" i="11"/>
  <c r="Q716" i="11"/>
  <c r="Q717" i="11"/>
  <c r="Q718" i="11"/>
  <c r="Q719" i="11"/>
  <c r="Q720" i="11"/>
  <c r="Q721" i="11"/>
  <c r="Q722" i="11"/>
  <c r="Q723" i="11"/>
  <c r="Q724" i="11"/>
  <c r="Q725" i="11"/>
  <c r="Q726" i="11"/>
  <c r="Q728" i="11"/>
  <c r="Q729" i="11"/>
  <c r="Q730" i="11"/>
  <c r="Q731" i="11"/>
  <c r="Q732" i="11"/>
  <c r="Q733" i="11"/>
  <c r="Q734" i="11"/>
  <c r="Q735" i="11"/>
  <c r="Q736" i="11"/>
  <c r="Q737" i="11"/>
  <c r="Q738" i="11"/>
  <c r="Q739" i="11"/>
  <c r="Q740" i="11"/>
  <c r="Q741" i="11"/>
  <c r="Q742" i="11"/>
  <c r="Q743" i="11"/>
  <c r="Q744" i="11"/>
  <c r="Q745" i="11"/>
  <c r="Q746" i="11"/>
  <c r="Q747" i="11"/>
  <c r="Q748" i="11"/>
  <c r="Q749" i="11"/>
  <c r="Q750" i="11"/>
  <c r="Q751" i="11"/>
  <c r="Q752" i="11"/>
  <c r="Q753" i="11"/>
  <c r="Q754" i="11"/>
  <c r="Q755" i="11"/>
  <c r="Q756" i="11"/>
  <c r="Q757" i="11"/>
  <c r="Q758" i="11"/>
  <c r="Q759" i="11"/>
  <c r="Q760" i="11"/>
  <c r="Q761" i="11"/>
  <c r="Q762" i="11"/>
  <c r="Q763" i="11"/>
  <c r="Q764" i="11"/>
  <c r="Q765" i="11"/>
  <c r="Q766" i="11"/>
  <c r="Q767" i="11"/>
  <c r="Q768" i="11"/>
  <c r="Q769" i="11"/>
  <c r="Q770" i="11"/>
  <c r="Q771" i="11"/>
  <c r="Q772" i="11"/>
  <c r="Q773" i="11"/>
  <c r="Q774" i="11"/>
  <c r="Q775" i="11"/>
  <c r="Q776" i="11"/>
  <c r="Q777" i="11"/>
  <c r="Q778" i="11"/>
  <c r="Q779" i="11"/>
  <c r="Q780" i="11"/>
  <c r="Q781" i="11"/>
  <c r="Q782" i="11"/>
  <c r="Q783" i="11"/>
  <c r="Q784" i="11"/>
  <c r="Q785" i="11"/>
  <c r="Q786" i="11"/>
  <c r="Q787" i="11"/>
  <c r="Q788" i="11"/>
  <c r="Q789" i="11"/>
  <c r="Q790" i="11"/>
  <c r="Q791" i="11"/>
  <c r="Q792" i="11"/>
  <c r="Q793" i="11"/>
  <c r="Q794" i="11"/>
  <c r="Q795" i="11"/>
  <c r="Q796" i="11"/>
  <c r="Q797" i="11"/>
  <c r="Q798" i="11"/>
  <c r="Q799" i="11"/>
  <c r="Q800" i="11"/>
  <c r="Q801" i="11"/>
  <c r="Q802" i="11"/>
  <c r="Q803" i="11"/>
  <c r="Q804" i="11"/>
  <c r="Q805" i="11"/>
  <c r="Q806" i="11"/>
  <c r="Q807" i="11"/>
  <c r="Q808" i="11"/>
  <c r="Q809" i="11"/>
  <c r="Q810" i="11"/>
  <c r="Q811" i="11"/>
  <c r="Q812" i="11"/>
  <c r="Q813" i="11"/>
  <c r="Q814" i="11"/>
  <c r="Q815" i="11"/>
  <c r="Q816" i="11"/>
  <c r="Q817" i="11"/>
  <c r="Q818" i="11"/>
  <c r="Q819" i="11"/>
  <c r="Q820" i="11"/>
  <c r="Q821" i="11"/>
  <c r="Q822" i="11"/>
  <c r="Q823" i="11"/>
  <c r="Q824" i="11"/>
  <c r="Q825" i="11"/>
  <c r="Q826" i="11"/>
  <c r="Q827" i="11"/>
  <c r="Q828" i="11"/>
  <c r="Q829" i="11"/>
  <c r="Q830" i="11"/>
  <c r="Q831" i="11"/>
  <c r="Q832" i="11"/>
  <c r="Q833" i="11"/>
  <c r="Q834" i="11"/>
  <c r="Q835" i="11"/>
  <c r="Q836" i="11"/>
  <c r="Q837" i="11"/>
  <c r="Q838" i="11"/>
  <c r="Q839" i="11"/>
  <c r="Q840" i="11"/>
  <c r="Q841" i="11"/>
  <c r="Q842" i="11"/>
  <c r="Q843" i="11"/>
  <c r="Q844" i="11"/>
  <c r="Q845" i="11"/>
  <c r="Q846" i="11"/>
  <c r="Q847" i="11"/>
  <c r="Q848" i="11"/>
  <c r="Q849" i="11"/>
  <c r="Q850" i="11"/>
  <c r="Q851" i="11"/>
  <c r="Q852" i="11"/>
  <c r="Q853" i="11"/>
  <c r="Q854" i="11"/>
  <c r="Q855" i="11"/>
  <c r="Q856" i="11"/>
  <c r="Q857" i="11"/>
  <c r="Q858" i="11"/>
  <c r="Q859" i="11"/>
  <c r="Q860" i="11"/>
  <c r="Q861" i="11"/>
  <c r="Q862" i="11"/>
  <c r="Q863" i="11"/>
  <c r="Q864" i="11"/>
  <c r="Q865" i="11"/>
  <c r="Q866" i="11"/>
  <c r="Q867" i="11"/>
  <c r="Q868" i="11"/>
  <c r="Q869" i="11"/>
  <c r="Q870" i="11"/>
  <c r="Q871" i="11"/>
  <c r="Q872" i="11"/>
  <c r="Q873" i="11"/>
  <c r="Q874" i="11"/>
  <c r="Q875" i="11"/>
  <c r="Q876" i="11"/>
  <c r="Q877" i="11"/>
  <c r="Q879" i="11"/>
  <c r="Q880" i="11"/>
  <c r="Q881" i="11"/>
  <c r="Q882" i="11"/>
  <c r="Q883" i="11"/>
  <c r="Q884" i="11"/>
  <c r="Q885" i="11"/>
  <c r="Q886" i="11"/>
  <c r="Q887" i="11"/>
  <c r="Q888" i="11"/>
  <c r="Q889" i="11"/>
  <c r="Q890" i="11"/>
  <c r="Q891" i="11"/>
  <c r="Q892" i="11"/>
  <c r="Q893" i="11"/>
  <c r="Q894" i="11"/>
  <c r="Q895" i="11"/>
  <c r="Q896" i="11"/>
  <c r="Q897" i="11"/>
  <c r="Q898" i="11"/>
  <c r="Q899" i="11"/>
  <c r="Q900" i="11"/>
  <c r="Q901" i="11"/>
  <c r="Q902" i="11"/>
  <c r="Q903" i="11"/>
  <c r="Q904" i="11"/>
  <c r="Q905" i="11"/>
  <c r="Q906" i="11"/>
  <c r="Q907" i="11"/>
  <c r="Q908" i="11"/>
  <c r="Q909" i="11"/>
  <c r="Q910" i="11"/>
  <c r="Q911" i="11"/>
  <c r="Q912" i="11"/>
  <c r="Q913" i="11"/>
  <c r="Q914" i="11"/>
  <c r="Q915" i="11"/>
  <c r="Q916" i="11"/>
  <c r="Q917" i="11"/>
  <c r="Q918" i="11"/>
  <c r="Q919" i="11"/>
  <c r="Q920" i="11"/>
  <c r="Q921" i="11"/>
  <c r="Q922" i="11"/>
  <c r="Q923" i="11"/>
  <c r="Q924" i="11"/>
  <c r="Q925" i="11"/>
  <c r="Q926" i="11"/>
  <c r="Q927" i="11"/>
  <c r="Q928" i="11"/>
  <c r="Q929" i="11"/>
  <c r="Q930" i="11"/>
  <c r="Q931" i="11"/>
  <c r="Q932" i="11"/>
  <c r="Q933" i="11"/>
  <c r="Q934" i="11"/>
  <c r="Q935" i="11"/>
  <c r="Q936" i="11"/>
  <c r="Q937" i="11"/>
  <c r="Q938" i="11"/>
  <c r="Q939" i="11"/>
  <c r="Q940" i="11"/>
  <c r="Q941" i="11"/>
  <c r="Q942" i="11"/>
  <c r="Q943" i="11"/>
  <c r="Q944" i="11"/>
  <c r="Q945" i="11"/>
  <c r="Q946" i="11"/>
  <c r="Q947" i="11"/>
  <c r="Q948" i="11"/>
  <c r="Q949" i="11"/>
  <c r="Q950" i="11"/>
  <c r="Q951" i="11"/>
  <c r="Q952" i="11"/>
  <c r="Q953" i="11"/>
  <c r="Q954" i="11"/>
  <c r="Q955" i="11"/>
  <c r="Q956" i="11"/>
  <c r="Q957" i="11"/>
  <c r="Q958" i="11"/>
  <c r="Q959" i="11"/>
  <c r="Q960" i="11"/>
  <c r="Q961" i="11"/>
  <c r="Q962" i="11"/>
  <c r="Q963" i="11"/>
  <c r="Q964" i="11"/>
  <c r="Q965" i="11"/>
  <c r="Q966" i="11"/>
  <c r="Q967" i="11"/>
  <c r="Q968" i="11"/>
  <c r="Q969" i="11"/>
  <c r="Q970" i="11"/>
  <c r="Q971" i="11"/>
  <c r="Q972" i="11"/>
  <c r="Q973" i="11"/>
  <c r="Q974" i="11"/>
  <c r="Q975" i="11"/>
  <c r="Q976" i="11"/>
  <c r="Q977" i="11"/>
  <c r="Q978" i="11"/>
  <c r="Q979" i="11"/>
  <c r="Q982" i="11"/>
  <c r="Q983" i="11"/>
  <c r="Q984" i="11"/>
  <c r="Q985" i="11"/>
  <c r="Q986" i="11"/>
  <c r="Q989" i="11"/>
  <c r="Q990" i="11"/>
  <c r="Q991" i="11"/>
  <c r="Q992" i="11"/>
  <c r="Q993" i="11"/>
  <c r="Q994" i="11"/>
  <c r="Q995" i="11"/>
  <c r="Q996" i="11"/>
  <c r="Q997" i="11"/>
  <c r="Q998" i="11"/>
  <c r="Q999" i="11"/>
  <c r="Q1000" i="11"/>
  <c r="Q1001" i="11"/>
  <c r="Q1002" i="11"/>
  <c r="Q1003" i="11"/>
  <c r="Q1004" i="11"/>
  <c r="Q1005" i="11"/>
  <c r="Q1006" i="11"/>
  <c r="Q1007" i="11"/>
  <c r="Q1008" i="11"/>
  <c r="Q1009" i="11"/>
  <c r="Q1010" i="11"/>
  <c r="Q1011" i="11"/>
  <c r="Q1012" i="11"/>
  <c r="Q1013" i="11"/>
  <c r="Q1014" i="11"/>
  <c r="Q1015" i="11"/>
  <c r="Q1016" i="11"/>
  <c r="Q1017" i="11"/>
  <c r="Q1018" i="11"/>
  <c r="Q1019" i="11"/>
  <c r="Q1020" i="11"/>
  <c r="Q1021" i="11"/>
  <c r="Q1022" i="11"/>
  <c r="Q1023" i="11"/>
  <c r="Q1024" i="11"/>
  <c r="Q1025" i="11"/>
  <c r="Q1026" i="11"/>
  <c r="Q1027" i="11"/>
  <c r="Q1028" i="11"/>
  <c r="Q1029" i="11"/>
  <c r="Q1030" i="11"/>
  <c r="Q1031" i="11"/>
  <c r="Q1032" i="11"/>
  <c r="Q1033" i="11"/>
  <c r="Q1034" i="11"/>
  <c r="Q1035" i="11"/>
  <c r="Q1036" i="11"/>
  <c r="Q1037" i="11"/>
  <c r="Q1038" i="11"/>
  <c r="Q1039" i="11"/>
  <c r="Q1040" i="11"/>
  <c r="Q1041" i="11"/>
  <c r="Q1042" i="11"/>
  <c r="Q1043" i="11"/>
  <c r="Q1044" i="11"/>
  <c r="Q1045" i="11"/>
  <c r="Q1046" i="11"/>
  <c r="Q1047" i="11"/>
  <c r="Q1048" i="11"/>
  <c r="Q1049" i="11"/>
  <c r="Q1050" i="11"/>
  <c r="Q1051" i="11"/>
  <c r="Q1052" i="11"/>
  <c r="Q1053" i="11"/>
  <c r="Q1054" i="11"/>
  <c r="Q1055" i="11"/>
  <c r="Q1056" i="11"/>
  <c r="Q1057" i="11"/>
  <c r="Q1058" i="11"/>
  <c r="Q1059" i="11"/>
  <c r="Q1060" i="11"/>
  <c r="Q1061" i="11"/>
  <c r="Q1062" i="11"/>
  <c r="Q1063" i="11"/>
  <c r="Q1064" i="11"/>
  <c r="Q1065" i="11"/>
  <c r="Q1066" i="11"/>
  <c r="Q1067" i="11"/>
  <c r="Q1068" i="11"/>
  <c r="Q1069" i="11"/>
  <c r="Q1070" i="11"/>
  <c r="Q1071" i="11"/>
  <c r="Q1072" i="11"/>
  <c r="Q1073" i="11"/>
  <c r="Q1074" i="11"/>
  <c r="Q1075" i="11"/>
  <c r="Q1076" i="11"/>
  <c r="Q1077" i="11"/>
  <c r="Q1078" i="11"/>
  <c r="Q1079" i="11"/>
  <c r="Q1080" i="11"/>
  <c r="Q1081" i="11"/>
  <c r="Q1082" i="11"/>
  <c r="Q1083" i="11"/>
  <c r="Q1084" i="11"/>
  <c r="Q1085" i="11"/>
  <c r="Q1087" i="11"/>
  <c r="Q1088" i="11"/>
  <c r="Q1089" i="11"/>
  <c r="Q1090" i="11"/>
  <c r="Q1091" i="11"/>
  <c r="Q1092" i="11"/>
  <c r="Q1093" i="11"/>
  <c r="Q1094" i="11"/>
  <c r="Q1095" i="11"/>
  <c r="Q1096" i="11"/>
  <c r="Q1097" i="11"/>
  <c r="Q1098" i="11"/>
  <c r="Q1099" i="11"/>
  <c r="Q1100" i="11"/>
  <c r="Q1101" i="11"/>
  <c r="Q1102" i="11"/>
  <c r="Q1103" i="11"/>
  <c r="Q1104" i="11"/>
  <c r="Q1105" i="11"/>
  <c r="Q1106" i="11"/>
  <c r="Q1107" i="11"/>
  <c r="Q1108" i="11"/>
  <c r="Q1109" i="11"/>
  <c r="Q1110" i="11"/>
  <c r="Q1111" i="11"/>
  <c r="Q1112" i="11"/>
  <c r="Q1113" i="11"/>
  <c r="Q1114" i="11"/>
  <c r="Q1115" i="11"/>
  <c r="Q1116" i="11"/>
  <c r="Q1117" i="11"/>
  <c r="Q1118" i="11"/>
  <c r="Q1119" i="11"/>
  <c r="Q1120" i="11"/>
  <c r="Q1121" i="11"/>
  <c r="Q1122" i="11"/>
  <c r="Q1123" i="11"/>
  <c r="Q1124" i="11"/>
  <c r="Q1125" i="11"/>
  <c r="Q1126" i="11"/>
  <c r="Q1127" i="11"/>
  <c r="Q1128" i="11"/>
  <c r="Q1129" i="11"/>
  <c r="Q1130" i="11"/>
  <c r="Q1131" i="11"/>
  <c r="Q1132" i="11"/>
  <c r="Q1133" i="11"/>
  <c r="Q1134" i="11"/>
  <c r="Q1135" i="11"/>
  <c r="Q1136" i="11"/>
  <c r="Q1137" i="11"/>
  <c r="Q1138" i="11"/>
  <c r="Q1139" i="11"/>
  <c r="Q1140" i="11"/>
  <c r="Q1141" i="11"/>
  <c r="Q1142" i="11"/>
  <c r="Q1143" i="11"/>
  <c r="Q1144" i="11"/>
  <c r="Q1145" i="11"/>
  <c r="Q1146" i="11"/>
  <c r="Q1147" i="11"/>
  <c r="Q1148" i="11"/>
  <c r="Q1149" i="11"/>
  <c r="Q1150" i="11"/>
  <c r="Q1151" i="11"/>
  <c r="Q1152" i="11"/>
  <c r="Q1153" i="11"/>
  <c r="Q1154" i="11"/>
  <c r="Q1155" i="11"/>
  <c r="Q1156" i="11"/>
  <c r="Q1157" i="11"/>
  <c r="Q1158" i="11"/>
  <c r="Q1159" i="11"/>
  <c r="Q1160" i="11"/>
  <c r="Q1161" i="11"/>
  <c r="Q1162" i="11"/>
  <c r="Q1163" i="11"/>
  <c r="Q1164" i="11"/>
  <c r="Q1165" i="11"/>
  <c r="Q1166" i="11"/>
  <c r="Q1167" i="11"/>
  <c r="Q1168" i="11"/>
  <c r="Q1169" i="11"/>
  <c r="Q1170" i="11"/>
  <c r="Q1171" i="11"/>
  <c r="Q1172" i="11"/>
  <c r="Q1173" i="11"/>
  <c r="Q1174" i="11"/>
  <c r="Q1175" i="11"/>
  <c r="Q1176" i="11"/>
  <c r="Q1177" i="11"/>
  <c r="Q1178" i="11"/>
  <c r="Q1179" i="11"/>
  <c r="Q1180" i="11"/>
  <c r="Q1181" i="11"/>
  <c r="Q1182" i="11"/>
  <c r="Q1183" i="11"/>
  <c r="Q1184" i="11"/>
  <c r="Q1185" i="11"/>
  <c r="Q1186" i="11"/>
  <c r="Q1187" i="11"/>
  <c r="Q1188" i="11"/>
  <c r="Q1189" i="11"/>
  <c r="Q1190" i="11"/>
  <c r="Q1191" i="11"/>
  <c r="Q1192" i="11"/>
  <c r="Q1193" i="11"/>
  <c r="Q1194" i="11"/>
  <c r="Q1195" i="11"/>
  <c r="Q1196" i="11"/>
  <c r="Q1197" i="11"/>
  <c r="Q1198" i="11"/>
  <c r="Q1199" i="11"/>
  <c r="Q1200" i="11"/>
  <c r="Q1201" i="11"/>
  <c r="Q1202" i="11"/>
  <c r="Q1203" i="11"/>
  <c r="Q1204" i="11"/>
  <c r="Q1205" i="11"/>
  <c r="Q1206" i="11"/>
  <c r="Q1207" i="11"/>
  <c r="Q1208" i="11"/>
  <c r="Q1209" i="11"/>
  <c r="Q1210" i="11"/>
  <c r="Q1211" i="11"/>
  <c r="Q1212" i="11"/>
  <c r="Q1213" i="11"/>
  <c r="Q1214" i="11"/>
  <c r="Q1215" i="11"/>
  <c r="Q1216" i="11"/>
  <c r="Q1217" i="11"/>
  <c r="Q1218" i="11"/>
  <c r="Q1219" i="11"/>
  <c r="Q1220" i="11"/>
  <c r="Q1221" i="11"/>
  <c r="Q1222" i="11"/>
  <c r="Q1223" i="11"/>
  <c r="Q1224" i="11"/>
  <c r="Q1225" i="11"/>
  <c r="Q1226" i="11"/>
  <c r="Q1227" i="11"/>
  <c r="Q1228" i="11"/>
  <c r="Q1229" i="11"/>
  <c r="Q1230" i="11"/>
  <c r="Q1231" i="11"/>
  <c r="Q1232" i="11"/>
  <c r="Q1233" i="11"/>
  <c r="Q1234" i="11"/>
  <c r="Q1235" i="11"/>
  <c r="Q1236" i="11"/>
  <c r="Q1237" i="11"/>
  <c r="Q1238" i="11"/>
  <c r="Q1239" i="11"/>
  <c r="Q1240" i="11"/>
  <c r="Q1241" i="11"/>
  <c r="Q1242" i="11"/>
  <c r="Q1243" i="11"/>
  <c r="Q1244" i="11"/>
  <c r="Q1245" i="11"/>
  <c r="Q1246" i="11"/>
  <c r="Q1247" i="11"/>
  <c r="Q1248" i="11"/>
  <c r="Q1249" i="11"/>
  <c r="Q1250" i="11"/>
  <c r="Q1251" i="11"/>
  <c r="Q1252" i="11"/>
  <c r="Q1253" i="11"/>
  <c r="Q1254" i="11"/>
  <c r="Q1255" i="11"/>
  <c r="Q1256" i="11"/>
  <c r="Q1257" i="11"/>
  <c r="Q1258" i="11"/>
  <c r="Q1259" i="11"/>
  <c r="Q1260" i="11"/>
  <c r="Q1261" i="11"/>
  <c r="Q1262" i="11"/>
  <c r="Q1263" i="11"/>
  <c r="Q1264" i="11"/>
  <c r="Q1265" i="11"/>
  <c r="Q1266" i="11"/>
  <c r="Q1267" i="11"/>
  <c r="Q1268" i="11"/>
  <c r="Q1269" i="11"/>
  <c r="Q1270" i="11"/>
  <c r="Q1271" i="11"/>
  <c r="Q1272" i="11"/>
  <c r="Q1273" i="11"/>
  <c r="Q1274" i="11"/>
  <c r="Q1275" i="11"/>
  <c r="Q1276" i="11"/>
  <c r="Q1277" i="11"/>
  <c r="Q1278" i="11"/>
  <c r="Q1279" i="11"/>
  <c r="Q1280" i="11"/>
  <c r="Q1281" i="11"/>
  <c r="Q1282" i="11"/>
  <c r="Q1283" i="11"/>
  <c r="Q1284" i="11"/>
  <c r="Q1285" i="11"/>
  <c r="Q1286" i="11"/>
  <c r="Q1287" i="11"/>
  <c r="Q1288" i="11"/>
  <c r="Q1289" i="11"/>
  <c r="Q1290" i="11"/>
  <c r="Q1291" i="11"/>
  <c r="Q1292" i="11"/>
  <c r="Q1293" i="11"/>
  <c r="Q1294" i="11"/>
  <c r="Q1295" i="11"/>
  <c r="Q1296" i="11"/>
  <c r="Q1297" i="11"/>
  <c r="Q1298" i="11"/>
  <c r="Q1299" i="11"/>
  <c r="Q1300" i="11"/>
  <c r="Q1301" i="11"/>
  <c r="Q1302" i="11"/>
  <c r="Q1303" i="11"/>
  <c r="Q1304" i="11"/>
  <c r="Q1305" i="11"/>
  <c r="Q1306" i="11"/>
  <c r="Q1307" i="11"/>
  <c r="Q1308" i="11"/>
  <c r="Q1310" i="11"/>
  <c r="Q1311" i="11"/>
  <c r="Q1312" i="11"/>
  <c r="Q1313" i="11"/>
  <c r="Q1314" i="11"/>
  <c r="Q1315" i="11"/>
  <c r="Q1316" i="11"/>
  <c r="Q1317" i="11"/>
  <c r="Q1318" i="11"/>
  <c r="Q1319" i="11"/>
  <c r="Q1320" i="11"/>
  <c r="Q1321" i="11"/>
  <c r="Q1322" i="11"/>
  <c r="Q1323" i="11"/>
  <c r="Q1324" i="11"/>
  <c r="Q1325" i="11"/>
  <c r="Q1326" i="11"/>
  <c r="Q1327" i="11"/>
  <c r="Q1328" i="11"/>
  <c r="Q1329" i="11"/>
  <c r="Q1334" i="11"/>
  <c r="Q1335" i="11"/>
  <c r="Q1336" i="11"/>
  <c r="Q1337" i="11"/>
  <c r="Q1338" i="11"/>
  <c r="Q1339" i="11"/>
  <c r="Q1340" i="11"/>
  <c r="Q1341" i="11"/>
  <c r="Q1342" i="11"/>
  <c r="Q1343" i="11"/>
  <c r="Q1344" i="11"/>
  <c r="Q1345" i="11"/>
  <c r="Q1346" i="11"/>
  <c r="Q1347" i="11"/>
  <c r="Q1348" i="11"/>
  <c r="Q1349" i="11"/>
  <c r="Q1350" i="11"/>
  <c r="Q1351" i="11"/>
  <c r="Q1352" i="11"/>
  <c r="Q1353" i="11"/>
  <c r="Q1354" i="11"/>
  <c r="Q1355" i="11"/>
  <c r="Q1356" i="11"/>
  <c r="Q1357" i="11"/>
  <c r="Q1358" i="11"/>
  <c r="Q1359" i="11"/>
  <c r="Q1360" i="11"/>
  <c r="Q1361" i="11"/>
  <c r="Q1362" i="11"/>
  <c r="Q1363" i="11"/>
  <c r="Q1364" i="11"/>
  <c r="Q1365" i="11"/>
  <c r="Q1366" i="11"/>
  <c r="Q1367" i="11"/>
  <c r="Q1368" i="11"/>
  <c r="Q1369" i="11"/>
  <c r="Q1370" i="11"/>
  <c r="Q1371" i="11"/>
  <c r="Q1372" i="11"/>
  <c r="Q1373" i="11"/>
  <c r="Q1374" i="11"/>
  <c r="Q1375" i="11"/>
  <c r="Q1376" i="11"/>
  <c r="Q1377" i="11"/>
  <c r="Q1378" i="11"/>
  <c r="Q1379" i="11"/>
  <c r="Q1380" i="11"/>
  <c r="Q1381" i="11"/>
  <c r="Q1382" i="11"/>
  <c r="Q1383" i="11"/>
  <c r="Q1384" i="11"/>
  <c r="Q1385" i="11"/>
  <c r="Q1386" i="11"/>
  <c r="Q1387" i="11"/>
  <c r="Q1388" i="11"/>
  <c r="Q1389" i="11"/>
  <c r="Q1390" i="11"/>
  <c r="Q1391" i="11"/>
  <c r="Q1392" i="11"/>
  <c r="Q1393" i="11"/>
  <c r="Q1394" i="11"/>
  <c r="Q1395" i="11"/>
  <c r="Q1396" i="11"/>
  <c r="Q1397" i="11"/>
  <c r="Q1398" i="11"/>
  <c r="Q1399" i="11"/>
  <c r="Q1400" i="11"/>
  <c r="Q1401" i="11"/>
  <c r="Q1402" i="11"/>
  <c r="Q1403" i="11"/>
  <c r="Q1404" i="11"/>
  <c r="Q1405" i="11"/>
  <c r="Q1406" i="11"/>
  <c r="Q1407" i="11"/>
  <c r="Q1408" i="11"/>
  <c r="Q1409" i="11"/>
  <c r="Q1410" i="11"/>
  <c r="Q1411" i="11"/>
  <c r="Q1412" i="11"/>
  <c r="Q1413" i="11"/>
  <c r="Q1414" i="11"/>
  <c r="Q1415" i="11"/>
  <c r="Q1416" i="11"/>
  <c r="Q1417" i="11"/>
  <c r="Q1418" i="11"/>
  <c r="Q1419" i="11"/>
  <c r="Q1420" i="11"/>
  <c r="Q1421" i="11"/>
  <c r="Q1422" i="11"/>
  <c r="Q1423" i="11"/>
  <c r="Q1424" i="11"/>
  <c r="Q1425" i="11"/>
  <c r="Q1426" i="11"/>
  <c r="Q1427" i="11"/>
  <c r="Q1428" i="11"/>
  <c r="Q1429" i="11"/>
  <c r="Q1430" i="11"/>
  <c r="Q1431" i="11"/>
  <c r="Q1432" i="11"/>
  <c r="Q1433" i="11"/>
  <c r="Q1434" i="11"/>
  <c r="Q1435" i="11"/>
  <c r="Q1436" i="11"/>
  <c r="Q1437" i="11"/>
  <c r="Q1438" i="11"/>
  <c r="Q1439" i="11"/>
  <c r="Q1440" i="11"/>
  <c r="Q1441" i="11"/>
  <c r="Q1442" i="11"/>
  <c r="Q1443" i="11"/>
  <c r="Q1444" i="11"/>
  <c r="Q1445" i="11"/>
  <c r="Q1446" i="11"/>
  <c r="Q1447" i="11"/>
  <c r="Q1448" i="11"/>
  <c r="Q1449" i="11"/>
  <c r="Q1450" i="11"/>
  <c r="Q1451" i="11"/>
  <c r="Q1452" i="11"/>
  <c r="Q1453" i="11"/>
  <c r="Q1454" i="11"/>
  <c r="Q1455" i="11"/>
  <c r="Q1456" i="11"/>
  <c r="Q1457" i="11"/>
  <c r="Q1458" i="11"/>
  <c r="Q1459" i="11"/>
  <c r="Q1460" i="11"/>
  <c r="Q1461" i="11"/>
  <c r="Q1462" i="11"/>
  <c r="Q1463" i="11"/>
  <c r="Q1464" i="11"/>
  <c r="Q1465" i="11"/>
  <c r="Q1466" i="11"/>
  <c r="Q1467" i="11"/>
  <c r="Q1468" i="11"/>
  <c r="Q1469" i="11"/>
  <c r="Q1470" i="11"/>
  <c r="Q1471" i="11"/>
  <c r="Q1472" i="11"/>
  <c r="Q1473" i="11"/>
  <c r="Q1474" i="11"/>
  <c r="Q1475" i="11"/>
  <c r="Q1476" i="11"/>
  <c r="Q1477" i="11"/>
  <c r="Q1478" i="11"/>
  <c r="Q1479" i="11"/>
  <c r="Q1480" i="11"/>
  <c r="Q1481" i="11"/>
  <c r="Q1482" i="11"/>
  <c r="Q1483" i="11"/>
  <c r="Q1484" i="11"/>
  <c r="Q1485" i="11"/>
  <c r="Q1486" i="11"/>
  <c r="Q1487" i="11"/>
  <c r="Q1488" i="11"/>
  <c r="Q1489" i="11"/>
  <c r="Q1490" i="11"/>
  <c r="Q1491" i="11"/>
  <c r="Q1492" i="11"/>
  <c r="Q1493" i="11"/>
  <c r="Q1494" i="11"/>
  <c r="Q1495" i="11"/>
  <c r="Q1496" i="11"/>
  <c r="Q1497" i="11"/>
  <c r="Q1498" i="11"/>
  <c r="Q1499" i="11"/>
  <c r="Q1500" i="11"/>
  <c r="Q1501" i="11"/>
  <c r="Q1502" i="11"/>
  <c r="Q1503" i="11"/>
  <c r="Q1504" i="11"/>
  <c r="Q1505" i="11"/>
  <c r="Q1506" i="11"/>
  <c r="Q1507" i="11"/>
  <c r="Q1508" i="11"/>
  <c r="Q1509" i="11"/>
  <c r="Q1510" i="11"/>
  <c r="Q1511" i="11"/>
  <c r="Q1512" i="11"/>
  <c r="Q1513" i="11"/>
  <c r="Q1514" i="11"/>
  <c r="Q1515" i="11"/>
  <c r="Q1516" i="11"/>
  <c r="Q1517" i="11"/>
  <c r="Q1518" i="11"/>
  <c r="Q1519" i="11"/>
  <c r="Q1520" i="11"/>
  <c r="Q1521" i="11"/>
  <c r="Q1522" i="11"/>
  <c r="Q1523" i="11"/>
  <c r="Q1524" i="11"/>
  <c r="Q1525" i="11"/>
  <c r="Q1526" i="11"/>
  <c r="Q1527" i="11"/>
  <c r="Q1528" i="11"/>
  <c r="Q1529" i="11"/>
  <c r="Q1530" i="11"/>
  <c r="Q1531" i="11"/>
  <c r="Q1532" i="11"/>
  <c r="Q1533" i="11"/>
  <c r="Q1534" i="11"/>
  <c r="Q1535" i="11"/>
  <c r="Q1536" i="11"/>
  <c r="Q1537" i="11"/>
  <c r="Q1538" i="11"/>
  <c r="Q1539" i="11"/>
  <c r="Q1540" i="11"/>
  <c r="Q1541" i="11"/>
  <c r="Q1542" i="11"/>
  <c r="Q1543" i="11"/>
  <c r="Q1544" i="11"/>
  <c r="Q1545" i="11"/>
  <c r="Q1546" i="11"/>
  <c r="Q1547" i="11"/>
  <c r="Q1548" i="11"/>
  <c r="Q1549" i="11"/>
  <c r="Q1550" i="11"/>
  <c r="Q1551" i="11"/>
  <c r="Q1552" i="11"/>
  <c r="Q1553" i="11"/>
  <c r="Q1554" i="11"/>
  <c r="Q1555" i="11"/>
  <c r="Q1556" i="11"/>
  <c r="Q1557" i="11"/>
  <c r="Q1558" i="11"/>
  <c r="Q1559" i="11"/>
  <c r="Q1560" i="11"/>
  <c r="Q1561" i="11"/>
  <c r="Q1562" i="11"/>
  <c r="Q1563" i="11"/>
  <c r="Q1564" i="11"/>
  <c r="Q1565" i="11"/>
  <c r="Q1566" i="11"/>
  <c r="Q1567" i="11"/>
  <c r="Q1568" i="11"/>
  <c r="Q1569" i="11"/>
  <c r="Q1570" i="11"/>
  <c r="Q1571" i="11"/>
  <c r="Q1572" i="11"/>
  <c r="Q1573" i="11"/>
  <c r="Q1574" i="11"/>
  <c r="Q1575" i="11"/>
  <c r="Q1576" i="11"/>
  <c r="Q1577" i="11"/>
  <c r="Q1578" i="11"/>
  <c r="Q1579" i="11"/>
  <c r="Q1580" i="11"/>
  <c r="Q1581" i="11"/>
  <c r="Q1582" i="11"/>
  <c r="Q1583" i="11"/>
  <c r="Q1584" i="11"/>
  <c r="Q1585" i="11"/>
  <c r="Q1586" i="11"/>
  <c r="Q1587" i="11"/>
  <c r="Q1588" i="11"/>
  <c r="Q1589" i="11"/>
  <c r="Q1590" i="11"/>
  <c r="Q1591" i="11"/>
  <c r="Q1592" i="11"/>
  <c r="Q1593" i="11"/>
  <c r="Q1594" i="11"/>
  <c r="Q1595" i="11"/>
  <c r="Q1596" i="11"/>
  <c r="Q1597" i="11"/>
  <c r="Q1598" i="11"/>
  <c r="Q1599" i="11"/>
  <c r="Q1600" i="11"/>
  <c r="Q1601" i="11"/>
  <c r="Q1602" i="11"/>
  <c r="Q1603" i="11"/>
  <c r="Q1604" i="11"/>
  <c r="Q1605" i="11"/>
  <c r="Q1606" i="11"/>
  <c r="Q1607" i="11"/>
  <c r="Q1608" i="11"/>
  <c r="Q1609" i="11"/>
  <c r="Q1610" i="11"/>
  <c r="Q1611" i="11"/>
  <c r="Q1612" i="11"/>
  <c r="Q1613" i="11"/>
  <c r="Q1614" i="11"/>
  <c r="Q1615" i="11"/>
  <c r="Q1617" i="11"/>
  <c r="Q1618" i="11"/>
  <c r="Q1619" i="11"/>
  <c r="Q1620" i="11"/>
  <c r="Q1621" i="11"/>
  <c r="Q1622" i="11"/>
  <c r="Q1623" i="11"/>
  <c r="Q1624" i="11"/>
  <c r="Q1625" i="11"/>
  <c r="Q1626" i="11"/>
  <c r="Q1627" i="11"/>
  <c r="Q1628" i="11"/>
  <c r="Q1629" i="11"/>
  <c r="Q1630" i="11"/>
  <c r="Q1631" i="11"/>
  <c r="Q1632" i="11"/>
  <c r="Q1633" i="11"/>
  <c r="Q1634" i="11"/>
  <c r="Q1635" i="11"/>
  <c r="Q1636" i="11"/>
  <c r="Q1637" i="11"/>
  <c r="Q1638" i="11"/>
  <c r="Q1639" i="11"/>
  <c r="Q1640" i="11"/>
  <c r="Q1641" i="11"/>
  <c r="Q1642" i="11"/>
  <c r="Q1643" i="11"/>
  <c r="Q1644" i="11"/>
  <c r="Q1645" i="11"/>
  <c r="Q1646" i="11"/>
  <c r="Q1648" i="11"/>
  <c r="Q1650" i="11"/>
  <c r="Q1651" i="11"/>
  <c r="Q1652" i="11"/>
  <c r="Q1653" i="11"/>
  <c r="Q1654" i="11"/>
  <c r="Q1655" i="11"/>
  <c r="Q1656" i="11"/>
  <c r="Q1657" i="11"/>
  <c r="Q1658" i="11"/>
  <c r="Q1659" i="11"/>
  <c r="Q1660" i="11"/>
  <c r="Q1661" i="11"/>
  <c r="Q1662" i="11"/>
  <c r="Q1663" i="11"/>
  <c r="Q1664" i="11"/>
  <c r="Q1665" i="11"/>
  <c r="Q1666" i="11"/>
  <c r="Q1667" i="11"/>
  <c r="Q1668" i="11"/>
  <c r="Q1669" i="11"/>
  <c r="Q1670" i="11"/>
  <c r="Q1671" i="11"/>
  <c r="Q1672" i="11"/>
  <c r="Q1673" i="11"/>
  <c r="Q1674" i="11"/>
  <c r="Q1675" i="11"/>
  <c r="Q1676" i="11"/>
  <c r="Q1677" i="11"/>
  <c r="Q1678" i="11"/>
  <c r="Q1679" i="11"/>
  <c r="Q1680" i="11"/>
  <c r="Q1681" i="11"/>
  <c r="Q1682" i="11"/>
  <c r="Q1683" i="11"/>
  <c r="Q1684" i="11"/>
  <c r="Q1685" i="11"/>
  <c r="Q1686" i="11"/>
  <c r="Q1687" i="11"/>
  <c r="Q1688" i="11"/>
  <c r="Q1689" i="11"/>
  <c r="Q1690" i="11"/>
  <c r="Q1691" i="11"/>
  <c r="Q1692" i="11"/>
  <c r="Q1693" i="11"/>
  <c r="Q1694" i="11"/>
  <c r="Q1695" i="11"/>
  <c r="Q1696" i="11"/>
  <c r="Q1697" i="11"/>
  <c r="Q1698" i="11"/>
  <c r="Q1699" i="11"/>
  <c r="Q1700" i="11"/>
  <c r="Q1701" i="11"/>
  <c r="Q1702" i="11"/>
  <c r="Q1703" i="11"/>
  <c r="Q1704" i="11"/>
  <c r="Q1705" i="11"/>
  <c r="Q1706" i="11"/>
  <c r="Q1707" i="11"/>
  <c r="Q1708" i="11"/>
  <c r="Q1709" i="11"/>
  <c r="Q1710" i="11"/>
  <c r="Q1711" i="11"/>
  <c r="Q1712" i="11"/>
  <c r="Q1713" i="11"/>
  <c r="Q1714" i="11"/>
  <c r="Q1715" i="11"/>
  <c r="Q1716" i="11"/>
  <c r="Q1717" i="11"/>
  <c r="Q1718" i="11"/>
  <c r="Q1719" i="11"/>
  <c r="Q1720" i="11"/>
  <c r="Q1721" i="11"/>
  <c r="Q1722" i="11"/>
  <c r="Q1723" i="11"/>
  <c r="Q1724" i="11"/>
  <c r="Q1725" i="11"/>
  <c r="Q1726" i="11"/>
  <c r="Q1727" i="11"/>
  <c r="Q1728" i="11"/>
  <c r="Q1729" i="11"/>
  <c r="Q1730" i="11"/>
  <c r="Q1731" i="11"/>
  <c r="Q1732" i="11"/>
  <c r="Q1733" i="11"/>
  <c r="Q1734" i="11"/>
  <c r="Q1735" i="11"/>
  <c r="Q1736" i="11"/>
  <c r="Q1737" i="11"/>
  <c r="Q1738" i="11"/>
  <c r="Q1739" i="11"/>
  <c r="Q1740" i="11"/>
  <c r="Q1741" i="11"/>
  <c r="Q1742" i="11"/>
  <c r="Q1743" i="11"/>
  <c r="Q1744" i="11"/>
  <c r="Q1745" i="11"/>
  <c r="Q1746" i="11"/>
  <c r="Q1747" i="11"/>
  <c r="Q1748" i="11"/>
  <c r="Q1749" i="11"/>
  <c r="Q1750" i="11"/>
  <c r="Q1751" i="11"/>
  <c r="Q1752" i="11"/>
  <c r="Q1753" i="11"/>
  <c r="Q1754" i="11"/>
  <c r="Q1755" i="11"/>
  <c r="Q1756" i="11"/>
  <c r="Q1757" i="11"/>
  <c r="Q1758" i="11"/>
  <c r="Q1759" i="11"/>
  <c r="Q1760" i="11"/>
  <c r="Q1761" i="11"/>
  <c r="Q1762" i="11"/>
  <c r="Q1763" i="11"/>
  <c r="Q1764" i="11"/>
  <c r="Q1765" i="11"/>
  <c r="Q1766" i="11"/>
  <c r="Q1767" i="11"/>
  <c r="Q1768" i="11"/>
  <c r="Q1769" i="11"/>
  <c r="Q1770" i="11"/>
  <c r="Q1771" i="11"/>
  <c r="Q1772" i="11"/>
  <c r="Q1773" i="11"/>
  <c r="Q1774" i="11"/>
  <c r="Q1775" i="11"/>
  <c r="Q1776" i="11"/>
  <c r="Q1777" i="11"/>
  <c r="Q1778" i="11"/>
  <c r="Q1779" i="11"/>
  <c r="Q1780" i="11"/>
  <c r="Q1781" i="11"/>
  <c r="Q1782" i="11"/>
  <c r="Q1783" i="11"/>
  <c r="Q1784" i="11"/>
  <c r="Q1785" i="11"/>
  <c r="Q1786" i="11"/>
  <c r="Q1787" i="11"/>
  <c r="Q1788" i="11"/>
  <c r="Q1789" i="11"/>
  <c r="Q1790" i="11"/>
  <c r="Q1791" i="11"/>
  <c r="Q1792" i="11"/>
  <c r="Q1793" i="11"/>
  <c r="Q1794" i="11"/>
  <c r="Q1795" i="11"/>
  <c r="Q1796" i="11"/>
  <c r="Q1797" i="11"/>
  <c r="Q1798" i="11"/>
  <c r="Q1799" i="11"/>
  <c r="Q1800" i="11"/>
  <c r="Q1801" i="11"/>
  <c r="Q1802" i="11"/>
  <c r="Q1803" i="11"/>
  <c r="Q1804" i="11"/>
  <c r="Q1805" i="11"/>
  <c r="Q1806" i="11"/>
  <c r="Q1807" i="11"/>
  <c r="Q1808" i="11"/>
  <c r="Q1809" i="11"/>
  <c r="Q1810" i="11"/>
  <c r="Q1811" i="11"/>
  <c r="Q1812" i="11"/>
  <c r="Q1813" i="11"/>
  <c r="Q1814" i="11"/>
  <c r="Q1815" i="11"/>
  <c r="Q1816" i="11"/>
  <c r="Q1817" i="11"/>
  <c r="Q1818" i="11"/>
  <c r="Q1819" i="11"/>
  <c r="Q1820" i="11"/>
  <c r="Q1821" i="11"/>
  <c r="Q1822" i="11"/>
  <c r="Q1823" i="11"/>
  <c r="Q1824" i="11"/>
  <c r="Q1825" i="11"/>
  <c r="Q1826" i="11"/>
  <c r="Q1827" i="11"/>
  <c r="Q1828" i="11"/>
  <c r="Q1829" i="11"/>
  <c r="Q1830" i="11"/>
  <c r="Q1831" i="11"/>
  <c r="Q1832" i="11"/>
  <c r="Q1833" i="11"/>
  <c r="Q1834" i="11"/>
  <c r="Q1835" i="11"/>
  <c r="Q1836" i="11"/>
  <c r="Q1837" i="11"/>
  <c r="Q1838" i="11"/>
  <c r="Q1839" i="11"/>
  <c r="Q1840" i="11"/>
  <c r="Q1841" i="11"/>
  <c r="Q1842" i="11"/>
  <c r="Q1843" i="11"/>
  <c r="Q1844" i="11"/>
  <c r="Q1845" i="11"/>
  <c r="Q1846" i="11"/>
  <c r="Q1847" i="11"/>
  <c r="Q1848" i="11"/>
  <c r="Q1849" i="11"/>
  <c r="Q1850" i="11"/>
  <c r="Q1851" i="11"/>
  <c r="Q1852" i="11"/>
  <c r="Q1853" i="11"/>
  <c r="Q1854" i="11"/>
  <c r="Q1855" i="11"/>
  <c r="Q1856" i="11"/>
  <c r="Q1857" i="11"/>
  <c r="Q1858" i="11"/>
  <c r="Q1859" i="11"/>
  <c r="Q1860" i="11"/>
  <c r="Q1861" i="11"/>
  <c r="Q1862" i="11"/>
  <c r="Q1863" i="11"/>
  <c r="Q1864" i="11"/>
  <c r="Q1865" i="11"/>
  <c r="Q1866" i="11"/>
  <c r="Q1867" i="11"/>
  <c r="Q1868" i="11"/>
  <c r="Q1869" i="11"/>
  <c r="Q1870" i="11"/>
  <c r="Q1871" i="11"/>
  <c r="Q1872" i="11"/>
  <c r="Q1873" i="11"/>
  <c r="Q1874" i="11"/>
  <c r="Q1875" i="11"/>
  <c r="Q1876" i="11"/>
  <c r="Q1877" i="11"/>
  <c r="Q1878" i="11"/>
  <c r="Q1879" i="11"/>
  <c r="Q1880" i="11"/>
  <c r="Q1881" i="11"/>
  <c r="Q1882" i="11"/>
  <c r="Q1883" i="11"/>
  <c r="Q1884" i="11"/>
  <c r="Q1885" i="11"/>
  <c r="Q1886" i="11"/>
  <c r="Q1887" i="11"/>
  <c r="Q1888" i="11"/>
  <c r="Q1889" i="11"/>
  <c r="Q1890" i="11"/>
  <c r="Q1891" i="11"/>
  <c r="Q1892" i="11"/>
  <c r="Q1893" i="11"/>
  <c r="Q1894" i="11"/>
  <c r="Q1895" i="11"/>
  <c r="Q1896" i="11"/>
  <c r="Q1897" i="11"/>
  <c r="Q1898" i="11"/>
  <c r="Q1899" i="11"/>
  <c r="Q1900" i="11"/>
  <c r="Q1901" i="11"/>
  <c r="Q1902" i="11"/>
  <c r="Q1903" i="11"/>
  <c r="Q1904" i="11"/>
  <c r="Q1905" i="11"/>
  <c r="Q1906" i="11"/>
  <c r="Q1907" i="11"/>
  <c r="Q1908" i="11"/>
  <c r="Q1909" i="11"/>
  <c r="Q1910" i="11"/>
  <c r="Q1911" i="11"/>
  <c r="Q1912" i="11"/>
  <c r="Q1913" i="11"/>
  <c r="Q1914" i="11"/>
  <c r="Q1915" i="11"/>
  <c r="Q1916" i="11"/>
  <c r="Q1917" i="11"/>
  <c r="Q1918" i="11"/>
  <c r="Q1919" i="11"/>
  <c r="Q1920" i="11"/>
  <c r="Q1921" i="11"/>
  <c r="Q1922" i="11"/>
  <c r="Q1923" i="11"/>
  <c r="Q1924" i="11"/>
  <c r="Q1925" i="11"/>
  <c r="Q1926" i="11"/>
  <c r="Q1927" i="11"/>
  <c r="Q1928" i="11"/>
  <c r="Q1929" i="11"/>
  <c r="Q1930" i="11"/>
  <c r="Q1931" i="11"/>
  <c r="Q1932" i="11"/>
  <c r="Q1933" i="11"/>
  <c r="Q1934" i="11"/>
  <c r="Q1935" i="11"/>
  <c r="Q1936" i="11"/>
  <c r="Q1937" i="11"/>
  <c r="Q1938" i="11"/>
  <c r="Q1939" i="11"/>
  <c r="Q1940" i="11"/>
  <c r="Q1941" i="11"/>
  <c r="Q1942" i="11"/>
  <c r="Q1943" i="11"/>
  <c r="Q1944" i="11"/>
  <c r="Q1945" i="11"/>
  <c r="Q1949" i="11"/>
  <c r="Q1950" i="11"/>
  <c r="Q1951" i="11"/>
  <c r="Q1952" i="11"/>
  <c r="Q1953" i="11"/>
  <c r="Q1954" i="11"/>
  <c r="Q1955" i="11"/>
  <c r="Q1956" i="11"/>
  <c r="Q1957" i="11"/>
  <c r="Q1958" i="11"/>
  <c r="Q1959" i="11"/>
  <c r="Q1960" i="11"/>
  <c r="Q1961" i="11"/>
  <c r="Q1962" i="11"/>
  <c r="Q1963" i="11"/>
  <c r="Q1964" i="11"/>
  <c r="Q1965" i="11"/>
  <c r="Q1966" i="11"/>
  <c r="Q1967" i="11"/>
  <c r="Q1968" i="11"/>
  <c r="Q1969" i="11"/>
  <c r="Q1970" i="11"/>
  <c r="Q1971" i="11"/>
  <c r="Q1972" i="11"/>
  <c r="Q1973" i="11"/>
  <c r="Q1974" i="11"/>
  <c r="Q1975" i="11"/>
  <c r="Q1976" i="11"/>
  <c r="Q1977" i="11"/>
  <c r="Q1978" i="11"/>
  <c r="Q1979" i="11"/>
  <c r="Q1980" i="11"/>
  <c r="Q1981" i="11"/>
  <c r="Q1982" i="11"/>
  <c r="Q1983" i="11"/>
  <c r="Q1984" i="11"/>
  <c r="Q1985" i="11"/>
  <c r="Q1986" i="11"/>
  <c r="Q1987" i="11"/>
  <c r="Q1988" i="11"/>
  <c r="Q1989" i="11"/>
  <c r="Q1990" i="11"/>
  <c r="Q1991" i="11"/>
  <c r="Q1992" i="11"/>
  <c r="Q1993" i="11"/>
  <c r="Q1994" i="11"/>
  <c r="Q1995" i="11"/>
  <c r="Q1996" i="11"/>
  <c r="Q1997" i="11"/>
  <c r="Q1998" i="11"/>
  <c r="Q1999" i="11"/>
  <c r="Q2000" i="11"/>
  <c r="Q2001" i="11"/>
  <c r="Q2002" i="11"/>
  <c r="Q2003" i="11"/>
  <c r="Q2004" i="11"/>
  <c r="Q2005" i="11"/>
  <c r="Q2006" i="11"/>
  <c r="Q2007" i="11"/>
  <c r="Q2008" i="11"/>
  <c r="Q2009" i="11"/>
  <c r="Q2010" i="11"/>
  <c r="Q2011" i="11"/>
  <c r="Q2012" i="11"/>
  <c r="Q2013" i="11"/>
  <c r="Q2014" i="11"/>
  <c r="Q2015" i="11"/>
  <c r="Q2016" i="11"/>
  <c r="Q2017" i="11"/>
  <c r="Q2018" i="11"/>
  <c r="Q2020" i="11"/>
  <c r="Q2021" i="11"/>
  <c r="Q2022" i="11"/>
  <c r="Q2023" i="11"/>
  <c r="Q2024" i="11"/>
  <c r="Q2025" i="11"/>
  <c r="Q2026" i="11"/>
  <c r="Q2027" i="11"/>
  <c r="Q2028" i="11"/>
  <c r="Q2029" i="11"/>
  <c r="Q2030" i="11"/>
  <c r="Q2031" i="11"/>
  <c r="Q2032" i="11"/>
  <c r="Q2033" i="11"/>
  <c r="Q2034" i="11"/>
  <c r="Q2035" i="11"/>
  <c r="Q2036" i="11"/>
  <c r="Q2037" i="11"/>
  <c r="Q2038" i="11"/>
  <c r="Q2039" i="11"/>
  <c r="Q2040" i="11"/>
  <c r="Q2041" i="11"/>
  <c r="Q2042" i="11"/>
  <c r="Q2043" i="11"/>
  <c r="Q2044" i="11"/>
  <c r="Q2045" i="11"/>
  <c r="Q2046" i="11"/>
  <c r="Q2047" i="11"/>
  <c r="Q2048" i="11"/>
  <c r="Q2049" i="11"/>
  <c r="Q2052" i="11"/>
  <c r="Q2053" i="11"/>
  <c r="Q2054" i="11"/>
  <c r="Q2055" i="11"/>
  <c r="Q2056" i="11"/>
  <c r="Q2057" i="11"/>
  <c r="Q2058" i="11"/>
  <c r="Q2059" i="11"/>
  <c r="Q2060" i="11"/>
  <c r="Q2061" i="11"/>
  <c r="Q2062" i="11"/>
  <c r="Q2063" i="11"/>
  <c r="Q2064" i="11"/>
  <c r="Q2065" i="11"/>
  <c r="Q2066" i="11"/>
  <c r="Q2067" i="11"/>
  <c r="Q2068" i="11"/>
  <c r="Q2069" i="11"/>
  <c r="Q2070" i="11"/>
  <c r="Q2071" i="11"/>
  <c r="Q2072" i="11"/>
  <c r="Q2073" i="11"/>
  <c r="Q2074" i="11"/>
  <c r="Q2075" i="11"/>
  <c r="Q2076" i="11"/>
  <c r="Q2077" i="11"/>
  <c r="Q2078" i="11"/>
  <c r="Q2079" i="11"/>
  <c r="Q2080" i="11"/>
  <c r="Q2081" i="11"/>
  <c r="Q2082" i="11"/>
  <c r="Q2083" i="11"/>
  <c r="Q2084" i="11"/>
  <c r="Q2085" i="11"/>
  <c r="Q2086" i="11"/>
  <c r="Q2087" i="11"/>
  <c r="Q2088" i="11"/>
  <c r="Q2089" i="11"/>
  <c r="Q2090" i="11"/>
  <c r="Q2091" i="11"/>
  <c r="Q2092" i="11"/>
  <c r="Q2093" i="11"/>
  <c r="Q2094" i="11"/>
  <c r="Q2095" i="11"/>
  <c r="Q2096" i="11"/>
  <c r="Q2097" i="11"/>
  <c r="Q2098" i="11"/>
  <c r="Q2099" i="11"/>
  <c r="Q2100" i="11"/>
  <c r="Q2101" i="11"/>
  <c r="Q2102" i="11"/>
  <c r="Q2103" i="11"/>
  <c r="Q2104" i="11"/>
  <c r="Q2105" i="11"/>
  <c r="Q2106" i="11"/>
  <c r="Q2107" i="11"/>
  <c r="Q2108" i="11"/>
  <c r="Q2109" i="11"/>
  <c r="Q2110" i="11"/>
  <c r="Q2111" i="11"/>
  <c r="Q2112" i="11"/>
  <c r="Q2113" i="11"/>
  <c r="Q2114" i="11"/>
  <c r="Q2115" i="11"/>
  <c r="Q2116" i="11"/>
  <c r="Q2117" i="11"/>
  <c r="Q2118" i="11"/>
  <c r="Q2119" i="11"/>
  <c r="Q2120" i="11"/>
  <c r="Q2121" i="11"/>
  <c r="Q2122" i="11"/>
  <c r="Q2123" i="11"/>
  <c r="Q2124" i="11"/>
  <c r="Q2125" i="11"/>
  <c r="Q2126" i="11"/>
  <c r="Q2127" i="11"/>
  <c r="Q2128" i="11"/>
  <c r="Q2129" i="11"/>
  <c r="Q2130" i="11"/>
  <c r="Q2131" i="11"/>
  <c r="Q2132" i="11"/>
  <c r="Q2133" i="11"/>
  <c r="Q2134" i="11"/>
  <c r="Q2135" i="11"/>
  <c r="Q2136" i="11"/>
  <c r="Q2137" i="11"/>
  <c r="Q2138" i="11"/>
  <c r="Q2139" i="11"/>
  <c r="Q2140" i="11"/>
  <c r="Q2141" i="11"/>
  <c r="Q2142" i="11"/>
  <c r="Q2143" i="11"/>
  <c r="Q2144" i="11"/>
  <c r="Q2145" i="11"/>
  <c r="Q2146" i="11"/>
  <c r="Q2147" i="11"/>
  <c r="Q2148" i="11"/>
  <c r="Q2149" i="11"/>
  <c r="Q2150" i="11"/>
  <c r="Q2151" i="11"/>
  <c r="Q2152" i="11"/>
  <c r="Q2153" i="11"/>
  <c r="Q2154" i="11"/>
  <c r="Q2155" i="11"/>
  <c r="Q2156" i="11"/>
  <c r="Q2157" i="11"/>
  <c r="Q2158" i="11"/>
  <c r="Q2159" i="11"/>
  <c r="Q2160" i="11"/>
  <c r="Q2161" i="11"/>
  <c r="Q2162" i="11"/>
  <c r="Q2163" i="11"/>
  <c r="Q2164" i="11"/>
  <c r="Q2165" i="11"/>
  <c r="Q2166" i="11"/>
  <c r="Q2167" i="11"/>
  <c r="Q2168" i="11"/>
  <c r="Q2169" i="11"/>
  <c r="Q2170" i="11"/>
  <c r="Q2171" i="11"/>
  <c r="Q2172" i="11"/>
  <c r="Q2173" i="11"/>
  <c r="Q2174" i="11"/>
  <c r="Q2175" i="11"/>
  <c r="Q2176" i="11"/>
  <c r="Q2177" i="11"/>
  <c r="Q2178" i="11"/>
  <c r="Q2179" i="11"/>
  <c r="Q2180" i="11"/>
  <c r="Q2181" i="11"/>
  <c r="Q2182" i="11"/>
  <c r="Q2183" i="11"/>
  <c r="Q2184" i="11"/>
  <c r="Q2185" i="11"/>
  <c r="Q2186" i="11"/>
  <c r="Q2187" i="11"/>
  <c r="Q2188" i="11"/>
  <c r="Q2189" i="11"/>
  <c r="Q2190" i="11"/>
  <c r="Q2191" i="11"/>
  <c r="Q2192" i="11"/>
  <c r="Q2193" i="11"/>
  <c r="Q2194" i="11"/>
  <c r="Q2195" i="11"/>
  <c r="Q2196" i="11"/>
  <c r="Q2197" i="11"/>
  <c r="Q2198" i="11"/>
  <c r="Q2199" i="11"/>
  <c r="Q2200" i="11"/>
  <c r="Q2201" i="11"/>
  <c r="Q2202" i="11"/>
  <c r="Q2203" i="11"/>
  <c r="Q2204" i="11"/>
  <c r="Q2205" i="11"/>
  <c r="Q2206" i="11"/>
  <c r="Q2207" i="11"/>
  <c r="Q2208" i="11"/>
  <c r="Q2209" i="11"/>
  <c r="Q2210" i="11"/>
  <c r="Q2211" i="11"/>
  <c r="Q2212" i="11"/>
  <c r="Q2213" i="11"/>
  <c r="Q2214" i="11"/>
  <c r="Q2215" i="11"/>
  <c r="Q2216" i="11"/>
  <c r="Q2217" i="11"/>
  <c r="Q2218" i="11"/>
  <c r="Q2219" i="11"/>
  <c r="Q2220" i="11"/>
  <c r="Q2221" i="11"/>
  <c r="Q2222" i="11"/>
  <c r="Q2223" i="11"/>
  <c r="Q2224" i="11"/>
  <c r="Q2225" i="11"/>
  <c r="Q2226" i="11"/>
  <c r="Q2227" i="11"/>
  <c r="Q2228" i="11"/>
  <c r="Q2229" i="11"/>
  <c r="Q2230" i="11"/>
  <c r="Q2231" i="11"/>
  <c r="Q2232" i="11"/>
  <c r="Q2233" i="11"/>
  <c r="Q2234" i="11"/>
  <c r="Q2235" i="11"/>
  <c r="Q2236" i="11"/>
  <c r="Q2237" i="11"/>
  <c r="Q2238" i="11"/>
  <c r="Q2239" i="11"/>
  <c r="Q2240" i="11"/>
  <c r="Q2241" i="11"/>
  <c r="Q2242" i="11"/>
  <c r="Q2243" i="11"/>
  <c r="Q2244" i="11"/>
  <c r="Q2245" i="11"/>
  <c r="Q2246" i="11"/>
  <c r="Q2247" i="11"/>
  <c r="Q2248" i="11"/>
  <c r="Q2249" i="11"/>
  <c r="Q2250" i="11"/>
  <c r="Q2251" i="11"/>
  <c r="Q2252" i="11"/>
  <c r="Q2253" i="11"/>
  <c r="Q2254" i="11"/>
  <c r="Q2255" i="11"/>
  <c r="Q2256" i="11"/>
  <c r="Q2257" i="11"/>
  <c r="Q2258" i="11"/>
  <c r="Q2259" i="11"/>
  <c r="Q2260" i="11"/>
  <c r="Q2261" i="11"/>
  <c r="Q2262" i="11"/>
  <c r="Q2263" i="11"/>
  <c r="Q2264" i="11"/>
  <c r="Q2265" i="11"/>
  <c r="Q2266" i="11"/>
  <c r="Q2267" i="11"/>
  <c r="Q2268" i="11"/>
  <c r="Q2269" i="11"/>
  <c r="Q2270" i="11"/>
  <c r="Q2271" i="11"/>
  <c r="Q2272" i="11"/>
  <c r="Q2273" i="11"/>
  <c r="Q2274" i="11"/>
  <c r="Q2275" i="11"/>
  <c r="Q2276" i="11"/>
  <c r="Q2277" i="11"/>
  <c r="Q2278" i="11"/>
  <c r="Q2279" i="11"/>
  <c r="Q2280" i="11"/>
  <c r="Q2281" i="11"/>
  <c r="Q2282" i="11"/>
  <c r="Q2283" i="11"/>
  <c r="Q2284" i="11"/>
  <c r="Q2285" i="11"/>
  <c r="Q2286" i="11"/>
  <c r="Q2287" i="11"/>
  <c r="Q2288" i="11"/>
  <c r="Q2289" i="11"/>
  <c r="Q2290" i="11"/>
  <c r="Q2291" i="11"/>
  <c r="Q2292" i="11"/>
  <c r="Q2293" i="11"/>
  <c r="Q2294" i="11"/>
  <c r="Q2295" i="11"/>
  <c r="Q2296" i="11"/>
  <c r="Q2297" i="11"/>
  <c r="Q2298" i="11"/>
  <c r="Q2299" i="11"/>
  <c r="Q2300" i="11"/>
  <c r="Q2301" i="11"/>
  <c r="Q2302" i="11"/>
  <c r="Q2303" i="11"/>
  <c r="Q2304" i="11"/>
  <c r="Q2305" i="11"/>
  <c r="Q2306" i="11"/>
  <c r="Q2307" i="11"/>
  <c r="Q2308" i="11"/>
  <c r="Q2309" i="11"/>
  <c r="Q2310" i="11"/>
  <c r="Q2311" i="11"/>
  <c r="Q2312" i="11"/>
  <c r="Q2313" i="11"/>
  <c r="Q2314" i="11"/>
  <c r="Q2315" i="11"/>
  <c r="Q2316" i="11"/>
  <c r="Q2317" i="11"/>
  <c r="Q2318" i="11"/>
  <c r="Q2319" i="11"/>
  <c r="Q2320" i="11"/>
  <c r="Q2321" i="11"/>
  <c r="Q2322" i="11"/>
  <c r="Q2323" i="11"/>
  <c r="Q2324" i="11"/>
  <c r="Q2325" i="11"/>
  <c r="Q2326" i="11"/>
  <c r="Q2327" i="11"/>
  <c r="Q2328" i="11"/>
  <c r="Q2329" i="11"/>
  <c r="Q2330" i="11"/>
  <c r="Q2331" i="11"/>
  <c r="Q2332" i="11"/>
  <c r="Q2333" i="11"/>
  <c r="Q2334" i="11"/>
  <c r="Q2335" i="11"/>
  <c r="Q2336" i="11"/>
  <c r="Q2337" i="11"/>
  <c r="Q2338" i="11"/>
  <c r="Q2339" i="11"/>
  <c r="Q2340" i="11"/>
  <c r="Q2341" i="11"/>
  <c r="Q2342" i="11"/>
  <c r="Q2343" i="11"/>
  <c r="Q2344" i="11"/>
  <c r="Q2345" i="11"/>
  <c r="Q2346" i="11"/>
  <c r="Q2347" i="11"/>
  <c r="Q2348" i="11"/>
  <c r="Q2349" i="11"/>
  <c r="Q2350" i="11"/>
  <c r="Q2351" i="11"/>
  <c r="Q2352" i="11"/>
  <c r="Q2353" i="11"/>
  <c r="Q2354" i="11"/>
  <c r="Q2355" i="11"/>
  <c r="Q2356" i="11"/>
  <c r="Q2357" i="11"/>
  <c r="Q2359" i="11"/>
  <c r="Q2360" i="11"/>
  <c r="Q2361" i="11"/>
  <c r="Q2362" i="11"/>
  <c r="Q2363" i="11"/>
  <c r="Q2364" i="11"/>
  <c r="Q2365" i="11"/>
  <c r="Q2366" i="11"/>
  <c r="Q2367" i="11"/>
  <c r="Q2368" i="11"/>
  <c r="Q2369" i="11"/>
  <c r="Q2370" i="11"/>
  <c r="Q2371" i="11"/>
  <c r="Q2372" i="11"/>
  <c r="Q2373" i="11"/>
  <c r="Q2374" i="11"/>
  <c r="Q2375" i="11"/>
  <c r="Q2376" i="11"/>
  <c r="Q2377" i="11"/>
  <c r="Q2378" i="11"/>
  <c r="Q2379" i="11"/>
  <c r="Q2381" i="11"/>
  <c r="Q2382" i="11"/>
  <c r="Q2383" i="11"/>
  <c r="Q2385" i="11"/>
  <c r="Q2386" i="11"/>
  <c r="Q2387" i="11"/>
  <c r="Q2388" i="11"/>
  <c r="Q2389" i="11"/>
  <c r="Q2390" i="11"/>
  <c r="Q2391" i="11"/>
  <c r="Q2392" i="11"/>
  <c r="Q2393" i="11"/>
  <c r="Q2394" i="11"/>
  <c r="Q2395" i="11"/>
  <c r="Q2396" i="11"/>
  <c r="Q2397" i="11"/>
  <c r="Q2398" i="11"/>
  <c r="Q2399" i="11"/>
  <c r="Q2400" i="11"/>
  <c r="Q2401" i="11"/>
  <c r="Q2402" i="11"/>
  <c r="Q2403" i="11"/>
  <c r="Q2404" i="11"/>
  <c r="Q2405" i="11"/>
  <c r="Q2406" i="11"/>
  <c r="Q2407" i="11"/>
  <c r="Q2408" i="11"/>
  <c r="Q2409" i="11"/>
  <c r="Q2410" i="11"/>
  <c r="Q2411" i="11"/>
  <c r="Q2412" i="11"/>
  <c r="Q2413" i="11"/>
  <c r="Q2414" i="11"/>
  <c r="Q2415" i="11"/>
  <c r="Q2416" i="11"/>
  <c r="Q2417" i="11"/>
  <c r="Q2418" i="11"/>
  <c r="Q2419" i="11"/>
  <c r="Q2420" i="11"/>
  <c r="Q2421" i="11"/>
  <c r="Q2422" i="11"/>
  <c r="Q2423" i="11"/>
  <c r="Q2424" i="11"/>
  <c r="Q2425" i="11"/>
  <c r="Q2426" i="11"/>
  <c r="Q2427" i="11"/>
  <c r="Q2428" i="11"/>
  <c r="Q2429" i="11"/>
  <c r="Q2430" i="11"/>
  <c r="Q2431" i="11"/>
  <c r="Q2432" i="11"/>
  <c r="Q2433" i="11"/>
  <c r="Q2434" i="11"/>
  <c r="Q2435" i="11"/>
  <c r="Q2436" i="11"/>
  <c r="Q2437" i="11"/>
  <c r="Q2438" i="11"/>
  <c r="Q2439" i="11"/>
  <c r="Q2440" i="11"/>
  <c r="Q2441" i="11"/>
  <c r="Q2442" i="11"/>
  <c r="Q2443" i="11"/>
  <c r="Q2444" i="11"/>
  <c r="Q2445" i="11"/>
  <c r="Q2446" i="11"/>
  <c r="Q2447" i="11"/>
  <c r="Q2448" i="11"/>
  <c r="Q2449" i="11"/>
  <c r="Q2450" i="11"/>
  <c r="Q2451" i="11"/>
  <c r="Q2452" i="11"/>
  <c r="Q2453" i="11"/>
  <c r="Q2454" i="11"/>
  <c r="Q2455" i="11"/>
  <c r="Q2456" i="11"/>
  <c r="Q2457" i="11"/>
  <c r="Q2458" i="11"/>
  <c r="Q2459" i="11"/>
  <c r="Q2460" i="11"/>
  <c r="Q2461" i="11"/>
  <c r="Q2462" i="11"/>
  <c r="Q2463" i="11"/>
  <c r="Q2464" i="11"/>
  <c r="Q2465" i="11"/>
  <c r="Q2466" i="11"/>
  <c r="Q2467" i="11"/>
  <c r="Q2468" i="11"/>
  <c r="Q2469" i="11"/>
  <c r="Q2470" i="11"/>
  <c r="Q2471" i="11"/>
  <c r="Q2472" i="11"/>
  <c r="Q2473" i="11"/>
  <c r="Q2474" i="11"/>
  <c r="Q2475" i="11"/>
  <c r="Q2476" i="11"/>
  <c r="Q2477" i="11"/>
  <c r="Q2478" i="11"/>
  <c r="Q2479" i="11"/>
  <c r="Q2480" i="11"/>
  <c r="Q2481" i="11"/>
  <c r="Q2482" i="11"/>
  <c r="Q2483" i="11"/>
  <c r="Q2484" i="11"/>
  <c r="Q2485" i="11"/>
  <c r="Q2486" i="11"/>
  <c r="Q2487" i="11"/>
  <c r="Q2488" i="11"/>
  <c r="Q2489" i="11"/>
  <c r="Q2490" i="11"/>
  <c r="Q2491" i="11"/>
  <c r="Q2492" i="11"/>
  <c r="Q2493" i="11"/>
  <c r="Q2494" i="11"/>
  <c r="Q2495" i="11"/>
  <c r="Q2496" i="11"/>
  <c r="Q2497" i="11"/>
  <c r="Q2498" i="11"/>
  <c r="Q2499" i="11"/>
  <c r="Q2500" i="11"/>
  <c r="Q2501" i="11"/>
  <c r="Q2502" i="11"/>
  <c r="Q2503" i="11"/>
  <c r="Q2504" i="11"/>
  <c r="Q2505" i="11"/>
  <c r="Q2506" i="11"/>
  <c r="Q2507" i="11"/>
  <c r="Q2508" i="11"/>
  <c r="Q2509" i="11"/>
  <c r="Q2510" i="11"/>
  <c r="Q2511" i="11"/>
  <c r="Q2512" i="11"/>
  <c r="Q2513" i="11"/>
  <c r="Q2514" i="11"/>
  <c r="Q2515" i="11"/>
  <c r="Q2516" i="11"/>
  <c r="Q2517" i="11"/>
  <c r="Q2518" i="11"/>
  <c r="Q2519" i="11"/>
  <c r="Q2520" i="11"/>
  <c r="Q2521" i="11"/>
  <c r="Q2522" i="11"/>
  <c r="Q2523" i="11"/>
  <c r="Q2524" i="11"/>
  <c r="Q2525" i="11"/>
  <c r="Q2526" i="11"/>
  <c r="Q2527" i="11"/>
  <c r="Q2528" i="11"/>
  <c r="Q2529" i="11"/>
  <c r="Q2530" i="11"/>
  <c r="Q2531" i="11"/>
  <c r="Q2532" i="11"/>
  <c r="Q2533" i="11"/>
  <c r="Q2534" i="11"/>
  <c r="Q2535" i="11"/>
  <c r="Q2536" i="11"/>
  <c r="Q2537" i="11"/>
  <c r="Q2538" i="11"/>
  <c r="Q2539" i="11"/>
  <c r="Q2540" i="11"/>
  <c r="Q2541" i="11"/>
  <c r="Q2542" i="11"/>
  <c r="Q2543" i="11"/>
  <c r="Q2544" i="11"/>
  <c r="Q2545" i="11"/>
  <c r="Q2546" i="11"/>
  <c r="Q2547" i="11"/>
  <c r="Q2548" i="11"/>
  <c r="Q2549" i="11"/>
  <c r="Q2550" i="11"/>
  <c r="Q2551" i="11"/>
  <c r="Q2552" i="11"/>
  <c r="Q2553" i="11"/>
  <c r="Q2554" i="11"/>
  <c r="Q2555" i="11"/>
  <c r="Q2556" i="11"/>
  <c r="Q2557" i="11"/>
  <c r="Q2558" i="11"/>
  <c r="Q2559" i="11"/>
  <c r="Q2560" i="11"/>
  <c r="Q2561" i="11"/>
  <c r="Q2562" i="11"/>
  <c r="Q2563" i="11"/>
  <c r="Q2564" i="11"/>
  <c r="Q2565" i="11"/>
  <c r="Q2566" i="11"/>
  <c r="Q2567" i="11"/>
  <c r="Q2568" i="11"/>
  <c r="Q2569" i="11"/>
  <c r="Q2570" i="11"/>
  <c r="Q2571" i="11"/>
  <c r="Q2572" i="11"/>
  <c r="Q2573" i="11"/>
  <c r="Q2574" i="11"/>
  <c r="Q2575" i="11"/>
  <c r="Q2576" i="11"/>
  <c r="Q2577" i="11"/>
  <c r="Q2578" i="11"/>
  <c r="Q2579" i="11"/>
  <c r="Q2580" i="11"/>
  <c r="Q2581" i="11"/>
  <c r="Q2582" i="11"/>
  <c r="Q2583" i="11"/>
  <c r="Q2584" i="11"/>
  <c r="Q2585" i="11"/>
  <c r="Q2586" i="11"/>
  <c r="Q2587" i="11"/>
  <c r="Q2588" i="11"/>
  <c r="Q2589" i="11"/>
  <c r="Q2590" i="11"/>
  <c r="Q2591" i="11"/>
  <c r="Q2592" i="11"/>
  <c r="Q2593" i="11"/>
  <c r="Q2594" i="11"/>
  <c r="Q2595" i="11"/>
  <c r="Q2596" i="11"/>
  <c r="Q2597" i="11"/>
  <c r="Q2598" i="11"/>
  <c r="Q2599" i="11"/>
  <c r="Q2600" i="11"/>
  <c r="Q2601" i="11"/>
  <c r="Q2602" i="11"/>
  <c r="Q2603" i="11"/>
  <c r="Q2604" i="11"/>
  <c r="Q2605" i="11"/>
  <c r="Q2606" i="11"/>
  <c r="Q2607" i="11"/>
  <c r="Q2608" i="11"/>
  <c r="Q2609" i="11"/>
  <c r="Q2610" i="11"/>
  <c r="Q2611" i="11"/>
  <c r="Q2612" i="11"/>
  <c r="Q2613" i="11"/>
  <c r="Q2614" i="11"/>
  <c r="Q2615" i="11"/>
  <c r="Q2616" i="11"/>
  <c r="Q2617" i="11"/>
  <c r="Q2618" i="11"/>
  <c r="Q2619" i="11"/>
  <c r="Q2620" i="11"/>
  <c r="Q2621" i="11"/>
  <c r="Q2622" i="11"/>
  <c r="Q2623" i="11"/>
  <c r="Q2624" i="11"/>
  <c r="Q2625" i="11"/>
  <c r="Q2626" i="11"/>
  <c r="Q2627" i="11"/>
  <c r="Q2628" i="11"/>
  <c r="Q2629" i="11"/>
  <c r="Q2630" i="11"/>
  <c r="Q2631" i="11"/>
  <c r="Q2632" i="11"/>
  <c r="Q2633" i="11"/>
  <c r="Q2634" i="11"/>
  <c r="Q2635" i="11"/>
  <c r="Q2636" i="11"/>
  <c r="Q2637" i="11"/>
  <c r="Q2638" i="11"/>
  <c r="Q2639" i="11"/>
  <c r="Q2640" i="11"/>
  <c r="Q2641" i="11"/>
  <c r="Q2642" i="11"/>
  <c r="Q2643" i="11"/>
  <c r="Q2644" i="11"/>
  <c r="Q2645" i="11"/>
  <c r="Q2646" i="11"/>
  <c r="Q2648" i="11"/>
  <c r="Q2649" i="11"/>
  <c r="Q2650" i="11"/>
  <c r="Q2651" i="11"/>
  <c r="Q2652" i="11"/>
  <c r="Q2653" i="11"/>
  <c r="Q2654" i="11"/>
  <c r="Q2655" i="11"/>
  <c r="Q2656" i="11"/>
  <c r="Q2657" i="11"/>
  <c r="Q2658" i="11"/>
  <c r="Q2659" i="11"/>
  <c r="Q2660" i="11"/>
  <c r="Q2661" i="11"/>
  <c r="Q2662" i="11"/>
  <c r="Q2663" i="11"/>
  <c r="Q2664" i="11"/>
  <c r="Q2665" i="11"/>
  <c r="Q2666" i="11"/>
  <c r="Q2667" i="11"/>
  <c r="Q2668" i="11"/>
  <c r="Q2669" i="11"/>
  <c r="Q2670" i="11"/>
  <c r="Q2671" i="11"/>
  <c r="Q2672" i="11"/>
  <c r="Q2673" i="11"/>
  <c r="Q2674" i="11"/>
  <c r="Q2675" i="11"/>
  <c r="Q2676" i="11"/>
  <c r="Q2677" i="11"/>
  <c r="Q2678" i="11"/>
  <c r="Q2679" i="11"/>
  <c r="Q2680" i="11"/>
  <c r="Q2681" i="11"/>
  <c r="Q2682" i="11"/>
  <c r="Q2683" i="11"/>
  <c r="Q2684" i="11"/>
  <c r="Q2685" i="11"/>
  <c r="Q2686" i="11"/>
  <c r="Q2687" i="11"/>
  <c r="Q2688" i="11"/>
  <c r="Q2689" i="11"/>
  <c r="Q2690" i="11"/>
  <c r="Q2691" i="11"/>
  <c r="Q2692" i="11"/>
  <c r="Q2693" i="11"/>
  <c r="Q2694" i="11"/>
  <c r="Q2695" i="11"/>
  <c r="Q2696" i="11"/>
  <c r="Q2697" i="11"/>
  <c r="Q2698" i="11"/>
  <c r="Q2699" i="11"/>
  <c r="Q2700" i="11"/>
  <c r="Q2701" i="11"/>
  <c r="Q2702" i="11"/>
  <c r="Q2703" i="11"/>
  <c r="Q2704" i="11"/>
  <c r="Q2705" i="11"/>
  <c r="Q2706" i="11"/>
  <c r="Q2707" i="11"/>
  <c r="Q2708" i="11"/>
  <c r="Q2709" i="11"/>
  <c r="Q2710" i="11"/>
  <c r="Q2711" i="11"/>
  <c r="Q2712" i="11"/>
  <c r="Q2713" i="11"/>
  <c r="Q2714" i="11"/>
  <c r="Q2715" i="11"/>
  <c r="Q2716" i="11"/>
  <c r="Q2717" i="11"/>
  <c r="Q2718" i="11"/>
  <c r="Q2719" i="11"/>
  <c r="Q2720" i="11"/>
  <c r="Q2721" i="11"/>
  <c r="Q2722" i="11"/>
  <c r="Q2723" i="11"/>
  <c r="Q2724" i="11"/>
  <c r="Q2725" i="11"/>
  <c r="Q2726" i="11"/>
  <c r="Q2727" i="11"/>
  <c r="Q2728" i="11"/>
  <c r="Q2729" i="11"/>
  <c r="Q2730" i="11"/>
  <c r="Q2731" i="11"/>
  <c r="Q2732" i="11"/>
  <c r="Q2733" i="11"/>
  <c r="Q2734" i="11"/>
  <c r="Q2735" i="11"/>
  <c r="Q2736" i="11"/>
  <c r="Q2737" i="11"/>
  <c r="Q2738" i="11"/>
  <c r="Q2739" i="11"/>
  <c r="Q2740" i="11"/>
  <c r="Q2741" i="11"/>
  <c r="Q2742" i="11"/>
  <c r="Q2743" i="11"/>
  <c r="Q2744" i="11"/>
  <c r="Q2745" i="11"/>
  <c r="Q2746" i="11"/>
  <c r="Q2747" i="11"/>
  <c r="Q2748" i="11"/>
  <c r="Q2749" i="11"/>
  <c r="Q2750" i="11"/>
  <c r="Q2751" i="11"/>
  <c r="Q2752" i="11"/>
  <c r="Q2753" i="11"/>
  <c r="Q2754" i="11"/>
  <c r="Q2755" i="11"/>
  <c r="Q2756" i="11"/>
  <c r="Q2757" i="11"/>
  <c r="Q2758" i="11"/>
  <c r="Q2759" i="11"/>
  <c r="Q2760" i="11"/>
  <c r="Q2761" i="11"/>
  <c r="Q2762" i="11"/>
  <c r="Q2763" i="11"/>
  <c r="Q2764" i="11"/>
  <c r="Q2765" i="11"/>
  <c r="Q2766" i="11"/>
  <c r="Q2767" i="11"/>
  <c r="Q2768" i="11"/>
  <c r="Q2769" i="11"/>
  <c r="Q2770" i="11"/>
  <c r="Q2771" i="11"/>
  <c r="Q2772" i="11"/>
  <c r="Q2773" i="11"/>
  <c r="Q2774" i="11"/>
  <c r="Q2775" i="11"/>
  <c r="Q2776" i="11"/>
  <c r="Q2777" i="11"/>
  <c r="Q2781" i="11"/>
  <c r="Q2782" i="11"/>
  <c r="Q2783" i="11"/>
  <c r="Q2784" i="11"/>
  <c r="Q2785" i="11"/>
  <c r="Q2786" i="11"/>
  <c r="Q2787" i="11"/>
  <c r="Q2788" i="11"/>
  <c r="Q2789" i="11"/>
  <c r="Q2790" i="11"/>
  <c r="Q2792" i="11"/>
  <c r="Q2793" i="11"/>
  <c r="Q2794" i="11"/>
  <c r="Q2795" i="11"/>
  <c r="Q2796" i="11"/>
  <c r="Q2797" i="11"/>
  <c r="Q2798" i="11"/>
  <c r="Q2801" i="11"/>
  <c r="Q2802" i="11"/>
  <c r="Q2803" i="11"/>
  <c r="Q2804" i="11"/>
  <c r="Q2805" i="11"/>
  <c r="Q2806" i="11"/>
  <c r="Q2807" i="11"/>
  <c r="Q2808" i="11"/>
  <c r="Q2809" i="11"/>
  <c r="Q2810" i="11"/>
  <c r="Q2811" i="11"/>
  <c r="Q2812" i="11"/>
  <c r="Q2813" i="11"/>
  <c r="Q2814" i="11"/>
  <c r="Q2815" i="11"/>
  <c r="Q2816" i="11"/>
  <c r="Q2817" i="11"/>
  <c r="Q2818" i="11"/>
  <c r="Q2819" i="11"/>
  <c r="Q2820" i="11"/>
  <c r="Q2821" i="11"/>
  <c r="Q2822" i="11"/>
  <c r="Q2823" i="11"/>
  <c r="Q2824" i="11"/>
  <c r="Q2825" i="11"/>
  <c r="Q2826" i="11"/>
  <c r="Q2827" i="11"/>
  <c r="Q2828" i="11"/>
  <c r="Q2829" i="11"/>
  <c r="Q2830" i="11"/>
  <c r="Q2831" i="11"/>
  <c r="Q2832" i="11"/>
  <c r="Q2833" i="11"/>
  <c r="Q2834" i="11"/>
  <c r="Q2835" i="11"/>
  <c r="Q2836" i="11"/>
  <c r="Q2837" i="11"/>
  <c r="Q2838" i="11"/>
  <c r="Q2839" i="11"/>
  <c r="Q2840" i="11"/>
  <c r="Q2841" i="11"/>
  <c r="Q2842" i="11"/>
  <c r="Q2843" i="11"/>
  <c r="Q2844" i="11"/>
  <c r="Q2845" i="11"/>
  <c r="Q2846" i="11"/>
  <c r="Q2847" i="11"/>
  <c r="Q2848" i="11"/>
  <c r="Q2849" i="11"/>
  <c r="Q2850" i="11"/>
  <c r="Q2851" i="11"/>
  <c r="Q2852" i="11"/>
  <c r="Q2853" i="11"/>
  <c r="Q2854" i="11"/>
  <c r="Q2855" i="11"/>
  <c r="Q2856" i="11"/>
  <c r="Q2857" i="11"/>
  <c r="Q2858" i="11"/>
  <c r="Q2859" i="11"/>
  <c r="Q2860" i="11"/>
  <c r="Q2861" i="11"/>
  <c r="Q2862" i="11"/>
  <c r="Q2863" i="11"/>
  <c r="Q2864" i="11"/>
  <c r="Q2865" i="11"/>
  <c r="Q2866" i="11"/>
  <c r="Q2867" i="11"/>
  <c r="Q2868" i="11"/>
  <c r="Q2869" i="11"/>
  <c r="Q2870" i="11"/>
  <c r="Q2871" i="11"/>
  <c r="Q2872" i="11"/>
  <c r="Q2873" i="11"/>
  <c r="Q2874" i="11"/>
  <c r="Q2875" i="11"/>
  <c r="Q2876" i="11"/>
  <c r="Q2877" i="11"/>
  <c r="Q2878" i="11"/>
  <c r="Q2879" i="11"/>
  <c r="Q2880" i="11"/>
  <c r="Q2881" i="11"/>
  <c r="Q2882" i="11"/>
  <c r="Q2883" i="11"/>
  <c r="Q2884" i="11"/>
  <c r="Q2885" i="11"/>
  <c r="Q2886" i="11"/>
  <c r="Q2887" i="11"/>
  <c r="Q2888" i="11"/>
  <c r="Q2889" i="11"/>
  <c r="Q2890" i="11"/>
  <c r="Q2891" i="11"/>
  <c r="Q2892" i="11"/>
  <c r="Q2893" i="11"/>
  <c r="Q2894" i="11"/>
  <c r="Q2895" i="11"/>
  <c r="Q2896" i="11"/>
  <c r="Q2897" i="11"/>
  <c r="Q2898" i="11"/>
  <c r="Q2899" i="11"/>
  <c r="Q2900" i="11"/>
  <c r="Q2901" i="11"/>
  <c r="Q2902" i="11"/>
  <c r="Q2903" i="11"/>
  <c r="Q2905" i="11"/>
  <c r="Q2906" i="11"/>
  <c r="Q2907" i="11"/>
  <c r="Q2908" i="11"/>
  <c r="Q2909" i="11"/>
  <c r="Q2910" i="11"/>
  <c r="Q2911" i="11"/>
  <c r="Q2913" i="11"/>
  <c r="Q2914" i="11"/>
  <c r="Q2915" i="11"/>
  <c r="Q2916" i="11"/>
  <c r="Q2917" i="11"/>
  <c r="Q2918" i="11"/>
  <c r="Q2919" i="11"/>
  <c r="Q2920" i="11"/>
  <c r="Q2921" i="11"/>
  <c r="Q2922" i="11"/>
  <c r="Q2923" i="11"/>
  <c r="Q2924" i="11"/>
  <c r="Q2925" i="11"/>
  <c r="Q2926" i="11"/>
  <c r="Q2927" i="11"/>
  <c r="Q2928" i="11"/>
  <c r="Q2930" i="11"/>
  <c r="Q2931" i="11"/>
  <c r="Q2932" i="11"/>
  <c r="Q2933" i="11"/>
  <c r="Q2934" i="11"/>
  <c r="Q2935" i="11"/>
  <c r="Q2936" i="11"/>
  <c r="Q2937" i="11"/>
  <c r="Q2938" i="11"/>
  <c r="Q2939" i="11"/>
  <c r="Q2940" i="11"/>
  <c r="Q2941" i="11"/>
  <c r="Q2942" i="11"/>
  <c r="Q2943" i="11"/>
  <c r="Q2944" i="11"/>
  <c r="Q2945" i="11"/>
  <c r="Q2946" i="11"/>
  <c r="Q2947" i="11"/>
  <c r="Q2948" i="11"/>
  <c r="Q2949" i="11"/>
  <c r="Q2950" i="11"/>
  <c r="Q2951" i="11"/>
  <c r="Q2952" i="11"/>
  <c r="Q2953" i="11"/>
  <c r="Q2954" i="11"/>
  <c r="Q2955" i="11"/>
  <c r="Q2956" i="11"/>
  <c r="Q2957" i="11"/>
  <c r="Q2958" i="11"/>
  <c r="Q2959" i="11"/>
  <c r="Q2960" i="11"/>
  <c r="Q2961" i="11"/>
  <c r="Q2962" i="11"/>
  <c r="Q2963" i="11"/>
  <c r="Q2964" i="11"/>
  <c r="Q2965" i="11"/>
  <c r="Q2966" i="11"/>
  <c r="Q2967" i="11"/>
  <c r="Q2968" i="11"/>
  <c r="Q2969" i="11"/>
  <c r="Q2970" i="11"/>
  <c r="Q2971" i="11"/>
  <c r="Q2972" i="11"/>
  <c r="Q2973" i="11"/>
  <c r="Q2974" i="11"/>
  <c r="Q2975" i="11"/>
  <c r="Q2976" i="11"/>
  <c r="Q2977" i="11"/>
  <c r="Q2978" i="11"/>
  <c r="Q2979" i="11"/>
  <c r="Q2980" i="11"/>
  <c r="Q2981" i="11"/>
  <c r="Q2982" i="11"/>
  <c r="Q2983" i="11"/>
  <c r="Q2984" i="11"/>
  <c r="Q2985" i="11"/>
  <c r="Q2986" i="11"/>
  <c r="Q2987" i="11"/>
  <c r="Q2988" i="11"/>
  <c r="Q2989" i="11"/>
  <c r="Q2990" i="11"/>
  <c r="Q2991" i="11"/>
  <c r="Q2992" i="11"/>
  <c r="Q2993" i="11"/>
  <c r="Q2994" i="11"/>
  <c r="Q2995" i="11"/>
  <c r="Q2996" i="11"/>
  <c r="Q2997" i="11"/>
  <c r="Q2998" i="11"/>
  <c r="Q2999" i="11"/>
  <c r="Q3000" i="11"/>
  <c r="Q3001" i="11"/>
  <c r="Q3002" i="11"/>
  <c r="Q3003" i="11"/>
  <c r="Q3004" i="11"/>
  <c r="Q3005" i="11"/>
  <c r="Q3006" i="11"/>
  <c r="Q3008" i="11"/>
  <c r="Q3009" i="11"/>
  <c r="Q3010" i="11"/>
  <c r="Q3012" i="11"/>
  <c r="Q3013" i="11"/>
  <c r="Q3014" i="11"/>
  <c r="Q3015" i="11"/>
  <c r="Q3016" i="11"/>
  <c r="Q3017" i="11"/>
  <c r="Q3018" i="11"/>
  <c r="Q3019" i="11"/>
  <c r="Q3020" i="11"/>
  <c r="Q3021" i="11"/>
  <c r="Q3022" i="11"/>
  <c r="Q3023" i="11"/>
  <c r="Q3024" i="11"/>
  <c r="Q3025" i="11"/>
  <c r="Q3026" i="11"/>
  <c r="Q3027" i="11"/>
  <c r="Q3028" i="11"/>
  <c r="Q3029" i="11"/>
  <c r="Q3030" i="11"/>
  <c r="Q3031" i="11"/>
  <c r="Q3032" i="11"/>
  <c r="Q3033" i="11"/>
  <c r="Q3034" i="11"/>
  <c r="Q3035" i="11"/>
  <c r="Q3036" i="11"/>
  <c r="Q3037" i="11"/>
  <c r="Q3038" i="11"/>
  <c r="Q3039" i="11"/>
  <c r="Q3040" i="11"/>
  <c r="Q3041" i="11"/>
  <c r="Q3042" i="11"/>
  <c r="Q3043" i="11"/>
  <c r="Q3044" i="11"/>
  <c r="Q3045" i="11"/>
  <c r="Q3046" i="11"/>
  <c r="Q3047" i="11"/>
  <c r="Q3051" i="11"/>
  <c r="Q3052" i="11"/>
  <c r="Q3053" i="11"/>
  <c r="Q3055" i="11"/>
  <c r="Q3056" i="11"/>
  <c r="Q3057" i="11"/>
  <c r="Q3058" i="11"/>
  <c r="Q3059" i="11"/>
  <c r="Q3060" i="11"/>
  <c r="Q3061" i="11"/>
  <c r="Q3062" i="11"/>
  <c r="Q3063" i="11"/>
  <c r="Q3064" i="11"/>
  <c r="Q3065" i="11"/>
  <c r="Q3066" i="11"/>
  <c r="Q3067" i="11"/>
  <c r="Q3068" i="11"/>
  <c r="Q3069" i="11"/>
  <c r="Q3070" i="11"/>
  <c r="Q3071" i="11"/>
  <c r="Q3072" i="11"/>
  <c r="Q3073" i="11"/>
  <c r="Q3074" i="11"/>
  <c r="Q3075" i="11"/>
  <c r="Q3076" i="11"/>
  <c r="Q3077" i="11"/>
  <c r="Q3078" i="11"/>
  <c r="Q3079" i="11"/>
  <c r="Q3080" i="11"/>
  <c r="Q3081" i="11"/>
  <c r="Q3083" i="11"/>
  <c r="Q3084" i="11"/>
  <c r="Q3085" i="11"/>
  <c r="Q3086" i="11"/>
  <c r="Q3087" i="11"/>
  <c r="Q3088" i="11"/>
  <c r="Q3089" i="11"/>
  <c r="Q3090" i="11"/>
  <c r="Q3091" i="11"/>
  <c r="Q3092" i="11"/>
  <c r="Q3093" i="11"/>
  <c r="Q3094" i="11"/>
  <c r="Q3095" i="11"/>
  <c r="Q3096" i="11"/>
  <c r="Q3097" i="11"/>
  <c r="Q3098" i="11"/>
  <c r="Q3099" i="11"/>
  <c r="Q3100" i="11"/>
  <c r="Q3101" i="11"/>
  <c r="Q3102" i="11"/>
  <c r="Q3103" i="11"/>
  <c r="Q3104" i="11"/>
  <c r="Q3105" i="11"/>
  <c r="Q3106" i="11"/>
  <c r="Q3107" i="11"/>
  <c r="Q3109" i="11"/>
  <c r="Q3110" i="11"/>
  <c r="Q3111" i="11"/>
  <c r="Q3112" i="11"/>
  <c r="Q3113" i="11"/>
  <c r="Q3114" i="11"/>
  <c r="Q3115" i="11"/>
  <c r="Q3116" i="11"/>
  <c r="Q3117" i="11"/>
  <c r="Q3118" i="11"/>
  <c r="Q3119" i="11"/>
  <c r="Q3120" i="11"/>
  <c r="Q3121" i="11"/>
  <c r="Q3122" i="11"/>
  <c r="Q3123" i="11"/>
  <c r="Q3124" i="11"/>
  <c r="Q3125" i="11"/>
  <c r="Q3126" i="11"/>
  <c r="Q3127" i="11"/>
  <c r="Q3128" i="11"/>
  <c r="Q3129" i="11"/>
  <c r="Q3130" i="11"/>
  <c r="Q3131" i="11"/>
  <c r="Q3132" i="11"/>
  <c r="Q3133" i="11"/>
  <c r="Q3134" i="11"/>
  <c r="Q3135" i="11"/>
  <c r="Q3136" i="11"/>
  <c r="Q3137" i="11"/>
  <c r="Q3138" i="11"/>
  <c r="Q3139" i="11"/>
  <c r="Q3140" i="11"/>
  <c r="Q3141" i="11"/>
  <c r="Q3142" i="11"/>
  <c r="Q3143" i="11"/>
  <c r="Q3144" i="11"/>
  <c r="Q3145" i="11"/>
  <c r="Q3146" i="11"/>
  <c r="Q3147" i="11"/>
  <c r="Q3148" i="11"/>
  <c r="Q3149" i="11"/>
  <c r="Q3150" i="11"/>
  <c r="Q3151" i="11"/>
  <c r="Q3152" i="11"/>
  <c r="Q3153" i="11"/>
  <c r="Q3154" i="11"/>
  <c r="Q3155" i="11"/>
  <c r="Q3156" i="11"/>
  <c r="Q3157" i="11"/>
  <c r="Q3158" i="11"/>
  <c r="Q3159" i="11"/>
  <c r="Q3161" i="11"/>
  <c r="Q3162" i="11"/>
  <c r="Q3163" i="11"/>
  <c r="Q3164" i="11"/>
  <c r="Q3165" i="11"/>
  <c r="Q3166" i="11"/>
  <c r="Q3167" i="11"/>
  <c r="Q3168" i="11"/>
  <c r="Q3169" i="11"/>
  <c r="Q3170" i="11"/>
  <c r="Q3171" i="11"/>
  <c r="Q3172" i="11"/>
  <c r="Q3173" i="11"/>
  <c r="Q3174" i="11"/>
  <c r="Q3175" i="11"/>
  <c r="Q3176" i="11"/>
  <c r="Q3177" i="11"/>
  <c r="Q3178" i="11"/>
  <c r="Q3179" i="11"/>
  <c r="Q3180" i="11"/>
  <c r="Q3181" i="11"/>
  <c r="Q3182" i="11"/>
  <c r="Q3183" i="11"/>
  <c r="Q3184" i="11"/>
  <c r="Q3185" i="11"/>
  <c r="Q3186" i="11"/>
  <c r="Q3187" i="11"/>
  <c r="Q3189" i="11"/>
  <c r="Q3190" i="11"/>
  <c r="Q3191" i="11"/>
  <c r="Q3192" i="11"/>
  <c r="Q3193" i="11"/>
  <c r="Q3194" i="11"/>
  <c r="Q3195" i="11"/>
  <c r="Q3196" i="11"/>
  <c r="Q3197" i="11"/>
  <c r="Q3198" i="11"/>
  <c r="Q3199" i="11"/>
  <c r="Q3200" i="11"/>
  <c r="Q3201" i="11"/>
  <c r="Q3202" i="11"/>
  <c r="Q3204" i="11"/>
  <c r="Q3206" i="11"/>
  <c r="Q3207" i="11"/>
  <c r="Q3208" i="11"/>
  <c r="Q3209" i="11"/>
  <c r="Q3210" i="11"/>
  <c r="Q3211" i="11"/>
  <c r="Q3212" i="11"/>
  <c r="Q3213" i="11"/>
  <c r="Q3214" i="11"/>
  <c r="Q3215" i="11"/>
  <c r="Q3216" i="11"/>
  <c r="Q3217" i="11"/>
  <c r="Q3218" i="11"/>
  <c r="Q3222" i="11"/>
  <c r="Q3223" i="11"/>
  <c r="Q3224" i="11"/>
  <c r="Q3225" i="11"/>
  <c r="Q3226" i="11"/>
  <c r="Q3227" i="11"/>
  <c r="Q3228" i="11"/>
  <c r="Q3229" i="11"/>
  <c r="Q3230" i="11"/>
  <c r="Q3231" i="11"/>
  <c r="Q3232" i="11"/>
  <c r="Q3233" i="11"/>
  <c r="Q3234" i="11"/>
  <c r="Q3235" i="11"/>
  <c r="Q3236" i="11"/>
  <c r="Q3237" i="11"/>
  <c r="Q3238" i="11"/>
  <c r="Q3239" i="11"/>
  <c r="Q3240" i="11"/>
  <c r="Q3241" i="11"/>
  <c r="Q3242" i="11"/>
  <c r="Q3243" i="11"/>
  <c r="Q3244" i="11"/>
  <c r="Q3245" i="11"/>
  <c r="Q3246" i="11"/>
  <c r="Q3247" i="11"/>
  <c r="Q3248" i="11"/>
  <c r="Q3249" i="11"/>
  <c r="Q3250" i="11"/>
  <c r="Q3251" i="11"/>
  <c r="Q3252" i="11"/>
  <c r="Q3253" i="11"/>
  <c r="Q3254" i="11"/>
  <c r="Q3255" i="11"/>
  <c r="Q3256" i="11"/>
  <c r="Q3257" i="11"/>
  <c r="Q3258" i="11"/>
  <c r="Q3259" i="11"/>
  <c r="Q3260" i="11"/>
  <c r="Q3261" i="11"/>
  <c r="Q3262" i="11"/>
  <c r="Q3263" i="11"/>
  <c r="Q3264" i="11"/>
  <c r="Q3265" i="11"/>
  <c r="Q3266" i="11"/>
  <c r="Q3267" i="11"/>
  <c r="Q3268" i="11"/>
  <c r="Q3269" i="11"/>
  <c r="Q3270" i="11"/>
  <c r="Q3271" i="11"/>
  <c r="Q3272" i="11"/>
  <c r="Q3273" i="11"/>
  <c r="Q3274" i="11"/>
  <c r="Q3275" i="11"/>
  <c r="Q3276" i="11"/>
  <c r="Q3277" i="11"/>
  <c r="Q3278" i="11"/>
  <c r="Q3279" i="11"/>
  <c r="Q3280" i="11"/>
  <c r="Q3281" i="11"/>
  <c r="Q3282" i="11"/>
  <c r="Q3283" i="11"/>
  <c r="Q3284" i="11"/>
  <c r="Q3285" i="11"/>
  <c r="Q3286" i="11"/>
  <c r="Q3287" i="11"/>
  <c r="Q3288" i="11"/>
  <c r="Q3289" i="11"/>
  <c r="Q3290" i="11"/>
  <c r="Q3291" i="11"/>
  <c r="Q3292" i="11"/>
  <c r="Q3293" i="11"/>
  <c r="Q3294" i="11"/>
  <c r="Q3295" i="11"/>
  <c r="Q3296" i="11"/>
  <c r="Q3297" i="11"/>
  <c r="Q3298" i="11"/>
  <c r="Q3299" i="11"/>
  <c r="Q3300" i="11"/>
  <c r="Q3301" i="11"/>
  <c r="Q3302" i="11"/>
  <c r="Q3303" i="11"/>
  <c r="Q3304" i="11"/>
  <c r="Q3306" i="11"/>
  <c r="Q3307" i="11"/>
  <c r="Q3308" i="11"/>
  <c r="Q3309" i="11"/>
  <c r="Q3310" i="11"/>
  <c r="Q3311" i="11"/>
  <c r="Q3312" i="11"/>
  <c r="Q3313" i="11"/>
  <c r="Q3314" i="11"/>
  <c r="Q3315" i="11"/>
  <c r="Q3316" i="11"/>
  <c r="Q3317" i="11"/>
  <c r="Q3318" i="11"/>
  <c r="Q3319" i="11"/>
  <c r="Q3320" i="11"/>
  <c r="Q3321" i="11"/>
  <c r="Q3322" i="11"/>
  <c r="Q3323" i="11"/>
  <c r="Q3324" i="11"/>
  <c r="Q3325" i="11"/>
  <c r="Q3326" i="11"/>
  <c r="Q3327" i="11"/>
  <c r="Q3328" i="11"/>
  <c r="Q3329" i="11"/>
  <c r="Q3330" i="11"/>
  <c r="Q3331" i="11"/>
  <c r="Q3332" i="11"/>
  <c r="Q3333" i="11"/>
  <c r="Q3334" i="11"/>
  <c r="Q3335" i="11"/>
  <c r="Q3336" i="11"/>
  <c r="Q3337" i="11"/>
  <c r="Q3338" i="11"/>
  <c r="Q3339" i="11"/>
  <c r="Q3340" i="11"/>
  <c r="Q3341" i="11"/>
  <c r="Q3342" i="11"/>
  <c r="Q3343" i="11"/>
  <c r="Q3344" i="11"/>
  <c r="Q3345" i="11"/>
  <c r="Q3346" i="11"/>
  <c r="Q3347" i="11"/>
  <c r="Q3348" i="11"/>
  <c r="Q3349" i="11"/>
  <c r="Q3351" i="11"/>
  <c r="Q3352" i="11"/>
  <c r="Q3353" i="11"/>
  <c r="Q3354" i="11"/>
  <c r="Q3355" i="11"/>
  <c r="Q3356" i="11"/>
  <c r="Q3357" i="11"/>
  <c r="Q3358" i="11"/>
  <c r="Q3359" i="11"/>
  <c r="Q3360" i="11"/>
  <c r="Q3361" i="11"/>
  <c r="Q3362" i="11"/>
  <c r="Q3363" i="11"/>
  <c r="Q3364" i="11"/>
  <c r="Q3365" i="11"/>
  <c r="Q3366" i="11"/>
  <c r="Q3367" i="11"/>
  <c r="Q3368" i="11"/>
  <c r="Q3369" i="11"/>
  <c r="Q3370" i="11"/>
  <c r="Q3371" i="11"/>
  <c r="Q3372" i="11"/>
  <c r="Q3373" i="11"/>
  <c r="Q3374" i="11"/>
  <c r="Q3375" i="11"/>
  <c r="Q3376" i="11"/>
  <c r="Q3377" i="11"/>
  <c r="Q3378" i="11"/>
  <c r="Q3379" i="11"/>
  <c r="Q3380" i="11"/>
  <c r="Q3381" i="11"/>
  <c r="Q3382" i="11"/>
  <c r="Q3383" i="11"/>
  <c r="Q3384" i="11"/>
  <c r="Q3385" i="11"/>
  <c r="Q3386" i="11"/>
  <c r="Q3387" i="11"/>
  <c r="Q3388" i="11"/>
  <c r="Q3389" i="11"/>
  <c r="Q3390" i="11"/>
  <c r="Q3391" i="11"/>
  <c r="Q3392" i="11"/>
  <c r="Q3393" i="11"/>
  <c r="Q3394" i="11"/>
  <c r="Q3395" i="11"/>
  <c r="Q3396" i="11"/>
  <c r="Q3397" i="11"/>
  <c r="Q3398" i="11"/>
  <c r="Q3399" i="11"/>
  <c r="Q3400" i="11"/>
  <c r="Q3401" i="11"/>
  <c r="Q3402" i="11"/>
  <c r="Q3403" i="11"/>
  <c r="Q3404" i="11"/>
  <c r="Q3405" i="11"/>
  <c r="Q3406" i="11"/>
  <c r="Q3407" i="11"/>
  <c r="Q3408" i="11"/>
  <c r="Q3409" i="11"/>
  <c r="Q3410" i="11"/>
  <c r="Q3411" i="11"/>
  <c r="Q3412" i="11"/>
  <c r="Q3413" i="11"/>
  <c r="Q3414" i="11"/>
  <c r="Q3415" i="11"/>
  <c r="Q3416" i="11"/>
  <c r="Q3417" i="11"/>
  <c r="Q3418" i="11"/>
  <c r="Q3420" i="11"/>
  <c r="Q3421" i="11"/>
  <c r="Q3422" i="11"/>
  <c r="Q3423" i="11"/>
  <c r="Q3424" i="11"/>
  <c r="Q3425" i="11"/>
  <c r="Q3426" i="11"/>
  <c r="Q3427" i="11"/>
  <c r="Q3428" i="11"/>
  <c r="Q3429" i="11"/>
  <c r="Q3430" i="11"/>
  <c r="Q3431" i="11"/>
  <c r="Q3432" i="11"/>
  <c r="Q3433" i="11"/>
  <c r="Q3434" i="11"/>
  <c r="Q3436" i="11"/>
  <c r="Q3437" i="11"/>
  <c r="Q3438" i="11"/>
  <c r="Q3439" i="11"/>
  <c r="Q3440" i="11"/>
  <c r="Q3441" i="11"/>
  <c r="Q3442" i="11"/>
  <c r="Q3443" i="11"/>
  <c r="Q3444" i="11"/>
  <c r="Q3445" i="11"/>
  <c r="Q3446" i="11"/>
  <c r="Q3447" i="11"/>
  <c r="Q3448" i="11"/>
  <c r="Q3449" i="11"/>
  <c r="Q3450" i="11"/>
  <c r="Q3451" i="11"/>
  <c r="Q3452" i="11"/>
  <c r="Q3453" i="11"/>
  <c r="Q3454" i="11"/>
  <c r="Q3455" i="11"/>
  <c r="Q3456" i="11"/>
  <c r="Q3457" i="11"/>
  <c r="Q3458" i="11"/>
  <c r="Q3459" i="11"/>
  <c r="Q3460" i="11"/>
  <c r="Q3461" i="11"/>
  <c r="Q3462" i="11"/>
  <c r="Q3463" i="11"/>
  <c r="Q3464" i="11"/>
  <c r="Q3465" i="11"/>
  <c r="Q3466" i="11"/>
  <c r="Q3467" i="11"/>
  <c r="Q3468" i="11"/>
  <c r="Q3469" i="11"/>
  <c r="Q3470" i="11"/>
  <c r="Q3471" i="11"/>
  <c r="Q3472" i="11"/>
  <c r="Q3473" i="11"/>
  <c r="Q3474" i="11"/>
  <c r="Q3475" i="11"/>
  <c r="Q3476" i="11"/>
  <c r="Q3477" i="11"/>
  <c r="Q3478" i="11"/>
  <c r="Q3479" i="11"/>
  <c r="Q3480" i="11"/>
  <c r="Q3481" i="11"/>
  <c r="Q3482" i="11"/>
  <c r="Q3483" i="11"/>
  <c r="Q3484" i="11"/>
  <c r="Q3485" i="11"/>
  <c r="Q3486" i="11"/>
  <c r="Q3487" i="11"/>
  <c r="Q3488" i="11"/>
  <c r="Q3489" i="11"/>
  <c r="Q3490" i="11"/>
  <c r="Q3491" i="11"/>
  <c r="Q3492" i="11"/>
  <c r="Q3493" i="11"/>
  <c r="Q3494" i="11"/>
  <c r="Q3495" i="11"/>
  <c r="Q3496" i="11"/>
  <c r="Q3497" i="11"/>
  <c r="Q3498" i="11"/>
  <c r="Q3499" i="11"/>
  <c r="Q3500" i="11"/>
  <c r="Q3501" i="11"/>
  <c r="Q3502" i="11"/>
  <c r="Q3503" i="11"/>
  <c r="Q3504" i="11"/>
  <c r="Q3505" i="11"/>
  <c r="Q3506" i="11"/>
  <c r="Q3507" i="11"/>
  <c r="Q3508" i="11"/>
  <c r="Q3509" i="11"/>
  <c r="Q3510" i="11"/>
  <c r="Q3511" i="11"/>
  <c r="Q3512" i="11"/>
  <c r="Q3513" i="11"/>
  <c r="Q3514" i="11"/>
  <c r="Q3515" i="11"/>
  <c r="Q3516" i="11"/>
  <c r="Q3517" i="11"/>
  <c r="Q3518" i="11"/>
  <c r="Q3519" i="11"/>
  <c r="Q3520" i="11"/>
  <c r="Q3521" i="11"/>
  <c r="Q3522" i="11"/>
  <c r="Q3523" i="11"/>
  <c r="Q3524" i="11"/>
  <c r="Q3525" i="11"/>
  <c r="Q3526" i="11"/>
  <c r="Q3527" i="11"/>
  <c r="Q3528" i="11"/>
  <c r="Q3529" i="11"/>
  <c r="Q3530" i="11"/>
  <c r="Q3531" i="11"/>
  <c r="Q3532" i="11"/>
  <c r="Q3533" i="11"/>
  <c r="Q3534" i="11"/>
  <c r="Q3535" i="11"/>
  <c r="Q3536" i="11"/>
  <c r="Q3537" i="11"/>
  <c r="Q3538" i="11"/>
  <c r="Q3539" i="11"/>
  <c r="Q3540" i="11"/>
  <c r="Q3541" i="11"/>
  <c r="Q3542" i="11"/>
  <c r="Q3543" i="11"/>
  <c r="Q3544" i="11"/>
  <c r="Q3545" i="11"/>
  <c r="Q3546" i="11"/>
  <c r="Q3547" i="11"/>
  <c r="Q3548" i="11"/>
  <c r="Q3549" i="11"/>
  <c r="Q3550" i="11"/>
  <c r="Q3551" i="11"/>
  <c r="Q3552" i="11"/>
  <c r="Q3553" i="11"/>
  <c r="Q3554" i="11"/>
  <c r="Q3555" i="11"/>
  <c r="Q3556" i="11"/>
  <c r="Q3557" i="11"/>
  <c r="Q3558" i="11"/>
  <c r="Q3559" i="11"/>
  <c r="Q3560" i="11"/>
  <c r="Q3561" i="11"/>
  <c r="Q3562" i="11"/>
  <c r="Q3563" i="11"/>
  <c r="Q3564" i="11"/>
  <c r="Q3565" i="11"/>
  <c r="Q3566" i="11"/>
  <c r="Q3567" i="11"/>
  <c r="Q3568" i="11"/>
  <c r="Q3569" i="11"/>
  <c r="Q3570" i="11"/>
  <c r="Q3571" i="11"/>
  <c r="Q3572" i="11"/>
  <c r="Q3573" i="11"/>
  <c r="Q3574" i="11"/>
  <c r="Q3575" i="11"/>
  <c r="Q3576" i="11"/>
  <c r="Q3577" i="11"/>
  <c r="Q3578" i="11"/>
  <c r="Q3579" i="11"/>
  <c r="Q3580" i="11"/>
  <c r="Q3581" i="11"/>
  <c r="Q3582" i="11"/>
  <c r="Q3583" i="11"/>
  <c r="Q3584" i="11"/>
  <c r="Q3585" i="11"/>
  <c r="Q3586" i="11"/>
  <c r="Q3587" i="11"/>
  <c r="Q3588" i="11"/>
  <c r="Q3589" i="11"/>
  <c r="Q3590" i="11"/>
  <c r="Q3591" i="11"/>
  <c r="Q3592" i="11"/>
  <c r="Q3593" i="11"/>
  <c r="Q3594" i="11"/>
  <c r="Q3595" i="11"/>
  <c r="Q3596" i="11"/>
  <c r="Q3597" i="11"/>
  <c r="Q3598" i="11"/>
  <c r="Q3599" i="11"/>
  <c r="Q3600" i="11"/>
  <c r="Q3601" i="11"/>
  <c r="Q3602" i="11"/>
  <c r="Q3603" i="11"/>
  <c r="Q3604" i="11"/>
  <c r="Q3605" i="11"/>
  <c r="Q3606" i="11"/>
  <c r="Q3607" i="11"/>
  <c r="Q3608" i="11"/>
  <c r="Q3609" i="11"/>
  <c r="Q3610" i="11"/>
  <c r="Q3611" i="11"/>
  <c r="Q3612" i="11"/>
  <c r="Q3613" i="11"/>
  <c r="Q3614" i="11"/>
  <c r="Q3615" i="11"/>
  <c r="Q3616" i="11"/>
  <c r="Q3617" i="11"/>
  <c r="Q3618" i="11"/>
  <c r="Q3620" i="11"/>
  <c r="Q3621" i="11"/>
  <c r="Q3622" i="11"/>
  <c r="Q3623" i="11"/>
  <c r="Q3624" i="11"/>
  <c r="Q3625" i="11"/>
  <c r="Q3626" i="11"/>
  <c r="Q3627" i="11"/>
  <c r="Q3628" i="11"/>
  <c r="Q3629" i="11"/>
  <c r="Q3630" i="11"/>
  <c r="Q3631" i="11"/>
  <c r="Q3632" i="11"/>
  <c r="Q3633" i="11"/>
  <c r="Q3634" i="11"/>
  <c r="Q3635" i="11"/>
  <c r="Q3636" i="11"/>
  <c r="Q3637" i="11"/>
  <c r="Q3638" i="11"/>
  <c r="Q3639" i="11"/>
  <c r="Q3640" i="11"/>
  <c r="Q3641" i="11"/>
  <c r="Q3642" i="11"/>
  <c r="Q3643" i="11"/>
  <c r="Q3644" i="11"/>
  <c r="Q3645" i="11"/>
  <c r="Q3646" i="11"/>
  <c r="Q3647" i="11"/>
  <c r="Q3648" i="11"/>
  <c r="Q3649" i="11"/>
  <c r="Q3650" i="11"/>
  <c r="Q3651" i="11"/>
  <c r="Q3652" i="11"/>
  <c r="Q3653" i="11"/>
  <c r="Q3654" i="11"/>
  <c r="Q3655" i="11"/>
  <c r="Q3656" i="11"/>
  <c r="Q3657" i="11"/>
  <c r="Q3658" i="11"/>
  <c r="Q3659" i="11"/>
  <c r="Q3660" i="11"/>
  <c r="Q3661" i="11"/>
  <c r="Q3662" i="11"/>
  <c r="Q3663" i="11"/>
  <c r="Q3664" i="11"/>
  <c r="Q3665" i="11"/>
  <c r="Q3666" i="11"/>
  <c r="Q3667" i="11"/>
  <c r="Q3668" i="11"/>
  <c r="Q3669" i="11"/>
  <c r="Q3670" i="11"/>
  <c r="Q3671" i="11"/>
  <c r="Q3672" i="11"/>
  <c r="Q3673" i="11"/>
  <c r="Q3674" i="11"/>
  <c r="Q3675" i="11"/>
  <c r="Q3676" i="11"/>
  <c r="Q3677" i="11"/>
  <c r="Q3678" i="11"/>
  <c r="Q3679" i="11"/>
  <c r="Q3680" i="11"/>
  <c r="Q3681" i="11"/>
  <c r="Q3682" i="11"/>
  <c r="Q3683" i="11"/>
  <c r="Q3684" i="11"/>
  <c r="Q3685" i="11"/>
  <c r="Q3686" i="11"/>
  <c r="Q3688" i="11"/>
  <c r="Q3689" i="11"/>
  <c r="Q3690" i="11"/>
  <c r="Q3691" i="11"/>
  <c r="Q3692" i="11"/>
  <c r="Q3693" i="11"/>
  <c r="Q3694" i="11"/>
  <c r="Q3695" i="11"/>
  <c r="Q3696" i="11"/>
  <c r="Q3697" i="11"/>
  <c r="Q3698" i="11"/>
  <c r="Q3699" i="11"/>
  <c r="Q3700" i="11"/>
  <c r="Q3701" i="11"/>
  <c r="Q3702" i="11"/>
  <c r="Q3703" i="11"/>
  <c r="Q3704" i="11"/>
  <c r="Q3705" i="11"/>
  <c r="Q3706" i="11"/>
  <c r="Q3707" i="11"/>
  <c r="Q3708" i="11"/>
  <c r="Q3709" i="11"/>
  <c r="Q3710" i="11"/>
  <c r="Q3711" i="11"/>
  <c r="Q3712" i="11"/>
  <c r="Q3713" i="11"/>
  <c r="Q3714" i="11"/>
  <c r="Q3715" i="11"/>
  <c r="Q3716" i="11"/>
  <c r="Q3717" i="11"/>
  <c r="Q3718" i="11"/>
  <c r="Q3719" i="11"/>
  <c r="Q3720" i="11"/>
  <c r="Q3721" i="11"/>
  <c r="Q3722" i="11"/>
  <c r="Q3723" i="11"/>
  <c r="Q3724" i="11"/>
  <c r="Q3725" i="11"/>
  <c r="Q3726" i="11"/>
  <c r="Q3727" i="11"/>
  <c r="Q3728" i="11"/>
  <c r="Q3729" i="11"/>
  <c r="Q3730" i="11"/>
  <c r="Q3731" i="11"/>
  <c r="Q3732" i="11"/>
  <c r="Q3733" i="11"/>
  <c r="Q3734" i="11"/>
  <c r="Q3735" i="11"/>
  <c r="Q3736" i="11"/>
  <c r="Q3737" i="11"/>
  <c r="Q3738" i="11"/>
  <c r="Q3739" i="11"/>
  <c r="Q3740" i="11"/>
  <c r="Q3741" i="11"/>
  <c r="Q3742" i="11"/>
  <c r="Q3743" i="11"/>
  <c r="Q3744" i="11"/>
  <c r="Q3745" i="11"/>
  <c r="Q3747" i="11"/>
  <c r="Q3748" i="11"/>
  <c r="Q3749" i="11"/>
  <c r="Q3750" i="11"/>
  <c r="Q3752" i="11"/>
  <c r="Q3753" i="11"/>
  <c r="Q3754" i="11"/>
  <c r="Q3755" i="11"/>
  <c r="Q3756" i="11"/>
  <c r="Q3757" i="11"/>
  <c r="Q3758" i="11"/>
  <c r="Q3759" i="11"/>
  <c r="Q3760" i="11"/>
  <c r="Q3761" i="11"/>
  <c r="Q3762" i="11"/>
  <c r="Q3763" i="11"/>
  <c r="Q3764" i="11"/>
  <c r="Q3765" i="11"/>
  <c r="Q3769" i="11"/>
  <c r="Q3770" i="11"/>
  <c r="Q3771" i="11"/>
  <c r="Q3772" i="11"/>
  <c r="Q3773" i="11"/>
  <c r="Q3774" i="11"/>
  <c r="Q3775" i="11"/>
  <c r="Q3776" i="11"/>
  <c r="Q3777" i="11"/>
  <c r="Q3778" i="11"/>
  <c r="Q3779" i="11"/>
  <c r="Q3780" i="11"/>
  <c r="Q3781" i="11"/>
  <c r="Q3782" i="11"/>
  <c r="Q3783" i="11"/>
  <c r="Q3784" i="11"/>
  <c r="Q3785" i="11"/>
  <c r="Q3786" i="11"/>
  <c r="Q3787" i="11"/>
  <c r="Q3788" i="11"/>
  <c r="Q3789" i="11"/>
  <c r="Q3790" i="11"/>
  <c r="Q3791" i="11"/>
  <c r="Q3792" i="11"/>
  <c r="Q3793" i="11"/>
  <c r="Q3794" i="11"/>
  <c r="Q3795" i="11"/>
  <c r="Q3796" i="11"/>
  <c r="Q3797" i="11"/>
  <c r="Q3798" i="11"/>
  <c r="Q3799" i="11"/>
  <c r="Q3800" i="11"/>
  <c r="Q3801" i="11"/>
  <c r="Q3802" i="11"/>
  <c r="Q3803" i="11"/>
  <c r="Q3804" i="11"/>
  <c r="Q3805" i="11"/>
  <c r="Q3806" i="11"/>
  <c r="Q3807" i="11"/>
  <c r="Q3808" i="11"/>
  <c r="Q3809" i="11"/>
  <c r="Q3810" i="11"/>
  <c r="Q3811" i="11"/>
  <c r="Q3812" i="11"/>
  <c r="Q3813" i="11"/>
  <c r="Q3815" i="11"/>
  <c r="Q3816" i="11"/>
  <c r="Q3817" i="11"/>
  <c r="Q3818" i="11"/>
  <c r="Q3819" i="11"/>
  <c r="Q3820" i="11"/>
  <c r="Q3821" i="11"/>
  <c r="Q3822" i="11"/>
  <c r="Q3823" i="11"/>
  <c r="Q3824" i="11"/>
  <c r="Q3825" i="11"/>
  <c r="Q3826" i="11"/>
  <c r="Q3827" i="11"/>
  <c r="Q3828" i="11"/>
  <c r="Q3829" i="11"/>
  <c r="Q3830" i="11"/>
  <c r="Q3831" i="11"/>
  <c r="Q3832" i="11"/>
  <c r="Q3833" i="11"/>
  <c r="Q3834" i="11"/>
  <c r="Q3835" i="11"/>
  <c r="Q3836" i="11"/>
  <c r="Q3837" i="11"/>
  <c r="Q3838" i="11"/>
  <c r="Q3839" i="11"/>
  <c r="Q3840" i="11"/>
  <c r="Q3841" i="11"/>
  <c r="Q3842" i="11"/>
  <c r="Q3843" i="11"/>
  <c r="Q3844" i="11"/>
  <c r="Q3845" i="11"/>
  <c r="Q3846" i="11"/>
  <c r="Q3847" i="11"/>
  <c r="Q3848" i="11"/>
  <c r="Q3849" i="11"/>
  <c r="Q3850" i="11"/>
  <c r="Q3851" i="11"/>
  <c r="Q3852" i="11"/>
  <c r="Q3853" i="11"/>
  <c r="Q3854" i="11"/>
  <c r="Q3855" i="11"/>
  <c r="Q3856" i="11"/>
  <c r="Q3857" i="11"/>
  <c r="Q3858" i="11"/>
  <c r="Q3859" i="11"/>
  <c r="Q3860" i="11"/>
  <c r="Q3861" i="11"/>
  <c r="Q3862" i="11"/>
  <c r="Q3863" i="11"/>
  <c r="Q3864" i="11"/>
  <c r="Q3865" i="11"/>
  <c r="Q3866" i="11"/>
  <c r="Q3868" i="11"/>
  <c r="Q3869" i="11"/>
  <c r="Q3870" i="11"/>
  <c r="Q3873" i="11"/>
  <c r="Q3876" i="11"/>
  <c r="Q3877" i="11"/>
  <c r="Q3878" i="11"/>
  <c r="Q3879" i="11"/>
  <c r="Q3880" i="11"/>
  <c r="Q3881" i="11"/>
  <c r="Q3882" i="11"/>
  <c r="Q3883" i="11"/>
  <c r="Q3884" i="11"/>
  <c r="Q3885" i="11"/>
  <c r="Q3886" i="11"/>
  <c r="Q3887" i="11"/>
  <c r="Q3888" i="11"/>
  <c r="Q3889" i="11"/>
  <c r="Q3890" i="11"/>
  <c r="Q3891" i="11"/>
  <c r="Q3892" i="11"/>
  <c r="Q3893" i="11"/>
  <c r="Q3894" i="11"/>
  <c r="Q3895" i="11"/>
  <c r="Q3896" i="11"/>
  <c r="Q3897" i="11"/>
  <c r="Q3898" i="11"/>
  <c r="Q3899" i="11"/>
  <c r="Q3901" i="11"/>
  <c r="Q3902" i="11"/>
  <c r="Q3903" i="11"/>
  <c r="Q3904" i="11"/>
  <c r="Q3905" i="11"/>
  <c r="Q3906" i="11"/>
  <c r="Q3909" i="11"/>
  <c r="Q3910" i="11"/>
  <c r="Q3911" i="11"/>
  <c r="Q3912" i="11"/>
  <c r="Q3913" i="11"/>
  <c r="Q3914" i="11"/>
  <c r="Q3915" i="11"/>
  <c r="Q3916" i="11"/>
  <c r="Q3917" i="11"/>
  <c r="Q3918" i="11"/>
  <c r="Q3919" i="11"/>
  <c r="Q3920" i="11"/>
  <c r="Q3921" i="11"/>
  <c r="Q3922" i="11"/>
  <c r="Q3923" i="11"/>
  <c r="Q3924" i="11"/>
  <c r="Q3925" i="11"/>
  <c r="Q3926" i="11"/>
  <c r="Q3927" i="11"/>
  <c r="Q3928" i="11"/>
  <c r="Q3929" i="11"/>
  <c r="Q3930" i="11"/>
  <c r="Q3931" i="11"/>
  <c r="Q3932" i="11"/>
  <c r="Q3934" i="11"/>
  <c r="Q3935" i="11"/>
  <c r="Q3936" i="11"/>
  <c r="Q3937" i="11"/>
  <c r="Q3938" i="11"/>
  <c r="Q3939" i="11"/>
  <c r="Q3940" i="11"/>
  <c r="Q3941" i="11"/>
  <c r="Q3942" i="11"/>
  <c r="Q3943" i="11"/>
  <c r="Q3944" i="11"/>
  <c r="Q3945" i="11"/>
  <c r="Q3946" i="11"/>
  <c r="Q3947" i="11"/>
  <c r="Q3948" i="11"/>
  <c r="Q3949" i="11"/>
  <c r="Q3950" i="11"/>
  <c r="Q3951" i="11"/>
  <c r="Q3952" i="11"/>
  <c r="Q3953" i="11"/>
  <c r="Q3954" i="11"/>
  <c r="Q3955" i="11"/>
  <c r="Q3956" i="11"/>
  <c r="Q3957" i="11"/>
  <c r="Q3958" i="11"/>
  <c r="Q3959" i="11"/>
  <c r="Q3960" i="11"/>
  <c r="Q3961" i="11"/>
  <c r="Q3962" i="11"/>
  <c r="Q3963" i="11"/>
  <c r="Q3964" i="11"/>
  <c r="Q3965" i="11"/>
  <c r="Q3966" i="11"/>
  <c r="Q3967" i="11"/>
  <c r="Q3968" i="11"/>
  <c r="Q3969" i="11"/>
  <c r="Q3970" i="11"/>
  <c r="Q3971" i="11"/>
  <c r="Q3972" i="11"/>
  <c r="Q3974" i="11"/>
  <c r="Q3975" i="11"/>
  <c r="Q3976" i="11"/>
  <c r="Q3977" i="11"/>
  <c r="Q3978" i="11"/>
  <c r="Q3979" i="11"/>
  <c r="Q3980" i="11"/>
  <c r="Q3981" i="11"/>
  <c r="F40" i="20"/>
  <c r="F30" i="20" l="1"/>
  <c r="E30" i="20"/>
  <c r="D30" i="20"/>
  <c r="A2" i="19"/>
  <c r="C4" i="20"/>
  <c r="B37" i="20"/>
  <c r="G4" i="20" s="1"/>
  <c r="D4" i="20" l="1"/>
  <c r="E4" i="20"/>
  <c r="B1" i="20"/>
  <c r="F4" i="20"/>
  <c r="L83" i="18" l="1"/>
  <c r="L82" i="18"/>
  <c r="L81" i="18"/>
  <c r="L80" i="18"/>
  <c r="L79" i="18"/>
  <c r="L78" i="18"/>
  <c r="L77" i="18"/>
  <c r="L76" i="18"/>
  <c r="L75" i="18"/>
  <c r="L74" i="18"/>
  <c r="L73" i="18"/>
  <c r="L72" i="18"/>
  <c r="L71" i="18"/>
  <c r="L70" i="18"/>
  <c r="L69" i="18"/>
  <c r="L68" i="18"/>
  <c r="L67" i="18"/>
  <c r="L66" i="18"/>
  <c r="L65" i="18"/>
  <c r="L64" i="18"/>
  <c r="L63" i="18"/>
  <c r="L62" i="18"/>
  <c r="L61" i="18"/>
  <c r="L60" i="18"/>
  <c r="L59" i="18"/>
  <c r="L58" i="18"/>
  <c r="L57" i="18"/>
  <c r="L56" i="18"/>
  <c r="L55" i="18"/>
  <c r="L54" i="18"/>
  <c r="L53" i="18"/>
  <c r="L52" i="18"/>
  <c r="L51" i="18"/>
  <c r="L50" i="18"/>
  <c r="L49" i="18"/>
  <c r="L48" i="18"/>
  <c r="D48" i="18"/>
  <c r="B48" i="18"/>
  <c r="L47" i="18"/>
  <c r="D47" i="18"/>
  <c r="B47" i="18"/>
  <c r="L46" i="18"/>
  <c r="D46" i="18"/>
  <c r="B46" i="18"/>
  <c r="L45" i="18"/>
  <c r="D45" i="18"/>
  <c r="B45" i="18"/>
  <c r="L44" i="18"/>
  <c r="D44" i="18"/>
  <c r="B44" i="18"/>
  <c r="L43" i="18"/>
  <c r="D43" i="18"/>
  <c r="B43" i="18"/>
  <c r="L42" i="18"/>
  <c r="D42" i="18"/>
  <c r="B42" i="18"/>
  <c r="L41" i="18"/>
  <c r="D41" i="18"/>
  <c r="B41" i="18"/>
  <c r="L40" i="18"/>
  <c r="D40" i="18"/>
  <c r="B40" i="18"/>
  <c r="L39" i="18"/>
  <c r="D39" i="18"/>
  <c r="B39" i="18"/>
  <c r="L38" i="18"/>
  <c r="D38" i="18"/>
  <c r="B38" i="18"/>
  <c r="L37" i="18"/>
  <c r="D37" i="18"/>
  <c r="B37" i="18"/>
  <c r="L36" i="18"/>
  <c r="D36" i="18"/>
  <c r="B36" i="18"/>
  <c r="L35" i="18"/>
  <c r="D35" i="18"/>
  <c r="B35" i="18"/>
  <c r="L34" i="18"/>
  <c r="D34" i="18"/>
  <c r="B34" i="18"/>
  <c r="L33" i="18"/>
  <c r="D33" i="18"/>
  <c r="B33" i="18"/>
  <c r="L32" i="18"/>
  <c r="D32" i="18"/>
  <c r="B32" i="18"/>
  <c r="L31" i="18"/>
  <c r="D31" i="18"/>
  <c r="B31" i="18"/>
  <c r="L30" i="18"/>
  <c r="D30" i="18"/>
  <c r="B30" i="18"/>
  <c r="L29" i="18"/>
  <c r="G29" i="18"/>
  <c r="D29" i="18"/>
  <c r="B29" i="18"/>
  <c r="L28" i="18"/>
  <c r="G28" i="18"/>
  <c r="D28" i="18"/>
  <c r="B28" i="18"/>
  <c r="L27" i="18"/>
  <c r="G27" i="18"/>
  <c r="D27" i="18"/>
  <c r="B27" i="18"/>
  <c r="L26" i="18"/>
  <c r="G26" i="18"/>
  <c r="D26" i="18"/>
  <c r="L25" i="18"/>
  <c r="G25" i="18"/>
  <c r="D25" i="18"/>
  <c r="L24" i="18"/>
  <c r="G24" i="18"/>
  <c r="D24" i="18"/>
  <c r="L23" i="18"/>
  <c r="G23" i="18"/>
  <c r="D23" i="18"/>
  <c r="L22" i="18"/>
  <c r="G22" i="18"/>
  <c r="D22" i="18"/>
  <c r="L21" i="18"/>
  <c r="G21" i="18"/>
  <c r="D21" i="18"/>
  <c r="L20" i="18"/>
  <c r="G20" i="18"/>
  <c r="D20" i="18"/>
  <c r="L19" i="18"/>
  <c r="G19" i="18"/>
  <c r="D19" i="18"/>
  <c r="L18" i="18"/>
  <c r="G18" i="18"/>
  <c r="D18" i="18"/>
  <c r="L17" i="18"/>
  <c r="G17" i="18"/>
  <c r="D17" i="18"/>
  <c r="L16" i="18"/>
  <c r="G16" i="18"/>
  <c r="D16" i="18"/>
  <c r="L15" i="18"/>
  <c r="G15" i="18"/>
  <c r="D15" i="18"/>
  <c r="L14" i="18"/>
  <c r="G14" i="18"/>
  <c r="D14" i="18"/>
  <c r="L13" i="18"/>
  <c r="G13" i="18"/>
  <c r="D13" i="18"/>
  <c r="L12" i="18"/>
  <c r="G12" i="18"/>
  <c r="D12" i="18"/>
  <c r="L11" i="18"/>
  <c r="G11" i="18"/>
  <c r="D11" i="18"/>
  <c r="L10" i="18"/>
  <c r="G10" i="18"/>
  <c r="D10" i="18"/>
  <c r="L9" i="18"/>
  <c r="G9" i="18"/>
  <c r="D9" i="18"/>
  <c r="L8" i="18"/>
  <c r="G8" i="18"/>
  <c r="D8" i="18"/>
  <c r="L7" i="18"/>
  <c r="G7" i="18"/>
  <c r="D7" i="18"/>
  <c r="L6" i="18"/>
  <c r="G6" i="18"/>
  <c r="D6" i="18"/>
  <c r="L5" i="18"/>
  <c r="G5" i="18"/>
  <c r="D5" i="18"/>
  <c r="D4" i="18"/>
  <c r="B40" i="20" l="1"/>
  <c r="C38" i="20"/>
  <c r="B46" i="20"/>
  <c r="B49" i="20"/>
  <c r="B41" i="20"/>
  <c r="B50" i="20"/>
  <c r="C50" i="20"/>
  <c r="B44" i="20"/>
  <c r="B43" i="20"/>
  <c r="B48" i="20"/>
  <c r="B47" i="20"/>
  <c r="B42" i="20"/>
  <c r="B39" i="20"/>
  <c r="C49" i="20"/>
  <c r="B45" i="20"/>
  <c r="B38" i="20"/>
  <c r="C6" i="20" l="1"/>
  <c r="F6" i="20" s="1"/>
  <c r="C32" i="20"/>
  <c r="F32" i="20" s="1"/>
  <c r="C23" i="20"/>
  <c r="F23" i="20" s="1"/>
  <c r="C7" i="20"/>
  <c r="F7" i="20" s="1"/>
  <c r="C22" i="20"/>
  <c r="F22" i="20" s="1"/>
  <c r="C21" i="20"/>
  <c r="F21" i="20" s="1"/>
  <c r="C5" i="20"/>
  <c r="F5" i="20" s="1"/>
  <c r="C20" i="20"/>
  <c r="F20" i="20" s="1"/>
  <c r="C29" i="20"/>
  <c r="F29" i="20" s="1"/>
  <c r="C28" i="20"/>
  <c r="F28" i="20" s="1"/>
  <c r="C25" i="20"/>
  <c r="F25" i="20" s="1"/>
  <c r="C24" i="20"/>
  <c r="F24" i="20" s="1"/>
  <c r="C19" i="20"/>
  <c r="F19" i="20" s="1"/>
  <c r="C34" i="20"/>
  <c r="F34" i="20" s="1"/>
  <c r="C18" i="20"/>
  <c r="F18" i="20" s="1"/>
  <c r="C33" i="20"/>
  <c r="F33" i="20" s="1"/>
  <c r="C17" i="20"/>
  <c r="F17" i="20" s="1"/>
  <c r="C16" i="20"/>
  <c r="F16" i="20" s="1"/>
  <c r="C31" i="20"/>
  <c r="F31" i="20" s="1"/>
  <c r="C15" i="20"/>
  <c r="F15" i="20" s="1"/>
  <c r="C14" i="20"/>
  <c r="F14" i="20" s="1"/>
  <c r="C13" i="20"/>
  <c r="F13" i="20" s="1"/>
  <c r="C12" i="20"/>
  <c r="F12" i="20" s="1"/>
  <c r="C27" i="20"/>
  <c r="F27" i="20" s="1"/>
  <c r="C11" i="20"/>
  <c r="F11" i="20" s="1"/>
  <c r="C26" i="20"/>
  <c r="F26" i="20" s="1"/>
  <c r="C10" i="20"/>
  <c r="F10" i="20" s="1"/>
  <c r="C9" i="20"/>
  <c r="F9" i="20" s="1"/>
  <c r="C8" i="20"/>
  <c r="F8" i="20" s="1"/>
  <c r="D32" i="20" l="1"/>
  <c r="E32" i="20"/>
  <c r="D6" i="20"/>
  <c r="E6" i="20"/>
  <c r="E26" i="20"/>
  <c r="D8" i="20"/>
  <c r="E8" i="20"/>
  <c r="D17" i="20"/>
  <c r="E17" i="20"/>
  <c r="D29" i="20"/>
  <c r="E29" i="20"/>
  <c r="D21" i="20"/>
  <c r="E21" i="20"/>
  <c r="D9" i="20"/>
  <c r="E9" i="20"/>
  <c r="D27" i="20"/>
  <c r="E27" i="20"/>
  <c r="D15" i="20"/>
  <c r="E15" i="20"/>
  <c r="D33" i="20"/>
  <c r="E33" i="20"/>
  <c r="D24" i="20"/>
  <c r="E24" i="20"/>
  <c r="D22" i="20"/>
  <c r="E22" i="20"/>
  <c r="D11" i="20"/>
  <c r="E11" i="20"/>
  <c r="D10" i="20"/>
  <c r="E10" i="20"/>
  <c r="D31" i="20"/>
  <c r="E31" i="20"/>
  <c r="D18" i="20"/>
  <c r="E18" i="20"/>
  <c r="D25" i="20"/>
  <c r="E25" i="20"/>
  <c r="D20" i="20"/>
  <c r="E20" i="20"/>
  <c r="D7" i="20"/>
  <c r="E7" i="20"/>
  <c r="D14" i="20"/>
  <c r="E14" i="20"/>
  <c r="D19" i="20"/>
  <c r="E19" i="20"/>
  <c r="D12" i="20"/>
  <c r="E12" i="20"/>
  <c r="D13" i="20"/>
  <c r="E13" i="20"/>
  <c r="D16" i="20"/>
  <c r="E16" i="20"/>
  <c r="D34" i="20"/>
  <c r="E34" i="20"/>
  <c r="D28" i="20"/>
  <c r="E28" i="20"/>
  <c r="D5" i="20"/>
  <c r="E5" i="20"/>
  <c r="D23" i="20"/>
  <c r="E23" i="20"/>
  <c r="E44" i="20"/>
  <c r="D26" i="20"/>
  <c r="G26" i="20" l="1"/>
  <c r="G32" i="20"/>
  <c r="G6" i="20"/>
  <c r="G11" i="20"/>
  <c r="G25" i="20"/>
  <c r="G30" i="20"/>
  <c r="G33" i="20"/>
  <c r="G27" i="20"/>
  <c r="G31" i="20"/>
  <c r="G34" i="20"/>
  <c r="G13" i="20"/>
  <c r="G19" i="20"/>
  <c r="G7" i="20"/>
  <c r="G5" i="20"/>
  <c r="G21" i="20"/>
  <c r="G17" i="20"/>
  <c r="G28" i="20"/>
  <c r="G16" i="20"/>
  <c r="G12" i="20"/>
  <c r="G23" i="20"/>
  <c r="G14" i="20"/>
  <c r="G20" i="20"/>
  <c r="G18" i="20"/>
  <c r="G10" i="20"/>
  <c r="G22" i="20"/>
  <c r="G24" i="20"/>
  <c r="G15" i="20"/>
  <c r="G9" i="20"/>
  <c r="G29" i="20"/>
  <c r="G8" i="20"/>
</calcChain>
</file>

<file path=xl/sharedStrings.xml><?xml version="1.0" encoding="utf-8"?>
<sst xmlns="http://schemas.openxmlformats.org/spreadsheetml/2006/main" count="39323" uniqueCount="11477">
  <si>
    <t>Debris rack</t>
  </si>
  <si>
    <t>Construction schedule</t>
  </si>
  <si>
    <t>Soil erosion control</t>
  </si>
  <si>
    <t>Construction survey and staking</t>
  </si>
  <si>
    <t>Slope, reference, and clearing and grubbing stake</t>
  </si>
  <si>
    <t>km</t>
  </si>
  <si>
    <t>Each</t>
  </si>
  <si>
    <t>Containment system and worker protection plan</t>
  </si>
  <si>
    <t>Crosshole sonic logging</t>
  </si>
  <si>
    <t>End section for reinforced concrete box culvert</t>
  </si>
  <si>
    <t>Slope, reference, and clearing and grubbing control</t>
  </si>
  <si>
    <t>Polyurethane resin injection</t>
  </si>
  <si>
    <t>Aggregate-topsoil course</t>
  </si>
  <si>
    <t>Dust palliative application</t>
  </si>
  <si>
    <t>Emulsified asphalt</t>
  </si>
  <si>
    <t>Lignin sulfonate</t>
  </si>
  <si>
    <t>Calcium chloride</t>
  </si>
  <si>
    <t>Magnesium chloride</t>
  </si>
  <si>
    <t>Calcium chloride flake</t>
  </si>
  <si>
    <t>Inclinometer casing</t>
  </si>
  <si>
    <t>High performance concrete</t>
  </si>
  <si>
    <t>Day</t>
  </si>
  <si>
    <t>Site grading</t>
  </si>
  <si>
    <t>Geosynthetic clay liner</t>
  </si>
  <si>
    <t>Surface diamond grinding</t>
  </si>
  <si>
    <t>Concrete coloring agent</t>
  </si>
  <si>
    <t>Mineral filler</t>
  </si>
  <si>
    <t>Verification test nail</t>
  </si>
  <si>
    <t>Pile encapsulation with cathodic protection</t>
  </si>
  <si>
    <t>Temporary roadway protection</t>
  </si>
  <si>
    <t>LB</t>
  </si>
  <si>
    <t>DAY</t>
  </si>
  <si>
    <t>Alternate bridge</t>
  </si>
  <si>
    <t>Anchor pad</t>
  </si>
  <si>
    <t>Ultra-thin bonded wearing course</t>
  </si>
  <si>
    <t>Concrete masonry units</t>
  </si>
  <si>
    <t xml:space="preserve">m </t>
  </si>
  <si>
    <t>Sample wall</t>
  </si>
  <si>
    <t>Repoint stone masonry</t>
  </si>
  <si>
    <t>Clean stone masonry surfaces</t>
  </si>
  <si>
    <t>Horizontal drain pipe</t>
  </si>
  <si>
    <t>Item Description - MET</t>
  </si>
  <si>
    <t>Unit_m</t>
  </si>
  <si>
    <t>Undersealing hole</t>
  </si>
  <si>
    <t>Rock stain</t>
  </si>
  <si>
    <t>Weathering agent</t>
  </si>
  <si>
    <t>L</t>
  </si>
  <si>
    <t>Rounding cut slopes</t>
  </si>
  <si>
    <t>Waste</t>
  </si>
  <si>
    <t>Slope scaling</t>
  </si>
  <si>
    <t>Berms</t>
  </si>
  <si>
    <t>Test pile</t>
  </si>
  <si>
    <t>Sealing joints and cracks</t>
  </si>
  <si>
    <t>Grout</t>
  </si>
  <si>
    <t>MFBM</t>
  </si>
  <si>
    <t>MGAL</t>
  </si>
  <si>
    <t>SQFT</t>
  </si>
  <si>
    <t>UNIT_E</t>
  </si>
  <si>
    <t>MILE</t>
  </si>
  <si>
    <t>EACH</t>
  </si>
  <si>
    <t>HOUR</t>
  </si>
  <si>
    <t>ACRE</t>
  </si>
  <si>
    <t>SQYD</t>
  </si>
  <si>
    <t>LNFT</t>
  </si>
  <si>
    <t>SLRY</t>
  </si>
  <si>
    <t>CUYD</t>
  </si>
  <si>
    <t>TON</t>
  </si>
  <si>
    <t>GAL</t>
  </si>
  <si>
    <t>Structural steel</t>
  </si>
  <si>
    <t>Structural steel, furnished, fabricated, and erected</t>
  </si>
  <si>
    <t>Dampproofing</t>
  </si>
  <si>
    <t>Concrete</t>
  </si>
  <si>
    <t>Bedding and backfill aggregate</t>
  </si>
  <si>
    <t>Gabions</t>
  </si>
  <si>
    <t>Removal of concrete by hydrodemolition</t>
  </si>
  <si>
    <t>Bridge erection system</t>
  </si>
  <si>
    <t>Temporary support structure</t>
  </si>
  <si>
    <t>Rockfall protection fence</t>
  </si>
  <si>
    <t>Cold recycled asphalt base course</t>
  </si>
  <si>
    <t>l</t>
  </si>
  <si>
    <t>Hand excavation</t>
  </si>
  <si>
    <t>Controlled blast hole</t>
  </si>
  <si>
    <t>Controlled blasting</t>
  </si>
  <si>
    <t>Conserve and place boulder</t>
  </si>
  <si>
    <t>Rock dowel</t>
  </si>
  <si>
    <t>LPSM</t>
  </si>
  <si>
    <t>Mobilization</t>
  </si>
  <si>
    <t>Pre-fabricated steel bridge</t>
  </si>
  <si>
    <t>Controlled vibration monitoring</t>
  </si>
  <si>
    <t>Blasting consultant</t>
  </si>
  <si>
    <t>Geogrid</t>
  </si>
  <si>
    <t>Structure excavation</t>
  </si>
  <si>
    <t>Foundation fill</t>
  </si>
  <si>
    <t>Structural backfill</t>
  </si>
  <si>
    <t>Shoring and bracing</t>
  </si>
  <si>
    <t>Cofferdams</t>
  </si>
  <si>
    <t>Linear grading</t>
  </si>
  <si>
    <t>mo</t>
  </si>
  <si>
    <t>Micropile load verification test</t>
  </si>
  <si>
    <t>Paving geotextile</t>
  </si>
  <si>
    <t>Fog seal</t>
  </si>
  <si>
    <t>Asphalt pavement milling</t>
  </si>
  <si>
    <t>Rockery</t>
  </si>
  <si>
    <t>Blotter</t>
  </si>
  <si>
    <t>Joint sealant</t>
  </si>
  <si>
    <t>kg</t>
  </si>
  <si>
    <t>Prestressing system</t>
  </si>
  <si>
    <t>Hour</t>
  </si>
  <si>
    <t>ha</t>
  </si>
  <si>
    <t>m2</t>
  </si>
  <si>
    <t>m</t>
  </si>
  <si>
    <t>slry</t>
  </si>
  <si>
    <t>Watering for dust control</t>
  </si>
  <si>
    <t>m3</t>
  </si>
  <si>
    <t>Clearing and grubbing</t>
  </si>
  <si>
    <t>Selective clearing</t>
  </si>
  <si>
    <t>Selective clearing and grubbing</t>
  </si>
  <si>
    <t>Special clearing and grubbing</t>
  </si>
  <si>
    <t>Roadside cleanup</t>
  </si>
  <si>
    <t>Tree pruning</t>
  </si>
  <si>
    <t>Sawcutting pavement</t>
  </si>
  <si>
    <t>Roadway excavation</t>
  </si>
  <si>
    <t>Subexcavation</t>
  </si>
  <si>
    <t>Unclassified borrow</t>
  </si>
  <si>
    <t>t</t>
  </si>
  <si>
    <t>Select borrow</t>
  </si>
  <si>
    <t>Select topping</t>
  </si>
  <si>
    <t>Embankment construction</t>
  </si>
  <si>
    <t>Rock excavation</t>
  </si>
  <si>
    <t>Drilled hole</t>
  </si>
  <si>
    <t>Select granular backfill</t>
  </si>
  <si>
    <t>Ground anchor</t>
  </si>
  <si>
    <t>Performance test</t>
  </si>
  <si>
    <t>Reinforced concrete retaining wall</t>
  </si>
  <si>
    <t>Soil nail</t>
  </si>
  <si>
    <t>Soil nail retaining wall</t>
  </si>
  <si>
    <t>Lime</t>
  </si>
  <si>
    <t>Hydraulic cement</t>
  </si>
  <si>
    <t>Fly ash</t>
  </si>
  <si>
    <t>Boulder</t>
  </si>
  <si>
    <t>Remove and reset boulder</t>
  </si>
  <si>
    <t>Concrete overlay</t>
  </si>
  <si>
    <t>Micropile proof load test</t>
  </si>
  <si>
    <t>Contractor quality control</t>
  </si>
  <si>
    <t>Contractor testing</t>
  </si>
  <si>
    <t>Coring/pressure grouting</t>
  </si>
  <si>
    <t>Temporary casing</t>
  </si>
  <si>
    <t>Shotcrete</t>
  </si>
  <si>
    <t>Reinforced shotcrete</t>
  </si>
  <si>
    <t>Rock bolt</t>
  </si>
  <si>
    <t>Geomembrane</t>
  </si>
  <si>
    <t>Cement</t>
  </si>
  <si>
    <t>Collector system</t>
  </si>
  <si>
    <t>Grout pipe</t>
  </si>
  <si>
    <t>Contractor quality control manager</t>
  </si>
  <si>
    <t>Preboring</t>
  </si>
  <si>
    <t>Asphalt concrete pavement</t>
  </si>
  <si>
    <t>Tree root pruning</t>
  </si>
  <si>
    <t>Dissipator, pipe</t>
  </si>
  <si>
    <t>Aggregate surface course</t>
  </si>
  <si>
    <t>Dewatering</t>
  </si>
  <si>
    <t>Pile stress monitoring</t>
  </si>
  <si>
    <t>Repair concrete</t>
  </si>
  <si>
    <t>Seal concrete surface</t>
  </si>
  <si>
    <t>Clean and reseal joints</t>
  </si>
  <si>
    <t>Item Description-USC</t>
  </si>
  <si>
    <t>Lean concrete backfill</t>
  </si>
  <si>
    <t>Clean concrete surface</t>
  </si>
  <si>
    <t>Concrete color finish</t>
  </si>
  <si>
    <t>Concrete color agent</t>
  </si>
  <si>
    <t>Expansion joints</t>
  </si>
  <si>
    <t>Expansion joint repair</t>
  </si>
  <si>
    <t>MO</t>
  </si>
  <si>
    <t>Pay Item Type</t>
  </si>
  <si>
    <t>Cleaning and restoration of concrete surfaces</t>
  </si>
  <si>
    <t>Geocell</t>
  </si>
  <si>
    <t>Temporary rockfall protection</t>
  </si>
  <si>
    <t>Revetment mat, articulated concrete block</t>
  </si>
  <si>
    <t>Vibro column predrilling</t>
  </si>
  <si>
    <t>Storm water pollution prevention plan</t>
  </si>
  <si>
    <t>Mechanically compacted aggregate column</t>
  </si>
  <si>
    <t>30101-0000</t>
  </si>
  <si>
    <t>Aggregate base</t>
  </si>
  <si>
    <t>AGGREGATE BASE</t>
  </si>
  <si>
    <t>NM</t>
  </si>
  <si>
    <t>30101-1000</t>
  </si>
  <si>
    <t>Aggregate base grading C</t>
  </si>
  <si>
    <t>AGGREGATE BASE GRADING C</t>
  </si>
  <si>
    <t>30101-2000</t>
  </si>
  <si>
    <t>Aggregate base grading D</t>
  </si>
  <si>
    <t>AGGREGATE BASE GRADING D</t>
  </si>
  <si>
    <t>30101-3000</t>
  </si>
  <si>
    <t>Aggregate base grading E</t>
  </si>
  <si>
    <t>AGGREGATE BASE GRADING E</t>
  </si>
  <si>
    <t>30101-4000</t>
  </si>
  <si>
    <t>Aggregate base grading C or D</t>
  </si>
  <si>
    <t>AGGREGATE BASE GRADING C OR D</t>
  </si>
  <si>
    <t>30102-0000</t>
  </si>
  <si>
    <t>30102-0100</t>
  </si>
  <si>
    <t>Aggregate base grading C, 100mm depth</t>
  </si>
  <si>
    <t>AGGREGATE BASE GRADING C, 4-INCH DEPTH</t>
  </si>
  <si>
    <t>30102-0200</t>
  </si>
  <si>
    <t>Aggregate base grading C, 150mm depth</t>
  </si>
  <si>
    <t>AGGREGATE BASE GRADING C, 6-INCH DEPTH</t>
  </si>
  <si>
    <t>30102-0300</t>
  </si>
  <si>
    <t>Aggregate base grading C, 200mm depth</t>
  </si>
  <si>
    <t>AGGREGATE BASE GRADING C, 8-INCH DEPTH</t>
  </si>
  <si>
    <t>30102-0400</t>
  </si>
  <si>
    <t>Aggregate base grading C, 250mm depth</t>
  </si>
  <si>
    <t>AGGREGATE BASE GRADING C, 10-INCH DEPTH</t>
  </si>
  <si>
    <t>30102-0500</t>
  </si>
  <si>
    <t>Aggregate base grading C, 300mm depth</t>
  </si>
  <si>
    <t>AGGREGATE BASE GRADING C, 12-INCH DEPTH</t>
  </si>
  <si>
    <t>30102-0600</t>
  </si>
  <si>
    <t>Aggregate base grading D, 100mm depth</t>
  </si>
  <si>
    <t>AGGREGATE BASE GRADING D, 4-INCH DEPTH</t>
  </si>
  <si>
    <t>30102-0700</t>
  </si>
  <si>
    <t>Aggregate base grading D, 150mm depth</t>
  </si>
  <si>
    <t>AGGREGATE BASE GRADING D, 6-INCH DEPTH</t>
  </si>
  <si>
    <t>30102-0800</t>
  </si>
  <si>
    <t>Aggregate base grading D, 200mm depth</t>
  </si>
  <si>
    <t>AGGREGATE BASE GRADING D, 8-INCH DEPTH</t>
  </si>
  <si>
    <t>30102-0900</t>
  </si>
  <si>
    <t>Aggregate base grading D, 250mm depth</t>
  </si>
  <si>
    <t>AGGREGATE BASE GRADING D, 10-INCH DEPTH</t>
  </si>
  <si>
    <t>30102-1000</t>
  </si>
  <si>
    <t>Aggregate base grading D, 300mm depth</t>
  </si>
  <si>
    <t>AGGREGATE BASE GRADING D, 12-INCH DEPTH</t>
  </si>
  <si>
    <t>30102-1100</t>
  </si>
  <si>
    <t>Aggregate base grading E, 100mm depth</t>
  </si>
  <si>
    <t>AGGREGATE BASE GRADING E, 4-INCH DEPTH</t>
  </si>
  <si>
    <t>30102-1200</t>
  </si>
  <si>
    <t>Aggregate base grading E, 150mm depth</t>
  </si>
  <si>
    <t>AGGREGATE BASE GRADING E, 6-INCH DEPTH</t>
  </si>
  <si>
    <t>30102-1300</t>
  </si>
  <si>
    <t>Aggregate base grading E, 200mm depth</t>
  </si>
  <si>
    <t>AGGREGATE BASE GRADING E, 8-INCH DEPTH</t>
  </si>
  <si>
    <t>30102-1400</t>
  </si>
  <si>
    <t>Aggregate base grading E, 250mm depth</t>
  </si>
  <si>
    <t>AGGREGATE BASE GRADING E, 10-INCH DEPTH</t>
  </si>
  <si>
    <t>30102-1500</t>
  </si>
  <si>
    <t>Aggregate base grading E, 300mm depth</t>
  </si>
  <si>
    <t>AGGREGATE BASE GRADING E, 12-INCH DEPTH</t>
  </si>
  <si>
    <t>30102-1600</t>
  </si>
  <si>
    <t>Aggregate base grading C or D, 50mm depth</t>
  </si>
  <si>
    <t>AGGREGATE BASE GRADING C OR D, 2-INCH DEPTH</t>
  </si>
  <si>
    <t>30102-1700</t>
  </si>
  <si>
    <t>Aggregate base grading C or D, 75mm depth</t>
  </si>
  <si>
    <t>AGGREGATE BASE GRADING C OR D, 3-INCH DEPTH</t>
  </si>
  <si>
    <t>30102-1800</t>
  </si>
  <si>
    <t>Aggregate base grading C or D, 100mm depth</t>
  </si>
  <si>
    <t>AGGREGATE BASE GRADING C OR D, 4-INCH DEPTH</t>
  </si>
  <si>
    <t>30102-1900</t>
  </si>
  <si>
    <t>Aggregate base grading C or D, 125mm depth</t>
  </si>
  <si>
    <t>AGGREGATE BASE GRADING C OR D, 5-INCH DEPTH</t>
  </si>
  <si>
    <t>30102-2000</t>
  </si>
  <si>
    <t>Aggregate base grading C or D, 150mm depth</t>
  </si>
  <si>
    <t>AGGREGATE BASE GRADING C OR D, 6-INCH DEPTH</t>
  </si>
  <si>
    <t>30102-2100</t>
  </si>
  <si>
    <t>Aggregate base grading C or D, 200mm depth</t>
  </si>
  <si>
    <t>AGGREGATE BASE GRADING C OR D, 8-INCH DEPTH</t>
  </si>
  <si>
    <t>30102-2150</t>
  </si>
  <si>
    <t>Aggregate base grading C or D, 225mm depth</t>
  </si>
  <si>
    <t>AGGREGATE BASE GRADING C OR D, 9-INCH DEPTH</t>
  </si>
  <si>
    <t>30102-2200</t>
  </si>
  <si>
    <t>Aggregate base grading C or D, 250mm depth</t>
  </si>
  <si>
    <t>AGGREGATE BASE GRADING C OR D, 10-INCH DEPTH</t>
  </si>
  <si>
    <t>30102-2300</t>
  </si>
  <si>
    <t>Aggregate base grading C or D, 300mm depth</t>
  </si>
  <si>
    <t>AGGREGATE BASE GRADING C OR D, 12-INCH DEPTH</t>
  </si>
  <si>
    <t>30102-2400</t>
  </si>
  <si>
    <t>Aggregate base grading C or D, 400mm depth</t>
  </si>
  <si>
    <t>AGGREGATE BASE GRADING C OR D, 16-INCH DEPTH</t>
  </si>
  <si>
    <t>30103-0000</t>
  </si>
  <si>
    <t>30103-1000</t>
  </si>
  <si>
    <t>30103-2000</t>
  </si>
  <si>
    <t>30103-3000</t>
  </si>
  <si>
    <t>30103-4000</t>
  </si>
  <si>
    <t>30105-0000</t>
  </si>
  <si>
    <t>Subbase</t>
  </si>
  <si>
    <t>SUBBASE</t>
  </si>
  <si>
    <t>30105-1000</t>
  </si>
  <si>
    <t>Subbase grading A</t>
  </si>
  <si>
    <t>SUBBASE GRADING A</t>
  </si>
  <si>
    <t>30105-2000</t>
  </si>
  <si>
    <t>Subbase grading B</t>
  </si>
  <si>
    <t>SUBBASE GRADING B</t>
  </si>
  <si>
    <t>30106-0100</t>
  </si>
  <si>
    <t>Subbase grading A, 100mm depth</t>
  </si>
  <si>
    <t>SUBBASE GRADING A, 4-INCH DEPTH</t>
  </si>
  <si>
    <t>30106-0200</t>
  </si>
  <si>
    <t>Subbase grading A, 150mm depth</t>
  </si>
  <si>
    <t>SUBBASE GRADING A, 6-INCH DEPTH</t>
  </si>
  <si>
    <t>30106-0300</t>
  </si>
  <si>
    <t>Subbase grading A, 200mm depth</t>
  </si>
  <si>
    <t>SUBBASE GRADING A, 8-INCH DEPTH</t>
  </si>
  <si>
    <t>30106-0400</t>
  </si>
  <si>
    <t>Subbase grading A, 250mm depth</t>
  </si>
  <si>
    <t>SUBBASE GRADING A, 10-INCH DEPTH</t>
  </si>
  <si>
    <t>30106-0500</t>
  </si>
  <si>
    <t>Subbase grading A, 300mm depth</t>
  </si>
  <si>
    <t>SUBBASE GRADING A, 12-INCH DEPTH</t>
  </si>
  <si>
    <t>30106-0600</t>
  </si>
  <si>
    <t>Subbase grading B, 100mm depth</t>
  </si>
  <si>
    <t>SUBBASE GRADING B, 4-INCH DEPTH</t>
  </si>
  <si>
    <t>30106-0700</t>
  </si>
  <si>
    <t>Subbase grading B, 150mm depth</t>
  </si>
  <si>
    <t>SUBBASE GRADING B, 6-INCH DEPTH</t>
  </si>
  <si>
    <t>30106-0800</t>
  </si>
  <si>
    <t>Subbase grading B, 200mm depth</t>
  </si>
  <si>
    <t>SUBBASE GRADING B, 8-INCH DEPTH</t>
  </si>
  <si>
    <t>30106-0900</t>
  </si>
  <si>
    <t>Subbase grading B, 250mm depth</t>
  </si>
  <si>
    <t>SUBBASE GRADING B, 10-INCH DEPTH</t>
  </si>
  <si>
    <t>30106-1000</t>
  </si>
  <si>
    <t>Subbase grading B, 300mm depth</t>
  </si>
  <si>
    <t>SUBBASE GRADING B, 12-INCH DEPTH</t>
  </si>
  <si>
    <t>30107-0000</t>
  </si>
  <si>
    <t>30107-1000</t>
  </si>
  <si>
    <t>30107-2000</t>
  </si>
  <si>
    <t>30110-0000</t>
  </si>
  <si>
    <t>AGGREGATE SURFACE COURSE</t>
  </si>
  <si>
    <t>30111-1000</t>
  </si>
  <si>
    <t>Aggregate surface course, 100mm depth</t>
  </si>
  <si>
    <t>AGGREGATE SURFACE COURSE, 4-INCH DEPTH</t>
  </si>
  <si>
    <t>30111-2000</t>
  </si>
  <si>
    <t>Aggregate surface course, 150mm depth</t>
  </si>
  <si>
    <t>AGGREGATE SURFACE COURSE, 6-INCH DEPTH</t>
  </si>
  <si>
    <t>30111-3000</t>
  </si>
  <si>
    <t>Aggregate surface course, 200mm depth</t>
  </si>
  <si>
    <t>AGGREGATE SURFACE COURSE, 8-INCH DEPTH</t>
  </si>
  <si>
    <t>30111-4000</t>
  </si>
  <si>
    <t>Aggregate surface course, 250mm depth</t>
  </si>
  <si>
    <t>AGGREGATE SURFACE COURSE, 10-INCH DEPTH</t>
  </si>
  <si>
    <t>30111-5000</t>
  </si>
  <si>
    <t>Aggregate surface course, 300mm depth</t>
  </si>
  <si>
    <t>AGGREGATE SURFACE COURSE, 12-INCH DEPTH</t>
  </si>
  <si>
    <t>30112-0000</t>
  </si>
  <si>
    <t>Roadway aggregate, method 1</t>
  </si>
  <si>
    <t>ROADWAY AGGREGATE, METHOD 1</t>
  </si>
  <si>
    <t>Roadway aggregate, method 2</t>
  </si>
  <si>
    <t>ROADWAY AGGREGATE, METHOD 2</t>
  </si>
  <si>
    <t>BEDDING AND BACKFILL AGGREGATE</t>
  </si>
  <si>
    <t>MECHANICALLY COMPACTED AGGREGATE COLUMN</t>
  </si>
  <si>
    <t>N</t>
  </si>
  <si>
    <t>30201-1000</t>
  </si>
  <si>
    <t>30202-1000</t>
  </si>
  <si>
    <t>Cement treated aggregate course</t>
  </si>
  <si>
    <t>CEMENT TREATED AGGREGATE COURSE</t>
  </si>
  <si>
    <t>CEMENT</t>
  </si>
  <si>
    <t>FLY ASH</t>
  </si>
  <si>
    <t>LIME</t>
  </si>
  <si>
    <t>30301-1000</t>
  </si>
  <si>
    <t>Ditch reconditioning</t>
  </si>
  <si>
    <t>DITCH RECONDITIONING</t>
  </si>
  <si>
    <t>30301-2000</t>
  </si>
  <si>
    <t>Shoulder reconditioning</t>
  </si>
  <si>
    <t>SHOULDER RECONDITIONING</t>
  </si>
  <si>
    <t>30301-3000</t>
  </si>
  <si>
    <t>Shoulder and ditch reconditioning</t>
  </si>
  <si>
    <t>SHOULDER AND DITCH RECONDITIONING</t>
  </si>
  <si>
    <t>30301-4000</t>
  </si>
  <si>
    <t>Roadbed reconditioning</t>
  </si>
  <si>
    <t>ROADBED RECONDITIONING</t>
  </si>
  <si>
    <t>30301-5000</t>
  </si>
  <si>
    <t>Aggregate surface reconditioning</t>
  </si>
  <si>
    <t>AGGREGATE SURFACE RECONDITIONING</t>
  </si>
  <si>
    <t>30301-6000</t>
  </si>
  <si>
    <t>Roadway reconditioning</t>
  </si>
  <si>
    <t>ROADWAY RECONDITIONING</t>
  </si>
  <si>
    <t>30302-1000</t>
  </si>
  <si>
    <t>30302-2000</t>
  </si>
  <si>
    <t>30302-3000</t>
  </si>
  <si>
    <t>30302-4000</t>
  </si>
  <si>
    <t>30302-5000</t>
  </si>
  <si>
    <t>30302-6000</t>
  </si>
  <si>
    <t>30303-1000</t>
  </si>
  <si>
    <t>30303-2000</t>
  </si>
  <si>
    <t>30303-3000</t>
  </si>
  <si>
    <t>CALCIUM CHLORIDE</t>
  </si>
  <si>
    <t>30501-0000</t>
  </si>
  <si>
    <t>AGGREGATE-TOPSOIL COURSE</t>
  </si>
  <si>
    <t>30502-0000</t>
  </si>
  <si>
    <t>Aggregate-topsoil course, 25mm depth</t>
  </si>
  <si>
    <t>AGGREGATE-TOPSOIL COURSE, 1-INCH DEPTH</t>
  </si>
  <si>
    <t>Aggregate-topsoil course, 40mm depth</t>
  </si>
  <si>
    <t>AGGREGATE-TOPSOIL COURSE, 1 1/2-INCH DEPTH</t>
  </si>
  <si>
    <t>Aggregate-topsoil course, 50mm depth</t>
  </si>
  <si>
    <t>AGGREGATE-TOPSOIL COURSE, 2-INCH DEPTH</t>
  </si>
  <si>
    <t>30502-0400</t>
  </si>
  <si>
    <t>Aggregate-topsoil course, 65mm depth</t>
  </si>
  <si>
    <t>AGGREGATE-TOPSOIL COURSE, 2 1/2-INCH DEPTH</t>
  </si>
  <si>
    <t>Aggregate-topsoil course, 75mm depth</t>
  </si>
  <si>
    <t>AGGREGATE-TOPSOIL COURSE, 3-INCH DEPTH</t>
  </si>
  <si>
    <t>30502-0600</t>
  </si>
  <si>
    <t>Aggregate-topsoil course, 90mm depth</t>
  </si>
  <si>
    <t>AGGREGATE-TOPSOIL COURSE, 3 1/2-INCH DEPTH</t>
  </si>
  <si>
    <t>Aggregate-topsoil course, 100mm depth</t>
  </si>
  <si>
    <t>AGGREGATE-TOPSOIL COURSE, 4-INCH DEPTH</t>
  </si>
  <si>
    <t>30502-0800</t>
  </si>
  <si>
    <t>Aggregate-topsoil course, 115mm depth</t>
  </si>
  <si>
    <t>AGGREGATE-TOPSOIL COURSE, 4 1/2-INCH DEPTH</t>
  </si>
  <si>
    <t>Aggregate-topsoil course, 125mm depth</t>
  </si>
  <si>
    <t>AGGREGATE-TOPSOIL COURSE, 5-INCH DEPTH</t>
  </si>
  <si>
    <t>30502-1000</t>
  </si>
  <si>
    <t>Aggregate-topsoil course, 150mm depth</t>
  </si>
  <si>
    <t>AGGREGATE-TOPSOIL COURSE, 6-INCH DEPTH</t>
  </si>
  <si>
    <t>30601-0000</t>
  </si>
  <si>
    <t>DUST PALLIATIVE APPLICATION</t>
  </si>
  <si>
    <t>30602-0000</t>
  </si>
  <si>
    <t>30603-0000</t>
  </si>
  <si>
    <t>EMULSIFIED ASPHALT</t>
  </si>
  <si>
    <t>30604-0000</t>
  </si>
  <si>
    <t>LIGNIN SULFONATE</t>
  </si>
  <si>
    <t>MAGNESIUM CHLORIDE</t>
  </si>
  <si>
    <t>CALCIUM CHLORIDE FLAKE</t>
  </si>
  <si>
    <t>30901-1000</t>
  </si>
  <si>
    <t>Emulsified asphalt treated aggregate base, grading C</t>
  </si>
  <si>
    <t>EMULSIFIED ASPHALT TREATED AGGREGATE BASE, GRADING C</t>
  </si>
  <si>
    <t>30901-2000</t>
  </si>
  <si>
    <t>Emulsified asphalt treated aggregate base, grading D</t>
  </si>
  <si>
    <t>EMULSIFIED ASPHALT TREATED AGGREGATE BASE, GRADING D</t>
  </si>
  <si>
    <t>30901-3000</t>
  </si>
  <si>
    <t>Emulsified asphalt treated aggregate base, grading E</t>
  </si>
  <si>
    <t>EMULSIFIED ASPHALT TREATED AGGREGATE BASE, GRADING E</t>
  </si>
  <si>
    <t>30901-4000</t>
  </si>
  <si>
    <t>Emulsified asphalt treated aggregate base, grading C or D</t>
  </si>
  <si>
    <t>EMULSIFIED ASPHALT TREATED AGGREGATE BASE, GRADING C OR D</t>
  </si>
  <si>
    <t>30902-1000</t>
  </si>
  <si>
    <t>30902-2000</t>
  </si>
  <si>
    <t>30902-3000</t>
  </si>
  <si>
    <t>30902-4000</t>
  </si>
  <si>
    <t>30903-1000</t>
  </si>
  <si>
    <t>30903-2000</t>
  </si>
  <si>
    <t>30903-3000</t>
  </si>
  <si>
    <t>30903-4000</t>
  </si>
  <si>
    <t>Stockpiled aggregate</t>
  </si>
  <si>
    <t>STOCKPILED AGGREGATE</t>
  </si>
  <si>
    <t>31201-0000</t>
  </si>
  <si>
    <t>31202-0000</t>
  </si>
  <si>
    <t>31203-0000</t>
  </si>
  <si>
    <t>BLOTTER</t>
  </si>
  <si>
    <t>15101-0000</t>
  </si>
  <si>
    <t>MOBILIZATION</t>
  </si>
  <si>
    <t>15201-0000</t>
  </si>
  <si>
    <t>CONSTRUCTION SURVEY AND STAKING</t>
  </si>
  <si>
    <t>15205-0000</t>
  </si>
  <si>
    <t>SLOPE, REFERENCE, AND CLEARING AND GRUBBING STAKE</t>
  </si>
  <si>
    <t>15206-0000</t>
  </si>
  <si>
    <t>15210-1000</t>
  </si>
  <si>
    <t>Centerline, staking</t>
  </si>
  <si>
    <t>CENTERLINE, STAKING</t>
  </si>
  <si>
    <t>15210-3000</t>
  </si>
  <si>
    <t>Centerline, verification and staking</t>
  </si>
  <si>
    <t>CENTERLINE, VERIFICATION AND STAKING</t>
  </si>
  <si>
    <t>15210-4000</t>
  </si>
  <si>
    <t>Centerline, establishment</t>
  </si>
  <si>
    <t>CENTERLINE, ESTABLISHMENT</t>
  </si>
  <si>
    <t>15214-0000</t>
  </si>
  <si>
    <t>Survey and staking, miscellaneous</t>
  </si>
  <si>
    <t>SURVEY AND STAKING, MISCELLANEOUS</t>
  </si>
  <si>
    <t>15214-1000</t>
  </si>
  <si>
    <t>Survey and staking, bridge</t>
  </si>
  <si>
    <t>SURVEY AND STAKING, BRIDGE</t>
  </si>
  <si>
    <t>15214-2000</t>
  </si>
  <si>
    <t>Survey and staking, retaining wall</t>
  </si>
  <si>
    <t>SURVEY AND STAKING, RETAINING WALL</t>
  </si>
  <si>
    <t>15214-3000</t>
  </si>
  <si>
    <t>Survey and staking, parking area</t>
  </si>
  <si>
    <t>SURVEY AND STAKING, PARKING AREA</t>
  </si>
  <si>
    <t>15215-1000</t>
  </si>
  <si>
    <t>Survey and staking, approach road</t>
  </si>
  <si>
    <t>SURVEY AND STAKING, APPROACH ROAD</t>
  </si>
  <si>
    <t>15215-2000</t>
  </si>
  <si>
    <t>15215-3000</t>
  </si>
  <si>
    <t>Survey and staking, drainage structure</t>
  </si>
  <si>
    <t>SURVEY AND STAKING, DRAINAGE STRUCTURE</t>
  </si>
  <si>
    <t>15215-4000</t>
  </si>
  <si>
    <t>Survey and staking, permanent monument and marker</t>
  </si>
  <si>
    <t>SURVEY AND STAKING, PERMANENT MONUMENT AND MARKER</t>
  </si>
  <si>
    <t>15215-4500</t>
  </si>
  <si>
    <t>Survey and staking, relocate control point</t>
  </si>
  <si>
    <t>SURVEY AND STAKING, RELOCATE CONTROL POINT</t>
  </si>
  <si>
    <t>15215-5000</t>
  </si>
  <si>
    <t>Survey and staking, box culvert</t>
  </si>
  <si>
    <t>SURVEY AND STAKING, BOX CULVERT</t>
  </si>
  <si>
    <t>15215-6000</t>
  </si>
  <si>
    <t>Survey and staking, roadway cross-sections</t>
  </si>
  <si>
    <t>SURVEY AND STAKING, ROADWAY CROSS-SECTIONS</t>
  </si>
  <si>
    <t>15215-7000</t>
  </si>
  <si>
    <t>15216-1000</t>
  </si>
  <si>
    <t>15216-2000</t>
  </si>
  <si>
    <t>Survey and staking, grade finishing stakes</t>
  </si>
  <si>
    <t>SURVEY AND STAKING, GRADE FINISHING STAKES</t>
  </si>
  <si>
    <t>15216-3000</t>
  </si>
  <si>
    <t>Survey and staking, template control</t>
  </si>
  <si>
    <t>SURVEY AND STAKING, TEMPLATE CONTROL</t>
  </si>
  <si>
    <t>15217-1000</t>
  </si>
  <si>
    <t>15225-0000</t>
  </si>
  <si>
    <t>SLOPE, REFERENCE, AND CLEARING AND GRUBBING CONTROL</t>
  </si>
  <si>
    <t>15236-2000</t>
  </si>
  <si>
    <t>Survey control, grade finishing</t>
  </si>
  <si>
    <t>SURVEY CONTROL, GRADE FINISHING</t>
  </si>
  <si>
    <t>15301-0000</t>
  </si>
  <si>
    <t>CONTRACTOR QUALITY CONTROL</t>
  </si>
  <si>
    <t>15301-0010</t>
  </si>
  <si>
    <t>Contractor quality control and assurance</t>
  </si>
  <si>
    <t>CONTRACTOR QUALITY CONTROL AND ASSURANCE</t>
  </si>
  <si>
    <t>15302-0000</t>
  </si>
  <si>
    <t>CONTRACTOR QUALITY CONTROL MANAGER</t>
  </si>
  <si>
    <t>15303-0000</t>
  </si>
  <si>
    <t>15401-0000</t>
  </si>
  <si>
    <t>CONTRACTOR TESTING</t>
  </si>
  <si>
    <t>15501-0000</t>
  </si>
  <si>
    <t>CONSTRUCTION SCHEDULE</t>
  </si>
  <si>
    <t>15701-0000</t>
  </si>
  <si>
    <t>SOIL EROSION CONTROL</t>
  </si>
  <si>
    <t>15702-1000</t>
  </si>
  <si>
    <t>Soil erosion control, temporary diversion channel</t>
  </si>
  <si>
    <t>SOIL EROSION CONTROL, TEMPORARY DIVERSION CHANNEL</t>
  </si>
  <si>
    <t>15702-2000</t>
  </si>
  <si>
    <t>Soil erosion control, turbidity monitoring</t>
  </si>
  <si>
    <t>SOIL EROSION CONTROL, TURBIDITY MONITORING</t>
  </si>
  <si>
    <t>15703-1000</t>
  </si>
  <si>
    <t>Soil erosion control, soil stabilization</t>
  </si>
  <si>
    <t>SOIL EROSION CONTROL, SOIL STABILIZATION</t>
  </si>
  <si>
    <t>15703-1500</t>
  </si>
  <si>
    <t>Soil erosion control, temporary soil tackifier</t>
  </si>
  <si>
    <t>SOIL EROSION CONTROL, TEMPORARY SOIL TACKIFIER</t>
  </si>
  <si>
    <t>15703-2000</t>
  </si>
  <si>
    <t>Soil erosion control, temporary turf establishment</t>
  </si>
  <si>
    <t>SOIL EROSION CONTROL, TEMPORARY TURF ESTABLISHMENT</t>
  </si>
  <si>
    <t>15703-2500</t>
  </si>
  <si>
    <t>Soil erosion control, mulching, hydraulic method</t>
  </si>
  <si>
    <t>SOIL EROSION CONTROL, MULCHING, HYDRAULIC METHOD</t>
  </si>
  <si>
    <t>15704-1000</t>
  </si>
  <si>
    <t>Soil erosion control, plastic lining</t>
  </si>
  <si>
    <t>SOIL EROSION CONTROL, PLASTIC LINING</t>
  </si>
  <si>
    <t>15704-1100</t>
  </si>
  <si>
    <t>Soil erosion control, brush blanket</t>
  </si>
  <si>
    <t>SOIL EROSION CONTROL, BRUSH BLANKET</t>
  </si>
  <si>
    <t>15705-0100</t>
  </si>
  <si>
    <t>Soil erosion control, silt fence</t>
  </si>
  <si>
    <t>SOIL EROSION CONTROL, SILT FENCE</t>
  </si>
  <si>
    <t>15705-0200</t>
  </si>
  <si>
    <t>Soil erosion control, brush barriers</t>
  </si>
  <si>
    <t>SOIL EROSION CONTROL, BRUSH BARRIERS</t>
  </si>
  <si>
    <t>15705-0300</t>
  </si>
  <si>
    <t>Soil erosion control, slope drains</t>
  </si>
  <si>
    <t>SOIL EROSION CONTROL, SLOPE DRAINS</t>
  </si>
  <si>
    <t>15705-0400</t>
  </si>
  <si>
    <t>Soil erosion control, earth berms</t>
  </si>
  <si>
    <t>SOIL EROSION CONTROL, EARTH BERMS</t>
  </si>
  <si>
    <t>15705-0500</t>
  </si>
  <si>
    <t>Soil erosion control, temporary culvert pipe</t>
  </si>
  <si>
    <t>SOIL EROSION CONTROL, TEMPORARY CULVERT PIPE</t>
  </si>
  <si>
    <t>15705-0600</t>
  </si>
  <si>
    <t>Soil erosion control, temporary 600mm culvert pipe</t>
  </si>
  <si>
    <t>SOIL EROSION CONTROL, TEMPORARY 24-INCH CULVERT PIPE</t>
  </si>
  <si>
    <t>15705-0700</t>
  </si>
  <si>
    <t>Soil erosion control, temporary 750mm culvert pipe</t>
  </si>
  <si>
    <t>SOIL EROSION CONTROL, TEMPORARY 30-INCH CULVERT PIPE</t>
  </si>
  <si>
    <t>15705-0800</t>
  </si>
  <si>
    <t>Soil erosion control, temporary 900mm culvert pipe</t>
  </si>
  <si>
    <t>SOIL EROSION CONTROL, TEMPORARY 36-INCH CULVERT PIPE</t>
  </si>
  <si>
    <t>15705-0900</t>
  </si>
  <si>
    <t>Soil erosion control, temporary 1050mm culvert pipe</t>
  </si>
  <si>
    <t>SOIL EROSION CONTROL, TEMPORARY 42-INCH CULVERT PIPE</t>
  </si>
  <si>
    <t>15705-1000</t>
  </si>
  <si>
    <t>Soil erosion control, temporary 1200mm culvert pipe</t>
  </si>
  <si>
    <t>SOIL EROSION CONTROL, TEMPORARY 48-INCH CULVERT PIPE</t>
  </si>
  <si>
    <t>15705-1100</t>
  </si>
  <si>
    <t>Soil erosion control, temporary 1500mm culvert pipe</t>
  </si>
  <si>
    <t>SOIL EROSION CONTROL, TEMPORARY 60-INCH CULVERT PIPE</t>
  </si>
  <si>
    <t>15705-1200</t>
  </si>
  <si>
    <t>Soil erosion control, temporary 1800mm culvert pipe</t>
  </si>
  <si>
    <t>SOIL EROSION CONTROL, TEMPORARY 72-INCH CULVERT PIPE</t>
  </si>
  <si>
    <t>15705-1300</t>
  </si>
  <si>
    <t>15705-1400</t>
  </si>
  <si>
    <t>15705-1500</t>
  </si>
  <si>
    <t>15705-1600</t>
  </si>
  <si>
    <t>Soil erosion control, absorbent boom</t>
  </si>
  <si>
    <t>SOIL EROSION CONTROL, ABSORBENT BOOM</t>
  </si>
  <si>
    <t>15705-1700</t>
  </si>
  <si>
    <t>Soil erosion control, filter berm</t>
  </si>
  <si>
    <t>SOIL EROSION CONTROL, FILTER BERM</t>
  </si>
  <si>
    <t>15705-1800</t>
  </si>
  <si>
    <t>Soil erosion control, temporary diversion berm</t>
  </si>
  <si>
    <t>SOIL EROSION CONTROL, TEMPORARY DIVERSION BERM</t>
  </si>
  <si>
    <t>15705-2000</t>
  </si>
  <si>
    <t>15705-2100</t>
  </si>
  <si>
    <t>Soil erosion control, silt barrier</t>
  </si>
  <si>
    <t>SOIL EROSION CONTROL, SILT BARRIER</t>
  </si>
  <si>
    <t>15706-0100</t>
  </si>
  <si>
    <t>Soil erosion control, straw bale</t>
  </si>
  <si>
    <t>SOIL EROSION CONTROL, STRAW BALE</t>
  </si>
  <si>
    <t>15706-0200</t>
  </si>
  <si>
    <t>Soil erosion control, check dam</t>
  </si>
  <si>
    <t>SOIL EROSION CONTROL, CHECK DAM</t>
  </si>
  <si>
    <t>15706-0300</t>
  </si>
  <si>
    <t>Soil erosion control, sandbag</t>
  </si>
  <si>
    <t>SOIL EROSION CONTROL, SANDBAG</t>
  </si>
  <si>
    <t>15706-0400</t>
  </si>
  <si>
    <t>Soil erosion control, sediment trap</t>
  </si>
  <si>
    <t>SOIL EROSION CONTROL, SEDIMENT TRAP</t>
  </si>
  <si>
    <t>15706-0500</t>
  </si>
  <si>
    <t>Soil erosion control, inlet sediment trap</t>
  </si>
  <si>
    <t>SOIL EROSION CONTROL, INLET SEDIMENT TRAP</t>
  </si>
  <si>
    <t>15706-0600</t>
  </si>
  <si>
    <t>Soil erosion control, riser pipe assembly</t>
  </si>
  <si>
    <t>SOIL EROSION CONTROL, RISER PIPE ASSEMBLY</t>
  </si>
  <si>
    <t>15706-0700</t>
  </si>
  <si>
    <t>Soil erosion control, silt control gate, type 1</t>
  </si>
  <si>
    <t>SOIL EROSION CONTROL, SILT CONTROL GATE, TYPE 1</t>
  </si>
  <si>
    <t>Soil erosion control, silt control gate, type 2</t>
  </si>
  <si>
    <t>SOIL EROSION CONTROL, SILT CONTROL GATE, TYPE 2</t>
  </si>
  <si>
    <t>Soil erosion control, silt control gate, type 3</t>
  </si>
  <si>
    <t>SOIL EROSION CONTROL, SILT CONTROL GATE, TYPE 3</t>
  </si>
  <si>
    <t>15706-1000</t>
  </si>
  <si>
    <t>Soil erosion control, inlet protection</t>
  </si>
  <si>
    <t>SOIL EROSION CONTROL, INLET PROTECTION</t>
  </si>
  <si>
    <t>15706-1100</t>
  </si>
  <si>
    <t>Soil erosion control, inlet protection type A</t>
  </si>
  <si>
    <t>SOIL EROSION CONTROL, INLET PROTECTION TYPE A</t>
  </si>
  <si>
    <t>15706-1200</t>
  </si>
  <si>
    <t>Soil erosion control, inlet protection type B</t>
  </si>
  <si>
    <t>SOIL EROSION CONTROL, INLET PROTECTION TYPE B</t>
  </si>
  <si>
    <t>15706-1300</t>
  </si>
  <si>
    <t>Soil erosion control, inlet protection type C</t>
  </si>
  <si>
    <t>SOIL EROSION CONTROL, INLET PROTECTION TYPE C</t>
  </si>
  <si>
    <t>15706-1400</t>
  </si>
  <si>
    <t>Soil erosion control, inlet protection type D</t>
  </si>
  <si>
    <t>SOIL EROSION CONTROL, INLET PROTECTION TYPE D</t>
  </si>
  <si>
    <t>15706-1500</t>
  </si>
  <si>
    <t>Soil erosion control, inlet protection type E</t>
  </si>
  <si>
    <t>SOIL EROSION CONTROL, INLET PROTECTION TYPE E</t>
  </si>
  <si>
    <t>15706-1600</t>
  </si>
  <si>
    <t>15706-1700</t>
  </si>
  <si>
    <t>Soil erosion control, water bar</t>
  </si>
  <si>
    <t>SOIL EROSION CONTROL, WATER BAR</t>
  </si>
  <si>
    <t>15706-1800</t>
  </si>
  <si>
    <t>Soil erosion control, temporary stone outlet structure</t>
  </si>
  <si>
    <t>SOIL EROSION CONTROL, TEMPORARY STONE OUTLET STRUCTURE</t>
  </si>
  <si>
    <t>15706-1900</t>
  </si>
  <si>
    <t>Soil erosion control, log dam</t>
  </si>
  <si>
    <t>SOIL EROSION CONTROL, LOG DAM</t>
  </si>
  <si>
    <t>15706-2000</t>
  </si>
  <si>
    <t>Soil erosion control, chitosan gel sock</t>
  </si>
  <si>
    <t>SOIL EROSION CONTROL, CHITOSAN GEL SOCK</t>
  </si>
  <si>
    <t>15706-2100</t>
  </si>
  <si>
    <t>15706-2200</t>
  </si>
  <si>
    <t>Soil erosion control, filter bag</t>
  </si>
  <si>
    <t>SOIL EROSION CONTROL, FILTER BAG</t>
  </si>
  <si>
    <t>15707-1000</t>
  </si>
  <si>
    <t>15708-1000</t>
  </si>
  <si>
    <t>Soil erosion control, supervisor</t>
  </si>
  <si>
    <t>SOIL EROSION CONTROL, SUPERVISOR</t>
  </si>
  <si>
    <t>15709-0100</t>
  </si>
  <si>
    <t>Soil erosion control, polyacrylamide powder</t>
  </si>
  <si>
    <t>SOIL EROSION CONTROL, POLYACRYLAMIDE POWDER</t>
  </si>
  <si>
    <t>15709-0200</t>
  </si>
  <si>
    <t>Soil erosion control, polyacrylamide block</t>
  </si>
  <si>
    <t>SOIL EROSION CONTROL, POLYACRYLAMIDE BLOCK</t>
  </si>
  <si>
    <t>15720-0000</t>
  </si>
  <si>
    <t>STORM WATER POLLUTION PREVENTION PLAN</t>
  </si>
  <si>
    <t>15801-0000</t>
  </si>
  <si>
    <t>WATERING FOR DUST CONTROL</t>
  </si>
  <si>
    <t>15802-0000</t>
  </si>
  <si>
    <t>20101-0000</t>
  </si>
  <si>
    <t>CLEARING AND GRUBBING</t>
  </si>
  <si>
    <t>20102-0000</t>
  </si>
  <si>
    <t>20103-0000</t>
  </si>
  <si>
    <t>20104-0000</t>
  </si>
  <si>
    <t>Clearing</t>
  </si>
  <si>
    <t>CLEARING</t>
  </si>
  <si>
    <t>20201-0000</t>
  </si>
  <si>
    <t>SELECTIVE CLEARING</t>
  </si>
  <si>
    <t>20202-0000</t>
  </si>
  <si>
    <t>20205-0000</t>
  </si>
  <si>
    <t>SELECTIVE CLEARING AND GRUBBING</t>
  </si>
  <si>
    <t>20206-0000</t>
  </si>
  <si>
    <t>20210-0000</t>
  </si>
  <si>
    <t>SPECIAL CLEARING AND GRUBBING</t>
  </si>
  <si>
    <t>20211-0000</t>
  </si>
  <si>
    <t>20212-0000</t>
  </si>
  <si>
    <t>Special clearing</t>
  </si>
  <si>
    <t>SPECIAL CLEARING</t>
  </si>
  <si>
    <t>20215-0000</t>
  </si>
  <si>
    <t>ROADSIDE CLEANUP</t>
  </si>
  <si>
    <t>20216-0000</t>
  </si>
  <si>
    <t>TREE PRUNING</t>
  </si>
  <si>
    <t>20217-0000</t>
  </si>
  <si>
    <t>TREE ROOT PRUNING</t>
  </si>
  <si>
    <t>20220-1000</t>
  </si>
  <si>
    <t>Removal, individual tree</t>
  </si>
  <si>
    <t>REMOVAL, INDIVIDUAL TREE</t>
  </si>
  <si>
    <t>20220-2000</t>
  </si>
  <si>
    <t>Removal, individual stump</t>
  </si>
  <si>
    <t>REMOVAL, INDIVIDUAL STUMP</t>
  </si>
  <si>
    <t>20221-1000</t>
  </si>
  <si>
    <t>Removal, individual trees</t>
  </si>
  <si>
    <t>REMOVAL, INDIVIDUAL TREES</t>
  </si>
  <si>
    <t>20301-0080</t>
  </si>
  <si>
    <t>Removal of bench</t>
  </si>
  <si>
    <t>REMOVAL OF BENCH</t>
  </si>
  <si>
    <t>20301-0100</t>
  </si>
  <si>
    <t>Removal of bollard</t>
  </si>
  <si>
    <t>REMOVAL OF BOLLARD</t>
  </si>
  <si>
    <t>20301-0200</t>
  </si>
  <si>
    <t>Removal of boulder</t>
  </si>
  <si>
    <t>REMOVAL OF BOULDER</t>
  </si>
  <si>
    <t>20301-0300</t>
  </si>
  <si>
    <t>Removal of box culvert</t>
  </si>
  <si>
    <t>REMOVAL OF BOX CULVERT</t>
  </si>
  <si>
    <t>20301-0400</t>
  </si>
  <si>
    <t>Removal of bridge</t>
  </si>
  <si>
    <t>REMOVAL OF BRIDGE</t>
  </si>
  <si>
    <t>20301-0500</t>
  </si>
  <si>
    <t>Removal of catch basin</t>
  </si>
  <si>
    <t>REMOVAL OF CATCH BASIN</t>
  </si>
  <si>
    <t>20301-0600</t>
  </si>
  <si>
    <t>Removal of cattle guard</t>
  </si>
  <si>
    <t>REMOVAL OF CATTLE GUARD</t>
  </si>
  <si>
    <t>20301-0700</t>
  </si>
  <si>
    <t>Removal of delineator</t>
  </si>
  <si>
    <t>REMOVAL OF DELINEATOR</t>
  </si>
  <si>
    <t>20301-0800</t>
  </si>
  <si>
    <t>Removal of drinking fountain</t>
  </si>
  <si>
    <t>REMOVAL OF DRINKING FOUNTAIN</t>
  </si>
  <si>
    <t>20301-0900</t>
  </si>
  <si>
    <t>Removal of fire hydrant</t>
  </si>
  <si>
    <t>REMOVAL OF FIRE HYDRANT</t>
  </si>
  <si>
    <t>20301-1000</t>
  </si>
  <si>
    <t>Removal of frame and grate</t>
  </si>
  <si>
    <t>REMOVAL OF FRAME AND GRATE</t>
  </si>
  <si>
    <t>20301-1100</t>
  </si>
  <si>
    <t>Removal of gate</t>
  </si>
  <si>
    <t>REMOVAL OF GATE</t>
  </si>
  <si>
    <t>20301-1200</t>
  </si>
  <si>
    <t>Removal of headwall</t>
  </si>
  <si>
    <t>REMOVAL OF HEADWALL</t>
  </si>
  <si>
    <t>20301-1300</t>
  </si>
  <si>
    <t>Removal of inlet grate</t>
  </si>
  <si>
    <t>REMOVAL OF INLET GRATE</t>
  </si>
  <si>
    <t>20301-1400</t>
  </si>
  <si>
    <t>Removal of inlet</t>
  </si>
  <si>
    <t>REMOVAL OF INLET</t>
  </si>
  <si>
    <t>20301-1500</t>
  </si>
  <si>
    <t>Removal of light pole</t>
  </si>
  <si>
    <t>REMOVAL OF LIGHT POLE</t>
  </si>
  <si>
    <t>20301-1600</t>
  </si>
  <si>
    <t>Removal of mailbox</t>
  </si>
  <si>
    <t>REMOVAL OF MAILBOX</t>
  </si>
  <si>
    <t>20301-1700</t>
  </si>
  <si>
    <t>Removal of manhole</t>
  </si>
  <si>
    <t>REMOVAL OF MANHOLE</t>
  </si>
  <si>
    <t>20301-1800</t>
  </si>
  <si>
    <t>Removal of monument</t>
  </si>
  <si>
    <t>REMOVAL OF MONUMENT</t>
  </si>
  <si>
    <t>20301-1900</t>
  </si>
  <si>
    <t>Removal of pipe culvert</t>
  </si>
  <si>
    <t>REMOVAL OF PIPE CULVERT</t>
  </si>
  <si>
    <t>20301-2000</t>
  </si>
  <si>
    <t>Removal of pipe end section</t>
  </si>
  <si>
    <t>REMOVAL OF PIPE END SECTION</t>
  </si>
  <si>
    <t>20301-2100</t>
  </si>
  <si>
    <t>Removal of restroom facility</t>
  </si>
  <si>
    <t>REMOVAL OF RESTROOM FACILITY</t>
  </si>
  <si>
    <t>20301-2200</t>
  </si>
  <si>
    <t>Removal of sign and stone foundation</t>
  </si>
  <si>
    <t>REMOVAL OF SIGN AND STONE FOUNDATION</t>
  </si>
  <si>
    <t>20301-2300</t>
  </si>
  <si>
    <t>Removal of sign/marker</t>
  </si>
  <si>
    <t>REMOVAL OF SIGN/MARKER</t>
  </si>
  <si>
    <t>20301-2400</t>
  </si>
  <si>
    <t>Removal of signs</t>
  </si>
  <si>
    <t>REMOVAL OF SIGN</t>
  </si>
  <si>
    <t>20301-2600</t>
  </si>
  <si>
    <t>Removal of structural plate pipe</t>
  </si>
  <si>
    <t>REMOVAL OF STRUCTURAL PLATE PIPE</t>
  </si>
  <si>
    <t>20301-2700</t>
  </si>
  <si>
    <t>Removal of structure</t>
  </si>
  <si>
    <t>REMOVAL OF STRUCTURE</t>
  </si>
  <si>
    <t>20301-2800</t>
  </si>
  <si>
    <t>Removal of structures and obstructions</t>
  </si>
  <si>
    <t>REMOVAL OF STRUCTURES AND OBSTRUCTIONS</t>
  </si>
  <si>
    <t>20301-2900</t>
  </si>
  <si>
    <t>Removal of telephone booth</t>
  </si>
  <si>
    <t>REMOVAL OF TELEPHONE BOOTH</t>
  </si>
  <si>
    <t>20301-3000</t>
  </si>
  <si>
    <t>Removal of trash receptacle</t>
  </si>
  <si>
    <t>REMOVAL OF TRASH RECEPTACLE</t>
  </si>
  <si>
    <t>20301-3100</t>
  </si>
  <si>
    <t>Removal of utility pole</t>
  </si>
  <si>
    <t>REMOVAL OF UTILITY POLE</t>
  </si>
  <si>
    <t>20301-3200</t>
  </si>
  <si>
    <t>Removal of valve</t>
  </si>
  <si>
    <t>REMOVAL OF VALVE</t>
  </si>
  <si>
    <t>20301-3300</t>
  </si>
  <si>
    <t>Removal of vault</t>
  </si>
  <si>
    <t>REMOVAL OF VAULT</t>
  </si>
  <si>
    <t>20301-3400</t>
  </si>
  <si>
    <t>Removal of wheelstop</t>
  </si>
  <si>
    <t>REMOVAL OF WHEELSTOP</t>
  </si>
  <si>
    <t>20301-3500</t>
  </si>
  <si>
    <t>Removal of satellite dish</t>
  </si>
  <si>
    <t>REMOVAL OF SATELLITE DISH</t>
  </si>
  <si>
    <t>20301-3600</t>
  </si>
  <si>
    <t>Removal of raised pavement marker</t>
  </si>
  <si>
    <t>REMOVAL OF RAISED PAVEMENT MARKER</t>
  </si>
  <si>
    <t>20301-3700</t>
  </si>
  <si>
    <t>Removal of terminal section</t>
  </si>
  <si>
    <t>REMOVAL OF TERMINAL SECTION</t>
  </si>
  <si>
    <t>20302-0100</t>
  </si>
  <si>
    <t>20302-0150</t>
  </si>
  <si>
    <t>Removal of bridge railing</t>
  </si>
  <si>
    <t>REMOVAL OF BRIDGE RAILING</t>
  </si>
  <si>
    <t>20302-0200</t>
  </si>
  <si>
    <t>Removal of curb</t>
  </si>
  <si>
    <t>REMOVAL OF CURB</t>
  </si>
  <si>
    <t>20302-0300</t>
  </si>
  <si>
    <t>Removal of curb and gutter, concrete</t>
  </si>
  <si>
    <t>REMOVAL OF CURB AND GUTTER, CONCRETE</t>
  </si>
  <si>
    <t>20302-0400</t>
  </si>
  <si>
    <t>Removal of curb, asphalt</t>
  </si>
  <si>
    <t>REMOVAL OF CURB, ASPHALT</t>
  </si>
  <si>
    <t>20302-0500</t>
  </si>
  <si>
    <t>Removal of curb, concrete</t>
  </si>
  <si>
    <t>REMOVAL OF CURB, CONCRETE</t>
  </si>
  <si>
    <t>20302-0600</t>
  </si>
  <si>
    <t>Removal of curb, stone</t>
  </si>
  <si>
    <t>REMOVAL OF CURB, STONE</t>
  </si>
  <si>
    <t>20302-0625</t>
  </si>
  <si>
    <t>Removal of curb, log</t>
  </si>
  <si>
    <t>REMOVAL OF CURB, LOG</t>
  </si>
  <si>
    <t>20302-0700</t>
  </si>
  <si>
    <t>Removal of fence</t>
  </si>
  <si>
    <t>REMOVAL OF FENCE</t>
  </si>
  <si>
    <t>20302-0800</t>
  </si>
  <si>
    <t>Removal of fence, barbed wire</t>
  </si>
  <si>
    <t>REMOVAL OF FENCE, BARBED WIRE</t>
  </si>
  <si>
    <t>20302-0900</t>
  </si>
  <si>
    <t>Removal of fence, chain link</t>
  </si>
  <si>
    <t>REMOVAL OF FENCE, CHAIN LINK</t>
  </si>
  <si>
    <t>20302-1000</t>
  </si>
  <si>
    <t>Removal of fence, rail</t>
  </si>
  <si>
    <t>REMOVAL OF FENCE, RAIL</t>
  </si>
  <si>
    <t>20302-1100</t>
  </si>
  <si>
    <t>Removal of fence, woven wire</t>
  </si>
  <si>
    <t>REMOVAL OF FENCE, WOVEN WIRE</t>
  </si>
  <si>
    <t>20302-1200</t>
  </si>
  <si>
    <t>Removal of guardrail</t>
  </si>
  <si>
    <t>REMOVAL OF GUARDRAIL</t>
  </si>
  <si>
    <t>20302-1300</t>
  </si>
  <si>
    <t>Removal of guardrail, concrete barrier</t>
  </si>
  <si>
    <t>REMOVAL OF GUARDRAIL, CONCRETE BARRIER</t>
  </si>
  <si>
    <t>20302-1400</t>
  </si>
  <si>
    <t>Removal of guardrail, timber</t>
  </si>
  <si>
    <t>REMOVAL OF GUARDRAIL, TIMBER</t>
  </si>
  <si>
    <t>20302-1500</t>
  </si>
  <si>
    <t>Removal of masonry guardwall</t>
  </si>
  <si>
    <t>REMOVAL OF MASONRY GUARDWALL</t>
  </si>
  <si>
    <t>20302-1600</t>
  </si>
  <si>
    <t>Removal of paved waterway</t>
  </si>
  <si>
    <t>REMOVAL OF PAVED WATERWAY</t>
  </si>
  <si>
    <t>20302-1700</t>
  </si>
  <si>
    <t>Removal of paved waterway, asphalt</t>
  </si>
  <si>
    <t>REMOVAL OF PAVED WATERWAY, ASPHALT</t>
  </si>
  <si>
    <t>20302-1800</t>
  </si>
  <si>
    <t>Removal of paved waterway, brick</t>
  </si>
  <si>
    <t>REMOVAL OF PAVED WATERWAY, BRICK</t>
  </si>
  <si>
    <t>20302-1900</t>
  </si>
  <si>
    <t>Removal of paved waterway, concrete</t>
  </si>
  <si>
    <t>REMOVAL OF PAVED WATERWAY, CONCRETE</t>
  </si>
  <si>
    <t>20302-2000</t>
  </si>
  <si>
    <t>Removal of paved waterway, stone</t>
  </si>
  <si>
    <t>REMOVAL OF PAVED WATERWAY, STONE</t>
  </si>
  <si>
    <t>20302-2100</t>
  </si>
  <si>
    <t>20302-2200</t>
  </si>
  <si>
    <t>Removal of sewerline</t>
  </si>
  <si>
    <t>REMOVAL OF SEWERLINE</t>
  </si>
  <si>
    <t>20302-2210</t>
  </si>
  <si>
    <t>Removal of gas line</t>
  </si>
  <si>
    <t>REMOVAL OF GAS LINE</t>
  </si>
  <si>
    <t>20302-2300</t>
  </si>
  <si>
    <t>Removal of waterline</t>
  </si>
  <si>
    <t>REMOVAL OF WATERLINE</t>
  </si>
  <si>
    <t>20302-2310</t>
  </si>
  <si>
    <t>Removal of cable line</t>
  </si>
  <si>
    <t>REMOVAL OF CABLE LINE</t>
  </si>
  <si>
    <t>20302-2400</t>
  </si>
  <si>
    <t>Removal of wheelstops</t>
  </si>
  <si>
    <t>REMOVAL OF WHEELSTOPS</t>
  </si>
  <si>
    <t>20302-2500</t>
  </si>
  <si>
    <t>Removal of handrail</t>
  </si>
  <si>
    <t>REMOVAL OF HANDRAIL</t>
  </si>
  <si>
    <t>20302-2600</t>
  </si>
  <si>
    <t>Removal of pavement markings</t>
  </si>
  <si>
    <t>REMOVAL OF PAVEMENT MARKINGS</t>
  </si>
  <si>
    <t>20303-0100</t>
  </si>
  <si>
    <t>Removal of approach slab</t>
  </si>
  <si>
    <t>REMOVAL OF APPROACH SLAB</t>
  </si>
  <si>
    <t>20303-0200</t>
  </si>
  <si>
    <t>Removal of bridge deck</t>
  </si>
  <si>
    <t>REMOVAL OF BRIDGE DECK</t>
  </si>
  <si>
    <t>20303-0300</t>
  </si>
  <si>
    <t>Removal of concrete</t>
  </si>
  <si>
    <t>REMOVAL OF CONCRETE</t>
  </si>
  <si>
    <t>20303-0500</t>
  </si>
  <si>
    <t>Removal of granite cobbles</t>
  </si>
  <si>
    <t>REMOVAL OF GRANITE COBBLES</t>
  </si>
  <si>
    <t>20303-0600</t>
  </si>
  <si>
    <t>Removal of gutter, brick</t>
  </si>
  <si>
    <t>REMOVAL OF GUTTER, BRICK</t>
  </si>
  <si>
    <t>20303-0700</t>
  </si>
  <si>
    <t>Removal of gutter, concrete</t>
  </si>
  <si>
    <t>REMOVAL OF GUTTER, CONCRETE</t>
  </si>
  <si>
    <t>20303-0800</t>
  </si>
  <si>
    <t>Removal of gutter, stone</t>
  </si>
  <si>
    <t>REMOVAL OF GUTTER, STONE</t>
  </si>
  <si>
    <t>20303-0900</t>
  </si>
  <si>
    <t>Removal of median, brick</t>
  </si>
  <si>
    <t>REMOVAL OF MEDIAN, BRICK</t>
  </si>
  <si>
    <t>20303-1000</t>
  </si>
  <si>
    <t>Removal of median, concrete</t>
  </si>
  <si>
    <t>REMOVAL OF MEDIAN, CONCRETE</t>
  </si>
  <si>
    <t>20303-1100</t>
  </si>
  <si>
    <t>Removal of median, stone</t>
  </si>
  <si>
    <t>REMOVAL OF MEDIAN, STONE</t>
  </si>
  <si>
    <t>20303-1200</t>
  </si>
  <si>
    <t>20303-1300</t>
  </si>
  <si>
    <t>20303-1400</t>
  </si>
  <si>
    <t>20303-1500</t>
  </si>
  <si>
    <t>20303-1600</t>
  </si>
  <si>
    <t>Removal of pavement, asphalt</t>
  </si>
  <si>
    <t>REMOVAL OF PAVEMENT, ASPHALT</t>
  </si>
  <si>
    <t>20303-1700</t>
  </si>
  <si>
    <t>Removal of pavement, asphalt, 25mm depth</t>
  </si>
  <si>
    <t>REMOVAL OF PAVEMENT, ASPHALT, 1-INCH DEPTH</t>
  </si>
  <si>
    <t>20303-1800</t>
  </si>
  <si>
    <t>Removal of pavement, asphalt, 50mm depth</t>
  </si>
  <si>
    <t>REMOVAL OF PAVEMENT, ASPHALT, 2-INCH DEPTH</t>
  </si>
  <si>
    <t>20303-1900</t>
  </si>
  <si>
    <t>Removal of pavement, asphalt, 75mm depth</t>
  </si>
  <si>
    <t>REMOVAL OF PAVEMENT, ASPHALT, 3-INCH DEPTH</t>
  </si>
  <si>
    <t>20303-2000</t>
  </si>
  <si>
    <t>Removal of pavement, asphalt, 100mm depth</t>
  </si>
  <si>
    <t>REMOVAL OF PAVEMENT, ASPHALT, 4-INCH DEPTH</t>
  </si>
  <si>
    <t>20303-2100</t>
  </si>
  <si>
    <t>Removal of pavement, asphalt, 125mm depth</t>
  </si>
  <si>
    <t>REMOVAL OF PAVEMENT, ASPHALT, 5-INCH DEPTH</t>
  </si>
  <si>
    <t>20303-2200</t>
  </si>
  <si>
    <t>Removal of pavement, asphalt, 150mm depth</t>
  </si>
  <si>
    <t>REMOVAL OF PAVEMENT, ASPHALT, 6-INCH DEPTH</t>
  </si>
  <si>
    <t>20303-2300</t>
  </si>
  <si>
    <t>Removal of pavement, concrete</t>
  </si>
  <si>
    <t>REMOVAL OF PAVEMENT, CONCRETE</t>
  </si>
  <si>
    <t>20303-2700</t>
  </si>
  <si>
    <t>Removal of pavement, concrete, 100mm depth</t>
  </si>
  <si>
    <t>REMOVAL OF PAVEMENT, CONCRETE, 4-INCH DEPTH</t>
  </si>
  <si>
    <t>20303-2800</t>
  </si>
  <si>
    <t>Removal of pavement, concrete, 125mm depth</t>
  </si>
  <si>
    <t>REMOVAL OF PAVEMENT, CONCRETE, 5-INCH DEPTH</t>
  </si>
  <si>
    <t>20303-2900</t>
  </si>
  <si>
    <t>Removal of pavement, concrete, 150mm depth</t>
  </si>
  <si>
    <t>REMOVAL OF PAVEMENT, CONCRETE, 6-INCH DEPTH</t>
  </si>
  <si>
    <t>20303-2910</t>
  </si>
  <si>
    <t>Removal of pavement, concrete, 200mm depth</t>
  </si>
  <si>
    <t>REMOVAL OF PAVEMENT, CONCRETE, 8-INCH DEPTH</t>
  </si>
  <si>
    <t>20303-2920</t>
  </si>
  <si>
    <t>Removal of pavement, concrete, 225mm depth</t>
  </si>
  <si>
    <t>REMOVAL OF PAVEMENT, CONCRETE, 9-INCH DEPTH</t>
  </si>
  <si>
    <t>20303-3000</t>
  </si>
  <si>
    <t>Removal of sidewalk, asphalt</t>
  </si>
  <si>
    <t>REMOVAL OF SIDEWALK, ASPHALT</t>
  </si>
  <si>
    <t>20303-3100</t>
  </si>
  <si>
    <t>Removal of sidewalk, brick</t>
  </si>
  <si>
    <t>REMOVAL OF SIDEWALK, BRICK</t>
  </si>
  <si>
    <t>20303-3200</t>
  </si>
  <si>
    <t>Removal of sidewalk, concrete</t>
  </si>
  <si>
    <t>REMOVAL OF SIDEWALK, CONCRETE</t>
  </si>
  <si>
    <t>20303-3300</t>
  </si>
  <si>
    <t>Removal of sidewalk, stone</t>
  </si>
  <si>
    <t>REMOVAL OF SIDEWALK, STONE</t>
  </si>
  <si>
    <t>20303-3500</t>
  </si>
  <si>
    <t>Removal of stone masonry</t>
  </si>
  <si>
    <t>REMOVAL OF STONE MASONRY</t>
  </si>
  <si>
    <t>20303-3600</t>
  </si>
  <si>
    <t>Removal of wall</t>
  </si>
  <si>
    <t>REMOVAL OF WALL</t>
  </si>
  <si>
    <t>20303-3700</t>
  </si>
  <si>
    <t>20304-1000</t>
  </si>
  <si>
    <t>20304-2000</t>
  </si>
  <si>
    <t>20304-3000</t>
  </si>
  <si>
    <t>20304-4000</t>
  </si>
  <si>
    <t>Removal of bridge superstructure</t>
  </si>
  <si>
    <t>REMOVAL OF BRIDGE SUPERSTRUCTURE</t>
  </si>
  <si>
    <t>20304-5000</t>
  </si>
  <si>
    <t>Removal of building</t>
  </si>
  <si>
    <t>REMOVAL OF BUILDING</t>
  </si>
  <si>
    <t>20304-7000</t>
  </si>
  <si>
    <t>Removal of utility conduits</t>
  </si>
  <si>
    <t>REMOVAL OF UTILITY CONDUITS</t>
  </si>
  <si>
    <t>20304-8000</t>
  </si>
  <si>
    <t>Removal of wingwall concrete</t>
  </si>
  <si>
    <t>REMOVAL OF WINGWALL CONCRETE</t>
  </si>
  <si>
    <t>20304-9000</t>
  </si>
  <si>
    <t>Removal of stream debris</t>
  </si>
  <si>
    <t>REMOVAL OF STREAM DEBRIS</t>
  </si>
  <si>
    <t>20305-1000</t>
  </si>
  <si>
    <t>20305-2000</t>
  </si>
  <si>
    <t>20305-3000</t>
  </si>
  <si>
    <t>20306-0100</t>
  </si>
  <si>
    <t>20310-1000</t>
  </si>
  <si>
    <t>Plug, existing pipe</t>
  </si>
  <si>
    <t>PLUG, EXISTING PIPE</t>
  </si>
  <si>
    <t>20315-0000</t>
  </si>
  <si>
    <t>SAWCUTTING PAVEMENT</t>
  </si>
  <si>
    <t>20401-0000</t>
  </si>
  <si>
    <t>ROADWAY EXCAVATION</t>
  </si>
  <si>
    <t>20402-0000</t>
  </si>
  <si>
    <t>SUBEXCAVATION</t>
  </si>
  <si>
    <t>20403-0000</t>
  </si>
  <si>
    <t>UNCLASSIFIED BORROW</t>
  </si>
  <si>
    <t>20404-0000</t>
  </si>
  <si>
    <t>20410-0000</t>
  </si>
  <si>
    <t>SELECT BORROW</t>
  </si>
  <si>
    <t>20411-0000</t>
  </si>
  <si>
    <t>20415-0000</t>
  </si>
  <si>
    <t>SELECT TOPPING</t>
  </si>
  <si>
    <t>20416-0000</t>
  </si>
  <si>
    <t>20419-1000</t>
  </si>
  <si>
    <t>Embankment construction, surcharge</t>
  </si>
  <si>
    <t>EMBANKMENT CONSTRUCTION</t>
  </si>
  <si>
    <t>20420-0000</t>
  </si>
  <si>
    <t>EMBANKMENT CONSTRUCTION, SURCHARGE</t>
  </si>
  <si>
    <t>20421-0000</t>
  </si>
  <si>
    <t>ROCK EXCAVATION</t>
  </si>
  <si>
    <t>20425-1000</t>
  </si>
  <si>
    <t>Ditch, excavation</t>
  </si>
  <si>
    <t>DITCH, EXCAVATION</t>
  </si>
  <si>
    <t>20425-2000</t>
  </si>
  <si>
    <t>Ditch, excavation, furrow ditch</t>
  </si>
  <si>
    <t>DITCH, EXCAVATION, FURROW DITCH</t>
  </si>
  <si>
    <t>20426-1000</t>
  </si>
  <si>
    <t>20426-2000</t>
  </si>
  <si>
    <t>Ditch, excavation by hand</t>
  </si>
  <si>
    <t>DITCH, EXCAVATION BY HAND</t>
  </si>
  <si>
    <t>20430-1000</t>
  </si>
  <si>
    <t>Shoulder, excavation</t>
  </si>
  <si>
    <t>SHOULDER, EXCAVATION</t>
  </si>
  <si>
    <t>20431-1000</t>
  </si>
  <si>
    <t>20435-1000</t>
  </si>
  <si>
    <t>Backfill, select granular</t>
  </si>
  <si>
    <t>BACKFILL, SELECT GRANULAR</t>
  </si>
  <si>
    <t>20435-2000</t>
  </si>
  <si>
    <t>Backfill, granular</t>
  </si>
  <si>
    <t>BACKFILL, GRANULAR</t>
  </si>
  <si>
    <t>20435-2500</t>
  </si>
  <si>
    <t>Backfill, permeable</t>
  </si>
  <si>
    <t>BACKFILL, PERMEABLE</t>
  </si>
  <si>
    <t>20435-3000</t>
  </si>
  <si>
    <t>Backfill, curb</t>
  </si>
  <si>
    <t>BACKFILL, CURB</t>
  </si>
  <si>
    <t>20440-0000</t>
  </si>
  <si>
    <t>ROUNDING CUT SLOPES</t>
  </si>
  <si>
    <t>20441-0000</t>
  </si>
  <si>
    <t>WASTE</t>
  </si>
  <si>
    <t>20442-0000</t>
  </si>
  <si>
    <t>SLOPE SCALING</t>
  </si>
  <si>
    <t>20443-0000</t>
  </si>
  <si>
    <t>BERMS</t>
  </si>
  <si>
    <t>20450-1000</t>
  </si>
  <si>
    <t>Borrow, rock</t>
  </si>
  <si>
    <t>BORROW, ROCK</t>
  </si>
  <si>
    <t>20451-1000</t>
  </si>
  <si>
    <t>20460-0000</t>
  </si>
  <si>
    <t>HAND EXCAVATION</t>
  </si>
  <si>
    <t>20465-0000</t>
  </si>
  <si>
    <t>CONSERVE AND PLACE BOULDER</t>
  </si>
  <si>
    <t>20466-0000</t>
  </si>
  <si>
    <t>Conserve and stockpile topsoil</t>
  </si>
  <si>
    <t>CONSERVE AND STOCKPILE TOPSOIL</t>
  </si>
  <si>
    <t>20501-0000</t>
  </si>
  <si>
    <t>CONTROLLED BLAST HOLE</t>
  </si>
  <si>
    <t>20502-0000</t>
  </si>
  <si>
    <t>CONTROLLED BLASTING</t>
  </si>
  <si>
    <t>20503-0000</t>
  </si>
  <si>
    <t>CONTROLLED VIBRATION MONITORING</t>
  </si>
  <si>
    <t>20504-0000</t>
  </si>
  <si>
    <t>BLASTING CONSULTANT</t>
  </si>
  <si>
    <t>20701-0100</t>
  </si>
  <si>
    <t>20701-0200</t>
  </si>
  <si>
    <t>20701-0300</t>
  </si>
  <si>
    <t>20701-0400</t>
  </si>
  <si>
    <t>20701-0500</t>
  </si>
  <si>
    <t>20701-0600</t>
  </si>
  <si>
    <t>20701-0700</t>
  </si>
  <si>
    <t>20701-0800</t>
  </si>
  <si>
    <t>20701-0900</t>
  </si>
  <si>
    <t>20701-1000</t>
  </si>
  <si>
    <t>20703-0000</t>
  </si>
  <si>
    <t>GEOGRID</t>
  </si>
  <si>
    <t>20703-1000</t>
  </si>
  <si>
    <t>20703-2000</t>
  </si>
  <si>
    <t>20704-0000</t>
  </si>
  <si>
    <t>GEOMEMBRANE</t>
  </si>
  <si>
    <t>20705-1000</t>
  </si>
  <si>
    <t>Insulation board, polystyrene foam</t>
  </si>
  <si>
    <t>INSULATION BOARD, POLYSTYRENE FOAM</t>
  </si>
  <si>
    <t>20706-0000</t>
  </si>
  <si>
    <t>20707-0000</t>
  </si>
  <si>
    <t>GEOCELL</t>
  </si>
  <si>
    <t>20801-0000</t>
  </si>
  <si>
    <t>STRUCTURE EXCAVATION</t>
  </si>
  <si>
    <t>20802-0000</t>
  </si>
  <si>
    <t>FOUNDATION FILL</t>
  </si>
  <si>
    <t>20803-0000</t>
  </si>
  <si>
    <t>STRUCTURAL BACKFILL</t>
  </si>
  <si>
    <t>20804-0000</t>
  </si>
  <si>
    <t>20810-0000</t>
  </si>
  <si>
    <t>SHORING AND BRACING</t>
  </si>
  <si>
    <t>20811-0000</t>
  </si>
  <si>
    <t>20815-0000</t>
  </si>
  <si>
    <t>COFFERDAMS</t>
  </si>
  <si>
    <t>20816-0000</t>
  </si>
  <si>
    <t>20820-0000</t>
  </si>
  <si>
    <t>DEWATERING</t>
  </si>
  <si>
    <t>21101-1000</t>
  </si>
  <si>
    <t>Roadway obliteration, method 1</t>
  </si>
  <si>
    <t>ROADWAY OBLITERATION, METHOD 1</t>
  </si>
  <si>
    <t>21101-2000</t>
  </si>
  <si>
    <t>Roadway obliteration, method 2</t>
  </si>
  <si>
    <t>ROADWAY OBLITERATION, METHOD 2</t>
  </si>
  <si>
    <t>21102-1000</t>
  </si>
  <si>
    <t>21102-2000</t>
  </si>
  <si>
    <t>21201-0000</t>
  </si>
  <si>
    <t>LINEAR GRADING</t>
  </si>
  <si>
    <t>21202-0000</t>
  </si>
  <si>
    <t>SITE GRADING</t>
  </si>
  <si>
    <t>21301-0000</t>
  </si>
  <si>
    <t>Subgrade stabilization</t>
  </si>
  <si>
    <t>SUBGRADE STABILIZATION</t>
  </si>
  <si>
    <t>21302-0000</t>
  </si>
  <si>
    <t>21303-0000</t>
  </si>
  <si>
    <t>HYDRAULIC CEMENT</t>
  </si>
  <si>
    <t>21304-0000</t>
  </si>
  <si>
    <t>25101-0000</t>
  </si>
  <si>
    <t>25101-1000</t>
  </si>
  <si>
    <t>25101-2000</t>
  </si>
  <si>
    <t>25101-3000</t>
  </si>
  <si>
    <t>25102-1000</t>
  </si>
  <si>
    <t>25102-2000</t>
  </si>
  <si>
    <t>25102-3000</t>
  </si>
  <si>
    <t>25105-1000</t>
  </si>
  <si>
    <t>25105-2000</t>
  </si>
  <si>
    <t>25105-3000</t>
  </si>
  <si>
    <t>25106-1000</t>
  </si>
  <si>
    <t>25106-2000</t>
  </si>
  <si>
    <t>25106-3000</t>
  </si>
  <si>
    <t>25110-1000</t>
  </si>
  <si>
    <t>25110-2000</t>
  </si>
  <si>
    <t>25110-3000</t>
  </si>
  <si>
    <t>25111-1000</t>
  </si>
  <si>
    <t>25111-2000</t>
  </si>
  <si>
    <t>25111-3000</t>
  </si>
  <si>
    <t>25115-0000</t>
  </si>
  <si>
    <t>Imbricated riprap</t>
  </si>
  <si>
    <t>IMBRICATED RIPRAP</t>
  </si>
  <si>
    <t>25120-1000</t>
  </si>
  <si>
    <t>25120-2000</t>
  </si>
  <si>
    <t>25120-3000</t>
  </si>
  <si>
    <t>25124-0000</t>
  </si>
  <si>
    <t>River cobbles</t>
  </si>
  <si>
    <t>RIVER COBBLES</t>
  </si>
  <si>
    <t>25125-0000</t>
  </si>
  <si>
    <t>BOULDER</t>
  </si>
  <si>
    <t>25126-0000</t>
  </si>
  <si>
    <t>REMOVE AND RESET BOULDER</t>
  </si>
  <si>
    <t>25201-0000</t>
  </si>
  <si>
    <t>Special rock embankment</t>
  </si>
  <si>
    <t>SPECIAL ROCK EMBANKMENT</t>
  </si>
  <si>
    <t>25201-1000</t>
  </si>
  <si>
    <t>Special rock embankment, mechanically-placed</t>
  </si>
  <si>
    <t>SPECIAL ROCK EMBANKMENT, MECHANICALLY-PLACED</t>
  </si>
  <si>
    <t>25201-2000</t>
  </si>
  <si>
    <t>Special rock embankment, hand-placed</t>
  </si>
  <si>
    <t>SPECIAL ROCK EMBANKMENT, HAND-PLACED</t>
  </si>
  <si>
    <t>25202-0000</t>
  </si>
  <si>
    <t>25202-1000</t>
  </si>
  <si>
    <t>25202-2000</t>
  </si>
  <si>
    <t>25205-0000</t>
  </si>
  <si>
    <t>Rock buttress</t>
  </si>
  <si>
    <t>ROCK BUTTRESS</t>
  </si>
  <si>
    <t>25205-1000</t>
  </si>
  <si>
    <t>Rock buttress, mechanically-placed</t>
  </si>
  <si>
    <t>ROCK BUTTRESS, MECHANICALLY-PLACED</t>
  </si>
  <si>
    <t>25205-2000</t>
  </si>
  <si>
    <t>Rock buttress, hand-placed</t>
  </si>
  <si>
    <t>ROCK BUTTRESS, HAND-PLACED</t>
  </si>
  <si>
    <t>25206-0000</t>
  </si>
  <si>
    <t>25206-1000</t>
  </si>
  <si>
    <t>25206-2000</t>
  </si>
  <si>
    <t>25210-0000</t>
  </si>
  <si>
    <t>ROCKERY</t>
  </si>
  <si>
    <t>25301-0000</t>
  </si>
  <si>
    <t>GABIONS</t>
  </si>
  <si>
    <t>25301-1000</t>
  </si>
  <si>
    <t>Gabions, galvanized or aluminized coated</t>
  </si>
  <si>
    <t>GABIONS, GALVANIZED OR ALUMINIZED COATED</t>
  </si>
  <si>
    <t>25301-2000</t>
  </si>
  <si>
    <t>Gabions, polyvinyl chloride coated</t>
  </si>
  <si>
    <t>GABIONS, POLYVINYL CHLORIDE COATED</t>
  </si>
  <si>
    <t>25302-1000</t>
  </si>
  <si>
    <t>25302-2000</t>
  </si>
  <si>
    <t>25305-1000</t>
  </si>
  <si>
    <t>Revet mattress, galvanized or aluminized coated</t>
  </si>
  <si>
    <t>REVET MATTRESS, GALVANIZED OR ALUMINIZED COATED</t>
  </si>
  <si>
    <t>25305-2000</t>
  </si>
  <si>
    <t>Revet mattress, polyvinyl chloride coated</t>
  </si>
  <si>
    <t>REVET MATTRESS, POLYVINYL CHLORIDE COATED</t>
  </si>
  <si>
    <t>25306-1000</t>
  </si>
  <si>
    <t>REVETMENT MAT, ARTICULATED CONCRETE BLOCK</t>
  </si>
  <si>
    <t>25501-0000</t>
  </si>
  <si>
    <t>Mechanically stabilized earth wall</t>
  </si>
  <si>
    <t>MECHANICALLY STABILIZED EARTH WALL</t>
  </si>
  <si>
    <t>25501-1000</t>
  </si>
  <si>
    <t>Mechanically stabilized earth wall, welded wire face</t>
  </si>
  <si>
    <t>MECHANICALLY STABILIZED EARTH WALL, WELDED WIRE FACE</t>
  </si>
  <si>
    <t>25501-2000</t>
  </si>
  <si>
    <t>Mechanically stabilized earth wall, gabion face</t>
  </si>
  <si>
    <t>MECHANICALLY STABILIZED EARTH WALL, GABION FACE</t>
  </si>
  <si>
    <t>25501-3000</t>
  </si>
  <si>
    <t>Mechanically stabilized earth wall, modular block face</t>
  </si>
  <si>
    <t>MECHANICALLY STABILIZED EARTH WALL, MODULAR BLOCK FACE</t>
  </si>
  <si>
    <t>25501-3500</t>
  </si>
  <si>
    <t>Mechanically stabilized earth wall, brick face</t>
  </si>
  <si>
    <t>MECHANICALLY STABILIZED EARTH WALL, BRICK FACE</t>
  </si>
  <si>
    <t>25501-4000</t>
  </si>
  <si>
    <t>25505-1000</t>
  </si>
  <si>
    <t>Shored mechanically stabilized earth wall</t>
  </si>
  <si>
    <t>SHORED MECHANICALLY STABILIZED EARTH WALL</t>
  </si>
  <si>
    <t>25510-0000</t>
  </si>
  <si>
    <t>SELECT GRANULAR BACKFILL</t>
  </si>
  <si>
    <t>25601-0000</t>
  </si>
  <si>
    <t>GROUND ANCHOR</t>
  </si>
  <si>
    <t>25602-0000</t>
  </si>
  <si>
    <t>25605-0000</t>
  </si>
  <si>
    <t>PERFORMANCE TEST</t>
  </si>
  <si>
    <t>25610-0000</t>
  </si>
  <si>
    <t>ANCHOR PAD</t>
  </si>
  <si>
    <t>25801-0000</t>
  </si>
  <si>
    <t>REINFORCED CONCRETE RETAINING WALL</t>
  </si>
  <si>
    <t>25801-0100</t>
  </si>
  <si>
    <t>Reinforced concrete retaining wall, 1.5m</t>
  </si>
  <si>
    <t>REINFORCED CONCRETE RETAINING WALL, 4 FEET</t>
  </si>
  <si>
    <t>25801-0200</t>
  </si>
  <si>
    <t>Reinforced concrete retaining wall, 2.0m</t>
  </si>
  <si>
    <t>REINFORCED CONCRETE RETAINING WALL, 6 FEET</t>
  </si>
  <si>
    <t>25801-0300</t>
  </si>
  <si>
    <t>Reinforced concrete retaining wall, 2.5m</t>
  </si>
  <si>
    <t>REINFORCED CONCRETE RETAINING WALL, 8 FEET</t>
  </si>
  <si>
    <t>25801-0400</t>
  </si>
  <si>
    <t>Reinforced concrete retaining wall, 3.0m</t>
  </si>
  <si>
    <t>REINFORCED CONCRETE RETAINING WALL, 10 FEET</t>
  </si>
  <si>
    <t>25801-0500</t>
  </si>
  <si>
    <t>Reinforced concrete retaining wall, 3.5m</t>
  </si>
  <si>
    <t>REINFORCED CONCRETE RETAINING WALL, 12 FEET</t>
  </si>
  <si>
    <t>25801-0600</t>
  </si>
  <si>
    <t>Reinforced concrete retaining wall, 4.0m</t>
  </si>
  <si>
    <t>REINFORCED CONCRETE RETAINING WALL, 14 FEET</t>
  </si>
  <si>
    <t>25801-0700</t>
  </si>
  <si>
    <t>Reinforced concrete retaining wall, 4.5m</t>
  </si>
  <si>
    <t>REINFORCED CONCRETE RETAINING WALL, 15 FEET</t>
  </si>
  <si>
    <t>25801-0800</t>
  </si>
  <si>
    <t>Reinforced concrete retaining wall, 5.0m</t>
  </si>
  <si>
    <t>REINFORCED CONCRETE RETAINING WALL, 16 FEET</t>
  </si>
  <si>
    <t>25801-1000</t>
  </si>
  <si>
    <t>Reinforced concrete retaining wall, 5.5m</t>
  </si>
  <si>
    <t>REINFORCED CONCRETE RETAINING WALL, 18 FEET</t>
  </si>
  <si>
    <t>25901-0000</t>
  </si>
  <si>
    <t>SOIL NAIL</t>
  </si>
  <si>
    <t>25902-0000</t>
  </si>
  <si>
    <t>SOIL NAIL RETAINING WALL</t>
  </si>
  <si>
    <t>25903-0000</t>
  </si>
  <si>
    <t>VERIFICATION TEST NAIL</t>
  </si>
  <si>
    <t>26001-0000</t>
  </si>
  <si>
    <t>ROCK BOLT</t>
  </si>
  <si>
    <t>26101-0000</t>
  </si>
  <si>
    <t>ROCK DOWEL</t>
  </si>
  <si>
    <t>27001-0000</t>
  </si>
  <si>
    <t>GROUT</t>
  </si>
  <si>
    <t>27001-1000</t>
  </si>
  <si>
    <t>Grout, cement</t>
  </si>
  <si>
    <t>GROUT, CEMENT</t>
  </si>
  <si>
    <t>27002-0000</t>
  </si>
  <si>
    <t>GROUT PIPE</t>
  </si>
  <si>
    <t>27003-0000</t>
  </si>
  <si>
    <t>DRILLED HOLE</t>
  </si>
  <si>
    <t>27101-0000</t>
  </si>
  <si>
    <t>INCLINOMETER CASING</t>
  </si>
  <si>
    <t>27102-0100</t>
  </si>
  <si>
    <t>Geotechnical instrumentation, piezometer</t>
  </si>
  <si>
    <t>GEOTECHNICAL INSTRUMENTATION, PIEZOMETER</t>
  </si>
  <si>
    <t>Reinforced soil slope</t>
  </si>
  <si>
    <t>REINFORCED SOIL SLOPE</t>
  </si>
  <si>
    <t>27301-0000</t>
  </si>
  <si>
    <t>POLYURETHANE RESIN INJECTION</t>
  </si>
  <si>
    <t>27302-0000</t>
  </si>
  <si>
    <t>Polyurethane resin monitoring and clean-up</t>
  </si>
  <si>
    <t>POLYURETHANE RESIN MONITORING AND CLEAN-UP</t>
  </si>
  <si>
    <t>27401-1000</t>
  </si>
  <si>
    <t>Vibro columns, concrete</t>
  </si>
  <si>
    <t>VIBRO COLUMNS, CONCRETE</t>
  </si>
  <si>
    <t>27402-0000</t>
  </si>
  <si>
    <t>Vibro column load test</t>
  </si>
  <si>
    <t>VIBRO COLUMN LOAD TEST</t>
  </si>
  <si>
    <t>27403-0000</t>
  </si>
  <si>
    <t>VIBRO COLUMN PREDRILLING</t>
  </si>
  <si>
    <t>27501-1000</t>
  </si>
  <si>
    <t>Geofoam, lightweight fill material</t>
  </si>
  <si>
    <t>GEOFOAM, LIGHTWEIGHT FILL MATERIAL</t>
  </si>
  <si>
    <t>40101-0100</t>
  </si>
  <si>
    <t>NR</t>
  </si>
  <si>
    <t>40101-0200</t>
  </si>
  <si>
    <t>40101-0300</t>
  </si>
  <si>
    <t>40101-0500</t>
  </si>
  <si>
    <t>40101-0600</t>
  </si>
  <si>
    <t>40101-0700</t>
  </si>
  <si>
    <t>40101-0900</t>
  </si>
  <si>
    <t>40101-1000</t>
  </si>
  <si>
    <t>40101-1100</t>
  </si>
  <si>
    <t>40101-1300</t>
  </si>
  <si>
    <t>40101-1400</t>
  </si>
  <si>
    <t>40101-1500</t>
  </si>
  <si>
    <t>40101-5500</t>
  </si>
  <si>
    <t>40101-5600</t>
  </si>
  <si>
    <t>40101-5700</t>
  </si>
  <si>
    <t>40102-0100</t>
  </si>
  <si>
    <t>40102-0500</t>
  </si>
  <si>
    <t>40102-0900</t>
  </si>
  <si>
    <t>40102-1300</t>
  </si>
  <si>
    <t>40102-5500</t>
  </si>
  <si>
    <t>40105-1000</t>
  </si>
  <si>
    <t>Antistrip additive, type 1</t>
  </si>
  <si>
    <t>ANTISTRIP ADDITIVE, TYPE 1</t>
  </si>
  <si>
    <t>40105-2000</t>
  </si>
  <si>
    <t>Antistrip additive, type 2</t>
  </si>
  <si>
    <t>ANTISTRIP ADDITIVE, TYPE 2</t>
  </si>
  <si>
    <t>40105-3000</t>
  </si>
  <si>
    <t>Antistrip additive, type 3</t>
  </si>
  <si>
    <t>ANTISTRIP ADDITIVE, TYPE 3</t>
  </si>
  <si>
    <t>40106-0000</t>
  </si>
  <si>
    <t>MINERAL FILLER</t>
  </si>
  <si>
    <t>DI</t>
  </si>
  <si>
    <t>40199-0002</t>
  </si>
  <si>
    <t>Incentive, roughness</t>
  </si>
  <si>
    <t>INCENTIVE, ROUGHNESS</t>
  </si>
  <si>
    <t>ASPHALT CONCRETE PAVEMENT</t>
  </si>
  <si>
    <t>40201-0100</t>
  </si>
  <si>
    <t>40201-0200</t>
  </si>
  <si>
    <t>40201-0300</t>
  </si>
  <si>
    <t>40201-2500</t>
  </si>
  <si>
    <t>40201-2600</t>
  </si>
  <si>
    <t>40201-2700</t>
  </si>
  <si>
    <t>40202-0100</t>
  </si>
  <si>
    <t>40202-2500</t>
  </si>
  <si>
    <t>40205-1000</t>
  </si>
  <si>
    <t>40205-2000</t>
  </si>
  <si>
    <t>40205-3000</t>
  </si>
  <si>
    <t>40206-0000</t>
  </si>
  <si>
    <t>40299-0002</t>
  </si>
  <si>
    <t>40301-0000</t>
  </si>
  <si>
    <t>40301-0100</t>
  </si>
  <si>
    <t>40301-0200</t>
  </si>
  <si>
    <t>40302-0100</t>
  </si>
  <si>
    <t>40302-0200</t>
  </si>
  <si>
    <t>40505-1000</t>
  </si>
  <si>
    <t>40505-2000</t>
  </si>
  <si>
    <t>40505-3000</t>
  </si>
  <si>
    <t>40506-0000</t>
  </si>
  <si>
    <t>40801-0000</t>
  </si>
  <si>
    <t>COLD RECYCLED ASPHALT BASE COURSE</t>
  </si>
  <si>
    <t>40802-0100</t>
  </si>
  <si>
    <t>Cold recycled asphalt base course, 50mm depth</t>
  </si>
  <si>
    <t>COLD RECYCLED ASPHALT BASE COURSE, 2-INCH DEPTH</t>
  </si>
  <si>
    <t>40802-0200</t>
  </si>
  <si>
    <t>Cold recycled asphalt base course, 75mm depth</t>
  </si>
  <si>
    <t>COLD RECYCLED ASPHALT BASE COURSE, 3-INCH DEPTH</t>
  </si>
  <si>
    <t>40802-0300</t>
  </si>
  <si>
    <t>Cold recycled asphalt base course, 100mm depth</t>
  </si>
  <si>
    <t>COLD RECYCLED ASPHALT BASE COURSE, 4-INCH DEPTH</t>
  </si>
  <si>
    <t>40802-0400</t>
  </si>
  <si>
    <t>Cold recycled asphalt base course, 125mm depth</t>
  </si>
  <si>
    <t>COLD RECYCLED ASPHALT BASE COURSE, 5-INCH DEPTH</t>
  </si>
  <si>
    <t>40802-0500</t>
  </si>
  <si>
    <t>Cold recycled asphalt base course, 150mm depth</t>
  </si>
  <si>
    <t>COLD RECYCLED ASPHALT BASE COURSE, 6-INCH DEPTH</t>
  </si>
  <si>
    <t>40802-0600</t>
  </si>
  <si>
    <t>Cold recycled asphalt base course, 175mm depth</t>
  </si>
  <si>
    <t>COLD RECYCLED ASPHALT BASE COURSE, 7-INCH DEPTH</t>
  </si>
  <si>
    <t>40802-0700</t>
  </si>
  <si>
    <t>Cold recycled asphalt base course, 200mm depth</t>
  </si>
  <si>
    <t>COLD RECYCLED ASPHALT BASE COURSE, 8-INCH DEPTH</t>
  </si>
  <si>
    <t>40802-0800</t>
  </si>
  <si>
    <t>Cold recycled asphalt base course, 250mm depth</t>
  </si>
  <si>
    <t>COLD RECYCLED ASPHALT BASE COURSE, 10-INCH DEPTH</t>
  </si>
  <si>
    <t>40806-0000</t>
  </si>
  <si>
    <t>40807-0000</t>
  </si>
  <si>
    <t>40901-1000</t>
  </si>
  <si>
    <t>40901-2000</t>
  </si>
  <si>
    <t>40902-1000</t>
  </si>
  <si>
    <t>40902-2000</t>
  </si>
  <si>
    <t>FOG SEAL</t>
  </si>
  <si>
    <t>41001-1000</t>
  </si>
  <si>
    <t>Slurry seal, type 1</t>
  </si>
  <si>
    <t>SLURRY SEAL, TYPE 1</t>
  </si>
  <si>
    <t>41001-2000</t>
  </si>
  <si>
    <t>Slurry seal, type 2</t>
  </si>
  <si>
    <t>SLURRY SEAL, TYPE 2</t>
  </si>
  <si>
    <t>41001-3000</t>
  </si>
  <si>
    <t>Slurry seal, type 3</t>
  </si>
  <si>
    <t>SLURRY SEAL, TYPE 3</t>
  </si>
  <si>
    <t>41101-1000</t>
  </si>
  <si>
    <t>41101-2000</t>
  </si>
  <si>
    <t>41101-3000</t>
  </si>
  <si>
    <t>41102-1000</t>
  </si>
  <si>
    <t>41102-2000</t>
  </si>
  <si>
    <t>41102-3000</t>
  </si>
  <si>
    <t>41105-0000</t>
  </si>
  <si>
    <t>41106-0000</t>
  </si>
  <si>
    <t>41201-0000</t>
  </si>
  <si>
    <t>Tack coat</t>
  </si>
  <si>
    <t>TACK COAT</t>
  </si>
  <si>
    <t>41202-0000</t>
  </si>
  <si>
    <t>41301-0000</t>
  </si>
  <si>
    <t>ASPHALT PAVEMENT MILLING</t>
  </si>
  <si>
    <t>41301-0100</t>
  </si>
  <si>
    <t>Asphalt pavement milling, 20mm depth</t>
  </si>
  <si>
    <t>ASPHALT PAVEMENT MILLING, 3/4-INCH DEPTH</t>
  </si>
  <si>
    <t>41301-0200</t>
  </si>
  <si>
    <t>Asphalt pavement milling, 25mm depth</t>
  </si>
  <si>
    <t>ASPHALT PAVEMENT MILLING, 1-INCH DEPTH</t>
  </si>
  <si>
    <t>41301-0400</t>
  </si>
  <si>
    <t>Asphalt pavement milling, 40mm depth</t>
  </si>
  <si>
    <t>ASPHALT PAVEMENT MILLING, 1 1/2-INCH DEPTH</t>
  </si>
  <si>
    <t>41301-0600</t>
  </si>
  <si>
    <t>Asphalt pavement milling, 50mm depth</t>
  </si>
  <si>
    <t>ASPHALT PAVEMENT MILLING, 2-INCH DEPTH</t>
  </si>
  <si>
    <t>41301-0700</t>
  </si>
  <si>
    <t>Asphalt pavement milling, 65mm depth</t>
  </si>
  <si>
    <t>ASPHALT PAVEMENT MILLING, 2 1/2-INCH DEPTH</t>
  </si>
  <si>
    <t>41301-0800</t>
  </si>
  <si>
    <t>Asphalt pavement milling, 75mm depth</t>
  </si>
  <si>
    <t>ASPHALT PAVEMENT MILLING, 3-INCH DEPTH</t>
  </si>
  <si>
    <t>41301-0900</t>
  </si>
  <si>
    <t>Asphalt pavement milling, 90mm depth</t>
  </si>
  <si>
    <t>ASPHALT PAVEMENT MILLING, 3 1/2-INCH DEPTH</t>
  </si>
  <si>
    <t>41301-1000</t>
  </si>
  <si>
    <t>Asphalt pavement milling, 100mm depth</t>
  </si>
  <si>
    <t>ASPHALT PAVEMENT MILLING, 4-INCH DEPTH</t>
  </si>
  <si>
    <t>41301-1100</t>
  </si>
  <si>
    <t>Asphalt pavement milling, 115mm depth</t>
  </si>
  <si>
    <t>ASPHALT PAVEMENT MILLING, 4 1/2-INCH DEPTH</t>
  </si>
  <si>
    <t>41301-1200</t>
  </si>
  <si>
    <t>Asphalt pavement milling, 125mm depth</t>
  </si>
  <si>
    <t>ASPHALT PAVEMENT MILLING, 5-INCH DEPTH</t>
  </si>
  <si>
    <t>41301-1300</t>
  </si>
  <si>
    <t>Asphalt pavement milling, 150mm depth</t>
  </si>
  <si>
    <t>ASPHALT PAVEMENT MILLING, 6-INCH DEPTH</t>
  </si>
  <si>
    <t>41301-1400</t>
  </si>
  <si>
    <t>Asphalt pavement milling, 200mm depth</t>
  </si>
  <si>
    <t>ASPHALT PAVEMENT MILLING, 8-INCH DEPTH</t>
  </si>
  <si>
    <t>41302-0000</t>
  </si>
  <si>
    <t>JOINT SEALANT</t>
  </si>
  <si>
    <t>41501-0000</t>
  </si>
  <si>
    <t>PAVING GEOTEXTILE</t>
  </si>
  <si>
    <t>41801-1000</t>
  </si>
  <si>
    <t>41801-2000</t>
  </si>
  <si>
    <t>41801-3000</t>
  </si>
  <si>
    <t>Asphalt binder</t>
  </si>
  <si>
    <t>42901-0000</t>
  </si>
  <si>
    <t>ULTRA-THIN BONDED WEARING COURSE</t>
  </si>
  <si>
    <t>42903-0000</t>
  </si>
  <si>
    <t>50101-0600</t>
  </si>
  <si>
    <t>50101-0700</t>
  </si>
  <si>
    <t>50101-0800</t>
  </si>
  <si>
    <t>50101-0900</t>
  </si>
  <si>
    <t>50101-1000</t>
  </si>
  <si>
    <t>50101-1100</t>
  </si>
  <si>
    <t>50101-1200</t>
  </si>
  <si>
    <t>50201-0000</t>
  </si>
  <si>
    <t>50202-0000</t>
  </si>
  <si>
    <t>SEALING JOINTS AND CRACKS</t>
  </si>
  <si>
    <t>50203-0000</t>
  </si>
  <si>
    <t>CUFT</t>
  </si>
  <si>
    <t>50204-0000</t>
  </si>
  <si>
    <t>UNDERSEALING HOLE</t>
  </si>
  <si>
    <t>50205-0000</t>
  </si>
  <si>
    <t>SURFACE DIAMOND GRINDING</t>
  </si>
  <si>
    <t>50206-0000</t>
  </si>
  <si>
    <t>50207-0000</t>
  </si>
  <si>
    <t>50208-0000</t>
  </si>
  <si>
    <t>50209-0000</t>
  </si>
  <si>
    <t>CLEANING AND RESTORATION OF CONCRETE SURFACES</t>
  </si>
  <si>
    <t>55101-0200</t>
  </si>
  <si>
    <t>55101-0300</t>
  </si>
  <si>
    <t>55101-0400</t>
  </si>
  <si>
    <t>55101-0500</t>
  </si>
  <si>
    <t>55101-0600</t>
  </si>
  <si>
    <t>55101-0700</t>
  </si>
  <si>
    <t>55101-0800</t>
  </si>
  <si>
    <t>55101-0900</t>
  </si>
  <si>
    <t>55101-1000</t>
  </si>
  <si>
    <t>55101-1100</t>
  </si>
  <si>
    <t>55101-1200</t>
  </si>
  <si>
    <t>55101-1300</t>
  </si>
  <si>
    <t>55101-1400</t>
  </si>
  <si>
    <t>55101-1500</t>
  </si>
  <si>
    <t>55101-1600</t>
  </si>
  <si>
    <t>55101-1700</t>
  </si>
  <si>
    <t>55101-1800</t>
  </si>
  <si>
    <t>55101-1900</t>
  </si>
  <si>
    <t>55101-2000</t>
  </si>
  <si>
    <t>55101-2100</t>
  </si>
  <si>
    <t>55101-2200</t>
  </si>
  <si>
    <t>55101-2300</t>
  </si>
  <si>
    <t>55101-2400</t>
  </si>
  <si>
    <t>55101-3000</t>
  </si>
  <si>
    <t>Concrete filled steel pipe pile, in place</t>
  </si>
  <si>
    <t>CONCRETE FILLED STEEL PIPE PILE, IN PLACE</t>
  </si>
  <si>
    <t>Precast prestressed concrete pile, in place</t>
  </si>
  <si>
    <t>PRECAST PRESTRESSED CONCRETE PILE, IN PLACE</t>
  </si>
  <si>
    <t>Precast prestressed concrete pile, 255mm x 255mm, in place</t>
  </si>
  <si>
    <t>PRECAST PRESTRESSED CONCRETE PILE, 10-INCH X 10-INCH, IN PLACE</t>
  </si>
  <si>
    <t>Precast prestressed concrete pile, 305mm x 305mm, in place</t>
  </si>
  <si>
    <t>PRECAST PRESTRESSED CONCRETE PILE, 12-INCH X 12-INCH, IN PLACE</t>
  </si>
  <si>
    <t>Precast prestressed concrete pile, 355mm x 355mm, in place</t>
  </si>
  <si>
    <t>PRECAST PRESTRESSED CONCRETE PILE, 14-INCH X 14-INCH, IN PLACE</t>
  </si>
  <si>
    <t>Precast prestressed concrete pile, 405mm x 405mm, in place</t>
  </si>
  <si>
    <t>PRECAST PRESTRESSED CONCRETE PILE, 16-INCH X 16-INCH, IN PLACE</t>
  </si>
  <si>
    <t>Precast prestressed concrete pile, 460mm x 460mm, in place</t>
  </si>
  <si>
    <t>PRECAST PRESTRESSED CONCRETE PILE, 18-INCH X 18-INCH, IN PLACE</t>
  </si>
  <si>
    <t>Precast prestressed concrete pile, 510mm x 510mm, in place</t>
  </si>
  <si>
    <t>PRECAST PRESTRESSED CONCRETE PILE, 20-INCH X 20-INCH, IN PLACE</t>
  </si>
  <si>
    <t>Precast prestressed concrete pile, 610mm x 610mm, in place</t>
  </si>
  <si>
    <t>PRECAST PRESTRESSED CONCRETE PILE, 24-INCH X 24-INCH, IN PLACE</t>
  </si>
  <si>
    <t>55102-1100</t>
  </si>
  <si>
    <t>Steel H-pile, in place</t>
  </si>
  <si>
    <t>STEEL H-PILE, IN PLACE</t>
  </si>
  <si>
    <t>Steel H-pile, 250 x 62, in place</t>
  </si>
  <si>
    <t>STEEL H-PILE, 10 X 42, IN PLACE</t>
  </si>
  <si>
    <t>Steel H-pile, 250 x 85, in place</t>
  </si>
  <si>
    <t>STEEL H-PILE, 10 X 57, IN PLACE</t>
  </si>
  <si>
    <t>Steel H-pile, 310 x 79, in place</t>
  </si>
  <si>
    <t>STEEL H-PILE, 12 X 53, IN PLACE</t>
  </si>
  <si>
    <t>Steel H-pile, 310 x 94, in place</t>
  </si>
  <si>
    <t>STEEL H-PILE, 12 X 63, IN PLACE</t>
  </si>
  <si>
    <t>Steel H-pile, 310 x 110, in place</t>
  </si>
  <si>
    <t>STEEL H-PILE, 12 X 74, IN PLACE</t>
  </si>
  <si>
    <t>Steel H-pile, 310 x 125, in place</t>
  </si>
  <si>
    <t>STEEL H-PILE, 12 X 84, IN PLACE</t>
  </si>
  <si>
    <t>Steel H-pile, 360 x 108, in place</t>
  </si>
  <si>
    <t>STEEL H-PILE, 14 X 73, IN PLACE</t>
  </si>
  <si>
    <t>Steel H-pile, 360 x 132, in place</t>
  </si>
  <si>
    <t>STEEL H-PILE, 14 X 89, IN PLACE</t>
  </si>
  <si>
    <t>Steel H-pile, 360 x 152, in place</t>
  </si>
  <si>
    <t>STEEL H-PILE, 14 X 102, IN PLACE</t>
  </si>
  <si>
    <t>Steel H-pile, 360 x 174, in place</t>
  </si>
  <si>
    <t>STEEL H-PILE, 14X 117, IN PLACE</t>
  </si>
  <si>
    <t>55102-2200</t>
  </si>
  <si>
    <t>Steel pipe pile, in place</t>
  </si>
  <si>
    <t>STEEL PIPE PILE, IN PLACE</t>
  </si>
  <si>
    <t>Treated timber pile, in place</t>
  </si>
  <si>
    <t>TREATED TIMBER PILE, IN PLACE</t>
  </si>
  <si>
    <t>Untreated timber pile, in place</t>
  </si>
  <si>
    <t>UNTREATED TIMBER PILE, IN PLACE</t>
  </si>
  <si>
    <t>55103-1000</t>
  </si>
  <si>
    <t>55103-2000</t>
  </si>
  <si>
    <t>55104-1000</t>
  </si>
  <si>
    <t>Dynamic pile load test</t>
  </si>
  <si>
    <t>DYNAMIC PILE LOAD TEST</t>
  </si>
  <si>
    <t>55104-2000</t>
  </si>
  <si>
    <t>Static pile load test</t>
  </si>
  <si>
    <t>STATIC PILE LOAD TEST</t>
  </si>
  <si>
    <t>55105-1000</t>
  </si>
  <si>
    <t>55105-2000</t>
  </si>
  <si>
    <t>55106-1000</t>
  </si>
  <si>
    <t>55115-1000</t>
  </si>
  <si>
    <t>PREBORING</t>
  </si>
  <si>
    <t>55115-2000</t>
  </si>
  <si>
    <t>Preboring, blast hole</t>
  </si>
  <si>
    <t>PREBORING, BLAST HOLE</t>
  </si>
  <si>
    <t>55116-0000</t>
  </si>
  <si>
    <t>55117-0000</t>
  </si>
  <si>
    <t>55120-0000</t>
  </si>
  <si>
    <t>55121-0000</t>
  </si>
  <si>
    <t>TEST PILE</t>
  </si>
  <si>
    <t>55125-0000</t>
  </si>
  <si>
    <t>PILE STRESS MONITORING</t>
  </si>
  <si>
    <t>56001-0000</t>
  </si>
  <si>
    <t>REMOVAL OF CONCRETE BY HYDRODEMOLITION</t>
  </si>
  <si>
    <t>56003-0000</t>
  </si>
  <si>
    <t>56101-0000</t>
  </si>
  <si>
    <t>56601-0000</t>
  </si>
  <si>
    <t>SHOTCRETE</t>
  </si>
  <si>
    <t>56601-0100</t>
  </si>
  <si>
    <t>Shotcrete, grading A</t>
  </si>
  <si>
    <t>SHOTCRETE, GRADING A</t>
  </si>
  <si>
    <t>56601-0200</t>
  </si>
  <si>
    <t>Shotcrete, grading B</t>
  </si>
  <si>
    <t>SHOTCRETE, GRADING B</t>
  </si>
  <si>
    <t>56601-1000</t>
  </si>
  <si>
    <t>Shotcrete, 50mm depth</t>
  </si>
  <si>
    <t>SHOTCRETE, 2-INCH DEPTH</t>
  </si>
  <si>
    <t>56601-1100</t>
  </si>
  <si>
    <t>Shotcrete, grading A, 50mm depth</t>
  </si>
  <si>
    <t>56601-1200</t>
  </si>
  <si>
    <t>Shotcrete, grading B, 50mm depth</t>
  </si>
  <si>
    <t>56601-2000</t>
  </si>
  <si>
    <t>Shotcrete, 100mm depth</t>
  </si>
  <si>
    <t>SHOTCRETE, 4-INCH DEPTH</t>
  </si>
  <si>
    <t>56601-2100</t>
  </si>
  <si>
    <t>Shotcrete, grading A, 100mm depth</t>
  </si>
  <si>
    <t>56601-2200</t>
  </si>
  <si>
    <t>Shotcrete, grading B, 100mm depth</t>
  </si>
  <si>
    <t>56601-3000</t>
  </si>
  <si>
    <t>Shotcrete, 150mm depth</t>
  </si>
  <si>
    <t>SHOTCRETE, 6-INCH DEPTH</t>
  </si>
  <si>
    <t>56601-3100</t>
  </si>
  <si>
    <t>Shotcrete, grading A, 150mm depth</t>
  </si>
  <si>
    <t>56601-3200</t>
  </si>
  <si>
    <t>Shotcrete, grading B, 150mm depth</t>
  </si>
  <si>
    <t>56602-0000</t>
  </si>
  <si>
    <t>56602-0100</t>
  </si>
  <si>
    <t>56602-0200</t>
  </si>
  <si>
    <t>56603-0000</t>
  </si>
  <si>
    <t>REINFORCED SHOTCRETE</t>
  </si>
  <si>
    <t>56603-0100</t>
  </si>
  <si>
    <t>Reinforced shotcrete, grading A</t>
  </si>
  <si>
    <t>REINFORCED SHOTCRETE, GRADING A</t>
  </si>
  <si>
    <t>56603-0200</t>
  </si>
  <si>
    <t>Reinforced shotcrete, grading B</t>
  </si>
  <si>
    <t>REINFORCED SHOTCRETE, GRADING B</t>
  </si>
  <si>
    <t>56603-1000</t>
  </si>
  <si>
    <t>Reinforced shotcrete, 50mm depth</t>
  </si>
  <si>
    <t>REINFORCED SHOTCRETE, 2-INCH DEPTH</t>
  </si>
  <si>
    <t>56603-1100</t>
  </si>
  <si>
    <t>Reinforced shotcrete, grading A, 50mm depth</t>
  </si>
  <si>
    <t>56603-1200</t>
  </si>
  <si>
    <t>Reinforced shotcrete, grading B, 50mm depth</t>
  </si>
  <si>
    <t>56603-2000</t>
  </si>
  <si>
    <t>Reinforced shotcrete, 100mm depth</t>
  </si>
  <si>
    <t>REINFORCED SHOTCRETE, 4-INCH DEPTH</t>
  </si>
  <si>
    <t>56603-2100</t>
  </si>
  <si>
    <t>Reinforced shotcrete, grading A, 100mm depth</t>
  </si>
  <si>
    <t>56603-2200</t>
  </si>
  <si>
    <t>Reinforced shotcrete, grading B, 100mm depth</t>
  </si>
  <si>
    <t>56603-3000</t>
  </si>
  <si>
    <t>Reinforced shotcrete, 150mm depth</t>
  </si>
  <si>
    <t>REINFORCED SHOTCRETE, 6-INCH DEPTH</t>
  </si>
  <si>
    <t>56603-3100</t>
  </si>
  <si>
    <t>Reinforced shotcrete, grading A, 150mm depth</t>
  </si>
  <si>
    <t>56603-3200</t>
  </si>
  <si>
    <t>Reinforced shotcrete, grading B, 150mm depth</t>
  </si>
  <si>
    <t>56603-4000</t>
  </si>
  <si>
    <t>Reinforced shotcrete, 200mm depth</t>
  </si>
  <si>
    <t>REINFORCED SHOTCRETE, 8-INCH DEPTH</t>
  </si>
  <si>
    <t>56603-4100</t>
  </si>
  <si>
    <t>Reinforced shotcrete, grading A, 200mm depth</t>
  </si>
  <si>
    <t>56603-4200</t>
  </si>
  <si>
    <t>Reinforced shotcrete, grading B, 200mm depth</t>
  </si>
  <si>
    <t>56603-5000</t>
  </si>
  <si>
    <t>Reinforced shotcrete, 250mm depth</t>
  </si>
  <si>
    <t>REINFORCED SHOTCRETE, 10-INCH DEPTH</t>
  </si>
  <si>
    <t>56603-5100</t>
  </si>
  <si>
    <t>Reinforced shotcrete, grading A, 250mm depth</t>
  </si>
  <si>
    <t>56603-5200</t>
  </si>
  <si>
    <t>Reinforced shotcrete, grading B, 250mm depth</t>
  </si>
  <si>
    <t>56603-6000</t>
  </si>
  <si>
    <t>Reinforced shotcrete, 300mm depth</t>
  </si>
  <si>
    <t>REINFORCED SHOTCRETE, 12-INCH DEPTH</t>
  </si>
  <si>
    <t>56603-6100</t>
  </si>
  <si>
    <t>Reinforced shotcrete, grading A, 300mm depth</t>
  </si>
  <si>
    <t>56603-6200</t>
  </si>
  <si>
    <t>Reinforced shotcrete, grading B, 300mm depth</t>
  </si>
  <si>
    <t>56604-0000</t>
  </si>
  <si>
    <t>56604-0100</t>
  </si>
  <si>
    <t>56604-0200</t>
  </si>
  <si>
    <t>56901-0000</t>
  </si>
  <si>
    <t>Micropile</t>
  </si>
  <si>
    <t>MICROPILE</t>
  </si>
  <si>
    <t>MICROPILE LOAD VERIFICATION TEST</t>
  </si>
  <si>
    <t>MICROPILE PROOF LOAD TEST</t>
  </si>
  <si>
    <t>HIGH PERFORMANCE CONCRETE</t>
  </si>
  <si>
    <t>CONCRETE OVERLAY</t>
  </si>
  <si>
    <t>55201-0100</t>
  </si>
  <si>
    <t>Structural concrete, class A</t>
  </si>
  <si>
    <t>STRUCTURAL CONCRETE, CLASS A</t>
  </si>
  <si>
    <t>55201-0200</t>
  </si>
  <si>
    <t>Structural concrete, class A (AE)</t>
  </si>
  <si>
    <t>STRUCTURAL CONCRETE, CLASS A (AE)</t>
  </si>
  <si>
    <t>55201-0500</t>
  </si>
  <si>
    <t>Structural concrete, class C</t>
  </si>
  <si>
    <t>STRUCTURAL CONCRETE, CLASS C</t>
  </si>
  <si>
    <t>55201-0600</t>
  </si>
  <si>
    <t>Structural concrete, class C (AE)</t>
  </si>
  <si>
    <t>STRUCTURAL CONCRETE, CLASS C (AE)</t>
  </si>
  <si>
    <t>55201-0800</t>
  </si>
  <si>
    <t>Structural concrete, class D (AE)</t>
  </si>
  <si>
    <t>STRUCTURAL CONCRETE, CLASS D (AE)</t>
  </si>
  <si>
    <t>55201-1200</t>
  </si>
  <si>
    <t>55202-1000</t>
  </si>
  <si>
    <t>Structural concrete, class D (AE), for approach slabs, type 1</t>
  </si>
  <si>
    <t>STRUCTURAL CONCRETE, CLASS D (AE), FOR APPROACH SLABS, TYPE 1</t>
  </si>
  <si>
    <t>55202-2000</t>
  </si>
  <si>
    <t>Structural concrete, class D (AE), for approach slabs, type 2</t>
  </si>
  <si>
    <t>STRUCTURAL CONCRETE, CLASS D (AE), FOR APPROACH SLABS, TYPE 2</t>
  </si>
  <si>
    <t>55202-3000</t>
  </si>
  <si>
    <t>Structural concrete, class A(AE), for precast wall panels</t>
  </si>
  <si>
    <t>REPAIR CONCRETE</t>
  </si>
  <si>
    <t>SEAL CONCRETE SURFACE</t>
  </si>
  <si>
    <t>CLEAN AND RESEAL JOINTS</t>
  </si>
  <si>
    <t>CLEAN CONCRETE SURFACE</t>
  </si>
  <si>
    <t>CONCRETE COLOR FINISH</t>
  </si>
  <si>
    <t>CONCRETE COLOR AGENT</t>
  </si>
  <si>
    <t>55220-0000</t>
  </si>
  <si>
    <t>EXPANSION JOINTS</t>
  </si>
  <si>
    <t>55221-0000</t>
  </si>
  <si>
    <t>EXPANSION JOINT REPAIR</t>
  </si>
  <si>
    <t>55222-0000</t>
  </si>
  <si>
    <t>55301-0100</t>
  </si>
  <si>
    <t>Precast, prestressed concrete AASHTO girder, non-standard</t>
  </si>
  <si>
    <t>PRECAST, PRESTRESSED CONCRETE AASHTO GIRDER, NON-STANDARD</t>
  </si>
  <si>
    <t>Precast, prestressed concrete box beam, type B1-36</t>
  </si>
  <si>
    <t>PRECAST, PRESTRESSED CONCRETE BOX BEAM, TYPE B1-36</t>
  </si>
  <si>
    <t>Precast, prestressed concrete box beam, type B2-36</t>
  </si>
  <si>
    <t>PRECAST, PRESTRESSED CONCRETE BOX BEAM, TYPE B2-36</t>
  </si>
  <si>
    <t>Precast, prestressed concrete box beam, type B3-36</t>
  </si>
  <si>
    <t>PRECAST, PRESTRESSED CONCRETE BOX BEAM, TYPE B3-36</t>
  </si>
  <si>
    <t>Precast, prestressed concrete box beam, type B4-36</t>
  </si>
  <si>
    <t>PRECAST, PRESTRESSED CONCRETE BOX BEAM, TYPE B4-36</t>
  </si>
  <si>
    <t>Precast, prestressed concrete box beam, type B1-48</t>
  </si>
  <si>
    <t>PRECAST, PRESTRESSED CONCRETE BOX BEAM, TYPE B1-48</t>
  </si>
  <si>
    <t>Precast, prestressed concrete box beam, type B2-48</t>
  </si>
  <si>
    <t>PRECAST, PRESTRESSED CONCRETE BOX BEAM, TYPE B2-48</t>
  </si>
  <si>
    <t>Precast, prestressed concrete box beam, type B3-48</t>
  </si>
  <si>
    <t>PRECAST, PRESTRESSED CONCRETE BOX BEAM, TYPE B3-48</t>
  </si>
  <si>
    <t>Precast, prestressed concrete box beam, type B4-48</t>
  </si>
  <si>
    <t>PRECAST, PRESTRESSED CONCRETE BOX BEAM, TYPE B4-48</t>
  </si>
  <si>
    <t>Precast, prestressed concrete box beam, non-standard</t>
  </si>
  <si>
    <t>PRECAST, PRESTRESSED CONCRETE BOX BEAM, NON-STANDARD</t>
  </si>
  <si>
    <t>55301-3200</t>
  </si>
  <si>
    <t>Precast, prestressed concrete girder</t>
  </si>
  <si>
    <t>PRECAST, PRESTRESSED CONCRETE GIRDER</t>
  </si>
  <si>
    <t>55301-3300</t>
  </si>
  <si>
    <t>Precast, prestressed concrete AASHTO girder</t>
  </si>
  <si>
    <t>PRECAST, PRESTRESSED CONCRETE AASHTO GIRDER</t>
  </si>
  <si>
    <t>55301-3400</t>
  </si>
  <si>
    <t>Precast, prestressed concrete box beam</t>
  </si>
  <si>
    <t>PRECAST, PRESTRESSED CONCRETE BOX BEAM</t>
  </si>
  <si>
    <t>55301-3500</t>
  </si>
  <si>
    <t>Precast, prestressed concrete slab</t>
  </si>
  <si>
    <t>PRECAST, PRESTRESSED CONCRETE SLAB</t>
  </si>
  <si>
    <t>55301-3600</t>
  </si>
  <si>
    <t>Precast, prestressed concrete bulb tee girder</t>
  </si>
  <si>
    <t>PRECAST, PRESTRESSED CONCRETE BULB TEE GIRDER</t>
  </si>
  <si>
    <t>55301-3700</t>
  </si>
  <si>
    <t>Precast, prestressed concrete decked bulb tee girder</t>
  </si>
  <si>
    <t>PRECAST, PRESTRESSED CONCRETE DECKED BULB TEE GIRDER</t>
  </si>
  <si>
    <t>55302-0100</t>
  </si>
  <si>
    <t>55302-0200</t>
  </si>
  <si>
    <t>55302-0300</t>
  </si>
  <si>
    <t>55302-0400</t>
  </si>
  <si>
    <t>55302-0500</t>
  </si>
  <si>
    <t>55302-0600</t>
  </si>
  <si>
    <t>55302-0700</t>
  </si>
  <si>
    <t>55302-0800</t>
  </si>
  <si>
    <t>55302-0900</t>
  </si>
  <si>
    <t>55302-1000</t>
  </si>
  <si>
    <t>55302-1100</t>
  </si>
  <si>
    <t>55302-1200</t>
  </si>
  <si>
    <t>55302-1300</t>
  </si>
  <si>
    <t>55302-1400</t>
  </si>
  <si>
    <t>55302-1500</t>
  </si>
  <si>
    <t>55302-1600</t>
  </si>
  <si>
    <t>55302-1700</t>
  </si>
  <si>
    <t>55302-1800</t>
  </si>
  <si>
    <t>55302-1900</t>
  </si>
  <si>
    <t>55302-2000</t>
  </si>
  <si>
    <t>55302-2100</t>
  </si>
  <si>
    <t>55302-2200</t>
  </si>
  <si>
    <t>55302-2300</t>
  </si>
  <si>
    <t>55302-2400</t>
  </si>
  <si>
    <t>55302-2500</t>
  </si>
  <si>
    <t>55302-2600</t>
  </si>
  <si>
    <t>55302-2700</t>
  </si>
  <si>
    <t>55302-2800</t>
  </si>
  <si>
    <t>55302-2900</t>
  </si>
  <si>
    <t>55302-3000</t>
  </si>
  <si>
    <t>55302-3100</t>
  </si>
  <si>
    <t>55302-3200</t>
  </si>
  <si>
    <t>55302-3300</t>
  </si>
  <si>
    <t>55302-3400</t>
  </si>
  <si>
    <t>55302-3500</t>
  </si>
  <si>
    <t>55302-3600</t>
  </si>
  <si>
    <t>55302-3700</t>
  </si>
  <si>
    <t>55303-0000</t>
  </si>
  <si>
    <t>PRESTRESSING SYSTEM</t>
  </si>
  <si>
    <t>55310-0100</t>
  </si>
  <si>
    <t>55311-0100</t>
  </si>
  <si>
    <t>55401-1000</t>
  </si>
  <si>
    <t>Reinforcing steel</t>
  </si>
  <si>
    <t>REINFORCING STEEL</t>
  </si>
  <si>
    <t>55401-2000</t>
  </si>
  <si>
    <t>Reinforcing steel, epoxy coated</t>
  </si>
  <si>
    <t>REINFORCING STEEL, EPOXY COATED</t>
  </si>
  <si>
    <t>55401-2500</t>
  </si>
  <si>
    <t>Reinforcing steel, galvanized</t>
  </si>
  <si>
    <t>REINFORCING STEEL, GALVANIZED</t>
  </si>
  <si>
    <t>55401-3000</t>
  </si>
  <si>
    <t>Reinforcing steel, stainless steel</t>
  </si>
  <si>
    <t>REINFORCING STEEL, STAINLESS STEEL</t>
  </si>
  <si>
    <t>55501-0000</t>
  </si>
  <si>
    <t>STRUCTURAL STEEL</t>
  </si>
  <si>
    <t>55501-1000</t>
  </si>
  <si>
    <t>Structural steel, salvaged, modified, and erected</t>
  </si>
  <si>
    <t>STRUCTURAL STEEL, SALVAGED, MODIFIED, AND ERECTED</t>
  </si>
  <si>
    <t>55501-2000</t>
  </si>
  <si>
    <t>Structural steel, evaluate gusset plate</t>
  </si>
  <si>
    <t>STRUCTURAL STEEL, EVALUATE GUSSET PLATE</t>
  </si>
  <si>
    <t>55501-2100</t>
  </si>
  <si>
    <t>Structural steel, repair gusset plate</t>
  </si>
  <si>
    <t>STRUCTURAL STEEL, REPAIR GUSSET PLATE</t>
  </si>
  <si>
    <t>55502-0000</t>
  </si>
  <si>
    <t>STRUCTURAL STEEL, FURNISHED, FABRICATED, AND ERECTED</t>
  </si>
  <si>
    <t>55504-0000</t>
  </si>
  <si>
    <t>PRE-FABRICATED STEEL BRIDGE</t>
  </si>
  <si>
    <t>55505-0000</t>
  </si>
  <si>
    <t>55506-0000</t>
  </si>
  <si>
    <t>Miscellaneous steel</t>
  </si>
  <si>
    <t>MISCELLANEOUS STEEL</t>
  </si>
  <si>
    <t>55506-0100</t>
  </si>
  <si>
    <t>Miscellaneous steel, scupper extension</t>
  </si>
  <si>
    <t>MISCELLANEOUS STEEL, SCUPPER EXTENSION</t>
  </si>
  <si>
    <t>55601-0100</t>
  </si>
  <si>
    <t>Bridge railing, aluminum</t>
  </si>
  <si>
    <t>BRIDGE RAILING, ALUMINUM</t>
  </si>
  <si>
    <t>55601-0200</t>
  </si>
  <si>
    <t>Bridge railing, aluminum, one rail</t>
  </si>
  <si>
    <t>BRIDGE RAILING, ALUMINUM, ONE RAIL</t>
  </si>
  <si>
    <t>55601-0300</t>
  </si>
  <si>
    <t>Bridge railing, aluminum, two rail</t>
  </si>
  <si>
    <t>BRIDGE RAILING, ALUMINUM, TWO RAIL</t>
  </si>
  <si>
    <t>55601-0400</t>
  </si>
  <si>
    <t>Bridge railing, aluminum, three rail</t>
  </si>
  <si>
    <t>BRIDGE RAILING, ALUMINUM, THREE RAIL</t>
  </si>
  <si>
    <t>55601-0500</t>
  </si>
  <si>
    <t>Bridge railing, concrete</t>
  </si>
  <si>
    <t>BRIDGE RAILING, CONCRETE</t>
  </si>
  <si>
    <t>55601-0600</t>
  </si>
  <si>
    <t>Bridge railing, concrete, beam rail</t>
  </si>
  <si>
    <t>BRIDGE RAILING, CONCRETE, BEAM RAIL</t>
  </si>
  <si>
    <t>55601-0700</t>
  </si>
  <si>
    <t>Bridge railing, concrete, Natchez Trace Rail</t>
  </si>
  <si>
    <t>BRIDGE RAILING, CONCRETE, NATCHEZ TRACE RAIL</t>
  </si>
  <si>
    <t>55601-0800</t>
  </si>
  <si>
    <t>Bridge railing, concrete, New Jersey safety shape</t>
  </si>
  <si>
    <t>BRIDGE RAILING, CONCRETE, NEW JERSEY SAFETY SHAPE</t>
  </si>
  <si>
    <t>55601-0900</t>
  </si>
  <si>
    <t>Bridge railing, steel</t>
  </si>
  <si>
    <t>BRIDGE RAILING, STEEL</t>
  </si>
  <si>
    <t>55601-1000</t>
  </si>
  <si>
    <t>Bridge railing, steel, one rail</t>
  </si>
  <si>
    <t>BRIDGE RAILING, STEEL, ONE RAIL</t>
  </si>
  <si>
    <t>55601-1100</t>
  </si>
  <si>
    <t>Bridge railing, steel, two rail</t>
  </si>
  <si>
    <t>BRIDGE RAILING, STEEL, TWO RAIL</t>
  </si>
  <si>
    <t>55601-1200</t>
  </si>
  <si>
    <t>Bridge railing, steel, three rail</t>
  </si>
  <si>
    <t>BRIDGE RAILING, STEEL, THREE RAIL</t>
  </si>
  <si>
    <t>55601-1300</t>
  </si>
  <si>
    <t>Bridge railing, timber</t>
  </si>
  <si>
    <t>BRIDGE RAILING, TIMBER</t>
  </si>
  <si>
    <t>55601-1400</t>
  </si>
  <si>
    <t>Bridge railing, timber, steel-backed</t>
  </si>
  <si>
    <t>BRIDGE RAILING, TIMBER, STEEL-BACKED</t>
  </si>
  <si>
    <t>55602-1000</t>
  </si>
  <si>
    <t>Remove and reset bridge railing</t>
  </si>
  <si>
    <t>REMOVE AND RESET BRIDGE RAILING</t>
  </si>
  <si>
    <t>55603-1000</t>
  </si>
  <si>
    <t>55701-1000</t>
  </si>
  <si>
    <t>Structural timber and lumber, untreated</t>
  </si>
  <si>
    <t>STRUCTURAL TIMBER AND LUMBER, UNTREATED</t>
  </si>
  <si>
    <t>55701-2000</t>
  </si>
  <si>
    <t>Structural timber and lumber, treated</t>
  </si>
  <si>
    <t>STRUCTURAL TIMBER AND LUMBER, TREATED</t>
  </si>
  <si>
    <t>55701-3000</t>
  </si>
  <si>
    <t>55702-1000</t>
  </si>
  <si>
    <t>Structural timber and lumber, treated, pedestrian bridge</t>
  </si>
  <si>
    <t>STRUCTURAL TIMBER AND LUMBER, TREATED, PEDESTRIAN BRIDGE</t>
  </si>
  <si>
    <t>55703-1000</t>
  </si>
  <si>
    <t>Structural timber and lumber, treated, boardwalk</t>
  </si>
  <si>
    <t>STRUCTURAL TIMBER AND LUMBER, TREATED, BOARDWALK</t>
  </si>
  <si>
    <t>55703-2000</t>
  </si>
  <si>
    <t>Structural timber and lumber, treated, decking</t>
  </si>
  <si>
    <t>STRUCTURAL TIMBER AND LUMBER, TREATED, DECKING</t>
  </si>
  <si>
    <t>55706-1000</t>
  </si>
  <si>
    <t>55706-2000</t>
  </si>
  <si>
    <t>55707-1000</t>
  </si>
  <si>
    <t>Hardware, prefabricated aluminum ramp</t>
  </si>
  <si>
    <t>HARDWARE, PREFABRICATED ALUMINUM RAMP</t>
  </si>
  <si>
    <t>55801-0000</t>
  </si>
  <si>
    <t>DAMPPROOFING</t>
  </si>
  <si>
    <t>55901-0000</t>
  </si>
  <si>
    <t>Membrane waterproofing</t>
  </si>
  <si>
    <t>MEMBRANE WATERPROOFING</t>
  </si>
  <si>
    <t>55901-1000</t>
  </si>
  <si>
    <t>Membrane waterproofing, type 1</t>
  </si>
  <si>
    <t>MEMBRANE WATERPROOFING, TYPE 1</t>
  </si>
  <si>
    <t>55901-2000</t>
  </si>
  <si>
    <t>Membrane waterproofing, type 2</t>
  </si>
  <si>
    <t>MEMBRANE WATERPROOFING, TYPE 2</t>
  </si>
  <si>
    <t>56201-0000</t>
  </si>
  <si>
    <t>BRIDGE ERECTION SYSTEM</t>
  </si>
  <si>
    <t>56202-0000</t>
  </si>
  <si>
    <t>TEMPORARY SUPPORT STRUCTURE</t>
  </si>
  <si>
    <t>56204-0000</t>
  </si>
  <si>
    <t>Debris shield</t>
  </si>
  <si>
    <t>DEBRIS SHIELD</t>
  </si>
  <si>
    <t>56301-1000</t>
  </si>
  <si>
    <t>Painting, concrete structure</t>
  </si>
  <si>
    <t>PAINTING, CONCRETE STRUCTURE</t>
  </si>
  <si>
    <t>56301-2000</t>
  </si>
  <si>
    <t>Painting, steel structure</t>
  </si>
  <si>
    <t>PAINTING, STEEL STRUCTURE</t>
  </si>
  <si>
    <t>56301-3000</t>
  </si>
  <si>
    <t>Painting, timber structure</t>
  </si>
  <si>
    <t>PAINTING, TIMBER STRUCTURE</t>
  </si>
  <si>
    <t>56302-1000</t>
  </si>
  <si>
    <t>56302-2000</t>
  </si>
  <si>
    <t>56303-1000</t>
  </si>
  <si>
    <t>56305-0000</t>
  </si>
  <si>
    <t>ROCK STAIN</t>
  </si>
  <si>
    <t>56310-0000</t>
  </si>
  <si>
    <t>WEATHERING AGENT</t>
  </si>
  <si>
    <t>56311-1000</t>
  </si>
  <si>
    <t>Weathering agent, desert application</t>
  </si>
  <si>
    <t>WEATHERING AGENT, DESERT APPLICATION</t>
  </si>
  <si>
    <t>56312-1000</t>
  </si>
  <si>
    <t>Weathering agent, boulder application</t>
  </si>
  <si>
    <t>WEATHERING AGENT, BOULDER APPLICATION</t>
  </si>
  <si>
    <t>56320-0000</t>
  </si>
  <si>
    <t>CONTAINMENT SYSTEM AND WORKER PROTECTION PLAN</t>
  </si>
  <si>
    <t>56401-0000</t>
  </si>
  <si>
    <t>Bearing device</t>
  </si>
  <si>
    <t>BEARING DEVICE</t>
  </si>
  <si>
    <t>56401-1000</t>
  </si>
  <si>
    <t>Bearing device, elastomeric</t>
  </si>
  <si>
    <t>BEARING DEVICE, ELASTOMERIC</t>
  </si>
  <si>
    <t>56401-2000</t>
  </si>
  <si>
    <t>Bearing device, pot</t>
  </si>
  <si>
    <t>BEARING DEVICE, POT</t>
  </si>
  <si>
    <t>56401-3000</t>
  </si>
  <si>
    <t>Bearing device, sliding</t>
  </si>
  <si>
    <t>BEARING DEVICE, SLIDING</t>
  </si>
  <si>
    <t>56401-4000</t>
  </si>
  <si>
    <t>Bearing device, disk</t>
  </si>
  <si>
    <t>BEARING DEVICE, DISK</t>
  </si>
  <si>
    <t>56501-0000</t>
  </si>
  <si>
    <t>56501-0100</t>
  </si>
  <si>
    <t>56501-0200</t>
  </si>
  <si>
    <t>56501-0300</t>
  </si>
  <si>
    <t>56501-0400</t>
  </si>
  <si>
    <t>56501-0500</t>
  </si>
  <si>
    <t>56501-0600</t>
  </si>
  <si>
    <t>56501-0700</t>
  </si>
  <si>
    <t>56501-0800</t>
  </si>
  <si>
    <t>56501-0900</t>
  </si>
  <si>
    <t>56501-0950</t>
  </si>
  <si>
    <t>56501-1000</t>
  </si>
  <si>
    <t>56502-0000</t>
  </si>
  <si>
    <t>56502-0100</t>
  </si>
  <si>
    <t>56502-0200</t>
  </si>
  <si>
    <t>56502-0300</t>
  </si>
  <si>
    <t>56502-0400</t>
  </si>
  <si>
    <t>56502-0500</t>
  </si>
  <si>
    <t>56502-0600</t>
  </si>
  <si>
    <t>56502-0700</t>
  </si>
  <si>
    <t>56502-0800</t>
  </si>
  <si>
    <t>56502-0900</t>
  </si>
  <si>
    <t>56502-1000</t>
  </si>
  <si>
    <t>56503-0000</t>
  </si>
  <si>
    <t>56503-0100</t>
  </si>
  <si>
    <t>56503-0200</t>
  </si>
  <si>
    <t>56503-0300</t>
  </si>
  <si>
    <t>56503-0400</t>
  </si>
  <si>
    <t>56503-0500</t>
  </si>
  <si>
    <t>56503-0600</t>
  </si>
  <si>
    <t>56505-0000</t>
  </si>
  <si>
    <t>CROSSHOLE SONIC LOGGING</t>
  </si>
  <si>
    <t>56506-0000</t>
  </si>
  <si>
    <t>CORING/PRESSURE GROUTING</t>
  </si>
  <si>
    <t>56507-0000</t>
  </si>
  <si>
    <t>TEMPORARY CASING</t>
  </si>
  <si>
    <t>57501-0000</t>
  </si>
  <si>
    <t>Minor bridge work</t>
  </si>
  <si>
    <t>MINOR BRIDGE WORK</t>
  </si>
  <si>
    <t>57502-0000</t>
  </si>
  <si>
    <t>Temporary bridge</t>
  </si>
  <si>
    <t>TEMPORARY BRIDGE</t>
  </si>
  <si>
    <t>57601-0000</t>
  </si>
  <si>
    <t>Pile encapsulation</t>
  </si>
  <si>
    <t>PILE ENCAPSULATION</t>
  </si>
  <si>
    <t>57601-1000</t>
  </si>
  <si>
    <t>PILE ENCAPSULATION WITH CATHODIC PROTECTION</t>
  </si>
  <si>
    <t>57701-0100</t>
  </si>
  <si>
    <t>Polymer structure, pedestrian bridge</t>
  </si>
  <si>
    <t>POLYMER STRUCTURE, PEDESTRIAN BRIDGE</t>
  </si>
  <si>
    <t>57705-0100</t>
  </si>
  <si>
    <t>Fiber reinforced polymer (FRP), deck panel, 75 mm - 125mm thickness</t>
  </si>
  <si>
    <t>FIBER REINFORCED POLYMER (FRP), DECK PANEL, 3-INCHES - 5-INCHES THICKNESS</t>
  </si>
  <si>
    <t>58001-0000</t>
  </si>
  <si>
    <t>ALTERNATE BRIDGE</t>
  </si>
  <si>
    <t>58201-0000</t>
  </si>
  <si>
    <t>Helical piles, in place</t>
  </si>
  <si>
    <t>58202-0000</t>
  </si>
  <si>
    <t>58101-1000</t>
  </si>
  <si>
    <t>Cables and anchor components, main cable system</t>
  </si>
  <si>
    <t>CABLES AND ANCHOR COMPONENTS, MAIN CABLE SYSTEM</t>
  </si>
  <si>
    <t>58101-2000</t>
  </si>
  <si>
    <t>Cables and anchor components, wind cable system</t>
  </si>
  <si>
    <t>CABLES AND ANCHOR COMPONENTS, WIND CABLE SYSTEM</t>
  </si>
  <si>
    <t>58101-3000</t>
  </si>
  <si>
    <t>Cables and anchor components, steel corrosion protection</t>
  </si>
  <si>
    <t>CABLES AND ANCHOR COMPONENTS, STEEL CORROSION PROTECTION</t>
  </si>
  <si>
    <t>60101-0000</t>
  </si>
  <si>
    <t>CONCRETE</t>
  </si>
  <si>
    <t>60102-0000</t>
  </si>
  <si>
    <t>60103-0000</t>
  </si>
  <si>
    <t>Concrete, headwall</t>
  </si>
  <si>
    <t>CONCRETE, HEADWALL</t>
  </si>
  <si>
    <t>60103-0020</t>
  </si>
  <si>
    <t>Concrete, headwall for 150mm pipe culvert</t>
  </si>
  <si>
    <t>CONCRETE, HEADWALL FOR 6-INCH PIPE CULVERT</t>
  </si>
  <si>
    <t>60103-0040</t>
  </si>
  <si>
    <t>Concrete, headwall for 200mm pipe culvert</t>
  </si>
  <si>
    <t>CONCRETE, HEADWALL FOR 8-INCH PIPE CULVERT</t>
  </si>
  <si>
    <t>60103-0060</t>
  </si>
  <si>
    <t>Concrete, headwall for 300mm pipe culvert</t>
  </si>
  <si>
    <t>CONCRETE, HEADWALL FOR 12-INCH PIPE CULVERT</t>
  </si>
  <si>
    <t>60103-0080</t>
  </si>
  <si>
    <t>Concrete, headwall for 375mm pipe culvert</t>
  </si>
  <si>
    <t>CONCRETE, HEADWALL FOR 15-INCH PIPE CULVERT</t>
  </si>
  <si>
    <t>60103-0100</t>
  </si>
  <si>
    <t>Concrete, headwall for 450mm pipe culvert</t>
  </si>
  <si>
    <t>CONCRETE, HEADWALL FOR 18-INCH PIPE CULVERT</t>
  </si>
  <si>
    <t>60103-0120</t>
  </si>
  <si>
    <t>Concrete, headwall for 525mm pipe culvert</t>
  </si>
  <si>
    <t>CONCRETE, HEADWALL FOR 21-INCH PIPE CULVERT</t>
  </si>
  <si>
    <t>60103-0140</t>
  </si>
  <si>
    <t>Concrete, headwall for 600mm pipe culvert</t>
  </si>
  <si>
    <t>CONCRETE, HEADWALL FOR 24-INCH PIPE CULVERT</t>
  </si>
  <si>
    <t>60103-0160</t>
  </si>
  <si>
    <t>Concrete, headwall for 750mm pipe culvert</t>
  </si>
  <si>
    <t>CONCRETE, HEADWALL FOR 30-INCH PIPE CULVERT</t>
  </si>
  <si>
    <t>60103-0180</t>
  </si>
  <si>
    <t>Concrete, headwall for 900mm pipe culvert</t>
  </si>
  <si>
    <t>CONCRETE, HEADWALL FOR 36-INCH PIPE CULVERT</t>
  </si>
  <si>
    <t>60103-0200</t>
  </si>
  <si>
    <t>Concrete, headwall for 1050mm pipe culvert</t>
  </si>
  <si>
    <t>CONCRETE, HEADWALL FOR 42-INCH PIPE CULVERT</t>
  </si>
  <si>
    <t>60103-0220</t>
  </si>
  <si>
    <t>Concrete, headwall for 1200mm pipe culvert</t>
  </si>
  <si>
    <t>CONCRETE, HEADWALL FOR 48-INCH PIPE CULVERT</t>
  </si>
  <si>
    <t>60103-0240</t>
  </si>
  <si>
    <t>Concrete, headwall for 1350mm pipe culvert</t>
  </si>
  <si>
    <t>CONCRETE, HEADWALL FOR 54-INCH PIPE CULVERT</t>
  </si>
  <si>
    <t>60103-0260</t>
  </si>
  <si>
    <t>Concrete, headwall for 1500mm pipe culvert</t>
  </si>
  <si>
    <t>CONCRETE, HEADWALL FOR 60-INCH PIPE CULVERT</t>
  </si>
  <si>
    <t>60103-0280</t>
  </si>
  <si>
    <t>Concrete, headwall for 1650mm pipe culvert</t>
  </si>
  <si>
    <t>CONCRETE, HEADWALL FOR 66-INCH PIPE CULVERT</t>
  </si>
  <si>
    <t>60103-0300</t>
  </si>
  <si>
    <t>Concrete, headwall for 1800mm pipe culvert</t>
  </si>
  <si>
    <t>CONCRETE, HEADWALL FOR 72-INCH PIPE CULVERT</t>
  </si>
  <si>
    <t>60103-0320</t>
  </si>
  <si>
    <t>Concrete, headwall for 1950mm pipe culvert</t>
  </si>
  <si>
    <t>CONCRETE, HEADWALL FOR 78-INCH PIPE CULVERT</t>
  </si>
  <si>
    <t>60103-0340</t>
  </si>
  <si>
    <t>Concrete, headwall for 2100mm pipe culvert</t>
  </si>
  <si>
    <t>CONCRETE, HEADWALL FOR 84-INCH PIPE CULVERT</t>
  </si>
  <si>
    <t>60103-0360</t>
  </si>
  <si>
    <t>Concrete, headwall for 2250mm pipe culvert</t>
  </si>
  <si>
    <t>CONCRETE, HEADWALL FOR 90-INCH PIPE CULVERT</t>
  </si>
  <si>
    <t>60103-0380</t>
  </si>
  <si>
    <t>Concrete, headwall for 2400mm pipe culvert</t>
  </si>
  <si>
    <t>CONCRETE, HEADWALL FOR 96-INCH PIPE CULVERT</t>
  </si>
  <si>
    <t>60103-0400</t>
  </si>
  <si>
    <t>Concrete, headwall for 2550mm pipe culvert</t>
  </si>
  <si>
    <t>CONCRETE, HEADWALL FOR 102-INCH PIPE CULVERT</t>
  </si>
  <si>
    <t>60103-0420</t>
  </si>
  <si>
    <t>Concrete, headwall for 3000mm pipe culvert</t>
  </si>
  <si>
    <t>CONCRETE, HEADWALL FOR 120-INCH PIPE CULVERT</t>
  </si>
  <si>
    <t>60103-0440</t>
  </si>
  <si>
    <t>Concrete, headwall for 3600mm pipe culvert</t>
  </si>
  <si>
    <t>CONCRETE, HEADWALL FOR 144-INCH PIPE CULVERT</t>
  </si>
  <si>
    <t>60103-0500</t>
  </si>
  <si>
    <t>Concrete, headwall for double 150mm pipe culvert</t>
  </si>
  <si>
    <t>CONCRETE, HEADWALL FOR DOUBLE 6-INCH PIPE CULVERT</t>
  </si>
  <si>
    <t>60103-0520</t>
  </si>
  <si>
    <t>Concrete, headwall for double 200mm pipe culvert</t>
  </si>
  <si>
    <t>CONCRETE, HEADWALL FOR DOUBLE 8-INCH PIPE CULVERT</t>
  </si>
  <si>
    <t>60103-0540</t>
  </si>
  <si>
    <t>Concrete, headwall for double 300mm pipe culvert</t>
  </si>
  <si>
    <t>CONCRETE, HEADWALL FOR DOUBLE 12-INCH PIPE CULVERT</t>
  </si>
  <si>
    <t>60103-0560</t>
  </si>
  <si>
    <t>Concrete, headwall for double 375mm pipe culvert</t>
  </si>
  <si>
    <t>CONCRETE, HEADWALL FOR DOUBLE 15-INCH PIPE CULVERT</t>
  </si>
  <si>
    <t>60103-0580</t>
  </si>
  <si>
    <t>Concrete, headwall for double 450mm pipe culvert</t>
  </si>
  <si>
    <t>CONCRETE, HEADWALL FOR DOUBLE 18-INCH PIPE CULVERT</t>
  </si>
  <si>
    <t>60103-0600</t>
  </si>
  <si>
    <t>Concrete, headwall for double 525mm pipe culvert</t>
  </si>
  <si>
    <t>CONCRETE, HEADWALL FOR DOUBLE 21-INCH PIPE CULVERT</t>
  </si>
  <si>
    <t>60103-0620</t>
  </si>
  <si>
    <t>Concrete, headwall for double 600mm pipe culvert</t>
  </si>
  <si>
    <t>CONCRETE, HEADWALL FOR DOUBLE 24-INCH PIPE CULVERT</t>
  </si>
  <si>
    <t>60103-0640</t>
  </si>
  <si>
    <t>Concrete, headwall for double 750mm pipe culvert</t>
  </si>
  <si>
    <t>CONCRETE, HEADWALL FOR DOUBLE 30-INCH PIPE CULVERT</t>
  </si>
  <si>
    <t>60103-0660</t>
  </si>
  <si>
    <t>Concrete, headwall for double 900mm pipe culvert</t>
  </si>
  <si>
    <t>CONCRETE, HEADWALL FOR DOUBLE 36-INCH PIPE CULVERT</t>
  </si>
  <si>
    <t>60103-0680</t>
  </si>
  <si>
    <t>Concrete, headwall for double 1050mm pipe culvert</t>
  </si>
  <si>
    <t>CONCRETE, HEADWALL FOR DOUBLE 42-INCH PIPE CULVERT</t>
  </si>
  <si>
    <t>60103-0700</t>
  </si>
  <si>
    <t>Concrete, headwall for double 1200mm pipe culvert</t>
  </si>
  <si>
    <t>CONCRETE, HEADWALL FOR DOUBLE 48-INCH PIPE CULVERT</t>
  </si>
  <si>
    <t>60103-0720</t>
  </si>
  <si>
    <t>Concrete, headwall for double 1350mm pipe culvert</t>
  </si>
  <si>
    <t>CONCRETE, HEADWALL FOR DOUBLE 54-INCH PIPE CULVERT</t>
  </si>
  <si>
    <t>60103-0740</t>
  </si>
  <si>
    <t>Concrete, headwall for double 1500mm pipe culvert</t>
  </si>
  <si>
    <t>CONCRETE, HEADWALL FOR DOUBLE 60-INCH PIPE CULVERT</t>
  </si>
  <si>
    <t>60103-0760</t>
  </si>
  <si>
    <t>Concrete, headwall for double 1650mm pipe culvert</t>
  </si>
  <si>
    <t>CONCRETE, HEADWALL FOR DOUBLE 66-INCH PIPE CULVERT</t>
  </si>
  <si>
    <t>60103-0780</t>
  </si>
  <si>
    <t>Concrete, headwall for double 1800mm pipe culvert</t>
  </si>
  <si>
    <t>CONCRETE, HEADWALL FOR DOUBLE 72-INCH PIPE CULVERT</t>
  </si>
  <si>
    <t>60103-0800</t>
  </si>
  <si>
    <t>Concrete, headwall for double 1950mm pipe culvert</t>
  </si>
  <si>
    <t>CONCRETE, HEADWALL FOR DOUBLE 78-INCH PIPE CULVERT</t>
  </si>
  <si>
    <t>60103-0820</t>
  </si>
  <si>
    <t>Concrete, headwall for double 2100mm pipe culvert</t>
  </si>
  <si>
    <t>CONCRETE, HEADWALL FOR DOUBLE 84-INCH PIPE CULVERT</t>
  </si>
  <si>
    <t>60103-0840</t>
  </si>
  <si>
    <t>Concrete, headwall for double 2250mm pipe culvert</t>
  </si>
  <si>
    <t>CONCRETE, HEADWALL FOR DOUBLE 90-INCH PIPE CULVERT</t>
  </si>
  <si>
    <t>60103-0860</t>
  </si>
  <si>
    <t>Concrete, headwall for double 2400mm pipe culvert</t>
  </si>
  <si>
    <t>CONCRETE, HEADWALL FOR DOUBLE 96-INCH PIPE CULVERT</t>
  </si>
  <si>
    <t>60103-0880</t>
  </si>
  <si>
    <t>Concrete, headwall for double 2550mm pipe culvert</t>
  </si>
  <si>
    <t>CONCRETE, HEADWALL FOR DOUBLE 102-INCH PIPE CULVERT</t>
  </si>
  <si>
    <t>60103-0900</t>
  </si>
  <si>
    <t>Concrete, headwall for double 3000mm pipe culvert</t>
  </si>
  <si>
    <t>CONCRETE, HEADWALL FOR DOUBLE 120-INCH PIPE CULVERT</t>
  </si>
  <si>
    <t>60103-0920</t>
  </si>
  <si>
    <t>Concrete, headwall for double 3600mm pipe culvert</t>
  </si>
  <si>
    <t>CONCRETE, HEADWALL FOR DOUBLE 144-INCH PIPE CULVERT</t>
  </si>
  <si>
    <t>60103-1220</t>
  </si>
  <si>
    <t>Concrete, headwall for triple 600mm pipe culvert</t>
  </si>
  <si>
    <t>CONCRETE, HEADWALL FOR TRIPLE 24-INCH PIPE CULVERT</t>
  </si>
  <si>
    <t>60103-1240</t>
  </si>
  <si>
    <t>Concrete, headwall for triple 750mm pipe culvert</t>
  </si>
  <si>
    <t>CONCRETE, HEADWALL FOR TRIPLE 30-INCH PIPE CULVERT</t>
  </si>
  <si>
    <t>60103-1260</t>
  </si>
  <si>
    <t>Concrete, headwall for triple 900mm pipe culvert</t>
  </si>
  <si>
    <t>CONCRETE, HEADWALL FOR TRIPLE 36-INCH PIPE CULVERT</t>
  </si>
  <si>
    <t>60103-1800</t>
  </si>
  <si>
    <t>Concrete, headwall for 150mm equivalent diameter pipe culvert</t>
  </si>
  <si>
    <t>CONCRETE, HEADWALL FOR 6-INCH EQUIVALENT DIAMETER PIPE CULVERT</t>
  </si>
  <si>
    <t>60103-1820</t>
  </si>
  <si>
    <t>Concrete, headwall for 200mm equivalent diameter pipe culvert</t>
  </si>
  <si>
    <t>CONCRETE, HEADWALL FOR 8-INCH EQUIVALENT DIAMETER PIPE CULVERT</t>
  </si>
  <si>
    <t>60103-1840</t>
  </si>
  <si>
    <t>Concrete, headwall for 300mm equivalent diameter pipe culvert</t>
  </si>
  <si>
    <t>CONCRETE, HEADWALL FOR 12-INCH EQUIVALENT DIAMETER PIPE CULVERT</t>
  </si>
  <si>
    <t>60103-1860</t>
  </si>
  <si>
    <t>Concrete, headwall for 375mm equivalent diameter pipe culvert</t>
  </si>
  <si>
    <t>CONCRETE, HEADWALL FOR 15-INCH EQUIVALENT DIAMETER PIPE CULVERT</t>
  </si>
  <si>
    <t>60103-1880</t>
  </si>
  <si>
    <t>Concrete, headwall for 450mm equivalent diameter pipe culvert</t>
  </si>
  <si>
    <t>CONCRETE, HEADWALL FOR 18-INCH EQUIVALENT DIAMETER PIPE CULVERT</t>
  </si>
  <si>
    <t>60103-1900</t>
  </si>
  <si>
    <t>Concrete, headwall for 525mm equivalent diameter pipe culvert</t>
  </si>
  <si>
    <t>CONCRETE, HEADWALL FOR 21-INCH EQUIVALENT DIAMETER PIPE CULVERT</t>
  </si>
  <si>
    <t>60103-1920</t>
  </si>
  <si>
    <t>Concrete, headwall for 600mm equivalent diameter pipe culvert</t>
  </si>
  <si>
    <t>CONCRETE, HEADWALL FOR 24-INCH EQUIVALENT DIAMETER PIPE CULVERT</t>
  </si>
  <si>
    <t>60103-1940</t>
  </si>
  <si>
    <t>Concrete, headwall for 750mm equivalent diameter pipe culvert</t>
  </si>
  <si>
    <t>CONCRETE, HEADWALL FOR 30-INCH EQUIVALENT DIAMETER PIPE CULVERT</t>
  </si>
  <si>
    <t>60103-1960</t>
  </si>
  <si>
    <t>Concrete, headwall for 900mm equivalent diameter pipe culvert</t>
  </si>
  <si>
    <t>CONCRETE, HEADWALL FOR 36-INCH EQUIVALENT DIAMETER PIPE CULVERT</t>
  </si>
  <si>
    <t>60103-1980</t>
  </si>
  <si>
    <t>Concrete, headwall for 1050mm equivalent diameter pipe culvert</t>
  </si>
  <si>
    <t>CONCRETE, HEADWALL FOR 42-INCH EQUIVALENT DIAMETER PIPE CULVERT</t>
  </si>
  <si>
    <t>60103-2000</t>
  </si>
  <si>
    <t>Concrete, headwall for 1200mm equivalent diameter pipe culvert</t>
  </si>
  <si>
    <t>CONCRETE, HEADWALL FOR 48-INCH EQUIVALENT DIAMETER PIPE CULVERT</t>
  </si>
  <si>
    <t>60103-2020</t>
  </si>
  <si>
    <t>Concrete, headwall for 1350mm equivalent diameter pipe culvert</t>
  </si>
  <si>
    <t>CONCRETE, HEADWALL FOR 54-INCH EQUIVALENT DIAMETER PIPE CULVERT</t>
  </si>
  <si>
    <t>60103-2040</t>
  </si>
  <si>
    <t>Concrete, headwall for 1500mm equivalent diameter pipe culvert</t>
  </si>
  <si>
    <t>CONCRETE, HEADWALL FOR 60-INCH EQUIVALENT DIAMETER PIPE CULVERT</t>
  </si>
  <si>
    <t>60103-2060</t>
  </si>
  <si>
    <t>Concrete, headwall for 1650mm equivalent diameter pipe culvert</t>
  </si>
  <si>
    <t>CONCRETE, HEADWALL FOR 66-INCH EQUIVALENT DIAMETER PIPE CULVERT</t>
  </si>
  <si>
    <t>60103-2080</t>
  </si>
  <si>
    <t>Concrete, headwall for 1800mm equivalent diameter pipe culvert</t>
  </si>
  <si>
    <t>CONCRETE, HEADWALL FOR 72-INCH EQUIVALENT DIAMETER PIPE CULVERT</t>
  </si>
  <si>
    <t>60103-2100</t>
  </si>
  <si>
    <t>Concrete, headwall for 1950mm equivalent diameter pipe culvert</t>
  </si>
  <si>
    <t>CONCRETE, HEADWALL FOR 78-INCH EQUIVALENT DIAMETER PIPE CULVERT</t>
  </si>
  <si>
    <t>60103-2120</t>
  </si>
  <si>
    <t>Concrete, headwall for 2100mm equivalent diameter pipe culvert</t>
  </si>
  <si>
    <t>CONCRETE, HEADWALL FOR 84-INCH EQUIVALENT DIAMETER PIPE CULVERT</t>
  </si>
  <si>
    <t>60103-2140</t>
  </si>
  <si>
    <t>Concrete, headwall for 2250mm equivalent diameter pipe culvert</t>
  </si>
  <si>
    <t>CONCRETE, HEADWALL FOR 90-INCH EQUIVALENT DIAMETER PIPE CULVERT</t>
  </si>
  <si>
    <t>60103-2160</t>
  </si>
  <si>
    <t>Concrete, headwall for 2400mm equivalent diameter pipe culvert</t>
  </si>
  <si>
    <t>CONCRETE, HEADWALL FOR 96-INCH EQUIVALENT DIAMETER PIPE CULVERT</t>
  </si>
  <si>
    <t>60103-2180</t>
  </si>
  <si>
    <t>Concrete, headwall for 2550mm equivalent diameter pipe culvert</t>
  </si>
  <si>
    <t>CONCRETE, HEADWALL FOR 102-INCH EQUIVALENT DIAMETER PIPE CULVERT</t>
  </si>
  <si>
    <t>60103-2200</t>
  </si>
  <si>
    <t>Concrete, headwall for 3000mm equivalent diameter pipe culvert</t>
  </si>
  <si>
    <t>CONCRETE, HEADWALL FOR 120-INCH EQUIVALENT DIAMETER PIPE CULVERT</t>
  </si>
  <si>
    <t>60103-2220</t>
  </si>
  <si>
    <t>Concrete, headwall for 3600mm equivalent diameter pipe culvert</t>
  </si>
  <si>
    <t>CONCRETE, HEADWALL FOR 144-INCH EQUIVALENT DIAMETER PIPE CULVERT</t>
  </si>
  <si>
    <t>60103-3000</t>
  </si>
  <si>
    <t>Concrete, sloped and flared box inlet/outlet for 600mm pipe culvert</t>
  </si>
  <si>
    <t>CONCRETE, SLOPED AND FLARED BOX INLET/OUTLET FOR 24-INCH PIPE CULVERT</t>
  </si>
  <si>
    <t>60103-3020</t>
  </si>
  <si>
    <t>Concrete, sloped and flared box inlet/outlet for 750mm pipe culvert</t>
  </si>
  <si>
    <t>CONCRETE, SLOPED AND FLARED BOX INLET/OUTLET FOR 30-INCH PIPE CULVERT</t>
  </si>
  <si>
    <t>60103-3040</t>
  </si>
  <si>
    <t>Concrete, sloped and flared box inlet/outlet for 900mm pipe culvert</t>
  </si>
  <si>
    <t>CONCRETE, SLOPED AND FLARED BOX INLET/OUTLET FOR 36-INCH PIPE CULVERT</t>
  </si>
  <si>
    <t>60103-4000</t>
  </si>
  <si>
    <t>Concrete, foundation, light pole</t>
  </si>
  <si>
    <t>CONCRETE, FOUNDATION, LIGHT POLE</t>
  </si>
  <si>
    <t>60103-4100</t>
  </si>
  <si>
    <t>Concrete, armor unit</t>
  </si>
  <si>
    <t>CONCRETE, ARMOR UNIT</t>
  </si>
  <si>
    <t>60103-4110</t>
  </si>
  <si>
    <t>Concrete, armor unit, 600 mm</t>
  </si>
  <si>
    <t>CONCRETE, ARMOR UNIT, 24-INCH</t>
  </si>
  <si>
    <t>60110-0000</t>
  </si>
  <si>
    <t>CONCRETE COLORING AGENT</t>
  </si>
  <si>
    <t>60201-0100</t>
  </si>
  <si>
    <t>100mm pipe culvert</t>
  </si>
  <si>
    <t>4-INCH PIPE CULVERT</t>
  </si>
  <si>
    <t>60201-0200</t>
  </si>
  <si>
    <t>150mm pipe culvert</t>
  </si>
  <si>
    <t>6-INCH PIPE CULVERT</t>
  </si>
  <si>
    <t>60201-0300</t>
  </si>
  <si>
    <t>200mm pipe culvert</t>
  </si>
  <si>
    <t>8-INCH PIPE CULVERT</t>
  </si>
  <si>
    <t>60201-0350</t>
  </si>
  <si>
    <t>250mm pipe culvert</t>
  </si>
  <si>
    <t>10-INCH PIPE CULVERT</t>
  </si>
  <si>
    <t>60201-0400</t>
  </si>
  <si>
    <t>300mm pipe culvert</t>
  </si>
  <si>
    <t>12-INCH PIPE CULVERT</t>
  </si>
  <si>
    <t>60201-0500</t>
  </si>
  <si>
    <t>375mm pipe culvert</t>
  </si>
  <si>
    <t>15-INCH PIPE CULVERT</t>
  </si>
  <si>
    <t>60201-0550</t>
  </si>
  <si>
    <t>400mm pipe culvert</t>
  </si>
  <si>
    <t>16-INCH PIPE CULVERT</t>
  </si>
  <si>
    <t>60201-0600</t>
  </si>
  <si>
    <t>450mm pipe culvert</t>
  </si>
  <si>
    <t>18-INCH PIPE CULVERT</t>
  </si>
  <si>
    <t>60201-0700</t>
  </si>
  <si>
    <t>525mm pipe culvert</t>
  </si>
  <si>
    <t>21-INCH PIPE CULVERT</t>
  </si>
  <si>
    <t>60201-0800</t>
  </si>
  <si>
    <t>600mm pipe culvert</t>
  </si>
  <si>
    <t>24-INCH PIPE CULVERT</t>
  </si>
  <si>
    <t>60201-0900</t>
  </si>
  <si>
    <t>750mm pipe culvert</t>
  </si>
  <si>
    <t>30-INCH PIPE CULVERT</t>
  </si>
  <si>
    <t>60201-1000</t>
  </si>
  <si>
    <t>900mm pipe culvert</t>
  </si>
  <si>
    <t>36-INCH PIPE CULVERT</t>
  </si>
  <si>
    <t>60201-1100</t>
  </si>
  <si>
    <t>1050mm pipe culvert</t>
  </si>
  <si>
    <t>42-INCH PIPE CULVERT</t>
  </si>
  <si>
    <t>60201-1200</t>
  </si>
  <si>
    <t>1200mm pipe culvert</t>
  </si>
  <si>
    <t>48-INCH PIPE CULVERT</t>
  </si>
  <si>
    <t>60201-1300</t>
  </si>
  <si>
    <t>1350mm pipe culvert</t>
  </si>
  <si>
    <t>54-INCH PIPE CULVERT</t>
  </si>
  <si>
    <t>60201-1400</t>
  </si>
  <si>
    <t>1500mm pipe culvert</t>
  </si>
  <si>
    <t>60-INCH PIPE CULVERT</t>
  </si>
  <si>
    <t>60201-1500</t>
  </si>
  <si>
    <t>1650mm pipe culvert</t>
  </si>
  <si>
    <t>66-INCH PIPE CULVERT</t>
  </si>
  <si>
    <t>60201-1600</t>
  </si>
  <si>
    <t>1800mm pipe culvert</t>
  </si>
  <si>
    <t>72-INCH PIPE CULVERT</t>
  </si>
  <si>
    <t>60201-1700</t>
  </si>
  <si>
    <t>1950mm pipe culvert</t>
  </si>
  <si>
    <t>78-INCH PIPE CULVERT</t>
  </si>
  <si>
    <t>60201-1800</t>
  </si>
  <si>
    <t>2100mm pipe culvert</t>
  </si>
  <si>
    <t>84-INCH PIPE CULVERT</t>
  </si>
  <si>
    <t>60201-1900</t>
  </si>
  <si>
    <t>2250mm pipe culvert</t>
  </si>
  <si>
    <t>90-INCH PIPE CULVERT</t>
  </si>
  <si>
    <t>60201-2000</t>
  </si>
  <si>
    <t>2400mm pipe culvert</t>
  </si>
  <si>
    <t>96-INCH PIPE CULVERT</t>
  </si>
  <si>
    <t>60201-2100</t>
  </si>
  <si>
    <t>2550mm pipe culvert</t>
  </si>
  <si>
    <t>102-INCH PIPE CULVERT</t>
  </si>
  <si>
    <t>60201-2200</t>
  </si>
  <si>
    <t>2700mm pipe culvert</t>
  </si>
  <si>
    <t>108-INCH PIPE CULVERT</t>
  </si>
  <si>
    <t>60201-2250</t>
  </si>
  <si>
    <t>2850mm pipe culvert</t>
  </si>
  <si>
    <t>114-INCH PIPE CULVERT</t>
  </si>
  <si>
    <t>60201-2300</t>
  </si>
  <si>
    <t>3000mm pipe culvert</t>
  </si>
  <si>
    <t>120-INCH PIPE CULVERT</t>
  </si>
  <si>
    <t>60201-2400</t>
  </si>
  <si>
    <t>3300mm pipe culvert</t>
  </si>
  <si>
    <t>132-INCH PIPE CULVERT</t>
  </si>
  <si>
    <t>60201-2500</t>
  </si>
  <si>
    <t>3600mm pipe culvert</t>
  </si>
  <si>
    <t>144-INCH PIPE CULVERT</t>
  </si>
  <si>
    <t>60202-0100</t>
  </si>
  <si>
    <t>375mm equivalent diameter arch or elliptical pipe culvert</t>
  </si>
  <si>
    <t>15-INCH EQUIVALENT DIAMETER ARCH OR ELLIPTICAL PIPE CULVERT</t>
  </si>
  <si>
    <t>60202-0200</t>
  </si>
  <si>
    <t>450mm equivalent diameter arch or elliptical pipe culvert</t>
  </si>
  <si>
    <t>18-INCH EQUIVALENT DIAMETER ARCH OR ELLIPTICAL PIPE CULVERT</t>
  </si>
  <si>
    <t>60202-0300</t>
  </si>
  <si>
    <t>525mm equivalent diameter arch or elliptical pipe culvert</t>
  </si>
  <si>
    <t>21-INCH EQUIVALENT DIAMETER ARCH OR ELLIPTICAL PIPE CULVERT</t>
  </si>
  <si>
    <t>60202-0400</t>
  </si>
  <si>
    <t>600mm equivalent diameter arch or elliptical pipe culvert</t>
  </si>
  <si>
    <t>24-INCH EQUIVALENT DIAMETER ARCH OR ELLIPTICAL PIPE CULVERT</t>
  </si>
  <si>
    <t>60202-0500</t>
  </si>
  <si>
    <t>750mm equivalent diameter arch or elliptical pipe culvert</t>
  </si>
  <si>
    <t>30-INCH EQUIVALENT DIAMETER ARCH OR ELLIPTICAL PIPE CULVERT</t>
  </si>
  <si>
    <t>60202-0600</t>
  </si>
  <si>
    <t>900mm equivalent diameter arch or elliptical pipe culvert</t>
  </si>
  <si>
    <t>36-INCH EQUIVALENT DIAMETER ARCH OR ELLIPTICAL PIPE CULVERT</t>
  </si>
  <si>
    <t>60202-0700</t>
  </si>
  <si>
    <t>1050mm equivalent diameter arch or elliptical pipe culvert</t>
  </si>
  <si>
    <t>42-INCH EQUIVALENT DIAMETER ARCH OR ELLIPTICAL PIPE CULVERT</t>
  </si>
  <si>
    <t>60202-0800</t>
  </si>
  <si>
    <t>1200mm equivalent diameter arch or elliptical pipe culvert</t>
  </si>
  <si>
    <t>48-INCH EQUIVALENT DIAMETER ARCH OR ELLIPTICAL PIPE CULVERT</t>
  </si>
  <si>
    <t>60202-0900</t>
  </si>
  <si>
    <t>1350mm equivalent diameter arch or elliptical pipe culvert</t>
  </si>
  <si>
    <t>54-INCH EQUIVALENT DIAMETER ARCH OR ELLIPTICAL PIPE CULVERT</t>
  </si>
  <si>
    <t>60202-1000</t>
  </si>
  <si>
    <t>1500mm equivalent diameter arch or elliptical pipe culvert</t>
  </si>
  <si>
    <t>60-INCH EQUIVALENT DIAMETER ARCH OR ELLIPTICAL PIPE CULVERT</t>
  </si>
  <si>
    <t>60202-1100</t>
  </si>
  <si>
    <t>1650mm equivalent diameter arch or elliptical pipe culvert</t>
  </si>
  <si>
    <t>66-INCH EQUIVALENT DIAMETER ARCH OR ELLIPTICAL PIPE CULVERT</t>
  </si>
  <si>
    <t>60202-1200</t>
  </si>
  <si>
    <t>1800mm equivalent diameter arch or elliptical pipe culvert</t>
  </si>
  <si>
    <t>72-INCH EQUIVALENT DIAMETER ARCH OR ELLIPTICAL PIPE CULVERT</t>
  </si>
  <si>
    <t>60202-1300</t>
  </si>
  <si>
    <t>1950mm equivalent diameter arch or elliptical pipe culvert</t>
  </si>
  <si>
    <t>78-INCH EQUIVALENT DIAMETER ARCH OR ELLIPTICAL PIPE CULVERT</t>
  </si>
  <si>
    <t>60202-1400</t>
  </si>
  <si>
    <t>2100mm equivalent diameter arch or elliptical pipe culvert</t>
  </si>
  <si>
    <t>84-INCH EQUIVALENT DIAMETER ARCH OR ELLIPTICAL PIPE CULVERT</t>
  </si>
  <si>
    <t>60202-1500</t>
  </si>
  <si>
    <t>2250mm equivalent diameter arch or elliptical pipe culvert</t>
  </si>
  <si>
    <t>90-INCH EQUIVALENT DIAMETER ARCH OR ELLIPTICAL PIPE CULVERT</t>
  </si>
  <si>
    <t>60202-1600</t>
  </si>
  <si>
    <t>2400mm equivalent diameter arch or elliptical pipe culvert</t>
  </si>
  <si>
    <t>96-INCH EQUIVALENT DIAMETER ARCH OR ELLIPTICAL PIPE CULVERT</t>
  </si>
  <si>
    <t>60202-1700</t>
  </si>
  <si>
    <t>2550mm equivalent diameter arch or elliptical pipe culvert</t>
  </si>
  <si>
    <t>102-INCH EQUIVALENT DIAMETER ARCH OR ELLIPTICAL PIPE CULVERT</t>
  </si>
  <si>
    <t>60202-1800</t>
  </si>
  <si>
    <t>2700mm equivalent diameter arch or elliptical pipe culvert</t>
  </si>
  <si>
    <t>108-INCH EQUIVALENT DIAMETER ARCH OR ELLIPTICAL PIPE CULVERT</t>
  </si>
  <si>
    <t>60202-1900</t>
  </si>
  <si>
    <t>3000mm equivalent diameter arch or elliptical pipe culvert</t>
  </si>
  <si>
    <t>120-INCH EQUIVALENT DIAMETER ARCH OR ELLIPTICAL PIPE CULVERT</t>
  </si>
  <si>
    <t>60202-2000</t>
  </si>
  <si>
    <t>3300mm equivalent diameter arch or elliptical pipe culvert</t>
  </si>
  <si>
    <t>132-INCH EQUIVALENT DIAMETER ARCH OR ELLIPTICAL PIPE CULVERT</t>
  </si>
  <si>
    <t>60202-2100</t>
  </si>
  <si>
    <t>3600mm equivalent diameter arch or elliptical pipe culvert</t>
  </si>
  <si>
    <t>144-INCH EQUIVALENT DIAMETER ARCH OR ELLIPTICAL PIPE CULVERT</t>
  </si>
  <si>
    <t>60203-0100</t>
  </si>
  <si>
    <t>100mm slotted drain pipe</t>
  </si>
  <si>
    <t>4-INCH SLOTTED DRAIN PIPE</t>
  </si>
  <si>
    <t>60203-0200</t>
  </si>
  <si>
    <t>150mm slotted drain pipe</t>
  </si>
  <si>
    <t>6-INCH SLOTTED DRAIN PIPE</t>
  </si>
  <si>
    <t>60203-0300</t>
  </si>
  <si>
    <t>200mm slotted drain pipe</t>
  </si>
  <si>
    <t>8-INCH SLOTTED DRAIN PIPE</t>
  </si>
  <si>
    <t>60203-0400</t>
  </si>
  <si>
    <t>300mm slotted drain pipe</t>
  </si>
  <si>
    <t>12-INCH SLOTTED DRAIN PIPE</t>
  </si>
  <si>
    <t>60203-0500</t>
  </si>
  <si>
    <t>375mm slotted drain pipe</t>
  </si>
  <si>
    <t>15-INCH SLOTTED DRAIN PIPE</t>
  </si>
  <si>
    <t>60203-0600</t>
  </si>
  <si>
    <t>450mm slotted drain pipe</t>
  </si>
  <si>
    <t>18-INCH SLOTTED DRAIN PIPE</t>
  </si>
  <si>
    <t>60203-0700</t>
  </si>
  <si>
    <t>525mm slotted drain pipe</t>
  </si>
  <si>
    <t>21-INCH SLOTTED DRAIN PIPE</t>
  </si>
  <si>
    <t>60203-0800</t>
  </si>
  <si>
    <t>600mm slotted drain pipe</t>
  </si>
  <si>
    <t>24-INCH SLOTTED DRAIN PIPE</t>
  </si>
  <si>
    <t>60203-0900</t>
  </si>
  <si>
    <t>750mm slotted drain pipe</t>
  </si>
  <si>
    <t>30-INCH SLOTTED DRAIN PIPE</t>
  </si>
  <si>
    <t>60203-1000</t>
  </si>
  <si>
    <t>900mm slotted drain pipe</t>
  </si>
  <si>
    <t>36-INCH SLOTTED DRAIN PIPE</t>
  </si>
  <si>
    <t>60204-0600</t>
  </si>
  <si>
    <t>Flume downdrain, 450mm</t>
  </si>
  <si>
    <t>FLUME DOWNDRAIN 18-INCH</t>
  </si>
  <si>
    <t>60204-0700</t>
  </si>
  <si>
    <t>Flume downdrain, 600mm</t>
  </si>
  <si>
    <t>FLUME DOWNDRAIN 24-INCH</t>
  </si>
  <si>
    <t>60210-0100</t>
  </si>
  <si>
    <t>End section for 100mm pipe culvert</t>
  </si>
  <si>
    <t>END SECTION FOR 4-INCH PIPE CULVERT</t>
  </si>
  <si>
    <t>60210-0200</t>
  </si>
  <si>
    <t>End section for 150mm pipe culvert</t>
  </si>
  <si>
    <t>END SECTION FOR 6-INCH PIPE CULVERT</t>
  </si>
  <si>
    <t>60210-0300</t>
  </si>
  <si>
    <t>End section for 200mm pipe culvert</t>
  </si>
  <si>
    <t>END SECTION FOR 8-INCH PIPE CULVERT</t>
  </si>
  <si>
    <t>60210-0400</t>
  </si>
  <si>
    <t>End section for 300mm pipe culvert</t>
  </si>
  <si>
    <t>END SECTION FOR 12-INCH PIPE CULVERT</t>
  </si>
  <si>
    <t>60210-0500</t>
  </si>
  <si>
    <t>End section for 375mm pipe culvert</t>
  </si>
  <si>
    <t>END SECTION FOR 15-INCH PIPE CULVERT</t>
  </si>
  <si>
    <t>60210-0600</t>
  </si>
  <si>
    <t>End section for 450mm pipe culvert</t>
  </si>
  <si>
    <t>END SECTION FOR 18-INCH PIPE CULVERT</t>
  </si>
  <si>
    <t>60210-0700</t>
  </si>
  <si>
    <t>End section for 525mm pipe culvert</t>
  </si>
  <si>
    <t>END SECTION FOR 21-INCH PIPE CULVERT</t>
  </si>
  <si>
    <t>60210-0800</t>
  </si>
  <si>
    <t>End section for 600mm pipe culvert</t>
  </si>
  <si>
    <t>END SECTION FOR 24-INCH PIPE CULVERT</t>
  </si>
  <si>
    <t>60210-0900</t>
  </si>
  <si>
    <t>End section for 750mm pipe culvert</t>
  </si>
  <si>
    <t>END SECTION FOR 30-INCH PIPE CULVERT</t>
  </si>
  <si>
    <t>60210-1000</t>
  </si>
  <si>
    <t>End section for 900mm pipe culvert</t>
  </si>
  <si>
    <t>END SECTION FOR 36-INCH PIPE CULVERT</t>
  </si>
  <si>
    <t>60210-1100</t>
  </si>
  <si>
    <t>End section for 1050mm pipe culvert</t>
  </si>
  <si>
    <t>END SECTION FOR 42-INCH PIPE CULVERT</t>
  </si>
  <si>
    <t>60210-1200</t>
  </si>
  <si>
    <t>End section for 1200mm pipe culvert</t>
  </si>
  <si>
    <t>END SECTION FOR 48-INCH PIPE CULVERT</t>
  </si>
  <si>
    <t>60210-1300</t>
  </si>
  <si>
    <t>End section for 1350mm pipe culvert</t>
  </si>
  <si>
    <t>END SECTION FOR 54-INCH PIPE CULVERT</t>
  </si>
  <si>
    <t>60210-1400</t>
  </si>
  <si>
    <t>End section for 1500mm pipe culvert</t>
  </si>
  <si>
    <t>END SECTION FOR 60-INCH PIPE CULVERT</t>
  </si>
  <si>
    <t>60210-1500</t>
  </si>
  <si>
    <t>End section for 1650mm pipe culvert</t>
  </si>
  <si>
    <t>END SECTION FOR 66-INCH PIPE CULVERT</t>
  </si>
  <si>
    <t>60210-1600</t>
  </si>
  <si>
    <t>End section for 1800mm pipe culvert</t>
  </si>
  <si>
    <t>END SECTION FOR 72-INCH PIPE CULVERT</t>
  </si>
  <si>
    <t>60211-0100</t>
  </si>
  <si>
    <t>End section for 100mm equivalent diameter arch or elliptical pipe culvert</t>
  </si>
  <si>
    <t>END SECTION FOR 4-INCH EQUIVALENT DIAMETER ARCH OR ELLIPTICAL PIPE CULVERT</t>
  </si>
  <si>
    <t>60211-0200</t>
  </si>
  <si>
    <t>End section for 150mm equivalent diameter arch or elliptical pipe culvert</t>
  </si>
  <si>
    <t>END SECTION FOR 6-INCH EQUIVALENT DIAMETER ARCH OR ELLIPTICAL PIPE CULVERT</t>
  </si>
  <si>
    <t>60211-0300</t>
  </si>
  <si>
    <t>End section for 200mm equivalent diameter arch or elliptical pipe culvert</t>
  </si>
  <si>
    <t>END SECTION FOR 8-INCH EQUIVALENT DIAMETER ARCH OR ELLIPTICAL PIPE CULVERT</t>
  </si>
  <si>
    <t>60211-0400</t>
  </si>
  <si>
    <t>End section for 300mm equivalent diameter arch or elliptical pipe culvert</t>
  </si>
  <si>
    <t>END SECTION FOR 12-INCH EQUIVALENT DIAMETER ARCH OR ELLIPTICAL PIPE CULVERT</t>
  </si>
  <si>
    <t>60211-0500</t>
  </si>
  <si>
    <t>End section for 375mm equivalent diameter arch or elliptical pipe culvert</t>
  </si>
  <si>
    <t>END SECTION FOR 15-INCH EQUIVALENT DIAMETER ARCH OR ELLIPTICAL PIPE CULVERT</t>
  </si>
  <si>
    <t>60211-0600</t>
  </si>
  <si>
    <t>End section for 450mm equivalent diameter arch or elliptical pipe culvert</t>
  </si>
  <si>
    <t>END SECTION FOR 18-INCH EQUIVALENT DIAMETER ARCH OR ELLIPTICAL PIPE CULVERT</t>
  </si>
  <si>
    <t>60211-0700</t>
  </si>
  <si>
    <t>End section for 525mm equivalent diameter arch or elliptical pipe culvert</t>
  </si>
  <si>
    <t>END SECTION FOR 21-INCH EQUIVALENT DIAMETER ARCH OR ELLIPTICAL PIPE CULVERT</t>
  </si>
  <si>
    <t>60211-0800</t>
  </si>
  <si>
    <t>End section for 600mm equivalent diameter arch or elliptical pipe culvert</t>
  </si>
  <si>
    <t>END SECTION FOR 24-INCH EQUIVALENT DIAMETER ARCH OR ELLIPTICAL PIPE CULVERT</t>
  </si>
  <si>
    <t>60211-0900</t>
  </si>
  <si>
    <t>End section for 750mm equivalent diameter arch or elliptical pipe culvert</t>
  </si>
  <si>
    <t>END SECTION FOR 30-INCH EQUIVALENT DIAMETER ARCH OR ELLIPTICAL PIPE CULVERT</t>
  </si>
  <si>
    <t>60211-1000</t>
  </si>
  <si>
    <t>End section for 900mm equivalent diameter arch or elliptical pipe culvert</t>
  </si>
  <si>
    <t>END SECTION FOR 36-INCH EQUIVALENT DIAMETER ARCH OR ELLIPTICAL PIPE CULVERT</t>
  </si>
  <si>
    <t>60211-1100</t>
  </si>
  <si>
    <t>End section for 1050mm equivalent diameter arch or elliptical pipe culvert</t>
  </si>
  <si>
    <t>END SECTION FOR 42-INCH EQUIVALENT DIAMETER ARCH OR ELLIPTICAL PIPE CULVERT</t>
  </si>
  <si>
    <t>60211-1200</t>
  </si>
  <si>
    <t>End section for 1200mm equivalent diameter arch or elliptical pipe culvert</t>
  </si>
  <si>
    <t>END SECTION FOR 48-INCH EQUIVALENT DIAMETER ARCH OR ELLIPTICAL PIPE CULVERT</t>
  </si>
  <si>
    <t>60211-1300</t>
  </si>
  <si>
    <t>End section for 1350mm equivalent diameter arch or elliptical pipe culvert</t>
  </si>
  <si>
    <t>END SECTION FOR 54-INCH EQUIVALENT DIAMETER ARCH OR ELLIPTICAL PIPE CULVERT</t>
  </si>
  <si>
    <t>60211-1400</t>
  </si>
  <si>
    <t>End section for 1500mm equivalent diameter arch or elliptical pipe culvert</t>
  </si>
  <si>
    <t>END SECTION FOR 60-INCH EQUIVALENT DIAMETER ARCH OR ELLIPTICAL PIPE CULVERT</t>
  </si>
  <si>
    <t>60211-1500</t>
  </si>
  <si>
    <t>End section for 1650mm equivalent diameter arch or elliptical pipe culvert</t>
  </si>
  <si>
    <t>END SECTION FOR 66-INCH EQUIVALENT DIAMETER ARCH OR ELLIPTICAL PIPE CULVERT</t>
  </si>
  <si>
    <t>60211-1600</t>
  </si>
  <si>
    <t>End section for 1800mm equivalent diameter arch or elliptical pipe culvert</t>
  </si>
  <si>
    <t>END SECTION FOR 72-INCH EQUIVALENT DIAMETER ARCH OR ELLIPTICAL PIPE CULVERT</t>
  </si>
  <si>
    <t>60212-0000</t>
  </si>
  <si>
    <t>Elbow</t>
  </si>
  <si>
    <t>ELBOW</t>
  </si>
  <si>
    <t>60212-0100</t>
  </si>
  <si>
    <t>Elbow, 100mm</t>
  </si>
  <si>
    <t>ELBOW, 4-INCH</t>
  </si>
  <si>
    <t>60212-0200</t>
  </si>
  <si>
    <t>Elbow, 150mm</t>
  </si>
  <si>
    <t>ELBOW, 6-INCH</t>
  </si>
  <si>
    <t>60212-0300</t>
  </si>
  <si>
    <t>Elbow, 200mm</t>
  </si>
  <si>
    <t>ELBOW, 8-INCH</t>
  </si>
  <si>
    <t>60212-0400</t>
  </si>
  <si>
    <t>Elbow, 300mm</t>
  </si>
  <si>
    <t>ELBOW, 12-INCH</t>
  </si>
  <si>
    <t>60212-0500</t>
  </si>
  <si>
    <t>Elbow, 375mm</t>
  </si>
  <si>
    <t>ELBOW, 15-INCH</t>
  </si>
  <si>
    <t>60212-0600</t>
  </si>
  <si>
    <t>Elbow, 450mm</t>
  </si>
  <si>
    <t>ELBOW, 18-INCH</t>
  </si>
  <si>
    <t>60212-0700</t>
  </si>
  <si>
    <t>Elbow, 525mm</t>
  </si>
  <si>
    <t>ELBOW, 21-INCH</t>
  </si>
  <si>
    <t>60212-0800</t>
  </si>
  <si>
    <t>Elbow, 600mm</t>
  </si>
  <si>
    <t>ELBOW, 24-INCH</t>
  </si>
  <si>
    <t>60212-0900</t>
  </si>
  <si>
    <t>Elbow, 750mm</t>
  </si>
  <si>
    <t>ELBOW, 30-INCH</t>
  </si>
  <si>
    <t>60212-1000</t>
  </si>
  <si>
    <t>Elbow, 900mm</t>
  </si>
  <si>
    <t>ELBOW, 36-INCH</t>
  </si>
  <si>
    <t>60212-1100</t>
  </si>
  <si>
    <t>Elbow, 1050mm</t>
  </si>
  <si>
    <t>ELBOW, 42-INCH</t>
  </si>
  <si>
    <t>60212-1200</t>
  </si>
  <si>
    <t>Elbow, 1200mm</t>
  </si>
  <si>
    <t>ELBOW, 48-INCH</t>
  </si>
  <si>
    <t>60212-1300</t>
  </si>
  <si>
    <t>Elbow, 1350mm</t>
  </si>
  <si>
    <t>ELBOW, 54-INCH</t>
  </si>
  <si>
    <t>60212-1400</t>
  </si>
  <si>
    <t>Elbow, 1500mm</t>
  </si>
  <si>
    <t>ELBOW, 60-INCH</t>
  </si>
  <si>
    <t>60212-1500</t>
  </si>
  <si>
    <t>Elbow, 1650mm</t>
  </si>
  <si>
    <t>ELBOW, 66-INCH</t>
  </si>
  <si>
    <t>60212-1600</t>
  </si>
  <si>
    <t>Elbow, 1800mm</t>
  </si>
  <si>
    <t>ELBOW, 72-INCH</t>
  </si>
  <si>
    <t>60213-0100</t>
  </si>
  <si>
    <t>Branch connection, 100mm</t>
  </si>
  <si>
    <t>BRANCH CONNECTION, 4-INCH</t>
  </si>
  <si>
    <t>60213-0200</t>
  </si>
  <si>
    <t>Branch connection, 150mm</t>
  </si>
  <si>
    <t>BRANCH CONNECTION, 6-INCH</t>
  </si>
  <si>
    <t>60213-0300</t>
  </si>
  <si>
    <t>Branch connection, 200mm</t>
  </si>
  <si>
    <t>BRANCH CONNECTION, 8-INCH</t>
  </si>
  <si>
    <t>60213-0400</t>
  </si>
  <si>
    <t>Branch connection, 300mm</t>
  </si>
  <si>
    <t>BRANCH CONNECTION, 12-INCH</t>
  </si>
  <si>
    <t>60213-0500</t>
  </si>
  <si>
    <t>Branch connection, 375mm</t>
  </si>
  <si>
    <t>BRANCH CONNECTION, 15-INCH</t>
  </si>
  <si>
    <t>60213-0600</t>
  </si>
  <si>
    <t>Branch connection, 450mm</t>
  </si>
  <si>
    <t>BRANCH CONNECTION, 18-INCH</t>
  </si>
  <si>
    <t>60213-0700</t>
  </si>
  <si>
    <t>Branch connection, 525mm</t>
  </si>
  <si>
    <t>BRANCH CONNECTION, 21-INCH</t>
  </si>
  <si>
    <t>60213-0800</t>
  </si>
  <si>
    <t>Branch connection, 600mm</t>
  </si>
  <si>
    <t>BRANCH CONNECTION, 24-INCH</t>
  </si>
  <si>
    <t>60213-0900</t>
  </si>
  <si>
    <t>Branch connection, 750mm</t>
  </si>
  <si>
    <t>BRANCH CONNECTION, 30-INCH</t>
  </si>
  <si>
    <t>60213-1000</t>
  </si>
  <si>
    <t>Branch connection, 900mm</t>
  </si>
  <si>
    <t>BRANCH CONNECTION, 36-INCH</t>
  </si>
  <si>
    <t>60213-1100</t>
  </si>
  <si>
    <t>Branch connection, 1050mm</t>
  </si>
  <si>
    <t>BRANCH CONNECTION, 42-INCH</t>
  </si>
  <si>
    <t>60213-1200</t>
  </si>
  <si>
    <t>Branch connection, 1200mm</t>
  </si>
  <si>
    <t>BRANCH CONNECTION, 48-INCH</t>
  </si>
  <si>
    <t>60213-1300</t>
  </si>
  <si>
    <t>Branch connection, 1350mm</t>
  </si>
  <si>
    <t>BRANCH CONNECTION, 54-INCH</t>
  </si>
  <si>
    <t>60213-1400</t>
  </si>
  <si>
    <t>Branch connection, 1500mm</t>
  </si>
  <si>
    <t>BRANCH CONNECTION, 60-INCH</t>
  </si>
  <si>
    <t>60213-1500</t>
  </si>
  <si>
    <t>Branch connection, 1650mm</t>
  </si>
  <si>
    <t>BRANCH CONNECTION, 66-INCH</t>
  </si>
  <si>
    <t>60213-1600</t>
  </si>
  <si>
    <t>Branch connection, 1800mm</t>
  </si>
  <si>
    <t>BRANCH CONNECTION, 72-INCH</t>
  </si>
  <si>
    <t>60220-0000</t>
  </si>
  <si>
    <t>Precast reinforced concrete box culvert</t>
  </si>
  <si>
    <t>PRECAST REINFORCED CONCRETE BOX CULVERT</t>
  </si>
  <si>
    <t>60220-0100</t>
  </si>
  <si>
    <t>900mm span, 900mm rise precast reinforced concrete box culvert</t>
  </si>
  <si>
    <t>3 FEET SPAN, 3 FEET RISE PRECAST REINFORCED CONCRETE BOX CULVERT</t>
  </si>
  <si>
    <t>60220-0150</t>
  </si>
  <si>
    <t>900mm span, 1200mm rise precast reinforced concrete box culvert</t>
  </si>
  <si>
    <t>3 FEET SPAN, 4 FEET RISE PRECAST REINFORCED CONCRETE BOX CULVERT</t>
  </si>
  <si>
    <t>60220-0200</t>
  </si>
  <si>
    <t>900mm span, 1500mm rise precast reinforced concrete box culvert</t>
  </si>
  <si>
    <t>3 FEET SPAN, 5 FEET RISE PRECAST REINFORCED CONCRETE BOX CULVERT</t>
  </si>
  <si>
    <t>60220-0250</t>
  </si>
  <si>
    <t>900mm span, 1800mm rise precast reinforced concrete box culvert</t>
  </si>
  <si>
    <t>3 FEET SPAN, 6 FEET RISE PRECAST REINFORCED CONCRETE BOX CULVERT</t>
  </si>
  <si>
    <t>60220-0290</t>
  </si>
  <si>
    <t>1200mm span, 600mm rise precast reinforced concrete box culvert</t>
  </si>
  <si>
    <t>4 FEET SPAN, 2 FEET RISE PRECAST REINFORCED CONCRETE BOX CULVERT</t>
  </si>
  <si>
    <t>60220-0300</t>
  </si>
  <si>
    <t>1200mm span, 900mm rise precast reinforced concrete box culvert</t>
  </si>
  <si>
    <t>4 FEET SPAN, 3 FEET RISE PRECAST REINFORCED CONCRETE BOX CULVERT</t>
  </si>
  <si>
    <t>60220-0350</t>
  </si>
  <si>
    <t>1200mm span, 1200mm rise precast reinforced concrete box culvert</t>
  </si>
  <si>
    <t>4 FEET SPAN, 4 FEET RISE PRECAST REINFORCED CONCRETE BOX CULVERT</t>
  </si>
  <si>
    <t>60220-0400</t>
  </si>
  <si>
    <t>1200mm span, 1500mm rise precast reinforced concrete box culvert</t>
  </si>
  <si>
    <t>4 FEET SPAN, 5 FEET RISE PRECAST REINFORCED CONCRETE BOX CULVERT</t>
  </si>
  <si>
    <t>60220-0450</t>
  </si>
  <si>
    <t>1200mm span, 1800mm rise precast reinforced concrete box culvert</t>
  </si>
  <si>
    <t>4 FEET SPAN, 6 FEET RISE PRECAST REINFORCED CONCRETE BOX CULVERT</t>
  </si>
  <si>
    <t>60220-0500</t>
  </si>
  <si>
    <t>1200mm span, 2100mm rise precast reinforced concrete box culvert</t>
  </si>
  <si>
    <t>4 FEET SPAN, 7 FEET RISE PRECAST REINFORCED CONCRETE BOX CULVERT</t>
  </si>
  <si>
    <t>60220-0520</t>
  </si>
  <si>
    <t>1500mm span, 600mm rise precast reinforced concrete box culvert</t>
  </si>
  <si>
    <t>5 FEET SPAN, 2 FEET RISE PRECAST REINFORCED CONCRETE BOX CULVERT</t>
  </si>
  <si>
    <t>60220-0550</t>
  </si>
  <si>
    <t>1500mm span, 900mm rise precast reinforced concrete box culvert</t>
  </si>
  <si>
    <t>5 FEET SPAN, 3 FEET RISE PRECAST REINFORCED CONCRETE BOX CULVERT</t>
  </si>
  <si>
    <t>60220-0600</t>
  </si>
  <si>
    <t>1500mm span, 1200mm rise precast reinforced concrete box culvert</t>
  </si>
  <si>
    <t>5 FEET SPAN, 4 FEET RISE PRECAST REINFORCED CONCRETE BOX CULVERT</t>
  </si>
  <si>
    <t>60220-0650</t>
  </si>
  <si>
    <t>1500mm span, 1500mm rise precast reinforced concrete box culvert</t>
  </si>
  <si>
    <t>5 FEET SPAN, 5 FEET RISE PRECAST REINFORCED CONCRETE BOX CULVERT</t>
  </si>
  <si>
    <t>60220-0700</t>
  </si>
  <si>
    <t>1500mm span, 1800mm rise precast reinforced concrete box culvert</t>
  </si>
  <si>
    <t>5 FEET SPAN, 6 FEET RISE PRECAST REINFORCED CONCRETE BOX CULVERT</t>
  </si>
  <si>
    <t>60220-0750</t>
  </si>
  <si>
    <t>1500mm span, 2100mm rise precast reinforced concrete box culvert</t>
  </si>
  <si>
    <t>5 FEET SPAN, 7 FEET RISE PRECAST REINFORCED CONCRETE BOX CULVERT</t>
  </si>
  <si>
    <t>60220-0800</t>
  </si>
  <si>
    <t>1500mm span, 2400mm rise precast reinforced concrete box culvert</t>
  </si>
  <si>
    <t>5 FEET SPAN, 8 FEET RISE PRECAST REINFORCED CONCRETE BOX CULVERT</t>
  </si>
  <si>
    <t>60220-0850</t>
  </si>
  <si>
    <t>1500mm span, 2700mm rise precast reinforced concrete box culvert</t>
  </si>
  <si>
    <t>5 FEET SPAN, 9 FEET RISE PRECAST REINFORCED CONCRETE BOX CULVERT</t>
  </si>
  <si>
    <t>60220-0900</t>
  </si>
  <si>
    <t>1500mm span, 3000mm rise precast reinforced concrete box culvert</t>
  </si>
  <si>
    <t>5 FEET SPAN, 10 FEET RISE PRECAST REINFORCED CONCRETE BOX CULVERT</t>
  </si>
  <si>
    <t>60220-0950</t>
  </si>
  <si>
    <t>1500mm span, 3300mm rise precast reinforced concrete box culvert</t>
  </si>
  <si>
    <t>5 FEET SPAN, 11 FEET RISE PRECAST REINFORCED CONCRETE BOX CULVERT</t>
  </si>
  <si>
    <t>60220-1000</t>
  </si>
  <si>
    <t>1500mm span, 3600mm rise precast reinforced concrete box culvert</t>
  </si>
  <si>
    <t>5 FEET SPAN, 12 FEET RISE PRECAST REINFORCED CONCRETE BOX CULVERT</t>
  </si>
  <si>
    <t>60220-1050</t>
  </si>
  <si>
    <t>1500mm span, 4200mm rise precast reinforced concrete box culvert</t>
  </si>
  <si>
    <t>5 FEET SPAN, 14 FEET RISE PRECAST REINFORCED CONCRETE BOX CULVERT</t>
  </si>
  <si>
    <t>60220-1100</t>
  </si>
  <si>
    <t>1500mm span, 4800mm rise precast reinforced concrete box culvert</t>
  </si>
  <si>
    <t>5 FEET SPAN, 16 FEET RISE PRECAST REINFORCED CONCRETE BOX CULVERT</t>
  </si>
  <si>
    <t>60220-1150</t>
  </si>
  <si>
    <t>1800mm span, 900mm rise precast reinforced concrete box culvert</t>
  </si>
  <si>
    <t>6 FEET SPAN, 3 FEET RISE PRECAST REINFORCED CONCRETE BOX CULVERT</t>
  </si>
  <si>
    <t>60220-1200</t>
  </si>
  <si>
    <t>1800mm span, 1200mm rise precast reinforced concrete box culvert</t>
  </si>
  <si>
    <t>6 FEET SPAN, 4 FEET RISE PRECAST REINFORCED CONCRETE BOX CULVERT</t>
  </si>
  <si>
    <t>60220-1250</t>
  </si>
  <si>
    <t>1800mm span, 1500mm rise precast reinforced concrete box culvert</t>
  </si>
  <si>
    <t>6 FEET SPAN, 5 FEET RISE PRECAST REINFORCED CONCRETE BOX CULVERT</t>
  </si>
  <si>
    <t>60220-1300</t>
  </si>
  <si>
    <t>1800mm span, 1800mm rise precast reinforced concrete box culvert</t>
  </si>
  <si>
    <t>6 FEET SPAN, 6 FEET RISE PRECAST REINFORCED CONCRETE BOX CULVERT</t>
  </si>
  <si>
    <t>60220-1350</t>
  </si>
  <si>
    <t>1800mm span, 2100mm rise precast reinforced concrete box culvert</t>
  </si>
  <si>
    <t>6 FEET SPAN, 7 FEET RISE PRECAST REINFORCED CONCRETE BOX CULVERT</t>
  </si>
  <si>
    <t>60220-1400</t>
  </si>
  <si>
    <t>1800mm span, 2400mm rise precast reinforced concrete box culvert</t>
  </si>
  <si>
    <t>6 FEET SPAN, 8 FEET RISE PRECAST REINFORCED CONCRETE BOX CULVERT</t>
  </si>
  <si>
    <t>60220-1450</t>
  </si>
  <si>
    <t>1800mm span, 2700mm rise precast reinforced concrete box culvert</t>
  </si>
  <si>
    <t>6 FEET SPAN, 9 FEET RISE PRECAST REINFORCED CONCRETE BOX CULVERT</t>
  </si>
  <si>
    <t>60220-1500</t>
  </si>
  <si>
    <t>1800mm span, 3000mm rise precast reinforced concrete box culvert</t>
  </si>
  <si>
    <t>6 FEET SPAN, 10 FEET RISE PRECAST REINFORCED CONCRETE BOX CULVERT</t>
  </si>
  <si>
    <t>60220-1550</t>
  </si>
  <si>
    <t>1800mm span, 3300mm rise precast reinforced concrete box culvert</t>
  </si>
  <si>
    <t>6 FEET SPAN, 11 FEET RISE PRECAST REINFORCED CONCRETE BOX CULVERT</t>
  </si>
  <si>
    <t>60220-1600</t>
  </si>
  <si>
    <t>1800mm span, 3600mm rise precast reinforced concrete box culvert</t>
  </si>
  <si>
    <t>6 FEET SPAN, 12 FEET RISE PRECAST REINFORCED CONCRETE BOX CULVERT</t>
  </si>
  <si>
    <t>60220-1650</t>
  </si>
  <si>
    <t>1800mm span, 4200mm rise precast reinforced concrete box culvert</t>
  </si>
  <si>
    <t>6 FEET SPAN, 14 FEET RISE PRECAST REINFORCED CONCRETE BOX CULVERT</t>
  </si>
  <si>
    <t>60220-1700</t>
  </si>
  <si>
    <t>1800mm span, 4800mm rise precast reinforced concrete box culvert</t>
  </si>
  <si>
    <t>6 FEET SPAN, 16 FEET RISE PRECAST REINFORCED CONCRETE BOX CULVERT</t>
  </si>
  <si>
    <t>60220-1720</t>
  </si>
  <si>
    <t>2100mm span, 1200mm rise precast reinforced concrete box culvert</t>
  </si>
  <si>
    <t>7 FEET SPAN, 4 FEET RISE PRECAST REINFORCED CONCRETE BOX CULVERT</t>
  </si>
  <si>
    <t>60220-1750</t>
  </si>
  <si>
    <t>2400mm span, 900mm rise precast reinforced concrete box culvert</t>
  </si>
  <si>
    <t>8 FEET SPAN, 3 FEET RISE PRECAST REINFORCED CONCRETE BOX CULVERT</t>
  </si>
  <si>
    <t>60220-1800</t>
  </si>
  <si>
    <t>2400mm span, 1200mm rise precast reinforced concrete box culvert</t>
  </si>
  <si>
    <t>8 FEET SPAN, 4 FEET RISE PRECAST REINFORCED CONCRETE BOX CULVERT</t>
  </si>
  <si>
    <t>60220-1850</t>
  </si>
  <si>
    <t>2400mm span, 1500mm rise precast reinforced concrete box culvert</t>
  </si>
  <si>
    <t>8 FEET SPAN, 5 FEET RISE PRECAST REINFORCED CONCRETE BOX CULVERT</t>
  </si>
  <si>
    <t>60220-1900</t>
  </si>
  <si>
    <t>2400mm span, 1800mm rise precast reinforced concrete box culvert</t>
  </si>
  <si>
    <t>8 FEET SPAN, 6 FEET RISE PRECAST REINFORCED CONCRETE BOX CULVERT</t>
  </si>
  <si>
    <t>60220-1950</t>
  </si>
  <si>
    <t>2400mm span, 2100mm rise precast reinforced concrete box culvert</t>
  </si>
  <si>
    <t>8 FEET SPAN, 7 FEET RISE PRECAST REINFORCED CONCRETE BOX CULVERT</t>
  </si>
  <si>
    <t>60220-2000</t>
  </si>
  <si>
    <t>2400mm span, 2400mm rise precast reinforced concrete box culvert</t>
  </si>
  <si>
    <t>8 FEET SPAN, 8 FEET RISE PRECAST REINFORCED CONCRETE BOX CULVERT</t>
  </si>
  <si>
    <t>60220-2050</t>
  </si>
  <si>
    <t>2400mm span, 2700mm rise precast reinforced concrete box culvert</t>
  </si>
  <si>
    <t>8 FEET SPAN, 9 FEET RISE PRECAST REINFORCED CONCRETE BOX CULVERT</t>
  </si>
  <si>
    <t>60220-2100</t>
  </si>
  <si>
    <t>2400mm span, 3000mm rise precast reinforced concrete box culvert</t>
  </si>
  <si>
    <t>8 FEET SPAN, 10 FEET RISE PRECAST REINFORCED CONCRETE BOX CULVERT</t>
  </si>
  <si>
    <t>60220-2150</t>
  </si>
  <si>
    <t>2400mm span, 3300mm rise precast reinforced concrete box culvert</t>
  </si>
  <si>
    <t>8 FEET SPAN, 11 FEET RISE PRECAST REINFORCED CONCRETE BOX CULVERT</t>
  </si>
  <si>
    <t>60220-2200</t>
  </si>
  <si>
    <t>2400mm span, 3600mm rise precast reinforced concrete box culvert</t>
  </si>
  <si>
    <t>8 FEET SPAN, 12 FEET RISE PRECAST REINFORCED CONCRETE BOX CULVERT</t>
  </si>
  <si>
    <t>60220-2250</t>
  </si>
  <si>
    <t>2400mm span, 4200mm rise precast reinforced concrete box culvert</t>
  </si>
  <si>
    <t>8 FEET SPAN, 14 FEET RISE PRECAST REINFORCED CONCRETE BOX CULVERT</t>
  </si>
  <si>
    <t>60220-2300</t>
  </si>
  <si>
    <t>2700mm span, 900mm rise precast reinforced concrete box culvert</t>
  </si>
  <si>
    <t>9 FEET SPAN, 3 FEET RISE PRECAST REINFORCED CONCRETE BOX CULVERT</t>
  </si>
  <si>
    <t>60220-2350</t>
  </si>
  <si>
    <t>2700mm span, 1200mm rise precast reinforced concrete box culvert</t>
  </si>
  <si>
    <t>9 FEET SPAN, 4 FEET RISE PRECAST REINFORCED CONCRETE BOX CULVERT</t>
  </si>
  <si>
    <t>60220-2400</t>
  </si>
  <si>
    <t>2700mm span, 1500mm rise precast reinforced concrete box culvert</t>
  </si>
  <si>
    <t>9 FEET SPAN, 5 FEET RISE PRECAST REINFORCED CONCRETE BOX CULVERT</t>
  </si>
  <si>
    <t>60220-2450</t>
  </si>
  <si>
    <t>2700mm span, 1800mm rise precast reinforced concrete box culvert</t>
  </si>
  <si>
    <t>9 FEET SPAN, 6 FEET RISE PRECAST REINFORCED CONCRETE BOX CULVERT</t>
  </si>
  <si>
    <t>60220-2500</t>
  </si>
  <si>
    <t>2700mm span, 2100mm rise precast reinforced concrete box culvert</t>
  </si>
  <si>
    <t>9 FEET SPAN, 7 FEET RISE PRECAST REINFORCED CONCRETE BOX CULVERT</t>
  </si>
  <si>
    <t>60220-2550</t>
  </si>
  <si>
    <t>2700mm span, 2400mm rise precast reinforced concrete box culvert</t>
  </si>
  <si>
    <t>9 FEET SPAN, 8 FEET RISE PRECAST REINFORCED CONCRETE BOX CULVERT</t>
  </si>
  <si>
    <t>60220-2600</t>
  </si>
  <si>
    <t>2700mm span, 2700mm rise precast reinforced concrete box culvert</t>
  </si>
  <si>
    <t>9 FEET SPAN, 9 FEET RISE PRECAST REINFORCED CONCRETE BOX CULVERT</t>
  </si>
  <si>
    <t>60220-2650</t>
  </si>
  <si>
    <t>2700mm span, 3000mm rise precast reinforced concrete box culvert</t>
  </si>
  <si>
    <t>9 FEET SPAN, 10 FEET RISE PRECAST REINFORCED CONCRETE BOX CULVERT</t>
  </si>
  <si>
    <t>60220-2700</t>
  </si>
  <si>
    <t>2700mm span, 3300mm rise precast reinforced concrete box culvert</t>
  </si>
  <si>
    <t>9 FEET SPAN, 11 FEET RISE PRECAST REINFORCED CONCRETE BOX CULVERT</t>
  </si>
  <si>
    <t>60220-2750</t>
  </si>
  <si>
    <t>2700mm span, 3600mm rise precast reinforced concrete box culvert</t>
  </si>
  <si>
    <t>9 FEET SPAN, 12 FEET RISE PRECAST REINFORCED CONCRETE BOX CULVERT</t>
  </si>
  <si>
    <t>60220-2800</t>
  </si>
  <si>
    <t>2700mm span, 4200mm rise precast reinforced concrete box culvert</t>
  </si>
  <si>
    <t>9 FEET SPAN, 14 FEET RISE PRECAST REINFORCED CONCRETE BOX CULVERT</t>
  </si>
  <si>
    <t>60220-2850</t>
  </si>
  <si>
    <t>2700mm span, 4800mm rise precast reinforced concrete box culvert</t>
  </si>
  <si>
    <t>9 FEET SPAN, 16 FEET RISE PRECAST REINFORCED CONCRETE BOX CULVERT</t>
  </si>
  <si>
    <t>60220-2900</t>
  </si>
  <si>
    <t>3000mm span, 900mm rise precast reinforced concrete box culvert</t>
  </si>
  <si>
    <t>10 FEET SPAN, 3 FEET RISE PRECAST REINFORCED CONCRETE BOX CULVERT</t>
  </si>
  <si>
    <t>60220-2950</t>
  </si>
  <si>
    <t>3000mm span, 1200mm rise precast reinforced concrete box culvert</t>
  </si>
  <si>
    <t>10 FEET SPAN, 4 FEET RISE PRECAST REINFORCED CONCRETE BOX CULVERT</t>
  </si>
  <si>
    <t>60220-3000</t>
  </si>
  <si>
    <t>3000mm span, 1500mm rise precast reinforced concrete box culvert</t>
  </si>
  <si>
    <t>10 FEET SPAN, 5 FEET RISE PRECAST REINFORCED CONCRETE BOX CULVERT</t>
  </si>
  <si>
    <t>60220-3050</t>
  </si>
  <si>
    <t>3000mm span, 1800mm rise precast reinforced concrete box culvert</t>
  </si>
  <si>
    <t>10 FEET SPAN, 6 FEET RISE PRECAST REINFORCED CONCRETE BOX CULVERT</t>
  </si>
  <si>
    <t>60220-3100</t>
  </si>
  <si>
    <t>3000mm span, 2100mm rise precast reinforced concrete box culvert</t>
  </si>
  <si>
    <t>10 FEET SPAN, 7 FEET RISE PRECAST REINFORCED CONCRETE BOX CULVERT</t>
  </si>
  <si>
    <t>60220-3150</t>
  </si>
  <si>
    <t>3000mm span, 2400mm rise precast reinforced concrete box culvert</t>
  </si>
  <si>
    <t>10 FEET SPAN, 8 FEET RISE PRECAST REINFORCED CONCRETE BOX CULVERT</t>
  </si>
  <si>
    <t>60220-3200</t>
  </si>
  <si>
    <t>3000mm span, 2700mm rise precast reinforced concrete box culvert</t>
  </si>
  <si>
    <t>10 FEET SPAN, 9 FEET RISE PRECAST REINFORCED CONCRETE BOX CULVERT</t>
  </si>
  <si>
    <t>60220-3250</t>
  </si>
  <si>
    <t>3000mm span, 3000mm rise precast reinforced concrete box culvert</t>
  </si>
  <si>
    <t>10 FEET SPAN, 10 FEET RISE PRECAST REINFORCED CONCRETE BOX CULVERT</t>
  </si>
  <si>
    <t>60220-3300</t>
  </si>
  <si>
    <t>3000mm span, 3300mm rise precast reinforced concrete box culvert</t>
  </si>
  <si>
    <t>10 FEET SPAN, 11 FEET RISE PRECAST REINFORCED CONCRETE BOX CULVERT</t>
  </si>
  <si>
    <t>60220-3350</t>
  </si>
  <si>
    <t>3000mm span, 3600mm rise precast reinforced concrete box culvert</t>
  </si>
  <si>
    <t>10 FEET SPAN, 12 FEET RISE PRECAST REINFORCED CONCRETE BOX CULVERT</t>
  </si>
  <si>
    <t>60220-3400</t>
  </si>
  <si>
    <t>3000mm span, 4200mm rise precast reinforced concrete box culvert</t>
  </si>
  <si>
    <t>10 FEET SPAN, 14 FEET RISE PRECAST REINFORCED CONCRETE BOX CULVERT</t>
  </si>
  <si>
    <t>60220-3450</t>
  </si>
  <si>
    <t>3000mm span, 4800mm rise precast reinforced concrete box culvert</t>
  </si>
  <si>
    <t>10 FEET SPAN, 16 FEET RISE PRECAST REINFORCED CONCRETE BOX CULVERT</t>
  </si>
  <si>
    <t>60220-3500</t>
  </si>
  <si>
    <t>3300mm span, 1500mm rise precast reinforced concrete box culvert</t>
  </si>
  <si>
    <t>11 FEET SPAN, 5 FEET RISE PRECAST REINFORCED CONCRETE BOX CULVERT</t>
  </si>
  <si>
    <t>60220-3550</t>
  </si>
  <si>
    <t>3300mm span, 1800mm rise precast reinforced concrete box culvert</t>
  </si>
  <si>
    <t>11 FEET SPAN, 6 FEET RISE PRECAST REINFORCED CONCRETE BOX CULVERT</t>
  </si>
  <si>
    <t>60220-3600</t>
  </si>
  <si>
    <t>3300mm span, 2100mm rise precast reinforced concrete box culvert</t>
  </si>
  <si>
    <t>11 FEET SPAN, 7 FEET RISE PRECAST REINFORCED CONCRETE BOX CULVERT</t>
  </si>
  <si>
    <t>60220-3650</t>
  </si>
  <si>
    <t>3300mm span, 2400mm rise precast reinforced concrete box culvert</t>
  </si>
  <si>
    <t>11 FEET SPAN, 8 FEET RISE PRECAST REINFORCED CONCRETE BOX CULVERT</t>
  </si>
  <si>
    <t>60220-3700</t>
  </si>
  <si>
    <t>3300mm span, 2700mm rise precast reinforced concrete box culvert</t>
  </si>
  <si>
    <t>11 FEET SPAN, 9 FEET RISE PRECAST REINFORCED CONCRETE BOX CULVERT</t>
  </si>
  <si>
    <t>60220-3750</t>
  </si>
  <si>
    <t>3300mm span, 3000mm rise precast reinforced concrete box culvert</t>
  </si>
  <si>
    <t>11 FEET SPAN, 10 FEET RISE PRECAST REINFORCED CONCRETE BOX CULVERT</t>
  </si>
  <si>
    <t>60220-3800</t>
  </si>
  <si>
    <t>3300mm span, 3300mm rise precast reinforced concrete box culvert</t>
  </si>
  <si>
    <t>11 FEET SPAN, 11 FEET RISE PRECAST REINFORCED CONCRETE BOX CULVERT</t>
  </si>
  <si>
    <t>60220-3850</t>
  </si>
  <si>
    <t>3300mm span, 3600mm rise precast reinforced concrete box culvert</t>
  </si>
  <si>
    <t>11 FEET SPAN, 12 FEET RISE PRECAST REINFORCED CONCRETE BOX CULVERT</t>
  </si>
  <si>
    <t>60220-3900</t>
  </si>
  <si>
    <t>3300mm span, 4200mm rise precast reinforced concrete box culvert</t>
  </si>
  <si>
    <t>11 FEET SPAN, 14 FEET RISE PRECAST REINFORCED CONCRETE BOX CULVERT</t>
  </si>
  <si>
    <t>60220-3950</t>
  </si>
  <si>
    <t>3300mm span, 4800mm rise precast reinforced concrete box culvert</t>
  </si>
  <si>
    <t>11 FEET SPAN, 16 FEET RISE PRECAST REINFORCED CONCRETE BOX CULVERT</t>
  </si>
  <si>
    <t>60220-3970</t>
  </si>
  <si>
    <t>3600mm span, 1500mm rise precast reinforced concrete box culvert</t>
  </si>
  <si>
    <t>12 FEET SPAN, 5 FEET RISE, PRECAST REINFORCED CONCRETE BOX CULVERT</t>
  </si>
  <si>
    <t>60220-3975</t>
  </si>
  <si>
    <t>3600mm span, 1800mm rise precast reinforced concrete box culvert</t>
  </si>
  <si>
    <t>12 FEET SPAN, 6 FEET RISE, PRECAST REINFORCED CONCRETE BOX CULVERT</t>
  </si>
  <si>
    <t>60220-4000</t>
  </si>
  <si>
    <t>3600mm span, 2100mm rise precast reinforced concrete box culvert</t>
  </si>
  <si>
    <t>12 FEET SPAN, 7 FEET RISE PRECAST REINFORCED CONCRETE BOX CULVERT</t>
  </si>
  <si>
    <t>60220-4050</t>
  </si>
  <si>
    <t>3600mm span, 2400mm rise precast reinforced concrete box culvert</t>
  </si>
  <si>
    <t>12 FEET SPAN, 8 FEET RISE PRECAST REINFORCED CONCRETE BOX CULVERT</t>
  </si>
  <si>
    <t>60220-4100</t>
  </si>
  <si>
    <t>3600mm span, 2700mm rise precast reinforced concrete box culvert</t>
  </si>
  <si>
    <t>12 FEET SPAN, 9 FEET RISE PRECAST REINFORCED CONCRETE BOX CULVERT</t>
  </si>
  <si>
    <t>60220-4150</t>
  </si>
  <si>
    <t>3600mm span, 3000mm rise precast reinforced concrete box culvert</t>
  </si>
  <si>
    <t>12 FEET SPAN, 10 FEET RISE PRECAST REINFORCED CONCRETE BOX CULVERT</t>
  </si>
  <si>
    <t>60220-4200</t>
  </si>
  <si>
    <t>3600mm span, 3300mm rise precast reinforced concrete box culvert</t>
  </si>
  <si>
    <t>12 FEET SPAN, 11 FEET RISE PRECAST REINFORCED CONCRETE BOX CULVERT</t>
  </si>
  <si>
    <t>60220-4250</t>
  </si>
  <si>
    <t>3600mm span, 3600mm rise precast reinforced concrete box culvert</t>
  </si>
  <si>
    <t>12 FEET SPAN, 12 FEET RISE PRECAST REINFORCED CONCRETE BOX CULVERT</t>
  </si>
  <si>
    <t>60220-4300</t>
  </si>
  <si>
    <t>3600mm span, 4200mm rise precast reinforced concrete box culvert</t>
  </si>
  <si>
    <t>12 FEET SPAN, 14 FEET RISE PRECAST REINFORCED CONCRETE BOX CULVERT</t>
  </si>
  <si>
    <t>60220-4350</t>
  </si>
  <si>
    <t>4200mm span, 1800mm rise precast reinforced concrete box culvert</t>
  </si>
  <si>
    <t>14 FEET SPAN, 6 FEET RISE PRECAST REINFORCED CONCRETE BOX CULVERT</t>
  </si>
  <si>
    <t>60220-4400</t>
  </si>
  <si>
    <t>4200mm span, 2100mm rise precast reinforced concrete box culvert</t>
  </si>
  <si>
    <t>14 FEET SPAN, 7 FEET RISE PRECAST REINFORCED CONCRETE BOX CULVERT</t>
  </si>
  <si>
    <t>60220-4450</t>
  </si>
  <si>
    <t>4200mm span, 2400mm rise precast reinforced concrete box culvert</t>
  </si>
  <si>
    <t>14 FEET SPAN, 8 FEET RISE PRECAST REINFORCED CONCRETE BOX CULVERT</t>
  </si>
  <si>
    <t>60220-4500</t>
  </si>
  <si>
    <t>4200mm span, 2700mm rise precast reinforced concrete box culvert</t>
  </si>
  <si>
    <t>14 FEET SPAN, 9 FEET RISE PRECAST REINFORCED CONCRETE BOX CULVERT</t>
  </si>
  <si>
    <t>60220-4550</t>
  </si>
  <si>
    <t>4200mm span, 3000mm rise precast reinforced concrete box culvert</t>
  </si>
  <si>
    <t>14 FEET SPAN, 10 FEET RISE PRECAST REINFORCED CONCRETE BOX CULVERT</t>
  </si>
  <si>
    <t>60220-4600</t>
  </si>
  <si>
    <t>4200mm span, 3300mm rise precast reinforced concrete box culvert</t>
  </si>
  <si>
    <t>14 FEET SPAN, 11 FEET RISE PRECAST REINFORCED CONCRETE BOX CULVERT</t>
  </si>
  <si>
    <t>60220-4650</t>
  </si>
  <si>
    <t>4200mm span, 3600mm rise precast reinforced concrete box culvert</t>
  </si>
  <si>
    <t>14 FEET SPAN, 12 FEET RISE PRECAST REINFORCED CONCRETE BOX CULVERT</t>
  </si>
  <si>
    <t>60220-4700</t>
  </si>
  <si>
    <t>4200mm span, 4200mm rise precast reinforced concrete box culvert</t>
  </si>
  <si>
    <t>14 FEET SPAN, 14 FEET RISE PRECAST REINFORCED CONCRETE BOX CULVERT</t>
  </si>
  <si>
    <t>60220-4750</t>
  </si>
  <si>
    <t>4200mm span, 4800mm rise precast reinforced concrete box culvert</t>
  </si>
  <si>
    <t>14 FEET SPAN, 16 FEET RISE PRECAST REINFORCED CONCRETE BOX CULVERT</t>
  </si>
  <si>
    <t>60220-4800</t>
  </si>
  <si>
    <t>7200mm span, 2400mm rise precast reinforced concrete box culvert</t>
  </si>
  <si>
    <t>24 FEET SPAN, 8 FEET RISE PRECAST REINFORCED CONCRETE BOX CULVERT</t>
  </si>
  <si>
    <t>60220-4850</t>
  </si>
  <si>
    <t>9200mm span, 2400mm rise precast reinforced concrete box culvert</t>
  </si>
  <si>
    <t>30 FEET SPAN, 8 FEET RISE PRECAST REINFORCED CONCRETE BOX CULVERT</t>
  </si>
  <si>
    <t>60221-0100</t>
  </si>
  <si>
    <t>900mm span, 900mm rise reinforced concrete box culvert, single barrel</t>
  </si>
  <si>
    <t>3 FEET SPAN, 3 FEET RISE REINFORCED CONCRETE BOX CULVERT, SINGLE BARREL</t>
  </si>
  <si>
    <t>60221-0150</t>
  </si>
  <si>
    <t>900mm span, 1200mm rise reinforced concrete box culvert, single barrel</t>
  </si>
  <si>
    <t>3 FEET SPAN, 4 FEET RISE REINFORCED CONCRETE BOX CULVERT, SINGLE BARREL</t>
  </si>
  <si>
    <t>60221-0200</t>
  </si>
  <si>
    <t>900mm span, 1500mm rise reinforced concrete box culvert, single barrel</t>
  </si>
  <si>
    <t>3 FEET SPAN, 5 FEET RISE REINFORCED CONCRETE BOX CULVERT, SINGLE BARREL</t>
  </si>
  <si>
    <t>60221-0250</t>
  </si>
  <si>
    <t>900mm span, 1800mm rise reinforced concrete box culvert, single barrel</t>
  </si>
  <si>
    <t>3 FEET SPAN, 6 FEET RISE REINFORCED CONCRETE BOX CULVERT, SINGLE BARREL</t>
  </si>
  <si>
    <t>60221-0300</t>
  </si>
  <si>
    <t>1200mm span, 900mm rise reinforced concrete box culvert, single barrel</t>
  </si>
  <si>
    <t>4 FEET SPAN, 3 FEET RISE REINFORCED CONCRETE BOX CULVERT, SINGLE BARREL</t>
  </si>
  <si>
    <t>60221-0350</t>
  </si>
  <si>
    <t>1200mm span, 1200mm rise reinforced concrete box culvert, single barrel</t>
  </si>
  <si>
    <t>4 FEET SPAN, 4 FEET RISE REINFORCED CONCRETE BOX CULVERT, SINGLE BARREL</t>
  </si>
  <si>
    <t>60221-0400</t>
  </si>
  <si>
    <t>1200mm span, 1500mm rise reinforced concrete box culvert, single barrel</t>
  </si>
  <si>
    <t>4 FEET SPAN, 5 FEET RISE REINFORCED CONCRETE BOX CULVERT, SINGLE BARREL</t>
  </si>
  <si>
    <t>60221-0450</t>
  </si>
  <si>
    <t>1200mm span, 1800mm rise reinforced concrete box culvert, single barrel</t>
  </si>
  <si>
    <t>4 FEET SPAN, 6 FEET RISE REINFORCED CONCRETE BOX CULVERT, SINGLE BARREL</t>
  </si>
  <si>
    <t>60221-0500</t>
  </si>
  <si>
    <t>1200mm span, 2100mm rise reinforced concrete box culvert, single barrel</t>
  </si>
  <si>
    <t>4 FEET SPAN, 7 FEET RISE REINFORCED CONCRETE BOX CULVERT, SINGLE BARREL</t>
  </si>
  <si>
    <t>60221-0550</t>
  </si>
  <si>
    <t>1500mm span, 900mm rise reinforced concrete box culvert, single barrel</t>
  </si>
  <si>
    <t>5 FEET SPAN, 3 FEET RISE REINFORCED CONCRETE BOX CULVERT, SINGLE BARREL</t>
  </si>
  <si>
    <t>60221-0600</t>
  </si>
  <si>
    <t>1500mm span, 1200mm rise reinforced concrete box culvert, single barrel</t>
  </si>
  <si>
    <t>5 FEET SPAN, 4 FEET RISE REINFORCED CONCRETE BOX CULVERT, SINGLE BARREL</t>
  </si>
  <si>
    <t>60221-0650</t>
  </si>
  <si>
    <t>1500mm span, 1500mm rise reinforced concrete box culvert, single barrel</t>
  </si>
  <si>
    <t>5 FEET SPAN, 5 FEET RISE REINFORCED CONCRETE BOX CULVERT, SINGLE BARREL</t>
  </si>
  <si>
    <t>60221-0700</t>
  </si>
  <si>
    <t>1500mm span, 1800mm rise reinforced concrete box culvert, single barrel</t>
  </si>
  <si>
    <t>5 FEET SPAN, 6 FEET RISE REINFORCED CONCRETE BOX CULVERT, SINGLE BARREL</t>
  </si>
  <si>
    <t>60221-0750</t>
  </si>
  <si>
    <t>1500mm span, 2100mm rise reinforced concrete box culvert, single barrel</t>
  </si>
  <si>
    <t>5 FEET SPAN, 7 FEET RISE REINFORCED CONCRETE BOX CULVERT, SINGLE BARREL</t>
  </si>
  <si>
    <t>60221-0800</t>
  </si>
  <si>
    <t>1500mm span, 2400mm rise reinforced concrete box culvert, single barrel</t>
  </si>
  <si>
    <t>5 FEET SPAN, 8 FEET RISE REINFORCED CONCRETE BOX CULVERT, SINGLE BARREL</t>
  </si>
  <si>
    <t>60221-0850</t>
  </si>
  <si>
    <t>1500mm span, 2700mm rise reinforced concrete box culvert, single barrel</t>
  </si>
  <si>
    <t>5 FEET SPAN, 9 FEET RISE REINFORCED CONCRETE BOX CULVERT, SINGLE BARREL</t>
  </si>
  <si>
    <t>60221-0900</t>
  </si>
  <si>
    <t>1500mm span, 3000mm rise reinforced concrete box culvert, single barrel</t>
  </si>
  <si>
    <t>5 FEET SPAN, 10 FEET RISE REINFORCED CONCRETE BOX CULVERT, SINGLE BARREL</t>
  </si>
  <si>
    <t>60221-0950</t>
  </si>
  <si>
    <t>1500mm span, 3300mm rise reinforced concrete box culvert, single barrel</t>
  </si>
  <si>
    <t>5 FEET SPAN, 11 FEET RISE REINFORCED CONCRETE BOX CULVERT, SINGLE BARREL</t>
  </si>
  <si>
    <t>60221-1000</t>
  </si>
  <si>
    <t>1500mm span, 3600mm rise reinforced concrete box culvert, single barrel</t>
  </si>
  <si>
    <t>5 FEET SPAN, 12 FEET RISE REINFORCED CONCRETE BOX CULVERT, SINGLE BARREL</t>
  </si>
  <si>
    <t>60221-1050</t>
  </si>
  <si>
    <t>1500mm span, 4200mm rise reinforced concrete box culvert, single barrel</t>
  </si>
  <si>
    <t>5 FEET SPAN, 14 FEET RISE REINFORCED CONCRETE BOX CULVERT, SINGLE BARREL</t>
  </si>
  <si>
    <t>60221-1100</t>
  </si>
  <si>
    <t>1500mm span, 4800mm rise reinforced concrete box culvert, single barrel</t>
  </si>
  <si>
    <t>5 FEET SPAN, 16 FEET RISE REINFORCED CONCRETE BOX CULVERT, SINGLE BARREL</t>
  </si>
  <si>
    <t>60221-1150</t>
  </si>
  <si>
    <t>1800mm span, 900mm rise reinforced concrete box culvert, single barrel</t>
  </si>
  <si>
    <t>6 FEET SPAN, 3 FEET RISE REINFORCED CONCRETE BOX CULVERT, SINGLE BARREL</t>
  </si>
  <si>
    <t>60221-1200</t>
  </si>
  <si>
    <t>1800mm span, 1200mm rise reinforced concrete box culvert, single barrel</t>
  </si>
  <si>
    <t>6 FEET SPAN, 4 FEET RISE REINFORCED CONCRETE BOX CULVERT, SINGLE BARREL</t>
  </si>
  <si>
    <t>60221-1250</t>
  </si>
  <si>
    <t>1800mm span, 1500mm rise reinforced concrete box culvert, single barrel</t>
  </si>
  <si>
    <t>6 FEET SPAN, 5 FEET RISE REINFORCED CONCRETE BOX CULVERT, SINGLE BARREL</t>
  </si>
  <si>
    <t>60221-1300</t>
  </si>
  <si>
    <t>1800mm span, 1800mm rise reinforced concrete box culvert, single barrel</t>
  </si>
  <si>
    <t>6 FEET SPAN, 6 FEET RISE REINFORCED CONCRETE BOX CULVERT, SINGLE BARREL</t>
  </si>
  <si>
    <t>60221-1350</t>
  </si>
  <si>
    <t>1800mm span, 2100mm rise reinforced concrete box culvert, single barrel</t>
  </si>
  <si>
    <t>6 FEET SPAN, 7 FEET RISE REINFORCED CONCRETE BOX CULVERT, SINGLE BARREL</t>
  </si>
  <si>
    <t>60221-1400</t>
  </si>
  <si>
    <t>1800mm span, 2400mm rise reinforced concrete box culvert, single barrel</t>
  </si>
  <si>
    <t>6 FEET SPAN, 8 FEET RISE REINFORCED CONCRETE BOX CULVERT, SINGLE BARREL</t>
  </si>
  <si>
    <t>60221-1450</t>
  </si>
  <si>
    <t>1800mm span, 2700mm rise reinforced concrete box culvert, single barrel</t>
  </si>
  <si>
    <t>6 FEET SPAN, 9 FEET RISE REINFORCED CONCRETE BOX CULVERT, SINGLE BARREL</t>
  </si>
  <si>
    <t>60221-1500</t>
  </si>
  <si>
    <t>1800mm span, 3000mm rise reinforced concrete box culvert, single barrel</t>
  </si>
  <si>
    <t>6 FEET SPAN, 10 FEET RISE REINFORCED CONCRETE BOX CULVERT, SINGLE BARREL</t>
  </si>
  <si>
    <t>60221-1550</t>
  </si>
  <si>
    <t>1800mm span, 3300mm rise reinforced concrete box culvert, single barrel</t>
  </si>
  <si>
    <t>6 FEET SPAN, 11 FEET RISE REINFORCED CONCRETE BOX CULVERT, SINGLE BARREL</t>
  </si>
  <si>
    <t>60221-1600</t>
  </si>
  <si>
    <t>1800mm span, 3600mm rise reinforced concrete box culvert, single barrel</t>
  </si>
  <si>
    <t>6 FEET SPAN, 12 FEET RISE REINFORCED CONCRETE BOX CULVERT, SINGLE BARREL</t>
  </si>
  <si>
    <t>60221-1650</t>
  </si>
  <si>
    <t>1800mm span, 4200mm rise reinforced concrete box culvert, single barrel</t>
  </si>
  <si>
    <t>6 FEET SPAN, 14 FEET RISE REINFORCED CONCRETE BOX CULVERT, SINGLE BARREL</t>
  </si>
  <si>
    <t>60221-1700</t>
  </si>
  <si>
    <t>1800mm span, 4800mm rise reinforced concrete box culvert, single barrel</t>
  </si>
  <si>
    <t>6 FEET SPAN, 16 FEET RISE REINFORCED CONCRETE BOX CULVERT, SINGLE BARREL</t>
  </si>
  <si>
    <t>60221-1750</t>
  </si>
  <si>
    <t>2400mm span, 900mm rise reinforced concrete box culvert, single barrel</t>
  </si>
  <si>
    <t>8 FEET SPAN, 3 FEET RISE REINFORCED CONCRETE BOX CULVERT, SINGLE BARREL</t>
  </si>
  <si>
    <t>60221-1800</t>
  </si>
  <si>
    <t>2400mm span, 1200mm rise reinforced concrete box culvert, single barrel</t>
  </si>
  <si>
    <t>8 FEET SPAN, 4 FEET RISE REINFORCED CONCRETE BOX CULVERT, SINGLE BARREL</t>
  </si>
  <si>
    <t>60221-1850</t>
  </si>
  <si>
    <t>2400mm span, 1500mm rise reinforced concrete box culvert, single barrel</t>
  </si>
  <si>
    <t>8 FEET SPAN, 5 FEET RISE REINFORCED CONCRETE BOX CULVERT, SINGLE BARREL</t>
  </si>
  <si>
    <t>60221-1900</t>
  </si>
  <si>
    <t>2400mm span, 1800mm rise reinforced concrete box culvert, single barrel</t>
  </si>
  <si>
    <t>8 FEET SPAN, 6 FEET RISE REINFORCED CONCRETE BOX CULVERT, SINGLE BARREL</t>
  </si>
  <si>
    <t>60221-1950</t>
  </si>
  <si>
    <t>2400mm span, 2100mm rise reinforced concrete box culvert, single barrel</t>
  </si>
  <si>
    <t>8 FEET SPAN, 7 FEET RISE REINFORCED CONCRETE BOX CULVERT, SINGLE BARREL</t>
  </si>
  <si>
    <t>60221-2000</t>
  </si>
  <si>
    <t>2400mm span, 2400mm rise reinforced concrete box culvert, single barrel</t>
  </si>
  <si>
    <t>8 FEET SPAN, 8 FEET RISE REINFORCED CONCRETE BOX CULVERT, SINGLE BARREL</t>
  </si>
  <si>
    <t>60221-2050</t>
  </si>
  <si>
    <t>2400mm span, 2700mm rise reinforced concrete box culvert, single barrel</t>
  </si>
  <si>
    <t>8 FEET SPAN, 9 FEET RISE REINFORCED CONCRETE BOX CULVERT, SINGLE BARREL</t>
  </si>
  <si>
    <t>60221-2100</t>
  </si>
  <si>
    <t>2400mm span, 3000mm rise reinforced concrete box culvert, single barrel</t>
  </si>
  <si>
    <t>8 FEET SPAN, 10 FEET RISE REINFORCED CONCRETE BOX CULVERT, SINGLE BARREL</t>
  </si>
  <si>
    <t>60221-2150</t>
  </si>
  <si>
    <t>2400mm span, 3300mm rise reinforced concrete box culvert, single barrel</t>
  </si>
  <si>
    <t>8 FEET SPAN, 11 FEET RISE REINFORCED CONCRETE BOX CULVERT, SINGLE BARREL</t>
  </si>
  <si>
    <t>60221-2200</t>
  </si>
  <si>
    <t>2400mm span, 3600mm rise reinforced concrete box culvert, single barrel</t>
  </si>
  <si>
    <t>8 FEET SPAN, 12 FEET RISE REINFORCED CONCRETE BOX CULVERT, SINGLE BARREL</t>
  </si>
  <si>
    <t>60221-2250</t>
  </si>
  <si>
    <t>2400mm span, 4200mm rise reinforced concrete box culvert, single barrel</t>
  </si>
  <si>
    <t>8 FEET SPAN, 14 FEET RISE REINFORCED CONCRETE BOX CULVERT, SINGLE BARREL</t>
  </si>
  <si>
    <t>60221-2300</t>
  </si>
  <si>
    <t>2700mm span, 900mm rise reinforced concrete box culvert, single barrel</t>
  </si>
  <si>
    <t>9 FEET SPAN, 3 FEET RISE REINFORCED CONCRETE BOX CULVERT, SINGLE BARREL</t>
  </si>
  <si>
    <t>60221-2350</t>
  </si>
  <si>
    <t>2700mm span, 1200mm rise reinforced concrete box culvert, single barrel</t>
  </si>
  <si>
    <t>9 FEET SPAN, 4 FEET RISE REINFORCED CONCRETE BOX CULVERT, SINGLE BARREL</t>
  </si>
  <si>
    <t>60221-2400</t>
  </si>
  <si>
    <t>2700mm span, 1500mm rise reinforced concrete box culvert, single barrel</t>
  </si>
  <si>
    <t>9 FEET SPAN, 5 FEET RISE REINFORCED CONCRETE BOX CULVERT, SINGLE BARREL</t>
  </si>
  <si>
    <t>60221-2450</t>
  </si>
  <si>
    <t>2700mm span, 1800mm rise reinforced concrete box culvert, single barrel</t>
  </si>
  <si>
    <t>9 FEET SPAN, 6 FEET RISE REINFORCED CONCRETE BOX CULVERT, SINGLE BARREL</t>
  </si>
  <si>
    <t>60221-2500</t>
  </si>
  <si>
    <t>2700mm span, 2100mm rise reinforced concrete box culvert, single barrel</t>
  </si>
  <si>
    <t>9 FEET SPAN, 7 FEET RISE REINFORCED CONCRETE BOX CULVERT, SINGLE BARREL</t>
  </si>
  <si>
    <t>60221-2550</t>
  </si>
  <si>
    <t>2700mm span, 2400mm rise reinforced concrete box culvert, single barrel</t>
  </si>
  <si>
    <t>9 FEET SPAN, 8 FEET RISE REINFORCED CONCRETE BOX CULVERT, SINGLE BARREL</t>
  </si>
  <si>
    <t>60221-2600</t>
  </si>
  <si>
    <t>2700mm span, 2700mm rise reinforced concrete box culvert, single barrel</t>
  </si>
  <si>
    <t>9 FEET SPAN, 9 FEET RISE REINFORCED CONCRETE BOX CULVERT, SINGLE BARREL</t>
  </si>
  <si>
    <t>60221-2650</t>
  </si>
  <si>
    <t>2700mm span, 3000mm rise reinforced concrete box culvert, single barrel</t>
  </si>
  <si>
    <t>9 FEET SPAN, 10 FEET RISE REINFORCED CONCRETE BOX CULVERT, SINGLE BARREL</t>
  </si>
  <si>
    <t>60221-2700</t>
  </si>
  <si>
    <t>2700mm span, 3300mm rise reinforced concrete box culvert, single barrel</t>
  </si>
  <si>
    <t>9 FEET SPAN, 11 FEET RISE REINFORCED CONCRETE BOX CULVERT, SINGLE BARREL</t>
  </si>
  <si>
    <t>60221-2750</t>
  </si>
  <si>
    <t>2700mm span, 3600mm rise reinforced concrete box culvert, single barrel</t>
  </si>
  <si>
    <t>9 FEET SPAN, 12 FEET RISE REINFORCED CONCRETE BOX CULVERT, SINGLE BARREL</t>
  </si>
  <si>
    <t>60221-2800</t>
  </si>
  <si>
    <t>2700mm span, 4200mm rise reinforced concrete box culvert, single barrel</t>
  </si>
  <si>
    <t>9 FEET SPAN, 14 FEET RISE REINFORCED CONCRETE BOX CULVERT, SINGLE BARREL</t>
  </si>
  <si>
    <t>60221-2850</t>
  </si>
  <si>
    <t>2700mm span, 4800mm rise reinforced concrete box culvert, single barrel</t>
  </si>
  <si>
    <t>9 FEET SPAN, 16 FEET RISE REINFORCED CONCRETE BOX CULVERT, SINGLE BARREL</t>
  </si>
  <si>
    <t>60221-2900</t>
  </si>
  <si>
    <t>3000mm span, 900mm rise reinforced concrete box culvert, single barrel</t>
  </si>
  <si>
    <t>10 FEET SPAN, 3 FEET RISE REINFORCED CONCRETE BOX CULVERT, SINGLE BARREL</t>
  </si>
  <si>
    <t>60221-2950</t>
  </si>
  <si>
    <t>3000mm span, 1200mm rise reinforced concrete box culvert, single barrel</t>
  </si>
  <si>
    <t>10 FEET SPAN, 4 FEET RISE REINFORCED CONCRETE BOX CULVERT, SINGLE BARREL</t>
  </si>
  <si>
    <t>60221-3000</t>
  </si>
  <si>
    <t>3000mm span, 1500mm rise reinforced concrete box culvert, single barrel</t>
  </si>
  <si>
    <t>10 FEET SPAN, 5 FEET RISE REINFORCED CONCRETE BOX CULVERT, SINGLE BARREL</t>
  </si>
  <si>
    <t>60221-3050</t>
  </si>
  <si>
    <t>3000mm span, 1800mm rise reinforced concrete box culvert, single barrel</t>
  </si>
  <si>
    <t>10 FEET SPAN, 6 FEET RISE REINFORCED CONCRETE BOX CULVERT, SINGLE BARREL</t>
  </si>
  <si>
    <t>60221-3100</t>
  </si>
  <si>
    <t>3000mm span, 2100mm rise reinforced concrete box culvert, single barrel</t>
  </si>
  <si>
    <t>10 FEET SPAN, 7 FEET RISE REINFORCED CONCRETE BOX CULVERT, SINGLE BARREL</t>
  </si>
  <si>
    <t>60221-3150</t>
  </si>
  <si>
    <t>3000mm span, 2400mm rise reinforced concrete box culvert, single barrel</t>
  </si>
  <si>
    <t>10 FEET SPAN, 8 FEET RISE REINFORCED CONCRETE BOX CULVERT, SINGLE BARREL</t>
  </si>
  <si>
    <t>60221-3200</t>
  </si>
  <si>
    <t>3000mm span, 2700mm rise reinforced concrete box culvert, single barrel</t>
  </si>
  <si>
    <t>10 FEET SPAN, 9 FEET RISE REINFORCED CONCRETE BOX CULVERT, SINGLE BARREL</t>
  </si>
  <si>
    <t>60221-3250</t>
  </si>
  <si>
    <t>3000mm span, 3000mm rise reinforced concrete box culvert, single barrel</t>
  </si>
  <si>
    <t>10 FEET SPAN, 10 FEET RISE REINFORCED CONCRETE BOX CULVERT, SINGLE BARREL</t>
  </si>
  <si>
    <t>60221-3300</t>
  </si>
  <si>
    <t>3000mm span, 3300mm rise reinforced concrete box culvert, single barrel</t>
  </si>
  <si>
    <t>10 FEET SPAN, 11 FEET RISE REINFORCED CONCRETE BOX CULVERT, SINGLE BARREL</t>
  </si>
  <si>
    <t>60221-3350</t>
  </si>
  <si>
    <t>3000mm span, 3600mm rise reinforced concrete box culvert, single barrel</t>
  </si>
  <si>
    <t>10 FEET SPAN, 12 FEET RISE REINFORCED CONCRETE BOX CULVERT, SINGLE BARREL</t>
  </si>
  <si>
    <t>60221-3400</t>
  </si>
  <si>
    <t>3000mm span, 4200mm rise reinforced concrete box culvert, single barrel</t>
  </si>
  <si>
    <t>10 FEET SPAN, 14 FEET RISE REINFORCED CONCRETE BOX CULVERT, SINGLE BARREL</t>
  </si>
  <si>
    <t>60221-3450</t>
  </si>
  <si>
    <t>3000mm span, 4800mm rise reinforced concrete box culvert, single barrel</t>
  </si>
  <si>
    <t>10 FEET SPAN, 16 FEET RISE REINFORCED CONCRETE BOX CULVERT, SINGLE BARREL</t>
  </si>
  <si>
    <t>60221-3500</t>
  </si>
  <si>
    <t>3300mm span, 1500mm rise reinforced concrete box culvert, single barrel</t>
  </si>
  <si>
    <t>11 FEET SPAN, 5 FEET RISE REINFORCED CONCRETE BOX CULVERT, SINGLE BARREL</t>
  </si>
  <si>
    <t>60221-3550</t>
  </si>
  <si>
    <t>3300mm span, 1800mm rise reinforced concrete box culvert, single barrel</t>
  </si>
  <si>
    <t>11 FEET SPAN, 6 FEET RISE REINFORCED CONCRETE BOX CULVERT, SINGLE BARREL</t>
  </si>
  <si>
    <t>60221-3600</t>
  </si>
  <si>
    <t>3300mm span, 2100mm rise reinforced concrete box culvert, single barrel</t>
  </si>
  <si>
    <t>11 FEET SPAN, 7 FEET RISE REINFORCED CONCRETE BOX CULVERT, SINGLE BARREL</t>
  </si>
  <si>
    <t>60221-3650</t>
  </si>
  <si>
    <t>3300mm span, 2400mm rise reinforced concrete box culvert, single barrel</t>
  </si>
  <si>
    <t>11 FEET SPAN, 8 FEET RISE REINFORCED CONCRETE BOX CULVERT, SINGLE BARREL</t>
  </si>
  <si>
    <t>60221-3700</t>
  </si>
  <si>
    <t>3300mm span, 2700mm rise reinforced concrete box culvert, single barrel</t>
  </si>
  <si>
    <t>11 FEET SPAN, 9 FEET RISE REINFORCED CONCRETE BOX CULVERT, SINGLE BARREL</t>
  </si>
  <si>
    <t>60221-3750</t>
  </si>
  <si>
    <t>3300mm span, 3000mm rise reinforced concrete box culvert, single barrel</t>
  </si>
  <si>
    <t>11 FEET SPAN, 10 FEET RISE REINFORCED CONCRETE BOX CULVERT, SINGLE BARREL</t>
  </si>
  <si>
    <t>60221-3800</t>
  </si>
  <si>
    <t>3300mm span, 3300mm rise reinforced concrete box culvert, single barrel</t>
  </si>
  <si>
    <t>11 FEET SPAN, 11 FEET RISE REINFORCED CONCRETE BOX CULVERT, SINGLE BARREL</t>
  </si>
  <si>
    <t>60221-3850</t>
  </si>
  <si>
    <t>3300mm span, 3600mm rise reinforced concrete box culvert, single barrel</t>
  </si>
  <si>
    <t>11 FEET SPAN, 12 FEET RISE REINFORCED CONCRETE BOX CULVERT, SINGLE BARREL</t>
  </si>
  <si>
    <t>60221-3900</t>
  </si>
  <si>
    <t>3300mm span, 4200mm rise reinforced concrete box culvert, single barrel</t>
  </si>
  <si>
    <t>11 FEET SPAN, 14 FEET RISE REINFORCED CONCRETE BOX CULVERT, SINGLE BARREL</t>
  </si>
  <si>
    <t>60221-3950</t>
  </si>
  <si>
    <t>3300mm span, 4800mm rise reinforced concrete box culvert, single barrel</t>
  </si>
  <si>
    <t>11 FEET SPAN, 16 FEET RISE REINFORCED CONCRETE BOX CULVERT, SINGLE BARREL</t>
  </si>
  <si>
    <t>60221-3990</t>
  </si>
  <si>
    <t>3600mm span, 1200mm rise reinforced concrete box culvert, single barrel</t>
  </si>
  <si>
    <t>12 FEET SPAN, 4 FEET RISE REINFORCED CONCRETE BOX CULVERT, SINGLE BARREL</t>
  </si>
  <si>
    <t>60221-3996</t>
  </si>
  <si>
    <t>3600mm span, 1800mm rise reinforced concrete box culvert, single barrel</t>
  </si>
  <si>
    <t>12 FEET SPAN, 6 FEET RISE REINFORCED CONCRETE BOX CULVERT, SINGLE BARREL</t>
  </si>
  <si>
    <t>60221-4000</t>
  </si>
  <si>
    <t>3600mm span, 2100mm rise reinforced concrete box culvert, single barrel</t>
  </si>
  <si>
    <t>12 FEET SPAN, 7 FEET RISE REINFORCED CONCRETE BOX CULVERT, SINGLE BARREL</t>
  </si>
  <si>
    <t>60221-4050</t>
  </si>
  <si>
    <t>3600mm span, 2400mm rise reinforced concrete box culvert, single barrel</t>
  </si>
  <si>
    <t>12 FEET SPAN, 8 FEET RISE REINFORCED CONCRETE BOX CULVERT, SINGLE BARREL</t>
  </si>
  <si>
    <t>60221-4100</t>
  </si>
  <si>
    <t>3600mm span, 2700mm rise reinforced concrete box culvert, single barrel</t>
  </si>
  <si>
    <t>12 FEET SPAN, 9 FEET RISE REINFORCED CONCRETE BOX CULVERT, SINGLE BARREL</t>
  </si>
  <si>
    <t>60221-4150</t>
  </si>
  <si>
    <t>3600mm span, 3000mm rise reinforced concrete box culvert, single barrel</t>
  </si>
  <si>
    <t>12 FEET SPAN, 10 FEET RISE REINFORCED CONCRETE BOX CULVERT, SINGLE BARREL</t>
  </si>
  <si>
    <t>60221-4200</t>
  </si>
  <si>
    <t>3600mm span, 3300mm rise reinforced concrete box culvert, single barrel</t>
  </si>
  <si>
    <t>12 FEET SPAN, 11 FEET RISE REINFORCED CONCRETE BOX CULVERT, SINGLE BARREL</t>
  </si>
  <si>
    <t>60221-4250</t>
  </si>
  <si>
    <t>3600mm span, 3600mm rise reinforced concrete box culvert, single barrel</t>
  </si>
  <si>
    <t>12 FEET SPAN, 12 FEET RISE REINFORCED CONCRETE BOX CULVERT, SINGLE BARREL</t>
  </si>
  <si>
    <t>60221-4300</t>
  </si>
  <si>
    <t>3600mm span, 4200mm rise reinforced concrete box culvert, single barrel</t>
  </si>
  <si>
    <t>12 FEET SPAN, 14 FEET RISE REINFORCED CONCRETE BOX CULVERT, SINGLE BARREL</t>
  </si>
  <si>
    <t>60221-4350</t>
  </si>
  <si>
    <t>4200mm span, 1800mm rise reinforced concrete box culvert, single barrel</t>
  </si>
  <si>
    <t>14 FEET SPAN, 6 FEET RISE REINFORCED CONCRETE BOX CULVERT, SINGLE BARREL</t>
  </si>
  <si>
    <t>60221-4400</t>
  </si>
  <si>
    <t>4200mm span, 2100mm rise reinforced concrete box culvert, single barrel</t>
  </si>
  <si>
    <t>14 FEET SPAN, 7 FEET RISE REINFORCED CONCRETE BOX CULVERT, SINGLE BARREL</t>
  </si>
  <si>
    <t>60221-4450</t>
  </si>
  <si>
    <t>4200mm span, 2400mm rise reinforced concrete box culvert, single barrel</t>
  </si>
  <si>
    <t>14 FEET SPAN, 8 FEET RISE REINFORCED CONCRETE BOX CULVERT, SINGLE BARREL</t>
  </si>
  <si>
    <t>60221-4500</t>
  </si>
  <si>
    <t>4200mm span, 2700mm rise reinforced concrete box culvert, single barrel</t>
  </si>
  <si>
    <t>14 FEET SPAN, 9 FEET RISE REINFORCED CONCRETE BOX CULVERT, SINGLE BARREL</t>
  </si>
  <si>
    <t>60221-4550</t>
  </si>
  <si>
    <t>4200mm span, 3000mm rise reinforced concrete box culvert, single barrel</t>
  </si>
  <si>
    <t>14 FEET SPAN, 10 FEET RISE REINFORCED CONCRETE BOX CULVERT, SINGLE BARREL</t>
  </si>
  <si>
    <t>60221-4600</t>
  </si>
  <si>
    <t>4200mm span, 3300mm rise reinforced concrete box culvert, single barrel</t>
  </si>
  <si>
    <t>14 FEET SPAN, 11 FEET RISE REINFORCED CONCRETE BOX CULVERT, SINGLE BARREL</t>
  </si>
  <si>
    <t>60221-4650</t>
  </si>
  <si>
    <t>4200mm span, 3600mm rise reinforced concrete box culvert, single barrel</t>
  </si>
  <si>
    <t>14 FEET SPAN, 12 FEET RISE REINFORCED CONCRETE BOX CULVERT, SINGLE BARREL</t>
  </si>
  <si>
    <t>60221-4700</t>
  </si>
  <si>
    <t>4200mm span, 4200mm rise reinforced concrete box culvert, single barrel</t>
  </si>
  <si>
    <t>14 FEET SPAN, 14 FEET RISE REINFORCED CONCRETE BOX CULVERT, SINGLE BARREL</t>
  </si>
  <si>
    <t>60221-4750</t>
  </si>
  <si>
    <t>4200mm span, 4800mm rise reinforced concrete box culvert, single barrel</t>
  </si>
  <si>
    <t>14 FEET SPAN, 16 FEET RISE REINFORCED CONCRETE BOX CULVERT, SINGLE BARREL</t>
  </si>
  <si>
    <t>60221-4770</t>
  </si>
  <si>
    <t>4800mm span, 3000mm rise reinforced concrete box culvert, single barrel</t>
  </si>
  <si>
    <t>16 FEET SPAN, 10 FEET RISE REINFORCED CONCRETE BOX CULVERT, SINGLE BARREL</t>
  </si>
  <si>
    <t>60221-4800</t>
  </si>
  <si>
    <t>7200mm span, 2400mm rise reinforced concrete box culvert, single barrel</t>
  </si>
  <si>
    <t>24 FEET SPAN, 8 FEET RISE REINFORCED CONCRETE BOX CULVERT, SINGLE BARREL</t>
  </si>
  <si>
    <t>60222-0100</t>
  </si>
  <si>
    <t>900mm span, 900mm rise reinforced concrete box culvert, double barrel</t>
  </si>
  <si>
    <t>3 FEET SPAN, 3 FEET RISE REINFORCED CONCRETE BOX CULVERT, DOUBLE BARREL</t>
  </si>
  <si>
    <t>60222-0150</t>
  </si>
  <si>
    <t>900mm span, 1200mm rise reinforced concrete box culvert, double barrel</t>
  </si>
  <si>
    <t>3 FEET SPAN, 4 FEET RISE REINFORCED CONCRETE BOX CULVERT, DOUBLE BARREL</t>
  </si>
  <si>
    <t>60222-0200</t>
  </si>
  <si>
    <t>900mm span, 1500mm rise reinforced concrete box culvert, double barrel</t>
  </si>
  <si>
    <t>3 FEET SPAN, 5 FEET RISE REINFORCED CONCRETE BOX CULVERT, DOUBLE BARREL</t>
  </si>
  <si>
    <t>60222-0250</t>
  </si>
  <si>
    <t>900mm span, 1800mm rise reinforced concrete box culvert, double barrel</t>
  </si>
  <si>
    <t>3 FEET SPAN, 6 FEET RISE REINFORCED CONCRETE BOX CULVERT, DOUBLE BARREL</t>
  </si>
  <si>
    <t>60222-0300</t>
  </si>
  <si>
    <t>1200mm span, 900mm rise reinforced concrete box culvert, double barrel</t>
  </si>
  <si>
    <t>4 FEET SPAN, 3 FEET RISE REINFORCED CONCRETE BOX CULVERT, DOUBLE BARREL</t>
  </si>
  <si>
    <t>60222-0350</t>
  </si>
  <si>
    <t>1200mm span, 1200mm rise reinforced concrete box culvert, double barrel</t>
  </si>
  <si>
    <t>4 FEET SPAN, 4 FEET RISE REINFORCED CONCRETE BOX CULVERT, DOUBLE BARREL</t>
  </si>
  <si>
    <t>60222-0400</t>
  </si>
  <si>
    <t>1200mm span, 1500mm rise reinforced concrete box culvert, double barrel</t>
  </si>
  <si>
    <t>4 FEET SPAN, 5 FEET RISE REINFORCED CONCRETE BOX CULVERT, DOUBLE BARREL</t>
  </si>
  <si>
    <t>60222-0450</t>
  </si>
  <si>
    <t>1200mm span, 1800mm rise reinforced concrete box culvert, double barrel</t>
  </si>
  <si>
    <t>4 FEET SPAN, 6 FEET RISE REINFORCED CONCRETE BOX CULVERT, DOUBLE BARREL</t>
  </si>
  <si>
    <t>60222-0500</t>
  </si>
  <si>
    <t>1200mm span, 2100mm rise reinforced concrete box culvert, double barrel</t>
  </si>
  <si>
    <t>4 FEET SPAN, 7 FEET RISE REINFORCED CONCRETE BOX CULVERT, DOUBLE BARREL</t>
  </si>
  <si>
    <t>60222-0550</t>
  </si>
  <si>
    <t>1500mm span, 900mm rise reinforced concrete box culvert, double barrel</t>
  </si>
  <si>
    <t>5 FEET SPAN, 3 FEET RISE REINFORCED CONCRETE BOX CULVERT, DOUBLE BARREL</t>
  </si>
  <si>
    <t>60222-0600</t>
  </si>
  <si>
    <t>1500mm span, 1200mm rise reinforced concrete box culvert, double barrel</t>
  </si>
  <si>
    <t>5 FEET SPAN, 4 FEET RISE REINFORCED CONCRETE BOX CULVERT, DOUBLE BARREL</t>
  </si>
  <si>
    <t>60222-0650</t>
  </si>
  <si>
    <t>1500mm span, 1500mm rise reinforced concrete box culvert, double barrel</t>
  </si>
  <si>
    <t>5 FEET SPAN, 5 FEET RISE REINFORCED CONCRETE BOX CULVERT, DOUBLE BARREL</t>
  </si>
  <si>
    <t>60222-0700</t>
  </si>
  <si>
    <t>1500mm span, 1800mm rise reinforced concrete box culvert, double barrel</t>
  </si>
  <si>
    <t>5 FEET SPAN, 6 FEET RISE REINFORCED CONCRETE BOX CULVERT, DOUBLE BARREL</t>
  </si>
  <si>
    <t>60222-0750</t>
  </si>
  <si>
    <t>1500mm span, 2100mm rise reinforced concrete box culvert, double barrel</t>
  </si>
  <si>
    <t>5 FEET SPAN, 7 FEET RISE REINFORCED CONCRETE BOX CULVERT, DOUBLE BARREL</t>
  </si>
  <si>
    <t>60222-0800</t>
  </si>
  <si>
    <t>1500mm span, 2400mm rise reinforced concrete box culvert, double barrel</t>
  </si>
  <si>
    <t>5 FEET SPAN, 8 FEET RISE REINFORCED CONCRETE BOX CULVERT, DOUBLE BARREL</t>
  </si>
  <si>
    <t>60222-0850</t>
  </si>
  <si>
    <t>1500mm span, 2700mm rise reinforced concrete box culvert, double barrel</t>
  </si>
  <si>
    <t>5 FEET SPAN, 9 FEET RISE REINFORCED CONCRETE BOX CULVERT, DOUBLE BARREL</t>
  </si>
  <si>
    <t>60222-0900</t>
  </si>
  <si>
    <t>1500mm span, 3000mm rise reinforced concrete box culvert, double barrel</t>
  </si>
  <si>
    <t>5 FEET SPAN, 10 FEET RISE REINFORCED CONCRETE BOX CULVERT, DOUBLE BARREL</t>
  </si>
  <si>
    <t>60222-0950</t>
  </si>
  <si>
    <t>1500mm span, 3300mm rise reinforced concrete box culvert, double barrel</t>
  </si>
  <si>
    <t>5 FEET SPAN, 11 FEET RISE REINFORCED CONCRETE BOX CULVERT, DOUBLE BARREL</t>
  </si>
  <si>
    <t>60222-1000</t>
  </si>
  <si>
    <t>1500mm span, 3600mm rise reinforced concrete box culvert, double barrel</t>
  </si>
  <si>
    <t>5 FEET SPAN, 12 FEET RISE REINFORCED CONCRETE BOX CULVERT, DOUBLE BARREL</t>
  </si>
  <si>
    <t>60222-1050</t>
  </si>
  <si>
    <t>1500mm span, 4200mm rise reinforced concrete box culvert, double barrel</t>
  </si>
  <si>
    <t>5 FEET SPAN, 14 FEET RISE REINFORCED CONCRETE BOX CULVERT, DOUBLE BARREL</t>
  </si>
  <si>
    <t>60222-1100</t>
  </si>
  <si>
    <t>1500mm span, 4800mm rise reinforced concrete box culvert, double barrel</t>
  </si>
  <si>
    <t>5 FEET SPAN, 16 FEET RISE REINFORCED CONCRETE BOX CULVERT, DOUBLE BARREL</t>
  </si>
  <si>
    <t>60222-1150</t>
  </si>
  <si>
    <t>1800mm span, 900mm rise reinforced concrete box culvert, double barrel</t>
  </si>
  <si>
    <t>6 FEET SPAN, 3 FEET RISE REINFORCED CONCRETE BOX CULVERT, DOUBLE BARREL</t>
  </si>
  <si>
    <t>60222-1200</t>
  </si>
  <si>
    <t>1800mm span, 1200mm rise reinforced concrete box culvert, double barrel</t>
  </si>
  <si>
    <t>6 FEET SPAN, 4 FEET RISE REINFORCED CONCRETE BOX CULVERT, DOUBLE BARREL</t>
  </si>
  <si>
    <t>60222-1250</t>
  </si>
  <si>
    <t>1800mm span, 1500mm rise reinforced concrete box culvert, double barrel</t>
  </si>
  <si>
    <t>6 FEET SPAN, 5 FEET RISE REINFORCED CONCRETE BOX CULVERT, DOUBLE BARREL</t>
  </si>
  <si>
    <t>60222-1300</t>
  </si>
  <si>
    <t>1800mm span, 1800mm rise reinforced concrete box culvert, double barrel</t>
  </si>
  <si>
    <t>6 FEET SPAN, 6 FEET RISE REINFORCED CONCRETE BOX CULVERT, DOUBLE BARREL</t>
  </si>
  <si>
    <t>60222-1350</t>
  </si>
  <si>
    <t>1800mm span, 2100mm rise reinforced concrete box culvert, double barrel</t>
  </si>
  <si>
    <t>6 FEET SPAN, 7 FEET RISE REINFORCED CONCRETE BOX CULVERT, DOUBLE BARREL</t>
  </si>
  <si>
    <t>60222-1400</t>
  </si>
  <si>
    <t>1800mm span, 2400mm rise reinforced concrete box culvert, double barrel</t>
  </si>
  <si>
    <t>6 FEET SPAN, 8 FEET RISE REINFORCED CONCRETE BOX CULVERT, DOUBLE BARREL</t>
  </si>
  <si>
    <t>60222-1450</t>
  </si>
  <si>
    <t>1800mm span, 2700mm rise reinforced concrete box culvert, double barrel</t>
  </si>
  <si>
    <t>6 FEET SPAN, 9 FEET RISE REINFORCED CONCRETE BOX CULVERT, DOUBLE BARREL</t>
  </si>
  <si>
    <t>60222-1500</t>
  </si>
  <si>
    <t>1800mm span, 3000mm rise reinforced concrete box culvert, double barrel</t>
  </si>
  <si>
    <t>6 FEET SPAN, 10 FEET RISE REINFORCED CONCRETE BOX CULVERT, DOUBLE BARREL</t>
  </si>
  <si>
    <t>60222-1550</t>
  </si>
  <si>
    <t>1800mm span, 3300mm rise reinforced concrete box culvert, double barrel</t>
  </si>
  <si>
    <t>6 FEET SPAN, 11 FEET RISE REINFORCED CONCRETE BOX CULVERT, DOUBLE BARREL</t>
  </si>
  <si>
    <t>60222-1600</t>
  </si>
  <si>
    <t>1800mm span, 3600mm rise reinforced concrete box culvert, double barrel</t>
  </si>
  <si>
    <t>6 FEET SPAN, 12 FEET RISE REINFORCED CONCRETE BOX CULVERT, DOUBLE BARREL</t>
  </si>
  <si>
    <t>60222-1650</t>
  </si>
  <si>
    <t>1800mm span, 4200mm rise reinforced concrete box culvert, double barrel</t>
  </si>
  <si>
    <t>6 FEET SPAN, 14 FEET RISE REINFORCED CONCRETE BOX CULVERT, DOUBLE BARREL</t>
  </si>
  <si>
    <t>60222-1700</t>
  </si>
  <si>
    <t>1800mm span, 4800mm rise reinforced concrete box culvert, double barrel</t>
  </si>
  <si>
    <t>6 FEET SPAN, 16 FEET RISE REINFORCED CONCRETE BOX CULVERT, DOUBLE BARREL</t>
  </si>
  <si>
    <t>60222-1750</t>
  </si>
  <si>
    <t>2400mm span, 900mm rise reinforced concrete box culvert, double barrel</t>
  </si>
  <si>
    <t>8 FEET SPAN, 3 FEET RISE REINFORCED CONCRETE BOX CULVERT, DOUBLE BARREL</t>
  </si>
  <si>
    <t>60222-1800</t>
  </si>
  <si>
    <t>2400mm span, 1200mm rise reinforced concrete box culvert, double barrel</t>
  </si>
  <si>
    <t>8 FEET SPAN, 4 FEET RISE REINFORCED CONCRETE BOX CULVERT, DOUBLE BARREL</t>
  </si>
  <si>
    <t>60222-1850</t>
  </si>
  <si>
    <t>2400mm span, 1500mm rise reinforced concrete box culvert, double barrel</t>
  </si>
  <si>
    <t>8 FEET SPAN, 5 FEET RISE REINFORCED CONCRETE BOX CULVERT, DOUBLE BARREL</t>
  </si>
  <si>
    <t>60222-1900</t>
  </si>
  <si>
    <t>2400mm span, 1800mm rise reinforced concrete box culvert, double barrel</t>
  </si>
  <si>
    <t>8 FEET SPAN, 6 FEET RISE REINFORCED CONCRETE BOX CULVERT, DOUBLE BARREL</t>
  </si>
  <si>
    <t>60222-1950</t>
  </si>
  <si>
    <t>2400mm span, 2100mm rise reinforced concrete box culvert, double barrel</t>
  </si>
  <si>
    <t>8 FEET SPAN, 7 FEET RISE REINFORCED CONCRETE BOX CULVERT, DOUBLE BARREL</t>
  </si>
  <si>
    <t>60222-2000</t>
  </si>
  <si>
    <t>2400mm span, 2400mm rise reinforced concrete box culvert, double barrel</t>
  </si>
  <si>
    <t>8 FEET SPAN, 8 FEET RISE REINFORCED CONCRETE BOX CULVERT, DOUBLE BARREL</t>
  </si>
  <si>
    <t>60222-2050</t>
  </si>
  <si>
    <t>2400mm span, 2700mm rise reinforced concrete box culvert, double barrel</t>
  </si>
  <si>
    <t>8 FEET SPAN, 9 FEET RISE REINFORCED CONCRETE BOX CULVERT, DOUBLE BARREL</t>
  </si>
  <si>
    <t>60222-2100</t>
  </si>
  <si>
    <t>2400mm span, 3000mm rise reinforced concrete box culvert, double barrel</t>
  </si>
  <si>
    <t>8 FEET SPAN, 10 FEET RISE REINFORCED CONCRETE BOX CULVERT, DOUBLE BARREL</t>
  </si>
  <si>
    <t>60222-2150</t>
  </si>
  <si>
    <t>2400mm span, 3300mm rise reinforced concrete box culvert, double barrel</t>
  </si>
  <si>
    <t>8 FEET SPAN, 11 FEET RISE REINFORCED CONCRETE BOX CULVERT, DOUBLE BARREL</t>
  </si>
  <si>
    <t>60222-2200</t>
  </si>
  <si>
    <t>2400mm span, 3600mm rise reinforced concrete box culvert, double barrel</t>
  </si>
  <si>
    <t>8 FEET SPAN, 12 FEET RISE REINFORCED CONCRETE BOX CULVERT, DOUBLE BARREL</t>
  </si>
  <si>
    <t>60222-2250</t>
  </si>
  <si>
    <t>2400mm span, 4200mm rise reinforced concrete box culvert, double barrel</t>
  </si>
  <si>
    <t>8 FEET SPAN, 14 FEET RISE REINFORCED CONCRETE BOX CULVERT, DOUBLE BARREL</t>
  </si>
  <si>
    <t>60222-2300</t>
  </si>
  <si>
    <t>2700mm span, 900mm rise reinforced concrete box culvert, double barrel</t>
  </si>
  <si>
    <t>9 FEET SPAN, 3 FEET RISE REINFORCED CONCRETE BOX CULVERT, DOUBLE BARREL</t>
  </si>
  <si>
    <t>60222-2350</t>
  </si>
  <si>
    <t>2700mm span, 1200mm rise reinforced concrete box culvert, double barrel</t>
  </si>
  <si>
    <t>9 FEET SPAN, 4 FEET RISE REINFORCED CONCRETE BOX CULVERT, DOUBLE BARREL</t>
  </si>
  <si>
    <t>60222-2400</t>
  </si>
  <si>
    <t>2700mm span, 1500mm rise reinforced concrete box culvert, double barrel</t>
  </si>
  <si>
    <t>9 FEET SPAN, 5 FEET RISE REINFORCED CONCRETE BOX CULVERT, DOUBLE BARREL</t>
  </si>
  <si>
    <t>60222-2450</t>
  </si>
  <si>
    <t>2700mm span, 1800mm rise reinforced concrete box culvert, double barrel</t>
  </si>
  <si>
    <t>9 FEET SPAN, 6 FEET RISE REINFORCED CONCRETE BOX CULVERT, DOUBLE BARREL</t>
  </si>
  <si>
    <t>60222-2500</t>
  </si>
  <si>
    <t>2700mm span, 2100mm rise reinforced concrete box culvert, double barrel</t>
  </si>
  <si>
    <t>9 FEET SPAN, 7 FEET RISE REINFORCED CONCRETE BOX CULVERT, DOUBLE BARREL</t>
  </si>
  <si>
    <t>60222-2550</t>
  </si>
  <si>
    <t>2700mm span, 2400mm rise reinforced concrete box culvert, double barrel</t>
  </si>
  <si>
    <t>9 FEET SPAN, 8 FEET RISE REINFORCED CONCRETE BOX CULVERT, DOUBLE BARREL</t>
  </si>
  <si>
    <t>60222-2600</t>
  </si>
  <si>
    <t>2700mm span, 2700mm rise reinforced concrete box culvert, double barrel</t>
  </si>
  <si>
    <t>9 FEET SPAN, 9 FEET RISE REINFORCED CONCRETE BOX CULVERT, DOUBLE BARREL</t>
  </si>
  <si>
    <t>60222-2650</t>
  </si>
  <si>
    <t>2700mm span, 3000mm rise reinforced concrete box culvert, double barrel</t>
  </si>
  <si>
    <t>9 FEET SPAN, 10 FEET RISE REINFORCED CONCRETE BOX CULVERT, DOUBLE BARREL</t>
  </si>
  <si>
    <t>60222-2700</t>
  </si>
  <si>
    <t>2700mm span, 3300mm rise reinforced concrete box culvert, double barrel</t>
  </si>
  <si>
    <t>9 FEET SPAN, 11 FEET RISE REINFORCED CONCRETE BOX CULVERT, DOUBLE BARREL</t>
  </si>
  <si>
    <t>60222-2750</t>
  </si>
  <si>
    <t>2700mm span, 3600mm rise reinforced concrete box culvert, double barrel</t>
  </si>
  <si>
    <t>9 FEET SPAN, 12 FEET RISE REINFORCED CONCRETE BOX CULVERT, DOUBLE BARREL</t>
  </si>
  <si>
    <t>60222-2800</t>
  </si>
  <si>
    <t>2700mm span, 4200mm rise reinforced concrete box culvert, double barrel</t>
  </si>
  <si>
    <t>9 FEET SPAN, 14 FEET RISE REINFORCED CONCRETE BOX CULVERT, DOUBLE BARREL</t>
  </si>
  <si>
    <t>60222-2850</t>
  </si>
  <si>
    <t>2700mm span, 4800mm rise reinforced concrete box culvert, double barrel</t>
  </si>
  <si>
    <t>9 FEET SPAN, 16 FEET RISE REINFORCED CONCRETE BOX CULVERT, DOUBLE BARREL</t>
  </si>
  <si>
    <t>60222-2900</t>
  </si>
  <si>
    <t>3000mm span, 900mm rise reinforced concrete box culvert, double barrel</t>
  </si>
  <si>
    <t>10 FEET SPAN, 3 FEET RISE REINFORCED CONCRETE BOX CULVERT, DOUBLE BARREL</t>
  </si>
  <si>
    <t>60222-2950</t>
  </si>
  <si>
    <t>3000mm span, 1200mm rise reinforced concrete box culvert, double barrel</t>
  </si>
  <si>
    <t>10 FEET SPAN, 4 FEET RISE REINFORCED CONCRETE BOX CULVERT, DOUBLE BARREL</t>
  </si>
  <si>
    <t>60222-3000</t>
  </si>
  <si>
    <t>3000mm span, 1500mm rise reinforced concrete box culvert, double barrel</t>
  </si>
  <si>
    <t>10 FEET SPAN, 5 FEET RISE REINFORCED CONCRETE BOX CULVERT, DOUBLE BARREL</t>
  </si>
  <si>
    <t>60222-3050</t>
  </si>
  <si>
    <t>3000mm span, 1800mm rise reinforced concrete box culvert, double barrel</t>
  </si>
  <si>
    <t>10 FEET SPAN, 6 FEET RISE REINFORCED CONCRETE BOX CULVERT, DOUBLE BARREL</t>
  </si>
  <si>
    <t>60222-3100</t>
  </si>
  <si>
    <t>3000mm span, 2100mm rise reinforced concrete box culvert, double barrel</t>
  </si>
  <si>
    <t>10 FEET SPAN, 7 FEET RISE REINFORCED CONCRETE BOX CULVERT, DOUBLE BARREL</t>
  </si>
  <si>
    <t>60222-3150</t>
  </si>
  <si>
    <t>3000mm span, 2400mm rise reinforced concrete box culvert, double barrel</t>
  </si>
  <si>
    <t>10 FEET SPAN, 8 FEET RISE REINFORCED CONCRETE BOX CULVERT, DOUBLE BARREL</t>
  </si>
  <si>
    <t>60222-3200</t>
  </si>
  <si>
    <t>3000mm span, 2700mm rise reinforced concrete box culvert, double barrel</t>
  </si>
  <si>
    <t>10 FEET SPAN, 9 FEET RISE REINFORCED CONCRETE BOX CULVERT, DOUBLE BARREL</t>
  </si>
  <si>
    <t>60222-3250</t>
  </si>
  <si>
    <t>3000mm span, 3000mm rise reinforced concrete box culvert, double barrel</t>
  </si>
  <si>
    <t>10 FEET SPAN, 10 FEET RISE REINFORCED CONCRETE BOX CULVERT, DOUBLE BARREL</t>
  </si>
  <si>
    <t>60222-3300</t>
  </si>
  <si>
    <t>3000mm span, 3300mm rise reinforced concrete box culvert, double barrel</t>
  </si>
  <si>
    <t>10 FEET SPAN, 11 FEET RISE REINFORCED CONCRETE BOX CULVERT, DOUBLE BARREL</t>
  </si>
  <si>
    <t>60222-3350</t>
  </si>
  <si>
    <t>3000mm span, 3600mm rise reinforced concrete box culvert, double barrel</t>
  </si>
  <si>
    <t>10 FEET SPAN, 12 FEET RISE REINFORCED CONCRETE BOX CULVERT, DOUBLE BARREL</t>
  </si>
  <si>
    <t>60222-3400</t>
  </si>
  <si>
    <t>3000mm span, 4200mm rise reinforced concrete box culvert, double barrel</t>
  </si>
  <si>
    <t>10 FEET SPAN, 14 FEET RISE REINFORCED CONCRETE BOX CULVERT, DOUBLE BARREL</t>
  </si>
  <si>
    <t>60222-3450</t>
  </si>
  <si>
    <t>3000mm span, 4800mm rise reinforced concrete box culvert, double barrel</t>
  </si>
  <si>
    <t>10 FEET SPAN, 16 FEET RISE REINFORCED CONCRETE BOX CULVERT, DOUBLE BARREL</t>
  </si>
  <si>
    <t>60222-3500</t>
  </si>
  <si>
    <t>3300mm span, 1500mm rise reinforced concrete box culvert, double barrel</t>
  </si>
  <si>
    <t>11 FEET SPAN, 5 FEET RISE REINFORCED CONCRETE BOX CULVERT, DOUBLE BARREL</t>
  </si>
  <si>
    <t>60222-3550</t>
  </si>
  <si>
    <t>3300mm span, 1800mm rise reinforced concrete box culvert, double barrel</t>
  </si>
  <si>
    <t>11 FEET SPAN, 6 FEET RISE REINFORCED CONCRETE BOX CULVERT, DOUBLE BARREL</t>
  </si>
  <si>
    <t>60222-3600</t>
  </si>
  <si>
    <t>3300mm span, 2100mm rise reinforced concrete box culvert, double barrel</t>
  </si>
  <si>
    <t>11 FEET SPAN, 7 FEET RISE REINFORCED CONCRETE BOX CULVERT, DOUBLE BARREL</t>
  </si>
  <si>
    <t>60222-3650</t>
  </si>
  <si>
    <t>3300mm span, 2400mm rise reinforced concrete box culvert, double barrel</t>
  </si>
  <si>
    <t>11 FEET SPAN, 8 FEET RISE REINFORCED CONCRETE BOX CULVERT, DOUBLE BARREL</t>
  </si>
  <si>
    <t>60222-3700</t>
  </si>
  <si>
    <t>3300mm span, 2700mm rise reinforced concrete box culvert, double barrel</t>
  </si>
  <si>
    <t>11 FEET SPAN, 9 FEET RISE REINFORCED CONCRETE BOX CULVERT, DOUBLE BARREL</t>
  </si>
  <si>
    <t>60222-3750</t>
  </si>
  <si>
    <t>3300mm span, 3000mm rise reinforced concrete box culvert, double barrel</t>
  </si>
  <si>
    <t>11 FEET SPAN, 10 FEET RISE REINFORCED CONCRETE BOX CULVERT, DOUBLE BARREL</t>
  </si>
  <si>
    <t>60222-3800</t>
  </si>
  <si>
    <t>3300mm span, 3300mm rise reinforced concrete box culvert, double barrel</t>
  </si>
  <si>
    <t>11 FEET SPAN, 11 FEET RISE REINFORCED CONCRETE BOX CULVERT, DOUBLE BARREL</t>
  </si>
  <si>
    <t>60222-3850</t>
  </si>
  <si>
    <t>3300mm span, 3600mm rise reinforced concrete box culvert, double barrel</t>
  </si>
  <si>
    <t>11 FEET SPAN, 12 FEET RISE REINFORCED CONCRETE BOX CULVERT, DOUBLE BARREL</t>
  </si>
  <si>
    <t>60222-3900</t>
  </si>
  <si>
    <t>3300mm span, 4200mm rise reinforced concrete box culvert, double barrel</t>
  </si>
  <si>
    <t>11 FEET SPAN, 14 FEET RISE REINFORCED CONCRETE BOX CULVERT, DOUBLE BARREL</t>
  </si>
  <si>
    <t>60222-3950</t>
  </si>
  <si>
    <t>3300mm span, 4800mm rise reinforced concrete box culvert, double barrel</t>
  </si>
  <si>
    <t>11 FEET SPAN, 16 FEET RISE REINFORCED CONCRETE BOX CULVERT, DOUBLE BARREL</t>
  </si>
  <si>
    <t>60222-4000</t>
  </si>
  <si>
    <t>3600mm span, 2100mm rise reinforced concrete box culvert, double barrel</t>
  </si>
  <si>
    <t>12 FEET SPAN, 7 FEET RISE REINFORCED CONCRETE BOX CULVERT, DOUBLE BARREL</t>
  </si>
  <si>
    <t>60222-4050</t>
  </si>
  <si>
    <t>3600mm span, 2400mm rise reinforced concrete box culvert, double barrel</t>
  </si>
  <si>
    <t>12 FEET SPAN, 8 FEET RISE REINFORCED CONCRETE BOX CULVERT, DOUBLE BARREL</t>
  </si>
  <si>
    <t>60222-4100</t>
  </si>
  <si>
    <t>3600mm span, 2700mm rise reinforced concrete box culvert, double barrel</t>
  </si>
  <si>
    <t>12 FEET SPAN, 9 FEET RISE REINFORCED CONCRETE BOX CULVERT, DOUBLE BARREL</t>
  </si>
  <si>
    <t>60222-4150</t>
  </si>
  <si>
    <t>3600mm span, 3000mm rise reinforced concrete box culvert, double barrel</t>
  </si>
  <si>
    <t>12 FEET SPAN, 10 FEET RISE REINFORCED CONCRETE BOX CULVERT, DOUBLE BARREL</t>
  </si>
  <si>
    <t>60222-4200</t>
  </si>
  <si>
    <t>3600mm span, 3300mm rise reinforced concrete box culvert, double barrel</t>
  </si>
  <si>
    <t>12 FEET SPAN, 11 FEET RISE REINFORCED CONCRETE BOX CULVERT, DOUBLE BARREL</t>
  </si>
  <si>
    <t>60222-4250</t>
  </si>
  <si>
    <t>3600mm span, 3600mm rise reinforced concrete box culvert, double barrel</t>
  </si>
  <si>
    <t>12 FEET SPAN, 12 FEET RISE REINFORCED CONCRETE BOX CULVERT, DOUBLE BARREL</t>
  </si>
  <si>
    <t>60222-4300</t>
  </si>
  <si>
    <t>3600mm span, 4200mm rise reinforced concrete box culvert, double barrel</t>
  </si>
  <si>
    <t>12 FEET SPAN, 14 FEET RISE REINFORCED CONCRETE BOX CULVERT, DOUBLE BARREL</t>
  </si>
  <si>
    <t>60222-4350</t>
  </si>
  <si>
    <t>4200mm span, 1800mm rise reinforced concrete box culvert, double barrel</t>
  </si>
  <si>
    <t>14 FEET SPAN, 6 FEET RISE REINFORCED CONCRETE BOX CULVERT, DOUBLE BARREL</t>
  </si>
  <si>
    <t>60222-4400</t>
  </si>
  <si>
    <t>4200mm span, 2100mm rise reinforced concrete box culvert, double barrel</t>
  </si>
  <si>
    <t>14 FEET SPAN, 7 FEET RISE REINFORCED CONCRETE BOX CULVERT, DOUBLE BARREL</t>
  </si>
  <si>
    <t>60222-4450</t>
  </si>
  <si>
    <t>4200mm span, 2400mm rise reinforced concrete box culvert, double barrel</t>
  </si>
  <si>
    <t>14 FEET SPAN, 8 FEET RISE REINFORCED CONCRETE BOX CULVERT, DOUBLE BARREL</t>
  </si>
  <si>
    <t>60222-4500</t>
  </si>
  <si>
    <t>4200mm span, 2700mm rise reinforced concrete box culvert, double barrel</t>
  </si>
  <si>
    <t>14 FEET SPAN, 9 FEET RISE REINFORCED CONCRETE BOX CULVERT, DOUBLE BARREL</t>
  </si>
  <si>
    <t>60222-4550</t>
  </si>
  <si>
    <t>4200mm span, 3000mm rise reinforced concrete box culvert, double barrel</t>
  </si>
  <si>
    <t>14 FEET SPAN, 10 FEET RISE REINFORCED CONCRETE BOX CULVERT, DOUBLE BARREL</t>
  </si>
  <si>
    <t>60222-4600</t>
  </si>
  <si>
    <t>4200mm span, 3300mm rise reinforced concrete box culvert, double barrel</t>
  </si>
  <si>
    <t>14 FEET SPAN, 11 FEET RISE REINFORCED CONCRETE BOX CULVERT, DOUBLE BARREL</t>
  </si>
  <si>
    <t>60222-4650</t>
  </si>
  <si>
    <t>4200mm span, 3600mm rise reinforced concrete box culvert, double barrel</t>
  </si>
  <si>
    <t>14 FEET SPAN, 12 FEET RISE REINFORCED CONCRETE BOX CULVERT, DOUBLE BARREL</t>
  </si>
  <si>
    <t>60222-4700</t>
  </si>
  <si>
    <t>4200mm span, 4200mm rise reinforced concrete box culvert, double barrel</t>
  </si>
  <si>
    <t>14 FEET SPAN, 14 FEET RISE REINFORCED CONCRETE BOX CULVERT, DOUBLE BARREL</t>
  </si>
  <si>
    <t>60222-4750</t>
  </si>
  <si>
    <t>4200mm span, 4800mm rise reinforced concrete box culvert, double barrel</t>
  </si>
  <si>
    <t>14 FEET SPAN, 16 FEET RISE REINFORCED CONCRETE BOX CULVERT, DOUBLE BARREL</t>
  </si>
  <si>
    <t>60222-4800</t>
  </si>
  <si>
    <t>7200mm span, 2400mm rise reinforced concrete box culvert, double barrel</t>
  </si>
  <si>
    <t>24 FEET SPAN, 8 FEET RISE REINFORCED CONCRETE BOX CULVERT, DOUBLE BARREL</t>
  </si>
  <si>
    <t>60223-0100</t>
  </si>
  <si>
    <t>900mm span, 900mm rise reinforced concrete box culvert, triple barrel</t>
  </si>
  <si>
    <t>3 FEET SPAN, 3 FEET RISE REINFORCED CONCRETE BOX CULVERT, TRIPLE BARREL</t>
  </si>
  <si>
    <t>60223-0150</t>
  </si>
  <si>
    <t>900mm span, 1200mm rise reinforced concrete box culvert, triple barrel</t>
  </si>
  <si>
    <t>3 FEET SPAN, 4 FEET RISE REINFORCED CONCRETE BOX CULVERT, TRIPLE BARREL</t>
  </si>
  <si>
    <t>60223-0200</t>
  </si>
  <si>
    <t>900mm span, 1500mm rise reinforced concrete box culvert, triple barrel</t>
  </si>
  <si>
    <t>3 FEET SPAN, 5 FEET RISE REINFORCED CONCRETE BOX CULVERT, TRIPLE BARREL</t>
  </si>
  <si>
    <t>60223-0250</t>
  </si>
  <si>
    <t>900mm span, 1800mm rise reinforced concrete box culvert, triple barrel</t>
  </si>
  <si>
    <t>3 FEET SPAN, 6 FEET RISE REINFORCED CONCRETE BOX CULVERT, TRIPLE BARREL</t>
  </si>
  <si>
    <t>60223-0300</t>
  </si>
  <si>
    <t>1200mm span, 900mm rise reinforced concrete box culvert, triple barrel</t>
  </si>
  <si>
    <t>4 FEET SPAN, 3 FEET RISE REINFORCED CONCRETE BOX CULVERT, TRIPLE BARREL</t>
  </si>
  <si>
    <t>60223-0350</t>
  </si>
  <si>
    <t>1200mm span, 1200mm rise reinforced concrete box culvert, triple barrel</t>
  </si>
  <si>
    <t>4 FEET SPAN, 4 FEET RISE REINFORCED CONCRETE BOX CULVERT, TRIPLE BARREL</t>
  </si>
  <si>
    <t>60223-0400</t>
  </si>
  <si>
    <t>1200mm span, 1500mm rise reinforced concrete box culvert, triple barrel</t>
  </si>
  <si>
    <t>4 FEET SPAN, 5 FEET RISE REINFORCED CONCRETE BOX CULVERT, TRIPLE BARREL</t>
  </si>
  <si>
    <t>60223-0450</t>
  </si>
  <si>
    <t>1200mm span, 1800mm rise reinforced concrete box culvert, triple barrel</t>
  </si>
  <si>
    <t>4 FEET SPAN, 6 FEET RISE REINFORCED CONCRETE BOX CULVERT, TRIPLE BARREL</t>
  </si>
  <si>
    <t>60223-0500</t>
  </si>
  <si>
    <t>1200mm span, 2100mm rise reinforced concrete box culvert, triple barrel</t>
  </si>
  <si>
    <t>4 FEET SPAN, 7 FEET RISE REINFORCED CONCRETE BOX CULVERT, TRIPLE BARREL</t>
  </si>
  <si>
    <t>60223-0550</t>
  </si>
  <si>
    <t>1500mm span, 900mm rise reinforced concrete box culvert, triple barrel</t>
  </si>
  <si>
    <t>5 FEET SPAN, 3 FEET RISE REINFORCED CONCRETE BOX CULVERT, TRIPLE BARREL</t>
  </si>
  <si>
    <t>60223-0600</t>
  </si>
  <si>
    <t>1500mm span, 1200mm rise reinforced concrete box culvert, triple barrel</t>
  </si>
  <si>
    <t>5 FEET SPAN, 4 FEET RISE REINFORCED CONCRETE BOX CULVERT, TRIPLE BARREL</t>
  </si>
  <si>
    <t>60223-0650</t>
  </si>
  <si>
    <t>1500mm span, 1500mm rise reinforced concrete box culvert, triple barrel</t>
  </si>
  <si>
    <t>5 FEET SPAN, 5 FEET RISE REINFORCED CONCRETE BOX CULVERT, TRIPLE BARREL</t>
  </si>
  <si>
    <t>60223-0700</t>
  </si>
  <si>
    <t>1500mm span, 1800mm rise reinforced concrete box culvert, triple barrel</t>
  </si>
  <si>
    <t>5 FEET SPAN, 6 FEET RISE REINFORCED CONCRETE BOX CULVERT, TRIPLE BARREL</t>
  </si>
  <si>
    <t>60223-0750</t>
  </si>
  <si>
    <t>1500mm span, 2100mm rise reinforced concrete box culvert, triple barrel</t>
  </si>
  <si>
    <t>5 FEET SPAN, 7 FEET RISE REINFORCED CONCRETE BOX CULVERT, TRIPLE BARREL</t>
  </si>
  <si>
    <t>60223-0800</t>
  </si>
  <si>
    <t>1500mm span, 2400mm rise reinforced concrete box culvert, triple barrel</t>
  </si>
  <si>
    <t>5 FEET SPAN, 8 FEET RISE REINFORCED CONCRETE BOX CULVERT, TRIPLE BARREL</t>
  </si>
  <si>
    <t>60223-0850</t>
  </si>
  <si>
    <t>1500mm span, 2700mm rise reinforced concrete box culvert, triple barrel</t>
  </si>
  <si>
    <t>5 FEET SPAN, 9 FEET RISE REINFORCED CONCRETE BOX CULVERT, TRIPLE BARREL</t>
  </si>
  <si>
    <t>60223-0900</t>
  </si>
  <si>
    <t>1500mm span, 3000mm rise reinforced concrete box culvert, triple barrel</t>
  </si>
  <si>
    <t>5 FEET SPAN, 10 FEET RISE REINFORCED CONCRETE BOX CULVERT, TRIPLE BARREL</t>
  </si>
  <si>
    <t>60223-0950</t>
  </si>
  <si>
    <t>1500mm span, 3300mm rise reinforced concrete box culvert, triple barrel</t>
  </si>
  <si>
    <t>5 FEET SPAN, 11 FEET RISE REINFORCED CONCRETE BOX CULVERT, TRIPLE BARREL</t>
  </si>
  <si>
    <t>60223-1000</t>
  </si>
  <si>
    <t>1500mm span, 3600mm rise reinforced concrete box culvert, triple barrel</t>
  </si>
  <si>
    <t>5 FEET SPAN, 12 FEET RISE REINFORCED CONCRETE BOX CULVERT, TRIPLE BARREL</t>
  </si>
  <si>
    <t>60223-1050</t>
  </si>
  <si>
    <t>1500mm span, 4200mm rise reinforced concrete box culvert, triple barrel</t>
  </si>
  <si>
    <t>5 FEET SPAN, 14 FEET RISE REINFORCED CONCRETE BOX CULVERT, TRIPLE BARREL</t>
  </si>
  <si>
    <t>60223-1100</t>
  </si>
  <si>
    <t>1500mm span, 4800mm rise reinforced concrete box culvert, triple barrel</t>
  </si>
  <si>
    <t>5 FEET SPAN, 16 FEET RISE REINFORCED CONCRETE BOX CULVERT, TRIPLE BARREL</t>
  </si>
  <si>
    <t>60223-1150</t>
  </si>
  <si>
    <t>1800mm span, 900mm rise reinforced concrete box culvert, triple barrel</t>
  </si>
  <si>
    <t>6 FEET SPAN, 3 FEET RISE REINFORCED CONCRETE BOX CULVERT, TRIPLE BARREL</t>
  </si>
  <si>
    <t>60223-1200</t>
  </si>
  <si>
    <t>1800mm span, 1200mm rise reinforced concrete box culvert, triple barrel</t>
  </si>
  <si>
    <t>6 FEET SPAN, 4 FEET RISE REINFORCED CONCRETE BOX CULVERT, TRIPLE BARREL</t>
  </si>
  <si>
    <t>60223-1250</t>
  </si>
  <si>
    <t>1800mm span, 1500mm rise reinforced concrete box culvert, triple barrel</t>
  </si>
  <si>
    <t>6 FEET SPAN, 5 FEET RISE REINFORCED CONCRETE BOX CULVERT, TRIPLE BARREL</t>
  </si>
  <si>
    <t>60223-1300</t>
  </si>
  <si>
    <t>1800mm span, 1800mm rise reinforced concrete box culvert, triple barrel</t>
  </si>
  <si>
    <t>6 FEET SPAN, 6 FEET RISE REINFORCED CONCRETE BOX CULVERT, TRIPLE BARREL</t>
  </si>
  <si>
    <t>60223-1350</t>
  </si>
  <si>
    <t>1800mm span, 2100mm rise reinforced concrete box culvert, triple barrel</t>
  </si>
  <si>
    <t>6 FEET SPAN, 7 FEET RISE REINFORCED CONCRETE BOX CULVERT, TRIPLE BARREL</t>
  </si>
  <si>
    <t>60223-1400</t>
  </si>
  <si>
    <t>1800mm span, 2400mm rise reinforced concrete box culvert, triple barrel</t>
  </si>
  <si>
    <t>6 FEET SPAN, 8 FEET RISE REINFORCED CONCRETE BOX CULVERT, TRIPLE BARREL</t>
  </si>
  <si>
    <t>60223-1450</t>
  </si>
  <si>
    <t>1800mm span, 2700mm rise reinforced concrete box culvert, triple barrel</t>
  </si>
  <si>
    <t>6 FEET SPAN, 9 FEET RISE REINFORCED CONCRETE BOX CULVERT, TRIPLE BARREL</t>
  </si>
  <si>
    <t>60223-1500</t>
  </si>
  <si>
    <t>1800mm span, 3000mm rise reinforced concrete box culvert, triple barrel</t>
  </si>
  <si>
    <t>6 FEET SPAN, 10 FEET RISE REINFORCED CONCRETE BOX CULVERT, TRIPLE BARREL</t>
  </si>
  <si>
    <t>60223-1550</t>
  </si>
  <si>
    <t>1800mm span, 3300mm rise reinforced concrete box culvert, triple barrel</t>
  </si>
  <si>
    <t>6 FEET SPAN, 11 FEET RISE REINFORCED CONCRETE BOX CULVERT, TRIPLE BARREL</t>
  </si>
  <si>
    <t>60223-1600</t>
  </si>
  <si>
    <t>1800mm span, 3600mm rise reinforced concrete box culvert, triple barrel</t>
  </si>
  <si>
    <t>6 FEET SPAN, 12 FEET RISE REINFORCED CONCRETE BOX CULVERT, TRIPLE BARREL</t>
  </si>
  <si>
    <t>60223-1650</t>
  </si>
  <si>
    <t>1800mm span, 4200mm rise reinforced concrete box culvert, triple barrel</t>
  </si>
  <si>
    <t>6 FEET SPAN, 14 FEET RISE REINFORCED CONCRETE BOX CULVERT, TRIPLE BARREL</t>
  </si>
  <si>
    <t>60223-1700</t>
  </si>
  <si>
    <t>1800mm span, 4800mm rise reinforced concrete box culvert, triple barrel</t>
  </si>
  <si>
    <t>6 FEET SPAN, 16 FEET RISE REINFORCED CONCRETE BOX CULVERT, TRIPLE BARREL</t>
  </si>
  <si>
    <t>60223-1750</t>
  </si>
  <si>
    <t>2400mm span, 900mm rise reinforced concrete box culvert, triple barrel</t>
  </si>
  <si>
    <t>8 FEET SPAN, 3 FEET RISE REINFORCED CONCRETE BOX CULVERT, TRIPLE BARREL</t>
  </si>
  <si>
    <t>60223-1800</t>
  </si>
  <si>
    <t>2400mm span, 1200mm rise reinforced concrete box culvert, triple barrel</t>
  </si>
  <si>
    <t>8 FEET SPAN, 4 FEET RISE REINFORCED CONCRETE BOX CULVERT, TRIPLE BARREL</t>
  </si>
  <si>
    <t>60223-1850</t>
  </si>
  <si>
    <t>2400mm span, 1500mm rise reinforced concrete box culvert, triple barrel</t>
  </si>
  <si>
    <t>8 FEET SPAN, 5 FEET RISE REINFORCED CONCRETE BOX CULVERT, TRIPLE BARREL</t>
  </si>
  <si>
    <t>60223-1900</t>
  </si>
  <si>
    <t>2400mm span, 1800mm rise reinforced concrete box culvert, triple barrel</t>
  </si>
  <si>
    <t>8 FEET SPAN, 6 FEET RISE REINFORCED CONCRETE BOX CULVERT, TRIPLE BARREL</t>
  </si>
  <si>
    <t>60223-1950</t>
  </si>
  <si>
    <t>2400mm span, 2100mm rise reinforced concrete box culvert, triple barrel</t>
  </si>
  <si>
    <t>8 FEET SPAN, 7 FEET RISE REINFORCED CONCRETE BOX CULVERT, TRIPLE BARREL</t>
  </si>
  <si>
    <t>60223-2000</t>
  </si>
  <si>
    <t>2400mm span, 2400mm rise reinforced concrete box culvert, triple barrel</t>
  </si>
  <si>
    <t>8 FEET SPAN, 8 FEET RISE REINFORCED CONCRETE BOX CULVERT, TRIPLE BARREL</t>
  </si>
  <si>
    <t>60223-2050</t>
  </si>
  <si>
    <t>2400mm span, 2700mm rise reinforced concrete box culvert, triple barrel</t>
  </si>
  <si>
    <t>8 FEET SPAN, 9 FEET RISE REINFORCED CONCRETE BOX CULVERT, TRIPLE BARREL</t>
  </si>
  <si>
    <t>60223-2100</t>
  </si>
  <si>
    <t>2400mm span, 3000mm rise reinforced concrete box culvert, triple barrel</t>
  </si>
  <si>
    <t>8 FEET SPAN, 10 FEET RISE REINFORCED CONCRETE BOX CULVERT, TRIPLE BARREL</t>
  </si>
  <si>
    <t>60223-2150</t>
  </si>
  <si>
    <t>2400mm span, 3300mm rise reinforced concrete box culvert, triple barrel</t>
  </si>
  <si>
    <t>8 FEET SPAN, 11 FEET RISE REINFORCED CONCRETE BOX CULVERT, TRIPLE BARREL</t>
  </si>
  <si>
    <t>60223-2200</t>
  </si>
  <si>
    <t>2400mm span, 3600mm rise reinforced concrete box culvert, triple barrel</t>
  </si>
  <si>
    <t>8 FEET SPAN, 12 FEET RISE REINFORCED CONCRETE BOX CULVERT, TRIPLE BARREL</t>
  </si>
  <si>
    <t>60223-2250</t>
  </si>
  <si>
    <t>2400mm span, 4200mm rise reinforced concrete box culvert, triple barrel</t>
  </si>
  <si>
    <t>8 FEET SPAN, 14 FEET RISE REINFORCED CONCRETE BOX CULVERT, TRIPLE BARREL</t>
  </si>
  <si>
    <t>60223-2300</t>
  </si>
  <si>
    <t>2700mm span, 900mm rise reinforced concrete box culvert, triple barrel</t>
  </si>
  <si>
    <t>9 FEET SPAN, 3 FEET RISE REINFORCED CONCRETE BOX CULVERT, TRIPLE BARREL</t>
  </si>
  <si>
    <t>60223-2350</t>
  </si>
  <si>
    <t>2700mm span, 1200mm rise reinforced concrete box culvert, triple barrel</t>
  </si>
  <si>
    <t>9 FEET SPAN, 4 FEET RISE REINFORCED CONCRETE BOX CULVERT, TRIPLE BARREL</t>
  </si>
  <si>
    <t>60223-2400</t>
  </si>
  <si>
    <t>2700mm span, 1500mm rise reinforced concrete box culvert, triple barrel</t>
  </si>
  <si>
    <t>9 FEET SPAN, 5 FEET RISE REINFORCED CONCRETE BOX CULVERT, TRIPLE BARREL</t>
  </si>
  <si>
    <t>60223-2450</t>
  </si>
  <si>
    <t>2700mm span, 1800mm rise reinforced concrete box culvert, triple barrel</t>
  </si>
  <si>
    <t>9 FEET SPAN, 6 FEET RISE REINFORCED CONCRETE BOX CULVERT, TRIPLE BARREL</t>
  </si>
  <si>
    <t>60223-2500</t>
  </si>
  <si>
    <t>2700mm span, 2100mm rise reinforced concrete box culvert, triple barrel</t>
  </si>
  <si>
    <t>9 FEET SPAN, 7 FEET RISE REINFORCED CONCRETE BOX CULVERT, TRIPLE BARREL</t>
  </si>
  <si>
    <t>60223-2550</t>
  </si>
  <si>
    <t>2700mm span, 2400mm rise reinforced concrete box culvert, triple barrel</t>
  </si>
  <si>
    <t>9 FEET SPAN, 8 FEET RISE REINFORCED CONCRETE BOX CULVERT, TRIPLE BARREL</t>
  </si>
  <si>
    <t>60223-2600</t>
  </si>
  <si>
    <t>2700mm span, 2700mm rise reinforced concrete box culvert, triple barrel</t>
  </si>
  <si>
    <t>9 FEET SPAN, 9 FEET RISE REINFORCED CONCRETE BOX CULVERT, TRIPLE BARREL</t>
  </si>
  <si>
    <t>60223-2650</t>
  </si>
  <si>
    <t>2700mm span, 3000mm rise reinforced concrete box culvert, triple barrel</t>
  </si>
  <si>
    <t>9 FEET SPAN, 10 FEET RISE REINFORCED CONCRETE BOX CULVERT, TRIPLE BARREL</t>
  </si>
  <si>
    <t>60223-2700</t>
  </si>
  <si>
    <t>2700mm span, 3300mm rise reinforced concrete box culvert, triple barrel</t>
  </si>
  <si>
    <t>9 FEET SPAN, 11 FEET RISE REINFORCED CONCRETE BOX CULVERT, TRIPLE BARREL</t>
  </si>
  <si>
    <t>60223-2750</t>
  </si>
  <si>
    <t>2700mm span, 3600mm rise reinforced concrete box culvert, triple barrel</t>
  </si>
  <si>
    <t>9 FEET SPAN, 12 FEET RISE REINFORCED CONCRETE BOX CULVERT, TRIPLE BARREL</t>
  </si>
  <si>
    <t>60223-2800</t>
  </si>
  <si>
    <t>2700mm span, 4200mm rise reinforced concrete box culvert, triple barrel</t>
  </si>
  <si>
    <t>9 FEET SPAN, 14 FEET RISE REINFORCED CONCRETE BOX CULVERT, TRIPLE BARREL</t>
  </si>
  <si>
    <t>60223-2850</t>
  </si>
  <si>
    <t>2700mm span, 4800mm rise reinforced concrete box culvert, triple barrel</t>
  </si>
  <si>
    <t>9 FEET SPAN, 16 FEET RISE REINFORCED CONCRETE BOX CULVERT, TRIPLE BARREL</t>
  </si>
  <si>
    <t>60223-2900</t>
  </si>
  <si>
    <t>3000mm span, 900mm rise reinforced concrete box culvert, triple barrel</t>
  </si>
  <si>
    <t>10 FEET SPAN, 3 FEET RISE REINFORCED CONCRETE BOX CULVERT, TRIPLE BARREL</t>
  </si>
  <si>
    <t>60223-2950</t>
  </si>
  <si>
    <t>3000mm span, 1200mm rise reinforced concrete box culvert, triple barrel</t>
  </si>
  <si>
    <t>10 FEET SPAN, 4 FEET RISE REINFORCED CONCRETE BOX CULVERT, TRIPLE BARREL</t>
  </si>
  <si>
    <t>60223-3000</t>
  </si>
  <si>
    <t>3000mm span, 1500mm rise reinforced concrete box culvert, triple barrel</t>
  </si>
  <si>
    <t>10 FEET SPAN, 5 FEET RISE REINFORCED CONCRETE BOX CULVERT, TRIPLE BARREL</t>
  </si>
  <si>
    <t>60223-3050</t>
  </si>
  <si>
    <t>3000mm span, 1800mm rise reinforced concrete box culvert, triple barrel</t>
  </si>
  <si>
    <t>10 FEET SPAN, 6 FEET RISE REINFORCED CONCRETE BOX CULVERT, TRIPLE BARREL</t>
  </si>
  <si>
    <t>60223-3100</t>
  </si>
  <si>
    <t>3000mm span, 2100mm rise reinforced concrete box culvert, triple barrel</t>
  </si>
  <si>
    <t>10 FEET SPAN, 7 FEET RISE REINFORCED CONCRETE BOX CULVERT, TRIPLE BARREL</t>
  </si>
  <si>
    <t>60223-3150</t>
  </si>
  <si>
    <t>3000mm span, 2400mm rise reinforced concrete box culvert, triple barrel</t>
  </si>
  <si>
    <t>10 FEET SPAN, 8 FEET RISE REINFORCED CONCRETE BOX CULVERT, TRIPLE BARREL</t>
  </si>
  <si>
    <t>60223-3200</t>
  </si>
  <si>
    <t>3000mm span, 2700mm rise reinforced concrete box culvert, triple barrel</t>
  </si>
  <si>
    <t>10 FEET SPAN, 9 FEET RISE REINFORCED CONCRETE BOX CULVERT, TRIPLE BARREL</t>
  </si>
  <si>
    <t>60223-3250</t>
  </si>
  <si>
    <t>3000mm span, 3000mm rise reinforced concrete box culvert, triple barrel</t>
  </si>
  <si>
    <t>10 FEET SPAN, 10 FEET RISE REINFORCED CONCRETE BOX CULVERT, TRIPLE BARREL</t>
  </si>
  <si>
    <t>60223-3300</t>
  </si>
  <si>
    <t>3000mm span, 3300mm rise reinforced concrete box culvert, triple barrel</t>
  </si>
  <si>
    <t>10 FEET SPAN, 11 FEET RISE REINFORCED CONCRETE BOX CULVERT, TRIPLE BARREL</t>
  </si>
  <si>
    <t>60223-3350</t>
  </si>
  <si>
    <t>3000mm span, 3600mm rise reinforced concrete box culvert, triple barrel</t>
  </si>
  <si>
    <t>10 FEET SPAN, 12 FEET RISE REINFORCED CONCRETE BOX CULVERT, TRIPLE BARREL</t>
  </si>
  <si>
    <t>60223-3400</t>
  </si>
  <si>
    <t>3000mm span, 4200mm rise reinforced concrete box culvert, triple barrel</t>
  </si>
  <si>
    <t>10 FEET SPAN, 14 FEET RISE REINFORCED CONCRETE BOX CULVERT, TRIPLE BARREL</t>
  </si>
  <si>
    <t>60223-3450</t>
  </si>
  <si>
    <t>3000mm span, 4800mm rise reinforced concrete box culvert, triple barrel</t>
  </si>
  <si>
    <t>10 FEET SPAN, 16 FEET RISE REINFORCED CONCRETE BOX CULVERT, TRIPLE BARREL</t>
  </si>
  <si>
    <t>60223-3500</t>
  </si>
  <si>
    <t>3300mm span, 1500mm rise reinforced concrete box culvert, triple barrel</t>
  </si>
  <si>
    <t>11 FEET SPAN, 5 FEET RISE REINFORCED CONCRETE BOX CULVERT, TRIPLE BARREL</t>
  </si>
  <si>
    <t>60223-3550</t>
  </si>
  <si>
    <t>3300mm span, 1800mm rise reinforced concrete box culvert, triple barrel</t>
  </si>
  <si>
    <t>11 FEET SPAN, 6 FEET RISE REINFORCED CONCRETE BOX CULVERT, TRIPLE BARREL</t>
  </si>
  <si>
    <t>60223-3600</t>
  </si>
  <si>
    <t>3300mm span, 2100mm rise reinforced concrete box culvert, triple barrel</t>
  </si>
  <si>
    <t>11 FEET SPAN, 7 FEET RISE REINFORCED CONCRETE BOX CULVERT, TRIPLE BARREL</t>
  </si>
  <si>
    <t>60223-3650</t>
  </si>
  <si>
    <t>3300mm span, 2400mm rise reinforced concrete box culvert, triple barrel</t>
  </si>
  <si>
    <t>11 FEET SPAN, 8 FEET RISE REINFORCED CONCRETE BOX CULVERT, TRIPLE BARREL</t>
  </si>
  <si>
    <t>60223-3700</t>
  </si>
  <si>
    <t>3300mm span, 2700mm rise reinforced concrete box culvert, triple barrel</t>
  </si>
  <si>
    <t>11 FEET SPAN, 9 FEET RISE REINFORCED CONCRETE BOX CULVERT, TRIPLE BARREL</t>
  </si>
  <si>
    <t>60223-3750</t>
  </si>
  <si>
    <t>3300mm span, 3000mm rise reinforced concrete box culvert, triple barrel</t>
  </si>
  <si>
    <t>11 FEET SPAN, 10 FEET RISE REINFORCED CONCRETE BOX CULVERT, TRIPLE BARREL</t>
  </si>
  <si>
    <t>60223-3800</t>
  </si>
  <si>
    <t>3300mm span, 3300mm rise reinforced concrete box culvert, triple barrel</t>
  </si>
  <si>
    <t>11 FEET SPAN, 11 FEET RISE REINFORCED CONCRETE BOX CULVERT, TRIPLE BARREL</t>
  </si>
  <si>
    <t>60223-3850</t>
  </si>
  <si>
    <t>3300mm span, 3600mm rise reinforced concrete box culvert, triple barrel</t>
  </si>
  <si>
    <t>11 FEET SPAN, 12 FEET RISE REINFORCED CONCRETE BOX CULVERT, TRIPLE BARREL</t>
  </si>
  <si>
    <t>60223-3900</t>
  </si>
  <si>
    <t>3300mm span, 4200mm rise reinforced concrete box culvert, triple barrel</t>
  </si>
  <si>
    <t>11 FEET SPAN, 14 FEET RISE REINFORCED CONCRETE BOX CULVERT, TRIPLE BARREL</t>
  </si>
  <si>
    <t>60223-3950</t>
  </si>
  <si>
    <t>3300mm span, 4800mm rise reinforced concrete box culvert, triple barrel</t>
  </si>
  <si>
    <t>11 FEET SPAN, 16 FEET RISE REINFORCED CONCRETE BOX CULVERT, TRIPLE BARREL</t>
  </si>
  <si>
    <t>60223-4000</t>
  </si>
  <si>
    <t>3600mm span, 2100mm rise reinforced concrete box culvert, triple barrel</t>
  </si>
  <si>
    <t>12 FEET SPAN, 7 FEET RISE REINFORCED CONCRETE BOX CULVERT, TRIPLE BARREL</t>
  </si>
  <si>
    <t>60223-4050</t>
  </si>
  <si>
    <t>3600mm span, 2400mm rise reinforced concrete box culvert, triple barrel</t>
  </si>
  <si>
    <t>12 FEET SPAN, 8 FEET RISE REINFORCED CONCRETE BOX CULVERT, TRIPLE BARREL</t>
  </si>
  <si>
    <t>60223-4100</t>
  </si>
  <si>
    <t>3600mm span, 2700mm rise reinforced concrete box culvert, triple barrel</t>
  </si>
  <si>
    <t>12 FEET SPAN, 9 FEET RISE REINFORCED CONCRETE BOX CULVERT, TRIPLE BARREL</t>
  </si>
  <si>
    <t>60223-4150</t>
  </si>
  <si>
    <t>3600mm span, 3000mm rise reinforced concrete box culvert, triple barrel</t>
  </si>
  <si>
    <t>12 FEET SPAN, 10 FEET RISE REINFORCED CONCRETE BOX CULVERT, TRIPLE BARREL</t>
  </si>
  <si>
    <t>60223-4200</t>
  </si>
  <si>
    <t>3600mm span, 3300mm rise reinforced concrete box culvert, triple barrel</t>
  </si>
  <si>
    <t>12 FEET SPAN, 11 FEET RISE REINFORCED CONCRETE BOX CULVERT, TRIPLE BARREL</t>
  </si>
  <si>
    <t>60223-4250</t>
  </si>
  <si>
    <t>3600mm span, 3600mm rise reinforced concrete box culvert, triple barrel</t>
  </si>
  <si>
    <t>12 FEET SPAN, 12 FEET RISE REINFORCED CONCRETE BOX CULVERT, TRIPLE BARREL</t>
  </si>
  <si>
    <t>60223-4300</t>
  </si>
  <si>
    <t>3600mm span, 4200mm rise reinforced concrete box culvert, triple barrel</t>
  </si>
  <si>
    <t>12 FEET SPAN, 14 FEET RISE REINFORCED CONCRETE BOX CULVERT, TRIPLE BARREL</t>
  </si>
  <si>
    <t>60223-4350</t>
  </si>
  <si>
    <t>4200mm span, 1800mm rise reinforced concrete box culvert, triple barrel</t>
  </si>
  <si>
    <t>14 FEET SPAN, 6 FEET RISE REINFORCED CONCRETE BOX CULVERT, TRIPLE BARREL</t>
  </si>
  <si>
    <t>60223-4400</t>
  </si>
  <si>
    <t>4200mm span, 2100mm rise reinforced concrete box culvert, triple barrel</t>
  </si>
  <si>
    <t>14 FEET SPAN, 7 FEET RISE REINFORCED CONCRETE BOX CULVERT, TRIPLE BARREL</t>
  </si>
  <si>
    <t>60223-4450</t>
  </si>
  <si>
    <t>4200mm span, 2400mm rise reinforced concrete box culvert, triple barrel</t>
  </si>
  <si>
    <t>14 FEET SPAN, 8 FEET RISE REINFORCED CONCRETE BOX CULVERT, TRIPLE BARREL</t>
  </si>
  <si>
    <t>60223-4500</t>
  </si>
  <si>
    <t>4200mm span, 2700mm rise reinforced concrete box culvert, triple barrel</t>
  </si>
  <si>
    <t>14 FEET SPAN, 9 FEET RISE REINFORCED CONCRETE BOX CULVERT, TRIPLE BARREL</t>
  </si>
  <si>
    <t>60223-4550</t>
  </si>
  <si>
    <t>4200mm span, 3000mm rise reinforced concrete box culvert, triple barrel</t>
  </si>
  <si>
    <t>14 FEET SPAN, 10 FEET RISE REINFORCED CONCRETE BOX CULVERT, TRIPLE BARREL</t>
  </si>
  <si>
    <t>60223-4600</t>
  </si>
  <si>
    <t>4200mm span, 3300mm rise reinforced concrete box culvert, triple barrel</t>
  </si>
  <si>
    <t>14 FEET SPAN, 11 FEET RISE REINFORCED CONCRETE BOX CULVERT, TRIPLE BARREL</t>
  </si>
  <si>
    <t>60223-4650</t>
  </si>
  <si>
    <t>4200mm span, 3600mm rise reinforced concrete box culvert, triple barrel</t>
  </si>
  <si>
    <t>14 FEET SPAN, 12 FEET RISE REINFORCED CONCRETE BOX CULVERT, TRIPLE BARREL</t>
  </si>
  <si>
    <t>60223-4700</t>
  </si>
  <si>
    <t>4200mm span, 4200mm rise reinforced concrete box culvert, triple barrel</t>
  </si>
  <si>
    <t>14 FEET SPAN, 14 FEET RISE REINFORCED CONCRETE BOX CULVERT, TRIPLE BARREL</t>
  </si>
  <si>
    <t>60223-4750</t>
  </si>
  <si>
    <t>4200mm span, 4800mm rise reinforced concrete box culvert, triple barrel</t>
  </si>
  <si>
    <t>14 FEET SPAN, 16 FEET RISE REINFORCED CONCRETE BOX CULVERT, TRIPLE BARREL</t>
  </si>
  <si>
    <t>60223-4800</t>
  </si>
  <si>
    <t>7200mm span, 2400mm rise reinforced concrete box culvert, triple barrel</t>
  </si>
  <si>
    <t>24 FEET SPAN, 8 FEET RISE REINFORCED CONCRETE BOX CULVERT, TRIPLE BARREL</t>
  </si>
  <si>
    <t>60226-0000</t>
  </si>
  <si>
    <t>END SECTION FOR REINFORCED CONCRETE BOX CULVERT</t>
  </si>
  <si>
    <t>60230-0000</t>
  </si>
  <si>
    <t>DEBRIS RACK</t>
  </si>
  <si>
    <t>DISSIPATOR, PIPE</t>
  </si>
  <si>
    <t>61001-0000</t>
  </si>
  <si>
    <t>HORIZONTAL DRAIN PIPE</t>
  </si>
  <si>
    <t>61002-0000</t>
  </si>
  <si>
    <t>COLLECTOR SYSTEM</t>
  </si>
  <si>
    <t>61003-0000</t>
  </si>
  <si>
    <t>61401-0000</t>
  </si>
  <si>
    <t>LEAN CONCRETE BACKFILL</t>
  </si>
  <si>
    <t>62001-0000</t>
  </si>
  <si>
    <t>Stone masonry</t>
  </si>
  <si>
    <t>STONE MASONRY</t>
  </si>
  <si>
    <t>62001-0100</t>
  </si>
  <si>
    <t>Class A masonry, fine pointed finish</t>
  </si>
  <si>
    <t>CLASS A MASONRY, FINE POINTED FINISH</t>
  </si>
  <si>
    <t>62001-0200</t>
  </si>
  <si>
    <t>Class A masonry, medium pointed finish</t>
  </si>
  <si>
    <t>CLASS A MASONRY, MEDIUM POINTED FINISH</t>
  </si>
  <si>
    <t>62001-0300</t>
  </si>
  <si>
    <t>Class A masonry, course pointed finish</t>
  </si>
  <si>
    <t>CLASS A MASONRY, COURSE POINTED FINISH</t>
  </si>
  <si>
    <t>62001-0400</t>
  </si>
  <si>
    <t>Class A masonry, split face finish</t>
  </si>
  <si>
    <t>CLASS A MASONRY, SPLIT FACE FINISH</t>
  </si>
  <si>
    <t>62001-0500</t>
  </si>
  <si>
    <t>Class A masonry, rock face finish</t>
  </si>
  <si>
    <t>CLASS A MASONRY, ROCK FACE FINISH</t>
  </si>
  <si>
    <t>62001-0600</t>
  </si>
  <si>
    <t>Class B masonry, fine pointed finish</t>
  </si>
  <si>
    <t>CLASS B MASONRY, FINE POINTED FINISH</t>
  </si>
  <si>
    <t>62001-0700</t>
  </si>
  <si>
    <t>Class B masonry, medium pointed finish</t>
  </si>
  <si>
    <t>CLASS B MASONRY, MEDIUM POINTED FINISH</t>
  </si>
  <si>
    <t>62001-0800</t>
  </si>
  <si>
    <t>Class B masonry, course pointed finish</t>
  </si>
  <si>
    <t>CLASS B MASONRY, COURSE POINTED FINISH</t>
  </si>
  <si>
    <t>62001-0900</t>
  </si>
  <si>
    <t>Class B masonry, split face finish</t>
  </si>
  <si>
    <t>CLASS B MASONRY, SPLIT FACE FINISH</t>
  </si>
  <si>
    <t>62001-1000</t>
  </si>
  <si>
    <t>Class B masonry, rock face finish</t>
  </si>
  <si>
    <t>CLASS B MASONRY, ROCK FACE FINISH</t>
  </si>
  <si>
    <t>62001-1100</t>
  </si>
  <si>
    <t>Rubble masonry, fine pointed finish</t>
  </si>
  <si>
    <t>RUBBLE MASONRY, FINE POINTED FINISH</t>
  </si>
  <si>
    <t>62001-1200</t>
  </si>
  <si>
    <t>Rubble masonry, medium pointed finish</t>
  </si>
  <si>
    <t>RUBBLE MASONRY, MEDIUM POINTED FINISH</t>
  </si>
  <si>
    <t>62001-1300</t>
  </si>
  <si>
    <t>Rubble masonry, course pointed finish</t>
  </si>
  <si>
    <t>RUBBLE MASONRY, COURSE POINTED FINISH</t>
  </si>
  <si>
    <t>62001-1400</t>
  </si>
  <si>
    <t>Rubble masonry, split face finish</t>
  </si>
  <si>
    <t>RUBBLE MASONRY, SPLIT FACE FINISH</t>
  </si>
  <si>
    <t>62001-1500</t>
  </si>
  <si>
    <t>Rubble masonry, rock face finish</t>
  </si>
  <si>
    <t>RUBBLE MASONRY, ROCK FACE FINISH</t>
  </si>
  <si>
    <t>62001-1600</t>
  </si>
  <si>
    <t>Dimensioned masonry, fine pointed finish</t>
  </si>
  <si>
    <t>DIMENSIONED MASONRY, FINE POINTED FINISH</t>
  </si>
  <si>
    <t>62001-1700</t>
  </si>
  <si>
    <t>Dimensioned masonry, medium pointed finish</t>
  </si>
  <si>
    <t>DIMENSIONED MASONRY, MEDIUM POINTED FINISH</t>
  </si>
  <si>
    <t>62001-1800</t>
  </si>
  <si>
    <t>Dimensioned masonry, course pointed finish</t>
  </si>
  <si>
    <t>DIMENSIONED MASONRY, COURSE POINTED FINISH</t>
  </si>
  <si>
    <t>62001-1900</t>
  </si>
  <si>
    <t>Dimensioned masonry, split face finish</t>
  </si>
  <si>
    <t>DIMENSIONED MASONRY, SPLIT FACE FINISH</t>
  </si>
  <si>
    <t>62001-2000</t>
  </si>
  <si>
    <t>Dimensioned masonry, rock face finish</t>
  </si>
  <si>
    <t>DIMENSIONED MASONRY, ROCK FACE FINISH</t>
  </si>
  <si>
    <t>62002-0000</t>
  </si>
  <si>
    <t>62002-0100</t>
  </si>
  <si>
    <t>62002-0200</t>
  </si>
  <si>
    <t>62002-0300</t>
  </si>
  <si>
    <t>62002-0400</t>
  </si>
  <si>
    <t>62002-0500</t>
  </si>
  <si>
    <t>62002-0600</t>
  </si>
  <si>
    <t>62002-0700</t>
  </si>
  <si>
    <t>62002-0800</t>
  </si>
  <si>
    <t>62002-0900</t>
  </si>
  <si>
    <t>62002-1000</t>
  </si>
  <si>
    <t>62003-0000</t>
  </si>
  <si>
    <t>62005-0000</t>
  </si>
  <si>
    <t>CONCRETE MASONRY UNITS</t>
  </si>
  <si>
    <t>62006-0000</t>
  </si>
  <si>
    <t>62010-0000</t>
  </si>
  <si>
    <t>62010-1000</t>
  </si>
  <si>
    <t>62010-2000</t>
  </si>
  <si>
    <t>Stone masonry anchor slab guardwall</t>
  </si>
  <si>
    <t>STONE MASONRY ANCHOR SLAB GUARDWALL</t>
  </si>
  <si>
    <t>62010-3000</t>
  </si>
  <si>
    <t>62010-4000</t>
  </si>
  <si>
    <t>62010-5000</t>
  </si>
  <si>
    <t>62010-6000</t>
  </si>
  <si>
    <t>62010-7000</t>
  </si>
  <si>
    <t>Stone masonry parapet</t>
  </si>
  <si>
    <t>STONE MASONRY PARAPET</t>
  </si>
  <si>
    <t>62011-0100</t>
  </si>
  <si>
    <t>Stone masonry headwall for 300mm pipe culvert</t>
  </si>
  <si>
    <t>STONE MASONRY HEADWALL FOR 12-INCH PIPE CULVERT</t>
  </si>
  <si>
    <t>62011-0200</t>
  </si>
  <si>
    <t>Stone masonry headwall for 375mm pipe culvert</t>
  </si>
  <si>
    <t>STONE MASONRY HEADWALL FOR 15-INCH PIPE CULVERT</t>
  </si>
  <si>
    <t>62011-0300</t>
  </si>
  <si>
    <t>Stone masonry headwall for 450mm pipe culvert</t>
  </si>
  <si>
    <t>STONE MASONRY HEADWALL FOR 18-INCH PIPE CULVERT</t>
  </si>
  <si>
    <t>62011-0400</t>
  </si>
  <si>
    <t>Stone masonry headwall for 525mm pipe culvert</t>
  </si>
  <si>
    <t>STONE MASONRY HEADWALL FOR 21-INCH PIPE CULVERT</t>
  </si>
  <si>
    <t>62011-0500</t>
  </si>
  <si>
    <t>Stone masonry headwall for 600mm pipe culvert</t>
  </si>
  <si>
    <t>STONE MASONRY HEADWALL FOR 24-INCH PIPE CULVERT</t>
  </si>
  <si>
    <t>62011-0600</t>
  </si>
  <si>
    <t>Stone masonry headwall for 750mm pipe culvert</t>
  </si>
  <si>
    <t>STONE MASONRY HEADWALL FOR 30-INCH PIPE CULVERT</t>
  </si>
  <si>
    <t>62011-0700</t>
  </si>
  <si>
    <t>Stone masonry headwall for 900mm pipe culvert</t>
  </si>
  <si>
    <t>STONE MASONRY HEADWALL FOR 36-INCH PIPE CULVERT</t>
  </si>
  <si>
    <t>62011-0800</t>
  </si>
  <si>
    <t>Stone masonry headwall for 1050mm pipe culvert</t>
  </si>
  <si>
    <t>STONE MASONRY HEADWALL FOR 42-INCH PIPE CULVERT</t>
  </si>
  <si>
    <t>62011-0900</t>
  </si>
  <si>
    <t>Stone masonry headwall for 1200mm pipe culvert</t>
  </si>
  <si>
    <t>STONE MASONRY HEADWALL FOR 48-INCH PIPE CULVERT</t>
  </si>
  <si>
    <t>62011-1000</t>
  </si>
  <si>
    <t>Stone masonry headwall for 1350mm pipe culvert</t>
  </si>
  <si>
    <t>STONE MASONRY HEADWALL FOR 54-INCH PIPE CULVERT</t>
  </si>
  <si>
    <t>62011-1100</t>
  </si>
  <si>
    <t>Stone masonry headwall for 1500mm pipe culvert</t>
  </si>
  <si>
    <t>STONE MASONRY HEADWALL FOR 60-INCH PIPE CULVERT</t>
  </si>
  <si>
    <t>62011-1200</t>
  </si>
  <si>
    <t>Stone masonry headwall for 1650mm pipe culvert</t>
  </si>
  <si>
    <t>STONE MASONRY HEADWALL FOR 66-INCH PIPE CULVERT</t>
  </si>
  <si>
    <t>62011-1300</t>
  </si>
  <si>
    <t>Stone masonry headwall for 1800mm pipe culvert</t>
  </si>
  <si>
    <t>STONE MASONRY HEADWALL FOR 72-INCH PIPE CULVERT</t>
  </si>
  <si>
    <t>62011-1400</t>
  </si>
  <si>
    <t>Stone masonry headwall for double 300mm pipe culvert</t>
  </si>
  <si>
    <t>STONE MASONRY HEADWALL FOR DOUBLE 12-INCH PIPE CULVERT</t>
  </si>
  <si>
    <t>62011-1500</t>
  </si>
  <si>
    <t>Stone masonry headwall for double 375mm pipe culvert</t>
  </si>
  <si>
    <t>STONE MASONRY HEADWALL FOR DOUBLE 15-INCH PIPE CULVERT</t>
  </si>
  <si>
    <t>62011-1600</t>
  </si>
  <si>
    <t>Stone masonry headwall for double 450mm pipe culvert</t>
  </si>
  <si>
    <t>STONE MASONRY HEADWALL FOR DOUBLE 18-INCH PIPE CULVERT</t>
  </si>
  <si>
    <t>62011-1700</t>
  </si>
  <si>
    <t>Stone masonry headwall for double 525mm pipe culvert</t>
  </si>
  <si>
    <t>STONE MASONRY HEADWALL FOR DOUBLE 21-INCH PIPE CULVERT</t>
  </si>
  <si>
    <t>62011-1800</t>
  </si>
  <si>
    <t>Stone masonry headwall for double 600mm pipe culvert</t>
  </si>
  <si>
    <t>STONE MASONRY HEADWALL FOR DOUBLE 24-INCH PIPE CULVERT</t>
  </si>
  <si>
    <t>62011-1900</t>
  </si>
  <si>
    <t>Stone masonry headwall for double 750mm pipe culvert</t>
  </si>
  <si>
    <t>STONE MASONRY HEADWALL FOR DOUBLE 30-INCH PIPE CULVERT</t>
  </si>
  <si>
    <t>62011-2000</t>
  </si>
  <si>
    <t>Stone masonry headwall for double 900mm pipe culvert</t>
  </si>
  <si>
    <t>STONE MASONRY HEADWALL FOR DOUBLE 36-INCH PIPE CULVERT</t>
  </si>
  <si>
    <t>62011-2100</t>
  </si>
  <si>
    <t>Stone masonry headwall for double 1050mm pipe culvert</t>
  </si>
  <si>
    <t>STONE MASONRY HEADWALL FOR DOUBLE 42-INCH PIPE CULVERT</t>
  </si>
  <si>
    <t>62011-2200</t>
  </si>
  <si>
    <t>Stone masonry headwall for double 1200mm pipe culvert</t>
  </si>
  <si>
    <t>STONE MASONRY HEADWALL FOR DOUBLE 48-INCH PIPE CULVERT</t>
  </si>
  <si>
    <t>62011-2300</t>
  </si>
  <si>
    <t>Stone masonry headwall for double 1350mm pipe culvert</t>
  </si>
  <si>
    <t>STONE MASONRY HEADWALL FOR DOUBLE 54-INCH PIPE CULVERT</t>
  </si>
  <si>
    <t>62011-2400</t>
  </si>
  <si>
    <t>Stone masonry headwall for double 1500mm pipe culvert</t>
  </si>
  <si>
    <t>STONE MASONRY HEADWALL FOR DOUBLE 60-INCH PIPE CULVERT</t>
  </si>
  <si>
    <t>62011-2500</t>
  </si>
  <si>
    <t>Stone masonry headwall for double 1650mm pipe culvert</t>
  </si>
  <si>
    <t>STONE MASONRY HEADWALL FOR DOUBLE 66-INCH PIPE CULVERT</t>
  </si>
  <si>
    <t>62011-2600</t>
  </si>
  <si>
    <t>Stone masonry headwall for double 1800mm pipe culvert</t>
  </si>
  <si>
    <t>STONE MASONRY HEADWALL FOR DOUBLE 72-INCH PIPE CULVERT</t>
  </si>
  <si>
    <t>62011-2710</t>
  </si>
  <si>
    <t>Stone masonry headwall for triple 600mm pipe culvert</t>
  </si>
  <si>
    <t>STONE MASONRY HEADWALL FOR TRIPLE 24-INCH PIPE CULVERT</t>
  </si>
  <si>
    <t>62011-2720</t>
  </si>
  <si>
    <t>Stone masonry headwall for triple 750mm pipe culvert</t>
  </si>
  <si>
    <t>STONE MASONRY HEADWALL FOR TRIPLE 30-INCH PIPE CULVERT</t>
  </si>
  <si>
    <t>62011-2730</t>
  </si>
  <si>
    <t>Stone masonry headwall for triple 900mm pipe culvert</t>
  </si>
  <si>
    <t>STONE MASONRY HEADWALL FOR TRIPLE 36-INCH PIPE CULVERT</t>
  </si>
  <si>
    <t>62011-2740</t>
  </si>
  <si>
    <t>Stone masonry headwall for triple 1050mm pipe culvert</t>
  </si>
  <si>
    <t>STONE MASONRY HEADWALL FOR TRIPLE 42-INCH PIPE CULVERT</t>
  </si>
  <si>
    <t>62011-2750</t>
  </si>
  <si>
    <t>Stone masonry headwall for triple 1200mm pipe culvert</t>
  </si>
  <si>
    <t>STONE MASONRY HEADWALL FOR TRIPLE 48-INCH PIPE CULVERT</t>
  </si>
  <si>
    <t>62012-1000</t>
  </si>
  <si>
    <t>Stone masonry wall</t>
  </si>
  <si>
    <t>STONE MASONRY WALL</t>
  </si>
  <si>
    <t>62012-2000</t>
  </si>
  <si>
    <t>Stone masonry sign base</t>
  </si>
  <si>
    <t>STONE MASONRY SIGN BASE</t>
  </si>
  <si>
    <t>62012-3000</t>
  </si>
  <si>
    <t>Stone masonry headwall for box culvert</t>
  </si>
  <si>
    <t>STONE MASONRY HEADWALL FOR BOX CULVERT</t>
  </si>
  <si>
    <t>62013-1000</t>
  </si>
  <si>
    <t>Stone masonry apron</t>
  </si>
  <si>
    <t>STONE MASONRY APRON</t>
  </si>
  <si>
    <t>62013-2000</t>
  </si>
  <si>
    <t>62014-0000</t>
  </si>
  <si>
    <t>SAMPLE WALL</t>
  </si>
  <si>
    <t>62015-1000</t>
  </si>
  <si>
    <t>Masonry, brick, wall</t>
  </si>
  <si>
    <t>MASONRY, BRICK, WALL</t>
  </si>
  <si>
    <t>62016-1000</t>
  </si>
  <si>
    <t>62017-0300</t>
  </si>
  <si>
    <t>Dry stacked stone masonry headwall for 450mm pipe culvert</t>
  </si>
  <si>
    <t>DRY STACKED STONE MASONRY HEADWALL FOR 18-INCH PIPE CULVERT</t>
  </si>
  <si>
    <t>62017-0500</t>
  </si>
  <si>
    <t>Dry stacked stone masonry headwall for 600mm pipe culvert</t>
  </si>
  <si>
    <t>DRY STACKED STONE MASONRY HEADWALL FOR 24-INCH PIPE CULVERT</t>
  </si>
  <si>
    <t>62017-0700</t>
  </si>
  <si>
    <t>Dry stacked stone masonry headwall for 900mm pipe culvert</t>
  </si>
  <si>
    <t>DRY STACKED STONE MASONRY HEADWALL FOR 36-INCH PIPE CULVERT</t>
  </si>
  <si>
    <t>62017-0900</t>
  </si>
  <si>
    <t>Dry stacked stone masonry headwall for 1200mm pipe culvert</t>
  </si>
  <si>
    <t>DRY STACKED STONE MASONRY HEADWALL FOR 48-INCH PIPE CULVERT</t>
  </si>
  <si>
    <t>62017-3000</t>
  </si>
  <si>
    <t>Dry stacked stone masonry headwall for box culvert</t>
  </si>
  <si>
    <t>DRY STACKED STONE MASONRY HEADWALL FOR BOX CULVERT</t>
  </si>
  <si>
    <t>62025-1000</t>
  </si>
  <si>
    <t>Remove and reset stone masonry</t>
  </si>
  <si>
    <t>REMOVE AND RESET STONE MASONRY</t>
  </si>
  <si>
    <t>62026-1000</t>
  </si>
  <si>
    <t>62027-0000</t>
  </si>
  <si>
    <t>62027-1000</t>
  </si>
  <si>
    <t>Remove and reset stone masonry guardwall</t>
  </si>
  <si>
    <t>REMOVE AND RESET STONE MASONRY GUARDWALL</t>
  </si>
  <si>
    <t>62027-2000</t>
  </si>
  <si>
    <t>Remove and reset dry laid wall</t>
  </si>
  <si>
    <t>REMOVE AND RESET DRY LAID WALL</t>
  </si>
  <si>
    <t>62028-1000</t>
  </si>
  <si>
    <t>Remove and reset stone masonry headwall</t>
  </si>
  <si>
    <t>REMOVE AND RESET STONE MASONRY HEADWALL</t>
  </si>
  <si>
    <t>62030-0000</t>
  </si>
  <si>
    <t>REPOINT STONE MASONRY</t>
  </si>
  <si>
    <t>62031-0000</t>
  </si>
  <si>
    <t>62032-0000</t>
  </si>
  <si>
    <t>62035-0000</t>
  </si>
  <si>
    <t>CLEAN STONE MASONRY SURFACES</t>
  </si>
  <si>
    <t>62036-0000</t>
  </si>
  <si>
    <t>62038-0000</t>
  </si>
  <si>
    <t>Rock for masonry structures</t>
  </si>
  <si>
    <t>ROCK FOR MASONRY STRUCTURES</t>
  </si>
  <si>
    <t>64701-1000</t>
  </si>
  <si>
    <t>Mitigation, wetlands mitigation</t>
  </si>
  <si>
    <t>MITIGATION, WETLANDS MITIGATION</t>
  </si>
  <si>
    <t>64702-1000</t>
  </si>
  <si>
    <t>Mitigation, landscaping log</t>
  </si>
  <si>
    <t>MITIGATION, LANDSCAPING LOG</t>
  </si>
  <si>
    <t>64702-2000</t>
  </si>
  <si>
    <t>Mitigation, log barrier</t>
  </si>
  <si>
    <t>MITIGATION, LOG BARRIER</t>
  </si>
  <si>
    <t>64702-3000</t>
  </si>
  <si>
    <t>Mitigation, small mammal crossing structure</t>
  </si>
  <si>
    <t>MITIGATION, SMALL MAMMAL CROSSING STRUCTURE</t>
  </si>
  <si>
    <t>64703-1000</t>
  </si>
  <si>
    <t>64703-1500</t>
  </si>
  <si>
    <t>Mitigation, irrigation control structure</t>
  </si>
  <si>
    <t>MITIGATION, IRRIGATION CONTROL STRUCTURE</t>
  </si>
  <si>
    <t>64703-1550</t>
  </si>
  <si>
    <t>Mitigation, slide gate</t>
  </si>
  <si>
    <t>MITIGATION, SLIDE GATE</t>
  </si>
  <si>
    <t>64703-1600</t>
  </si>
  <si>
    <t>Mitigation, screw gate</t>
  </si>
  <si>
    <t>MITIGATION, SCREW GATE</t>
  </si>
  <si>
    <t>64703-1650</t>
  </si>
  <si>
    <t>Mitigation, flash board riser</t>
  </si>
  <si>
    <t>MITIGATION, FLASH BOARD RISER</t>
  </si>
  <si>
    <t>64703-2000</t>
  </si>
  <si>
    <t>Mitigation, log deflector</t>
  </si>
  <si>
    <t>MITIGATION, LOG DEFLECTOR</t>
  </si>
  <si>
    <t>64703-3000</t>
  </si>
  <si>
    <t>Mitigation, log weir</t>
  </si>
  <si>
    <t>MITIGATION, LOG WEIR</t>
  </si>
  <si>
    <t>64703-3010</t>
  </si>
  <si>
    <t>Mitigation, rock weir</t>
  </si>
  <si>
    <t>MITIGATION, ROCK WEIR</t>
  </si>
  <si>
    <t>64703-3020</t>
  </si>
  <si>
    <t>Mitigation, wicker weir</t>
  </si>
  <si>
    <t>MITIGATION, WICKER WEIR</t>
  </si>
  <si>
    <t>64703-4000</t>
  </si>
  <si>
    <t>64703-5000</t>
  </si>
  <si>
    <t>Mitigation, root wad</t>
  </si>
  <si>
    <t>MITIGATION, ROOT WAD</t>
  </si>
  <si>
    <t>64703-6000</t>
  </si>
  <si>
    <t>Mitigation, fish passage boulder</t>
  </si>
  <si>
    <t>MITIGATION, FISH PASSAGE BOULDER</t>
  </si>
  <si>
    <t>64703-7000</t>
  </si>
  <si>
    <t>Mitigation, baffle</t>
  </si>
  <si>
    <t>MITIGATION, BAFFLE</t>
  </si>
  <si>
    <t>64704-1000</t>
  </si>
  <si>
    <t>Mitigation, streambed material</t>
  </si>
  <si>
    <t>MITIGATION, STREAMBED MATERIAL</t>
  </si>
  <si>
    <t>64704-1500</t>
  </si>
  <si>
    <t>Mitigation, streambed channel realignment</t>
  </si>
  <si>
    <t>MITIGATION, STREAMBED CHANNEL REALIGNMENT</t>
  </si>
  <si>
    <t>64704-1600</t>
  </si>
  <si>
    <t>Mitigation, streambed channel reconstruction</t>
  </si>
  <si>
    <t>MITIGATION, STREAMBED CHANNEL RECONSTRUCTION</t>
  </si>
  <si>
    <t>64705-1000</t>
  </si>
  <si>
    <t>Mitigation, agricultural limestone</t>
  </si>
  <si>
    <t>MITIGATION, AGRICULTURAL LIMESTONE</t>
  </si>
  <si>
    <t>64706-1000</t>
  </si>
  <si>
    <t>65101-1000</t>
  </si>
  <si>
    <t>Draped rockfall protection, wire mesh</t>
  </si>
  <si>
    <t>DRAPED ROCKFALL PROTECTION, WIRE MESH</t>
  </si>
  <si>
    <t>65101-2000</t>
  </si>
  <si>
    <t>Draped rockfall protection, cable net</t>
  </si>
  <si>
    <t>DRAPED ROCKFALL PROTECTION, CABLE NET</t>
  </si>
  <si>
    <t>65102-0000</t>
  </si>
  <si>
    <t>ROCKFALL PROTECTION FENCE</t>
  </si>
  <si>
    <t>65103-0000</t>
  </si>
  <si>
    <t>TEMPORARY ROADWAY PROTECTION</t>
  </si>
  <si>
    <t>65104-0000</t>
  </si>
  <si>
    <t>65105-0000</t>
  </si>
  <si>
    <t>TEMPORARY ROCKFALL PROTECTION</t>
  </si>
  <si>
    <t>65106-1000</t>
  </si>
  <si>
    <t>Rockfall protection, pin</t>
  </si>
  <si>
    <t>ROCKFALL PROTECTION, PIN</t>
  </si>
  <si>
    <t>Structural concrete, class S (seal)</t>
  </si>
  <si>
    <t>STRUCTURAL CONCRETE, CLASS S (SEAL)</t>
  </si>
  <si>
    <t>60301-0100</t>
  </si>
  <si>
    <t>1500mm structural plate pipe</t>
  </si>
  <si>
    <t>60-INCH STRUCTURAL PLATE PIPE</t>
  </si>
  <si>
    <t>60301-0110</t>
  </si>
  <si>
    <t>1655mm structural plate pipe</t>
  </si>
  <si>
    <t>66-INCH STRUCTURAL PLATE PIPE</t>
  </si>
  <si>
    <t>60301-0120</t>
  </si>
  <si>
    <t>1810mm structural plate pipe</t>
  </si>
  <si>
    <t>72-INCH STRUCTURAL PLATE PIPE</t>
  </si>
  <si>
    <t>60301-0130</t>
  </si>
  <si>
    <t>1965mm structural plate pipe</t>
  </si>
  <si>
    <t>78-INCH STRUCTURAL PLATE PIPE</t>
  </si>
  <si>
    <t>60301-0140</t>
  </si>
  <si>
    <t>2120mm structural plate pipe</t>
  </si>
  <si>
    <t>84-INCH STRUCTURAL PLATE PIPE</t>
  </si>
  <si>
    <t>60301-0150</t>
  </si>
  <si>
    <t>2275mm structural plate pipe</t>
  </si>
  <si>
    <t>90-INCH STRUCTURAL PLATE PIPE</t>
  </si>
  <si>
    <t>60301-0160</t>
  </si>
  <si>
    <t>2430mm structural plate pipe</t>
  </si>
  <si>
    <t>96-INCH STRUCTURAL PLATE PIPE</t>
  </si>
  <si>
    <t>60301-0170</t>
  </si>
  <si>
    <t>2585mm structural plate pipe</t>
  </si>
  <si>
    <t>102-INCH STRUCTURAL PLATE PIPE</t>
  </si>
  <si>
    <t>60301-0180</t>
  </si>
  <si>
    <t>2740mm structural plate pipe</t>
  </si>
  <si>
    <t>108-INCH STRUCTURAL PLATE PIPE</t>
  </si>
  <si>
    <t>60301-0190</t>
  </si>
  <si>
    <t>2895mm structural plate pipe</t>
  </si>
  <si>
    <t>114-INCH STRUCTURAL PLATE PIPE</t>
  </si>
  <si>
    <t>60301-0200</t>
  </si>
  <si>
    <t>3050mm structural plate pipe</t>
  </si>
  <si>
    <t>120-INCH STRUCTURAL PLATE PIPE</t>
  </si>
  <si>
    <t>60301-0210</t>
  </si>
  <si>
    <t>3205mm structural plate pipe</t>
  </si>
  <si>
    <t>126-INCH STRUCTURAL PLATE PIPE</t>
  </si>
  <si>
    <t>60301-0220</t>
  </si>
  <si>
    <t>3360mm structural plate pipe</t>
  </si>
  <si>
    <t>132-INCH STRUCTURAL PLATE PIPE</t>
  </si>
  <si>
    <t>60301-0230</t>
  </si>
  <si>
    <t>3515mm structural plate pipe</t>
  </si>
  <si>
    <t>138-INCH STRUCTURAL PLATE PIPE</t>
  </si>
  <si>
    <t>60301-0240</t>
  </si>
  <si>
    <t>3670mm structural plate pipe</t>
  </si>
  <si>
    <t>144-INCH STRUCTURAL PLATE PIPE</t>
  </si>
  <si>
    <t>60301-0250</t>
  </si>
  <si>
    <t>3825mm structural plate pipe</t>
  </si>
  <si>
    <t>150-INCH STRUCTURAL PLATE PIPE</t>
  </si>
  <si>
    <t>60301-0260</t>
  </si>
  <si>
    <t>3980mm structural plate pipe</t>
  </si>
  <si>
    <t>156-INCH STRUCTURAL PLATE PIPE</t>
  </si>
  <si>
    <t>60301-0270</t>
  </si>
  <si>
    <t>4135mm structural plate pipe</t>
  </si>
  <si>
    <t>162-INCH STRUCTURAL PLATE PIPE</t>
  </si>
  <si>
    <t>60301-0280</t>
  </si>
  <si>
    <t>4290mm structural plate pipe</t>
  </si>
  <si>
    <t>168-INCH STRUCTURAL PLATE PIPE</t>
  </si>
  <si>
    <t>60301-0290</t>
  </si>
  <si>
    <t>4445mm structural plate pipe</t>
  </si>
  <si>
    <t>174-INCH STRUCTURAL PLATE PIPE</t>
  </si>
  <si>
    <t>60301-0300</t>
  </si>
  <si>
    <t>180-INCH STRUCTURAL PLATE PIPE</t>
  </si>
  <si>
    <t>60301-0360</t>
  </si>
  <si>
    <t>5530mm structural plate pipe</t>
  </si>
  <si>
    <t>216-INCH STRUCTURAL PLATE PIPE</t>
  </si>
  <si>
    <t>60301-0400</t>
  </si>
  <si>
    <t>6150mm structural plate pipe</t>
  </si>
  <si>
    <t>240-INCH STRUCTURAL PLATE PIPE</t>
  </si>
  <si>
    <t>60301-0480</t>
  </si>
  <si>
    <t>7315mm structural plate pipe</t>
  </si>
  <si>
    <t>288-INCH STRUCTURAL PLATE PIPE</t>
  </si>
  <si>
    <t>60302-0000</t>
  </si>
  <si>
    <t>Structural plate pipe-arch</t>
  </si>
  <si>
    <t>STRUCTURAL PLATE PIPE-ARCH</t>
  </si>
  <si>
    <t>60303-0000</t>
  </si>
  <si>
    <t>Structural plate underpass</t>
  </si>
  <si>
    <t>STRUCTURAL PLATE UNDERPASS</t>
  </si>
  <si>
    <t>60304-0000</t>
  </si>
  <si>
    <t>Structural plate arch</t>
  </si>
  <si>
    <t>STRUCTURAL PLATE ARCH</t>
  </si>
  <si>
    <t>60305-0000</t>
  </si>
  <si>
    <t>Structural plate box</t>
  </si>
  <si>
    <t>STRUCTURAL PLATE BOX</t>
  </si>
  <si>
    <t>60310-0000</t>
  </si>
  <si>
    <t>Structural plate structures, repair</t>
  </si>
  <si>
    <t>STRUCTURAL PLATE STRUCTURES</t>
  </si>
  <si>
    <t>60315-0000</t>
  </si>
  <si>
    <t>Structural plate headwall</t>
  </si>
  <si>
    <t>STRUCTURAL PLATE HEADWALL</t>
  </si>
  <si>
    <t>60401-0000</t>
  </si>
  <si>
    <t>Manhole</t>
  </si>
  <si>
    <t>MANHOLE</t>
  </si>
  <si>
    <t>60401-1000</t>
  </si>
  <si>
    <t>60402-0000</t>
  </si>
  <si>
    <t>60402-1000</t>
  </si>
  <si>
    <t>60403-0000</t>
  </si>
  <si>
    <t>Inlet</t>
  </si>
  <si>
    <t>INLET</t>
  </si>
  <si>
    <t>60403-0800</t>
  </si>
  <si>
    <t>60403-0900</t>
  </si>
  <si>
    <t>60403-1000</t>
  </si>
  <si>
    <t>60403-1100</t>
  </si>
  <si>
    <t>60403-1200</t>
  </si>
  <si>
    <t>60403-1300</t>
  </si>
  <si>
    <t>60403-1400</t>
  </si>
  <si>
    <t>60403-1700</t>
  </si>
  <si>
    <t>60403-1800</t>
  </si>
  <si>
    <t>60403-1900</t>
  </si>
  <si>
    <t>60403-2200</t>
  </si>
  <si>
    <t>60403-2300</t>
  </si>
  <si>
    <t>60404-0000</t>
  </si>
  <si>
    <t>Catch basin</t>
  </si>
  <si>
    <t>CATCH BASIN</t>
  </si>
  <si>
    <t>60404-1000</t>
  </si>
  <si>
    <t>60404-2000</t>
  </si>
  <si>
    <t>60405-0000</t>
  </si>
  <si>
    <t>Manhole adjustment</t>
  </si>
  <si>
    <t>MANHOLE ADJUSTMENT</t>
  </si>
  <si>
    <t>60406-0000</t>
  </si>
  <si>
    <t>Inlet adjustment</t>
  </si>
  <si>
    <t>INLET ADJUSTMENT</t>
  </si>
  <si>
    <t>60407-0000</t>
  </si>
  <si>
    <t>Capping inlets and manholes</t>
  </si>
  <si>
    <t>CAPPING INLETS AND MANHOLES</t>
  </si>
  <si>
    <t>60408-0000</t>
  </si>
  <si>
    <t>Junction box</t>
  </si>
  <si>
    <t>JUNCTION BOX</t>
  </si>
  <si>
    <t>60409-0000</t>
  </si>
  <si>
    <t>60409-0001</t>
  </si>
  <si>
    <t>Inlet top</t>
  </si>
  <si>
    <t>INLET TOP</t>
  </si>
  <si>
    <t>60409-0100</t>
  </si>
  <si>
    <t>60409-0200</t>
  </si>
  <si>
    <t>60409-0600</t>
  </si>
  <si>
    <t>60409-0700</t>
  </si>
  <si>
    <t>60409-0800</t>
  </si>
  <si>
    <t>60409-0900</t>
  </si>
  <si>
    <t>60409-1000</t>
  </si>
  <si>
    <t>Inlet top, concrete</t>
  </si>
  <si>
    <t>INLET TOP, CONCRETE</t>
  </si>
  <si>
    <t>60409-1100</t>
  </si>
  <si>
    <t>Inlet top, granite</t>
  </si>
  <si>
    <t>INLET TOP, GRANITE</t>
  </si>
  <si>
    <t>60409-1200</t>
  </si>
  <si>
    <t>60409-1300</t>
  </si>
  <si>
    <t>60410-0000</t>
  </si>
  <si>
    <t>Springbox</t>
  </si>
  <si>
    <t>SPRINGBOX</t>
  </si>
  <si>
    <t>60411-0000</t>
  </si>
  <si>
    <t>Inlet modification</t>
  </si>
  <si>
    <t>INLET MODIFICATION</t>
  </si>
  <si>
    <t>60412-1000</t>
  </si>
  <si>
    <t>Remove and reset metal frame and grate</t>
  </si>
  <si>
    <t>REMOVE AND RESET METAL FRAME AND GRATE</t>
  </si>
  <si>
    <t>60412-2000</t>
  </si>
  <si>
    <t>Remove and reset manhole frame and cover</t>
  </si>
  <si>
    <t>REMOVE AND RESET MANHOLE FRAME AND COVER</t>
  </si>
  <si>
    <t>60413-0000</t>
  </si>
  <si>
    <t>Trench drain</t>
  </si>
  <si>
    <t>TRENCH DRAIN</t>
  </si>
  <si>
    <t>60414-0000</t>
  </si>
  <si>
    <t>60415-0000</t>
  </si>
  <si>
    <t>60416-1000</t>
  </si>
  <si>
    <t>900mm Stilling well</t>
  </si>
  <si>
    <t>36-INCH STILLING WELL</t>
  </si>
  <si>
    <t>60417-0000</t>
  </si>
  <si>
    <t>Cleanout</t>
  </si>
  <si>
    <t>CLEANOUT</t>
  </si>
  <si>
    <t>60418-0000</t>
  </si>
  <si>
    <t>Storm water detention vault</t>
  </si>
  <si>
    <t>STORM WATER DETENTION VAULT</t>
  </si>
  <si>
    <t>60419-0000</t>
  </si>
  <si>
    <t>Level spreader</t>
  </si>
  <si>
    <t>LEVEL SPREADER</t>
  </si>
  <si>
    <t>60420-0000</t>
  </si>
  <si>
    <t>Outlet structure</t>
  </si>
  <si>
    <t>OUTLET STRUCTURE</t>
  </si>
  <si>
    <t>60421-0000</t>
  </si>
  <si>
    <t>Oil/grit separator</t>
  </si>
  <si>
    <t>OIL/GRIT SEPARATOR</t>
  </si>
  <si>
    <t>60501-0000</t>
  </si>
  <si>
    <t>Standard underdrain system</t>
  </si>
  <si>
    <t>STANDARD UNDERDRAIN SYSTEM</t>
  </si>
  <si>
    <t>60502-0000</t>
  </si>
  <si>
    <t>Geocomposite underdrain system</t>
  </si>
  <si>
    <t>GEOCOMPOSITE UNDERDRAIN SYSTEM</t>
  </si>
  <si>
    <t>60503-0000</t>
  </si>
  <si>
    <t>Geocomposite pavement edge drain system</t>
  </si>
  <si>
    <t>GEOCOMPOSITE PAVEMENT EDGE DRAIN SYSTEM</t>
  </si>
  <si>
    <t>60504-0000</t>
  </si>
  <si>
    <t>Geocomposite sheet drain system</t>
  </si>
  <si>
    <t>GEOCOMPOSITE SHEET DRAIN SYSTEM</t>
  </si>
  <si>
    <t>60505-0000</t>
  </si>
  <si>
    <t>Geocomposite capillary break system</t>
  </si>
  <si>
    <t>GEOCOMPOSITE CAPILLARY BREAK SYSTEM</t>
  </si>
  <si>
    <t>60506-0000</t>
  </si>
  <si>
    <t>60510-0100</t>
  </si>
  <si>
    <t>75mm collector pipe</t>
  </si>
  <si>
    <t>3-INCH COLLECTOR PIPE</t>
  </si>
  <si>
    <t>60510-0200</t>
  </si>
  <si>
    <t>75mm outlet pipe</t>
  </si>
  <si>
    <t>3-INCH OUTLET PIPE</t>
  </si>
  <si>
    <t>60510-0300</t>
  </si>
  <si>
    <t>100mm collector pipe</t>
  </si>
  <si>
    <t>4-INCH COLLECTOR PIPE</t>
  </si>
  <si>
    <t>60510-0400</t>
  </si>
  <si>
    <t>100mm outlet pipe</t>
  </si>
  <si>
    <t>4-INCH OUTLET PIPE</t>
  </si>
  <si>
    <t>60510-0500</t>
  </si>
  <si>
    <t>125mm collector pipe</t>
  </si>
  <si>
    <t>5-INCH COLLECTOR PIPE</t>
  </si>
  <si>
    <t>60510-0600</t>
  </si>
  <si>
    <t>125mm outlet pipe</t>
  </si>
  <si>
    <t>5-INCH OUTLET PIPE</t>
  </si>
  <si>
    <t>60510-0700</t>
  </si>
  <si>
    <t>150mm collector pipe</t>
  </si>
  <si>
    <t>6-INCH COLLECTOR PIPE</t>
  </si>
  <si>
    <t>60510-0800</t>
  </si>
  <si>
    <t>150mm outlet pipe</t>
  </si>
  <si>
    <t>6-INCH OUTLET PIPE</t>
  </si>
  <si>
    <t>60510-0900</t>
  </si>
  <si>
    <t>200mm collector pipe</t>
  </si>
  <si>
    <t>8-INCH COLLECTOR PIPE</t>
  </si>
  <si>
    <t>60510-1000</t>
  </si>
  <si>
    <t>200mm outlet pipe</t>
  </si>
  <si>
    <t>8-INCH OUTLET PIPE</t>
  </si>
  <si>
    <t>60510-1050</t>
  </si>
  <si>
    <t>250mm collector pipe</t>
  </si>
  <si>
    <t>10-INCH COLLECTOR PIPE</t>
  </si>
  <si>
    <t>60510-1060</t>
  </si>
  <si>
    <t>250mm outlet pipe</t>
  </si>
  <si>
    <t>10-INCH OUTLET PIPE</t>
  </si>
  <si>
    <t>60510-1100</t>
  </si>
  <si>
    <t>300mm collector pipe</t>
  </si>
  <si>
    <t>12-INCH COLLECTOR PIPE</t>
  </si>
  <si>
    <t>60510-1200</t>
  </si>
  <si>
    <t>300mm outlet pipe</t>
  </si>
  <si>
    <t>12-INCH OUTLET PIPE</t>
  </si>
  <si>
    <t>60515-0000</t>
  </si>
  <si>
    <t>Underdrain cleanout</t>
  </si>
  <si>
    <t>UNDERDRAIN CLEANOUT</t>
  </si>
  <si>
    <t>60515-0100</t>
  </si>
  <si>
    <t>Underdrain cleanout, 75mm</t>
  </si>
  <si>
    <t>UNDERDRAIN CLEANOUT, 3-INCH</t>
  </si>
  <si>
    <t>60515-0200</t>
  </si>
  <si>
    <t>Underdrain cleanout, 100mm</t>
  </si>
  <si>
    <t>UNDERDRAIN CLEANOUT, 4-INCH</t>
  </si>
  <si>
    <t>60515-0300</t>
  </si>
  <si>
    <t>Underdrain cleanout, 125mm</t>
  </si>
  <si>
    <t>UNDERDRAIN CLEANOUT, 5-INCH</t>
  </si>
  <si>
    <t>60515-0400</t>
  </si>
  <si>
    <t>Underdrain cleanout, 150mm</t>
  </si>
  <si>
    <t>UNDERDRAIN CLEANOUT, 6-INCH</t>
  </si>
  <si>
    <t>60515-0500</t>
  </si>
  <si>
    <t>Underdrain cleanout, 200mm</t>
  </si>
  <si>
    <t>UNDERDRAIN CLEANOUT, 8-INCH</t>
  </si>
  <si>
    <t>60515-0550</t>
  </si>
  <si>
    <t>Underdrain cleanout, 250mm</t>
  </si>
  <si>
    <t>UNDERDRAIN CLEANOUT, 10-INCH</t>
  </si>
  <si>
    <t>60515-0600</t>
  </si>
  <si>
    <t>Underdrain cleanout, 300mm</t>
  </si>
  <si>
    <t>UNDERDRAIN CLEANOUT, 12-INCH</t>
  </si>
  <si>
    <t>60520-0000</t>
  </si>
  <si>
    <t>Granular backfill</t>
  </si>
  <si>
    <t>GRANULAR BACKFILL</t>
  </si>
  <si>
    <t>60521-0000</t>
  </si>
  <si>
    <t>60522-0000</t>
  </si>
  <si>
    <t>Sand</t>
  </si>
  <si>
    <t>SAND</t>
  </si>
  <si>
    <t>60525-0000</t>
  </si>
  <si>
    <t>Subdrainage blanket</t>
  </si>
  <si>
    <t>SUBDRAINAGE BLANKET</t>
  </si>
  <si>
    <t>60526-0000</t>
  </si>
  <si>
    <t>Drainage chase</t>
  </si>
  <si>
    <t>DRAINAGE CHASE</t>
  </si>
  <si>
    <t>60601-0000</t>
  </si>
  <si>
    <t>Spillway assembly</t>
  </si>
  <si>
    <t>SPILLWAY ASSEMBLY</t>
  </si>
  <si>
    <t>60602-0100</t>
  </si>
  <si>
    <t>Pipe anchor assembly, 150mm</t>
  </si>
  <si>
    <t>PIPE ANCHOR ASSEMBLY, 6-INCH</t>
  </si>
  <si>
    <t>60602-0200</t>
  </si>
  <si>
    <t>Pipe anchor assembly, 200mm</t>
  </si>
  <si>
    <t>PIPE ANCHOR ASSEMBLY, 8-INCH</t>
  </si>
  <si>
    <t>60602-0300</t>
  </si>
  <si>
    <t>Pipe anchor assembly, 300mm</t>
  </si>
  <si>
    <t>PIPE ANCHOR ASSEMBLY, 12-INCH</t>
  </si>
  <si>
    <t>60602-0400</t>
  </si>
  <si>
    <t>Pipe anchor assembly, 375mm</t>
  </si>
  <si>
    <t>PIPE ANCHOR ASSEMBLY, 15-INCH</t>
  </si>
  <si>
    <t>60602-0500</t>
  </si>
  <si>
    <t>Pipe anchor assembly, 450mm</t>
  </si>
  <si>
    <t>PIPE ANCHOR ASSEMBLY, 18-INCH</t>
  </si>
  <si>
    <t>60602-0600</t>
  </si>
  <si>
    <t>Pipe anchor assembly, 525mm</t>
  </si>
  <si>
    <t>PIPE ANCHOR ASSEMBLY, 21-INCH</t>
  </si>
  <si>
    <t>60602-0700</t>
  </si>
  <si>
    <t>Pipe anchor assembly, 600mm</t>
  </si>
  <si>
    <t>PIPE ANCHOR ASSEMBLY, 24-INCH</t>
  </si>
  <si>
    <t>60602-0800</t>
  </si>
  <si>
    <t>Pipe anchor assembly, 750mm</t>
  </si>
  <si>
    <t>PIPE ANCHOR ASSEMBLY, 30-INCH</t>
  </si>
  <si>
    <t>60602-0900</t>
  </si>
  <si>
    <t>Pipe anchor assembly, 900mm</t>
  </si>
  <si>
    <t>PIPE ANCHOR ASSEMBLY, 36-INCH</t>
  </si>
  <si>
    <t>60602-1000</t>
  </si>
  <si>
    <t>Pipe anchor assembly, 1050mm</t>
  </si>
  <si>
    <t>PIPE ANCHOR ASSEMBLY, 42-INCH</t>
  </si>
  <si>
    <t>60602-1100</t>
  </si>
  <si>
    <t>Pipe anchor assembly, 1200mm</t>
  </si>
  <si>
    <t>PIPE ANCHOR ASSEMBLY, 48-INCH</t>
  </si>
  <si>
    <t>60602-1150</t>
  </si>
  <si>
    <t>Pipe anchor assembly, 1350mm</t>
  </si>
  <si>
    <t>PIPE ANCHOR ASSEMBLY, 54-INCH</t>
  </si>
  <si>
    <t>60602-1200</t>
  </si>
  <si>
    <t>Pipe anchor assembly, 1500mm</t>
  </si>
  <si>
    <t>PIPE ANCHOR ASSEMBLY, 60-INCH</t>
  </si>
  <si>
    <t>60602-1300</t>
  </si>
  <si>
    <t>Pipe anchor assembly, 1800mm</t>
  </si>
  <si>
    <t>PIPE ANCHOR ASSEMBLY, 72-INCH</t>
  </si>
  <si>
    <t>60602-1400</t>
  </si>
  <si>
    <t>Pipe anchor assembly, 2100mm</t>
  </si>
  <si>
    <t>PIPE ANCHOR ASSEMBLY, 84-INCH</t>
  </si>
  <si>
    <t>60701-1000</t>
  </si>
  <si>
    <t>Removing, cleaning, and stockpiling culvert</t>
  </si>
  <si>
    <t>REMOVING, CLEANING, AND STOCKPILING CULVERT</t>
  </si>
  <si>
    <t>60702-1000</t>
  </si>
  <si>
    <t>Removing, cleaning, and relaying culvert</t>
  </si>
  <si>
    <t>REMOVING, CLEANING, AND RELAYING CULVERT</t>
  </si>
  <si>
    <t>60703-0000</t>
  </si>
  <si>
    <t>Cleaning culverts in place</t>
  </si>
  <si>
    <t>CLEANING CULVERTS IN PLACE</t>
  </si>
  <si>
    <t>60704-0000</t>
  </si>
  <si>
    <t>Cleaning culvert in place</t>
  </si>
  <si>
    <t>CLEANING CULVERT IN PLACE</t>
  </si>
  <si>
    <t>60705-0000</t>
  </si>
  <si>
    <t>60706-0000</t>
  </si>
  <si>
    <t>Cleaning drainage structure</t>
  </si>
  <si>
    <t>CLEANING DRAINAGE STRUCTURE</t>
  </si>
  <si>
    <t>60707-0100</t>
  </si>
  <si>
    <t>Lining 300mm pipe culvert</t>
  </si>
  <si>
    <t>LINING 12-INCH PIPE CULVERT</t>
  </si>
  <si>
    <t>60707-0200</t>
  </si>
  <si>
    <t>Lining 375mm pipe culvert</t>
  </si>
  <si>
    <t>LINING 15-INCH PIPE CULVERT</t>
  </si>
  <si>
    <t>60707-0300</t>
  </si>
  <si>
    <t>Lining 450mm pipe culvert</t>
  </si>
  <si>
    <t>LINING 18-INCH PIPE CULVERT</t>
  </si>
  <si>
    <t>60707-0400</t>
  </si>
  <si>
    <t>Lining 525mm pipe culvert</t>
  </si>
  <si>
    <t>LINING 21-INCH PIPE CULVERT</t>
  </si>
  <si>
    <t>60707-0500</t>
  </si>
  <si>
    <t>Lining 600mm pipe culvert</t>
  </si>
  <si>
    <t>LINING 24-INCH PIPE CULVERT</t>
  </si>
  <si>
    <t>60707-0600</t>
  </si>
  <si>
    <t>Lining 750mm pipe culvert</t>
  </si>
  <si>
    <t>LINING 30-INCH PIPE CULVERT</t>
  </si>
  <si>
    <t>60707-0700</t>
  </si>
  <si>
    <t>Lining 900mm pipe culvert</t>
  </si>
  <si>
    <t>LINING 36-INCH PIPE CULVERT</t>
  </si>
  <si>
    <t>60707-0800</t>
  </si>
  <si>
    <t>Lining 1050mm pipe culvert</t>
  </si>
  <si>
    <t>LINING 42-INCH PIPE CULVERT</t>
  </si>
  <si>
    <t>60707-0900</t>
  </si>
  <si>
    <t>Lining 1200mm pipe culvert</t>
  </si>
  <si>
    <t>LINING 48-INCH PIPE CULVERT</t>
  </si>
  <si>
    <t>60707-1000</t>
  </si>
  <si>
    <t>Lining 1350mm pipe culvert</t>
  </si>
  <si>
    <t>LINING 54-INCH PIPE CULVERT</t>
  </si>
  <si>
    <t>60707-1100</t>
  </si>
  <si>
    <t>Lining 1500mm pipe culvert</t>
  </si>
  <si>
    <t>LINING 60-INCH PIPE CULVERT</t>
  </si>
  <si>
    <t>60707-1200</t>
  </si>
  <si>
    <t>Lining 1650mm pipe culvert</t>
  </si>
  <si>
    <t>LINING 66-INCH PIPE CULVERT</t>
  </si>
  <si>
    <t>60707-1300</t>
  </si>
  <si>
    <t>Lining 1800mm pipe culvert</t>
  </si>
  <si>
    <t>LINING 72-INCH PIPE CULVERT</t>
  </si>
  <si>
    <t>60708-0000</t>
  </si>
  <si>
    <t>Concrete pipe joint repair</t>
  </si>
  <si>
    <t>CONCRETE PIPE JOINT REPAIR</t>
  </si>
  <si>
    <t>60709-0000</t>
  </si>
  <si>
    <t>Cleaning drainage structures in place</t>
  </si>
  <si>
    <t>CLEANING DRAINAGE STRUCTURES IN PLACE</t>
  </si>
  <si>
    <t>60711-0000</t>
  </si>
  <si>
    <t>60801-0100</t>
  </si>
  <si>
    <t>Paved waterway, type 1</t>
  </si>
  <si>
    <t>PAVED WATERWAY, TYPE 1</t>
  </si>
  <si>
    <t>60801-0200</t>
  </si>
  <si>
    <t>Paved waterway, type 2</t>
  </si>
  <si>
    <t>PAVED WATERWAY, TYPE 2</t>
  </si>
  <si>
    <t>60801-0300</t>
  </si>
  <si>
    <t>Paved waterway, type 3</t>
  </si>
  <si>
    <t>PAVED WATERWAY, TYPE 3</t>
  </si>
  <si>
    <t>60801-0400</t>
  </si>
  <si>
    <t>Paved waterway, type 4</t>
  </si>
  <si>
    <t>PAVED WATERWAY, TYPE 4</t>
  </si>
  <si>
    <t>60801-0500</t>
  </si>
  <si>
    <t>Paved waterway, type 5</t>
  </si>
  <si>
    <t>PAVED WATERWAY, TYPE 5</t>
  </si>
  <si>
    <t>60802-0100</t>
  </si>
  <si>
    <t>60802-0200</t>
  </si>
  <si>
    <t>60802-0300</t>
  </si>
  <si>
    <t>60802-0400</t>
  </si>
  <si>
    <t>60802-0500</t>
  </si>
  <si>
    <t>60803-0500</t>
  </si>
  <si>
    <t>60810-0000</t>
  </si>
  <si>
    <t>DRAINAGE CHUTES</t>
  </si>
  <si>
    <t>60811-0000</t>
  </si>
  <si>
    <t>Drainage chute</t>
  </si>
  <si>
    <t>DRAINAGE CHUTE</t>
  </si>
  <si>
    <t>60815-0100</t>
  </si>
  <si>
    <t>Recondition paved waterway, type 1</t>
  </si>
  <si>
    <t>RECONDITION PAVED WATERWAY, TYPE 1</t>
  </si>
  <si>
    <t>60815-0200</t>
  </si>
  <si>
    <t>Recondition paved waterway, type 2</t>
  </si>
  <si>
    <t>RECONDITION PAVED WATERWAY, TYPE 2</t>
  </si>
  <si>
    <t>60815-0300</t>
  </si>
  <si>
    <t>Recondition paved waterway, type 3</t>
  </si>
  <si>
    <t>RECONDITION PAVED WATERWAY, TYPE 3</t>
  </si>
  <si>
    <t>60815-0400</t>
  </si>
  <si>
    <t>Recondition paved waterway, type 4</t>
  </si>
  <si>
    <t>RECONDITION PAVED WATERWAY, TYPE 4</t>
  </si>
  <si>
    <t>60815-0500</t>
  </si>
  <si>
    <t>Recondition paved waterway, type 5</t>
  </si>
  <si>
    <t>RECONDITION PAVED WATERWAY, TYPE 5</t>
  </si>
  <si>
    <t>60901-0000</t>
  </si>
  <si>
    <t>Curb, concrete</t>
  </si>
  <si>
    <t>CURB, CONCRETE</t>
  </si>
  <si>
    <t>60901-0100</t>
  </si>
  <si>
    <t>60901-0200</t>
  </si>
  <si>
    <t>Curb, concrete, 100mm depth</t>
  </si>
  <si>
    <t>CURB, CONCRETE, 4-INCH DEPTH</t>
  </si>
  <si>
    <t>60901-0300</t>
  </si>
  <si>
    <t>Curb, concrete, 125mm depth</t>
  </si>
  <si>
    <t>CURB, CONCRETE, 5-INCH DEPTH</t>
  </si>
  <si>
    <t>60901-0400</t>
  </si>
  <si>
    <t>Curb, concrete, 150mm depth</t>
  </si>
  <si>
    <t>CURB, CONCRETE, 6-INCH DEPTH</t>
  </si>
  <si>
    <t>60901-0500</t>
  </si>
  <si>
    <t>Curb, concrete, 175mm depth</t>
  </si>
  <si>
    <t>CURB, CONCRETE, 7-INCH DEPTH</t>
  </si>
  <si>
    <t>60901-0600</t>
  </si>
  <si>
    <t>Curb, concrete, 200mm depth</t>
  </si>
  <si>
    <t>CURB, CONCRETE, 8-INCH DEPTH</t>
  </si>
  <si>
    <t>60901-0700</t>
  </si>
  <si>
    <t>Curb, concrete, 225mm depth</t>
  </si>
  <si>
    <t>CURB, CONCRETE, 9-INCH DEPTH</t>
  </si>
  <si>
    <t>60901-0800</t>
  </si>
  <si>
    <t>Curb, concrete, 250mm depth</t>
  </si>
  <si>
    <t>CURB, CONCRETE, 10-INCH DEPTH</t>
  </si>
  <si>
    <t>60901-0900</t>
  </si>
  <si>
    <t>Curb, concrete, 275mm depth</t>
  </si>
  <si>
    <t>CURB, CONCRETE, 11-INCH DEPTH</t>
  </si>
  <si>
    <t>60901-1000</t>
  </si>
  <si>
    <t>Curb, concrete, 300mm depth</t>
  </si>
  <si>
    <t>CURB, CONCRETE, 12-INCH DEPTH</t>
  </si>
  <si>
    <t>60901-1100</t>
  </si>
  <si>
    <t>Curb, concrete, 325mm depth</t>
  </si>
  <si>
    <t>CURB, CONCRETE, 13-INCH DEPTH</t>
  </si>
  <si>
    <t>60901-1200</t>
  </si>
  <si>
    <t>Curb, concrete, 350mm depth</t>
  </si>
  <si>
    <t>CURB, CONCRETE, 14-INCH DEPTH</t>
  </si>
  <si>
    <t>60901-1300</t>
  </si>
  <si>
    <t>Curb, concrete, 375mm depth</t>
  </si>
  <si>
    <t>CURB, CONCRETE, 15-INCH DEPTH</t>
  </si>
  <si>
    <t>60901-1500</t>
  </si>
  <si>
    <t>Curb, concrete, 400mm depth</t>
  </si>
  <si>
    <t>CURB, CONCRETE, 16-INCH DEPTH</t>
  </si>
  <si>
    <t>60901-1600</t>
  </si>
  <si>
    <t>Curb, concrete, 425mm depth</t>
  </si>
  <si>
    <t>CURB, CONCRETE, 17-INCH DEPTH</t>
  </si>
  <si>
    <t>60901-1700</t>
  </si>
  <si>
    <t>Curb, concrete, 450mm depth</t>
  </si>
  <si>
    <t>CURB, CONCRETE, 18-INCH DEPTH</t>
  </si>
  <si>
    <t>60901-1800</t>
  </si>
  <si>
    <t>Curb, concrete, 475mm depth</t>
  </si>
  <si>
    <t>CURB, CONCRETE, 19-INCH DEPTH</t>
  </si>
  <si>
    <t>60901-1900</t>
  </si>
  <si>
    <t>Curb, concrete, 500mm depth</t>
  </si>
  <si>
    <t>CURB, CONCRETE, 20-INCH DEPTH</t>
  </si>
  <si>
    <t>60901-2000</t>
  </si>
  <si>
    <t>60901-2100</t>
  </si>
  <si>
    <t>Curb, asphalt, 100mm depth</t>
  </si>
  <si>
    <t>CURB, ASPHALT, 4-INCH DEPTH</t>
  </si>
  <si>
    <t>60901-2200</t>
  </si>
  <si>
    <t>Curb, asphalt, 125mm depth</t>
  </si>
  <si>
    <t>CURB, ASPHALT, 5-INCH DEPTH</t>
  </si>
  <si>
    <t>60901-2300</t>
  </si>
  <si>
    <t>Curb, asphalt, 150mm depth</t>
  </si>
  <si>
    <t>CURB, ASPHALT, 6-INCH DEPTH</t>
  </si>
  <si>
    <t>60901-2400</t>
  </si>
  <si>
    <t>Curb, asphalt, 175mm depth</t>
  </si>
  <si>
    <t>CURB, ASPHALT, 7-INCH DEPTH</t>
  </si>
  <si>
    <t>60901-2500</t>
  </si>
  <si>
    <t>Curb, asphalt, 200mm depth</t>
  </si>
  <si>
    <t>CURB, ASPHALT, 8-INCH DEPTH</t>
  </si>
  <si>
    <t>60901-2550</t>
  </si>
  <si>
    <t>Curb, asphalt, 250mm depth</t>
  </si>
  <si>
    <t>CURB, ASPHALT, 10-INCH DEPTH</t>
  </si>
  <si>
    <t>60901-2600</t>
  </si>
  <si>
    <t>60901-2700</t>
  </si>
  <si>
    <t>Curb, stone, type 1, 100mm depth</t>
  </si>
  <si>
    <t>CURB, STONE, TYPE 1, 4-INCH DEPTH</t>
  </si>
  <si>
    <t>60901-2800</t>
  </si>
  <si>
    <t>Curb, stone, type 1, 125mm depth</t>
  </si>
  <si>
    <t>CURB, STONE, TYPE 1, 5-INCH DEPTH</t>
  </si>
  <si>
    <t>60901-2900</t>
  </si>
  <si>
    <t>Curb, stone, type 1, 150mm depth</t>
  </si>
  <si>
    <t>CURB, STONE, TYPE 1, 6-INCH DEPTH</t>
  </si>
  <si>
    <t>60901-3000</t>
  </si>
  <si>
    <t>Curb, stone, type 1, 175mm depth</t>
  </si>
  <si>
    <t>CURB, STONE, TYPE 1, 7-INCH DEPTH</t>
  </si>
  <si>
    <t>60901-3100</t>
  </si>
  <si>
    <t>Curb, stone, type 1, 200mm depth</t>
  </si>
  <si>
    <t>CURB, STONE, TYPE 1, 8-INCH DEPTH</t>
  </si>
  <si>
    <t>60901-3200</t>
  </si>
  <si>
    <t>Curb, stone, type 1, 225mm depth</t>
  </si>
  <si>
    <t>CURB, STONE, TYPE 1, 9-INCH DEPTH</t>
  </si>
  <si>
    <t>60901-3300</t>
  </si>
  <si>
    <t>Curb, stone, type 1, 250mm depth</t>
  </si>
  <si>
    <t>CURB, STONE, TYPE 1, 10-INCH DEPTH</t>
  </si>
  <si>
    <t>60901-3400</t>
  </si>
  <si>
    <t>Curb, stone, type 1, 275mm depth</t>
  </si>
  <si>
    <t>CURB, STONE, TYPE 1, 11-INCH DEPTH</t>
  </si>
  <si>
    <t>60901-3500</t>
  </si>
  <si>
    <t>Curb, stone, type 1, 300mm depth</t>
  </si>
  <si>
    <t>CURB, STONE, TYPE 1, 12-INCH DEPTH</t>
  </si>
  <si>
    <t>60901-3600</t>
  </si>
  <si>
    <t>Curb, stone, type 1, 325mm depth</t>
  </si>
  <si>
    <t>CURB, STONE, TYPE 1, 13-INCH DEPTH</t>
  </si>
  <si>
    <t>60901-3700</t>
  </si>
  <si>
    <t>Curb, stone, type 1, 350mm depth</t>
  </si>
  <si>
    <t>CURB, STONE, TYPE 1, 14-INCH DEPTH</t>
  </si>
  <si>
    <t>60901-3800</t>
  </si>
  <si>
    <t>Curb, stone, type 1, 375mm depth</t>
  </si>
  <si>
    <t>CURB, STONE, TYPE 1, 15-INCH DEPTH</t>
  </si>
  <si>
    <t>60901-4000</t>
  </si>
  <si>
    <t>Curb, stone, type 1, 400mm depth</t>
  </si>
  <si>
    <t>CURB, STONE, TYPE 1, 16-INCH DEPTH</t>
  </si>
  <si>
    <t>60901-4100</t>
  </si>
  <si>
    <t>Curb, stone, type 1, 425mm depth</t>
  </si>
  <si>
    <t>CURB, STONE, TYPE 1, 17-INCH DEPTH</t>
  </si>
  <si>
    <t>60901-4200</t>
  </si>
  <si>
    <t>Curb, stone, type 1, 450mm depth</t>
  </si>
  <si>
    <t>CURB, STONE, TYPE 1, 18-INCH DEPTH</t>
  </si>
  <si>
    <t>60901-4300</t>
  </si>
  <si>
    <t>Curb, stone, type 1, 475mm depth</t>
  </si>
  <si>
    <t>CURB, STONE, TYPE 1, 19-INCH DEPTH</t>
  </si>
  <si>
    <t>60901-4400</t>
  </si>
  <si>
    <t>Curb, stone, type 1, 500mm depth</t>
  </si>
  <si>
    <t>CURB, STONE, TYPE 1, 20-INCH DEPTH</t>
  </si>
  <si>
    <t>60901-4450</t>
  </si>
  <si>
    <t>Curb, stone, type 1, 600mm depth</t>
  </si>
  <si>
    <t>CURB, STONE, TYPE 1, 24-INCH DEPTH</t>
  </si>
  <si>
    <t>60901-4500</t>
  </si>
  <si>
    <t>60901-4600</t>
  </si>
  <si>
    <t>Curb, stone, type 2, 100mm depth</t>
  </si>
  <si>
    <t>CURB, STONE, TYPE 2, 4-INCH DEPTH</t>
  </si>
  <si>
    <t>60901-4700</t>
  </si>
  <si>
    <t>Curb, stone, type 2, 125mm depth</t>
  </si>
  <si>
    <t>CURB, STONE, TYPE 2, 5-INCH DEPTH</t>
  </si>
  <si>
    <t>60901-4800</t>
  </si>
  <si>
    <t>Curb, stone, type 2, 150mm depth</t>
  </si>
  <si>
    <t>CURB, STONE, TYPE 2, 6-INCH DEPTH</t>
  </si>
  <si>
    <t>60901-4900</t>
  </si>
  <si>
    <t>Curb, stone, type 2, 175mm depth</t>
  </si>
  <si>
    <t>CURB, STONE, TYPE 2, 7-INCH DEPTH</t>
  </si>
  <si>
    <t>60901-5000</t>
  </si>
  <si>
    <t>Curb, stone, type 2, 200mm depth</t>
  </si>
  <si>
    <t>CURB, STONE, TYPE 2, 8-INCH DEPTH</t>
  </si>
  <si>
    <t>60901-5100</t>
  </si>
  <si>
    <t>Curb, stone, type 2, 225mm depth</t>
  </si>
  <si>
    <t>CURB, STONE, TYPE 2, 9-INCH DEPTH</t>
  </si>
  <si>
    <t>60901-5200</t>
  </si>
  <si>
    <t>Curb, stone, type 2, 250mm depth</t>
  </si>
  <si>
    <t>CURB, STONE, TYPE 2, 10-INCH DEPTH</t>
  </si>
  <si>
    <t>60901-5300</t>
  </si>
  <si>
    <t>Curb, stone, type 2, 275mm depth</t>
  </si>
  <si>
    <t>CURB, STONE, TYPE 2, 11-INCH DEPTH</t>
  </si>
  <si>
    <t>60901-5400</t>
  </si>
  <si>
    <t>Curb, stone, type 2, 300mm depth</t>
  </si>
  <si>
    <t>CURB, STONE, TYPE 2, 12-INCH DEPTH</t>
  </si>
  <si>
    <t>60901-5500</t>
  </si>
  <si>
    <t>Curb, stone, type 2, 325mm depth</t>
  </si>
  <si>
    <t>CURB, STONE, TYPE 2, 13-INCH DEPTH</t>
  </si>
  <si>
    <t>60901-5600</t>
  </si>
  <si>
    <t>Curb, stone, type 2, 350mm depth</t>
  </si>
  <si>
    <t>CURB, STONE, TYPE 2, 14-INCH DEPTH</t>
  </si>
  <si>
    <t>60901-5700</t>
  </si>
  <si>
    <t>Curb, stone, type 2, 375mm depth</t>
  </si>
  <si>
    <t>CURB, STONE, TYPE 2, 15-INCH DEPTH</t>
  </si>
  <si>
    <t>60901-5900</t>
  </si>
  <si>
    <t>Curb, stone, type 2, 400mm depth</t>
  </si>
  <si>
    <t>CURB, STONE, TYPE 2, 16-INCH DEPTH</t>
  </si>
  <si>
    <t>60901-6000</t>
  </si>
  <si>
    <t>Curb, stone, type 2, 425mm depth</t>
  </si>
  <si>
    <t>CURB, STONE, TYPE 2, 17-INCH DEPTH</t>
  </si>
  <si>
    <t>60901-6100</t>
  </si>
  <si>
    <t>Curb, stone, type 2, 450mm depth</t>
  </si>
  <si>
    <t>CURB, STONE, TYPE 2, 18-INCH DEPTH</t>
  </si>
  <si>
    <t>60901-6200</t>
  </si>
  <si>
    <t>Curb, stone, type 2, 475mm depth</t>
  </si>
  <si>
    <t>CURB, STONE, TYPE 2, 19-INCH DEPTH</t>
  </si>
  <si>
    <t>60901-6300</t>
  </si>
  <si>
    <t>Curb, stone, type 2, 500mm depth</t>
  </si>
  <si>
    <t>CURB, STONE, TYPE 2, 20-INCH DEPTH</t>
  </si>
  <si>
    <t>60901-6350</t>
  </si>
  <si>
    <t>Curb, stone, type 2, 600mm depth</t>
  </si>
  <si>
    <t>CURB, STONE, TYPE 2, 24-INCH DEPTH</t>
  </si>
  <si>
    <t>60901-7000</t>
  </si>
  <si>
    <t>Curb, log</t>
  </si>
  <si>
    <t>CURB, LOG</t>
  </si>
  <si>
    <t>60901-8000</t>
  </si>
  <si>
    <t>Curb, timber</t>
  </si>
  <si>
    <t>CURB, TIMBER</t>
  </si>
  <si>
    <t>60901-9000</t>
  </si>
  <si>
    <t>Curb, plastic</t>
  </si>
  <si>
    <t>CURB, PLASTIC</t>
  </si>
  <si>
    <t>60902-0600</t>
  </si>
  <si>
    <t>Curb and gutter, concrete, 200mm depth</t>
  </si>
  <si>
    <t>CURB AND GUTTER, CONCRETE, 8-INCH DEPTH</t>
  </si>
  <si>
    <t>60902-0700</t>
  </si>
  <si>
    <t>Curb and gutter, concrete, 225mm depth</t>
  </si>
  <si>
    <t>CURB AND GUTTER, CONCRETE, 9-INCH DEPTH</t>
  </si>
  <si>
    <t>60902-0800</t>
  </si>
  <si>
    <t>Curb and gutter, concrete, 250mm depth</t>
  </si>
  <si>
    <t>CURB AND GUTTER, CONCRETE, 10-INCH DEPTH</t>
  </si>
  <si>
    <t>60902-0900</t>
  </si>
  <si>
    <t>Curb and gutter, concrete, 275mm depth</t>
  </si>
  <si>
    <t>CURB AND GUTTER, CONCRETE, 11-INCH DEPTH</t>
  </si>
  <si>
    <t>60902-1000</t>
  </si>
  <si>
    <t>Curb and gutter, concrete, 300mm depth</t>
  </si>
  <si>
    <t>CURB AND GUTTER, CONCRETE, 12-INCH DEPTH</t>
  </si>
  <si>
    <t>60902-1100</t>
  </si>
  <si>
    <t>Curb and gutter, concrete, 325mm depth</t>
  </si>
  <si>
    <t>CURB AND GUTTER, CONCRETE, 13-INCH DEPTH</t>
  </si>
  <si>
    <t>60902-1200</t>
  </si>
  <si>
    <t>Curb and gutter, concrete, 350mm depth</t>
  </si>
  <si>
    <t>CURB AND GUTTER, CONCRETE, 14-INCH DEPTH</t>
  </si>
  <si>
    <t>60902-1300</t>
  </si>
  <si>
    <t>Curb and gutter, concrete, 375mm depth</t>
  </si>
  <si>
    <t>CURB AND GUTTER, CONCRETE, 15-INCH DEPTH</t>
  </si>
  <si>
    <t>60902-1500</t>
  </si>
  <si>
    <t>Curb and gutter, concrete, 400mm depth</t>
  </si>
  <si>
    <t>CURB AND GUTTER, CONCRETE, 16-INCH DEPTH</t>
  </si>
  <si>
    <t>60902-1600</t>
  </si>
  <si>
    <t>Curb and gutter, concrete, 425mm depth</t>
  </si>
  <si>
    <t>CURB AND GUTTER, CONCRETE, 17-INCH DEPTH</t>
  </si>
  <si>
    <t>60902-1700</t>
  </si>
  <si>
    <t>Curb and gutter, concrete, 450mm depth</t>
  </si>
  <si>
    <t>CURB AND GUTTER, CONCRETE, 18-INCH DEPTH</t>
  </si>
  <si>
    <t>60902-1800</t>
  </si>
  <si>
    <t>Curb and gutter, concrete, 475mm depth</t>
  </si>
  <si>
    <t>CURB AND GUTTER, CONCRETE, 19-INCH DEPTH</t>
  </si>
  <si>
    <t>60902-1900</t>
  </si>
  <si>
    <t>Curb and gutter, concrete, 500mm depth</t>
  </si>
  <si>
    <t>CURB AND GUTTER, CONCRETE, 20-INCH DEPTH</t>
  </si>
  <si>
    <t>60902-2500</t>
  </si>
  <si>
    <t>Curb and gutter, exposed aggregate, 300mm depth</t>
  </si>
  <si>
    <t>CURB AND GUTTER, EXPOSED AGGREGATE, 12-INCH DEPTH</t>
  </si>
  <si>
    <t>60905-1000</t>
  </si>
  <si>
    <t>Gutter, concrete</t>
  </si>
  <si>
    <t>GUTTER, CONCRETE</t>
  </si>
  <si>
    <t>60905-2000</t>
  </si>
  <si>
    <t>Gutter, brick</t>
  </si>
  <si>
    <t>GUTTER, BRICK</t>
  </si>
  <si>
    <t>60905-3000</t>
  </si>
  <si>
    <t>Gutter, asphalt</t>
  </si>
  <si>
    <t>GUTTER, ASPHALT</t>
  </si>
  <si>
    <t>60906-1000</t>
  </si>
  <si>
    <t>60906-2000</t>
  </si>
  <si>
    <t>60906-3000</t>
  </si>
  <si>
    <t>60907-1000</t>
  </si>
  <si>
    <t>Paved ditch, asphalt</t>
  </si>
  <si>
    <t>PAVED DITCH, ASPHALT</t>
  </si>
  <si>
    <t>60908-1000</t>
  </si>
  <si>
    <t>60910-0000</t>
  </si>
  <si>
    <t>Reset curb</t>
  </si>
  <si>
    <t>RESET CURB</t>
  </si>
  <si>
    <t>60911-0500</t>
  </si>
  <si>
    <t>Recondition curb</t>
  </si>
  <si>
    <t>RECONDITION CURB</t>
  </si>
  <si>
    <t>60911-1000</t>
  </si>
  <si>
    <t>Recondition gutter</t>
  </si>
  <si>
    <t>RECONDITION GUTTER</t>
  </si>
  <si>
    <t>60915-1000</t>
  </si>
  <si>
    <t>Wheelstop, concrete</t>
  </si>
  <si>
    <t>WHEELSTOP, CONCRETE</t>
  </si>
  <si>
    <t>60915-2000</t>
  </si>
  <si>
    <t>Wheelstop, timber</t>
  </si>
  <si>
    <t>WHEELSTOP, TIMBER</t>
  </si>
  <si>
    <t>60915-3000</t>
  </si>
  <si>
    <t>Wheelstop, recycled plastic</t>
  </si>
  <si>
    <t>WHEELSTOP, RECYCLED PLASTIC</t>
  </si>
  <si>
    <t>60920-0000</t>
  </si>
  <si>
    <t>Reset wheelstop</t>
  </si>
  <si>
    <t>RESET WHEELSTOP</t>
  </si>
  <si>
    <t>60925-0000</t>
  </si>
  <si>
    <t>Bed course material</t>
  </si>
  <si>
    <t>BED COURSE MATERIAL</t>
  </si>
  <si>
    <t>60926-0000</t>
  </si>
  <si>
    <t>61101-0000</t>
  </si>
  <si>
    <t>Water system</t>
  </si>
  <si>
    <t>WATER SYSTEM</t>
  </si>
  <si>
    <t>61102-0100</t>
  </si>
  <si>
    <t>13mm waterline, copper</t>
  </si>
  <si>
    <t>1/2-INCH WATERLINE, COPPER</t>
  </si>
  <si>
    <t>61102-0150</t>
  </si>
  <si>
    <t>13mm waterline, galvanized steel</t>
  </si>
  <si>
    <t>1/2-INCH WATERLINE, GALVANIZED STEEL</t>
  </si>
  <si>
    <t>61102-0200</t>
  </si>
  <si>
    <t>13mm waterline, polyvinyl chloride (PVC)</t>
  </si>
  <si>
    <t>1/2-INCH WATERLINE, POLYVINYL CHLORIDE (PVC)</t>
  </si>
  <si>
    <t>61102-0350</t>
  </si>
  <si>
    <t>20mm waterline, copper</t>
  </si>
  <si>
    <t>3/4-INCH WATERLINE, COPPER</t>
  </si>
  <si>
    <t>61102-0400</t>
  </si>
  <si>
    <t>20mm waterline, galvanized steel</t>
  </si>
  <si>
    <t>3/4-INCH WATERLINE, GALVANIZED STEEL</t>
  </si>
  <si>
    <t>61102-0450</t>
  </si>
  <si>
    <t>20mm waterline, polyvinyl chloride (PVC)</t>
  </si>
  <si>
    <t>3/4-INCH WATERLINE, POLYVINYL CHLORIDE (PVC)</t>
  </si>
  <si>
    <t>61102-0600</t>
  </si>
  <si>
    <t>25mm waterline, copper</t>
  </si>
  <si>
    <t>1-INCH WATERLINE, COPPER</t>
  </si>
  <si>
    <t>61102-0650</t>
  </si>
  <si>
    <t>25mm waterline, galvanized steel</t>
  </si>
  <si>
    <t>1-INCH WATERLINE, GALVANIZED STEEL</t>
  </si>
  <si>
    <t>61102-0700</t>
  </si>
  <si>
    <t>25mm waterline, polyvinyl chloride (PVC)</t>
  </si>
  <si>
    <t>1-INCH WATERLINE, POLYVINYL CHLORIDE (PVC)</t>
  </si>
  <si>
    <t>61102-0850</t>
  </si>
  <si>
    <t>32mm waterline, copper</t>
  </si>
  <si>
    <t>1 1/4-INCH WATERLINE, COPPER</t>
  </si>
  <si>
    <t>61102-0900</t>
  </si>
  <si>
    <t>32mm waterline, galvanized steel</t>
  </si>
  <si>
    <t>1 1/4-INCH WATERLINE, GALVANIZED STEEL</t>
  </si>
  <si>
    <t>61102-0950</t>
  </si>
  <si>
    <t>32mm waterline, polyvinyl chloride (PVC)</t>
  </si>
  <si>
    <t>1 1/4-INCH WATERLINE, POLYVINYL CHLORIDE (PVC)</t>
  </si>
  <si>
    <t>61102-1100</t>
  </si>
  <si>
    <t>40mm waterline, copper</t>
  </si>
  <si>
    <t>1 1/2-INCH WATERLINE, COPPER</t>
  </si>
  <si>
    <t>61102-1150</t>
  </si>
  <si>
    <t>40mm waterline, galvanized steel</t>
  </si>
  <si>
    <t>1 1/2-INCH WATERLINE, GALVANIZED STEEL</t>
  </si>
  <si>
    <t>61102-1200</t>
  </si>
  <si>
    <t>40mm waterline, polyvinyl chloride (PVC)</t>
  </si>
  <si>
    <t>1 1/2-INCH WATERLINE, POLYVINYL CHLORIDE (PVC)</t>
  </si>
  <si>
    <t>61102-1600</t>
  </si>
  <si>
    <t>50mm waterline, copper</t>
  </si>
  <si>
    <t>2-INCH WATERLINE, COPPER</t>
  </si>
  <si>
    <t>61102-1650</t>
  </si>
  <si>
    <t>50mm waterline, galvanized steel</t>
  </si>
  <si>
    <t>2-INCH WATERLINE, GALVANIZED STEEL</t>
  </si>
  <si>
    <t>61102-1700</t>
  </si>
  <si>
    <t>50mm waterline, polyvinyl chloride (PVC)</t>
  </si>
  <si>
    <t>2-INCH WATERLINE, POLYVINYL CHLORIDE (PVC)</t>
  </si>
  <si>
    <t>61102-1750</t>
  </si>
  <si>
    <t>50mm waterline, ductile iron</t>
  </si>
  <si>
    <t>2-INCH WATERLINE, DUCTILE IRON</t>
  </si>
  <si>
    <t>61102-1850</t>
  </si>
  <si>
    <t>65mm waterline, copper</t>
  </si>
  <si>
    <t>2 1/2-INCH WATERLINE, COPPER</t>
  </si>
  <si>
    <t>61102-1900</t>
  </si>
  <si>
    <t>65mm waterline, galvanized steel</t>
  </si>
  <si>
    <t>2 1/2-INCH WATERLINE, GALVANIZED STEEL</t>
  </si>
  <si>
    <t>61102-1950</t>
  </si>
  <si>
    <t>65mm waterline, polyvinyl chloride (PVC)</t>
  </si>
  <si>
    <t>2 1/2-INCH WATERLINE, POLYVINYL CHLORIDE (PVC)</t>
  </si>
  <si>
    <t>61102-2100</t>
  </si>
  <si>
    <t>75mm waterline, copper</t>
  </si>
  <si>
    <t>3-INCH WATERLINE, COPPER</t>
  </si>
  <si>
    <t>61102-2150</t>
  </si>
  <si>
    <t>75mm waterline, galvanized steel</t>
  </si>
  <si>
    <t>3-INCH WATERLINE, GALVANIZED STEEL</t>
  </si>
  <si>
    <t>61102-2200</t>
  </si>
  <si>
    <t>75mm waterline, polyvinyl chloride (PVC)</t>
  </si>
  <si>
    <t>3-INCH WATERLINE, POLYVINYL CHLORIDE (PVC)</t>
  </si>
  <si>
    <t>61102-2250</t>
  </si>
  <si>
    <t>75mm waterline, ductile iron</t>
  </si>
  <si>
    <t>3-INCH WATERLINE, DUCTILE IRON</t>
  </si>
  <si>
    <t>61102-2600</t>
  </si>
  <si>
    <t>100mm waterline, copper</t>
  </si>
  <si>
    <t>4-INCH WATERLINE, COPPER</t>
  </si>
  <si>
    <t>61102-2650</t>
  </si>
  <si>
    <t>100mm waterline, galvanized steel</t>
  </si>
  <si>
    <t>4-INCH WATERLINE, GALVANIZED STEEL</t>
  </si>
  <si>
    <t>61102-2700</t>
  </si>
  <si>
    <t>100mm waterline, polyvinyl chloride (PVC)</t>
  </si>
  <si>
    <t>4-INCH WATERLINE, POLYVINYL CHLORIDE (PVC)</t>
  </si>
  <si>
    <t>61102-2750</t>
  </si>
  <si>
    <t>100mm waterline, ductile iron</t>
  </si>
  <si>
    <t>4-INCH WATERLINE, DUCTILE IRON</t>
  </si>
  <si>
    <t>61102-2850</t>
  </si>
  <si>
    <t>150mm waterline, copper</t>
  </si>
  <si>
    <t>6-INCH WATERLINE, COPPER</t>
  </si>
  <si>
    <t>61102-2900</t>
  </si>
  <si>
    <t>150mm waterline, galvanized steel</t>
  </si>
  <si>
    <t>6-INCH WATERLINE, GALVANIZED STEEL</t>
  </si>
  <si>
    <t>61102-2950</t>
  </si>
  <si>
    <t>150mm waterline, polyvinyl chloride (PVC)</t>
  </si>
  <si>
    <t>6-INCH WATERLINE, POLYVINYL CHLORIDE (PVC)</t>
  </si>
  <si>
    <t>61102-3000</t>
  </si>
  <si>
    <t>150mm waterline, ductile iron</t>
  </si>
  <si>
    <t>6-INCH WATERLINE, DUCTILE IRON</t>
  </si>
  <si>
    <t>61102-3100</t>
  </si>
  <si>
    <t>200mm waterline, copper</t>
  </si>
  <si>
    <t>8-INCH WATERLINE, COPPER</t>
  </si>
  <si>
    <t>61102-3150</t>
  </si>
  <si>
    <t>200mm waterline, galvanized steel</t>
  </si>
  <si>
    <t>8-INCH WATERLINE, GALVANIZED STEEL</t>
  </si>
  <si>
    <t>61102-3200</t>
  </si>
  <si>
    <t>200mm waterline, polyvinyl chloride (PVC)</t>
  </si>
  <si>
    <t>8-INCH WATERLINE, POLYVINYL CHLORIDE (PVC)</t>
  </si>
  <si>
    <t>61102-3250</t>
  </si>
  <si>
    <t>200mm waterline, ductile iron</t>
  </si>
  <si>
    <t>8-INCH WATERLINE, DUCTILE IRON</t>
  </si>
  <si>
    <t>61102-3350</t>
  </si>
  <si>
    <t>250mm waterline, copper</t>
  </si>
  <si>
    <t>10-INCH WATERLINE, COPPER</t>
  </si>
  <si>
    <t>61102-3400</t>
  </si>
  <si>
    <t>250mm waterline, galvanized steel</t>
  </si>
  <si>
    <t>10-INCH WATERLINE, GALVANIZED STEEL</t>
  </si>
  <si>
    <t>61102-3450</t>
  </si>
  <si>
    <t>250mm waterline, polyvinyl chloride (PVC)</t>
  </si>
  <si>
    <t>10-INCH WATERLINE, POLYVINYL CHLORIDE (PVC)</t>
  </si>
  <si>
    <t>61102-3500</t>
  </si>
  <si>
    <t>250mm waterline, ductile iron</t>
  </si>
  <si>
    <t>10-INCH WATERLINE, DUCTILE IRON</t>
  </si>
  <si>
    <t>61102-3600</t>
  </si>
  <si>
    <t>300mm waterline, copper</t>
  </si>
  <si>
    <t>12-INCH WATERLINE, COPPER</t>
  </si>
  <si>
    <t>61102-3650</t>
  </si>
  <si>
    <t>300mm waterline, galvanized steel</t>
  </si>
  <si>
    <t>12-INCH WATERLINE, GALVANIZED STEEL</t>
  </si>
  <si>
    <t>61102-3700</t>
  </si>
  <si>
    <t>300mm waterline, polyvinyl chloride (PVC)</t>
  </si>
  <si>
    <t>12-INCH WATERLINE, POLYVINYL CHLORIDE (PVC)</t>
  </si>
  <si>
    <t>61102-3750</t>
  </si>
  <si>
    <t>300mm waterline, ductile iron</t>
  </si>
  <si>
    <t>12-INCH WATERLINE, DUCTILE IRON</t>
  </si>
  <si>
    <t>61102-3850</t>
  </si>
  <si>
    <t>350mm waterline, copper</t>
  </si>
  <si>
    <t>14-INCH WATERLINE, COPPER</t>
  </si>
  <si>
    <t>61102-3900</t>
  </si>
  <si>
    <t>350mm waterline, galvanized steel</t>
  </si>
  <si>
    <t>14-INCH WATERLINE, GALVANIZED STEEL</t>
  </si>
  <si>
    <t>61102-3950</t>
  </si>
  <si>
    <t>350mm waterline, polyvinyl chloride (PVC)</t>
  </si>
  <si>
    <t>14-INCH WATERLINE, POLYVINYL CHLORIDE (PVC)</t>
  </si>
  <si>
    <t>61102-4000</t>
  </si>
  <si>
    <t>350mm waterline, ductile iron</t>
  </si>
  <si>
    <t>14-INCH WATERLINE, DUCTILE IRON</t>
  </si>
  <si>
    <t>61102-4100</t>
  </si>
  <si>
    <t>400mm waterline, copper</t>
  </si>
  <si>
    <t>16-INCH WATERLINE, COPPER</t>
  </si>
  <si>
    <t>61102-4150</t>
  </si>
  <si>
    <t>400mm waterline, galvanized steel</t>
  </si>
  <si>
    <t>16-INCH WATERLINE, GALVANIZED STEEL</t>
  </si>
  <si>
    <t>61102-4200</t>
  </si>
  <si>
    <t>400mm waterline, polyvinyl chloride (PVC)</t>
  </si>
  <si>
    <t>16-INCH WATERLINE, POLYVINYL CHLORIDE (PVC)</t>
  </si>
  <si>
    <t>61102-4250</t>
  </si>
  <si>
    <t>400mm waterline, ductile iron</t>
  </si>
  <si>
    <t>16-INCH WATERLINE, DUCTILE IRON</t>
  </si>
  <si>
    <t>61102-4350</t>
  </si>
  <si>
    <t>500mm waterline, copper</t>
  </si>
  <si>
    <t>20-INCH WATERLINE, COPPER</t>
  </si>
  <si>
    <t>61102-4400</t>
  </si>
  <si>
    <t>500mm waterline, galvanized steel</t>
  </si>
  <si>
    <t>20-INCH WATERLINE, GALVANIZED STEEL</t>
  </si>
  <si>
    <t>61102-4450</t>
  </si>
  <si>
    <t>500mm waterline, polyvinyl chloride (PVC)</t>
  </si>
  <si>
    <t>20-INCH WATERLINE, POLYVINYL CHLORIDE (PVC)</t>
  </si>
  <si>
    <t>61102-4500</t>
  </si>
  <si>
    <t>500mm waterline, ductile iron</t>
  </si>
  <si>
    <t>20-INCH WATERLINE, DUCTILE IRON</t>
  </si>
  <si>
    <t>61102-4600</t>
  </si>
  <si>
    <t>600mm waterline, copper</t>
  </si>
  <si>
    <t>24-INCH WATERLINE, COPPER</t>
  </si>
  <si>
    <t>61102-4650</t>
  </si>
  <si>
    <t>600mm waterline, galvanized steel</t>
  </si>
  <si>
    <t>24-INCH WATERLINE, GALVANIZED STEEL</t>
  </si>
  <si>
    <t>61102-4700</t>
  </si>
  <si>
    <t>600mm waterline, polyvinyl chloride (PVC)</t>
  </si>
  <si>
    <t>24-INCH WATERLINE, POLYVINYL CHLORIDE (PVC)</t>
  </si>
  <si>
    <t>61102-4750</t>
  </si>
  <si>
    <t>600mm waterline, ductile iron</t>
  </si>
  <si>
    <t>24-INCH WATERLINE, DUCTILE IRON</t>
  </si>
  <si>
    <t>61102-4850</t>
  </si>
  <si>
    <t>750mm waterline, copper</t>
  </si>
  <si>
    <t>30-INCH WATERLINE, COPPER</t>
  </si>
  <si>
    <t>61102-4900</t>
  </si>
  <si>
    <t>750mm waterline, galvanized steel</t>
  </si>
  <si>
    <t>30-INCH WATERLINE, GALVANIZED STEEL</t>
  </si>
  <si>
    <t>61102-4950</t>
  </si>
  <si>
    <t>750mm waterline, polyvinyl chloride (PVC)</t>
  </si>
  <si>
    <t>30-INCH WATERLINE, POLYVINYL CHLORIDE (PVC)</t>
  </si>
  <si>
    <t>61102-5000</t>
  </si>
  <si>
    <t>750mm waterline, ductile iron</t>
  </si>
  <si>
    <t>30-INCH WATERLINE, DUCTILE IRON</t>
  </si>
  <si>
    <t>61102-5100</t>
  </si>
  <si>
    <t>900mm waterline, copper</t>
  </si>
  <si>
    <t>36-INCH WATERLINE, COPPER</t>
  </si>
  <si>
    <t>61102-5150</t>
  </si>
  <si>
    <t>900mm waterline, galvanized steel</t>
  </si>
  <si>
    <t>36-INCH WATERLINE, GALVANIZED STEEL</t>
  </si>
  <si>
    <t>61102-5200</t>
  </si>
  <si>
    <t>900mm waterline, polyvinyl chloride (PVC)</t>
  </si>
  <si>
    <t>36-INCH WATERLINE, POLYVINYL CHLORIDE (PVC)</t>
  </si>
  <si>
    <t>61102-5250</t>
  </si>
  <si>
    <t>900mm waterline, ductile iron</t>
  </si>
  <si>
    <t>36-INCH WATERLINE, DUCTILE IRON</t>
  </si>
  <si>
    <t>61102-5350</t>
  </si>
  <si>
    <t>1050mm waterline, copper</t>
  </si>
  <si>
    <t>42-INCH WATERLINE, COPPER</t>
  </si>
  <si>
    <t>61102-5400</t>
  </si>
  <si>
    <t>1050mm waterline, galvanized steel</t>
  </si>
  <si>
    <t>42-INCH WATERLINE, GALVANIZED STEEL</t>
  </si>
  <si>
    <t>61102-5450</t>
  </si>
  <si>
    <t>1050mm waterline, polyvinyl chloride (PVC)</t>
  </si>
  <si>
    <t>42-INCH WATERLINE, POLYVINYL CHLORIDE (PVC)</t>
  </si>
  <si>
    <t>61102-5500</t>
  </si>
  <si>
    <t>1050mm waterline, ductile iron</t>
  </si>
  <si>
    <t>42-INCH WATERLINE, DUCTILE IRON</t>
  </si>
  <si>
    <t>61103-0100</t>
  </si>
  <si>
    <t>61103-0200</t>
  </si>
  <si>
    <t>100mm encasement pipe, polyvinyl chloride (PVC)</t>
  </si>
  <si>
    <t>4-INCH ENCASEMENT PIPE, POLYVINYL CHLORIDE (PVC)</t>
  </si>
  <si>
    <t>61103-0300</t>
  </si>
  <si>
    <t>61103-0400</t>
  </si>
  <si>
    <t>125mm encasement pipe, polyvinyl chloride (PVC)</t>
  </si>
  <si>
    <t>5-INCH ENCASEMENT PIPE, POLYVINYL CHLORIDE (PVC)</t>
  </si>
  <si>
    <t>61103-0500</t>
  </si>
  <si>
    <t>61103-0600</t>
  </si>
  <si>
    <t>150mm encasement pipe, polyvinyl chloride (PVC)</t>
  </si>
  <si>
    <t>6-INCH ENCASEMENT PIPE, POLYVINYL CHLORIDE (PVC)</t>
  </si>
  <si>
    <t>61103-0700</t>
  </si>
  <si>
    <t>61103-0800</t>
  </si>
  <si>
    <t>200mm encasement pipe, polyvinyl chloride (PVC)</t>
  </si>
  <si>
    <t>8-INCH ENCASEMENT PIPE, POLYVINYL CHLORIDE (PVC)</t>
  </si>
  <si>
    <t>61103-0900</t>
  </si>
  <si>
    <t>61103-1000</t>
  </si>
  <si>
    <t>250mm encasement pipe, polyvinyl chloride (PVC)</t>
  </si>
  <si>
    <t>10-INCH ENCASEMENT PIPE, POLYVINYL CHLORIDE (PVC)</t>
  </si>
  <si>
    <t>61103-1100</t>
  </si>
  <si>
    <t>61103-1200</t>
  </si>
  <si>
    <t>300mm encasement pipe, polyvinyl chloride (PVC)</t>
  </si>
  <si>
    <t>12-INCH ENCASEMENT PIPE, POLYVINYL CHLORIDE (PVC)</t>
  </si>
  <si>
    <t>61103-1300</t>
  </si>
  <si>
    <t>61103-1400</t>
  </si>
  <si>
    <t>350mm encasement pipe, polyvinyl chloride (PVC)</t>
  </si>
  <si>
    <t>14-INCH ENCASEMENT PIPE, POLYVINYL CHLORIDE (PVC)</t>
  </si>
  <si>
    <t>61103-1450</t>
  </si>
  <si>
    <t>400mm encasement pipe, galvanized steel</t>
  </si>
  <si>
    <t>16-INCH ENCASEMENT PIPE, GALVANIZED STEEL</t>
  </si>
  <si>
    <t>61103-1455</t>
  </si>
  <si>
    <t>400mm encasement pipe, steel</t>
  </si>
  <si>
    <t>16-INCH ENCASEMENT PIPE, STEEL</t>
  </si>
  <si>
    <t>61103-1480</t>
  </si>
  <si>
    <t>500mm encasement pipe, steel</t>
  </si>
  <si>
    <t>20-INCH ENCASEMENT PIPE, STEEL</t>
  </si>
  <si>
    <t>61103-1500</t>
  </si>
  <si>
    <t>61103-1600</t>
  </si>
  <si>
    <t>600mm encasement pipe, polyvinyl chloride (PVC)</t>
  </si>
  <si>
    <t>24-INCH ENCASEMENT PIPE, POLYVINYL CHLORIDE (PVC)</t>
  </si>
  <si>
    <t>61103-2200</t>
  </si>
  <si>
    <t>61104-0100</t>
  </si>
  <si>
    <t>Valve, butterfly</t>
  </si>
  <si>
    <t>VALVE, BUTTERFLY</t>
  </si>
  <si>
    <t>61104-0200</t>
  </si>
  <si>
    <t>Valve, air release</t>
  </si>
  <si>
    <t>VALVE, AIR RELEASE</t>
  </si>
  <si>
    <t>61104-0300</t>
  </si>
  <si>
    <t>Valve, blow-off</t>
  </si>
  <si>
    <t>VALVE, BLOW-OFF</t>
  </si>
  <si>
    <t>61104-0400</t>
  </si>
  <si>
    <t>Valve, gate</t>
  </si>
  <si>
    <t>VALVE, GATE</t>
  </si>
  <si>
    <t>61104-0500</t>
  </si>
  <si>
    <t>Valve, gate, 40mm</t>
  </si>
  <si>
    <t>VALVE, GATE, 1 1/2-INCH</t>
  </si>
  <si>
    <t>61104-0600</t>
  </si>
  <si>
    <t>Valve, gate, 50mm</t>
  </si>
  <si>
    <t>VALVE, GATE, 2-INCH</t>
  </si>
  <si>
    <t>61104-0700</t>
  </si>
  <si>
    <t>Valve, gate, 100mm</t>
  </si>
  <si>
    <t>VALVE, GATE, 4-INCH</t>
  </si>
  <si>
    <t>61104-0800</t>
  </si>
  <si>
    <t>Valve, gate, 150mm</t>
  </si>
  <si>
    <t>VALVE, GATE, 6-INCH</t>
  </si>
  <si>
    <t>61104-0900</t>
  </si>
  <si>
    <t>Valve, gate, 200mm</t>
  </si>
  <si>
    <t>VALVE, GATE, 8-INCH</t>
  </si>
  <si>
    <t>61104-0950</t>
  </si>
  <si>
    <t>Valve, gate, 250mm</t>
  </si>
  <si>
    <t>VALVE, GATE, 10-INCH</t>
  </si>
  <si>
    <t>61104-1000</t>
  </si>
  <si>
    <t>Valve, gate, 300mm</t>
  </si>
  <si>
    <t>VALVE, GATE, 12-INCH</t>
  </si>
  <si>
    <t>61104-1100</t>
  </si>
  <si>
    <t>Valve, gate, 600mm</t>
  </si>
  <si>
    <t>VALVE, GATE, 24-INCH</t>
  </si>
  <si>
    <t>61104-1200</t>
  </si>
  <si>
    <t>Valve, backflow prevention</t>
  </si>
  <si>
    <t>VALVE, BACKFLOW PREVENTION</t>
  </si>
  <si>
    <t>61104-1300</t>
  </si>
  <si>
    <t>Valve, plug</t>
  </si>
  <si>
    <t>VALVE, PLUG</t>
  </si>
  <si>
    <t>61105-0000</t>
  </si>
  <si>
    <t>Valve box</t>
  </si>
  <si>
    <t>VALVE BOX</t>
  </si>
  <si>
    <t>61106-0000</t>
  </si>
  <si>
    <t>Fire hydrant</t>
  </si>
  <si>
    <t>FIRE HYDRANT</t>
  </si>
  <si>
    <t>61106-1000</t>
  </si>
  <si>
    <t>Fire hydrant, dry</t>
  </si>
  <si>
    <t>FIRE HYDRANT, DRY</t>
  </si>
  <si>
    <t>61107-0000</t>
  </si>
  <si>
    <t>Water meter</t>
  </si>
  <si>
    <t>WATER METER</t>
  </si>
  <si>
    <t>61108-1000</t>
  </si>
  <si>
    <t>Adjust water valve</t>
  </si>
  <si>
    <t>ADJUST WATER VALVE</t>
  </si>
  <si>
    <t>61108-2000</t>
  </si>
  <si>
    <t>Adjust fire hydrant</t>
  </si>
  <si>
    <t>ADJUST FIRE HYDRANT</t>
  </si>
  <si>
    <t>61108-3000</t>
  </si>
  <si>
    <t>Adjust water meter</t>
  </si>
  <si>
    <t>ADJUST WATER METER</t>
  </si>
  <si>
    <t>61108-4000</t>
  </si>
  <si>
    <t>Adjust valve box</t>
  </si>
  <si>
    <t>ADJUST VALVE BOX</t>
  </si>
  <si>
    <t>61109-1000</t>
  </si>
  <si>
    <t>Relocate manhole</t>
  </si>
  <si>
    <t>RELOCATE MANHOLE</t>
  </si>
  <si>
    <t>61109-2000</t>
  </si>
  <si>
    <t>Relocate water valve</t>
  </si>
  <si>
    <t>RELOCATE WATER VALVE</t>
  </si>
  <si>
    <t>61109-3000</t>
  </si>
  <si>
    <t>Relocate water fountain</t>
  </si>
  <si>
    <t>RELOCATE WATER FOUNTAIN</t>
  </si>
  <si>
    <t>61109-4000</t>
  </si>
  <si>
    <t>Relocate fire hydrant</t>
  </si>
  <si>
    <t>RELOCATE FIRE HYDRANT</t>
  </si>
  <si>
    <t>61109-5000</t>
  </si>
  <si>
    <t>Relocate water meter</t>
  </si>
  <si>
    <t>RELOCATE WATER METER</t>
  </si>
  <si>
    <t>61110-0000</t>
  </si>
  <si>
    <t>Cathodic protection system</t>
  </si>
  <si>
    <t>CATHODIC PROTECTION SYSTEM</t>
  </si>
  <si>
    <t>61110-1000</t>
  </si>
  <si>
    <t>Irrigation system</t>
  </si>
  <si>
    <t>IRRIGATION SYSTEM</t>
  </si>
  <si>
    <t>61112-0000</t>
  </si>
  <si>
    <t>Water fountain</t>
  </si>
  <si>
    <t>WATER FOUNTAIN</t>
  </si>
  <si>
    <t>61113-0100</t>
  </si>
  <si>
    <t>Water system, utility company compensation</t>
  </si>
  <si>
    <t>CTSM</t>
  </si>
  <si>
    <t>WATER SYSTEM, UTILITY COMPANY COMPENSATION</t>
  </si>
  <si>
    <t>61114-0500</t>
  </si>
  <si>
    <t>Water system accessory, branch</t>
  </si>
  <si>
    <t>WATER SYSTEM ACCESSORY, BRANCH</t>
  </si>
  <si>
    <t>61114-1000</t>
  </si>
  <si>
    <t>Water system accessory, bend</t>
  </si>
  <si>
    <t>WATER SYSTEM ACCESSORY, BEND</t>
  </si>
  <si>
    <t>61114-1500</t>
  </si>
  <si>
    <t>Water system accessory, tie-in</t>
  </si>
  <si>
    <t>WATER SYSTEM ACCESSORY, TIE-IN</t>
  </si>
  <si>
    <t>61114-4000</t>
  </si>
  <si>
    <t>Water system accessory, blow-off assembly</t>
  </si>
  <si>
    <t>WATER SYSTEM ACCESSORY, BLOW-OFF ASSEMBLY</t>
  </si>
  <si>
    <t>61114-5000</t>
  </si>
  <si>
    <t>Water system accessory, curb stop, 25mm</t>
  </si>
  <si>
    <t>WATER SYSTEM ACCESSORY, CURB STOP, 1-INCH</t>
  </si>
  <si>
    <t>61114-6000</t>
  </si>
  <si>
    <t>Water system accessory, concrete thrust collar</t>
  </si>
  <si>
    <t>WATER SYSTEM ACCESSORY, CONCRETE THRUST COLLAR</t>
  </si>
  <si>
    <t>61201-0000</t>
  </si>
  <si>
    <t>Sewer system</t>
  </si>
  <si>
    <t>SEWER SYSTEM</t>
  </si>
  <si>
    <t>61202-0100</t>
  </si>
  <si>
    <t>100mm sewer line, plastic</t>
  </si>
  <si>
    <t>4-INCH SEWER LINE, PLASTIC</t>
  </si>
  <si>
    <t>61202-0200</t>
  </si>
  <si>
    <t>100mm sewer line, ductile iron</t>
  </si>
  <si>
    <t>4-INCH SEWER LINE, DUCTILE IRON</t>
  </si>
  <si>
    <t>61202-0300</t>
  </si>
  <si>
    <t>100mm sewer line, cast iron</t>
  </si>
  <si>
    <t>4-INCH SEWER LINE, CAST IRON</t>
  </si>
  <si>
    <t>61202-0400</t>
  </si>
  <si>
    <t>150mm sewer line, plastic</t>
  </si>
  <si>
    <t>6-INCH SEWER LINE, PLASTIC</t>
  </si>
  <si>
    <t>61202-0500</t>
  </si>
  <si>
    <t>150mm sewer line, ductile iron</t>
  </si>
  <si>
    <t>6-INCH SEWER LINE, DUCTILE IRON</t>
  </si>
  <si>
    <t>61202-0600</t>
  </si>
  <si>
    <t>150mm sewer line, cast iron</t>
  </si>
  <si>
    <t>6-INCH SEWER LINE, CAST IRON</t>
  </si>
  <si>
    <t>61202-0700</t>
  </si>
  <si>
    <t>200mm sewer line, plastic</t>
  </si>
  <si>
    <t>8-INCH SEWER LINE, PLASTIC</t>
  </si>
  <si>
    <t>61202-0800</t>
  </si>
  <si>
    <t>200mm sewer line, ductile iron</t>
  </si>
  <si>
    <t>8-INCH SEWER LINE, DUCTILE IRON</t>
  </si>
  <si>
    <t>61202-0900</t>
  </si>
  <si>
    <t>200mm sewer line, cast iron</t>
  </si>
  <si>
    <t>8-INCH SEWER LINE, CAST IRON</t>
  </si>
  <si>
    <t>61202-4000</t>
  </si>
  <si>
    <t>525mm sewer line, plastic</t>
  </si>
  <si>
    <t>21-INCH SEWER LINE, PLASTIC</t>
  </si>
  <si>
    <t>61203-0000</t>
  </si>
  <si>
    <t>Manhole, sanitary sewer</t>
  </si>
  <si>
    <t>MANHOLE, SANITARY SEWER</t>
  </si>
  <si>
    <t>61205-1000</t>
  </si>
  <si>
    <t>300mm sewer encasement pipe, galvanized steel</t>
  </si>
  <si>
    <t>12-INCH SEWER ENCASEMENT PIPE, GALVANIZED STEEL</t>
  </si>
  <si>
    <t>61206-0000</t>
  </si>
  <si>
    <t>Relocate sanitary service</t>
  </si>
  <si>
    <t>RELOCATE SANITARY SERVICE</t>
  </si>
  <si>
    <t>61207-0000</t>
  </si>
  <si>
    <t>61210-0000</t>
  </si>
  <si>
    <t>Sanitary sewer system, utility company compensation</t>
  </si>
  <si>
    <t>SANITARY SEWER SYSTEM, UTILITY COMPANY COMPENSATION</t>
  </si>
  <si>
    <t>61301-0000</t>
  </si>
  <si>
    <t>Simulated stone masonry surface treatment</t>
  </si>
  <si>
    <t>SIMULATED STONE MASONRY SURFACE TREATMENT</t>
  </si>
  <si>
    <t>61302-0000</t>
  </si>
  <si>
    <t>Simulated stone masonry test wall</t>
  </si>
  <si>
    <t>SIMULATED STONE MASONRY TEST WALL</t>
  </si>
  <si>
    <t>61303-0000</t>
  </si>
  <si>
    <t>Simulated stone masonry surface staining</t>
  </si>
  <si>
    <t>SIMULATED STONE MASONRY SURFACE STAINING</t>
  </si>
  <si>
    <t>61501-0100</t>
  </si>
  <si>
    <t>Sidewalk, concrete</t>
  </si>
  <si>
    <t>SIDEWALK, CONCRETE</t>
  </si>
  <si>
    <t>61501-0200</t>
  </si>
  <si>
    <t>Sidewalk, colored concrete</t>
  </si>
  <si>
    <t>SIDEWALK, COLORED CONCRETE</t>
  </si>
  <si>
    <t>61501-0300</t>
  </si>
  <si>
    <t>Sidewalk, fiber reinforced colored concrete</t>
  </si>
  <si>
    <t>SIDEWALK, FIBER REINFORCED COLORED CONCRETE</t>
  </si>
  <si>
    <t>61501-0400</t>
  </si>
  <si>
    <t>Sidewalk, precast concrete pavers</t>
  </si>
  <si>
    <t>SIDEWALK, PRECAST CONCRETE PAVERS</t>
  </si>
  <si>
    <t>61501-0500</t>
  </si>
  <si>
    <t>Sidewalk, exposed aggregate concrete</t>
  </si>
  <si>
    <t>SIDEWALK, EXPOSED AGGREGATE CONCRETE</t>
  </si>
  <si>
    <t>61501-0600</t>
  </si>
  <si>
    <t>Sidewalk, exposed aggregate colored concrete</t>
  </si>
  <si>
    <t>SIDEWALK, EXPOSED AGGREGATE COLORED CONCRETE</t>
  </si>
  <si>
    <t>61501-0700</t>
  </si>
  <si>
    <t>Sidewalk, decomposed granite</t>
  </si>
  <si>
    <t>SIDEWALK, DECOMPOSED GRANITE</t>
  </si>
  <si>
    <t>61501-0800</t>
  </si>
  <si>
    <t>Sidewalk, aggregate</t>
  </si>
  <si>
    <t>SIDEWALK, AGGREGATE</t>
  </si>
  <si>
    <t>61501-0900</t>
  </si>
  <si>
    <t>Sidewalk, stone</t>
  </si>
  <si>
    <t>SIDEWALK, STONE</t>
  </si>
  <si>
    <t>61501-1000</t>
  </si>
  <si>
    <t>Sidewalk, brick</t>
  </si>
  <si>
    <t>SIDEWALK, BRICK</t>
  </si>
  <si>
    <t>61501-1100</t>
  </si>
  <si>
    <t>Sidewalk, asphalt</t>
  </si>
  <si>
    <t>SIDEWALK, ASPHALT</t>
  </si>
  <si>
    <t>61502-1000</t>
  </si>
  <si>
    <t>Drive pad, concrete</t>
  </si>
  <si>
    <t>DRIVE PAD, CONCRETE</t>
  </si>
  <si>
    <t>61502-2000</t>
  </si>
  <si>
    <t>Drive pad, asphalt concrete</t>
  </si>
  <si>
    <t>DRIVE PAD, ASPHALT CONCRETE</t>
  </si>
  <si>
    <t>61502-3000</t>
  </si>
  <si>
    <t>Drive pad, stone</t>
  </si>
  <si>
    <t>DRIVE PAD, STONE</t>
  </si>
  <si>
    <t>61502-4000</t>
  </si>
  <si>
    <t>Drive pad, brick</t>
  </si>
  <si>
    <t>DRIVE PAD, BRICK</t>
  </si>
  <si>
    <t>61503-1000</t>
  </si>
  <si>
    <t>Median, concrete</t>
  </si>
  <si>
    <t>MEDIAN, CONCRETE</t>
  </si>
  <si>
    <t>61503-2000</t>
  </si>
  <si>
    <t>Median, exposed aggregate concrete</t>
  </si>
  <si>
    <t>MEDIAN, EXPOSED AGGREGATE CONCRETE</t>
  </si>
  <si>
    <t>61503-3000</t>
  </si>
  <si>
    <t>Median, asphalt</t>
  </si>
  <si>
    <t>MEDIAN, ASPHALT</t>
  </si>
  <si>
    <t>61503-4000</t>
  </si>
  <si>
    <t>61503-5000</t>
  </si>
  <si>
    <t>Median, stone</t>
  </si>
  <si>
    <t>MEDIAN, STONE</t>
  </si>
  <si>
    <t>61503-6000</t>
  </si>
  <si>
    <t>Median, brick</t>
  </si>
  <si>
    <t>MEDIAN, BRICK</t>
  </si>
  <si>
    <t>61504-1000</t>
  </si>
  <si>
    <t>Accessibility ramp, concrete</t>
  </si>
  <si>
    <t>ACCESSIBILITY RAMP, CONCRETE</t>
  </si>
  <si>
    <t>61504-2000</t>
  </si>
  <si>
    <t>Accessibility ramp, exposed aggregate concrete</t>
  </si>
  <si>
    <t>ACCESSIBILITY RAMP, EXPOSED AGGREGATE CONCRETE</t>
  </si>
  <si>
    <t>61504-3000</t>
  </si>
  <si>
    <t>Accessibility ramp, asphalt</t>
  </si>
  <si>
    <t>ACCESSIBILITY RAMP, ASPHALT</t>
  </si>
  <si>
    <t>61504-4000</t>
  </si>
  <si>
    <t>Accessibility ramp, stone</t>
  </si>
  <si>
    <t>ACCESSIBILITY RAMP, STONE</t>
  </si>
  <si>
    <t>61504-5000</t>
  </si>
  <si>
    <t>Accessibility ramp, brick</t>
  </si>
  <si>
    <t>ACCESSIBILITY RAMP, BRICK</t>
  </si>
  <si>
    <t>61505-1000</t>
  </si>
  <si>
    <t>61505-2000</t>
  </si>
  <si>
    <t>Accessibility ramp, timber</t>
  </si>
  <si>
    <t>ACCESSIBILITY RAMP, TIMBER</t>
  </si>
  <si>
    <t>61506-1000</t>
  </si>
  <si>
    <t>Paving, Brick</t>
  </si>
  <si>
    <t>PAVING, BRICK</t>
  </si>
  <si>
    <t>61506-2000</t>
  </si>
  <si>
    <t>Paving, cobblestone</t>
  </si>
  <si>
    <t>PAVING, COBBLESTONE</t>
  </si>
  <si>
    <t>61507-1000</t>
  </si>
  <si>
    <t>Feature strip, granite</t>
  </si>
  <si>
    <t>FEATURE STRIP, GRANITE</t>
  </si>
  <si>
    <t>61507-1010</t>
  </si>
  <si>
    <t>Feature strip, stone masonry</t>
  </si>
  <si>
    <t>FEATURE STRIP, STONE MASONRY</t>
  </si>
  <si>
    <t>61508-0100</t>
  </si>
  <si>
    <t>Reset cobblestone pavers</t>
  </si>
  <si>
    <t>RESET COBBLESTONE PAVERS</t>
  </si>
  <si>
    <t>61509-0000</t>
  </si>
  <si>
    <t>Detectable warning panels</t>
  </si>
  <si>
    <t>DETECTABLE WARNING PANELS</t>
  </si>
  <si>
    <t>61601-1000</t>
  </si>
  <si>
    <t>Slope paving, concrete</t>
  </si>
  <si>
    <t>SLOPE PAVING, CONCRETE</t>
  </si>
  <si>
    <t>61601-2000</t>
  </si>
  <si>
    <t>Slope paving, cellular concrete</t>
  </si>
  <si>
    <t>SLOPE PAVING, CELLULAR CONCRETE</t>
  </si>
  <si>
    <t>61601-3000</t>
  </si>
  <si>
    <t>Slope paving, stone</t>
  </si>
  <si>
    <t>SLOPE PAVING, STONE</t>
  </si>
  <si>
    <t>61601-4000</t>
  </si>
  <si>
    <t>Slope paving, brick</t>
  </si>
  <si>
    <t>SLOPE PAVING, BRICK</t>
  </si>
  <si>
    <t>61601-5000</t>
  </si>
  <si>
    <t>Slope paving, masonry block</t>
  </si>
  <si>
    <t>SLOPE PAVING, MASONRY BLOCK</t>
  </si>
  <si>
    <t>61601-6000</t>
  </si>
  <si>
    <t>Slope paving, rubble</t>
  </si>
  <si>
    <t>SLOPE PAVING, RUBBLE</t>
  </si>
  <si>
    <t>61701-0050</t>
  </si>
  <si>
    <t>61701-0150</t>
  </si>
  <si>
    <t>61701-0250</t>
  </si>
  <si>
    <t>61701-0400</t>
  </si>
  <si>
    <t>61701-0550</t>
  </si>
  <si>
    <t>61701-0700</t>
  </si>
  <si>
    <t>61701-0850</t>
  </si>
  <si>
    <t>61701-1000</t>
  </si>
  <si>
    <t>61701-1150</t>
  </si>
  <si>
    <t>Guardrail system G3</t>
  </si>
  <si>
    <t>GUARDRAIL SYSTEM G3</t>
  </si>
  <si>
    <t>61701-1200</t>
  </si>
  <si>
    <t>61701-1250</t>
  </si>
  <si>
    <t>61701-1300</t>
  </si>
  <si>
    <t>61701-1350</t>
  </si>
  <si>
    <t>61701-1400</t>
  </si>
  <si>
    <t>61701-1450</t>
  </si>
  <si>
    <t>61701-1500</t>
  </si>
  <si>
    <t>61701-1550</t>
  </si>
  <si>
    <t>61701-1600</t>
  </si>
  <si>
    <t>61701-1650</t>
  </si>
  <si>
    <t>61701-1700</t>
  </si>
  <si>
    <t>61701-1750</t>
  </si>
  <si>
    <t>61701-1800</t>
  </si>
  <si>
    <t>61701-1850</t>
  </si>
  <si>
    <t>61701-1900</t>
  </si>
  <si>
    <t>61701-1950</t>
  </si>
  <si>
    <t>61701-2000</t>
  </si>
  <si>
    <t>61701-2050</t>
  </si>
  <si>
    <t>61701-2100</t>
  </si>
  <si>
    <t>61701-2150</t>
  </si>
  <si>
    <t>61701-2200</t>
  </si>
  <si>
    <t>61701-2250</t>
  </si>
  <si>
    <t>61701-2300</t>
  </si>
  <si>
    <t>61701-2350</t>
  </si>
  <si>
    <t>61701-2400</t>
  </si>
  <si>
    <t>61701-2450</t>
  </si>
  <si>
    <t>61701-2500</t>
  </si>
  <si>
    <t>61701-2550</t>
  </si>
  <si>
    <t>61701-2600</t>
  </si>
  <si>
    <t>61701-2650</t>
  </si>
  <si>
    <t>61701-2700</t>
  </si>
  <si>
    <t>61701-2750</t>
  </si>
  <si>
    <t>61701-2800</t>
  </si>
  <si>
    <t>61701-2850</t>
  </si>
  <si>
    <t>61701-2900</t>
  </si>
  <si>
    <t>61701-2950</t>
  </si>
  <si>
    <t>61701-3000</t>
  </si>
  <si>
    <t>61701-3050</t>
  </si>
  <si>
    <t>61701-3100</t>
  </si>
  <si>
    <t>61701-3150</t>
  </si>
  <si>
    <t>61701-3200</t>
  </si>
  <si>
    <t>61701-3250</t>
  </si>
  <si>
    <t>61701-3300</t>
  </si>
  <si>
    <t>61701-3350</t>
  </si>
  <si>
    <t>61701-3400</t>
  </si>
  <si>
    <t>61701-3450</t>
  </si>
  <si>
    <t>61701-3500</t>
  </si>
  <si>
    <t>61701-3550</t>
  </si>
  <si>
    <t>61701-3600</t>
  </si>
  <si>
    <t>61701-3650</t>
  </si>
  <si>
    <t>61701-3700</t>
  </si>
  <si>
    <t>61701-3750</t>
  </si>
  <si>
    <t>61701-3800</t>
  </si>
  <si>
    <t>61701-3850</t>
  </si>
  <si>
    <t>61701-3900</t>
  </si>
  <si>
    <t>Guardrail system SBTA</t>
  </si>
  <si>
    <t>GUARDRAIL SYSTEM SBTA</t>
  </si>
  <si>
    <t>61701-3950</t>
  </si>
  <si>
    <t>61701-4000</t>
  </si>
  <si>
    <t>Guardrail system SBTB</t>
  </si>
  <si>
    <t>GUARDRAIL SYSTEM SBTB</t>
  </si>
  <si>
    <t>61701-4010</t>
  </si>
  <si>
    <t>61701-4020</t>
  </si>
  <si>
    <t>Guardrail system SBTC</t>
  </si>
  <si>
    <t>GUARDRAIL SYSTEM SBTC</t>
  </si>
  <si>
    <t>61701-4050</t>
  </si>
  <si>
    <t>Guardrail system MBSBTB</t>
  </si>
  <si>
    <t>GUARDRAIL SYSTEM MBSBTB</t>
  </si>
  <si>
    <t>61701-4100</t>
  </si>
  <si>
    <t>Guardrail system CRG, type 2, class A</t>
  </si>
  <si>
    <t>GUARDRAIL SYSTEM CRG, TYPE 2, CLASS A</t>
  </si>
  <si>
    <t>61701-4150</t>
  </si>
  <si>
    <t>Guardrail system CRG, type 2, class B</t>
  </si>
  <si>
    <t>GUARDRAIL SYSTEM CRG, TYPE 2, CLASS B</t>
  </si>
  <si>
    <t>61701-4200</t>
  </si>
  <si>
    <t>Guardrail system CRG, type 3, class A</t>
  </si>
  <si>
    <t>GUARDRAIL SYSTEM CRG, TYPE 3, CLASS A</t>
  </si>
  <si>
    <t>61701-4250</t>
  </si>
  <si>
    <t>Guardrail system CRG, type 3, class B</t>
  </si>
  <si>
    <t>GUARDRAIL SYSTEM CRG, TYPE 3, CLASS B</t>
  </si>
  <si>
    <t>61701-4300</t>
  </si>
  <si>
    <t>Guardrail system CRG, type 4, class A</t>
  </si>
  <si>
    <t>GUARDRAIL SYSTEM CRG, TYPE 4, CLASS A</t>
  </si>
  <si>
    <t>61701-4350</t>
  </si>
  <si>
    <t>Guardrail system CRG, type 4, class B</t>
  </si>
  <si>
    <t>GUARDRAIL SYSTEM CRG, TYPE 4, CLASS B</t>
  </si>
  <si>
    <t>61701-4400</t>
  </si>
  <si>
    <t>Guardrail system SBLG</t>
  </si>
  <si>
    <t>GUARDRAIL SYSTEM SBLG</t>
  </si>
  <si>
    <t>61701-4450</t>
  </si>
  <si>
    <t>Guardrail system SBLG, removable rail</t>
  </si>
  <si>
    <t>GUARDRAIL SYSTEM SBLG, REMOVABLE RAIL</t>
  </si>
  <si>
    <t>61702-0000</t>
  </si>
  <si>
    <t>Terminal section</t>
  </si>
  <si>
    <t>TERMINAL SECTION</t>
  </si>
  <si>
    <t>61702-0100</t>
  </si>
  <si>
    <t>61702-0300</t>
  </si>
  <si>
    <t>61702-0400</t>
  </si>
  <si>
    <t>61702-0510</t>
  </si>
  <si>
    <t>Terminal section, type SBT-FAT</t>
  </si>
  <si>
    <t>TERMINAL SECTION, TYPE SBT-FAT</t>
  </si>
  <si>
    <t>61702-0600</t>
  </si>
  <si>
    <t>61702-0700</t>
  </si>
  <si>
    <t>Terminal section, type flared turned down</t>
  </si>
  <si>
    <t>TERMINAL SECTION, TYPE FLARED TURNED DOWN</t>
  </si>
  <si>
    <t>61702-0800</t>
  </si>
  <si>
    <t>61702-0900</t>
  </si>
  <si>
    <t>Terminal section, type BAT-Merritt Parkway Guiderail</t>
  </si>
  <si>
    <t>TERMINAL SECTION, TYPE BAT-MERRITT PARKWAY GUIDERAIL</t>
  </si>
  <si>
    <t>61702-1000</t>
  </si>
  <si>
    <t>Terminal section, type FAT-Merritt Parkway Guiderail</t>
  </si>
  <si>
    <t>TERMINAL SECTION, TYPE FAT-MERRITT PARKWAY GUIDERAIL</t>
  </si>
  <si>
    <t>61702-1100</t>
  </si>
  <si>
    <t>61702-1200</t>
  </si>
  <si>
    <t>Terminal section, type LST</t>
  </si>
  <si>
    <t>TERMINAL SECTION, TYPE LST</t>
  </si>
  <si>
    <t>61702-1300</t>
  </si>
  <si>
    <t>Terminal section, type MELT</t>
  </si>
  <si>
    <t>TERMINAL SECTION, TYPE MELT</t>
  </si>
  <si>
    <t>61702-1400</t>
  </si>
  <si>
    <t>Terminal section, type SBT TANGENT</t>
  </si>
  <si>
    <t>TERMINAL SECTION, TYPE SBT TANGENT</t>
  </si>
  <si>
    <t>61703-0000</t>
  </si>
  <si>
    <t>Terminal end</t>
  </si>
  <si>
    <t>TERMINAL END</t>
  </si>
  <si>
    <t>61703-1000</t>
  </si>
  <si>
    <t>Terminal end, type flared end section</t>
  </si>
  <si>
    <t>TERMINAL END, TYPE FLARED END SECTION</t>
  </si>
  <si>
    <t>61703-2000</t>
  </si>
  <si>
    <t>Terminal end, type round end section</t>
  </si>
  <si>
    <t>TERMINAL END, TYPE ROUND END SECTION</t>
  </si>
  <si>
    <t>61704-1000</t>
  </si>
  <si>
    <t>61704-2000</t>
  </si>
  <si>
    <t>61704-4000</t>
  </si>
  <si>
    <t>Replacement blockout</t>
  </si>
  <si>
    <t>REPLACEMENT BLOCKOUT</t>
  </si>
  <si>
    <t>61705-0100</t>
  </si>
  <si>
    <t>Replacement guardrail W-beam rail element, type 2, class A</t>
  </si>
  <si>
    <t>REPLACEMENT GUARDRAIL W-BEAM RAIL ELEMENT, TYPE 2, CLASS A</t>
  </si>
  <si>
    <t>61705-0200</t>
  </si>
  <si>
    <t>Replacement guardrail W-beam rail element, type 2, class B</t>
  </si>
  <si>
    <t>REPLACEMENT GUARDRAIL W-BEAM RAIL ELEMENT, TYPE 2, CLASS B</t>
  </si>
  <si>
    <t>61705-0300</t>
  </si>
  <si>
    <t>Replacement guardrail W-beam rail element, type 3, class A</t>
  </si>
  <si>
    <t>REPLACEMENT GUARDRAIL W-BEAM RAIL ELEMENT, TYPE 3, CLASS A</t>
  </si>
  <si>
    <t>61705-0400</t>
  </si>
  <si>
    <t>Replacement guardrail W-beam rail element, type 3, class B</t>
  </si>
  <si>
    <t>REPLACEMENT GUARDRAIL W-BEAM RAIL ELEMENT, TYPE 3, CLASS B</t>
  </si>
  <si>
    <t>61705-0600</t>
  </si>
  <si>
    <t>Replacement guardrail W-beam rail element, type 4, class B</t>
  </si>
  <si>
    <t>REPLACEMENT GUARDRAIL W-BEAM RAIL ELEMENT, TYPE 4, CLASS B</t>
  </si>
  <si>
    <t>61705-0700</t>
  </si>
  <si>
    <t>Replacement guardrail thrie-beam rail element, type 2, class A</t>
  </si>
  <si>
    <t>REPLACEMENT GUARDRAIL THRIE-BEAM RAIL ELEMENT, TYPE 2, CLASS A</t>
  </si>
  <si>
    <t>61705-0800</t>
  </si>
  <si>
    <t>Replacement guardrail thrie-beam rail element, type 2, class B</t>
  </si>
  <si>
    <t>REPLACEMENT GUARDRAIL THRIE-BEAM RAIL ELEMENT, TYPE 2, CLASS B</t>
  </si>
  <si>
    <t>61705-0900</t>
  </si>
  <si>
    <t>Replacement guardrail thrie-beam rail element, type 3, class A</t>
  </si>
  <si>
    <t>REPLACEMENT GUARDRAIL THRIE-BEAM RAIL ELEMENT, TYPE 3, CLASS A</t>
  </si>
  <si>
    <t>61705-1000</t>
  </si>
  <si>
    <t>Replacement guardrail thrie-beam rail element, type 3, class B</t>
  </si>
  <si>
    <t>REPLACEMENT GUARDRAIL THRIE-BEAM RAIL ELEMENT, TYPE 3, CLASS B</t>
  </si>
  <si>
    <t>61705-1100</t>
  </si>
  <si>
    <t>Replacement guardrail thrie-beam rail element, type 4, class A</t>
  </si>
  <si>
    <t>REPLACEMENT GUARDRAIL THRIE-BEAM RAIL ELEMENT, TYPE 4, CLASS A</t>
  </si>
  <si>
    <t>61705-1200</t>
  </si>
  <si>
    <t>Replacement guardrail thrie-beam rail element, type 4, class B</t>
  </si>
  <si>
    <t>REPLACEMENT GUARDRAIL THRIE-BEAM RAIL ELEMENT, TYPE 4, CLASS B</t>
  </si>
  <si>
    <t>61707-0000</t>
  </si>
  <si>
    <t>Structure transition railing</t>
  </si>
  <si>
    <t>STRUCTURE TRANSITION RAILING</t>
  </si>
  <si>
    <t>61707-1000</t>
  </si>
  <si>
    <t>Structure transition railing, G4 system</t>
  </si>
  <si>
    <t>STRUCTURE TRANSITION RAILING, G4 SYSTEM</t>
  </si>
  <si>
    <t>61707-2000</t>
  </si>
  <si>
    <t>Structure transition railing, SBT system</t>
  </si>
  <si>
    <t>STRUCTURE TRANSITION RAILING, SBT SYSTEM</t>
  </si>
  <si>
    <t>61707-3000</t>
  </si>
  <si>
    <t>Structure transition railing, abutting steel backed timber</t>
  </si>
  <si>
    <t>STRUCTURE TRANSITION RAILING, ABUTTING STEEL BACKED TIMBER</t>
  </si>
  <si>
    <t>61708-1000</t>
  </si>
  <si>
    <t>Remove and reset, guardrail</t>
  </si>
  <si>
    <t>REMOVE AND RESET, GUARDRAIL</t>
  </si>
  <si>
    <t>61709-1000</t>
  </si>
  <si>
    <t>Remove and reset, post</t>
  </si>
  <si>
    <t>REMOVE AND RESET, POST</t>
  </si>
  <si>
    <t>61709-2000</t>
  </si>
  <si>
    <t>Remove and reset, rail section</t>
  </si>
  <si>
    <t>REMOVE AND RESET, RAIL SECTION</t>
  </si>
  <si>
    <t>61709-3000</t>
  </si>
  <si>
    <t>Remove and reset, impact attenuator</t>
  </si>
  <si>
    <t>REMOVE AND RESET, IMPACT ATTENUATOR</t>
  </si>
  <si>
    <t>61709-4000</t>
  </si>
  <si>
    <t>Remove and reset, terminal section</t>
  </si>
  <si>
    <t>REMOVE AND RESET, TERMINAL SECTION</t>
  </si>
  <si>
    <t>61710-0000</t>
  </si>
  <si>
    <t>Raising guardrail</t>
  </si>
  <si>
    <t>RAISING GUARDRAIL</t>
  </si>
  <si>
    <t>61711-0000</t>
  </si>
  <si>
    <t>Impact attenuator</t>
  </si>
  <si>
    <t>IMPACT ATTENUATOR</t>
  </si>
  <si>
    <t>61801-0000</t>
  </si>
  <si>
    <t>Concrete barrier</t>
  </si>
  <si>
    <t>CONCRETE BARRIER</t>
  </si>
  <si>
    <t>61802-0000</t>
  </si>
  <si>
    <t>Concrete guardwall</t>
  </si>
  <si>
    <t>CONCRETE GUARDWALL</t>
  </si>
  <si>
    <t>61803-1000</t>
  </si>
  <si>
    <t>Precast concrete guardwall, type 1</t>
  </si>
  <si>
    <t>PRECAST CONCRETE GUARDWALL, TYPE 1</t>
  </si>
  <si>
    <t>61803-2000</t>
  </si>
  <si>
    <t>Precast concrete guardwall, type 2</t>
  </si>
  <si>
    <t>PRECAST CONCRETE GUARDWALL, TYPE 2</t>
  </si>
  <si>
    <t>61803-3000</t>
  </si>
  <si>
    <t>Precast concrete guardwall, type 3</t>
  </si>
  <si>
    <t>PRECAST CONCRETE GUARDWALL, TYPE 3</t>
  </si>
  <si>
    <t>61803-4000</t>
  </si>
  <si>
    <t>Precast concrete guardwall, type 4</t>
  </si>
  <si>
    <t>PRECAST CONCRETE GUARDWALL, TYPE 4</t>
  </si>
  <si>
    <t>61804-1000</t>
  </si>
  <si>
    <t>Terminal section, type 1</t>
  </si>
  <si>
    <t>TERMINAL SECTION, TYPE 1</t>
  </si>
  <si>
    <t>61805-0000</t>
  </si>
  <si>
    <t>Reset barrier</t>
  </si>
  <si>
    <t>RESET BARRIER</t>
  </si>
  <si>
    <t>61806-0000</t>
  </si>
  <si>
    <t>Reset terminal section</t>
  </si>
  <si>
    <t>RESET TERMINAL SECTION</t>
  </si>
  <si>
    <t>61807-0000</t>
  </si>
  <si>
    <t>Concrete parapet</t>
  </si>
  <si>
    <t>CONCRETE PARAPET</t>
  </si>
  <si>
    <t>61901-0000</t>
  </si>
  <si>
    <t>Fence</t>
  </si>
  <si>
    <t>FENCE</t>
  </si>
  <si>
    <t>61901-0100</t>
  </si>
  <si>
    <t>Fence, woven wire</t>
  </si>
  <si>
    <t>FENCE, WOVEN WIRE</t>
  </si>
  <si>
    <t>61901-0200</t>
  </si>
  <si>
    <t>Fence, woven wire, 1200mm height</t>
  </si>
  <si>
    <t>FENCE, WOVEN WIRE, 48-INCH HEIGHT</t>
  </si>
  <si>
    <t>61901-0300</t>
  </si>
  <si>
    <t>Fence, woven wire, 1350mm height</t>
  </si>
  <si>
    <t>FENCE, WOVEN WIRE, 54-INCH HEIGHT</t>
  </si>
  <si>
    <t>61901-0400</t>
  </si>
  <si>
    <t>Fence, woven wire, 1800mm height</t>
  </si>
  <si>
    <t>FENCE, WOVEN WIRE, 72-INCH HEIGHT</t>
  </si>
  <si>
    <t>61901-0500</t>
  </si>
  <si>
    <t>Fence, woven wire, 2400mm height</t>
  </si>
  <si>
    <t>FENCE, WOVEN WIRE, 96-INCH HEIGHT</t>
  </si>
  <si>
    <t>61901-0550</t>
  </si>
  <si>
    <t>Fence, barb-less wire</t>
  </si>
  <si>
    <t>FENCE, BARB-LESS WIRE</t>
  </si>
  <si>
    <t>61901-0553</t>
  </si>
  <si>
    <t>Fence, barb-less wire, 4 strand</t>
  </si>
  <si>
    <t>FENCE, BARB-LESS WIRE, 4 STRAND</t>
  </si>
  <si>
    <t>61901-0600</t>
  </si>
  <si>
    <t>Fence, barbed wire</t>
  </si>
  <si>
    <t>FENCE, BARBED WIRE</t>
  </si>
  <si>
    <t>61901-0700</t>
  </si>
  <si>
    <t>Fence, barbed wire, 2 strand</t>
  </si>
  <si>
    <t>FENCE, BARBED WIRE, 2 STRAND</t>
  </si>
  <si>
    <t>61901-0800</t>
  </si>
  <si>
    <t>61901-0900</t>
  </si>
  <si>
    <t>61901-1000</t>
  </si>
  <si>
    <t>61901-1100</t>
  </si>
  <si>
    <t>Fence, barbed wire, 5 strand, laydown</t>
  </si>
  <si>
    <t>FENCE, BARBED WIRE, 5 STRAND, LAYDOWN</t>
  </si>
  <si>
    <t>61901-1200</t>
  </si>
  <si>
    <t>Fence, barbed wire, 6 strand</t>
  </si>
  <si>
    <t>FENCE, BARBED WIRE, 6 STRAND</t>
  </si>
  <si>
    <t>61901-1300</t>
  </si>
  <si>
    <t>Fence, chain link</t>
  </si>
  <si>
    <t>FENCE, CHAIN LINK</t>
  </si>
  <si>
    <t>61901-1400</t>
  </si>
  <si>
    <t>Fence, chain link, 900mm height</t>
  </si>
  <si>
    <t>FENCE, CHAIN LINK, 36-INCH HEIGHT</t>
  </si>
  <si>
    <t>61901-1500</t>
  </si>
  <si>
    <t>Fence, chain link, 1050mm height</t>
  </si>
  <si>
    <t>FENCE, CHAIN LINK, 42-INCH HEIGHT</t>
  </si>
  <si>
    <t>61901-1600</t>
  </si>
  <si>
    <t>Fence, chain link, 1200mm height</t>
  </si>
  <si>
    <t>FENCE, CHAIN LINK, 48-INCH HEIGHT</t>
  </si>
  <si>
    <t>61901-1700</t>
  </si>
  <si>
    <t>Fence, chain link, 1350mm height</t>
  </si>
  <si>
    <t>FENCE, CHAIN LINK, 54-INCH HEIGHT</t>
  </si>
  <si>
    <t>61901-1800</t>
  </si>
  <si>
    <t>Fence, chain link, 1500mm height</t>
  </si>
  <si>
    <t>FENCE, CHAIN LINK, 60-INCH HEIGHT</t>
  </si>
  <si>
    <t>61901-1900</t>
  </si>
  <si>
    <t>Fence, chain link, 1650mm height</t>
  </si>
  <si>
    <t>FENCE, CHAIN LINK, 66-INCH HEIGHT</t>
  </si>
  <si>
    <t>61901-2000</t>
  </si>
  <si>
    <t>Fence, chain link, 1800mm height</t>
  </si>
  <si>
    <t>FENCE, CHAIN LINK, 72-INCH HEIGHT</t>
  </si>
  <si>
    <t>61901-2100</t>
  </si>
  <si>
    <t>Fence, chain link, 2400mm height</t>
  </si>
  <si>
    <t>FENCE, CHAIN LINK, 96-INCH HEIGHT</t>
  </si>
  <si>
    <t>61901-2200</t>
  </si>
  <si>
    <t>Fence, chain link, 3000mm height</t>
  </si>
  <si>
    <t>FENCE, CHAIN LINK, 120-INCH HEIGHT</t>
  </si>
  <si>
    <t>61901-2250</t>
  </si>
  <si>
    <t>Fence, rail</t>
  </si>
  <si>
    <t>FENCE, RAIL</t>
  </si>
  <si>
    <t>61901-2253</t>
  </si>
  <si>
    <t>Fence, rail, 4 rail</t>
  </si>
  <si>
    <t>FENCE, RAIL, 4 RAIL</t>
  </si>
  <si>
    <t>61901-2300</t>
  </si>
  <si>
    <t>Fence, split rail</t>
  </si>
  <si>
    <t>FENCE, SPLIT RAIL</t>
  </si>
  <si>
    <t>61901-2400</t>
  </si>
  <si>
    <t>61901-2500</t>
  </si>
  <si>
    <t>61901-2600</t>
  </si>
  <si>
    <t>61901-2700</t>
  </si>
  <si>
    <t>61901-2800</t>
  </si>
  <si>
    <t>61901-2900</t>
  </si>
  <si>
    <t>61901-3000</t>
  </si>
  <si>
    <t>Fence, wood stockade</t>
  </si>
  <si>
    <t>FENCE, WOOD STOCKADE</t>
  </si>
  <si>
    <t>61901-3100</t>
  </si>
  <si>
    <t>Fence, wood stockade, 1800mm height</t>
  </si>
  <si>
    <t>FENCE, WOOD STOCKADE, 72-INCH HEIGHT</t>
  </si>
  <si>
    <t>61901-3200</t>
  </si>
  <si>
    <t>Fence, wood stockade, 2400mm height</t>
  </si>
  <si>
    <t>FENCE, WOOD STOCKADE, 96-INCH HEIGHT</t>
  </si>
  <si>
    <t>61901-3300</t>
  </si>
  <si>
    <t>Fence, tortoise barrier</t>
  </si>
  <si>
    <t>FENCE, TORTOISE BARRIER</t>
  </si>
  <si>
    <t>61901-3400</t>
  </si>
  <si>
    <t>Fence, combination wire</t>
  </si>
  <si>
    <t>FENCE, COMBINATION WIRE</t>
  </si>
  <si>
    <t>61902-0000</t>
  </si>
  <si>
    <t>Gate</t>
  </si>
  <si>
    <t>GATE</t>
  </si>
  <si>
    <t>61902-0100</t>
  </si>
  <si>
    <t>Gate, wood</t>
  </si>
  <si>
    <t>GATE, WOOD</t>
  </si>
  <si>
    <t>61902-0200</t>
  </si>
  <si>
    <t>61902-0300</t>
  </si>
  <si>
    <t>61902-0400</t>
  </si>
  <si>
    <t>61902-0500</t>
  </si>
  <si>
    <t>61902-0600</t>
  </si>
  <si>
    <t>61902-0700</t>
  </si>
  <si>
    <t>61902-0800</t>
  </si>
  <si>
    <t>61902-0900</t>
  </si>
  <si>
    <t>Gate, metal</t>
  </si>
  <si>
    <t>GATE, METAL</t>
  </si>
  <si>
    <t>61902-1000</t>
  </si>
  <si>
    <t>61902-1100</t>
  </si>
  <si>
    <t>61902-1200</t>
  </si>
  <si>
    <t>61902-1300</t>
  </si>
  <si>
    <t>61902-1400</t>
  </si>
  <si>
    <t>61902-1500</t>
  </si>
  <si>
    <t>61902-1600</t>
  </si>
  <si>
    <t>61902-1700</t>
  </si>
  <si>
    <t>61902-1800</t>
  </si>
  <si>
    <t>61902-1900</t>
  </si>
  <si>
    <t>61902-2000</t>
  </si>
  <si>
    <t>61902-2100</t>
  </si>
  <si>
    <t>61902-2200</t>
  </si>
  <si>
    <t>Gate, metal, 10200mm width</t>
  </si>
  <si>
    <t>GATE, METAL, 34 FEET WIDTH</t>
  </si>
  <si>
    <t>61902-2300</t>
  </si>
  <si>
    <t>Gate, barbed wire</t>
  </si>
  <si>
    <t>GATE, BARBED WIRE</t>
  </si>
  <si>
    <t>61902-2400</t>
  </si>
  <si>
    <t>61902-2500</t>
  </si>
  <si>
    <t>61902-2600</t>
  </si>
  <si>
    <t>61902-2700</t>
  </si>
  <si>
    <t>Gate, chain link</t>
  </si>
  <si>
    <t>GATE, CHAIN LINK</t>
  </si>
  <si>
    <t>61902-2800</t>
  </si>
  <si>
    <t>Gate, chain link, 900mm width</t>
  </si>
  <si>
    <t>GATE, CHAIN LINK, 3 FEET WIDTH</t>
  </si>
  <si>
    <t>61902-2900</t>
  </si>
  <si>
    <t>Gate, chain link, 1200mm width</t>
  </si>
  <si>
    <t>GATE, CHAIN LINK, 4 FEET WIDTH</t>
  </si>
  <si>
    <t>61902-3000</t>
  </si>
  <si>
    <t>Gate, chain link, 1800mm width</t>
  </si>
  <si>
    <t>GATE, CHAIN LINK, 6 FEET WIDTH</t>
  </si>
  <si>
    <t>61902-3100</t>
  </si>
  <si>
    <t>Gate, chain link, 2400mm width</t>
  </si>
  <si>
    <t>GATE, CHAIN LINK, 8 FEET WIDTH</t>
  </si>
  <si>
    <t>61902-3200</t>
  </si>
  <si>
    <t>Gate, chain link, 3000mm width</t>
  </si>
  <si>
    <t>GATE, CHAIN LINK, 10 FEET WIDTH</t>
  </si>
  <si>
    <t>61902-3300</t>
  </si>
  <si>
    <t>Gate, chain link, 3600mm width</t>
  </si>
  <si>
    <t>GATE, CHAIN LINK, 12 FEET WIDTH</t>
  </si>
  <si>
    <t>61902-3400</t>
  </si>
  <si>
    <t>Gate, chain link, 4200mm width</t>
  </si>
  <si>
    <t>GATE, CHAIN LINK, 14 FEET WIDTH</t>
  </si>
  <si>
    <t>61902-3500</t>
  </si>
  <si>
    <t>Gate, chain link, 4800mm width</t>
  </si>
  <si>
    <t>GATE, CHAIN LINK, 16 FEET WIDTH</t>
  </si>
  <si>
    <t>61902-3600</t>
  </si>
  <si>
    <t>Gate, chain link, 5400mm width</t>
  </si>
  <si>
    <t>GATE, CHAIN LINK, 18 FEET WIDTH</t>
  </si>
  <si>
    <t>61902-3700</t>
  </si>
  <si>
    <t>Gate, chain link, 6000mm width</t>
  </si>
  <si>
    <t>GATE, CHAIN LINK, 20 FEET WIDTH</t>
  </si>
  <si>
    <t>61902-3800</t>
  </si>
  <si>
    <t>Gate, chain link, 6600mm width</t>
  </si>
  <si>
    <t>GATE, CHAIN LINK, 22 FEET WIDTH</t>
  </si>
  <si>
    <t>61902-3900</t>
  </si>
  <si>
    <t>Gate, chain link, 7200mm width</t>
  </si>
  <si>
    <t>GATE, CHAIN LINK, 24 FEET WIDTH</t>
  </si>
  <si>
    <t>61902-4000</t>
  </si>
  <si>
    <t>Gate, chain link, 7800mm width</t>
  </si>
  <si>
    <t>GATE, CHAIN LINK, 26 FEET WIDTH</t>
  </si>
  <si>
    <t>61902-4100</t>
  </si>
  <si>
    <t>Gate, chain link, 8400mm width</t>
  </si>
  <si>
    <t>GATE, CHAIN LINK, 28 FEET WIDTH</t>
  </si>
  <si>
    <t>61902-4200</t>
  </si>
  <si>
    <t>Gate, chain link, 9000mm width</t>
  </si>
  <si>
    <t>GATE, CHAIN LINK, 30 FEET WIDTH</t>
  </si>
  <si>
    <t>61902-4300</t>
  </si>
  <si>
    <t>Gate, woven wire</t>
  </si>
  <si>
    <t>GATE, WOVEN WIRE</t>
  </si>
  <si>
    <t>61902-4400</t>
  </si>
  <si>
    <t>Gate, woven wire, 900mm width</t>
  </si>
  <si>
    <t>GATE, WOVEN WIRE, 3 FEET WIDTH</t>
  </si>
  <si>
    <t>61902-4500</t>
  </si>
  <si>
    <t>Gate, woven wire, 1200mm width</t>
  </si>
  <si>
    <t>GATE, WOVEN WIRE, 4 FEET WIDTH</t>
  </si>
  <si>
    <t>61902-4600</t>
  </si>
  <si>
    <t>Gate, woven wire, 1800mm width</t>
  </si>
  <si>
    <t>GATE, WOVEN WIRE, 6 FEET WIDTH</t>
  </si>
  <si>
    <t>61902-4700</t>
  </si>
  <si>
    <t>Gate, woven wire, 2400mm width</t>
  </si>
  <si>
    <t>GATE, WOVEN WIRE, 8 FEET WIDTH</t>
  </si>
  <si>
    <t>61902-4800</t>
  </si>
  <si>
    <t>Gate, woven wire, 3000mm width</t>
  </si>
  <si>
    <t>GATE, WOVEN WIRE, 10 FEET WIDTH</t>
  </si>
  <si>
    <t>61902-4900</t>
  </si>
  <si>
    <t>Gate, woven wire, 3600mm width</t>
  </si>
  <si>
    <t>GATE, WOVEN WIRE, 12 FEET WIDTH</t>
  </si>
  <si>
    <t>61902-5000</t>
  </si>
  <si>
    <t>Gate, woven wire, 4200mm width</t>
  </si>
  <si>
    <t>GATE, WOVEN WIRE, 14 FEET WIDTH</t>
  </si>
  <si>
    <t>61902-5100</t>
  </si>
  <si>
    <t>Gate, woven wire, 4800mm width</t>
  </si>
  <si>
    <t>GATE, WOVEN WIRE, 16 FEET WIDTH</t>
  </si>
  <si>
    <t>61902-5200</t>
  </si>
  <si>
    <t>Gate, woven wire, 5400mm width</t>
  </si>
  <si>
    <t>GATE, WOVEN WIRE, 18 FEET WIDTH</t>
  </si>
  <si>
    <t>61902-5300</t>
  </si>
  <si>
    <t>Gate, combination wire</t>
  </si>
  <si>
    <t>GATE, COMBINATION WIRE</t>
  </si>
  <si>
    <t>61903-0100</t>
  </si>
  <si>
    <t>Cattle guard, 3600mm</t>
  </si>
  <si>
    <t>CATTLE GUARD, 12 FEET</t>
  </si>
  <si>
    <t>61903-0200</t>
  </si>
  <si>
    <t>Cattle guard, 4200mm</t>
  </si>
  <si>
    <t>CATTLE GUARD, 14 FEET</t>
  </si>
  <si>
    <t>61903-0300</t>
  </si>
  <si>
    <t>Cattle guard, 4800mm</t>
  </si>
  <si>
    <t>CATTLE GUARD, 16 FEET</t>
  </si>
  <si>
    <t>61903-0400</t>
  </si>
  <si>
    <t>Cattle guard, 5400mm</t>
  </si>
  <si>
    <t>CATTLE GUARD, 18 FEET</t>
  </si>
  <si>
    <t>61903-0500</t>
  </si>
  <si>
    <t>Cattle guard, 6000mm</t>
  </si>
  <si>
    <t>CATTLE GUARD, 20 FEET</t>
  </si>
  <si>
    <t>61903-0600</t>
  </si>
  <si>
    <t>Cattle guard, 6600mm</t>
  </si>
  <si>
    <t>CATTLE GUARD, 22 FEET</t>
  </si>
  <si>
    <t>61903-0700</t>
  </si>
  <si>
    <t>Cattle guard, 7200mm</t>
  </si>
  <si>
    <t>CATTLE GUARD, 24 FEET</t>
  </si>
  <si>
    <t>61903-0800</t>
  </si>
  <si>
    <t>Cattle guard, 7800mm</t>
  </si>
  <si>
    <t>CATTLE GUARD, 26 FEET</t>
  </si>
  <si>
    <t>61903-0900</t>
  </si>
  <si>
    <t>Cattle guard, 8400mm</t>
  </si>
  <si>
    <t>CATTLE GUARD, 28 FEET</t>
  </si>
  <si>
    <t>61903-1000</t>
  </si>
  <si>
    <t>Cattle guard, 9000mm</t>
  </si>
  <si>
    <t>CATTLE GUARD, 30 FEET</t>
  </si>
  <si>
    <t>61903-1100</t>
  </si>
  <si>
    <t>Cattle guard, 9600mm</t>
  </si>
  <si>
    <t>CATTLE GUARD, 32 FEET</t>
  </si>
  <si>
    <t>61903-1300</t>
  </si>
  <si>
    <t>Cattle guard, 10800mm</t>
  </si>
  <si>
    <t>CATTLE GUARD, 36 FEET</t>
  </si>
  <si>
    <t>61903-1500</t>
  </si>
  <si>
    <t>Cattle guard, 12000mm</t>
  </si>
  <si>
    <t>CATTLE GUARD, 40 FEET</t>
  </si>
  <si>
    <t>61904-0000</t>
  </si>
  <si>
    <t>Bollard post</t>
  </si>
  <si>
    <t>BOLLARD POST</t>
  </si>
  <si>
    <t>61905-0000</t>
  </si>
  <si>
    <t>Tree planking</t>
  </si>
  <si>
    <t>TREE PLANKING</t>
  </si>
  <si>
    <t>61906-0000</t>
  </si>
  <si>
    <t>Stile</t>
  </si>
  <si>
    <t>STILE</t>
  </si>
  <si>
    <t>61907-0000</t>
  </si>
  <si>
    <t>Fence post</t>
  </si>
  <si>
    <t>FENCE POST</t>
  </si>
  <si>
    <t>61907-1000</t>
  </si>
  <si>
    <t>Fence post, concrete</t>
  </si>
  <si>
    <t>FENCE POST, CONCRETE</t>
  </si>
  <si>
    <t>61920-1000</t>
  </si>
  <si>
    <t>Remove and reset bollard post</t>
  </si>
  <si>
    <t>REMOVE AND RESET BOLLARD POST</t>
  </si>
  <si>
    <t>61920-2000</t>
  </si>
  <si>
    <t>Remove and reset gate</t>
  </si>
  <si>
    <t>REMOVE AND RESET GATE</t>
  </si>
  <si>
    <t>61920-3000</t>
  </si>
  <si>
    <t>Remove and reset cattle guard</t>
  </si>
  <si>
    <t>REMOVE AND RESET CATTLE GUARD</t>
  </si>
  <si>
    <t>61920-4000</t>
  </si>
  <si>
    <t>Remove and reset stile</t>
  </si>
  <si>
    <t>REMOVE AND RESET STILE</t>
  </si>
  <si>
    <t>61921-1000</t>
  </si>
  <si>
    <t>Remove and reset fence</t>
  </si>
  <si>
    <t>REMOVE AND RESET FENCE</t>
  </si>
  <si>
    <t>62101-0000</t>
  </si>
  <si>
    <t>Monument</t>
  </si>
  <si>
    <t>MONUMENT</t>
  </si>
  <si>
    <t>62102-0000</t>
  </si>
  <si>
    <t>Marker</t>
  </si>
  <si>
    <t>MARKER</t>
  </si>
  <si>
    <t>62201-0000</t>
  </si>
  <si>
    <t>Equipment</t>
  </si>
  <si>
    <t>EQUIPMENT</t>
  </si>
  <si>
    <t>62201-0050</t>
  </si>
  <si>
    <t>62201-0100</t>
  </si>
  <si>
    <t>62201-0150</t>
  </si>
  <si>
    <t>62201-0200</t>
  </si>
  <si>
    <t>62201-0250</t>
  </si>
  <si>
    <t>62201-0300</t>
  </si>
  <si>
    <t>62201-0310</t>
  </si>
  <si>
    <t>62201-0350</t>
  </si>
  <si>
    <t>62201-0400</t>
  </si>
  <si>
    <t>Backhoe loader, 60 liter minimum rated capacity bucket, 300mm width</t>
  </si>
  <si>
    <t>62201-0450</t>
  </si>
  <si>
    <t>Backhoe loader, 120 liter minimum rated capacity bucket, 450mm width</t>
  </si>
  <si>
    <t>BACKHOE LOADER, 4 CUBIC FOOT MINIMUM RATED CAPACITY BUCKET, 18-INCH WIDTH</t>
  </si>
  <si>
    <t>62201-0500</t>
  </si>
  <si>
    <t>Backhoe loader, 120 liter minimum rated capacity bucket, 4-wheel drive</t>
  </si>
  <si>
    <t>BACKHOE LOADER, 4 CUBIC FOOT MINIMUM RATED CAPACITY BUCKET, 4-WHEEL DRIVE</t>
  </si>
  <si>
    <t>62201-0550</t>
  </si>
  <si>
    <t>Backhoe loader, 180 liter minimum rated capacity bucket, 600mm width</t>
  </si>
  <si>
    <t>BACKHOE LOADER, 6 CUBIC FOOT MINIMUM RATED CAPACITY BUCKET, 24-INCH WIDTH</t>
  </si>
  <si>
    <t>62201-0600</t>
  </si>
  <si>
    <t>Backhoe loader, 240 liter minimum rated capacity bucket, 750mm width</t>
  </si>
  <si>
    <t>BACKHOE LOADER, 8 CUBIC FOOT MINIMUM RATED CAPACITY BUCKET, 30-INCH WIDTH</t>
  </si>
  <si>
    <t>62201-0650</t>
  </si>
  <si>
    <t>Backhoe loader, 300 liter minimum rated capacity bucket, 900mm width</t>
  </si>
  <si>
    <t>BACKHOE LOADER, 10 CUBIC FOOT MINIMUM RATED CAPACITY BUCKET, 36-INCH WIDTH</t>
  </si>
  <si>
    <t>62201-0700</t>
  </si>
  <si>
    <t>Backhoe loader, 1 cubic meter minimum capacity frontend bucket, 0.3 cubic meter minimum capacity backhoe bucket, 65 kW minimum flywheel</t>
  </si>
  <si>
    <t>BACKHOE LOADER, 1 CUBIC YARD MINIMUM CAPACITY FRONTEND BUCKET, 10 CUBIC FOOT MINIMUM CAPACITY BACKHOE BUCKET, 90 HP MINIMUM FLYWHEEL</t>
  </si>
  <si>
    <t>62201-0750</t>
  </si>
  <si>
    <t>62201-0800</t>
  </si>
  <si>
    <t>62201-0850</t>
  </si>
  <si>
    <t>62201-0900</t>
  </si>
  <si>
    <t>62201-0950</t>
  </si>
  <si>
    <t>62201-1000</t>
  </si>
  <si>
    <t>62201-1050</t>
  </si>
  <si>
    <t>62201-1100</t>
  </si>
  <si>
    <t>62201-1150</t>
  </si>
  <si>
    <t>62201-1200</t>
  </si>
  <si>
    <t>62201-1250</t>
  </si>
  <si>
    <t>62201-1300</t>
  </si>
  <si>
    <t>62201-1350</t>
  </si>
  <si>
    <t>62201-1400</t>
  </si>
  <si>
    <t>62201-1450</t>
  </si>
  <si>
    <t>62201-1500</t>
  </si>
  <si>
    <t>62201-1550</t>
  </si>
  <si>
    <t>62201-1600</t>
  </si>
  <si>
    <t>62201-1650</t>
  </si>
  <si>
    <t>62201-1700</t>
  </si>
  <si>
    <t>62201-1750</t>
  </si>
  <si>
    <t>62201-1800</t>
  </si>
  <si>
    <t>62201-1850</t>
  </si>
  <si>
    <t>62201-1900</t>
  </si>
  <si>
    <t>62201-1950</t>
  </si>
  <si>
    <t>62201-2000</t>
  </si>
  <si>
    <t>62201-2050</t>
  </si>
  <si>
    <t>62201-2100</t>
  </si>
  <si>
    <t>62201-2150</t>
  </si>
  <si>
    <t>62201-2200</t>
  </si>
  <si>
    <t>62201-2250</t>
  </si>
  <si>
    <t>62201-2300</t>
  </si>
  <si>
    <t>62201-2350</t>
  </si>
  <si>
    <t>62201-2360</t>
  </si>
  <si>
    <t>Vacuum sweeper</t>
  </si>
  <si>
    <t>VACUUM SWEEPER</t>
  </si>
  <si>
    <t>62201-2400</t>
  </si>
  <si>
    <t>62201-2450</t>
  </si>
  <si>
    <t>62201-2500</t>
  </si>
  <si>
    <t>62201-2550</t>
  </si>
  <si>
    <t>62201-2600</t>
  </si>
  <si>
    <t>Crane, truck mounted or self-propelled, 90 metric tons minimum capacity, 55m min. boom, with dragline bucket, wrecking ball, 6m dozer track</t>
  </si>
  <si>
    <t>CRANE, TRUCK MOUNTED OR SELF-PROPELLED, 90 TONS MINIMUM CAPACITY, 180 FOOT MIN. BOOM, WITH DRAGLINE BUCKET, WRECKING BALL, 20 FOOT DOZER TRACK</t>
  </si>
  <si>
    <t>62201-2650</t>
  </si>
  <si>
    <t>Crane, truck mounted, 65 metric ton minimum capacity, 55m minimum boom, with dragline bucket and 6m dozer track drag</t>
  </si>
  <si>
    <t>CRANE, TRUCK MOUNTED, 65 TON MINIMUM CAPACITY, 180 FOOT MINIMUM BOOM, WITH DRAGLINE BUCKET AND 20 FOOT DOZER TRACK DRAG</t>
  </si>
  <si>
    <t>62201-2700</t>
  </si>
  <si>
    <t>Crane, truck mounted, 90 metric ton minimum capacity, 55m minimum boom, with dragline bucket and 3m dozer track drag</t>
  </si>
  <si>
    <t>CRANE, TRUCK MOUNTED, 90 TON MINIMUM CAPACITY, 180 FOOT MINIMUM BOOM, WITH DRAGLINE BUCKET AND 10 FOOT DOZER TRACK DRAG</t>
  </si>
  <si>
    <t>62201-2750</t>
  </si>
  <si>
    <t>62201-2800</t>
  </si>
  <si>
    <t>62201-2850</t>
  </si>
  <si>
    <t>62201-2950</t>
  </si>
  <si>
    <t>62201-3000</t>
  </si>
  <si>
    <t>62201-3050</t>
  </si>
  <si>
    <t>HYDRAULIC EXCAVATOR, RUBBER TIRED, 1.0 to 1.25 CUBIC YARD CAPACITY, 140-150HP MINIMUM</t>
  </si>
  <si>
    <t>62201-3100</t>
  </si>
  <si>
    <t>62201-3150</t>
  </si>
  <si>
    <t>62201-3200</t>
  </si>
  <si>
    <t>62201-3250</t>
  </si>
  <si>
    <t>62201-3300</t>
  </si>
  <si>
    <t>62201-3350</t>
  </si>
  <si>
    <t>62201-3400</t>
  </si>
  <si>
    <t>62201-3450</t>
  </si>
  <si>
    <t>62201-3500</t>
  </si>
  <si>
    <t>62201-3550</t>
  </si>
  <si>
    <t>62201-3600</t>
  </si>
  <si>
    <t>62201-3650</t>
  </si>
  <si>
    <t>62201-3700</t>
  </si>
  <si>
    <t>62201-3750</t>
  </si>
  <si>
    <t>62201-3800</t>
  </si>
  <si>
    <t>62201-3850</t>
  </si>
  <si>
    <t>62201-3900</t>
  </si>
  <si>
    <t>62201-3950</t>
  </si>
  <si>
    <t>62201-4000</t>
  </si>
  <si>
    <t>62201-4050</t>
  </si>
  <si>
    <t>62201-4100</t>
  </si>
  <si>
    <t>62201-4150</t>
  </si>
  <si>
    <t>62201-4200</t>
  </si>
  <si>
    <t>62201-4250</t>
  </si>
  <si>
    <t>62201-4300</t>
  </si>
  <si>
    <t>62202-1000</t>
  </si>
  <si>
    <t>Materials transfer vehicle</t>
  </si>
  <si>
    <t>MATERIALS TRANSFER VEHICLE</t>
  </si>
  <si>
    <t>62301-0000</t>
  </si>
  <si>
    <t>General labor</t>
  </si>
  <si>
    <t>GENERAL LABOR</t>
  </si>
  <si>
    <t>62302-0000</t>
  </si>
  <si>
    <t>Special labor</t>
  </si>
  <si>
    <t>SPECIAL LABOR</t>
  </si>
  <si>
    <t>62302-0100</t>
  </si>
  <si>
    <t>Special labor, slope scaling</t>
  </si>
  <si>
    <t>SPECIAL LABOR, SLOPE SCALING</t>
  </si>
  <si>
    <t>62302-1000</t>
  </si>
  <si>
    <t>Special labor, hired technical services</t>
  </si>
  <si>
    <t>SPECIAL LABOR, HIRED TECHNICAL SERVICES</t>
  </si>
  <si>
    <t>62302-1100</t>
  </si>
  <si>
    <t>Special labor, hired survey services</t>
  </si>
  <si>
    <t>SPECIAL LABOR, HIRED SURVEY SERVICES</t>
  </si>
  <si>
    <t>62303-1000</t>
  </si>
  <si>
    <t>62401-0100</t>
  </si>
  <si>
    <t>Furnishing and placing topsoil, 50mm depth</t>
  </si>
  <si>
    <t>FURNISHING AND PLACING TOPSOIL, 2-INCH DEPTH</t>
  </si>
  <si>
    <t>62401-0200</t>
  </si>
  <si>
    <t>Furnishing and placing topsoil, 75mm depth</t>
  </si>
  <si>
    <t>FURNISHING AND PLACING TOPSOIL, 3-INCH DEPTH</t>
  </si>
  <si>
    <t>62401-0300</t>
  </si>
  <si>
    <t>Furnishing and placing topsoil, 100mm depth</t>
  </si>
  <si>
    <t>FURNISHING AND PLACING TOPSOIL, 4-INCH DEPTH</t>
  </si>
  <si>
    <t>62401-0400</t>
  </si>
  <si>
    <t>Furnishing and placing topsoil, 150mm depth</t>
  </si>
  <si>
    <t>FURNISHING AND PLACING TOPSOIL, 6-INCH DEPTH</t>
  </si>
  <si>
    <t>62401-0500</t>
  </si>
  <si>
    <t>Furnishing and placing topsoil, 200mm depth</t>
  </si>
  <si>
    <t>FURNISHING AND PLACING TOPSOIL, 8-INCH DEPTH</t>
  </si>
  <si>
    <t>62401-0600</t>
  </si>
  <si>
    <t>Furnishing and placing topsoil, 250mm depth</t>
  </si>
  <si>
    <t>FURNISHING AND PLACING TOPSOIL, 10-INCH DEPTH</t>
  </si>
  <si>
    <t>62401-0700</t>
  </si>
  <si>
    <t>Furnishing and placing topsoil, 300mm depth</t>
  </si>
  <si>
    <t>FURNISHING AND PLACING TOPSOIL, 12-INCH DEPTH</t>
  </si>
  <si>
    <t>62402-0100</t>
  </si>
  <si>
    <t>62402-0200</t>
  </si>
  <si>
    <t>62402-0300</t>
  </si>
  <si>
    <t>62402-0400</t>
  </si>
  <si>
    <t>62402-0500</t>
  </si>
  <si>
    <t>62402-0600</t>
  </si>
  <si>
    <t>62402-0700</t>
  </si>
  <si>
    <t>62403-0000</t>
  </si>
  <si>
    <t>62404-0000</t>
  </si>
  <si>
    <t>62405-0100</t>
  </si>
  <si>
    <t>Placing conserved topsoil, 50mm depth</t>
  </si>
  <si>
    <t>PLACING CONSERVED TOPSOIL, 2-INCH DEPTH</t>
  </si>
  <si>
    <t>62405-0200</t>
  </si>
  <si>
    <t>Placing conserved topsoil, 75mm depth</t>
  </si>
  <si>
    <t>PLACING CONSERVED TOPSOIL, 3-INCH DEPTH</t>
  </si>
  <si>
    <t>62405-0300</t>
  </si>
  <si>
    <t>Placing conserved topsoil, 100mm depth</t>
  </si>
  <si>
    <t>PLACING CONSERVED TOPSOIL, 4-INCH DEPTH</t>
  </si>
  <si>
    <t>62405-0400</t>
  </si>
  <si>
    <t>Placing conserved topsoil, 150mm depth</t>
  </si>
  <si>
    <t>PLACING CONSERVED TOPSOIL, 6-INCH DEPTH</t>
  </si>
  <si>
    <t>62405-0500</t>
  </si>
  <si>
    <t>Placing conserved topsoil, 200mm depth</t>
  </si>
  <si>
    <t>PLACING CONSERVED TOPSOIL, 8-INCH DEPTH</t>
  </si>
  <si>
    <t>62405-0600</t>
  </si>
  <si>
    <t>Placing conserved topsoil, 250mm depth</t>
  </si>
  <si>
    <t>PLACING CONSERVED TOPSOIL, 10-INCH DEPTH</t>
  </si>
  <si>
    <t>62405-0700</t>
  </si>
  <si>
    <t>Placing conserved topsoil, 300mm depth</t>
  </si>
  <si>
    <t>PLACING CONSERVED TOPSOIL, 12-INCH DEPTH</t>
  </si>
  <si>
    <t>62406-0100</t>
  </si>
  <si>
    <t>62406-0200</t>
  </si>
  <si>
    <t>62406-0300</t>
  </si>
  <si>
    <t>62406-0400</t>
  </si>
  <si>
    <t>62406-0500</t>
  </si>
  <si>
    <t>62406-0600</t>
  </si>
  <si>
    <t>62406-0700</t>
  </si>
  <si>
    <t>62406-1300</t>
  </si>
  <si>
    <t>Placing conserved topsoil, 600mm depth</t>
  </si>
  <si>
    <t>PLACING CONSERVED TOPSOIL, 24-INCH DEPTH</t>
  </si>
  <si>
    <t>62407-0000</t>
  </si>
  <si>
    <t>62408-0000</t>
  </si>
  <si>
    <t>62409-0000</t>
  </si>
  <si>
    <t>62410-0000</t>
  </si>
  <si>
    <t>62501-0000</t>
  </si>
  <si>
    <t>Turf establishment</t>
  </si>
  <si>
    <t>TURF ESTABLISHMENT</t>
  </si>
  <si>
    <t>62502-0000</t>
  </si>
  <si>
    <t>62503-0000</t>
  </si>
  <si>
    <t>62510-1000</t>
  </si>
  <si>
    <t>Seeding, dry method</t>
  </si>
  <si>
    <t>SEEDING, DRY METHOD</t>
  </si>
  <si>
    <t>62510-2000</t>
  </si>
  <si>
    <t>Seeding, hydraulic method</t>
  </si>
  <si>
    <t>SEEDING, HYDRAULIC METHOD</t>
  </si>
  <si>
    <t>62511-1000</t>
  </si>
  <si>
    <t>62511-2000</t>
  </si>
  <si>
    <t>62512-1000</t>
  </si>
  <si>
    <t>62515-1000</t>
  </si>
  <si>
    <t>Mulching, dry method</t>
  </si>
  <si>
    <t>MULCHING, DRY METHOD</t>
  </si>
  <si>
    <t>62515-2000</t>
  </si>
  <si>
    <t>Mulching, hydraulic method</t>
  </si>
  <si>
    <t>MULCHING, HYDRAULIC METHOD</t>
  </si>
  <si>
    <t>62515-3000</t>
  </si>
  <si>
    <t>Mulching, hydraulic method, bonded fiber matrix</t>
  </si>
  <si>
    <t>MULCHING, HYDRAULIC METHOD, BONDED FIBER MATRIX</t>
  </si>
  <si>
    <t>62515-4000</t>
  </si>
  <si>
    <t>Mulching, hand method</t>
  </si>
  <si>
    <t>MULCHING, HAND METHOD</t>
  </si>
  <si>
    <t>62516-1000</t>
  </si>
  <si>
    <t>62516-2000</t>
  </si>
  <si>
    <t>62516-3000</t>
  </si>
  <si>
    <t>62516-4000</t>
  </si>
  <si>
    <t>62517-1000</t>
  </si>
  <si>
    <t>62520-0000</t>
  </si>
  <si>
    <t>Fertilizer</t>
  </si>
  <si>
    <t>FERTILIZER</t>
  </si>
  <si>
    <t>62521-0000</t>
  </si>
  <si>
    <t>62525-0000</t>
  </si>
  <si>
    <t>Water</t>
  </si>
  <si>
    <t>WATER</t>
  </si>
  <si>
    <t>Pesticide</t>
  </si>
  <si>
    <t>PESTICIDE</t>
  </si>
  <si>
    <t>62531-0000</t>
  </si>
  <si>
    <t>62535-0000</t>
  </si>
  <si>
    <t>Herbicide</t>
  </si>
  <si>
    <t>HERBICIDE</t>
  </si>
  <si>
    <t>Seeding supplements, seed</t>
  </si>
  <si>
    <t>SEEDING SUPPLEMENTS, SEED</t>
  </si>
  <si>
    <t>62541-5000</t>
  </si>
  <si>
    <t>Seeding supplements, lime</t>
  </si>
  <si>
    <t>SEEDING SUPPLEMENTS, LIME</t>
  </si>
  <si>
    <t>62542-1000</t>
  </si>
  <si>
    <t>62601-0100</t>
  </si>
  <si>
    <t>Acer rubrum, red maple, 35mm - 50mm caliper, balled and burlapped</t>
  </si>
  <si>
    <t>ACER RUBRUM, RED MAPLE, 1 1/2-INCH TO 2-INCH CALIPER, BALLED AND BURLAPPED</t>
  </si>
  <si>
    <t>62601-0150</t>
  </si>
  <si>
    <t>Acer rubrum, red maple, 50mm - 65mm caliper, balled and burlapped</t>
  </si>
  <si>
    <t>ACER RUBRUM, RED MAPLE, 2-INCH TO 2 1/2-INCH CALIPER, BALLED AND BURLAPPED</t>
  </si>
  <si>
    <t>62601-0200</t>
  </si>
  <si>
    <t>Acer rubrum, red maple, 65mm - 80mm caliper, balled and burlapped</t>
  </si>
  <si>
    <t>ACER RUBRUM, RED MAPLE, 2 1/2-INCH TO 3 1/2-INCH CALIPER, BALLED AND BURLAPPED</t>
  </si>
  <si>
    <t>62601-0250</t>
  </si>
  <si>
    <t>Aronia melanocarpa, black chokeberry, 900mm - 1050mm height, balled and burlapped</t>
  </si>
  <si>
    <t>ARONIA MELANOCARPA, BLACK CHOKEBERRY, 36-INCH TO 42-INCH HEIGHT, BALLED AND BURLAPPED</t>
  </si>
  <si>
    <t>62601-0270</t>
  </si>
  <si>
    <t>Amelanchier alnifolia, serviceberry, 1 gallon</t>
  </si>
  <si>
    <t>AMELANCHIER ALNIFOLIA, SERVICEBERRY, 1 GALLON</t>
  </si>
  <si>
    <t>62601-0300</t>
  </si>
  <si>
    <t>Amelanchier canadensis, serviceberry, 450mm - 600mm height, balled and burlapped</t>
  </si>
  <si>
    <t>AMELANCHIER CANADENSIS, SERVICEBERRY, 18-INCH TO 24-INCH HEIGHT, BALLED AND BURLAPPED</t>
  </si>
  <si>
    <t>62601-0350</t>
  </si>
  <si>
    <t>Amelanchier canadensis, serviceberry, 600mm - 750mm height, balled and burlapped</t>
  </si>
  <si>
    <t>AMELANCHIER CANADENSIS, SERVICEBERRY, 24-INCH TO 30-INCH HEIGHT, BALLED AND BURLAPPED</t>
  </si>
  <si>
    <t>62601-0400</t>
  </si>
  <si>
    <t>Amelanchier canadensis, serviceberry, 1050mm - 1200mm height, balled and burlapped</t>
  </si>
  <si>
    <t>AMELANCHIER CANADENSIS, SERVICEBERRY, 42-INCH TO 48-INCH HEIGHT, BALLED AND BURLAPPED</t>
  </si>
  <si>
    <t>62601-0450</t>
  </si>
  <si>
    <t>Amelanchier canadensis, serviceberry, 1200mm - 1500mm height, balled and burlapped</t>
  </si>
  <si>
    <t>AMELANCHIER CANADENSIS, SERVICEBERRY, 48-INCH TO 60-INCH HEIGHT, BALLED AND BURLAPPED</t>
  </si>
  <si>
    <t>62601-0500</t>
  </si>
  <si>
    <t>Amelanchier canadensis, serviceberry, 1800mm - 2400mm height, balled and burlapped</t>
  </si>
  <si>
    <t>AMELANCHIER CANADENSIS, SERVICEBERRY, 6 FEET TO 8 FEET HEIGHT, BALLED AND BURLAPPED</t>
  </si>
  <si>
    <t>62601-0550</t>
  </si>
  <si>
    <t>Acer rubrum 'october glory', october glory red maple, 35mm - 50mm caliper, balled and burlapped</t>
  </si>
  <si>
    <t>ACER RUBRUM 'OCTOBER GLORY', OCTOBER GLORY RED MAPLE, 1 1/2-INCH TO 2-INCH CALIPER, BALLED AND BURLAPPED</t>
  </si>
  <si>
    <t>62601-0600</t>
  </si>
  <si>
    <t>Acer rubrum 'october glory', october glory red maple, 80mm - 100mm caliper, balled and burlapped</t>
  </si>
  <si>
    <t>ACER RUBRUM 'OCTOBER GLORY', OCTOBER GLORY RED MAPLE, 3 1/2-INCH TO 4-INCH CALIPER, BALLED AND BURLAPPED</t>
  </si>
  <si>
    <t>62601-0650</t>
  </si>
  <si>
    <t>Acer saccharum, sugar maple, 20mm - 35mm caliper, balled and burlapped</t>
  </si>
  <si>
    <t>ACER SACCHARUM, SUGAR MAPLE, 1-INCH TO 1 1/2-INCH CALIPER, BALLED AND BURLAPPED</t>
  </si>
  <si>
    <t>62601-0700</t>
  </si>
  <si>
    <t>Acer saccharum, sugar maple, 35mm - 50mm caliper, balled and burlapped</t>
  </si>
  <si>
    <t>ACER SACCHARUM, SUGAR MAPLE, 1 1/2-INCH TO 2-INCH CALIPER, BALLED AND BURLAPPED</t>
  </si>
  <si>
    <t>62601-0750</t>
  </si>
  <si>
    <t>Acer saccharum, sugar maple, 50mm - 65mm caliper, balled and burlapped</t>
  </si>
  <si>
    <t>ACER SACCHARUM, SUGAR MAPLE, 2-INCH TO 2 1/2-INCH CALIPER, BALLED AND BURLAPPED</t>
  </si>
  <si>
    <t>62601-0800</t>
  </si>
  <si>
    <t>Amelanchier aborea, serviceberry, 2400mm - 3000mm height, balled and burlapped</t>
  </si>
  <si>
    <t>AMELANCHIER ABOREA, SERVICEBERRY, 8 FEET TO 10 FEET HEIGHT, BALLED AND BURLAPPED</t>
  </si>
  <si>
    <t>62601-0820</t>
  </si>
  <si>
    <t>Arctostaphylos uva-ursi, Kinnikinnick, 1 gallon</t>
  </si>
  <si>
    <t>ARCTOSTAPHYLOS UVA-URSI, KINNIKINNICK, 1 GALLON</t>
  </si>
  <si>
    <t>62601-0850</t>
  </si>
  <si>
    <t>Aronia arbutifolia, red chokeberry, 750mm - 900mm height, balled and burlapped</t>
  </si>
  <si>
    <t>ARONIA ARBUTIFOLIA, RED CHOKEBERRY, 30-INCH TO 36-INCH HEIGHT, BALLED AND BURLAPPED</t>
  </si>
  <si>
    <t>62601-0900</t>
  </si>
  <si>
    <t>Artemesia tridentata, big sagebush 19 liter, container grown</t>
  </si>
  <si>
    <t>ARTEMESIA TRIDENTATA, BIG SAGEBUSH 5 GALLON, CONTAINER GROWN</t>
  </si>
  <si>
    <t>62601-0950</t>
  </si>
  <si>
    <t>Artriplex canescens, fourwing saltbrush 19 liter, container grown</t>
  </si>
  <si>
    <t>ARTRIPLEX CANESCENS, FOURWING SALTBRUSH 5 GALLON, CONTAINER GROWN</t>
  </si>
  <si>
    <t>62601-1000</t>
  </si>
  <si>
    <t>Alnus sinuata, sitka alder, 300mm - 450mm height, container grown</t>
  </si>
  <si>
    <t>ALNUS SINUATA, SITKA ALDER, 12- INCH TO 18-INCH HEIGHT, CONTAINER GROWN</t>
  </si>
  <si>
    <t>62601-1100</t>
  </si>
  <si>
    <t>Acer macrophyllum, big leaf maple, 20mm-35mm caliper, balled and burlapped</t>
  </si>
  <si>
    <t>ACER MACROPHYLLUM, BIG LEAF MAPLE, 1-INCH TO 1 1/2-INCH CALIPER, BALLED AND BURLAPPED</t>
  </si>
  <si>
    <t>62601-1200</t>
  </si>
  <si>
    <t>Anaphalis magaritacea, western pearly everlasting, 100mm pots</t>
  </si>
  <si>
    <t>ANAPHALIS MAGARITACEA, WESTERN PEARLY EVERLASTING, 4-INCH POTS</t>
  </si>
  <si>
    <t>62601-1300</t>
  </si>
  <si>
    <t>Abies lasiocarpa, subalpine fir, 450mm to 900mm height, container grown</t>
  </si>
  <si>
    <t>ABIES LASIOCARPA, SUBALPINE FIR, 18-INCH TO 36-INCH HEIGHT, CONTAINER GROWN</t>
  </si>
  <si>
    <t>62601-1400</t>
  </si>
  <si>
    <t>Acer glabrum, rocky mountain maple, 450mm to 900mm height, container grown</t>
  </si>
  <si>
    <t>ACER GLABRUM, ROCKY MOUNTAIN MAPLE, 18-INCH TO 36-INCH HEIGHT, CONTAINER GROWN</t>
  </si>
  <si>
    <t>62601-1500</t>
  </si>
  <si>
    <t>Alnus incana ssp. Tenuifolia, thinleaf alder, 450mm to 900mm height, container grown</t>
  </si>
  <si>
    <t>ALNUS INCANA SSP. TENUIFOLIA, THINLEAF ALDER, 18-INCH TO 36-INCH HEIGHT, CONTAINER GROWN</t>
  </si>
  <si>
    <t>62601-1550</t>
  </si>
  <si>
    <t>Alnus incana ssp. Tenuifolia, thinleaf alder, 8 liter, container grown</t>
  </si>
  <si>
    <t>ALNUS INCANA SSP. TENUIFOLIA, THINLEAF ALDER, 2 GALLON, CONTAINER GROWN</t>
  </si>
  <si>
    <t>62601-1600</t>
  </si>
  <si>
    <t>Arctostaphlyos uva-ursi, kinnikinnick, 300mm - 450mm height, container grown</t>
  </si>
  <si>
    <t>ARCTOSTAPHLYOS UVA-URSI, KINNIKINNICK, 12-INCH - 18-INCH HEIGHT, CONTAINER GROWN</t>
  </si>
  <si>
    <t>62602-0100</t>
  </si>
  <si>
    <t>Betula papyrifera, paper birch, 1500mm - 1800mm clump, balled and burlapped</t>
  </si>
  <si>
    <t>BETULA PAPYRIFERA, PAPER BIRCH, 60-INCH TO 72-INCH CLUMP, BALLED AND BURLAPPED</t>
  </si>
  <si>
    <t>62602-0150</t>
  </si>
  <si>
    <t>Betula papyrifera, paper birch, 2400mm - 3000mm clump, balled and burlapped</t>
  </si>
  <si>
    <t>BETULA PAPYRIFERA, PAPER BIRCH, 8 FEET TO 10 FEET CLUMP, BALLED AND BURLAPPED</t>
  </si>
  <si>
    <t>62602-0200</t>
  </si>
  <si>
    <t>Betula nigra, river birch, 2400mm - 3000mm height, balled and burlapped</t>
  </si>
  <si>
    <t>BETULA NIGRA, RIVER BIRCH, 8 FEET TO 10 FEET HEIGHT, BALLED AND BURLAPPED</t>
  </si>
  <si>
    <t>62602-0250</t>
  </si>
  <si>
    <t>Betula occidentalis, river birch, 4 liter, container grown</t>
  </si>
  <si>
    <t>BETULA OCCIDENTALIS, RIVER BIRCH, 1 GALLON, CONTAINER GROWN</t>
  </si>
  <si>
    <t>62602-0300</t>
  </si>
  <si>
    <t>Betula glandulosa, bog birch, 300mm-450mm height, container grown</t>
  </si>
  <si>
    <t>BETULA GLANDULOSA, BOG BIRCH, 12-INCH TO 18-INCH HEIGHT, CONTAINER GROWN</t>
  </si>
  <si>
    <t>62603-0050</t>
  </si>
  <si>
    <t>Celtis occidentalis, common hackberry, 8 liter, container grown</t>
  </si>
  <si>
    <t>CELTIS OCCIDENTALIS, COMMON HACKBERRY, 2 GALLON, CONTAINER GROWN</t>
  </si>
  <si>
    <t>62603-0100</t>
  </si>
  <si>
    <t>Cercis canadensis, eastern redbud, 20mm - 35mm caliper, balled and burlapped</t>
  </si>
  <si>
    <t>CERCIS CANADENSIS, EASTERN REDBUD, 1-INCH TO 1 1/2-INCH CALIPER, BALLED AND BURLAPPED</t>
  </si>
  <si>
    <t>62603-0150</t>
  </si>
  <si>
    <t>Cercis canadensis, eastern redbud, 35mm - 50mm caliper, balled and burlapped</t>
  </si>
  <si>
    <t>CERCIS CANADENSIS, EASTERN REDBUD, 1 1/2-INCH TO 2-INCH CALIPER, BALLED AND BURLAPPED</t>
  </si>
  <si>
    <t>62603-0200</t>
  </si>
  <si>
    <t>Cercis canadensis, eastern redbud, 50mm - 65mm caliper, balled and burlapped</t>
  </si>
  <si>
    <t>CERCIS CANADENSIS, EASTERN REDBUD, 2-INCH TO 2 1/2-INCH CALIPER, BALLED AND BURLAPPED</t>
  </si>
  <si>
    <t>62603-0250</t>
  </si>
  <si>
    <t>Cercis canadensis, eastern redbud 'multi-stem', 1500mm - 1800mm height, balled and burlapped</t>
  </si>
  <si>
    <t>CERCIS CANADENSIS, EASTERN REDBUD 'MULTI-STEM', 60-INCH TO 72-INCH HEIGHT, BALLED AND BURLAPPED</t>
  </si>
  <si>
    <t>62603-0300</t>
  </si>
  <si>
    <t>Cercis canadensis, eastern redbud 'multi-stem', 1800mm - 2400mm height, balled and burlapped</t>
  </si>
  <si>
    <t>CERCIS CANADENSIS, EASTERN REDBUD 'MULTI-STEM', 6 FEET TO 8 FEET HEIGHT, BALLED AND BURLAPPED</t>
  </si>
  <si>
    <t>62603-0350</t>
  </si>
  <si>
    <t>Cornus sericea, red osier dogwood, 600mm - 750mm height, balled and burlapped</t>
  </si>
  <si>
    <t>CORNUS SERICEA, RED OSIER DOGWOOD, 24-INCH TO 30-INCH HEIGHT, BALLED AND BURLAPPED</t>
  </si>
  <si>
    <t>62603-0400</t>
  </si>
  <si>
    <t>Cornus sericea, red osier dogwood, 1050mm - 1200mm height, balled and burlapped</t>
  </si>
  <si>
    <t>CORNUS SERICEA, RED OSIER DOGWOOD, 42-INCH TO 48-INCH HEIGHT, BALLED AND BURLAPPED</t>
  </si>
  <si>
    <t>62603-0450</t>
  </si>
  <si>
    <t>Cornus kousa, kousa dogwood, 1500mm - 1800mm height, balled and burlapped</t>
  </si>
  <si>
    <t>CORNUS KOUSA, KOUSA DOGWOOD, 60-INCH TO 72-INCH HEIGHT, BALLED AND BURLAPPED</t>
  </si>
  <si>
    <t>62603-0500</t>
  </si>
  <si>
    <t>Cornus kousa, kousa dogwood, 1800mm - 2400mm height, balled and burlapped</t>
  </si>
  <si>
    <t>CORNUS KOUSA, KOUSA DOGWOOD, 6 FEET TO 8 FEET HEIGHT, BALLED AND BURLAPPED</t>
  </si>
  <si>
    <t>62603-0550</t>
  </si>
  <si>
    <t>Cornus florida, white flowering dogwood, 300mm - 450mm height, balled and burlapped</t>
  </si>
  <si>
    <t>CORNUS FLORIDA, WHITE FLOWERING DOGWOOD, 12-INCH TO 18-INCH HEIGHT, BALLED AND BURLAPPED</t>
  </si>
  <si>
    <t>62603-0600</t>
  </si>
  <si>
    <t>Cornus florida, white flowering dogwood, 900mm - 1050mm height, balled and burlapped</t>
  </si>
  <si>
    <t>CORNUS FLORIDA, WHITE FLOWERING DOGWOOD, 36-INCH TO 42-INCH HEIGHT, BALLED AND BURLAPPED</t>
  </si>
  <si>
    <t>62603-0650</t>
  </si>
  <si>
    <t>Cornus florida, white flowering dogwood, 1200mm - 1500mm height, balled and burlapped</t>
  </si>
  <si>
    <t>CORNUS FLORIDA, WHITE FLOWERING DOGWOOD, 48-INCH TO 60-INCH HEIGHT, BALLED AND BURLAPPED</t>
  </si>
  <si>
    <t>62603-0700</t>
  </si>
  <si>
    <t>Cornus florida, white flowering dogwood, 1500mm - 1800mm height, balled and burlapped</t>
  </si>
  <si>
    <t>CORNUS FLORIDA, WHITE FLOWERING DOGWOOD, 60-INCH TO 72-INCH HEIGHT, BALLED AND BURLAPPED</t>
  </si>
  <si>
    <t>62603-0750</t>
  </si>
  <si>
    <t>Cornus florida, white flowering dogwood, 1800mm - 2400mm height, balled and burlapped</t>
  </si>
  <si>
    <t>CORNUS FLORIDA, WHITE FLOWERING DOGWOOD, 6 FEET TO 8 FEET HEIGHT, BALLED AND BURLAPPED</t>
  </si>
  <si>
    <t>62603-0800</t>
  </si>
  <si>
    <t>Cornus florida, white flowering dogwood, 2400mm - 3000mm height, balled and burlapped</t>
  </si>
  <si>
    <t>CORNUS FLORIDA, WHITE FLOWERING DOGWOOD, 8 FEET TO 10 FEET HEIGHT, BALLED AND BURLAPPED</t>
  </si>
  <si>
    <t>62603-0850</t>
  </si>
  <si>
    <t>Cornus amonum, silky dogwood, 750mm - 900mm height, balled and burlapped</t>
  </si>
  <si>
    <t>CORNUS AMONUM, SILKY DOGWOOD, 30-INCH TO 36-INCH HEIGHT, BALLED AND BURLAPPED</t>
  </si>
  <si>
    <t>62603-0900</t>
  </si>
  <si>
    <t>Cornus amonum, silky dogwood, 1050mm - 1200mm height, balled and burlapped</t>
  </si>
  <si>
    <t>CORNUS AMONUM, SILKY DOGWOOD, 42-INCH TO 48-INCH HEIGHT, BALLED AND BURLAPPED</t>
  </si>
  <si>
    <t>62603-0950</t>
  </si>
  <si>
    <t>Cornus racemosa, gray dogwood, 750mm - 900mm height, balled and burlapped</t>
  </si>
  <si>
    <t>CORNUS RACEMOSA, GRAY DOGWOOD, 30-INCH TO 36-INCH HEIGHT, BALLED AND BURLAPPED</t>
  </si>
  <si>
    <t>62603-1000</t>
  </si>
  <si>
    <t>Crataegus crusgalli, cockspur hawthorn, 1500mm - 1800mm height, balled and burlapped</t>
  </si>
  <si>
    <t>CRATAEGUS CRUSGALLI, COCKSPUR HAWTHORN, 60-INCH TO 72-INCH HEIGHT, BALLED AND BURLAPPED</t>
  </si>
  <si>
    <t>62603-1050</t>
  </si>
  <si>
    <t>Cornus 'rutban', aurora dogwood, 1800mm - 2400mm height, balled and burlapped</t>
  </si>
  <si>
    <t>CORNUS 'RUTBAN', AURORA DOGWOOD, 6 FEET TO 8 FEET HEIGHT, BALLED AND BURLAPPED</t>
  </si>
  <si>
    <t>62603-1100</t>
  </si>
  <si>
    <t>Cornus 'rutdan', galaxy dogwood, 1800mm - 2400mm height, balled and burlapped</t>
  </si>
  <si>
    <t>CORNUS 'RUTDAN', GALAXY DOGWOOD, 6 FEET TO 8 FEET HEIGHT, BALLED AND BURLAPPED</t>
  </si>
  <si>
    <t>62603-1150</t>
  </si>
  <si>
    <t>Cornus alba, red twig dogwood, 600mm - 750mm height, container grown</t>
  </si>
  <si>
    <t>CORNUS ALBA, RED TWIG DOGWOOD, 24-INCH TO 30-INCH HEIGHT, CONTAINER GROWN</t>
  </si>
  <si>
    <t>62603-1200</t>
  </si>
  <si>
    <t>Chionanthus Virginicus, fringe tree, 1500mm - 1800mm height, balled and burlapped</t>
  </si>
  <si>
    <t>CHIONANTHUS VIRGINICUS, FRINGE TREE, 60-INCH TO 72-INCH HEIGHT, BALLED AND BURLAPPED</t>
  </si>
  <si>
    <t>62603-1250</t>
  </si>
  <si>
    <t>Chrysothamnus sp., rabbitbrush 19 liter, container grown</t>
  </si>
  <si>
    <t>CHRYSOTHAMNUS SP., RABBITBRUSH 5 GALLON, CONTAINER GROWN</t>
  </si>
  <si>
    <t>62603-1300</t>
  </si>
  <si>
    <t>Ceanothus cuneatus, buckbrush, 200mm height</t>
  </si>
  <si>
    <t>CEANOTHUS CUNEATUS, BUCKBRUSH, 8-INCH HEIGHT</t>
  </si>
  <si>
    <t>62603-1350</t>
  </si>
  <si>
    <t>Ceanothus integerrimus, deerbrush, 200mm height</t>
  </si>
  <si>
    <t>CEANOTHUS INTEGERRIMUS, DEERBRUSH, 8-INCH HEIGHT</t>
  </si>
  <si>
    <t>62603-1400</t>
  </si>
  <si>
    <t>Cercocarpus montanus, mountain mahogany, 20 liter, container grown</t>
  </si>
  <si>
    <t>CERCOCARPUS MONTANUS, MOUNTAIN MAHOGANY, 5 GALLON, CONTAINER GROWN</t>
  </si>
  <si>
    <t>62603-1450</t>
  </si>
  <si>
    <t>Calocedrus decurrens, incense cedar, 1200mm - 1500mm height, balled and burlapped</t>
  </si>
  <si>
    <t>CALOCEDRUS DECURRENS, INCENSE CEDAR, 48-INCH TO 60-INCH HEIGHT, BALLED AND BURLAPPED</t>
  </si>
  <si>
    <t>62603-1500</t>
  </si>
  <si>
    <t>62603-1550</t>
  </si>
  <si>
    <t>62604-0100</t>
  </si>
  <si>
    <t>Diospyros Virginiana, common persimmon, 1800mm - 2400mm height, balled and burlapped</t>
  </si>
  <si>
    <t>DIOSPYROS VIRGINIANA, COMMON PERSIMMON, 6 FEET TO 8 FEET HEIGHT, BALLED AND BURLAPPED</t>
  </si>
  <si>
    <t>62605-0100</t>
  </si>
  <si>
    <t>Evonymus alata compacta, burningbush, 600mm - 750mm height, balled and burlapped</t>
  </si>
  <si>
    <t>EVONYMUS ALATA COMPACTA, BURNINGBUSH, 24-INCH TO 30-INCH HEIGHT, BALLED AND BURLAPPED</t>
  </si>
  <si>
    <t>62605-0200</t>
  </si>
  <si>
    <t>Eriophyllum lanatum, common wooly sunflower, 100mm pots</t>
  </si>
  <si>
    <t>ERIOPHYLLUM LANATUM, COMMON WOOLY SUNFLOWER, 4-INCH POTS</t>
  </si>
  <si>
    <t>62606-0100</t>
  </si>
  <si>
    <t>Fraxinus pennsylvanica, marshall's seedles ash, 35mm - 50mm caliper, balled and burlapped</t>
  </si>
  <si>
    <t>FRAXINUS PENNSYLVANICA, MARSHALL'S SEEDLES ASH, 1 1/2-INCH TO 2-INCH CALIPER, BALLED AND BURLAPPED</t>
  </si>
  <si>
    <t>62606-0150</t>
  </si>
  <si>
    <t>Fagus grandifloria, american beech, 35mm - 50mm caliper, balled and burlapped</t>
  </si>
  <si>
    <t>FAGUS GRANDIFLORIA, AMERICAN BEECH, 1 1/2-INCH TO 2-INCH CALIPER, BALLED AND BURLAPPED</t>
  </si>
  <si>
    <t>62606-0200</t>
  </si>
  <si>
    <t>Forsythia intermedia, border forsythia, 450mm - 600mm height, container grown</t>
  </si>
  <si>
    <t>FORSYTHIA INTERMEDIA, BORDER FORSYTHIA, 18-INCH TO 24-INCH HEIGHT, CONTAINER GROWN</t>
  </si>
  <si>
    <t>62606-0250</t>
  </si>
  <si>
    <t>Forsythia intermedia, border forsythia, 600mm - 750mm height, balled and burlapped</t>
  </si>
  <si>
    <t>FORSYTHIA INTERMEDIA, BORDER FORSYTHIA, 24-INCH TO 30-INCH HEIGHT, BALLED AND BURLAPPED</t>
  </si>
  <si>
    <t>62606-0300</t>
  </si>
  <si>
    <t>Fraxinus pennsylvanica, green ash, 20mm - 35mm caliper, balled and burlapped</t>
  </si>
  <si>
    <t>FRAXINUS PENNSYLVANICA, GREEN ASH, 1-INCH TO 1 1/2-INCH CALIPER, BALLED AND BURLAPPED</t>
  </si>
  <si>
    <t>62606-0350</t>
  </si>
  <si>
    <t>Fraxinus pennsylvanica, green ash, 35mm - 50mm caliper, balled and burlapped</t>
  </si>
  <si>
    <t>FRAXINUS PENNSYLVANICA, GREEN ASH, 1 1/2-INCH TO 2-INCH CALIPER, BALLED AND BURLAPPED</t>
  </si>
  <si>
    <t>62606-0400</t>
  </si>
  <si>
    <t>Fraxinus pennsylvanica, green ash, 50mm - 65mm caliper, balled and burlapped</t>
  </si>
  <si>
    <t>FRAXINUS PENNSYLVANICA, GREEN ASH, 2-INCH TO 2 1/2-INCH CALIPER, BALLED AND BURLAPPED</t>
  </si>
  <si>
    <t>62606-0450</t>
  </si>
  <si>
    <t>Forsythia suspensa, weeping forsythia, 600mm - 750mm height, container grown</t>
  </si>
  <si>
    <t>FORSYTHIA SUSPENSA, WEEPING FORSYTHIA, 24-INCH TO 30-INCH HEIGHT, CONTAINER GROWN</t>
  </si>
  <si>
    <t>62607-0100</t>
  </si>
  <si>
    <t>Ginkgo biloba (male) specimen, 75-90mm caliper, balled and burlapped</t>
  </si>
  <si>
    <t>GINKGO BILOBA (MALE) SPECIMEN, 3-INCH TO 3 1/2-INCH CALIPER, BALLED AND BURLAPPED</t>
  </si>
  <si>
    <t>62608-0100</t>
  </si>
  <si>
    <t>Hamalis virginiana, common witchhazel, 750mm - 900mm height, balled and burlapped</t>
  </si>
  <si>
    <t>HAMALIS VIRGINIANA, COMMON WITCHHAZEL, 30-INCH TO 36-INCH HEIGHT, BALLED AND BURLAPPED</t>
  </si>
  <si>
    <t>62608-0150</t>
  </si>
  <si>
    <t>Hamalis virginiana, common witchhazel, 1050mm - 1200mm height, balled and burlapped</t>
  </si>
  <si>
    <t>HAMALIS VIRGINIANA, COMMON WITCHHAZEL, 42-INCH TO 48-INCH HEIGHT, BALLED AND BURLAPPED</t>
  </si>
  <si>
    <t>62608-0200</t>
  </si>
  <si>
    <t>Holodiscus discolor, oceanspray, 4 liter, container grown</t>
  </si>
  <si>
    <t>HOLODISCUS DISCOLOR, OCEANSPRAY, 1 GALLON, CONTAINER GROWN</t>
  </si>
  <si>
    <t>62608-0250</t>
  </si>
  <si>
    <t>Hydrangea quercifolia, oakleaf hydrangea, 900mm - 1050mm height, balled and burlapped</t>
  </si>
  <si>
    <t>HYDRANGEA QUERCIFOLIA, OAKLEAF HYDRANGEA, 36-INCH - 42-INCH HEIGHT, BALLED AND BURLAPPED</t>
  </si>
  <si>
    <t>62609-0100</t>
  </si>
  <si>
    <t>Ilex verticillata, winterberry, 450mm - 600mm height, balled and burlapped</t>
  </si>
  <si>
    <t>ILEX VERTICILLATA, WINTERBERRY, 18-INCH TO 24-INCH HEIGHT, BALLED AND BURLAPPED</t>
  </si>
  <si>
    <t>62609-0150</t>
  </si>
  <si>
    <t>Ilex verticillata, winterberry, 750mm - 900mm height, balled and burlapped</t>
  </si>
  <si>
    <t>ILEX VERTICILLATA, WINTERBERRY, 30-INCH TO 36-INCH HEIGHT, BALLED AND BURLAPPED</t>
  </si>
  <si>
    <t>62609-0200</t>
  </si>
  <si>
    <t>Ilex opaca, american holly, 450mm - 600mm height, container grown</t>
  </si>
  <si>
    <t>ILEX OPACA, AMERICAN HOLLY, 18-INCH TO 24-INCH HEIGHT, CONTAINER GROWN</t>
  </si>
  <si>
    <t>62609-0250</t>
  </si>
  <si>
    <t>Ilex opaca, american holly, 600mm - 750mm height, container grown</t>
  </si>
  <si>
    <t>ILEX OPACA, AMERICAN HOLLY, 24-INCH TO 30-INCH HEIGHT, CONTAINER GROWN</t>
  </si>
  <si>
    <t>62609-0300</t>
  </si>
  <si>
    <t>Ilex opaca, american holly, 750mm - 900mm height, balled and burlapped</t>
  </si>
  <si>
    <t>ILEX OPACA, AMERICAN HOLLY, 30-INCH TO 36-INCH HEIGHT, BALLED AND BURLAPPED</t>
  </si>
  <si>
    <t>62609-0350</t>
  </si>
  <si>
    <t>Ilex opaca, american holly, 1200mm - 1500mm height, balled and burlapped</t>
  </si>
  <si>
    <t>ILEX OPACA, AMERICAN HOLLY, 48-INCH TO 60-INCH HEIGHT, BALLED AND BURLAPPED</t>
  </si>
  <si>
    <t>62609-0400</t>
  </si>
  <si>
    <t>Ilex opaca, american holly, 1500mm - 1800mm height, balled and burlapped</t>
  </si>
  <si>
    <t>ILEX OPACA, AMERICAN HOLLY, 60-INCH TO 72-INCH HEIGHT, BALLED AND BURLAPPED</t>
  </si>
  <si>
    <t>62609-0450</t>
  </si>
  <si>
    <t>Ilex opaca, american holly, 1800mm - 2400mm height, balled and burlapped</t>
  </si>
  <si>
    <t>ILEX OPACA, AMERICAN HOLLY, 6 FEET TO 8 FEET HEIGHT, BALLED AND BURLAPPED</t>
  </si>
  <si>
    <t>62609-0500</t>
  </si>
  <si>
    <t>Ilex opaca, american holly, 2400mm - 3000mm height, balled and burlapped</t>
  </si>
  <si>
    <t>ILEX OPACA, AMERICAN HOLLY, 8 FEET TO 10 FEET HEIGHT, BALLED AND BURLAPPED</t>
  </si>
  <si>
    <t>62609-0550</t>
  </si>
  <si>
    <t>Ilex x "Nellie R. Stevens", Nellie Stevens holly, 1500mm 1800mm height, balled and burlapped</t>
  </si>
  <si>
    <t>ILEX X "NELLIE R. STEVENS", NELLIE STEVENS HOLLY, 60-INCH 72-INCH HEIGHT, BALLED AND BURLAPPED</t>
  </si>
  <si>
    <t>62610-0100</t>
  </si>
  <si>
    <t>Juniperus virginiana, eastern red cedar, 1500mm - 1800mm height, balled and burlapped</t>
  </si>
  <si>
    <t>JUNIPERUS VIRGINIANA, EASTERN RED CEDAR, 60-INCH TO 72-INCH HEIGHT, BALLED AND BURLAPPED</t>
  </si>
  <si>
    <t>62610-0150</t>
  </si>
  <si>
    <t>Juniperus virginiana, eastern red cedar, 1800mm - 2400mm height, balled and burlapped</t>
  </si>
  <si>
    <t>JUNIPERUS VIRGINIANA, EASTERN RED CEDAR, 6 FEET TO 8 FEET HEIGHT, BALLED AND BURLAPPED</t>
  </si>
  <si>
    <t>62610-0200</t>
  </si>
  <si>
    <t>Juniperus communis, common juniper, 300mm to 450mm height, container grown</t>
  </si>
  <si>
    <t>JUNIPERUS COMMUNIS, COMMON JUNIPER, 12-INCH TO 18-INCH HEIGHT, CONTAINER GROWN</t>
  </si>
  <si>
    <t>62610-0300</t>
  </si>
  <si>
    <t>Jamesia americana, fivepetal cliffbush, 300mm to 450mm height, container grown</t>
  </si>
  <si>
    <t>JAMESIA AMERICANA, FIVEPETAL CLIFFBUSH, 12-INCH TO 18-INCH HEIGHT, CONTAINER GROWN</t>
  </si>
  <si>
    <t>62611-0100</t>
  </si>
  <si>
    <t>Kalmia latifolia, mountain laurel, 450mm - 600mm height, balled and burlapped</t>
  </si>
  <si>
    <t>KALMIA LATIFOLIA, MOUNTAIN LAUREL, 18-INCH TO 24-INCH HEIGHT, BALLED AND BURLAPPED</t>
  </si>
  <si>
    <t>62611-0150</t>
  </si>
  <si>
    <t>Kalmia latifolia, mountain laurel, 600mm - 750mm height, balled and burlapped</t>
  </si>
  <si>
    <t>KALMIA LATIFOLIA, MOUNTAIN LAUREL, 24-INCH TO 30-INCH HEIGHT, BALLED AND BURLAPPED</t>
  </si>
  <si>
    <t>62611-0200</t>
  </si>
  <si>
    <t>Kalmia latifolia, mountain laurel, 1050mm - 1200mm height, balled and burlapped</t>
  </si>
  <si>
    <t>KALMIA LATIFOLIA, MOUNTAIN LAUREL, 42-INCH TO 48-INCH HEIGHT, BALLED AND BURLAPPED</t>
  </si>
  <si>
    <t>62612-0100</t>
  </si>
  <si>
    <t>Liquidambar styraciflua, sweet gum, 35mm - 50mm caliper, balled and burlapped</t>
  </si>
  <si>
    <t>LIQUIDAMBAR STYRACIFLUA, SWEET GUM, 1 1/2-INCH TO 2-INCH CALIPER, BALLED AND BURLAPPED</t>
  </si>
  <si>
    <t>62612-0150</t>
  </si>
  <si>
    <t>Liquidambar styraciflua, sweet gum, 50mm - 65mm caliper, balled and burlapped</t>
  </si>
  <si>
    <t>LIQUIDAMBAR STYRACIFLUA, SWEET GUM, 2-INCH TO 2 1/2-INCH CALIPER, BALLED AND BURLAPPED</t>
  </si>
  <si>
    <t>62612-0200</t>
  </si>
  <si>
    <t>Liquidambar styraciflua, sweet gum, 65mm - 80mm caliper, balled and burlapped</t>
  </si>
  <si>
    <t>LIQUIDAMBAR STYRACIFLUA, SWEET GUM, 2 1/2-INCH TO 3 1/2-INCH CALIPER, BALLED AND BURLAPPED</t>
  </si>
  <si>
    <t>62612-0250</t>
  </si>
  <si>
    <t>Liroidendren tulipfera, tulip tree, 20mm - 35mm caliper, balled and burlapped</t>
  </si>
  <si>
    <t>LIROIDENDREN TULIPFERA, TULIP TREE, 1-INCH TO 1 1/2-INCH CALIPER, BALLED AND BURLAPPED</t>
  </si>
  <si>
    <t>62612-0300</t>
  </si>
  <si>
    <t>Liroidendren tulipfera, tulip tree, 35mm - 50mm caliper, balled and burlapped</t>
  </si>
  <si>
    <t>LIROIDENDREN TULIPFERA, TULIP TREE, 1 1/2-INCH TO 2-INCH CALIPER, BALLED AND BURLAPPED</t>
  </si>
  <si>
    <t>62612-0350</t>
  </si>
  <si>
    <t>Liroidendren tulipfera, tulip tree, 50mm - 65mm caliper, balled and burlapped</t>
  </si>
  <si>
    <t>LIROIDENDREN TULIPFERA, TULIP TREE, 2-INCH TO 2 1/2-INCH CALIPER, BALLED AND BURLAPPED</t>
  </si>
  <si>
    <t>62612-0400</t>
  </si>
  <si>
    <t>Lagestromia indica, crape mytrle, 2400mm - 3000mm height, balled and burlapped</t>
  </si>
  <si>
    <t>LAGESTROMIA INDICA, CRAPE MYTRLE, 8 FEET TO 10 FEET HEIGHT, BALLED AND BURLAPPED</t>
  </si>
  <si>
    <t>62612-0450</t>
  </si>
  <si>
    <t>Lindera benzoin, spicebush, 750mm - 900mm height, balled and burlapped</t>
  </si>
  <si>
    <t>LINDERA BENZOIN, SPICEBUSH, 30-INCH TO 36-INCH HEIGHT, BALLED AND BURLAPPED</t>
  </si>
  <si>
    <t>62612-0500</t>
  </si>
  <si>
    <t>Lindera benzoin, spicebush, 1050mm - 1200mm height, balled and burlapped</t>
  </si>
  <si>
    <t>LINDERA BENZOIN, SPICEBUSH, 42-INCH TO 48-INCH HEIGHT, BALLED AND BURLAPPED</t>
  </si>
  <si>
    <t>62612-0600</t>
  </si>
  <si>
    <t>Lonicera involucrata, twinberry honeysuckle, 300mm to 450mm height, container grown</t>
  </si>
  <si>
    <t>LONICERA INVOLUCRATA, TWINBERRY HONEYSUCKLE, 12-INCH TO 18-INCH HEIGHT, CONTAINER GROWN</t>
  </si>
  <si>
    <t>62613-0100</t>
  </si>
  <si>
    <t>Magnolia grandifolora, southern magnolia, 35mm - 50mm caliper, balled and burlapped</t>
  </si>
  <si>
    <t>MAGNOLIA GRANDIFOLORA, SOUTHERN MAGNOLIA, 1 1/2-INCH TO 2-INCH CALIPER, BALLED AND BURLAPPED</t>
  </si>
  <si>
    <t>62613-0150</t>
  </si>
  <si>
    <t>Magnolia grandifolora, southern magnolia, 50mm - 65mm caliper, balled and burlapped</t>
  </si>
  <si>
    <t>MAGNOLIA GRANDIFOLORA, SOUTHERN MAGNOLIA, 2-INCH TO 2 1/2-INCH CALIPER, BALLED AND BURLAPPED</t>
  </si>
  <si>
    <t>62613-0180</t>
  </si>
  <si>
    <t>Mahonia aquifolium, Tall Oregon Grape, 1 gallon</t>
  </si>
  <si>
    <t>MAHONIA AQUIFOLIUM, TALL OREGON GRAPE, 1 GALLON</t>
  </si>
  <si>
    <t>62613-0200</t>
  </si>
  <si>
    <t>Malus, sugar thyme crabapple, 35mm - 50mm caliper, balled and burlapped</t>
  </si>
  <si>
    <t>MALUS, SUGAR THYME CRABAPPLE, 1 1/2-INCH TO 2-INCH CALIPER, BALLED AND BURLAPPED</t>
  </si>
  <si>
    <t>62613-0250</t>
  </si>
  <si>
    <t>Malus, indian magic crabapple, 35mm - 50mm caliper, balled and burlapped</t>
  </si>
  <si>
    <t>MALUS, INDIAN MAGIC CRABAPPLE, 1 1/2-INCH TO 2-INCH CALIPER, BALLED AND BURLAPPED</t>
  </si>
  <si>
    <t>62613-0300</t>
  </si>
  <si>
    <t>Malus, professor sprenger crabapple, 35mm - 50mm caliper, balled and burlapped</t>
  </si>
  <si>
    <t>MALUS, PROFESSOR SPRENGER CRABAPPLE, 1 1/2-INCH TO 2-INCH CALIPER, BALLED AND BURLAPPED</t>
  </si>
  <si>
    <t>62613-0350</t>
  </si>
  <si>
    <t>Myrica pennsylvanica, northern bayberry, 600mm - 750mm height, balled and burlapped</t>
  </si>
  <si>
    <t>MYRICA PENNSYLVANICA, NORTHERN BAYBERRY, 24-INCH TO 30-INCH HEIGHT, BALLED AND BURLAPPED</t>
  </si>
  <si>
    <t>62613-0400</t>
  </si>
  <si>
    <t>Myrica pennsylvanica, northern bayberry, 750mm - 900mm height, balled and burlapped</t>
  </si>
  <si>
    <t>MYRICA PENNSYLVANICA, NORTHERN BAYBERRY, 30-INCH TO 36-INCH HEIGHT, BALLED AND BURLAPPED</t>
  </si>
  <si>
    <t>62613-0450</t>
  </si>
  <si>
    <t>Magnolia virginiana, sweet bay magnolia, 20mm - 35mm caliper, balled and burlapped</t>
  </si>
  <si>
    <t>MAGNOLIA VIRGINIANA, SWEET BAY MAGNOLIA, 1-INCH TO 1 1/2-INCH CALIPER, BALLED AND BURLAPPED</t>
  </si>
  <si>
    <t>62613-0500</t>
  </si>
  <si>
    <t>Magnolia virginiana, sweet bay magnolia, 1500mm - 1800mm height, balled and burlapped</t>
  </si>
  <si>
    <t>MAGNOLIA VIRGINIANA, SWEET BAY MAGNOLIA, 60-INCH TO 72-INCH HEIGHT, BALLED AND BURLAPPED</t>
  </si>
  <si>
    <t>62613-0550</t>
  </si>
  <si>
    <t>Malus, harvest gold crabapple, 35mm - 50mm caliper, balled and burlapped</t>
  </si>
  <si>
    <t>MALUS, HARVEST GOLD CRABAPPLE, 1 1/2-INCH TO 2-INCH CALIPER, BALLED AND BURLAPPED</t>
  </si>
  <si>
    <t>62613-0600</t>
  </si>
  <si>
    <t>Mahonia repens, creeping barberry, 1 gallon</t>
  </si>
  <si>
    <t>MAHONIA REPENS, CREEPING BARBERRY, 1 GALLON</t>
  </si>
  <si>
    <t>62614-0100</t>
  </si>
  <si>
    <t>Nyssa sylvatica, black gum, 20mm - 35mm caliper, balled and burlapped</t>
  </si>
  <si>
    <t>NYSSA SYLVATICA, BLACK GUM, 1-INCH TO 1 1/2-INCH CALIPER, BALLED AND BURLAPPED</t>
  </si>
  <si>
    <t>62614-0150</t>
  </si>
  <si>
    <t>Nyssa sylvatica, black gum, 35mm - 50mm caliper, balled and burlapped</t>
  </si>
  <si>
    <t>NYSSA SYLVATICA, BLACK GUM, 1 1/2-INCH TO 2-INCH CALIPER, BALLED AND BURLAPPED</t>
  </si>
  <si>
    <t>62614-0200</t>
  </si>
  <si>
    <t>Nyssa sylvatica, black gum, 50mm - 65mm caliper, balled and burlapped</t>
  </si>
  <si>
    <t>NYSSA SYLVATICA, BLACK GUM, 2-INCH TO 2 1/2-INCH CALIPER, BALLED AND BURLAPPED</t>
  </si>
  <si>
    <t>62614-0250</t>
  </si>
  <si>
    <t>62615-0100</t>
  </si>
  <si>
    <t>Oxydendrum arborum, sourwood, 20mm - 35mm caliper, container grown</t>
  </si>
  <si>
    <t>OXYDENDRUM ARBORUM, SOURWOOD, 1-INCH TO 1 1/2-INCH CALIPER, CONTAINER GROWN</t>
  </si>
  <si>
    <t>62615-0150</t>
  </si>
  <si>
    <t>Oxydendrum arborum, sourwood, 35mm - 50mm caliper, container grown</t>
  </si>
  <si>
    <t>OXYDENDRUM ARBORUM, SOURWOOD, 1 1/2-INCH TO 2-INCH CALIPER, CONTAINER GROWN</t>
  </si>
  <si>
    <t>62616-0100</t>
  </si>
  <si>
    <t>Pinus thunbergii, japanese black pine, 1500mm - 1800mm height, balled and burlapped</t>
  </si>
  <si>
    <t>PINUS THUNBERGII, JAPANESE BLACK PINE, 60-INCH TO 72-INCH HEIGHT, BALLED AND BURLAPPED</t>
  </si>
  <si>
    <t>62616-0150</t>
  </si>
  <si>
    <t>Pinus taeda, loblolly pine, 1200mm - 1500mm height, balled and burlapped</t>
  </si>
  <si>
    <t>PINUS TAEDA, LOBLOLLY PINE, 48-INCH TO 60-INCH HEIGHT, BALLED AND BURLAPPED</t>
  </si>
  <si>
    <t>62616-0200</t>
  </si>
  <si>
    <t>Pinus taeda, loblolly pine, 1800mm - 2400mm height, balled and burlapped</t>
  </si>
  <si>
    <t>PINUS TAEDA, LOBLOLLY PINE, 6 FEET TO 8 FEET HEIGHT, BALLED AND BURLAPPED</t>
  </si>
  <si>
    <t>62616-0250</t>
  </si>
  <si>
    <t>Pinus strobus, white pine, 1200mm - 1500mm height, balled and burlapped</t>
  </si>
  <si>
    <t>PINUS STROBUS, WHITE PINE, 48-INCH TO 60-INCH HEIGHT, BALLED AND BURLAPPED</t>
  </si>
  <si>
    <t>62616-0300</t>
  </si>
  <si>
    <t>Pinus strobus, white pine, 1500mm - 1800mm height, balled and burlapped</t>
  </si>
  <si>
    <t>PINUS STROBUS, WHITE PINE, 60-INCH TO 72-INCH HEIGHT, BALLED AND BURLAPPED</t>
  </si>
  <si>
    <t>62616-0350</t>
  </si>
  <si>
    <t>Pinus strobus, white pine, 1800mm - 2400mm height, balled and burlapped</t>
  </si>
  <si>
    <t>PINUS STROBUS, WHITE PINE, 6 FEET TO 8 FEET HEIGHT, BALLED AND BURLAPPED</t>
  </si>
  <si>
    <t>62616-0400</t>
  </si>
  <si>
    <t>Platanus occidentalis, sycamore, 300mm - 450mm height, balled and burlapped</t>
  </si>
  <si>
    <t>PLATANUS OCCIDENTALIS, SYCAMORE, 12-INCH TO 18-INCH HEIGHT, BALLED AND BURLAPPED</t>
  </si>
  <si>
    <t>62616-0450</t>
  </si>
  <si>
    <t>Platanus occidentalis, sycamore, 750mm - 900mm height, balled and burlapped</t>
  </si>
  <si>
    <t>PLATANUS OCCIDENTALIS, SYCAMORE, 30-INCH TO 36-INCH HEIGHT, BALLED AND BURLAPPED</t>
  </si>
  <si>
    <t>62616-0500</t>
  </si>
  <si>
    <t>Platanus occidentalis, sycamore, 1500mm - 1800mm height, balled and burlapped</t>
  </si>
  <si>
    <t>PLATANUS OCCIDENTALIS, SYCAMORE, 60-INCH TO 72-INCH HEIGHT, BALLED AND BURLAPPED</t>
  </si>
  <si>
    <t>62616-0550</t>
  </si>
  <si>
    <t>Platanus occidentalis, sycamore, 1800mm - 2400mm height, balled and burlapped</t>
  </si>
  <si>
    <t>PLATANUS OCCIDENTALIS, SYCAMORE, 6 FEET TO 8 FEET HEIGHT, BALLED AND BURLAPPED</t>
  </si>
  <si>
    <t>62616-0600</t>
  </si>
  <si>
    <t>Platanus occidentalis, sycamore, 3000mm - 3600mm height, balled and burlapped</t>
  </si>
  <si>
    <t>PLATANUS OCCIDENTALIS, SYCAMORE, 10 FEET TO 144-INCH HEIGHT, BALLED AND BURLAPPED</t>
  </si>
  <si>
    <t>62616-0650</t>
  </si>
  <si>
    <t>Pinus nigra, austrian pine, 2400mm - 3000mm height, balled and burlapped</t>
  </si>
  <si>
    <t>PINUS NIGRA, AUSTRIAN PINE, 8 FEET TO 10 FEET HEIGHT, BALLED AND BURLAPPED</t>
  </si>
  <si>
    <t>62616-0700</t>
  </si>
  <si>
    <t>Picea glauca, white spruce, 1500mm - 1800mm height, burlapped</t>
  </si>
  <si>
    <t>PICEA GLAUCA, WHITE SPRUCE, 60-INCH TO 72-INCH HEIGHT, BURLAPPED</t>
  </si>
  <si>
    <t>62616-0750</t>
  </si>
  <si>
    <t>Picea glauca, white spruce, 1800mm - 2400mm height, burlapped</t>
  </si>
  <si>
    <t>PICEA GLAUCA, WHITE SPRUCE, 6 FEET TO 8 FEET HEIGHT, BURLAPPED</t>
  </si>
  <si>
    <t>62616-0800</t>
  </si>
  <si>
    <t>Picea glauca, white spruce, 2400mm - 3000mm height, burlapped</t>
  </si>
  <si>
    <t>PICEA GLAUCA, WHITE SPRUCE, 8 FEET TO 10 FEET HEIGHT, BURLAPPED</t>
  </si>
  <si>
    <t>62616-0850</t>
  </si>
  <si>
    <t>62616-0900</t>
  </si>
  <si>
    <t>Prunus serrulata (kwanzan), kwanzan cherry, 35mm - 50mm caliper, balled and burlapped</t>
  </si>
  <si>
    <t>PRUNUS SERRULATA (KWANZAN), KWANZAN CHERRY, 1 1/2-INCH TO 2-INCH CALIPER, BALLED AND BURLAPPED</t>
  </si>
  <si>
    <t>62616-0950</t>
  </si>
  <si>
    <t>Prunus laurocerasus (schipkaensis), skip laurel, 750mm - 900mm height, balled and burlapped</t>
  </si>
  <si>
    <t>PRUNUS LAUROCERASUS (SCHIPKAENSIS), SKIP LAUREL, 30-INCH TO 36-INCH HEIGHT, BALLED AND BURLAPPED</t>
  </si>
  <si>
    <t>62616-1000</t>
  </si>
  <si>
    <t>Plantanus x acerfolia, bloodgood london planetree, 35mm - 50mm caliper, balled and burlapped</t>
  </si>
  <si>
    <t>PLANTANUS X ACERFOLIA, BLOODGOOD LONDON PLANETREE, 1 1/2-INCH TO 2-INCH CALIPER, BALLED AND BURLAPPED</t>
  </si>
  <si>
    <t>62616-1050</t>
  </si>
  <si>
    <t>Plantus x acerfolia 'liberty', liberty sycamore, 35mm - 50mm caliper, balled and burlapped</t>
  </si>
  <si>
    <t>PLANTUS X ACERFOLIA 'LIBERTY', LIBERTY SYCAMORE, 1 1/2-INCH TO 2-INCH CALIPER, BALLED AND BURLAPPED</t>
  </si>
  <si>
    <t>62616-1100</t>
  </si>
  <si>
    <t>Prunus yedoensis, yoshino cherry, 50mm - 65mm caliper, balled and burlapped</t>
  </si>
  <si>
    <t>PRUNUS YEDOENSIS, YOSHINO CHERRY, 2-INCH TO 2 1/2-INCH CALIPER, BALLED AND BURLAPPED</t>
  </si>
  <si>
    <t>62616-1150</t>
  </si>
  <si>
    <t>Pinus virginiana, virginia pine, 1200mm - 1500mm height, container grown</t>
  </si>
  <si>
    <t>PINUS VIRGINIANA, VIRGINIA PINE, 48-INCH TO 60-INCH HEIGHT, CONTAINER GROWN</t>
  </si>
  <si>
    <t>62616-1200</t>
  </si>
  <si>
    <t>Pinus virginiana, virginia pine, 1500mm - 1800mm height, container grown</t>
  </si>
  <si>
    <t>PINUS VIRGINIANA, VIRGINIA PINE, 60-INCH TO 72-INCH HEIGHT, CONTAINER GROWN</t>
  </si>
  <si>
    <t>62616-1250</t>
  </si>
  <si>
    <t>Photinia glabra, red-tip photinia, 450mm - 600mm height, balled and burlapped</t>
  </si>
  <si>
    <t>PHOTINIA GLABRA, RED-TIP PHOTINIA, 18-INCH TO 24-INCH HEIGHT, BALLED AND BURLAPPED</t>
  </si>
  <si>
    <t>62616-1300</t>
  </si>
  <si>
    <t>Photinia glabra, red-tip photinia, 600mm - 750mm height, balled and burlapped</t>
  </si>
  <si>
    <t>PHOTINIA GLABRA, RED-TIP PHOTINIA, 24-INCH TO 30-INCH HEIGHT, BALLED AND BURLAPPED</t>
  </si>
  <si>
    <t>62616-1350</t>
  </si>
  <si>
    <t>Pinus caribaca, slash pine, 1800mm - 2400mm height, balled and burlapped</t>
  </si>
  <si>
    <t>PINUS CARIBACA, SLASH PINE, 6 FEET TO 8 FEET HEIGHT, BALLED AND BURLAPPED</t>
  </si>
  <si>
    <t>62616-1400</t>
  </si>
  <si>
    <t>Prunus laurocerasus, 'otto luyken', laurel, 750mm - 900mm height, balled and burlapped</t>
  </si>
  <si>
    <t>PRUNUS LAUROCERASUS, 'OTTO LUYKEN', LAUREL, 30-INCH TO 36-INCH HEIGHT, BALLED AND BURLAPPED</t>
  </si>
  <si>
    <t>62616-1450</t>
  </si>
  <si>
    <t>Prunus sericea, beach plum, 900mm - 1050mm height, balled and burlapped</t>
  </si>
  <si>
    <t>PRUNUS SERICEA, BEACH PLUM, 36-INCH TO 42-INCH HEIGHT, BALLED AND BURLAPPED</t>
  </si>
  <si>
    <t>62616-1500</t>
  </si>
  <si>
    <t>Pinus eduus, colorado pinyon, 1500mm - 1800mm height, balled and burlapped</t>
  </si>
  <si>
    <t>PINUS EDUUS, COLORADO PINYON, 60-INCH TO 72-INCH HEIGHT, BALLED AND BURLAPPED</t>
  </si>
  <si>
    <t>62616-1550</t>
  </si>
  <si>
    <t>Picea pungens, colorado blue spruce, 900mm - 1050mm height, balled and burlapped</t>
  </si>
  <si>
    <t>PICEA PUNGENS, COLORADO BLUE SPRUCE, 36-INCH TO 42-INCH HEIGHT, BALLED AND BURLAPPED</t>
  </si>
  <si>
    <t>62616-1595</t>
  </si>
  <si>
    <t>Picea engelmannii, engelmann spruce, 450mm to 900mm height, container grown</t>
  </si>
  <si>
    <t>PICEA ENGELMANNII, ENGELMANN SPRUCE, 18-INCH TO 36-INCH HEIGHT, CONTAINER GROWN</t>
  </si>
  <si>
    <t>62616-1600</t>
  </si>
  <si>
    <t>Picea engelmannii, engelmann spruce, 900mm - 1050mm height, balled and burlapped</t>
  </si>
  <si>
    <t>PICEA ENGELMANNII, ENGELMANN SPRUCE, 36-INCH TO 42-INCH HEIGHT, BALLED AND BURLAPPED</t>
  </si>
  <si>
    <t>62616-1650</t>
  </si>
  <si>
    <t>Populus deltoides, cottonwood, 19 liter, balled and burlapped</t>
  </si>
  <si>
    <t>POPULUS DELTOIDES, COTTONWOOD, 5 GALLON, BALLED AND BURLAPPED</t>
  </si>
  <si>
    <t>62616-1690</t>
  </si>
  <si>
    <t>Pinus ponderosa, ponderosa pine, 8 liter, container grown</t>
  </si>
  <si>
    <t>PINUS PONDEROSA, PONDEROSA PINE, 2 GALLON, CONTAINER GROWN</t>
  </si>
  <si>
    <t>62616-1700</t>
  </si>
  <si>
    <t>Pinus ponderosa, ponderosa pine, 20 liter, container grown</t>
  </si>
  <si>
    <t>PINUS PONDEROSA, PONDEROSA PINE, 5 GALLON, CONTAINER GROWN</t>
  </si>
  <si>
    <t>62616-1750</t>
  </si>
  <si>
    <t>Pinus ponderosa, ponderosa pine, 50 - 75mm caliper, container grown</t>
  </si>
  <si>
    <t>PINUS PONDEROSA, PONDEROSA PINE, 2-INCH TO 3-INCH CALIPER, CONTAINER GROWN</t>
  </si>
  <si>
    <t>62616-1800</t>
  </si>
  <si>
    <t>Pinus ponderosa, ponderosa pine, 1200mm -1500mm height, balled and burlapped</t>
  </si>
  <si>
    <t>PINUS PONDEROSA, PONDEROSA PINE, 48-INCH TO 60-INCH HEIGHT, BALLED AND BURLAPPED</t>
  </si>
  <si>
    <t>62616-1850</t>
  </si>
  <si>
    <t>Pseudotsuga menziesii, douglas fir, 1200mm -1500mm height, balled and burlapped</t>
  </si>
  <si>
    <t>62616-1900</t>
  </si>
  <si>
    <t>Philadelphus lewisii, Mock Orange, 1 gallon</t>
  </si>
  <si>
    <t>PHILADELPHUS LEWISII, MOCK ORANGE, 1 GALLON</t>
  </si>
  <si>
    <t>62616-2000</t>
  </si>
  <si>
    <t>Pentaphylloides floribunda, shrubby cinquefoil, 300mm to 450mm height, container grown</t>
  </si>
  <si>
    <t>PENTAPHYLLOIDES FLORIBUNDA, SHRUBBY CINQUEFOIL, 12-INCH TO 18-INCH HEIGHT, CONTAINER GROWN</t>
  </si>
  <si>
    <t>62616-2100</t>
  </si>
  <si>
    <t>Pinus aristata, bristlecone pine, 450mm to 900mm height, container grown</t>
  </si>
  <si>
    <t>PINUS ARISTATA, BRISTLECONE PINE, 18-INCH TO 36-INCH HEIGHT, CONTAINER GROWN</t>
  </si>
  <si>
    <t>62616-2200</t>
  </si>
  <si>
    <t>Populus tremuloides, quaking aspen, 450mm to 900mm height, container grown</t>
  </si>
  <si>
    <t>POPULUS TREMULOIDES, QUAKING ASPEN, 18-INCH TO 36-INCH HEIGHT, CONTAINER GROWN</t>
  </si>
  <si>
    <t>62616-2300</t>
  </si>
  <si>
    <t>Prunus virginiana, chokecherry, 450mm to 900mm height, container grown</t>
  </si>
  <si>
    <t>PRUNUS VIRGINIANA, CHOKECHERRY, 18-INCH TO 36-INCH HEIGHT, CONTAINER GROWN</t>
  </si>
  <si>
    <t>62616-2400</t>
  </si>
  <si>
    <t>Pinus flexilis, limber pine, 450mm to 900mm height, container grown</t>
  </si>
  <si>
    <t>PINUS FLEXILIS, LIMBER PINE, 18-INCH TO 36-INCH HEIGHT, CONTAINER GROWN</t>
  </si>
  <si>
    <t>62616-2500</t>
  </si>
  <si>
    <t>Pinus radiata, monterey pine, 20 liter, container grown</t>
  </si>
  <si>
    <t>PINUS RADIATA, MONTEREY PINE, 5 GALLON, CONTAINER GROWN</t>
  </si>
  <si>
    <t>62617-0100</t>
  </si>
  <si>
    <t>Quercus alba, white oak, 20mm - 35mm caliper, balled and burlapped</t>
  </si>
  <si>
    <t>QUERCUS ALBA, WHITE OAK, 1-INCH TO 1 1/2-INCH CALIPER, BALLED AND BURLAPPED</t>
  </si>
  <si>
    <t>62617-0150</t>
  </si>
  <si>
    <t>Quercus alba, white oak, 35mm - 50mm caliper, balled and burlapped</t>
  </si>
  <si>
    <t>QUERCUS ALBA, WHITE OAK, 1 1/2-INCH TO 2-INCH CALIPER, BALLED AND BURLAPPED</t>
  </si>
  <si>
    <t>62617-0200</t>
  </si>
  <si>
    <t>Quercus alba, white oak, 50mm - 65mm caliper, balled and burlapped</t>
  </si>
  <si>
    <t>QUERCUS ALBA, WHITE OAK, 2-INCH TO 2 1/2-INCH CALIPER, BALLED AND BURLAPPED</t>
  </si>
  <si>
    <t>62617-0250</t>
  </si>
  <si>
    <t>Quercus borealis, northern red oak, 35mm - 50mm caliper, balled and burlapped</t>
  </si>
  <si>
    <t>QUERCUS BOREALIS, NORTHERN RED OAK, 1 1/2-INCH TO 2-INCH CALIPER, BALLED AND BURLAPPED</t>
  </si>
  <si>
    <t>62617-0300</t>
  </si>
  <si>
    <t>Quercus borealis, northern red oak, 50mm - 65mm caliper, balled and burlapped</t>
  </si>
  <si>
    <t>QUERCUS BOREALIS, NORTHERN RED OAK, 2-INCH TO 2 1/2-INCH CALIPER, BALLED AND BURLAPPED</t>
  </si>
  <si>
    <t>62617-0350</t>
  </si>
  <si>
    <t>Quercus coccinea, scarlet oak, 20mm - 35mm caliper, balled and burlapped</t>
  </si>
  <si>
    <t>QUERCUS COCCINEA, SCARLET OAK, 1-INCH TO 1 1/2-INCH CALIPER, BALLED AND BURLAPPED</t>
  </si>
  <si>
    <t>62617-0400</t>
  </si>
  <si>
    <t>Quercus coccinea, scarlet oak, 35mm - 50mm caliper, balled and burlapped</t>
  </si>
  <si>
    <t>QUERCUS COCCINEA, SCARLET OAK, 1 1/2-INCH TO 2-INCH CALIPER, BALLED AND BURLAPPED</t>
  </si>
  <si>
    <t>62617-0450</t>
  </si>
  <si>
    <t>Quercus phellos, willow oak, 20mm - 35mm caliper, balled and burlapped</t>
  </si>
  <si>
    <t>QUERCUS PHELLOS, WILLOW OAK, 1-INCH TO 1 1/2-INCH CALIPER, BALLED AND BURLAPPED</t>
  </si>
  <si>
    <t>62617-0500</t>
  </si>
  <si>
    <t>Quercus phellos, willow oak, 35mm - 50mm caliper, balled and burlapped</t>
  </si>
  <si>
    <t>QUERCUS PHELLOS, WILLOW OAK, 1 1/2-INCH TO 2-INCH CALIPER, BALLED AND BURLAPPED</t>
  </si>
  <si>
    <t>62617-0550</t>
  </si>
  <si>
    <t>Quercus phellos, willow oak, 50mm - 65mm caliper, balled and burlapped</t>
  </si>
  <si>
    <t>QUERCUS PHELLOS, WILLOW OAK, 2-INCH TO 2 1/2-INCH CALIPER, BALLED AND BURLAPPED</t>
  </si>
  <si>
    <t>62617-0600</t>
  </si>
  <si>
    <t>Quercus palustrus, pin oak, 35mm - 50mm caliper, balled and burlapped</t>
  </si>
  <si>
    <t>QUERCUS PALUSTRUS, PIN OAK, 1 1/2-INCH TO 2-INCH CALIPER, BALLED AND BURLAPPED</t>
  </si>
  <si>
    <t>62617-0650</t>
  </si>
  <si>
    <t>Quercus palustrus, pin oak, 50mm - 65mm caliper, balled and burlapped</t>
  </si>
  <si>
    <t>QUERCUS PALUSTRUS, PIN OAK, 2-INCH TO 2 1/2-INCH CALIPER, BALLED AND BURLAPPED</t>
  </si>
  <si>
    <t>62617-0700</t>
  </si>
  <si>
    <t>Quercus palustrus, pin oak, 80mm - 100mm caliper, balled and burlapped</t>
  </si>
  <si>
    <t>QUERCUS PALUSTRUS, PIN OAK, 3 1/2-INCH TO 4-INCH CALIPER, BALLED AND BURLAPPED</t>
  </si>
  <si>
    <t>62617-0750</t>
  </si>
  <si>
    <t>Quercus falcata, southern red oak, 35mm - 50mm caliper, balled and burlapped</t>
  </si>
  <si>
    <t>QUERCUS FALCATA, SOUTHERN RED OAK, 1 1/2-INCH TO 2-INCH CALIPER, BALLED AND BURLAPPED</t>
  </si>
  <si>
    <t>62617-0800</t>
  </si>
  <si>
    <t>Quercus falcata, southern red oak, 50mm - 65mm caliper, balled and burlapped</t>
  </si>
  <si>
    <t>QUERCUS FALCATA, SOUTHERN RED OAK, 2-INCH TO 2 1/2-INCH CALIPER, BALLED AND BURLAPPED</t>
  </si>
  <si>
    <t>62617-0850</t>
  </si>
  <si>
    <t>Quercus virginiana, live oak, 20mm - 35mm caliper, balled and burlapped</t>
  </si>
  <si>
    <t>QUERCUS VIRGINIANA, LIVE OAK, 1-INCH TO 1 1/2-INCH CALIPER, BALLED AND BURLAPPED</t>
  </si>
  <si>
    <t>62617-0900</t>
  </si>
  <si>
    <t>Quercus virginiana, live oak, 50mm - 65mm caliper, balled and burlapped</t>
  </si>
  <si>
    <t>QUERCUS VIRGINIANA, LIVE OAK, 2-INCH TO 2 1/2-INCH CALIPER, BALLED AND BURLAPPED</t>
  </si>
  <si>
    <t>62617-0950</t>
  </si>
  <si>
    <t>Quercus laurifolia, laurel oak, 50mm - 65mm caliper, balled and burlapped</t>
  </si>
  <si>
    <t>QUERCUS LAURIFOLIA, LAUREL OAK, 2-INCH TO 2 1/2-INCH CALIPER, BALLED AND BURLAPPED</t>
  </si>
  <si>
    <t>62617-1000</t>
  </si>
  <si>
    <t>Querqus stellata, post oak, 35mm - 50mm caliper, container grown</t>
  </si>
  <si>
    <t>QUERQUS STELLATA, POST OAK, 1 1/2-INCH TO 2-INCH CALIPER, CONTAINER GROWN</t>
  </si>
  <si>
    <t>62617-1050</t>
  </si>
  <si>
    <t>Quercus rubrum, red oak, 20mm - 35mm caliper, balled and burlapped</t>
  </si>
  <si>
    <t>QUERCUS RUBRUM, RED OAK, 1-INCH TO 1 1/2-INCH CALIPER, BALLED AND BURLAPPED</t>
  </si>
  <si>
    <t>62617-1100</t>
  </si>
  <si>
    <t>Quercus rubrum, red oak, 35mm - 50mm caliper, balled and burlapped</t>
  </si>
  <si>
    <t>QUERCUS RUBRUM, RED OAK, 1 1/2-INCH TO 2-INCH CALIPER, BALLED AND BURLAPPED</t>
  </si>
  <si>
    <t>62617-1150</t>
  </si>
  <si>
    <t>Quercus babylonica, willow oak, 35mm - 50mm caliper, balled and burlapped</t>
  </si>
  <si>
    <t>QUERCUS BABYLONICA, WILLOW OAK, 1 1/2-INCH TO 2-INCH CALIPER, BALLED AND BURLAPPED</t>
  </si>
  <si>
    <t>62617-1200</t>
  </si>
  <si>
    <t>Quercus arizonica, Arizona white oak, 20 liter, container grown</t>
  </si>
  <si>
    <t>QUERCUS ARIZONICA, ARIZONA WHITE OAK, 5 GALLON, CONTAINER GROWN</t>
  </si>
  <si>
    <t>62617-1250</t>
  </si>
  <si>
    <t>Quercus arizonica, Arizona white oak, 50 - 75mm caliper, container grown</t>
  </si>
  <si>
    <t>QUERCUS ARIZONICA, ARIZONA WHITE OAK, 2-INCH TO 3-INCH CALIPER, CONTAINER GROWN</t>
  </si>
  <si>
    <t>62617-1300</t>
  </si>
  <si>
    <t>62617-1350</t>
  </si>
  <si>
    <t>Quercus garryana, oregon white oak, 20mm - 35mm caliper, balled and burlapped</t>
  </si>
  <si>
    <t>QUERCUS GARRYANA, OREGON WHITE OAK, 1-INCH TO 1 1/2-INCH CALIPER, BALLED AND BURLAPPED</t>
  </si>
  <si>
    <t>62618-0100</t>
  </si>
  <si>
    <t>Rhododendron canadense, rhodora, 450mm - 600mm height, balled and burlapped</t>
  </si>
  <si>
    <t>RHODODENDRON CANADENSE, RHODORA, 18-INCH TO 24-INCH HEIGHT, BALLED AND BURLAPPED</t>
  </si>
  <si>
    <t>62618-0150</t>
  </si>
  <si>
    <t>Rhododendron canadense, rhodora, 600mm - 750mm height, container grown</t>
  </si>
  <si>
    <t>RHODODENDRON CANADENSE, RHODORA, 24-INCH TO 30-INCH HEIGHT, CONTAINER GROWN</t>
  </si>
  <si>
    <t>62618-0200</t>
  </si>
  <si>
    <t>Rhododendron caneslens, florida wild honeysuckel, 600mm - 750mm height, balled and burlapped</t>
  </si>
  <si>
    <t>RHODODENDRON CANESLENS, FLORIDA WILD HONEYSUCKEL, 24-INCH TO 30-INCH HEIGHT, BALLED AND BURLAPPED</t>
  </si>
  <si>
    <t>62618-0250</t>
  </si>
  <si>
    <t>Rubus occidentalis, black rasberry, 450mm - 600mm height, balled and burlapped</t>
  </si>
  <si>
    <t>RUBUS OCCIDENTALIS, BLACK RASBERRY, 18-INCH TO 24-INCH HEIGHT, BALLED AND BURLAPPED</t>
  </si>
  <si>
    <t>62618-0300</t>
  </si>
  <si>
    <t>Rhus typhina, staghorn sumac, 1200mm - 1500mm height, balled and burlapped</t>
  </si>
  <si>
    <t>RHUS TYPHINA, STAGHORN SUMAC, 48-INCH TO 60-INCH HEIGHT, BALLED AND BURLAPPED</t>
  </si>
  <si>
    <t>62618-0350</t>
  </si>
  <si>
    <t>Rhus copallina, shining sumac, 750mm - 900mm height, balled and burlapped</t>
  </si>
  <si>
    <t>RHUS COPALLINA, SHINING SUMAC, 30-INCH TO 36-INCH HEIGHT, BALLED AND BURLAPPED</t>
  </si>
  <si>
    <t>62618-0400</t>
  </si>
  <si>
    <t>Rhus copallina, shining sumac, 1050mm - 1200mm height, balled and burlapped</t>
  </si>
  <si>
    <t>RHUS COPALLINA, SHINING SUMAC, 42-INCH TO 48-INCH HEIGHT, BALLED AND BURLAPPED</t>
  </si>
  <si>
    <t>62618-0450</t>
  </si>
  <si>
    <t>Rhus trilobata, skunkbush sumac,4 liter, container grown</t>
  </si>
  <si>
    <t>RHUS TRILOBATA, SKUNKBUSH SUMAC, 1 GALLON, CONTAINER GROWN</t>
  </si>
  <si>
    <t>62618-0500</t>
  </si>
  <si>
    <t>Rhus trilobata, oakbrush sumac, 20 liter. container grown</t>
  </si>
  <si>
    <t>RHUS TRILOBATA, OAKBRUSH SUMAC, 5 GALLON. CONTAINER GROWN</t>
  </si>
  <si>
    <t>62618-0550</t>
  </si>
  <si>
    <t>Robinia neomexicana, New Mexico locust, 20 liter, container grown</t>
  </si>
  <si>
    <t>ROBINIA NEOMEXICANA, NEW MEXICO LOCUST, 5 GALLON, CONTAINER GROWN</t>
  </si>
  <si>
    <t>62618-0600</t>
  </si>
  <si>
    <t>Ribes lobbii, Gummy Gooseberry, 1 gallon</t>
  </si>
  <si>
    <t>RIBES LOBBII, GUMMY GOOSEBERRY, 1 GALLON</t>
  </si>
  <si>
    <t>62618-0650</t>
  </si>
  <si>
    <t>Ribes sanguineum, Redflower Currant, 1 gallon</t>
  </si>
  <si>
    <t>RIBES SANGUINEUM, REDFLOWER CURRANT, 1 GALLON</t>
  </si>
  <si>
    <t>62618-0700</t>
  </si>
  <si>
    <t>Ribes montigenum, gooseberry currant, 300mm to 450mm height, container grown</t>
  </si>
  <si>
    <t>RIBES MONTIGENUM, GOOSEBERRY CURRANT, 12-INCH TO 18-INCH HEIGHT, CONTAINER GROWN</t>
  </si>
  <si>
    <t>62618-0800</t>
  </si>
  <si>
    <t>Rosa woodsii, woods rose, 300mm to 450mm height, container grown</t>
  </si>
  <si>
    <t>ROSA WOODSII, WOODS ROSE, 12-INCH TO 18-INCH HEIGHT, CONTAINER GROWN</t>
  </si>
  <si>
    <t>62618-0900</t>
  </si>
  <si>
    <t>62619-0100</t>
  </si>
  <si>
    <t>Sabal Palmetto, cabbage palm, 3000mm - 3600mm height, balled and burlapped</t>
  </si>
  <si>
    <t>SABAL PALMETTO, CABBAGE PALM, 10 FEET TO 12 FEET HEIGHT, BALLED AND BURLAPPED</t>
  </si>
  <si>
    <t>62619-0200</t>
  </si>
  <si>
    <t>Salix babylonica, weeping willow, 35mm - 50mm caliper, balled and burlapped</t>
  </si>
  <si>
    <t>SALIX BABYLONICA, WEEPING WILLOW, 1 1/2-INCH TO 2-INCH CALIPER, BALLED AND BURLAPPED</t>
  </si>
  <si>
    <t>62619-0220</t>
  </si>
  <si>
    <t>Salix interior, sandbar willow, 8 liter, container grown</t>
  </si>
  <si>
    <t>SALIX INTERIOR, SANDBAR WILLOW, 2 GALLON, CONTAINER GROWN</t>
  </si>
  <si>
    <t>62619-0250</t>
  </si>
  <si>
    <t>Spirea vanhouttei, vanhoutte spirea, 450mm - 600mm height, container grown</t>
  </si>
  <si>
    <t>SPIREA VANHOUTTEI, VANHOUTTE SPIREA, 18-INCH TO 24-INCH HEIGHT, CONTAINER GROWN</t>
  </si>
  <si>
    <t>62619-0290</t>
  </si>
  <si>
    <t>Salix nigra, black willow, 20mm - 35mm caliper, container grown</t>
  </si>
  <si>
    <t>SALIX NIGRA, BLACK WILLOW, 1-INCH TO 1 1/2-INCH CALIPER, CONTAINER GROWN</t>
  </si>
  <si>
    <t>62619-0300</t>
  </si>
  <si>
    <t>Salix nigra, black willow, 65mm - 80mm caliper, container grown</t>
  </si>
  <si>
    <t>SALIX NIGRA, BLACK WILLOW, 2 1/2-INCH TO 3 1/2-INCH CALIPER, CONTAINER GROWN</t>
  </si>
  <si>
    <t>62619-0350</t>
  </si>
  <si>
    <t>Salix lucida, shinning willow, 600mm - 750mm height, container grown</t>
  </si>
  <si>
    <t>SALIX LUCIDA, SHINNING WILLOW, 24-INCH TO 30-INCH HEIGHT, CONTAINER GROWN</t>
  </si>
  <si>
    <t>62619-0360</t>
  </si>
  <si>
    <t>Salix scouleriana, scouler's willow, 8 liter, container grown</t>
  </si>
  <si>
    <t>SALIX SCOULERIANA, SCOULER'S WILLOW, 2 GALLON, CONTAINER GROWN</t>
  </si>
  <si>
    <t>62619-0400</t>
  </si>
  <si>
    <t>Symphoricarpos orbiculatus, Coralberry, 600mm - 750mm height, container grown</t>
  </si>
  <si>
    <t>SYMPHORICARPOS ORBICULATUS, CORALBERRY, 24-INCH TO 30-INCH HEIGHT, CONTAINER GROWN</t>
  </si>
  <si>
    <t>62619-0450</t>
  </si>
  <si>
    <t>Salix exigua, coyote willow, 300mm - 450mm height, container grown</t>
  </si>
  <si>
    <t>SALIX EXIGUA, COYOTE WILLOW, 12-INCH TO 18-INCH, CONTAINER GROWN</t>
  </si>
  <si>
    <t>62619-0500</t>
  </si>
  <si>
    <t>Symphoricarpos albus, Common Snowberry, 1 gallon</t>
  </si>
  <si>
    <t>SYMPHORICARPOS ALBUS, COMMON SNOWBERRY, 1 GALLON</t>
  </si>
  <si>
    <t>62619-0600</t>
  </si>
  <si>
    <t>Symphoricarpos oreophilus, mountain snowberry, 300mm to 450mm height, container grown</t>
  </si>
  <si>
    <t>SYMPHORICARPOS OREOPHILUS, MOUNTAIN SNOWBERRY, 12-INCH TO 18-INCH HEIGHT, CONTAINER GROWN</t>
  </si>
  <si>
    <t>62619-0650</t>
  </si>
  <si>
    <t>Sambucus nigra caerulea, blue elderberry, 8 liter, container grown</t>
  </si>
  <si>
    <t>SAMBUCUS NIGRA CAERULEA, BLUE ELDERBERRY, 2 GALLON, CONTAINER GROWN</t>
  </si>
  <si>
    <t>62621-0100</t>
  </si>
  <si>
    <t>Ulmus americana (washington), american elm, 50mm - 65mm caliper, balled and burlapped</t>
  </si>
  <si>
    <t>ULMUS AMERICANA (WASHINGTON), AMERICAN ELM, 2-INCH TO 2 1/2-INCH CALIPER, BALLED AND BURLAPPED</t>
  </si>
  <si>
    <t>62622-0100</t>
  </si>
  <si>
    <t>62622-0150</t>
  </si>
  <si>
    <t>62622-0200</t>
  </si>
  <si>
    <t>62622-0250</t>
  </si>
  <si>
    <t>Viburnum prunifolium, blackhaw viburnum, 600mm - 750mm height, balled and burlapped</t>
  </si>
  <si>
    <t>VIBURNUM PRUNIFOLIUM, BLACKHAW VIBURNUM, 24-INCH TO 30-INCH HEIGHT, BALLED AND BURLAPPED</t>
  </si>
  <si>
    <t>62622-0300</t>
  </si>
  <si>
    <t>Viburnum prunifolium, blackhaw viburnum, 750mm - 900mm height, balled and burlapped</t>
  </si>
  <si>
    <t>VIBURNUM PRUNIFOLIUM, BLACKHAW VIBURNUM, 30-INCH TO 36-INCH HEIGHT, BALLED AND BURLAPPED</t>
  </si>
  <si>
    <t>62622-0350</t>
  </si>
  <si>
    <t>Viburnum acerifolium, mapleleaf viburnum, 1050mm - 1200mm height, balled and burlapped</t>
  </si>
  <si>
    <t>VIBURNUM ACERIFOLIUM, MAPLELEAF VIBURNUM, 42-INCH TO 48-INCH HEIGHT, BALLED AND BURLAPPED</t>
  </si>
  <si>
    <t>62622-0400</t>
  </si>
  <si>
    <t>Viburnum plicatum 'tomentosa', double file viburnum, 450mm - 600mm height, balled and burlapped</t>
  </si>
  <si>
    <t>VIBURNUM PLICATUM 'TOMENTOSA', DOUBLE FILE VIBURNUM, 18-INCH TO 24-INCH HEIGHT, BALLED AND BURLAPPED</t>
  </si>
  <si>
    <t>62630-0100</t>
  </si>
  <si>
    <t>Plantings, seedlings, bare root</t>
  </si>
  <si>
    <t>PLANTINGS, SEEDLINGS, BARE ROOT</t>
  </si>
  <si>
    <t>62630-0200</t>
  </si>
  <si>
    <t>Plantings, seedlings, balled and burlapped</t>
  </si>
  <si>
    <t>PLANTINGS, SEEDLINGS, BALLED AND BURLAPPED</t>
  </si>
  <si>
    <t>62630-0300</t>
  </si>
  <si>
    <t>Plantings, seedlings, container grown</t>
  </si>
  <si>
    <t>PLANTINGS, SEEDLINGS, CONTAINER GROWN</t>
  </si>
  <si>
    <t>62630-0400</t>
  </si>
  <si>
    <t>Plantings, wetland plant, container grown</t>
  </si>
  <si>
    <t>PLANTINGS, WETLAND PLANT, CONTAINER GROWN</t>
  </si>
  <si>
    <t>62630-0500</t>
  </si>
  <si>
    <t>Plantings, alocasia orda, elephant ear fern</t>
  </si>
  <si>
    <t>PLANTINGS, ALOCASIA ORDA, ELEPHANT EAR FERN</t>
  </si>
  <si>
    <t>62630-0600</t>
  </si>
  <si>
    <t>Plantings, campsis radicans, trumpet vine</t>
  </si>
  <si>
    <t>PLANTINGS, CAMPSIS RADICANS, TRUMPET VINE</t>
  </si>
  <si>
    <t>62630-0700</t>
  </si>
  <si>
    <t>Plantings, gelsemium sempervirens, car. yellow jasmine</t>
  </si>
  <si>
    <t>PLANTINGS, GELSEMIUM SEMPERVIRENS, CAR. YELLOW JASMINE</t>
  </si>
  <si>
    <t>62630-0800</t>
  </si>
  <si>
    <t>Plantings, helianthus debilis, dune sunflower</t>
  </si>
  <si>
    <t>PLANTINGS, HELIANTHUS DEBILIS, DUNE SUNFLOWER</t>
  </si>
  <si>
    <t>62630-0900</t>
  </si>
  <si>
    <t>Plantings, ilex cassine, dahoon holly</t>
  </si>
  <si>
    <t>PLANTINGS, ILEX CASSINE, DAHOON HOLLY</t>
  </si>
  <si>
    <t>62630-1000</t>
  </si>
  <si>
    <t>Plantings, ilex vomitoria 'nana', dwarf yaupon holly</t>
  </si>
  <si>
    <t>PLANTINGS, ILEX VOMITORIA 'NANA', DWARF YAUPON HOLLY</t>
  </si>
  <si>
    <t>62630-1100</t>
  </si>
  <si>
    <t>Plantings, liriope spicata, lily turf,4 liter container, container grown</t>
  </si>
  <si>
    <t>PLANTINGS, LIRIOPE SPICATA, LILY TURF, 1 GALLON CONTAINER, CONTAINER GROWN</t>
  </si>
  <si>
    <t>62630-1200</t>
  </si>
  <si>
    <t>Plantings, myrica cerifera, wax myrtle</t>
  </si>
  <si>
    <t>PLANTINGS, MYRICA CERIFERA, WAX MYRTLE</t>
  </si>
  <si>
    <t>62630-1300</t>
  </si>
  <si>
    <t>Plantings, nerium oleander 'nana', dwarf oleander</t>
  </si>
  <si>
    <t>PLANTINGS, NERIUM OLEANDER 'NANA', DWARF OLEANDER</t>
  </si>
  <si>
    <t>62630-1400</t>
  </si>
  <si>
    <t>Plantings, sabal palmetto, sabal palm</t>
  </si>
  <si>
    <t>PLANTINGS, SABAL PALMETTO, SABAL PALM</t>
  </si>
  <si>
    <t>62630-1500</t>
  </si>
  <si>
    <t>Plantings, serenoa repens, saw palmetto</t>
  </si>
  <si>
    <t>PLANTINGS, SERENOA REPENS, SAW PALMETTO</t>
  </si>
  <si>
    <t>62630-1600</t>
  </si>
  <si>
    <t>Plantings, uniola paniculata, sea oats</t>
  </si>
  <si>
    <t>PLANTINGS, UNIOLA PANICULATA, SEA OATS</t>
  </si>
  <si>
    <t>62630-1700</t>
  </si>
  <si>
    <t>Plantings, wedelia trilobata, wedelia</t>
  </si>
  <si>
    <t>PLANTINGS, WEDELIA TRILOBATA, WEDELIA</t>
  </si>
  <si>
    <t>62630-1800</t>
  </si>
  <si>
    <t>Plantings, yucca filimentosa, bear grass</t>
  </si>
  <si>
    <t>PLANTINGS, YUCCA FILIMENTOSA, BEAR GRASS</t>
  </si>
  <si>
    <t>62630-1900</t>
  </si>
  <si>
    <t>Plantings, polystichum acrostichoides, christmas fern</t>
  </si>
  <si>
    <t>PLANTINGS, POLYSTICHUM ACROSTICHOIDES, CHRISTMAS FERN</t>
  </si>
  <si>
    <t>62630-2000</t>
  </si>
  <si>
    <t>Plantings, callicarpa americana, american beautyberry, 750mm height, 27 liter, container grown</t>
  </si>
  <si>
    <t>62630-2100</t>
  </si>
  <si>
    <t>Plantings, calycanthus floridus, eastern sweetshrub, 700mm height, 27 liter, container grown</t>
  </si>
  <si>
    <t>PLANTINGS, CALYCANTHUS FLORIDUS, EASTERN SWEETSHRUB, 28-INCH HEIGHT, 7 GALLON, CONTAINER GROWN</t>
  </si>
  <si>
    <t>62630-2200</t>
  </si>
  <si>
    <t>Plantings, clethra alnifolia, sweetpepperbush, 700mm height, 27 liter, container grown</t>
  </si>
  <si>
    <t>PLANTINGS, CLETHRA ALNIFOLIA, SWEETPEPPERBUSH, 28-INCH HEIGHT, 7 GALLON, CONTAINER GROWN</t>
  </si>
  <si>
    <t>62630-2300</t>
  </si>
  <si>
    <t>Plantings, itea virginica, virginia sweetspire, 900mm height, 27 liter, container grown</t>
  </si>
  <si>
    <t>PLANTINGS, ITEA VIRGINICA, VIRGINIA SWEETSPIRE, 36-INCH HEIGHT, 7 GALLON, CONTAINER GROWN</t>
  </si>
  <si>
    <t>62630-2400</t>
  </si>
  <si>
    <t>Plantings, leucothoe axillaris, coastal doghobble, 600mm height, 27 liter, container grown</t>
  </si>
  <si>
    <t>PLANTINGS, LEUCOTHOE AXILLARIS, COASTAL DOGHOBBLE, 24-INCH, CONTAINER GROWN</t>
  </si>
  <si>
    <t>62631-0000</t>
  </si>
  <si>
    <t>Plantings</t>
  </si>
  <si>
    <t>PLANTINGS</t>
  </si>
  <si>
    <t>62632-0000</t>
  </si>
  <si>
    <t>62635-0100</t>
  </si>
  <si>
    <t>Cuttings, alder</t>
  </si>
  <si>
    <t>CUTTINGS, ALDER</t>
  </si>
  <si>
    <t>62635-1000</t>
  </si>
  <si>
    <t>Cuttings, cottonwood pole</t>
  </si>
  <si>
    <t>CUTTINGS, COTTONWOOD POLE</t>
  </si>
  <si>
    <t>62635-1500</t>
  </si>
  <si>
    <t>Cuttings, red osier dogwood</t>
  </si>
  <si>
    <t>CUTTINGS, RED OSIER DOGWOOD</t>
  </si>
  <si>
    <t>62635-2000</t>
  </si>
  <si>
    <t>Cuttings, willow staking</t>
  </si>
  <si>
    <t>CUTTINGS, WILLOW STAKING</t>
  </si>
  <si>
    <t>62635-3000</t>
  </si>
  <si>
    <t>Cuttings, willow pole</t>
  </si>
  <si>
    <t>CUTTINGS, WILLOW POLE</t>
  </si>
  <si>
    <t>62636-1000</t>
  </si>
  <si>
    <t>Bundles, alder</t>
  </si>
  <si>
    <t>BUNDLES, ALDER</t>
  </si>
  <si>
    <t>62636-2000</t>
  </si>
  <si>
    <t>Bundles, willow</t>
  </si>
  <si>
    <t>BUNDLES, WILLOW</t>
  </si>
  <si>
    <t>62640-0000</t>
  </si>
  <si>
    <t>Tree grate</t>
  </si>
  <si>
    <t>TREE GRATE</t>
  </si>
  <si>
    <t>62641-0000</t>
  </si>
  <si>
    <t>Tree well</t>
  </si>
  <si>
    <t>TREE WELL</t>
  </si>
  <si>
    <t>62642-0000</t>
  </si>
  <si>
    <t>Root barrier</t>
  </si>
  <si>
    <t>ROOT BARRIER</t>
  </si>
  <si>
    <t>62650-1000</t>
  </si>
  <si>
    <t>Remove and replant tree and shrub</t>
  </si>
  <si>
    <t>REMOVE AND REPLANT TREE AND SHRUB</t>
  </si>
  <si>
    <t>62701-0000</t>
  </si>
  <si>
    <t>Sod</t>
  </si>
  <si>
    <t>SOD</t>
  </si>
  <si>
    <t>62701-1000</t>
  </si>
  <si>
    <t>Sod, solid</t>
  </si>
  <si>
    <t>SOD, SOLID</t>
  </si>
  <si>
    <t>62701-2000</t>
  </si>
  <si>
    <t>Sod, strip</t>
  </si>
  <si>
    <t>SOD, STRIP</t>
  </si>
  <si>
    <t>62701-3000</t>
  </si>
  <si>
    <t>Sod, spot</t>
  </si>
  <si>
    <t>SOD, SPOT</t>
  </si>
  <si>
    <t>62901-0000</t>
  </si>
  <si>
    <t>Rolled erosion control product</t>
  </si>
  <si>
    <t>ROLLED EROSION CONTROL PRODUCT</t>
  </si>
  <si>
    <t>62901-0100</t>
  </si>
  <si>
    <t>Rolled erosion control product, type 1.A</t>
  </si>
  <si>
    <t>ROLLED EROSION CONTROL PRODUCT, TYPE 1.A</t>
  </si>
  <si>
    <t>62901-0200</t>
  </si>
  <si>
    <t>Rolled erosion control product, type 1.B</t>
  </si>
  <si>
    <t>ROLLED EROSION CONTROL PRODUCT, TYPE 1.B</t>
  </si>
  <si>
    <t>62901-0300</t>
  </si>
  <si>
    <t>Rolled erosion control product, type 1.C</t>
  </si>
  <si>
    <t>ROLLED EROSION CONTROL PRODUCT, TYPE 1.C</t>
  </si>
  <si>
    <t>62901-0400</t>
  </si>
  <si>
    <t>Rolled erosion control product, type 1.D</t>
  </si>
  <si>
    <t>ROLLED EROSION CONTROL PRODUCT, TYPE 1.D</t>
  </si>
  <si>
    <t>62901-0500</t>
  </si>
  <si>
    <t>Rolled erosion control product, type 2.A</t>
  </si>
  <si>
    <t>ROLLED EROSION CONTROL PRODUCT, TYPE 2.A</t>
  </si>
  <si>
    <t>62901-0600</t>
  </si>
  <si>
    <t>Rolled erosion control product, type 2.B</t>
  </si>
  <si>
    <t>ROLLED EROSION CONTROL PRODUCT, TYPE 2.B</t>
  </si>
  <si>
    <t>62901-0700</t>
  </si>
  <si>
    <t>Rolled erosion control product, type 2.C</t>
  </si>
  <si>
    <t>ROLLED EROSION CONTROL PRODUCT, TYPE 2.C</t>
  </si>
  <si>
    <t>62901-0800</t>
  </si>
  <si>
    <t>Rolled erosion control product, type 2.D</t>
  </si>
  <si>
    <t>ROLLED EROSION CONTROL PRODUCT, TYPE 2.D</t>
  </si>
  <si>
    <t>62901-0900</t>
  </si>
  <si>
    <t>Rolled erosion control product, type 3.A</t>
  </si>
  <si>
    <t>ROLLED EROSION CONTROL PRODUCT, TYPE 3.A</t>
  </si>
  <si>
    <t>62901-1000</t>
  </si>
  <si>
    <t>Rolled erosion control product, type 3.B</t>
  </si>
  <si>
    <t>ROLLED EROSION CONTROL PRODUCT, TYPE 3.B</t>
  </si>
  <si>
    <t>62901-1100</t>
  </si>
  <si>
    <t>Rolled erosion control product, type 4</t>
  </si>
  <si>
    <t>ROLLED EROSION CONTROL PRODUCT, TYPE 4</t>
  </si>
  <si>
    <t>62901-1200</t>
  </si>
  <si>
    <t>Rolled erosion control product, type 5.A</t>
  </si>
  <si>
    <t>ROLLED EROSION CONTROL PRODUCT, TYPE 5.A</t>
  </si>
  <si>
    <t>62901-1300</t>
  </si>
  <si>
    <t>Rolled erosion control product, type 5.B</t>
  </si>
  <si>
    <t>ROLLED EROSION CONTROL PRODUCT, TYPE 5.B</t>
  </si>
  <si>
    <t>62901-1400</t>
  </si>
  <si>
    <t>Rolled erosion control product, type 5.C</t>
  </si>
  <si>
    <t>ROLLED EROSION CONTROL PRODUCT, TYPE 5.C</t>
  </si>
  <si>
    <t>62901-1500</t>
  </si>
  <si>
    <t>Rolled erosion control product, type 5.D</t>
  </si>
  <si>
    <t>ROLLED EROSION CONTROL PRODUCT, TYPE 5.D</t>
  </si>
  <si>
    <t>62902-0000</t>
  </si>
  <si>
    <t>62902-0100</t>
  </si>
  <si>
    <t>62902-0200</t>
  </si>
  <si>
    <t>62902-0300</t>
  </si>
  <si>
    <t>62902-0400</t>
  </si>
  <si>
    <t>62902-0500</t>
  </si>
  <si>
    <t>62902-0600</t>
  </si>
  <si>
    <t>62902-0700</t>
  </si>
  <si>
    <t>62902-0800</t>
  </si>
  <si>
    <t>62902-0900</t>
  </si>
  <si>
    <t>62902-1000</t>
  </si>
  <si>
    <t>62902-1100</t>
  </si>
  <si>
    <t>62902-1200</t>
  </si>
  <si>
    <t>62902-1300</t>
  </si>
  <si>
    <t>62902-1400</t>
  </si>
  <si>
    <t>62903-0000</t>
  </si>
  <si>
    <t>Cellular confinement system</t>
  </si>
  <si>
    <t>CELLULAR CONFINEMENT SYSTEM</t>
  </si>
  <si>
    <t>63301-0000</t>
  </si>
  <si>
    <t>Sign system</t>
  </si>
  <si>
    <t>SIGN SYSTEM</t>
  </si>
  <si>
    <t>63301-1000</t>
  </si>
  <si>
    <t>Sign system, Government furnished sign</t>
  </si>
  <si>
    <t>SIGN SYSTEM, GOVERNMENT FURNISHED SIGN</t>
  </si>
  <si>
    <t>63302-0000</t>
  </si>
  <si>
    <t>63302-1000</t>
  </si>
  <si>
    <t>63303-0100</t>
  </si>
  <si>
    <t>Sign, steel panel, type 3 sheeting</t>
  </si>
  <si>
    <t>SIGN, STEEL PANEL, TYPE 3 SHEETING</t>
  </si>
  <si>
    <t>63303-0300</t>
  </si>
  <si>
    <t>Sign, steel panel, type 8 sheeting</t>
  </si>
  <si>
    <t>SIGN, STEEL PANEL, TYPE 8 SHEETING</t>
  </si>
  <si>
    <t>63303-0400</t>
  </si>
  <si>
    <t>Sign, steel panel, type 9 sheeting</t>
  </si>
  <si>
    <t>SIGN, STEEL PANEL, TYPE 9 SHEETING</t>
  </si>
  <si>
    <t>63303-0500</t>
  </si>
  <si>
    <t>Sign, plywood panel, type 3 sheeting</t>
  </si>
  <si>
    <t>SIGN, PLYWOOD PANEL, TYPE 3 SHEETING</t>
  </si>
  <si>
    <t>63303-0700</t>
  </si>
  <si>
    <t>Sign, plywood panel, type 8 sheeting</t>
  </si>
  <si>
    <t>SIGN, PLYWOOD PANEL, TYPE 8 SHEETING</t>
  </si>
  <si>
    <t>63303-0800</t>
  </si>
  <si>
    <t>Sign, plywood panel, type 9 sheeting</t>
  </si>
  <si>
    <t>SIGN, PLYWOOD PANEL, TYPE 9 SHEETING</t>
  </si>
  <si>
    <t>63303-0900</t>
  </si>
  <si>
    <t>Sign, aluminum panel, type 3 sheeting</t>
  </si>
  <si>
    <t>SIGN, ALUMINUM PANEL, TYPE 3 SHEETING</t>
  </si>
  <si>
    <t>63303-1100</t>
  </si>
  <si>
    <t>Sign, aluminum panel, type 8 sheeting</t>
  </si>
  <si>
    <t>SIGN, ALUMINUM PANEL, TYPE 8 SHEETING</t>
  </si>
  <si>
    <t>63303-1200</t>
  </si>
  <si>
    <t>Sign, aluminum panel, type 9 sheeting</t>
  </si>
  <si>
    <t>SIGN, ALUMINUM PANEL, TYPE 9 SHEETING</t>
  </si>
  <si>
    <t>63303-1300</t>
  </si>
  <si>
    <t>Sign, plastic panel, type 3 sheeting</t>
  </si>
  <si>
    <t>SIGN, PLASTIC PANEL, TYPE 3 SHEETING</t>
  </si>
  <si>
    <t>63303-1500</t>
  </si>
  <si>
    <t>Sign, plastic panel, type 8 sheeting</t>
  </si>
  <si>
    <t>SIGN, PLASTIC PANEL, TYPE 8 SHEETING</t>
  </si>
  <si>
    <t>63303-1600</t>
  </si>
  <si>
    <t>Sign, plastic panel, type 9 sheeting</t>
  </si>
  <si>
    <t>SIGN, PLASTIC PANEL, TYPE 9 SHEETING</t>
  </si>
  <si>
    <t>63304-0100</t>
  </si>
  <si>
    <t>Signs, steel panels, type 3 sheeting</t>
  </si>
  <si>
    <t>SIGNS, STEEL PANELS, TYPE 3 SHEETING</t>
  </si>
  <si>
    <t>63304-0300</t>
  </si>
  <si>
    <t>Signs, steel panels, type 8 sheeting</t>
  </si>
  <si>
    <t>SIGNS, STEEL PANELS, TYPE 8 SHEETING</t>
  </si>
  <si>
    <t>63304-0400</t>
  </si>
  <si>
    <t>Signs, steel panels, type 9 sheeting</t>
  </si>
  <si>
    <t>SIGNS, STEEL PANELS, TYPE 9 SHEETING</t>
  </si>
  <si>
    <t>63304-0500</t>
  </si>
  <si>
    <t>Signs, plywood panels, type 3 sheeting</t>
  </si>
  <si>
    <t>SIGNS, PLYWOOD PANELS, TYPE 3 SHEETING</t>
  </si>
  <si>
    <t>63304-0700</t>
  </si>
  <si>
    <t>Signs, plywood panels, type 8 sheeting</t>
  </si>
  <si>
    <t>SIGNS, PLYWOOD PANELS, TYPE 8 SHEETING</t>
  </si>
  <si>
    <t>63304-0800</t>
  </si>
  <si>
    <t>Signs, plywood panels, type 9 sheeting</t>
  </si>
  <si>
    <t>SIGNS, PLYWOOD PANELS, TYPE 9 SHEETING</t>
  </si>
  <si>
    <t>63304-0900</t>
  </si>
  <si>
    <t>Signs, aluminum panels, type 3 sheeting</t>
  </si>
  <si>
    <t>SIGNS, ALUMINUM PANELS, TYPE 3 SHEETING</t>
  </si>
  <si>
    <t>63304-1100</t>
  </si>
  <si>
    <t>Signs, aluminum panels, type 8 sheeting</t>
  </si>
  <si>
    <t>SIGNS, ALUMINUM PANELS, TYPE 8 SHEETING</t>
  </si>
  <si>
    <t>63304-1200</t>
  </si>
  <si>
    <t>Signs, aluminum panels, type 9 sheeting</t>
  </si>
  <si>
    <t>SIGNS, ALUMINUM PANELS, TYPE 9 SHEETING</t>
  </si>
  <si>
    <t>63304-1300</t>
  </si>
  <si>
    <t>Signs, plastic panels, type 3 sheeting</t>
  </si>
  <si>
    <t>SIGNS, PLASTIC PANELS, TYPE 3 SHEETING</t>
  </si>
  <si>
    <t>63304-1500</t>
  </si>
  <si>
    <t>Signs, plastic panels, type 8 sheeting</t>
  </si>
  <si>
    <t>SIGNS, PLASTIC PANELS, TYPE 8 SHEETING</t>
  </si>
  <si>
    <t>63304-1600</t>
  </si>
  <si>
    <t>Signs, plastic panels, type 9 sheeting</t>
  </si>
  <si>
    <t>SIGNS, PLASTIC PANELS, TYPE 9 SHEETING</t>
  </si>
  <si>
    <t>63305-0100</t>
  </si>
  <si>
    <t>Posts, steel, U-channel</t>
  </si>
  <si>
    <t>POSTS, STEEL, U-CHANNEL</t>
  </si>
  <si>
    <t>63305-0200</t>
  </si>
  <si>
    <t>Posts, steel, 50mm diameter</t>
  </si>
  <si>
    <t>POSTS, STEEL, 2-INCH DIAMETER</t>
  </si>
  <si>
    <t>63305-0300</t>
  </si>
  <si>
    <t>Posts, steel, 100mm diameter</t>
  </si>
  <si>
    <t>POSTS, STEEL, 4-INCH DIAMETER</t>
  </si>
  <si>
    <t>63305-0400</t>
  </si>
  <si>
    <t>Posts, steel, 50mm x 50mm</t>
  </si>
  <si>
    <t>POSTS, STEEL, 2-INCH X 2-INCH</t>
  </si>
  <si>
    <t>63305-0500</t>
  </si>
  <si>
    <t>Posts, steel, 75mm x 100mm</t>
  </si>
  <si>
    <t>POSTS, STEEL, 3-INCH X 4-INCH</t>
  </si>
  <si>
    <t>63305-0600</t>
  </si>
  <si>
    <t>Posts, steel, 100mm x 150mm</t>
  </si>
  <si>
    <t>POSTS, STEEL, 4-INCH X 6-INCH</t>
  </si>
  <si>
    <t>63305-0700</t>
  </si>
  <si>
    <t>Posts, steel, pipe</t>
  </si>
  <si>
    <t>POSTS, STEEL, PIPE</t>
  </si>
  <si>
    <t>63305-0800</t>
  </si>
  <si>
    <t>Posts, steel, w150 x 14</t>
  </si>
  <si>
    <t>POSTS, STEEL, W6 X 9</t>
  </si>
  <si>
    <t>63305-0900</t>
  </si>
  <si>
    <t>Posts, steel, w150 x 18</t>
  </si>
  <si>
    <t>POSTS, STEEL, W6 X 12</t>
  </si>
  <si>
    <t>63305-1000</t>
  </si>
  <si>
    <t>Posts, steel, w150 x 22</t>
  </si>
  <si>
    <t>POSTS, STEEL, W6 X 15</t>
  </si>
  <si>
    <t>63305-1100</t>
  </si>
  <si>
    <t>Posts, steel, w200 x 27</t>
  </si>
  <si>
    <t>POSTS, STEEL, W8 X 18</t>
  </si>
  <si>
    <t>63305-1200</t>
  </si>
  <si>
    <t>Posts, steel, w200 x 31</t>
  </si>
  <si>
    <t>POSTS, STEEL, W8 X 21</t>
  </si>
  <si>
    <t>63305-1300</t>
  </si>
  <si>
    <t>Posts, steel, w250 x 33</t>
  </si>
  <si>
    <t>POSTS, STEEL, W10 X 22</t>
  </si>
  <si>
    <t>63305-1400</t>
  </si>
  <si>
    <t>Posts, steel, w250 x 39</t>
  </si>
  <si>
    <t>POSTS, STEEL, W10 X 26</t>
  </si>
  <si>
    <t>63305-1500</t>
  </si>
  <si>
    <t>Posts, steel, w310 x 24</t>
  </si>
  <si>
    <t>POSTS, STEEL, W12 X 16</t>
  </si>
  <si>
    <t>63305-1600</t>
  </si>
  <si>
    <t>Posts, steel, w310 x 28</t>
  </si>
  <si>
    <t>POSTS, STEEL, W12 X 19</t>
  </si>
  <si>
    <t>63305-1700</t>
  </si>
  <si>
    <t>Posts, wood, 100mm x 100mm</t>
  </si>
  <si>
    <t>POSTS, WOOD, 4-INCH X 4-INCH</t>
  </si>
  <si>
    <t>63305-1800</t>
  </si>
  <si>
    <t>Posts, wood, 100mm x 150mm</t>
  </si>
  <si>
    <t>POSTS, WOOD, 4-INCH X 6-INCH</t>
  </si>
  <si>
    <t>63305-1900</t>
  </si>
  <si>
    <t>Posts, wood, 150mm x 150mm</t>
  </si>
  <si>
    <t>POSTS, WOOD, 6-INCH X 6-INCH</t>
  </si>
  <si>
    <t>63305-2000</t>
  </si>
  <si>
    <t>Posts, wood, 200mm x 150mm</t>
  </si>
  <si>
    <t>POSTS, WOOD, 8-INCH X 6-INCH</t>
  </si>
  <si>
    <t>63306-0100</t>
  </si>
  <si>
    <t>Post, steel, U-channel</t>
  </si>
  <si>
    <t>POST, STEEL, U-CHANNEL</t>
  </si>
  <si>
    <t>63306-0200</t>
  </si>
  <si>
    <t>Post, steel, 50mm diameter</t>
  </si>
  <si>
    <t>POST, STEEL, 2-INCH DIAMETER</t>
  </si>
  <si>
    <t>63306-0300</t>
  </si>
  <si>
    <t>Post, steel, 100mm diameter</t>
  </si>
  <si>
    <t>POST, STEEL, 4-INCH DIAMETER</t>
  </si>
  <si>
    <t>63306-0400</t>
  </si>
  <si>
    <t>Post, steel, 50mm x 50mm</t>
  </si>
  <si>
    <t>POST, STEEL, 2-INCH X 2-INCH</t>
  </si>
  <si>
    <t>63306-0450</t>
  </si>
  <si>
    <t>Post, steel, 75mm x 75mm</t>
  </si>
  <si>
    <t>POST, STEEL, 3-INCH X 3-INCH</t>
  </si>
  <si>
    <t>63306-0500</t>
  </si>
  <si>
    <t>Post, steel, 75mm x 100mm</t>
  </si>
  <si>
    <t>POST, STEEL, 3-INCH X 4-INCH</t>
  </si>
  <si>
    <t>63306-0600</t>
  </si>
  <si>
    <t>Post, steel, 100mm x 150mm</t>
  </si>
  <si>
    <t>POST, STEEL, 4-INCH X 6-INCH</t>
  </si>
  <si>
    <t>63306-0700</t>
  </si>
  <si>
    <t>Post, steel, pipe</t>
  </si>
  <si>
    <t>POST, STEEL, PIPE</t>
  </si>
  <si>
    <t>63306-0800</t>
  </si>
  <si>
    <t>Post, steel, w150 x 14</t>
  </si>
  <si>
    <t>POST, STEEL, W6 X 9</t>
  </si>
  <si>
    <t>63306-0900</t>
  </si>
  <si>
    <t>Post, steel, w150 x 18</t>
  </si>
  <si>
    <t>POST, STEEL, W6 X 12</t>
  </si>
  <si>
    <t>63306-1000</t>
  </si>
  <si>
    <t>Post, steel, w150 x 22</t>
  </si>
  <si>
    <t>POST, STEEL, W6 X 15</t>
  </si>
  <si>
    <t>63306-1100</t>
  </si>
  <si>
    <t>Post, steel, w200 x 27</t>
  </si>
  <si>
    <t>POST, STEEL, W8 X 18</t>
  </si>
  <si>
    <t>63306-1200</t>
  </si>
  <si>
    <t>Post, steel, w200 x 31</t>
  </si>
  <si>
    <t>POST, STEEL, W8 X 21</t>
  </si>
  <si>
    <t>63306-1300</t>
  </si>
  <si>
    <t>Post, steel, w250 x 33</t>
  </si>
  <si>
    <t>POST, STEEL, W10 X 22</t>
  </si>
  <si>
    <t>63306-1400</t>
  </si>
  <si>
    <t>Post, steel, w250 x 39</t>
  </si>
  <si>
    <t>POST, STEEL, W10 X 26</t>
  </si>
  <si>
    <t>63306-1500</t>
  </si>
  <si>
    <t>Post, steel, w310 x 24</t>
  </si>
  <si>
    <t>POST, STEEL, W12 X 16</t>
  </si>
  <si>
    <t>63306-1600</t>
  </si>
  <si>
    <t>Post, steel, w310 x 28</t>
  </si>
  <si>
    <t>POST, STEEL, W12 X 19</t>
  </si>
  <si>
    <t>63306-1700</t>
  </si>
  <si>
    <t>Post, wood, 100mm x 100mm</t>
  </si>
  <si>
    <t>POST, WOOD, 4-INCH X 4-INCH</t>
  </si>
  <si>
    <t>63306-1800</t>
  </si>
  <si>
    <t>Post, wood, 100mm x 150mm</t>
  </si>
  <si>
    <t>POST, WOOD, 4-INCH X 6-INCH</t>
  </si>
  <si>
    <t>63306-1900</t>
  </si>
  <si>
    <t>Post, wood, 150mm x 150mm</t>
  </si>
  <si>
    <t>POST, WOOD, 6-INCH X 6-INCH</t>
  </si>
  <si>
    <t>63306-2000</t>
  </si>
  <si>
    <t>Post, wood, 200mm x 150mm</t>
  </si>
  <si>
    <t>POST, WOOD, 8-INCH X 6-INCH</t>
  </si>
  <si>
    <t>63306-2100</t>
  </si>
  <si>
    <t>Post, wood, 200mm diameter</t>
  </si>
  <si>
    <t>POST, WOOD, 8-INCH DIAMETER</t>
  </si>
  <si>
    <t>63307-0000</t>
  </si>
  <si>
    <t>Sign structure, overhead</t>
  </si>
  <si>
    <t>SIGN STRUCTURE, OVERHEAD</t>
  </si>
  <si>
    <t>63308-0000</t>
  </si>
  <si>
    <t>Object marker</t>
  </si>
  <si>
    <t>OBJECT MARKER</t>
  </si>
  <si>
    <t>63308-1000</t>
  </si>
  <si>
    <t>Object marker, type 1</t>
  </si>
  <si>
    <t>OBJECT MARKER, TYPE 1</t>
  </si>
  <si>
    <t>63308-2000</t>
  </si>
  <si>
    <t>Object marker, type 2</t>
  </si>
  <si>
    <t>OBJECT MARKER, TYPE 2</t>
  </si>
  <si>
    <t>63308-3000</t>
  </si>
  <si>
    <t>Object marker, type 3</t>
  </si>
  <si>
    <t>OBJECT MARKER, TYPE 3</t>
  </si>
  <si>
    <t>63308-4000</t>
  </si>
  <si>
    <t>Object marker, type CALTRANS type L</t>
  </si>
  <si>
    <t>OBJECT MARKER, TYPE CALTRANS TYPE L</t>
  </si>
  <si>
    <t>63308-5000</t>
  </si>
  <si>
    <t>Object marker, type CALTRANS type P</t>
  </si>
  <si>
    <t>OBJECT MARKER, TYPE CALTRANS TYPE P</t>
  </si>
  <si>
    <t>63309-0000</t>
  </si>
  <si>
    <t>Delineator</t>
  </si>
  <si>
    <t>DELINEATOR</t>
  </si>
  <si>
    <t>63309-0100</t>
  </si>
  <si>
    <t>Delineator, type 1</t>
  </si>
  <si>
    <t>DELINEATOR, TYPE 1</t>
  </si>
  <si>
    <t>63309-0200</t>
  </si>
  <si>
    <t>Delineator, type 2</t>
  </si>
  <si>
    <t>DELINEATOR, TYPE 2</t>
  </si>
  <si>
    <t>63309-0300</t>
  </si>
  <si>
    <t>Delineator, type 3</t>
  </si>
  <si>
    <t>DELINEATOR, TYPE 3</t>
  </si>
  <si>
    <t>63309-0400</t>
  </si>
  <si>
    <t>Delineator, type 4</t>
  </si>
  <si>
    <t>DELINEATOR, TYPE 4</t>
  </si>
  <si>
    <t>63309-0500</t>
  </si>
  <si>
    <t>Delineator, type 5</t>
  </si>
  <si>
    <t>DELINEATOR, TYPE 5</t>
  </si>
  <si>
    <t>63309-0600</t>
  </si>
  <si>
    <t>Delineator, type 6</t>
  </si>
  <si>
    <t>DELINEATOR, TYPE 6</t>
  </si>
  <si>
    <t>63309-0700</t>
  </si>
  <si>
    <t>Delineator, type NMSHTD type A</t>
  </si>
  <si>
    <t>DELINEATOR, TYPE NMSHTD TYPE A</t>
  </si>
  <si>
    <t>63309-0800</t>
  </si>
  <si>
    <t>Delineator, type NMSHTD type C</t>
  </si>
  <si>
    <t>DELINEATOR, TYPE NMSHTD TYPE C</t>
  </si>
  <si>
    <t>63309-0900</t>
  </si>
  <si>
    <t>Delineator, type flexible</t>
  </si>
  <si>
    <t>DELINEATOR, TYPE FLEXIBLE</t>
  </si>
  <si>
    <t>63309-1000</t>
  </si>
  <si>
    <t>63309-1100</t>
  </si>
  <si>
    <t>63309-1200</t>
  </si>
  <si>
    <t>63309-1300</t>
  </si>
  <si>
    <t>63310-0000</t>
  </si>
  <si>
    <t>Channelizing device</t>
  </si>
  <si>
    <t>CHANNELIZING DEVICE</t>
  </si>
  <si>
    <t>63311-0000</t>
  </si>
  <si>
    <t>Speed hump</t>
  </si>
  <si>
    <t>SPEED HUMP</t>
  </si>
  <si>
    <t>63312-0000</t>
  </si>
  <si>
    <t>63313-0000</t>
  </si>
  <si>
    <t>Rumble strip</t>
  </si>
  <si>
    <t>RUMBLE STRIP</t>
  </si>
  <si>
    <t>63313-1000</t>
  </si>
  <si>
    <t>Rumble strip, shoulder</t>
  </si>
  <si>
    <t>RUMBLE STRIP, SHOULDER</t>
  </si>
  <si>
    <t>63314-0000</t>
  </si>
  <si>
    <t>63314-1000</t>
  </si>
  <si>
    <t>63315-0000</t>
  </si>
  <si>
    <t>63316-1000</t>
  </si>
  <si>
    <t>Remove and reset sign</t>
  </si>
  <si>
    <t>REMOVE AND RESET SIGN</t>
  </si>
  <si>
    <t>63316-2000</t>
  </si>
  <si>
    <t>Remove and reset delineator</t>
  </si>
  <si>
    <t>REMOVE AND RESET DELINEATOR</t>
  </si>
  <si>
    <t>63316-3000</t>
  </si>
  <si>
    <t>Remove and reset object marker</t>
  </si>
  <si>
    <t>REMOVE AND RESET OBJECT MARKER</t>
  </si>
  <si>
    <t>63317-1000</t>
  </si>
  <si>
    <t>63318-1000</t>
  </si>
  <si>
    <t>Snowpole holder</t>
  </si>
  <si>
    <t>63319-0000</t>
  </si>
  <si>
    <t>Post sleeve</t>
  </si>
  <si>
    <t>POST SLEEVE</t>
  </si>
  <si>
    <t>63320-0000</t>
  </si>
  <si>
    <t>Speed cushion</t>
  </si>
  <si>
    <t>SPEED CUSHION</t>
  </si>
  <si>
    <t>63401-0000</t>
  </si>
  <si>
    <t>Pavement markings</t>
  </si>
  <si>
    <t>PAVEMENT MARKINGS</t>
  </si>
  <si>
    <t>63401-0100</t>
  </si>
  <si>
    <t>Pavement markings, type A, solid</t>
  </si>
  <si>
    <t>PAVEMENT MARKINGS, TYPE A, SOLID</t>
  </si>
  <si>
    <t>63401-0200</t>
  </si>
  <si>
    <t>Pavement markings, type A, broken</t>
  </si>
  <si>
    <t>PAVEMENT MARKINGS, TYPE A, BROKEN</t>
  </si>
  <si>
    <t>63401-0300</t>
  </si>
  <si>
    <t>Pavement markings, type B, solid</t>
  </si>
  <si>
    <t>PAVEMENT MARKINGS, TYPE B, SOLID</t>
  </si>
  <si>
    <t>63401-0400</t>
  </si>
  <si>
    <t>Pavement markings, type B, broken</t>
  </si>
  <si>
    <t>PAVEMENT MARKINGS, TYPE B, BROKEN</t>
  </si>
  <si>
    <t>63401-0450</t>
  </si>
  <si>
    <t>Pavement markings, type B, dotted</t>
  </si>
  <si>
    <t>PAVEMENT MARKINGS, TYPE B, DOTTED</t>
  </si>
  <si>
    <t>63401-0500</t>
  </si>
  <si>
    <t>Pavement markings, type C, solid</t>
  </si>
  <si>
    <t>PAVEMENT MARKINGS, TYPE C, SOLID</t>
  </si>
  <si>
    <t>63401-0600</t>
  </si>
  <si>
    <t>Pavement markings, type C, broken</t>
  </si>
  <si>
    <t>PAVEMENT MARKINGS, TYPE C, BROKEN</t>
  </si>
  <si>
    <t>63401-0700</t>
  </si>
  <si>
    <t>Pavement markings, type D, solid</t>
  </si>
  <si>
    <t>PAVEMENT MARKINGS, TYPE D, SOLID</t>
  </si>
  <si>
    <t>63401-0800</t>
  </si>
  <si>
    <t>Pavement markings, type D, broken</t>
  </si>
  <si>
    <t>PAVEMENT MARKINGS, TYPE D, BROKEN</t>
  </si>
  <si>
    <t>63401-0900</t>
  </si>
  <si>
    <t>Pavement markings, type E, solid</t>
  </si>
  <si>
    <t>PAVEMENT MARKINGS, TYPE E, SOLID</t>
  </si>
  <si>
    <t>63401-1000</t>
  </si>
  <si>
    <t>Pavement markings, type E, broken</t>
  </si>
  <si>
    <t>PAVEMENT MARKINGS, TYPE E, BROKEN</t>
  </si>
  <si>
    <t>63401-1500</t>
  </si>
  <si>
    <t>Pavement markings, type H, solid</t>
  </si>
  <si>
    <t>PAVEMENT MARKINGS, TYPE H, SOLID</t>
  </si>
  <si>
    <t>63401-1600</t>
  </si>
  <si>
    <t>Pavement markings, type H, broken</t>
  </si>
  <si>
    <t>PAVEMENT MARKINGS, TYPE H, BROKEN</t>
  </si>
  <si>
    <t>63401-1700</t>
  </si>
  <si>
    <t>Pavement markings, type I, solid</t>
  </si>
  <si>
    <t>PAVEMENT MARKINGS, TYPE I, SOLID</t>
  </si>
  <si>
    <t>63401-1800</t>
  </si>
  <si>
    <t>Pavement markings, type I, broken</t>
  </si>
  <si>
    <t>PAVEMENT MARKINGS, TYPE I, BROKEN</t>
  </si>
  <si>
    <t>63401-1900</t>
  </si>
  <si>
    <t>Pavement markings, type J, solid</t>
  </si>
  <si>
    <t>PAVEMENT MARKINGS, TYPE J, SOLID</t>
  </si>
  <si>
    <t>63401-2000</t>
  </si>
  <si>
    <t>Pavement markings, type J, broken</t>
  </si>
  <si>
    <t>PAVEMENT MARKINGS, TYPE J, BROKEN</t>
  </si>
  <si>
    <t>63401-2100</t>
  </si>
  <si>
    <t>Pavement markings, type K, solid</t>
  </si>
  <si>
    <t>PAVEMENT MARKINGS, TYPE K, SOLID</t>
  </si>
  <si>
    <t>63401-2200</t>
  </si>
  <si>
    <t>Pavement markings, type K, broken</t>
  </si>
  <si>
    <t>PAVEMENT MARKINGS, TYPE K, BROKEN</t>
  </si>
  <si>
    <t>63401-2300</t>
  </si>
  <si>
    <t>Pavement markings, type L, solid</t>
  </si>
  <si>
    <t>PAVEMENT MARKINGS, TYPE L, SOLID</t>
  </si>
  <si>
    <t>63401-2400</t>
  </si>
  <si>
    <t>Pavement markings, type L, broken</t>
  </si>
  <si>
    <t>PAVEMENT MARKINGS, TYPE L, BROKEN</t>
  </si>
  <si>
    <t>63402-0100</t>
  </si>
  <si>
    <t>63402-0200</t>
  </si>
  <si>
    <t>63402-0300</t>
  </si>
  <si>
    <t>63402-0400</t>
  </si>
  <si>
    <t>63402-0500</t>
  </si>
  <si>
    <t>63402-0600</t>
  </si>
  <si>
    <t>63402-0700</t>
  </si>
  <si>
    <t>63402-0800</t>
  </si>
  <si>
    <t>63402-0900</t>
  </si>
  <si>
    <t>63402-1000</t>
  </si>
  <si>
    <t>63402-1500</t>
  </si>
  <si>
    <t>63402-1600</t>
  </si>
  <si>
    <t>63402-1700</t>
  </si>
  <si>
    <t>63402-1800</t>
  </si>
  <si>
    <t>63402-1900</t>
  </si>
  <si>
    <t>63402-2000</t>
  </si>
  <si>
    <t>63402-2100</t>
  </si>
  <si>
    <t>63402-2200</t>
  </si>
  <si>
    <t>63402-2300</t>
  </si>
  <si>
    <t>63402-2400</t>
  </si>
  <si>
    <t>63403-0100</t>
  </si>
  <si>
    <t>Pavement markings, type A</t>
  </si>
  <si>
    <t>PAVEMENT MARKINGS, TYPE A</t>
  </si>
  <si>
    <t>63403-0200</t>
  </si>
  <si>
    <t>Pavement markings, type B</t>
  </si>
  <si>
    <t>PAVEMENT MARKINGS, TYPE B</t>
  </si>
  <si>
    <t>63403-0300</t>
  </si>
  <si>
    <t>Pavement markings, type C</t>
  </si>
  <si>
    <t>PAVEMENT MARKINGS, TYPE C</t>
  </si>
  <si>
    <t>63403-0400</t>
  </si>
  <si>
    <t>Pavement markings, type D</t>
  </si>
  <si>
    <t>PAVEMENT MARKINGS, TYPE D</t>
  </si>
  <si>
    <t>63403-0500</t>
  </si>
  <si>
    <t>Pavement markings, type E</t>
  </si>
  <si>
    <t>PAVEMENT MARKINGS, TYPE E</t>
  </si>
  <si>
    <t>63403-0800</t>
  </si>
  <si>
    <t>Pavement markings, type H</t>
  </si>
  <si>
    <t>PAVEMENT MARKINGS, TYPE H</t>
  </si>
  <si>
    <t>63403-0900</t>
  </si>
  <si>
    <t>Pavement markings, type I</t>
  </si>
  <si>
    <t>PAVEMENT MARKINGS, TYPE I</t>
  </si>
  <si>
    <t>63403-1000</t>
  </si>
  <si>
    <t>Pavement markings, type J</t>
  </si>
  <si>
    <t>PAVEMENT MARKINGS, TYPE J</t>
  </si>
  <si>
    <t>63403-1100</t>
  </si>
  <si>
    <t>Pavement markings, type K</t>
  </si>
  <si>
    <t>PAVEMENT MARKINGS, TYPE K</t>
  </si>
  <si>
    <t>63403-1200</t>
  </si>
  <si>
    <t>Pavement markings, type L</t>
  </si>
  <si>
    <t>PAVEMENT MARKINGS, TYPE L</t>
  </si>
  <si>
    <t>63403-1300</t>
  </si>
  <si>
    <t>Pavement markings, type bike lane surface</t>
  </si>
  <si>
    <t>PAVEMENT MARKINGS, TYPE BIKE LANE SURFACE</t>
  </si>
  <si>
    <t>63404-0100</t>
  </si>
  <si>
    <t>63404-0200</t>
  </si>
  <si>
    <t>63404-0300</t>
  </si>
  <si>
    <t>63404-0400</t>
  </si>
  <si>
    <t>63404-0500</t>
  </si>
  <si>
    <t>63404-0800</t>
  </si>
  <si>
    <t>63404-0900</t>
  </si>
  <si>
    <t>63404-1000</t>
  </si>
  <si>
    <t>63404-1100</t>
  </si>
  <si>
    <t>63404-1200</t>
  </si>
  <si>
    <t>63405-0050</t>
  </si>
  <si>
    <t>Pavement markings, symbols</t>
  </si>
  <si>
    <t>PAVEMENT MARKINGS, SYMBOLS</t>
  </si>
  <si>
    <t>63405-0100</t>
  </si>
  <si>
    <t>Pavement markings, type A, turn arrow</t>
  </si>
  <si>
    <t>PAVEMENT MARKINGS, TYPE A, TURN ARROW</t>
  </si>
  <si>
    <t>63405-0150</t>
  </si>
  <si>
    <t>Pavement markings, type A, straight arrow</t>
  </si>
  <si>
    <t>PAVEMENT MARKINGS, TYPE A, STRAIGHT ARROW</t>
  </si>
  <si>
    <t>63405-0200</t>
  </si>
  <si>
    <t>Pavement markings, type A, straight/turn arrow combination</t>
  </si>
  <si>
    <t>PAVEMENT MARKINGS, TYPE A, STRAIGHT/TURN ARROW COMBINATION</t>
  </si>
  <si>
    <t>63405-0250</t>
  </si>
  <si>
    <t>Pavement markings, type A, "ONLY" word message</t>
  </si>
  <si>
    <t>PAVEMENT MARKINGS, TYPE A, "ONLY" WORD MESSAGE</t>
  </si>
  <si>
    <t>63405-0300</t>
  </si>
  <si>
    <t>Pavement markings, type A, "STOP" word message</t>
  </si>
  <si>
    <t>PAVEMENT MARKINGS, TYPE A, "STOP" WORD MESSAGE</t>
  </si>
  <si>
    <t>63405-0350</t>
  </si>
  <si>
    <t>Pavement markings, type A, "SCHOOL" word message</t>
  </si>
  <si>
    <t>PAVEMENT MARKINGS, TYPE A, "SCHOOL" WORD MESSAGE</t>
  </si>
  <si>
    <t>63405-0400</t>
  </si>
  <si>
    <t>Pavement markings, type A, railroad symbol</t>
  </si>
  <si>
    <t>PAVEMENT MARKINGS, TYPE A, RAILROAD SYMBOL</t>
  </si>
  <si>
    <t>63405-0450</t>
  </si>
  <si>
    <t>Pavement markings, type A, accessibility symbol</t>
  </si>
  <si>
    <t>PAVEMENT MARKINGS, TYPE A, ACCESSIBILITY SYMBOL</t>
  </si>
  <si>
    <t>63405-0500</t>
  </si>
  <si>
    <t>Pavement markings, type B, turn arrow</t>
  </si>
  <si>
    <t>PAVEMENT MARKINGS, TYPE B, TURN ARROW</t>
  </si>
  <si>
    <t>63405-0550</t>
  </si>
  <si>
    <t>Pavement markings, type B, straight arrow</t>
  </si>
  <si>
    <t>PAVEMENT MARKINGS, TYPE B, STRAIGHT ARROW</t>
  </si>
  <si>
    <t>63405-0600</t>
  </si>
  <si>
    <t>Pavement markings, type B, straight/turn arrow combination</t>
  </si>
  <si>
    <t>PAVEMENT MARKINGS, TYPE B, STRAIGHT/TURN ARROW COMBINATION</t>
  </si>
  <si>
    <t>63405-0650</t>
  </si>
  <si>
    <t>Pavement markings, type B, "ONLY" word message</t>
  </si>
  <si>
    <t>PAVEMENT MARKINGS, TYPE B, "ONLY" WORD MESSAGE</t>
  </si>
  <si>
    <t>63405-0700</t>
  </si>
  <si>
    <t>Pavement markings, type B, "STOP" word message</t>
  </si>
  <si>
    <t>PAVEMENT MARKINGS, TYPE B, "STOP" WORD MESSAGE</t>
  </si>
  <si>
    <t>63405-0750</t>
  </si>
  <si>
    <t>Pavement markings, type B, "SCHOOL" word message</t>
  </si>
  <si>
    <t>PAVEMENT MARKINGS, TYPE B, "SCHOOL" WORD MESSAGE</t>
  </si>
  <si>
    <t>63405-0800</t>
  </si>
  <si>
    <t>Pavement markings, type B, railroad symbol</t>
  </si>
  <si>
    <t>PAVEMENT MARKINGS, TYPE B, RAILROAD SYMBOL</t>
  </si>
  <si>
    <t>63405-0850</t>
  </si>
  <si>
    <t>Pavement markings, type B, accessibility symbol</t>
  </si>
  <si>
    <t>PAVEMENT MARKINGS, TYPE B, ACCESSIBILITY SYMBOL</t>
  </si>
  <si>
    <t>63405-0855</t>
  </si>
  <si>
    <t>Pavement markings, type B, speed hump markings</t>
  </si>
  <si>
    <t>PAVEMENT MARKINGS, TYPE B, SPEED HUMP MARKINGS</t>
  </si>
  <si>
    <t>63405-0900</t>
  </si>
  <si>
    <t>Pavement markings, type C, turn arrow</t>
  </si>
  <si>
    <t>PAVEMENT MARKINGS, TYPE C, TURN ARROW</t>
  </si>
  <si>
    <t>63405-0950</t>
  </si>
  <si>
    <t>Pavement markings, type C, straight arrow</t>
  </si>
  <si>
    <t>PAVEMENT MARKINGS, TYPE C, STRAIGHT ARROW</t>
  </si>
  <si>
    <t>63405-1000</t>
  </si>
  <si>
    <t>Pavement markings, type C, straight/turn arrow combination</t>
  </si>
  <si>
    <t>PAVEMENT MARKINGS, TYPE C, STRAIGHT/TURN ARROW COMBINATION</t>
  </si>
  <si>
    <t>63405-1050</t>
  </si>
  <si>
    <t>Pavement markings, type C, "ONLY" word message</t>
  </si>
  <si>
    <t>PAVEMENT MARKINGS, TYPE C, "ONLY" WORD MESSAGE</t>
  </si>
  <si>
    <t>63405-1100</t>
  </si>
  <si>
    <t>Pavement markings, type C, "STOP" word message</t>
  </si>
  <si>
    <t>PAVEMENT MARKINGS, TYPE C, "STOP" WORD MESSAGE</t>
  </si>
  <si>
    <t>63405-1150</t>
  </si>
  <si>
    <t>Pavement markings, type C, "SCHOOL" word message</t>
  </si>
  <si>
    <t>PAVEMENT MARKINGS, TYPE C, "SCHOOL" WORD MESSAGE</t>
  </si>
  <si>
    <t>63405-1200</t>
  </si>
  <si>
    <t>Pavement markings, type C, railroad symbol</t>
  </si>
  <si>
    <t>PAVEMENT MARKINGS, TYPE C, RAILROAD SYMBOL</t>
  </si>
  <si>
    <t>63405-1250</t>
  </si>
  <si>
    <t>Pavement markings, type C, accessibility symbol</t>
  </si>
  <si>
    <t>PAVEMENT MARKINGS, TYPE C, ACCESSIBILITY SYMBOL</t>
  </si>
  <si>
    <t>63405-1300</t>
  </si>
  <si>
    <t>Pavement markings, type D, turn arrow</t>
  </si>
  <si>
    <t>PAVEMENT MARKINGS, TYPE D, TURN ARROW</t>
  </si>
  <si>
    <t>63405-1350</t>
  </si>
  <si>
    <t>Pavement markings, type D, straight arrow</t>
  </si>
  <si>
    <t>PAVEMENT MARKINGS, TYPE D, STRAIGHT ARROW</t>
  </si>
  <si>
    <t>63405-1400</t>
  </si>
  <si>
    <t>Pavement markings, type D, straight/turn arrow combination</t>
  </si>
  <si>
    <t>PAVEMENT MARKINGS, TYPE D, STRAIGHT/TURN ARROW COMBINATION</t>
  </si>
  <si>
    <t>63405-1450</t>
  </si>
  <si>
    <t>Pavement markings, type D, "ONLY" word message</t>
  </si>
  <si>
    <t>PAVEMENT MARKINGS, TYPE D, "ONLY" WORD MESSAGE</t>
  </si>
  <si>
    <t>63405-1500</t>
  </si>
  <si>
    <t>Pavement markings, type D, "STOP" word message</t>
  </si>
  <si>
    <t>PAVEMENT MARKINGS, TYPE D, "STOP" WORD MESSAGE</t>
  </si>
  <si>
    <t>63405-1550</t>
  </si>
  <si>
    <t>Pavement markings, type D, "SCHOOL" word message</t>
  </si>
  <si>
    <t>PAVEMENT MARKINGS, TYPE D, "SCHOOL" WORD MESSAGE</t>
  </si>
  <si>
    <t>63405-1600</t>
  </si>
  <si>
    <t>Pavement markings, type D, railroad symbol</t>
  </si>
  <si>
    <t>PAVEMENT MARKINGS, TYPE D, RAILROAD SYMBOL</t>
  </si>
  <si>
    <t>63405-1650</t>
  </si>
  <si>
    <t>Pavement markings, type D, accessibility symbol</t>
  </si>
  <si>
    <t>PAVEMENT MARKINGS, TYPE D, ACCESSIBILITY SYMBOL</t>
  </si>
  <si>
    <t>63405-1700</t>
  </si>
  <si>
    <t>Pavement markings, type E, turn arrow</t>
  </si>
  <si>
    <t>PAVEMENT MARKINGS, TYPE E, TURN ARROW</t>
  </si>
  <si>
    <t>63405-1750</t>
  </si>
  <si>
    <t>Pavement markings, type E, straight arrow</t>
  </si>
  <si>
    <t>PAVEMENT MARKINGS, TYPE E, STRAIGHT ARROW</t>
  </si>
  <si>
    <t>63405-1800</t>
  </si>
  <si>
    <t>Pavement markings, type E, straight/turn arrow combination</t>
  </si>
  <si>
    <t>PAVEMENT MARKINGS, TYPE E, STRAIGHT/TURN ARROW COMBINATION</t>
  </si>
  <si>
    <t>63405-1850</t>
  </si>
  <si>
    <t>Pavement markings, type E, "ONLY" word message</t>
  </si>
  <si>
    <t>PAVEMENT MARKINGS, TYPE E, "ONLY" WORD MESSAGE</t>
  </si>
  <si>
    <t>63405-1900</t>
  </si>
  <si>
    <t>Pavement markings, type E, "STOP" word message</t>
  </si>
  <si>
    <t>PAVEMENT MARKINGS, TYPE E, "STOP" WORD MESSAGE</t>
  </si>
  <si>
    <t>63405-1950</t>
  </si>
  <si>
    <t>Pavement markings, type E, "SCHOOL" word message</t>
  </si>
  <si>
    <t>PAVEMENT MARKINGS, TYPE E, "SCHOOL" WORD MESSAGE</t>
  </si>
  <si>
    <t>63405-2000</t>
  </si>
  <si>
    <t>Pavement markings, type E, railroad symbol</t>
  </si>
  <si>
    <t>PAVEMENT MARKINGS, TYPE E, RAILROAD SYMBOL</t>
  </si>
  <si>
    <t>63405-2050</t>
  </si>
  <si>
    <t>Pavement markings, type E, accessibility symbol</t>
  </si>
  <si>
    <t>PAVEMENT MARKINGS, TYPE E, ACCESSIBILITY SYMBOL</t>
  </si>
  <si>
    <t>63405-2900</t>
  </si>
  <si>
    <t>Pavement markings, type H, turn arrow</t>
  </si>
  <si>
    <t>PAVEMENT MARKINGS, TYPE H, TURN ARROW</t>
  </si>
  <si>
    <t>63405-2950</t>
  </si>
  <si>
    <t>Pavement markings, type H, straight arrow</t>
  </si>
  <si>
    <t>PAVEMENT MARKINGS, TYPE H, STRAIGHT ARROW</t>
  </si>
  <si>
    <t>63405-3000</t>
  </si>
  <si>
    <t>Pavement markings, type H, straight/turn arrow combination</t>
  </si>
  <si>
    <t>PAVEMENT MARKINGS, TYPE H, STRAIGHT/TURN ARROW COMBINATION</t>
  </si>
  <si>
    <t>63405-3050</t>
  </si>
  <si>
    <t>Pavement markings, type H, "ONLY" word message</t>
  </si>
  <si>
    <t>PAVEMENT MARKINGS, TYPE H, "ONLY" WORD MESSAGE</t>
  </si>
  <si>
    <t>63405-3100</t>
  </si>
  <si>
    <t>Pavement markings, type H, "STOP" word message</t>
  </si>
  <si>
    <t>PAVEMENT MARKINGS, TYPE H, "STOP" WORD MESSAGE</t>
  </si>
  <si>
    <t>63405-3150</t>
  </si>
  <si>
    <t>Pavement markings, type H, "SCHOOL" word message</t>
  </si>
  <si>
    <t>PAVEMENT MARKINGS, TYPE H, "SCHOOL" WORD MESSAGE</t>
  </si>
  <si>
    <t>63405-3200</t>
  </si>
  <si>
    <t>Pavement markings, type H, railroad symbol</t>
  </si>
  <si>
    <t>PAVEMENT MARKINGS, TYPE H, RAILROAD SYMBOL</t>
  </si>
  <si>
    <t>63405-3250</t>
  </si>
  <si>
    <t>Pavement markings, type H, accessibility symbol</t>
  </si>
  <si>
    <t>PAVEMENT MARKINGS, TYPE H, ACCESSIBILITY SYMBOL</t>
  </si>
  <si>
    <t>63405-3300</t>
  </si>
  <si>
    <t>Pavement markings, type I, turn arrow</t>
  </si>
  <si>
    <t>PAVEMENT MARKINGS, TYPE I, TURN ARROW</t>
  </si>
  <si>
    <t>63405-3350</t>
  </si>
  <si>
    <t>Pavement markings, type I, straight arrow</t>
  </si>
  <si>
    <t>PAVEMENT MARKINGS, TYPE I, STRAIGHT ARROW</t>
  </si>
  <si>
    <t>63405-3400</t>
  </si>
  <si>
    <t>Pavement markings, type I, straight/turn arrow combination</t>
  </si>
  <si>
    <t>PAVEMENT MARKINGS, TYPE I, STRAIGHT/TURN ARROW COMBINATION</t>
  </si>
  <si>
    <t>63405-3450</t>
  </si>
  <si>
    <t>Pavement markings, type I, "ONLY" word message</t>
  </si>
  <si>
    <t>PAVEMENT MARKINGS, TYPE I, "ONLY" WORD MESSAGE</t>
  </si>
  <si>
    <t>63405-3500</t>
  </si>
  <si>
    <t>Pavement markings, type I, "STOP" word message</t>
  </si>
  <si>
    <t>PAVEMENT MARKINGS, TYPE I, "STOP" WORD MESSAGE</t>
  </si>
  <si>
    <t>63405-3550</t>
  </si>
  <si>
    <t>Pavement markings, type I, "SCHOOL" word message</t>
  </si>
  <si>
    <t>PAVEMENT MARKINGS, TYPE I, "SCHOOL" WORD MESSAGE</t>
  </si>
  <si>
    <t>63405-3600</t>
  </si>
  <si>
    <t>Pavement markings, type I, railroad symbol</t>
  </si>
  <si>
    <t>PAVEMENT MARKINGS, TYPE I, RAILROAD SYMBOL</t>
  </si>
  <si>
    <t>63405-3650</t>
  </si>
  <si>
    <t>Pavement markings, type I, accessibility symbol</t>
  </si>
  <si>
    <t>PAVEMENT MARKINGS, TYPE I, ACCESSIBILITY SYMBOL</t>
  </si>
  <si>
    <t>63405-3700</t>
  </si>
  <si>
    <t>Pavement markings, type J, turn arrow</t>
  </si>
  <si>
    <t>PAVEMENT MARKINGS, TYPE J, TURN ARROW</t>
  </si>
  <si>
    <t>63405-3750</t>
  </si>
  <si>
    <t>Pavement markings, type J, straight arrow</t>
  </si>
  <si>
    <t>PAVEMENT MARKINGS, TYPE J, STRAIGHT ARROW</t>
  </si>
  <si>
    <t>63405-3800</t>
  </si>
  <si>
    <t>Pavement markings, type J, straight/turn arrow combination</t>
  </si>
  <si>
    <t>PAVEMENT MARKINGS, TYPE J, STRAIGHT/TURN ARROW COMBINATION</t>
  </si>
  <si>
    <t>63405-3850</t>
  </si>
  <si>
    <t>Pavement markings, type J, "ONLY" word message</t>
  </si>
  <si>
    <t>PAVEMENT MARKINGS, TYPE J, "ONLY" WORD MESSAGE</t>
  </si>
  <si>
    <t>63405-3900</t>
  </si>
  <si>
    <t>Pavement markings, type J, "STOP" word message</t>
  </si>
  <si>
    <t>PAVEMENT MARKINGS, TYPE J, "STOP" WORD MESSAGE</t>
  </si>
  <si>
    <t>63405-3950</t>
  </si>
  <si>
    <t>Pavement markings, type J, "SCHOOL" word message</t>
  </si>
  <si>
    <t>PAVEMENT MARKINGS, TYPE J, "SCHOOL" WORD MESSAGE</t>
  </si>
  <si>
    <t>63405-4000</t>
  </si>
  <si>
    <t>Pavement markings, type J, railroad symbol</t>
  </si>
  <si>
    <t>PAVEMENT MARKINGS, TYPE J, RAILROAD SYMBOL</t>
  </si>
  <si>
    <t>63405-4050</t>
  </si>
  <si>
    <t>Pavement markings, type J, accessibility symbol</t>
  </si>
  <si>
    <t>PAVEMENT MARKINGS, TYPE J, ACCESSIBILITY SYMBOL</t>
  </si>
  <si>
    <t>63405-4100</t>
  </si>
  <si>
    <t>Pavement markings, type K, turn arrow</t>
  </si>
  <si>
    <t>PAVEMENT MARKINGS, TYPE K, TURN ARROW</t>
  </si>
  <si>
    <t>63405-4150</t>
  </si>
  <si>
    <t>Pavement markings, type K, straight arrow</t>
  </si>
  <si>
    <t>PAVEMENT MARKINGS, TYPE K, STRAIGHT ARROW</t>
  </si>
  <si>
    <t>63405-4200</t>
  </si>
  <si>
    <t>Pavement markings, type K, straight/turn arrow combination</t>
  </si>
  <si>
    <t>PAVEMENT MARKINGS, TYPE K, STRAIGHT/TURN ARROW COMBINATION</t>
  </si>
  <si>
    <t>63405-4250</t>
  </si>
  <si>
    <t>Pavement markings, type K, "ONLY" word message</t>
  </si>
  <si>
    <t>PAVEMENT MARKINGS, TYPE K, "ONLY" WORD MESSAGE</t>
  </si>
  <si>
    <t>63405-4300</t>
  </si>
  <si>
    <t>Pavement markings, type K, "STOP" word message</t>
  </si>
  <si>
    <t>PAVEMENT MARKINGS, TYPE K, "STOP" WORD MESSAGE</t>
  </si>
  <si>
    <t>63405-4350</t>
  </si>
  <si>
    <t>Pavement markings, type K, "SCHOOL" word message</t>
  </si>
  <si>
    <t>PAVEMENT MARKINGS, TYPE K, "SCHOOL" WORD MESSAGE</t>
  </si>
  <si>
    <t>63405-4400</t>
  </si>
  <si>
    <t>Pavement markings, type K, railroad symbol</t>
  </si>
  <si>
    <t>PAVEMENT MARKINGS, TYPE K, RAILROAD SYMBOL</t>
  </si>
  <si>
    <t>63405-4450</t>
  </si>
  <si>
    <t>Pavement markings, type K, accessibility symbol</t>
  </si>
  <si>
    <t>PAVEMENT MARKINGS, TYPE K, ACCESSIBILITY SYMBOL</t>
  </si>
  <si>
    <t>63405-4500</t>
  </si>
  <si>
    <t>Pavement markings, type L, turn arrow</t>
  </si>
  <si>
    <t>PAVEMENT MARKINGS, TYPE L, TURN ARROW</t>
  </si>
  <si>
    <t>63405-4550</t>
  </si>
  <si>
    <t>Pavement markings, type L, straight arrow</t>
  </si>
  <si>
    <t>PAVEMENT MARKINGS, TYPE L, STRAIGHT ARROW</t>
  </si>
  <si>
    <t>63405-4600</t>
  </si>
  <si>
    <t>Pavement markings, type L, straight/turn arrow combination</t>
  </si>
  <si>
    <t>PAVEMENT MARKINGS, TYPE L, STRAIGHT/TURN ARROW COMBINATION</t>
  </si>
  <si>
    <t>63405-4650</t>
  </si>
  <si>
    <t>Pavement markings, type L, "ONLY" word message</t>
  </si>
  <si>
    <t>PAVEMENT MARKINGS, TYPE L, "ONLY" WORD MESSAGE</t>
  </si>
  <si>
    <t>63405-4700</t>
  </si>
  <si>
    <t>Pavement markings, type L, "STOP" word message</t>
  </si>
  <si>
    <t>PAVEMENT MARKINGS, TYPE L, "STOP" WORD MESSAGE</t>
  </si>
  <si>
    <t>63405-4750</t>
  </si>
  <si>
    <t>Pavement markings, type L, "SCHOOL" word message</t>
  </si>
  <si>
    <t>PAVEMENT MARKINGS, TYPE L, "SCHOOL" WORD MESSAGE</t>
  </si>
  <si>
    <t>63405-4800</t>
  </si>
  <si>
    <t>Pavement markings, type L, railroad symbol</t>
  </si>
  <si>
    <t>PAVEMENT MARKINGS, TYPE L, RAILROAD SYMBOL</t>
  </si>
  <si>
    <t>63405-4850</t>
  </si>
  <si>
    <t>Pavement markings, type L, accessibility symbol</t>
  </si>
  <si>
    <t>PAVEMENT MARKINGS, TYPE L, ACCESSIBILITY SYMBOL</t>
  </si>
  <si>
    <t>63406-0000</t>
  </si>
  <si>
    <t>Raised pavement marker</t>
  </si>
  <si>
    <t>RAISED PAVEMENT MARKER</t>
  </si>
  <si>
    <t>63406-0100</t>
  </si>
  <si>
    <t>63406-0200</t>
  </si>
  <si>
    <t>63406-0300</t>
  </si>
  <si>
    <t>63406-0400</t>
  </si>
  <si>
    <t>63406-0500</t>
  </si>
  <si>
    <t>63407-0000</t>
  </si>
  <si>
    <t>Recessed pavement marker</t>
  </si>
  <si>
    <t>RECESSED PAVEMENT MARKER</t>
  </si>
  <si>
    <t>63407-0200</t>
  </si>
  <si>
    <t>63407-0300</t>
  </si>
  <si>
    <t>63501-0000</t>
  </si>
  <si>
    <t>Temporary traffic control</t>
  </si>
  <si>
    <t>TEMPORARY TRAFFIC CONTROL</t>
  </si>
  <si>
    <t>63501-1000</t>
  </si>
  <si>
    <t>63501-2000</t>
  </si>
  <si>
    <t>Temporary traffic control, traffic signal system</t>
  </si>
  <si>
    <t>TEMPORARY TRAFFIC CONTROL, TRAFFIC SIGNAL SYSTEM</t>
  </si>
  <si>
    <t>63502-0100</t>
  </si>
  <si>
    <t>Temporary traffic control, advance warning arrow panel, type A</t>
  </si>
  <si>
    <t>TEMPORARY TRAFFIC CONTROL, ADVANCE WARNING ARROW PANEL, TYPE A</t>
  </si>
  <si>
    <t>63502-0200</t>
  </si>
  <si>
    <t>Temporary traffic control, advance warning arrow panel, type B</t>
  </si>
  <si>
    <t>TEMPORARY TRAFFIC CONTROL, ADVANCE WARNING ARROW PANEL, TYPE B</t>
  </si>
  <si>
    <t>63502-0300</t>
  </si>
  <si>
    <t>Temporary traffic control, advance warning arrow panel, type C</t>
  </si>
  <si>
    <t>TEMPORARY TRAFFIC CONTROL, ADVANCE WARNING ARROW PANEL, TYPE C</t>
  </si>
  <si>
    <t>63502-0400</t>
  </si>
  <si>
    <t>Temporary traffic control, barricade type 1</t>
  </si>
  <si>
    <t>TEMPORARY TRAFFIC CONTROL, BARRICADE TYPE 1</t>
  </si>
  <si>
    <t>63502-0500</t>
  </si>
  <si>
    <t>Temporary traffic control, barricade type 2</t>
  </si>
  <si>
    <t>TEMPORARY TRAFFIC CONTROL, BARRICADE TYPE 2</t>
  </si>
  <si>
    <t>63502-0600</t>
  </si>
  <si>
    <t>Temporary traffic control, barricade type 3</t>
  </si>
  <si>
    <t>TEMPORARY TRAFFIC CONTROL, BARRICADE TYPE 3</t>
  </si>
  <si>
    <t>63502-0700</t>
  </si>
  <si>
    <t>Temporary traffic control, cone</t>
  </si>
  <si>
    <t>TEMPORARY TRAFFIC CONTROL, CONE</t>
  </si>
  <si>
    <t>63502-0800</t>
  </si>
  <si>
    <t>Temporary traffic control, cone, type 450mm</t>
  </si>
  <si>
    <t>TEMPORARY TRAFFIC CONTROL, CONE, TYPE 18-INCH</t>
  </si>
  <si>
    <t>63502-0900</t>
  </si>
  <si>
    <t>Temporary traffic control, cone, type 700mm</t>
  </si>
  <si>
    <t>TEMPORARY TRAFFIC CONTROL, CONE, TYPE 28-INCH</t>
  </si>
  <si>
    <t>63502-1000</t>
  </si>
  <si>
    <t>Temporary traffic control, cone, type 900mm</t>
  </si>
  <si>
    <t>TEMPORARY TRAFFIC CONTROL, CONE, TYPE 36-INCH</t>
  </si>
  <si>
    <t>63502-1050</t>
  </si>
  <si>
    <t>Temporary traffic control, tubular marker</t>
  </si>
  <si>
    <t>TEMPORARY TRAFFIC CONTROL, TUBULAR MARKER</t>
  </si>
  <si>
    <t>63502-1100</t>
  </si>
  <si>
    <t>Temporary traffic control, tubular marker, type 450mm</t>
  </si>
  <si>
    <t>TEMPORARY TRAFFIC CONTROL, TUBULAR MARKER, TYPE 18-INCH</t>
  </si>
  <si>
    <t>63502-1200</t>
  </si>
  <si>
    <t>Temporary traffic control, tubular marker, type 700mm</t>
  </si>
  <si>
    <t>TEMPORARY TRAFFIC CONTROL, TUBULAR MARKER, TYPE 28-INCH</t>
  </si>
  <si>
    <t>63502-1250</t>
  </si>
  <si>
    <t>Temporary traffic control, tubular marker, type 1050mm</t>
  </si>
  <si>
    <t>TEMPORARY TRAFFIC CONTROL, TUBULAR MARKER, TYPE 42-INCH</t>
  </si>
  <si>
    <t>63502-1300</t>
  </si>
  <si>
    <t>Temporary traffic control, drum</t>
  </si>
  <si>
    <t>TEMPORARY TRAFFIC CONTROL, DRUM</t>
  </si>
  <si>
    <t>63502-1400</t>
  </si>
  <si>
    <t>Temporary traffic control, vertical panel</t>
  </si>
  <si>
    <t>TEMPORARY TRAFFIC CONTROL, VERTICAL PANEL</t>
  </si>
  <si>
    <t>63502-1500</t>
  </si>
  <si>
    <t>Temporary traffic control, warning light type A</t>
  </si>
  <si>
    <t>TEMPORARY TRAFFIC CONTROL, WARNING LIGHT TYPE A</t>
  </si>
  <si>
    <t>63502-1600</t>
  </si>
  <si>
    <t>Temporary traffic control, warning light type B</t>
  </si>
  <si>
    <t>TEMPORARY TRAFFIC CONTROL, WARNING LIGHT TYPE B</t>
  </si>
  <si>
    <t>63502-1700</t>
  </si>
  <si>
    <t>Temporary traffic control, warning light type C</t>
  </si>
  <si>
    <t>TEMPORARY TRAFFIC CONTROL, WARNING LIGHT TYPE C</t>
  </si>
  <si>
    <t>63502-1800</t>
  </si>
  <si>
    <t>Temporary traffic control, warning light type D</t>
  </si>
  <si>
    <t>TEMPORARY TRAFFIC CONTROL, WARNING LIGHT TYPE D</t>
  </si>
  <si>
    <t>63502-1900</t>
  </si>
  <si>
    <t>Temporary traffic control, shadow vehicle</t>
  </si>
  <si>
    <t>TEMPORARY TRAFFIC CONTROL, SHADOW VEHICLE</t>
  </si>
  <si>
    <t>63502-2000</t>
  </si>
  <si>
    <t>Temporary traffic control, portable changeable message sign</t>
  </si>
  <si>
    <t>TEMPORARY TRAFFIC CONTROL, PORTABLE CHANGEABLE MESSAGE SIGN</t>
  </si>
  <si>
    <t>63502-2100</t>
  </si>
  <si>
    <t>Temporary traffic control, crash cushion</t>
  </si>
  <si>
    <t>TEMPORARY TRAFFIC CONTROL, CRASH CUSHION</t>
  </si>
  <si>
    <t>63502-2600</t>
  </si>
  <si>
    <t>Temporary traffic control, moving temporary crash cushion</t>
  </si>
  <si>
    <t>TEMPORARY TRAFFIC CONTROL, MOVING TEMPORARY CRASH CUSHION</t>
  </si>
  <si>
    <t>63502-2700</t>
  </si>
  <si>
    <t>Temporary traffic control, replacement cartridges for crash cushion</t>
  </si>
  <si>
    <t>TEMPORARY TRAFFIC CONTROL, REPLACEMENT CARTRIDGES FOR CRASH CUSHION</t>
  </si>
  <si>
    <t>63502-2800</t>
  </si>
  <si>
    <t>Temporary traffic control, replacement barrels for crash cushion</t>
  </si>
  <si>
    <t>TEMPORARY TRAFFIC CONTROL, REPLACEMENT BARRELS FOR CRASH CUSHION</t>
  </si>
  <si>
    <t>63502-2900</t>
  </si>
  <si>
    <t>Temporary traffic control, pavement markings, symbols, and letters</t>
  </si>
  <si>
    <t>TEMPORARY TRAFFIC CONTROL, PAVEMENT MARKINGS, SYMBOLS, AND LETTERS</t>
  </si>
  <si>
    <t>63502-3000</t>
  </si>
  <si>
    <t>Temporary traffic control, raised pavement marker</t>
  </si>
  <si>
    <t>TEMPORARY TRAFFIC CONTROL, RAISED PAVEMENT MARKER</t>
  </si>
  <si>
    <t>63502-3100</t>
  </si>
  <si>
    <t>63502-3200</t>
  </si>
  <si>
    <t>Temporary traffic control, relocating traffic signal system</t>
  </si>
  <si>
    <t>TEMPORARY TRAFFIC CONTROL, RELOCATING TRAFFIC SIGNAL SYSTEM</t>
  </si>
  <si>
    <t>63502-3300</t>
  </si>
  <si>
    <t>Temporary traffic control, portable rumble strip</t>
  </si>
  <si>
    <t>TEMPORARY TRAFFIC CONTROL, PORTABLE RUMBLE STRIP</t>
  </si>
  <si>
    <t>63502-3400</t>
  </si>
  <si>
    <t>Temporary traffic control, opposing traffic lane divider</t>
  </si>
  <si>
    <t>TEMPORARY TRAFFIC CONTROL, OPPOSING TRAFFIC LANE DIVIDER</t>
  </si>
  <si>
    <t>63502-3500</t>
  </si>
  <si>
    <t>Temporary traffic control, vehicle positioning guide</t>
  </si>
  <si>
    <t>TEMPORARY TRAFFIC CONTROL, VEHICLE POSITIONING GUIDE</t>
  </si>
  <si>
    <t>63502-3700</t>
  </si>
  <si>
    <t>63502-3800</t>
  </si>
  <si>
    <t>Temporary traffic control, towing</t>
  </si>
  <si>
    <t>TEMPORARY TRAFFIC CONTROL, TOWING</t>
  </si>
  <si>
    <t>63503-0100</t>
  </si>
  <si>
    <t>63503-0200</t>
  </si>
  <si>
    <t>63503-0300</t>
  </si>
  <si>
    <t>63503-0400</t>
  </si>
  <si>
    <t>Temporary traffic control, concrete barrier</t>
  </si>
  <si>
    <t>TEMPORARY TRAFFIC CONTROL, CONCRETE BARRIER</t>
  </si>
  <si>
    <t>63503-0450</t>
  </si>
  <si>
    <t>Temporary traffic control, water-filled barrier</t>
  </si>
  <si>
    <t>TEMPORARY TRAFFIC CONTROL, WATER-FILLED BARRIER</t>
  </si>
  <si>
    <t>63503-0500</t>
  </si>
  <si>
    <t>Temporary traffic control, moving concrete barrier</t>
  </si>
  <si>
    <t>TEMPORARY TRAFFIC CONTROL, MOVING CONCRETE BARRIER</t>
  </si>
  <si>
    <t>63503-0550</t>
  </si>
  <si>
    <t>Temporary traffic control, moving water-filled barrier</t>
  </si>
  <si>
    <t>TEMPORARY TRAFFIC CONTROL, MOVING WATER-FILLED BARRIER</t>
  </si>
  <si>
    <t>63503-0700</t>
  </si>
  <si>
    <t>Temporary traffic control, pavement markings</t>
  </si>
  <si>
    <t>TEMPORARY TRAFFIC CONTROL, PAVEMENT MARKINGS</t>
  </si>
  <si>
    <t>63503-0800</t>
  </si>
  <si>
    <t>Temporary traffic control, pavement marking removal</t>
  </si>
  <si>
    <t>TEMPORARY TRAFFIC CONTROL, PAVEMENT MARKING REMOVAL</t>
  </si>
  <si>
    <t>63503-0900</t>
  </si>
  <si>
    <t>Temporary traffic control, snow fence</t>
  </si>
  <si>
    <t>TEMPORARY TRAFFIC CONTROL, SNOW FENCE</t>
  </si>
  <si>
    <t>63503-1000</t>
  </si>
  <si>
    <t>Temporary traffic control, plastic fence</t>
  </si>
  <si>
    <t>TEMPORARY TRAFFIC CONTROL, PLASTIC FENCE</t>
  </si>
  <si>
    <t>63504-1000</t>
  </si>
  <si>
    <t>Temporary traffic control, construction sign</t>
  </si>
  <si>
    <t>TEMPORARY TRAFFIC CONTROL, CONSTRUCTION SIGN</t>
  </si>
  <si>
    <t>63504-2000</t>
  </si>
  <si>
    <t>Temporary traffic control, pavement markings, symbols and letters</t>
  </si>
  <si>
    <t>TEMPORARY TRAFFIC CONTROL, PAVEMENT MARKINGS, SYMBOLS AND LETTERS</t>
  </si>
  <si>
    <t>63504-3000</t>
  </si>
  <si>
    <t>Temporary traffic control, steel plates</t>
  </si>
  <si>
    <t>TEMPORARY TRAFFIC CONTROL, STEEL PLATES</t>
  </si>
  <si>
    <t>63505-1000</t>
  </si>
  <si>
    <t>63505-1500</t>
  </si>
  <si>
    <t>Temporary traffic control, vehicle positioning guides</t>
  </si>
  <si>
    <t>TEMPORARY TRAFFIC CONTROL, VEHICLE POSITIONING GUIDES</t>
  </si>
  <si>
    <t>63506-0400</t>
  </si>
  <si>
    <t>Temporary traffic control, police officer</t>
  </si>
  <si>
    <t>TEMPORARY TRAFFIC CONTROL, POLICE OFFICER</t>
  </si>
  <si>
    <t>63506-0500</t>
  </si>
  <si>
    <t>Temporary traffic control, flagger</t>
  </si>
  <si>
    <t>TEMPORARY TRAFFIC CONTROL, FLAGGER</t>
  </si>
  <si>
    <t>63506-0600</t>
  </si>
  <si>
    <t>Temporary traffic control, pilot car</t>
  </si>
  <si>
    <t>TEMPORARY TRAFFIC CONTROL, PILOT CAR</t>
  </si>
  <si>
    <t>63506-0700</t>
  </si>
  <si>
    <t>63506-0800</t>
  </si>
  <si>
    <t>63507-0100</t>
  </si>
  <si>
    <t>63507-0200</t>
  </si>
  <si>
    <t>63507-0300</t>
  </si>
  <si>
    <t>63507-0400</t>
  </si>
  <si>
    <t>63507-0500</t>
  </si>
  <si>
    <t>63507-0600</t>
  </si>
  <si>
    <t>63507-0700</t>
  </si>
  <si>
    <t>63507-0800</t>
  </si>
  <si>
    <t>63508-1000</t>
  </si>
  <si>
    <t>Temporary traffic control, maintenance of traffic, pavement patch</t>
  </si>
  <si>
    <t>TEMPORARY TRAFFIC CONTROL, MAINTENANCE OF TRAFFIC, PAVEMENT PATCH</t>
  </si>
  <si>
    <t>63509-1000</t>
  </si>
  <si>
    <t>Fxhr</t>
  </si>
  <si>
    <t>FXHR</t>
  </si>
  <si>
    <t>63510-0100</t>
  </si>
  <si>
    <t>Week</t>
  </si>
  <si>
    <t>WEEK</t>
  </si>
  <si>
    <t>63511-0100</t>
  </si>
  <si>
    <t>Temporary traffic control, railroad flagger</t>
  </si>
  <si>
    <t>TEMPORARY TRAFFIC CONTROL, RAILROAD FLAGGER</t>
  </si>
  <si>
    <t>63601-1000</t>
  </si>
  <si>
    <t>System installation, traffic signal</t>
  </si>
  <si>
    <t>SYSTEM INSTALLATION, TRAFFIC SIGNAL</t>
  </si>
  <si>
    <t>63601-2000</t>
  </si>
  <si>
    <t>System installation, lighting</t>
  </si>
  <si>
    <t>SYSTEM INSTALLATION, LIGHTING</t>
  </si>
  <si>
    <t>63601-3000</t>
  </si>
  <si>
    <t>System installation, electrical</t>
  </si>
  <si>
    <t>SYSTEM INSTALLATION, ELECTRICAL</t>
  </si>
  <si>
    <t>63601-3100</t>
  </si>
  <si>
    <t>System installation, telephone</t>
  </si>
  <si>
    <t>SYSTEM INSTALLATION, TELEPHONE</t>
  </si>
  <si>
    <t>63601-3200</t>
  </si>
  <si>
    <t>System installation, cable television</t>
  </si>
  <si>
    <t>SYSTEM INSTALLATION, CABLE TELEVISION</t>
  </si>
  <si>
    <t>63601-4000</t>
  </si>
  <si>
    <t>System installation, railroad crossing</t>
  </si>
  <si>
    <t>SYSTEM INSTALLATION, RAILROAD CROSSING</t>
  </si>
  <si>
    <t>63601-5000</t>
  </si>
  <si>
    <t>System installation, changeable message sign</t>
  </si>
  <si>
    <t>SYSTEM INSTALLATION, CHANGEABLE MESSAGE SIGN</t>
  </si>
  <si>
    <t>63601-6000</t>
  </si>
  <si>
    <t>System installation, traffic detector system</t>
  </si>
  <si>
    <t>SYSTEM INSTALLATION, TRAFFIC DETECTOR SYSTEM</t>
  </si>
  <si>
    <t>63602-1000</t>
  </si>
  <si>
    <t>63602-2000</t>
  </si>
  <si>
    <t>63602-3000</t>
  </si>
  <si>
    <t>63602-4000</t>
  </si>
  <si>
    <t>63602-5000</t>
  </si>
  <si>
    <t>63602-6000</t>
  </si>
  <si>
    <t>63602-6020</t>
  </si>
  <si>
    <t>System installation, traffic detector wire loop</t>
  </si>
  <si>
    <t>SYSTEM INSTALLATION, TRAFFIC DETECTOR WIRE LOOP</t>
  </si>
  <si>
    <t>63602-6100</t>
  </si>
  <si>
    <t>System installation, scour monitoring system</t>
  </si>
  <si>
    <t>SYSTEM INSTALLATION, SCOUR MONITORING SYSTEM</t>
  </si>
  <si>
    <t>63603-0100</t>
  </si>
  <si>
    <t>System installation, electrical utility company compensation</t>
  </si>
  <si>
    <t>SYSTEM INSTALLATION, ELECTRICAL COMPANY COMPENSATION</t>
  </si>
  <si>
    <t>63610-0000</t>
  </si>
  <si>
    <t>Conduit</t>
  </si>
  <si>
    <t>CONDUIT</t>
  </si>
  <si>
    <t>63610-0100</t>
  </si>
  <si>
    <t>63610-0200</t>
  </si>
  <si>
    <t>Conduit, 20mm, rigid galvanized steel</t>
  </si>
  <si>
    <t>CONDUIT, 3/4-INCH, RIGID GALVANIZED STEEL</t>
  </si>
  <si>
    <t>63610-0300</t>
  </si>
  <si>
    <t>63610-0400</t>
  </si>
  <si>
    <t>63610-0500</t>
  </si>
  <si>
    <t>Conduit, 25mm, rigid galvanized steel</t>
  </si>
  <si>
    <t>CONDUIT, 1-INCH, RIGID GALVANIZED STEEL</t>
  </si>
  <si>
    <t>63610-0600</t>
  </si>
  <si>
    <t>63610-0700</t>
  </si>
  <si>
    <t>63610-0800</t>
  </si>
  <si>
    <t>Conduit, 32mm, rigid galvanized steel</t>
  </si>
  <si>
    <t>CONDUIT, 1 1/4-INCH, RIGID GALVANIZED STEEL</t>
  </si>
  <si>
    <t>63610-0900</t>
  </si>
  <si>
    <t>Conduit, 32mm, fiberglass</t>
  </si>
  <si>
    <t>CONDUIT, 1 1/4-INCH, FIBERGLASS</t>
  </si>
  <si>
    <t>63610-1000</t>
  </si>
  <si>
    <t>63610-1100</t>
  </si>
  <si>
    <t>Conduit, 40mm, rigid galvanized steel</t>
  </si>
  <si>
    <t>CONDUIT, 1 1/2-INCH, RIGID GALVANIZED STEEL</t>
  </si>
  <si>
    <t>63610-1200</t>
  </si>
  <si>
    <t>Conduit, 40mm, fiberglass</t>
  </si>
  <si>
    <t>CONDUIT, 1 1/2-INCH, FIBERGLASS</t>
  </si>
  <si>
    <t>63610-1300</t>
  </si>
  <si>
    <t>63610-1400</t>
  </si>
  <si>
    <t>Conduit, 45mm, rigid galvanized steel</t>
  </si>
  <si>
    <t>CONDUIT, 1 3/4-INCH, RIGID GALVANIZED STEEL</t>
  </si>
  <si>
    <t>63610-1500</t>
  </si>
  <si>
    <t>Conduit, 45mm, fiberglass</t>
  </si>
  <si>
    <t>CONDUIT, 1 3/4-INCH, FIBERGLASS</t>
  </si>
  <si>
    <t>63610-1600</t>
  </si>
  <si>
    <t>63610-1700</t>
  </si>
  <si>
    <t>Conduit, 50mm, rigid galvanized steel</t>
  </si>
  <si>
    <t>CONDUIT, 2-INCH, RIGID GALVANIZED STEEL</t>
  </si>
  <si>
    <t>63610-1800</t>
  </si>
  <si>
    <t>63610-1900</t>
  </si>
  <si>
    <t>63610-2000</t>
  </si>
  <si>
    <t>Conduit, 65mm, rigid galvanized steel</t>
  </si>
  <si>
    <t>CONDUIT, 2 1/2-INCH, RIGID GALVANIZED STEEL</t>
  </si>
  <si>
    <t>63610-2100</t>
  </si>
  <si>
    <t>Conduit, 65mm, fiberglass</t>
  </si>
  <si>
    <t>CONDUIT, 2 1/2-INCH, FIBERGLASS</t>
  </si>
  <si>
    <t>63610-2200</t>
  </si>
  <si>
    <t>63610-2300</t>
  </si>
  <si>
    <t>Conduit, 75mm, rigid galvanized steel</t>
  </si>
  <si>
    <t>CONDUIT, 3-INCH, RIGID GALVANIZED STEEL</t>
  </si>
  <si>
    <t>63610-2400</t>
  </si>
  <si>
    <t>63610-2500</t>
  </si>
  <si>
    <t>63610-2600</t>
  </si>
  <si>
    <t>Conduit, 90mm, rigid galvanized steel</t>
  </si>
  <si>
    <t>CONDUIT, 3 1/2-INCH, RIGID GALVANIZED STEEL</t>
  </si>
  <si>
    <t>63610-2700</t>
  </si>
  <si>
    <t>Conduit, 90mm, fiberglass</t>
  </si>
  <si>
    <t>CONDUIT, 3 1/2-INCH, FIBERGLASS</t>
  </si>
  <si>
    <t>63610-2800</t>
  </si>
  <si>
    <t>63610-2900</t>
  </si>
  <si>
    <t>Conduit, 100mm, rigid galvanized steel</t>
  </si>
  <si>
    <t>CONDUIT, 4-INCH, RIGID GALVANIZED STEEL</t>
  </si>
  <si>
    <t>63610-3000</t>
  </si>
  <si>
    <t>63610-3010</t>
  </si>
  <si>
    <t>Conduit, 100mm, HDPE</t>
  </si>
  <si>
    <t>CONDUIT, 4-INCH, HDPE</t>
  </si>
  <si>
    <t>63610-3100</t>
  </si>
  <si>
    <t>63610-3200</t>
  </si>
  <si>
    <t>63610-3300</t>
  </si>
  <si>
    <t>Conduit, 150mm, rigid galvanized steel</t>
  </si>
  <si>
    <t>CONDUIT, 6-INCH, RIGID GALVANIZED STEEL</t>
  </si>
  <si>
    <t>63610-3400</t>
  </si>
  <si>
    <t>Conduit, 150mm, HDPE</t>
  </si>
  <si>
    <t>CONDUIT, 6-INCH, HDPE</t>
  </si>
  <si>
    <t>63610-3500</t>
  </si>
  <si>
    <t>63610-3600</t>
  </si>
  <si>
    <t>Conduit, 200mm, rigid galvanized steel</t>
  </si>
  <si>
    <t>CONDUIT, 8-INCH, RIGID GALVANIZED STEEL</t>
  </si>
  <si>
    <t>63610-3700</t>
  </si>
  <si>
    <t>63610-3800</t>
  </si>
  <si>
    <t>63610-3900</t>
  </si>
  <si>
    <t>Conduit, 250mm, rigid galvanized steel</t>
  </si>
  <si>
    <t>CONDUIT, 10-INCH, RIGID GALVANIZED STEEL</t>
  </si>
  <si>
    <t>63610-4000</t>
  </si>
  <si>
    <t>63610-4100</t>
  </si>
  <si>
    <t>63610-4200</t>
  </si>
  <si>
    <t>Conduit, 300mm, rigid galvanized steel</t>
  </si>
  <si>
    <t>CONDUIT, 12-INCH, RIGID GALVANIZED STEEL</t>
  </si>
  <si>
    <t>63610-4300</t>
  </si>
  <si>
    <t>63610-4310</t>
  </si>
  <si>
    <t>Conduit, 300mm, HDPE</t>
  </si>
  <si>
    <t>CONDUIT, 12-INCH, HDPE</t>
  </si>
  <si>
    <t>63611-0100</t>
  </si>
  <si>
    <t>Wire, electrical conductors, 14 awg</t>
  </si>
  <si>
    <t>WIRE, ELECTRICAL CONDUCTORS, 14 AWG</t>
  </si>
  <si>
    <t>63611-0200</t>
  </si>
  <si>
    <t>Wire, electrical conductors, 12 awg</t>
  </si>
  <si>
    <t>WIRE, ELECTRICAL CONDUCTORS, 12 AWG</t>
  </si>
  <si>
    <t>63611-0300</t>
  </si>
  <si>
    <t>Wire, electrical conductors, 10 awg</t>
  </si>
  <si>
    <t>WIRE, ELECTRICAL CONDUCTORS, 10 AWG</t>
  </si>
  <si>
    <t>63611-0400</t>
  </si>
  <si>
    <t>Wire, electrical conductors, 8 awg</t>
  </si>
  <si>
    <t>WIRE, ELECTRICAL CONDUCTORS, 8 AWG</t>
  </si>
  <si>
    <t>63611-0500</t>
  </si>
  <si>
    <t>Wire, electrical conductors, 6 awg</t>
  </si>
  <si>
    <t>WIRE, ELECTRICAL CONDUCTORS, 6 AWG</t>
  </si>
  <si>
    <t>63611-0600</t>
  </si>
  <si>
    <t>Wire, electrical conductors, 4 awg</t>
  </si>
  <si>
    <t>WIRE, ELECTRICAL CONDUCTORS, 4 AWG</t>
  </si>
  <si>
    <t>63611-0700</t>
  </si>
  <si>
    <t>Wire, electrical conductors, 3 awg</t>
  </si>
  <si>
    <t>WIRE, ELECTRICAL CONDUCTORS, 3 AWG</t>
  </si>
  <si>
    <t>63611-0800</t>
  </si>
  <si>
    <t>Wire, electrical conductors, 2 awg</t>
  </si>
  <si>
    <t>WIRE, ELECTRICAL CONDUCTORS, 2 AWG</t>
  </si>
  <si>
    <t>63611-0900</t>
  </si>
  <si>
    <t>Wire, electrical conductors, 1 awg</t>
  </si>
  <si>
    <t>WIRE, ELECTRICAL CONDUCTORS, 1 AWG</t>
  </si>
  <si>
    <t>63611-1000</t>
  </si>
  <si>
    <t>Wire, electrical conductors, 0 awg</t>
  </si>
  <si>
    <t>WIRE, ELECTRICAL CONDUCTORS, 0 AWG</t>
  </si>
  <si>
    <t>63611-1100</t>
  </si>
  <si>
    <t>Wire, electrical conductors, 00 awg</t>
  </si>
  <si>
    <t>WIRE, ELECTRICAL CONDUCTORS, 00 AWG</t>
  </si>
  <si>
    <t>63611-1200</t>
  </si>
  <si>
    <t>Wire, telephone, 3 pair, 19 awg</t>
  </si>
  <si>
    <t>WIRE, TELEPHONE, 3 PAIR, 19 AWG</t>
  </si>
  <si>
    <t>63611-1300</t>
  </si>
  <si>
    <t>Wire, coaxial cable type 1</t>
  </si>
  <si>
    <t>WIRE, COAXIAL CABLE TYPE 1</t>
  </si>
  <si>
    <t>63611-1400</t>
  </si>
  <si>
    <t>Wire, coaxial cable type 2</t>
  </si>
  <si>
    <t>WIRE, COAXIAL CABLE TYPE 2</t>
  </si>
  <si>
    <t>63611-1500</t>
  </si>
  <si>
    <t>Wire, coaxial cable, type 3</t>
  </si>
  <si>
    <t>WIRE, COAXIAL CABLE, TYPE 3</t>
  </si>
  <si>
    <t>63612-0000</t>
  </si>
  <si>
    <t>Luminaire</t>
  </si>
  <si>
    <t>LUMINAIRE</t>
  </si>
  <si>
    <t>63612-0100</t>
  </si>
  <si>
    <t>Luminaire, type A</t>
  </si>
  <si>
    <t>LUMINAIRE, TYPE A</t>
  </si>
  <si>
    <t>63612-0200</t>
  </si>
  <si>
    <t>Luminaire, type B</t>
  </si>
  <si>
    <t>LUMINAIRE, TYPE B</t>
  </si>
  <si>
    <t>63612-0300</t>
  </si>
  <si>
    <t>Luminaire, type C</t>
  </si>
  <si>
    <t>LUMINAIRE, TYPE C</t>
  </si>
  <si>
    <t>63612-0400</t>
  </si>
  <si>
    <t>Luminaire, type Washington Style</t>
  </si>
  <si>
    <t>LUMINAIRE, TYPE WASHINGTON STYLE</t>
  </si>
  <si>
    <t>63612-0500</t>
  </si>
  <si>
    <t>Luminaire, type Frederick Law Olmsted Style</t>
  </si>
  <si>
    <t>LUMINAIRE, TYPE FREDERICK LAW OLMSTED STYLE</t>
  </si>
  <si>
    <t>63612-0600</t>
  </si>
  <si>
    <t>63612-0700</t>
  </si>
  <si>
    <t>63612-0800</t>
  </si>
  <si>
    <t>63612-0900</t>
  </si>
  <si>
    <t>Luminaire, Cutoff luminaire, high pressure sodium, 400 watt with lamp</t>
  </si>
  <si>
    <t>LUMINAIRE, CUTOFF LUMINAIRE, HIGH PRESSURE SODIUM, 400 WATT WITH LAMP</t>
  </si>
  <si>
    <t>63612-1000</t>
  </si>
  <si>
    <t>Luminaire, Cutoff luminaire, high pressure sodium, 250 watt with lamp</t>
  </si>
  <si>
    <t>LUMINAIRE, CUTOFF LUMINAIRE, HIGH PRESSURE SODIUM, 250 WATT WITH LAMP</t>
  </si>
  <si>
    <t>63612-1100</t>
  </si>
  <si>
    <t>Luminaire, Cutoff luminaire, high pressure sodium, 150 watt with lamp</t>
  </si>
  <si>
    <t>LUMINAIRE, CUTOFF LUMINAIRE, HIGH PRESSURE SODIUM, 150 WATT WITH LAMP</t>
  </si>
  <si>
    <t>63612-1200</t>
  </si>
  <si>
    <t>63613-0000</t>
  </si>
  <si>
    <t>Signal head</t>
  </si>
  <si>
    <t>SIGNAL HEAD</t>
  </si>
  <si>
    <t>63620-0000</t>
  </si>
  <si>
    <t>Pole</t>
  </si>
  <si>
    <t>POLE</t>
  </si>
  <si>
    <t>63620-0400</t>
  </si>
  <si>
    <t>Pole, type Twin 20 Light Standard</t>
  </si>
  <si>
    <t>POLE, TYPE TWIN 20 LIGHT STANDARD</t>
  </si>
  <si>
    <t>63620-0500</t>
  </si>
  <si>
    <t>Pole, type Washington Globe No. 16 Light Standard</t>
  </si>
  <si>
    <t>POLE, TYPE WASHINGTON GLOBE NO. 16 LIGHT STANDARD</t>
  </si>
  <si>
    <t>63620-0600</t>
  </si>
  <si>
    <t>Pole, type Washington Globe No. 14N Light Standard</t>
  </si>
  <si>
    <t>POLE, TYPE WASHINGTON GLOBE NO. 14N LIGHT STANDARD</t>
  </si>
  <si>
    <t>63620-0700</t>
  </si>
  <si>
    <t>Pole, type Frederick Law Olmsted Light Standard</t>
  </si>
  <si>
    <t>POLE, TYPE FREDERICK LAW OLMSTED LIGHT STANDARD</t>
  </si>
  <si>
    <t>63620-0800</t>
  </si>
  <si>
    <t>63621-1000</t>
  </si>
  <si>
    <t>Utility box, pullbox</t>
  </si>
  <si>
    <t>UTILITY BOX, PULLBOX</t>
  </si>
  <si>
    <t>63621-2000</t>
  </si>
  <si>
    <t>Utility box, telephone pullbox</t>
  </si>
  <si>
    <t>UTILITY BOX, TELEPHONE PULLBOX</t>
  </si>
  <si>
    <t>63621-3000</t>
  </si>
  <si>
    <t>Utility box, junction box</t>
  </si>
  <si>
    <t>UTILITY BOX, JUNCTION BOX</t>
  </si>
  <si>
    <t>63621-4000</t>
  </si>
  <si>
    <t>Utility box, telephone intercept box</t>
  </si>
  <si>
    <t>UTILITY BOX, TELEPHONE INTERCEPT BOX</t>
  </si>
  <si>
    <t>63621-5000</t>
  </si>
  <si>
    <t>Utility box, concrete</t>
  </si>
  <si>
    <t>UTILITY BOX, CONCRETE</t>
  </si>
  <si>
    <t>63622-0000</t>
  </si>
  <si>
    <t>Utility trench</t>
  </si>
  <si>
    <t>UTILITY TRENCH</t>
  </si>
  <si>
    <t>63623-1000</t>
  </si>
  <si>
    <t>Manhole, electrical</t>
  </si>
  <si>
    <t>MANHOLE, ELECTRICAL</t>
  </si>
  <si>
    <t>63623-2000</t>
  </si>
  <si>
    <t>Manhole, telephone</t>
  </si>
  <si>
    <t>MANHOLE, TELEPHONE</t>
  </si>
  <si>
    <t>63624-0050</t>
  </si>
  <si>
    <t>Bollard, solar light</t>
  </si>
  <si>
    <t>BOLLARD, SOLAR LIGHT</t>
  </si>
  <si>
    <t>63640-0100</t>
  </si>
  <si>
    <t>Relocate luminaires</t>
  </si>
  <si>
    <t>RELOCATE LUMINAIRES</t>
  </si>
  <si>
    <t>63640-0200</t>
  </si>
  <si>
    <t>Relocate signal system</t>
  </si>
  <si>
    <t>RELOCATE SIGNAL SYSTEM</t>
  </si>
  <si>
    <t>63640-0300</t>
  </si>
  <si>
    <t>Relocate railroad crossing</t>
  </si>
  <si>
    <t>RELOCATE RAILROAD CROSSING</t>
  </si>
  <si>
    <t>63640-0400</t>
  </si>
  <si>
    <t>Relocate pole</t>
  </si>
  <si>
    <t>RELOCATE POLE</t>
  </si>
  <si>
    <t>63640-0500</t>
  </si>
  <si>
    <t>Relocate call box</t>
  </si>
  <si>
    <t>RELOCATE CALL BOX</t>
  </si>
  <si>
    <t>63640-0600</t>
  </si>
  <si>
    <t>Relocate communication line</t>
  </si>
  <si>
    <t>RELOCATE COMMUNICATION LINE</t>
  </si>
  <si>
    <t>63640-0700</t>
  </si>
  <si>
    <t>Relocate electrical line</t>
  </si>
  <si>
    <t>RELOCATE ELECTRICAL LINE</t>
  </si>
  <si>
    <t>63641-0100</t>
  </si>
  <si>
    <t>Relocate luminaire</t>
  </si>
  <si>
    <t>RELOCATE LUMINAIRE</t>
  </si>
  <si>
    <t>63641-0200</t>
  </si>
  <si>
    <t>63641-0300</t>
  </si>
  <si>
    <t>63641-0400</t>
  </si>
  <si>
    <t>63641-0500</t>
  </si>
  <si>
    <t>63641-0600</t>
  </si>
  <si>
    <t>Relocate signal head</t>
  </si>
  <si>
    <t>RELOCATE SIGNAL HEAD</t>
  </si>
  <si>
    <t>63641-0900</t>
  </si>
  <si>
    <t>Relocate electrical cable</t>
  </si>
  <si>
    <t>RELOCATE ELECTRICAL CABLE</t>
  </si>
  <si>
    <t>63641-1000</t>
  </si>
  <si>
    <t>Relocate CATV pedestal</t>
  </si>
  <si>
    <t>RELOCATE CATV PEDESTAL</t>
  </si>
  <si>
    <t>63642-0100</t>
  </si>
  <si>
    <t>Relocate CATV line</t>
  </si>
  <si>
    <t>RELOCATE CATV LINE</t>
  </si>
  <si>
    <t>63701-0000</t>
  </si>
  <si>
    <t>Field office</t>
  </si>
  <si>
    <t>FIELD OFFICE</t>
  </si>
  <si>
    <t>63702-0000</t>
  </si>
  <si>
    <t>Field laboratory</t>
  </si>
  <si>
    <t>FIELD LABORATORY</t>
  </si>
  <si>
    <t>63703-0000</t>
  </si>
  <si>
    <t>Residential housing</t>
  </si>
  <si>
    <t>RESIDENTIAL HOUSING</t>
  </si>
  <si>
    <t>63704-0000</t>
  </si>
  <si>
    <t>Vehicle</t>
  </si>
  <si>
    <t>VEHICLE</t>
  </si>
  <si>
    <t>63705-0000</t>
  </si>
  <si>
    <t>Long distance calls</t>
  </si>
  <si>
    <t>LONG DISTANCE CALLS</t>
  </si>
  <si>
    <t>63706-0000</t>
  </si>
  <si>
    <t>63707-0000</t>
  </si>
  <si>
    <t>Meal</t>
  </si>
  <si>
    <t>MEAL</t>
  </si>
  <si>
    <t>63708-0000</t>
  </si>
  <si>
    <t>Cellular phone service</t>
  </si>
  <si>
    <t>CELLULAR PHONE SERVICE</t>
  </si>
  <si>
    <t>64501-0000</t>
  </si>
  <si>
    <t>Locate utilities</t>
  </si>
  <si>
    <t>LOCATE UTILITIES</t>
  </si>
  <si>
    <t>64502-0000</t>
  </si>
  <si>
    <t>64601-1000</t>
  </si>
  <si>
    <t>Building, restroom facility</t>
  </si>
  <si>
    <t>BUILDING, RESTROOM FACILITY</t>
  </si>
  <si>
    <t>Building, support building</t>
  </si>
  <si>
    <t>BUILDING, SUPPORT BUILDING</t>
  </si>
  <si>
    <t>64602-1000</t>
  </si>
  <si>
    <t>64602-2000</t>
  </si>
  <si>
    <t>64603-0100</t>
  </si>
  <si>
    <t>Fixture, trash receptacle</t>
  </si>
  <si>
    <t>FIXTURE, TRASH RECEPTACLE</t>
  </si>
  <si>
    <t>64603-0200</t>
  </si>
  <si>
    <t>Fixture, mailbox</t>
  </si>
  <si>
    <t>FIXTURE, MAILBOX</t>
  </si>
  <si>
    <t>64603-0300</t>
  </si>
  <si>
    <t>Fixture, bench</t>
  </si>
  <si>
    <t>FIXTURE, BENCH</t>
  </si>
  <si>
    <t>64603-0400</t>
  </si>
  <si>
    <t>Fixture, bench with trash receptacle</t>
  </si>
  <si>
    <t>FIXTURE, BENCH WITH TRASH RECEPTACLE</t>
  </si>
  <si>
    <t>64603-0500</t>
  </si>
  <si>
    <t>Fixture, bicycle storage rack</t>
  </si>
  <si>
    <t>FIXTURE, BICYCLE STORAGE RACK</t>
  </si>
  <si>
    <t>64603-0600</t>
  </si>
  <si>
    <t>Fixture, flag pole</t>
  </si>
  <si>
    <t>FIXTURE, FLAG POLE</t>
  </si>
  <si>
    <t>64603-0700</t>
  </si>
  <si>
    <t>Fixture, picnic table</t>
  </si>
  <si>
    <t>FIXTURE, PICNIC TABLE</t>
  </si>
  <si>
    <t>64603-0800</t>
  </si>
  <si>
    <t>Fixture, kiosk</t>
  </si>
  <si>
    <t>FIXTURE, KIOSK</t>
  </si>
  <si>
    <t>64603-0900</t>
  </si>
  <si>
    <t>Fixture, portable toilet</t>
  </si>
  <si>
    <t>FIXTURE, PORTABLE TOILET</t>
  </si>
  <si>
    <t>64603-1000</t>
  </si>
  <si>
    <t>Fixture, vault toilet</t>
  </si>
  <si>
    <t>FIXTURE, VAULT TOILET</t>
  </si>
  <si>
    <t>64603-1100</t>
  </si>
  <si>
    <t>Fixture, picnic pad</t>
  </si>
  <si>
    <t>FIXTURE, PICNIC PAD</t>
  </si>
  <si>
    <t>64603-1200</t>
  </si>
  <si>
    <t>FIXTURE, WAYSIDE EXHIBIT</t>
  </si>
  <si>
    <t>64603-1400</t>
  </si>
  <si>
    <t>FIXTURE, INFORMATION BOX</t>
  </si>
  <si>
    <t>64603-1500</t>
  </si>
  <si>
    <t>Fixture, shelter</t>
  </si>
  <si>
    <t>FIXTURE, SHELTER</t>
  </si>
  <si>
    <t>64603-1600</t>
  </si>
  <si>
    <t>Fixture, fire ring</t>
  </si>
  <si>
    <t>FIXTURE, FIRE RING</t>
  </si>
  <si>
    <t>64603-1700</t>
  </si>
  <si>
    <t>Fixture, monitoring well</t>
  </si>
  <si>
    <t>FIXTURE, MONITORING WELL</t>
  </si>
  <si>
    <t>64603-1800</t>
  </si>
  <si>
    <t>Fixture, roof drain connection</t>
  </si>
  <si>
    <t>FIXTURE, ROOF DRAIN CONNECTION</t>
  </si>
  <si>
    <t>64603-1900</t>
  </si>
  <si>
    <t>Fixture, parking meter</t>
  </si>
  <si>
    <t>FIXTURE, PARKING METER</t>
  </si>
  <si>
    <t>64604-1000</t>
  </si>
  <si>
    <t>Fixture, handrail</t>
  </si>
  <si>
    <t>FIXTURE, HANDRAIL</t>
  </si>
  <si>
    <t>64604-3000</t>
  </si>
  <si>
    <t>Fixture, pedestrian railing</t>
  </si>
  <si>
    <t>FIXTURE, PEDESTRIAN RAILING</t>
  </si>
  <si>
    <t>64604-4000</t>
  </si>
  <si>
    <t>Fixture, log planter</t>
  </si>
  <si>
    <t>FIXTURE, LOG PLANTER</t>
  </si>
  <si>
    <t>64605-1000</t>
  </si>
  <si>
    <t>64605-2000</t>
  </si>
  <si>
    <t>64605-3000</t>
  </si>
  <si>
    <t>Fixture, boat ramp</t>
  </si>
  <si>
    <t>FIXTURE, BOAT RAMP</t>
  </si>
  <si>
    <t>64605-3100</t>
  </si>
  <si>
    <t>Fixture, floating dock</t>
  </si>
  <si>
    <t>FIXTURE, FLOATING DOCK</t>
  </si>
  <si>
    <t>64605-3200</t>
  </si>
  <si>
    <t>Fixture, stream gauging station</t>
  </si>
  <si>
    <t>FIXTURE, STREAM GAUGING STATION</t>
  </si>
  <si>
    <t>64620-0100</t>
  </si>
  <si>
    <t>Remove and reset litter barrel pad</t>
  </si>
  <si>
    <t>REMOVE AND RESET LITTER BARREL PAD</t>
  </si>
  <si>
    <t>64620-0200</t>
  </si>
  <si>
    <t>Remove and reset sanitary facility</t>
  </si>
  <si>
    <t>REMOVE AND RESET SANITARY FACILITY</t>
  </si>
  <si>
    <t>64620-0300</t>
  </si>
  <si>
    <t>64620-0400</t>
  </si>
  <si>
    <t>64620-0500</t>
  </si>
  <si>
    <t>64620-0600</t>
  </si>
  <si>
    <t>Remove and reset trash receptacle</t>
  </si>
  <si>
    <t>REMOVE AND RESET TRASH RECEPTACLE</t>
  </si>
  <si>
    <t>64620-0700</t>
  </si>
  <si>
    <t>Remove and reset concrete planter</t>
  </si>
  <si>
    <t>REMOVE AND RESET CONCRETE PLANTER</t>
  </si>
  <si>
    <t>64620-0800</t>
  </si>
  <si>
    <t>Remove and reset vault toilet</t>
  </si>
  <si>
    <t>REMOVE AND RESET VAULT TOILET</t>
  </si>
  <si>
    <t>64620-0900</t>
  </si>
  <si>
    <t>Remove and reset bus shelter</t>
  </si>
  <si>
    <t>REMOVE AND RESET BUS SHELTER</t>
  </si>
  <si>
    <t>64620-1000</t>
  </si>
  <si>
    <t>Remove and reset historic marker</t>
  </si>
  <si>
    <t>REMOVE AND RESET HISTORIC MARKER</t>
  </si>
  <si>
    <t>64620-1100</t>
  </si>
  <si>
    <t>Remove and reset kiosk</t>
  </si>
  <si>
    <t>REMOVE AND RESET KIOSK</t>
  </si>
  <si>
    <t>64625-1000</t>
  </si>
  <si>
    <t>Maintenance, toilet</t>
  </si>
  <si>
    <t>MAINTENANCE, TOILET</t>
  </si>
  <si>
    <t>64630-0000</t>
  </si>
  <si>
    <t>Roadside development</t>
  </si>
  <si>
    <t>ROADSIDE DEVELOPMENT</t>
  </si>
  <si>
    <t>64631-0000</t>
  </si>
  <si>
    <t>64632-0000</t>
  </si>
  <si>
    <t>64801-1000</t>
  </si>
  <si>
    <t>64803-0100</t>
  </si>
  <si>
    <t>System installation, natural gas utility company compensation</t>
  </si>
  <si>
    <t>SYSTEM INSTALLATION, NATURAL GAS UTILITY COMPANY COMPENSATION</t>
  </si>
  <si>
    <t>64805-0000</t>
  </si>
  <si>
    <t>Utility protection structure</t>
  </si>
  <si>
    <t>UTILITY PROTECTION STRUCTURE</t>
  </si>
  <si>
    <t>64810-1000</t>
  </si>
  <si>
    <t>Pipeline, natural gas 50mm</t>
  </si>
  <si>
    <t>PIPELINE, NATURAL GAS 2-INCH</t>
  </si>
  <si>
    <t>64811-1000</t>
  </si>
  <si>
    <t>Valve, adjust gas</t>
  </si>
  <si>
    <t>VALVE, ADJUST GAS</t>
  </si>
  <si>
    <t>64820-0100</t>
  </si>
  <si>
    <t>Remove and rest propane tank</t>
  </si>
  <si>
    <t>REMOVE AND RESET PROPANE TANK</t>
  </si>
  <si>
    <t>65001-1000</t>
  </si>
  <si>
    <t>Construct and maintain diversion</t>
  </si>
  <si>
    <t>CONSTRUCT AND MAINTAIN DIVERSION</t>
  </si>
  <si>
    <t>65201-3000</t>
  </si>
  <si>
    <t>Remove existing rails and ties</t>
  </si>
  <si>
    <t>REMOVE EXISTING RAILS AND TIES</t>
  </si>
  <si>
    <t>65202-3000</t>
  </si>
  <si>
    <t>Remove existing railroad ballast and sub ballast</t>
  </si>
  <si>
    <t>REMOVE EXISTING RAILROAD BALLAST AND SUB BALLAST</t>
  </si>
  <si>
    <t>65210-1000</t>
  </si>
  <si>
    <t>Place railroad ballast</t>
  </si>
  <si>
    <t>PLACE RAILROAD BALLAST</t>
  </si>
  <si>
    <t>65210-2000</t>
  </si>
  <si>
    <t>Place railroad sub ballast</t>
  </si>
  <si>
    <t>PLACE RAILROAD SUB BALLAST</t>
  </si>
  <si>
    <t>65211-3000</t>
  </si>
  <si>
    <t>Place railroad rails and ties</t>
  </si>
  <si>
    <t>PLACE RAILROAD RAILS AND TIES</t>
  </si>
  <si>
    <t>65215-3000</t>
  </si>
  <si>
    <t>Reset railroad rails and ties</t>
  </si>
  <si>
    <t>RESET RAILROAD RAILS AND TIES</t>
  </si>
  <si>
    <t>65216-1000</t>
  </si>
  <si>
    <t>Remove and reset railroad ballast and sub ballast</t>
  </si>
  <si>
    <t>REMOVE AND RESET RAILROAD BALLAST AND SUB BALLAST</t>
  </si>
  <si>
    <t>65220-1000</t>
  </si>
  <si>
    <t>Place bridge timbers, guardrails, and approach ties</t>
  </si>
  <si>
    <t>PLACE BRIDGE TIMBERS, GUARDRAILS, AND APPROACH TIES</t>
  </si>
  <si>
    <t>66601-0000</t>
  </si>
  <si>
    <t>Contract modification work</t>
  </si>
  <si>
    <t>CONTRACT MODIFICATION WORK</t>
  </si>
  <si>
    <t>CM</t>
  </si>
  <si>
    <t>66602-0000</t>
  </si>
  <si>
    <t>66603-0000</t>
  </si>
  <si>
    <t>66604-0000</t>
  </si>
  <si>
    <t>66605-0000</t>
  </si>
  <si>
    <t>66606-0000</t>
  </si>
  <si>
    <t>66607-0000</t>
  </si>
  <si>
    <t>66608-0000</t>
  </si>
  <si>
    <t>66609-0000</t>
  </si>
  <si>
    <t>66610-0000</t>
  </si>
  <si>
    <t>66611-0000</t>
  </si>
  <si>
    <t>66612-0000</t>
  </si>
  <si>
    <t>66620-0000</t>
  </si>
  <si>
    <t>Claim settlement</t>
  </si>
  <si>
    <t>CLAIM SETTLEMENT</t>
  </si>
  <si>
    <t>66701-0000</t>
  </si>
  <si>
    <t>Negotiated pay item</t>
  </si>
  <si>
    <t>NEGOTIATED PAY ITEM</t>
  </si>
  <si>
    <t>66702-0000</t>
  </si>
  <si>
    <t>66703-0000</t>
  </si>
  <si>
    <t>66704-0000</t>
  </si>
  <si>
    <t>66705-0000</t>
  </si>
  <si>
    <t>66706-0000</t>
  </si>
  <si>
    <t>66707-0000</t>
  </si>
  <si>
    <t>66708-0000</t>
  </si>
  <si>
    <t>66709-0000</t>
  </si>
  <si>
    <t>66710-0000</t>
  </si>
  <si>
    <t>66711-0000</t>
  </si>
  <si>
    <t>66712-0000</t>
  </si>
  <si>
    <t>66801-0000</t>
  </si>
  <si>
    <t>Design-Build</t>
  </si>
  <si>
    <t>DESIGN-BUILD</t>
  </si>
  <si>
    <t>66901-0000</t>
  </si>
  <si>
    <t>CMGC</t>
  </si>
  <si>
    <t>67001-0000</t>
  </si>
  <si>
    <t>Project lump sum</t>
  </si>
  <si>
    <t>PROJECT LUMP SUM</t>
  </si>
  <si>
    <t>99901-0000</t>
  </si>
  <si>
    <t>Partnering</t>
  </si>
  <si>
    <t>PARTNERING</t>
  </si>
  <si>
    <t>99902-0000</t>
  </si>
  <si>
    <t>Performance Incentives</t>
  </si>
  <si>
    <t>PERFORMANCE INCENTIVES</t>
  </si>
  <si>
    <t>99903-0000</t>
  </si>
  <si>
    <t>99904-0000</t>
  </si>
  <si>
    <t>Asphalt Escalation</t>
  </si>
  <si>
    <t>ASPHALT ESCALATION</t>
  </si>
  <si>
    <t>99905-0000</t>
  </si>
  <si>
    <t>Fuel Escalation</t>
  </si>
  <si>
    <t>FUEL ESCALATION</t>
  </si>
  <si>
    <t>99920-0000</t>
  </si>
  <si>
    <t>Design Contingency</t>
  </si>
  <si>
    <t>DESIGN CONTINGENCY</t>
  </si>
  <si>
    <t>99950-0000</t>
  </si>
  <si>
    <t>Liquidated damages</t>
  </si>
  <si>
    <t>LIQUIDATED DAMAGES</t>
  </si>
  <si>
    <t>CI</t>
  </si>
  <si>
    <t>99951-0000</t>
  </si>
  <si>
    <t>Interest</t>
  </si>
  <si>
    <t>INTEREST</t>
  </si>
  <si>
    <t>99952-0000</t>
  </si>
  <si>
    <t>Lab trailer payment</t>
  </si>
  <si>
    <t>LAB TRAILER PAYMENT</t>
  </si>
  <si>
    <t>99953-0000</t>
  </si>
  <si>
    <t>Contingencies</t>
  </si>
  <si>
    <t>CONTINGENCIES</t>
  </si>
  <si>
    <t>99954-0000</t>
  </si>
  <si>
    <t>Project Retainages</t>
  </si>
  <si>
    <t>PROJECT RETAINAGES</t>
  </si>
  <si>
    <t>PLANTINGS, CALLICARPA AMERICANA, AMERICAN BEAUTYBERRY, 30-INCH HEIGHT, 7 GALLON, CONTAINER GROWN</t>
  </si>
  <si>
    <t>63610-3410</t>
  </si>
  <si>
    <t>FULL DEPTH RECLAMATION, METHOD 2</t>
  </si>
  <si>
    <t>FULL DEPTH RECLAMATION, METHOD 1</t>
  </si>
  <si>
    <t>Geogrid, stabilization</t>
  </si>
  <si>
    <t>GEOGRID, STABILIZATION</t>
  </si>
  <si>
    <t>Mechanically stabilized earth wall, precast concrete panel faced</t>
  </si>
  <si>
    <t>MECHANICALLY STABILIZED EARTH WALL, PRECAST CONCRETE PANEL FACED</t>
  </si>
  <si>
    <t>Contractor furnished gabion wall design</t>
  </si>
  <si>
    <t>Contractor furnished mechanically stabilized earth wall design</t>
  </si>
  <si>
    <t>Contractor furnished ground anchor wall design</t>
  </si>
  <si>
    <t>Contractor furnished reinforced concrete retaining wall design</t>
  </si>
  <si>
    <t>Contractor furnished soil nail retaining wall design</t>
  </si>
  <si>
    <t>Contractor furnished reinforced soil slope design</t>
  </si>
  <si>
    <t>Contractor furnished micropile design</t>
  </si>
  <si>
    <t>CONTRACTOR FURNISHED GABION WALL DESIGN</t>
  </si>
  <si>
    <t>CONTRACTOR FURNISHED MECHANICALLY STABILIZED EARTH WALL DESIGN</t>
  </si>
  <si>
    <t>CONTRACTOR FURNISHED GROUND ANCHOR WALL DESIGN</t>
  </si>
  <si>
    <t>CONTRACTOR FURNISHED REINFORCED CONCRETE RETAINING WALL DESIGN</t>
  </si>
  <si>
    <t>CONTRACTOR FURNISHED SOIL NAIL RETAINING WALL DESIGN</t>
  </si>
  <si>
    <t>CONTRACTOR FURNISHED REINFORCED SOIL SLOPE DESIGN</t>
  </si>
  <si>
    <t>CONTRACTOR FURNISHED MICROPILE DESIGN</t>
  </si>
  <si>
    <t>60902-0500</t>
  </si>
  <si>
    <t>Curb and gutter, concrete, 175mm depth</t>
  </si>
  <si>
    <t>66621-0000</t>
  </si>
  <si>
    <t>66622-0000</t>
  </si>
  <si>
    <t>Settlement agreement</t>
  </si>
  <si>
    <t>Contracting officer's decision</t>
  </si>
  <si>
    <t>SETTLEMENT AGREEMENT</t>
  </si>
  <si>
    <t>CONTRACTING OFFICER'S DECISION</t>
  </si>
  <si>
    <t>Helical pile, in place</t>
  </si>
  <si>
    <t>HELICAL PILE, IN PLACE</t>
  </si>
  <si>
    <t>Micropile, additional length</t>
  </si>
  <si>
    <t>MICROPILE, ADDITIONAL LENGTH</t>
  </si>
  <si>
    <t>High performance concrete, for approach slab, type 1</t>
  </si>
  <si>
    <t>High performance concrete, for approach slab, type 2</t>
  </si>
  <si>
    <t>HIGH PERFORMANCE CONCRETE, FOR APPROACH SLAB, TYPE 1</t>
  </si>
  <si>
    <t>HIGH PERFORMANCE CONCRETE, FOR APPROACH SLAB, TYPE 2</t>
  </si>
  <si>
    <t>Drilled shaft</t>
  </si>
  <si>
    <t>Drilled shaft, 450mm diameter</t>
  </si>
  <si>
    <t>Drilled shaft, 600mm diameter</t>
  </si>
  <si>
    <t>Drilled shaft, 750mm diameter</t>
  </si>
  <si>
    <t>Drilled shaft, 900mm diameter</t>
  </si>
  <si>
    <t>Drilled shaft, 1050mm diameter</t>
  </si>
  <si>
    <t>Drilled shaft, 1200mm diameter</t>
  </si>
  <si>
    <t>Drilled shaft, 1350mm diameter</t>
  </si>
  <si>
    <t>Drilled shaft, 1500mm diameter</t>
  </si>
  <si>
    <t>Drilled shaft, 1800mm diameter</t>
  </si>
  <si>
    <t>Drilled shaft, 1950mm diameter</t>
  </si>
  <si>
    <t>Drilled shaft, 2100mm diameter</t>
  </si>
  <si>
    <t>Trial drilled shaft</t>
  </si>
  <si>
    <t>Trial drilled shaft, 450mm diameter</t>
  </si>
  <si>
    <t>Trial drilled shaft, 600mm diameter</t>
  </si>
  <si>
    <t>Trial drilled shaft, 750mm diameter</t>
  </si>
  <si>
    <t>Trial drilled shaft, 900mm diameter</t>
  </si>
  <si>
    <t>Trial drilled shaft, 1050mm diameter</t>
  </si>
  <si>
    <t>Trial drilled shaft, 1200mm diameter</t>
  </si>
  <si>
    <t>Trial drilled shaft, 1350mm diameter</t>
  </si>
  <si>
    <t>Trial drilled shaft, 1500mm diameter</t>
  </si>
  <si>
    <t>Trial drilled shaft, 1800mm diameter</t>
  </si>
  <si>
    <t>Trial drilled shaft, 2100mm diameter</t>
  </si>
  <si>
    <t>Secant pile</t>
  </si>
  <si>
    <t>Secant pile, 450mm diameter</t>
  </si>
  <si>
    <t>Secant pile, 600mm diameter</t>
  </si>
  <si>
    <t>Secant pile, 750mm diameter</t>
  </si>
  <si>
    <t>Secant pile, 900mm diameter</t>
  </si>
  <si>
    <t>Secant pile, 1050mm diameter</t>
  </si>
  <si>
    <t>Secant pile, 1200mm diameter</t>
  </si>
  <si>
    <t>DRILLED SHAFT</t>
  </si>
  <si>
    <t>DRILLED SHAFT, 18-INCH DIAMETER</t>
  </si>
  <si>
    <t>DRILLED SHAFT, 24-INCH DIAMETER</t>
  </si>
  <si>
    <t>DRILLED SHAFT, 30-INCH DIAMETER</t>
  </si>
  <si>
    <t>DRILLED SHAFT, 36-INCH DIAMETER</t>
  </si>
  <si>
    <t>DRILLED SHAFT, 42-INCH DIAMETER</t>
  </si>
  <si>
    <t>DRILLED SHAFT, 48-INCH DIAMETER</t>
  </si>
  <si>
    <t>DRILLED SHAFT, 54-INCH DIAMETER</t>
  </si>
  <si>
    <t>DRILLED SHAFT, 60-INCH DIAMETER</t>
  </si>
  <si>
    <t>DRILLED SHAFT, 72-INCH DIAMETER</t>
  </si>
  <si>
    <t>DRILLED SHAFT, 78-INCH DIAMETER</t>
  </si>
  <si>
    <t>DRILLED SHAFT, 84-INCH DIAMETER</t>
  </si>
  <si>
    <t>TRIAL DRILLED SHAFT</t>
  </si>
  <si>
    <t>TRIAL DRILLED SHAFT, 18-INCH DIAMETER</t>
  </si>
  <si>
    <t>TRIAL DRILLED SHAFT, 24-INCH DIAMETER</t>
  </si>
  <si>
    <t>TRIAL DRILLED SHAFT, 30-INCH DIAMETER</t>
  </si>
  <si>
    <t>TRIAL DRILLED SHAFT, 36-INCH DIAMETER</t>
  </si>
  <si>
    <t>TRIAL DRILLED SHAFT, 42-INCH DIAMETER</t>
  </si>
  <si>
    <t>TRIAL DRILLED SHAFT, 48-INCH DIAMETER</t>
  </si>
  <si>
    <t>TRIAL DRILLED SHAFT, 54-INCH DIAMETER</t>
  </si>
  <si>
    <t>TRIAL DRILLED SHAFT, 60-INCH DIAMETER</t>
  </si>
  <si>
    <t>TRIAL DRILLED SHAFT, 72-INCH DIAMETER</t>
  </si>
  <si>
    <t>TRIAL DRILLED SHAFT, 84-INCH DIAMETER</t>
  </si>
  <si>
    <t>SECANT PILE</t>
  </si>
  <si>
    <t>SECANT PILE, 18-INCH DIAMETER</t>
  </si>
  <si>
    <t>SECANT PILE, 24-INCH DIAMETER</t>
  </si>
  <si>
    <t>SECANT PILE, 30-INCH DIAMETER</t>
  </si>
  <si>
    <t>SECANT PILE, 36-INCH DIAMETER</t>
  </si>
  <si>
    <t>SECANT PILE, 42-INCH DIAMETER</t>
  </si>
  <si>
    <t>SECANT PILE, 48-INCH DIAMETER</t>
  </si>
  <si>
    <t>Structural concrete injection and crack repair</t>
  </si>
  <si>
    <t>STRUCTURAL CONCRETE INJECTION AND CRACK REPAIR</t>
  </si>
  <si>
    <t>Structural timber and lumber, composite</t>
  </si>
  <si>
    <t>STRUCTURAL TIMBER AND LUMBER, COMPOSITE</t>
  </si>
  <si>
    <t>Structural steel soldier pile</t>
  </si>
  <si>
    <t>STRUCTURAL STEEL SOLDIER PILE</t>
  </si>
  <si>
    <t>SHEET PILE, IN PLACE</t>
  </si>
  <si>
    <t>VINYL SHEET PILE, IN PLACE</t>
  </si>
  <si>
    <t>Sheet pile, in place</t>
  </si>
  <si>
    <t>Vinyl sheet pile, in place</t>
  </si>
  <si>
    <t>Precast structural concrete, class A, deck</t>
  </si>
  <si>
    <t>Precast structural concrete, class A, abutment</t>
  </si>
  <si>
    <t>Precast structural concrete, class A, pier</t>
  </si>
  <si>
    <t>Precast structural concrete, class C, abutment</t>
  </si>
  <si>
    <t>Precast structural concrete, class C, deck</t>
  </si>
  <si>
    <t>Precast structural concrete, class C, pier</t>
  </si>
  <si>
    <t>Precast structural concrete, class C (AE), abutment</t>
  </si>
  <si>
    <t>Precast structural concrete, class C (AE), deck</t>
  </si>
  <si>
    <t>Precast structural concrete, class C (AE), pier</t>
  </si>
  <si>
    <t>Precast structural concrete, class D (AE), deck</t>
  </si>
  <si>
    <t>Precast structural concrete, class D (AE), pier</t>
  </si>
  <si>
    <t>Precast structural concrete, class S (seal), abutment</t>
  </si>
  <si>
    <t>Precast structural concrete, class S (seal), deck</t>
  </si>
  <si>
    <t>Precast structural concrete, class S (seal), pier</t>
  </si>
  <si>
    <t>PRECAST STRUCTURAL CONCRETE, CLASS A, ABUTMENT</t>
  </si>
  <si>
    <t>PRECAST STRUCTURAL CONCRETE, CLASS A, DECK</t>
  </si>
  <si>
    <t>PRECAST STRUCTURAL CONCRETE, CLASS A, PIER</t>
  </si>
  <si>
    <t>PRECAST STRUCTURAL CONCRETE, CLASS C, ABUTMENT</t>
  </si>
  <si>
    <t>PRECAST STRUCTURAL CONCRETE, CLASS C, DECK</t>
  </si>
  <si>
    <t>PRECAST STRUCTURAL CONCRETE, CLASS C, PIER</t>
  </si>
  <si>
    <t>PRECAST STRUCTURAL CONCRETE, CLASS C (AE), ABUTMENT</t>
  </si>
  <si>
    <t>PRECAST STRUCTURAL CONCRETE, CLASS C (AE), DECK</t>
  </si>
  <si>
    <t>PRECAST STRUCTURAL CONCRETE, CLASS C (AE), PIER</t>
  </si>
  <si>
    <t>Precast structural concrete, class D (AE), abutment</t>
  </si>
  <si>
    <t>PRECAST STRUCTURAL CONCRETE, CLASS D (AE), ABUTMENT</t>
  </si>
  <si>
    <t>PRECAST STRUCTURAL CONCRETE, CLASS D (AE), DECK</t>
  </si>
  <si>
    <t>PRECAST STRUCTURAL CONCRETE, CLASS D (AE), PIER</t>
  </si>
  <si>
    <t>PRECAST STRUCTURAL CONCRETE, CLASS S (SEAL), ABUTMENT</t>
  </si>
  <si>
    <t>PRECAST STRUCTURAL CONCRETE, CLASS S (SEAL), DECK</t>
  </si>
  <si>
    <t>PRECAST STRUCTURAL CONCRETE, CLASS S (SEAL), PIER</t>
  </si>
  <si>
    <t>60220-1727</t>
  </si>
  <si>
    <t>2100mm span, 2100mm rise precast reinforced concrete box culvert</t>
  </si>
  <si>
    <t>7 FEET SPAN, 7 FEET RISE PRECAST REINFORCED CONCRETE BOX CULVERT</t>
  </si>
  <si>
    <t>61502-5000</t>
  </si>
  <si>
    <t>Drive pad, grass paving</t>
  </si>
  <si>
    <t>DRIVE PAD, GRASS PAVING</t>
  </si>
  <si>
    <t>Median, grass paving</t>
  </si>
  <si>
    <t>MEDIAN, GRASS PAVING</t>
  </si>
  <si>
    <t>62406-0350</t>
  </si>
  <si>
    <t>Placing conserved topsoil, 125mm depth</t>
  </si>
  <si>
    <t>PLACING CONSERVED TOPSOIL, 5-INCH DEPTH</t>
  </si>
  <si>
    <t>20303-0000</t>
  </si>
  <si>
    <t>20444-0000</t>
  </si>
  <si>
    <t>Slope grading</t>
  </si>
  <si>
    <t>SLOPE GRADING</t>
  </si>
  <si>
    <t>62017-0600</t>
  </si>
  <si>
    <t>Dry stacked stone masonry headwall for 750mm pipe culvert</t>
  </si>
  <si>
    <t>DRY STACKED STONE MASONRY HEADWALL FOR 30-INCH PIPE CULVERT</t>
  </si>
  <si>
    <t>60103-2186</t>
  </si>
  <si>
    <t>CONCRETE, HEADWALL FOR 114-INCH EQUIVALENT DIAMETER PIPE CULVERT</t>
  </si>
  <si>
    <t>Concrete, headwall for 2850mm equivalent diameter pipe culvert</t>
  </si>
  <si>
    <t>60202-1850</t>
  </si>
  <si>
    <t>2850mm equivalent diameter arch or elliptical pipe culvert</t>
  </si>
  <si>
    <t>114-INCH EQUIVALENT DIAMETER ARCH OR ELLIPTICAL PIPE CULVERT</t>
  </si>
  <si>
    <t>61508-0200</t>
  </si>
  <si>
    <t>Reset brick sidewalk</t>
  </si>
  <si>
    <t>RESET BRICK SIDEWALK</t>
  </si>
  <si>
    <t>61102-1545</t>
  </si>
  <si>
    <t>50mm waterline</t>
  </si>
  <si>
    <t>2-INCH WATERLINE</t>
  </si>
  <si>
    <t>61102-2545</t>
  </si>
  <si>
    <t>100mm waterline</t>
  </si>
  <si>
    <t>4-INCH WATERLINE</t>
  </si>
  <si>
    <t>20214-0000</t>
  </si>
  <si>
    <t>SOIL EROSION CONTROL, FLOATING TURBIDITY CURTAIN</t>
  </si>
  <si>
    <t>Soil erosion control, floating turbidity curtain</t>
  </si>
  <si>
    <t>Soil erosion control, stabilized construction exit</t>
  </si>
  <si>
    <t>SOIL EROSION CONTROL, STABILIZED CONSTRUCTION EXIT</t>
  </si>
  <si>
    <t>Placed riprap, method A</t>
  </si>
  <si>
    <t>PLACED RIPRAP, METHOD A</t>
  </si>
  <si>
    <t>Placed riprap, method B</t>
  </si>
  <si>
    <t>PLACED RIPRAP, METHOD B</t>
  </si>
  <si>
    <t>25105-0100</t>
  </si>
  <si>
    <t>25105-0200</t>
  </si>
  <si>
    <t>25105-0300</t>
  </si>
  <si>
    <t>25105-0400</t>
  </si>
  <si>
    <t>25105-0500</t>
  </si>
  <si>
    <t>25105-0600</t>
  </si>
  <si>
    <t>25105-0700</t>
  </si>
  <si>
    <t>25105-0800</t>
  </si>
  <si>
    <t>25105-0900</t>
  </si>
  <si>
    <t>25106-0100</t>
  </si>
  <si>
    <t>25106-0200</t>
  </si>
  <si>
    <t>25106-0300</t>
  </si>
  <si>
    <t>25106-0400</t>
  </si>
  <si>
    <t>25106-0500</t>
  </si>
  <si>
    <t>25106-0600</t>
  </si>
  <si>
    <t>25106-0700</t>
  </si>
  <si>
    <t>25106-0800</t>
  </si>
  <si>
    <t>25106-0900</t>
  </si>
  <si>
    <t>STRUCTURAL CONCRETE, CLASS A (AE), FOR PRECAST WALL PANELS</t>
  </si>
  <si>
    <t>CONCRETE OVERLAY, CLASS LMC</t>
  </si>
  <si>
    <t>Full depth reclamation with cement</t>
  </si>
  <si>
    <t>FULL DEPTH RECLAMATION WITH CEMENT</t>
  </si>
  <si>
    <t>FULL DEPTH RECLAMATION WITH CEMENT, 4-INCH DEPTH</t>
  </si>
  <si>
    <t>Full depth reclamation with cement, 100mm depth</t>
  </si>
  <si>
    <t>FULL DEPTH RECLAMATION WITH CEMENT, 6-INCH DEPTH</t>
  </si>
  <si>
    <t>FULL DEPTH RECLAMATION WITH CEMENT, 8-INCH DEPTH</t>
  </si>
  <si>
    <t>FULL DEPTH RECLAMATION WITH CEMENT, 10-INCH DEPTH</t>
  </si>
  <si>
    <t>Full depth reclamation with cement, 150mm depth</t>
  </si>
  <si>
    <t>Full depth reclamation with cement, 200mm depth</t>
  </si>
  <si>
    <t>Full depth reclamation with cement, 250mm depth</t>
  </si>
  <si>
    <t>30501-0400</t>
  </si>
  <si>
    <t>30501-0600</t>
  </si>
  <si>
    <t>30501-0800</t>
  </si>
  <si>
    <t>30501-1000</t>
  </si>
  <si>
    <t>FULL DEPTH RECLAMATION WITH EMULSIFIED ASPHALT</t>
  </si>
  <si>
    <t>FULL DEPTH RECLAMATION WITH EMULSIFIED ASPHALT, 4-INCH DEPTH</t>
  </si>
  <si>
    <t>FULL DEPTH RECLAMATION WITH EMULSIFIED ASPHALT, 6-INCH DEPTH</t>
  </si>
  <si>
    <t>FULL DEPTH RECLAMATION WITH EMULSIFIED ASPHALT, 8-INCH DEPTH</t>
  </si>
  <si>
    <t>FULL DEPTH RECLAMATION WITH EMULSIFIED ASPHALT, 10-INCH DEPTH</t>
  </si>
  <si>
    <t>Full depth reclamation with emulsified asphalt</t>
  </si>
  <si>
    <t>Full depth reclamation with emulsified asphalt, 100mm depth</t>
  </si>
  <si>
    <t>Full depth reclamation with emulsified asphalt, 150mm depth</t>
  </si>
  <si>
    <t>Full depth reclamation with emulsified asphalt, 200mm depth</t>
  </si>
  <si>
    <t>Full depth reclamation with emulsified asphalt, 250mm depth</t>
  </si>
  <si>
    <t>Full depth reclamation with foamed asphalt</t>
  </si>
  <si>
    <t>Full depth reclamation with foamed asphalt, 100mm depth</t>
  </si>
  <si>
    <t>FULL DEPTH RECLAMATION WITH FOAMED ASPHALT</t>
  </si>
  <si>
    <t>FULL DEPTH RECLAMATION WITH FOAMED ASPHALT, 4-INCH DEPTH</t>
  </si>
  <si>
    <t>Full depth reclamation with foamed asphalt, 150mm depth</t>
  </si>
  <si>
    <t>Full depth reclamation with foamed asphalt, 200mm depth</t>
  </si>
  <si>
    <t>Full depth reclamation with foamed asphalt, 250mm depth</t>
  </si>
  <si>
    <t>FULL DEPTH RECLAMATION WITH FOAMED ASPHALT, 6-INCH DEPTH</t>
  </si>
  <si>
    <t>FULL DEPTH RECLAMATION WITH FOAMED ASPHALT, 8-INCH DEPTH</t>
  </si>
  <si>
    <t>FULL DEPTH RECLAMATION WITH FOAMED ASPHALT, 10-INCH DEPTH</t>
  </si>
  <si>
    <t>30601-0400</t>
  </si>
  <si>
    <t>30601-0600</t>
  </si>
  <si>
    <t>30601-0800</t>
  </si>
  <si>
    <t>30601-1000</t>
  </si>
  <si>
    <t>30602-0400</t>
  </si>
  <si>
    <t>30602-0600</t>
  </si>
  <si>
    <t>30602-0800</t>
  </si>
  <si>
    <t>30602-1000</t>
  </si>
  <si>
    <t>30603-0400</t>
  </si>
  <si>
    <t>30603-0600</t>
  </si>
  <si>
    <t>30603-0800</t>
  </si>
  <si>
    <t>30603-1000</t>
  </si>
  <si>
    <t>30604-0400</t>
  </si>
  <si>
    <t>30604-0600</t>
  </si>
  <si>
    <t>30604-0800</t>
  </si>
  <si>
    <t>30604-1000</t>
  </si>
  <si>
    <t>31101-1000</t>
  </si>
  <si>
    <t>31101-2000</t>
  </si>
  <si>
    <t>31101-3000</t>
  </si>
  <si>
    <t>31101-4000</t>
  </si>
  <si>
    <t>31102-1000</t>
  </si>
  <si>
    <t>31102-2000</t>
  </si>
  <si>
    <t>31102-3000</t>
  </si>
  <si>
    <t>31102-4000</t>
  </si>
  <si>
    <t>31103-1000</t>
  </si>
  <si>
    <t>31103-2000</t>
  </si>
  <si>
    <t>31103-3000</t>
  </si>
  <si>
    <t>31103-4000</t>
  </si>
  <si>
    <t>ASPHALT CONCRETE PAVEMENT, MARSHALL MIX, CLASS A</t>
  </si>
  <si>
    <t>ASPHALT CONCRETE PAVEMENT, MARSHALL MIX, CLASS C</t>
  </si>
  <si>
    <t>ASPHALT CONCRETE PAVEMENT, MARSHALL MIX, CLASS B</t>
  </si>
  <si>
    <t>ASPHALT CONCRETE PAVEMENT, HVEEM MIX, CLASS A</t>
  </si>
  <si>
    <t>ASPHALT CONCRETE PAVEMENT, HVEEM MIX, CLASS B</t>
  </si>
  <si>
    <t>ASPHALT CONCRETE PAVEMENT, HVEEM MIX, CLASS C</t>
  </si>
  <si>
    <t>PRIME COAT, METHOD 1</t>
  </si>
  <si>
    <t>PRIME COAT, METHOD 2</t>
  </si>
  <si>
    <t>PRIME COAT, METHOD 3</t>
  </si>
  <si>
    <t>JOINT SEALANT AND CRACK FILLER</t>
  </si>
  <si>
    <t>ASPHALT CONCRETE PAVEMENT PATCH, TYPE 1</t>
  </si>
  <si>
    <t>ASPHALT CONCRETE PAVEMENT PATCH, TYPE 2</t>
  </si>
  <si>
    <t>ASPHALT CONCRETE PAVEMENT PATCH, TYPE 3</t>
  </si>
  <si>
    <t>MINOR CONCRETE PAVEMENT, REINFORCED, 6-INCH DEPTH</t>
  </si>
  <si>
    <t>MINOR CONCRETE PAVEMENT, PLAIN, 6-INCH DEPTH</t>
  </si>
  <si>
    <t>15703-3000</t>
  </si>
  <si>
    <t>Soil erosion control, wood strand</t>
  </si>
  <si>
    <t>SOIL EROSION CONTROL, WOOD STRAND</t>
  </si>
  <si>
    <t>66802-0000</t>
  </si>
  <si>
    <t>61102-0545</t>
  </si>
  <si>
    <t>25mm waterline</t>
  </si>
  <si>
    <t>1-INCH WATERLINE</t>
  </si>
  <si>
    <t>Standard or geocomposite underdrain system</t>
  </si>
  <si>
    <t>Polyurethane injection</t>
  </si>
  <si>
    <t>POLYURETHANE INJECTION</t>
  </si>
  <si>
    <t>STANDARD OR GEOCOMPOSITE UNDERDRAIN SYSTEM</t>
  </si>
  <si>
    <t>Cementitious treated aggregate course</t>
  </si>
  <si>
    <t>CEMENTITIOUS TREATED AGGREGATE COURSE</t>
  </si>
  <si>
    <t>Crushed aggregate</t>
  </si>
  <si>
    <t>CRUSHED AGGREGATE</t>
  </si>
  <si>
    <t>Cementitious material</t>
  </si>
  <si>
    <t>CEMENTITIOUS MATERIAL</t>
  </si>
  <si>
    <t>ASPHALT BINDER</t>
  </si>
  <si>
    <t>Emulsified asphalt treated aggregate base</t>
  </si>
  <si>
    <t>EMULSIFIED ASPHALT TREATED AGGREGATE BASE</t>
  </si>
  <si>
    <t>Stabilized aggregate surface course, imported aggregate</t>
  </si>
  <si>
    <t>Stabilized aggregate surface course, in-place aggregate</t>
  </si>
  <si>
    <t>Stabilized aggregate surface course, calcium chloride, imported aggregate</t>
  </si>
  <si>
    <t>Stabilized aggregate surface course, calcium chloride, in-place aggregate</t>
  </si>
  <si>
    <t>STABILIZED AGGREGATE SURFACE COURSE, IMPORTED AGGREGATE</t>
  </si>
  <si>
    <t>STABILIZED AGGREGATE SURFACE COURSE, IN-PLACE AGGREGATE</t>
  </si>
  <si>
    <t>STABILIZED AGGREGATE SURFACE COURSE, CALCIUM CHLORIDE, IMPORTED AGGREGATE</t>
  </si>
  <si>
    <t>STABILIZED AGGREGATE SURFACE COURSE, CALCIUM CHLORIDE, IN-PLACE AGGREGATE</t>
  </si>
  <si>
    <t>ASPHALT CONCRETE PAVEMENT, GYRATORY MIX, 3/8-INCH NOMINAL MAXIMUM SIZE AGGREGATE, &lt;0.3 MILLION ESAL</t>
  </si>
  <si>
    <t>ASPHALT CONCRETE PAVEMENT, GYRATORY MIX, 3/8-INCH NOMINAL MAXIMUM SIZE AGGREGATE, 0.3 TO &lt;3 MILLION ESAL</t>
  </si>
  <si>
    <t>ASPHALT CONCRETE PAVEMENT, GYRATORY MIX, 3/8-INCH NOMINAL MAXIMUM SIZE AGGREGATE, 3 TO &lt;30 MILLION ESAL</t>
  </si>
  <si>
    <t>ASPHALT CONCRETE PAVEMENT, GYRATORY MIX, 1/2-INCH NOMINAL MAXIMUM SIZE AGGREGATE, &lt;0.3 MILLION ESAL</t>
  </si>
  <si>
    <t>ASPHALT CONCRETE PAVEMENT, GYRATORY MIX, 1/2-INCH NOMINAL MAXIMUM SIZE AGGREGATE, 0.3 TO &lt;3 MILLION ESAL</t>
  </si>
  <si>
    <t>ASPHALT CONCRETE PAVEMENT, GYRATORY MIX, 1/2-INCH NOMINAL MAXIMUM SIZE AGGREGATE, 3 TO &lt;30 MILLION ESAL</t>
  </si>
  <si>
    <t>ASPHALT CONCRETE PAVEMENT, GYRATORY MIX, 3/4-INCH NOMINAL MAXIMUM SIZE AGGREGATE, &lt;0.3 MILLION ESAL</t>
  </si>
  <si>
    <t>ASPHALT CONCRETE PAVEMENT, GYRATORY MIX, 3/4-INCH NOMINAL MAXIMUM SIZE AGGREGATE, 0.3 TO &lt;3 MILLION ESAL</t>
  </si>
  <si>
    <t>ASPHALT CONCRETE PAVEMENT, GYRATORY MIX, 3/4-INCH NOMINAL MAXIMUM SIZE AGGREGATE, 3 TO &lt;30 MILLION ESAL</t>
  </si>
  <si>
    <t>ASPHALT CONCRETE PAVEMENT, GYRATORY MIX, 1-INCH NOMINAL MAXIMUM SIZE AGGREGATE, &lt;0.3 MILLION ESAL</t>
  </si>
  <si>
    <t>ASPHALT CONCRETE PAVEMENT, GYRATORY MIX, 1-INCH NOMINAL MAXIMUM SIZE AGGREGATE, 0.3 TO &lt;3 MILLION ESAL</t>
  </si>
  <si>
    <t>ASPHALT CONCRETE PAVEMENT, GYRATORY MIX, 1-INCH NOMINAL MAXIMUM SIZE AGGREGATE, 3 TO &lt;30 MILLION ESAL</t>
  </si>
  <si>
    <t>ASPHALT CONCRETE PAVEMENT, GYRATORY MIX, 1/2-INCH OR 3/4-INCH NOMINAL MAXIMUM SIZE AGGREGATE, &lt;0.3 MILLION ESAL</t>
  </si>
  <si>
    <t>ASPHALT CONCRETE PAVEMENT, GYRATORY MIX, 1/2-INCH OR 3/4-INCH NOMINAL MAXIMUM SIZE AGGREGATE, 0.3 TO &lt;3 MILLION ESAL</t>
  </si>
  <si>
    <t>ASPHALT CONCRETE PAVEMENT, GYRATORY MIX, 1/2-INCH OR 3/4-INCH NOMINAL MAXIMUM SIZE AGGREGATE, 3 TO &lt;30 MILLION ESAL</t>
  </si>
  <si>
    <t>Asphalt concrete pavement, gyratory mix, 9.5mm nominal maximum size aggregate, &lt;0.3 million ESAL</t>
  </si>
  <si>
    <t>Asphalt concrete pavement, gyratory mix, 9.5mm nominal maximum size aggregate, 0.3 to &lt;3 million ESAL</t>
  </si>
  <si>
    <t>Asphalt concrete pavement, gyratory mix, 9.5mm nominal maximum size aggregate, 3 to &lt;30 million ESAL</t>
  </si>
  <si>
    <t>Asphalt concrete pavement, gyratory mix, 12.5mm nominal maximum size aggregate, &lt;0.3 million ESAL</t>
  </si>
  <si>
    <t>Asphalt concrete pavement, gyratory mix, 12.5mm nominal maximum size aggregate, 0.3 to &lt;3 million ESAL</t>
  </si>
  <si>
    <t>Asphalt concrete pavement, gyratory mix, 12.5mm nominal maximum size aggregate, 3 to &lt;30 million ESAL</t>
  </si>
  <si>
    <t>Asphalt concrete pavement, gyratory mix, 19mm nominal maximum size aggregate, &lt;0.3 million ESAL</t>
  </si>
  <si>
    <t>Asphalt concrete pavement, gyratory mix, 19mm nominal maximum size aggregate, 0.3 to &lt;3 million ESAL</t>
  </si>
  <si>
    <t>Asphalt concrete pavement, gyratory mix, 19mm nominal maximum size aggregate, 3 to &lt;30 million ESAL</t>
  </si>
  <si>
    <t>Asphalt concrete pavement, gyratory mix, 25mm nominal maximum size aggregate, &lt;0.3 million ESAL</t>
  </si>
  <si>
    <t>Asphalt concrete pavement, gyratory mix, 25mm nominal maximum size aggregate, 0.3 to &lt;3 million ESAL</t>
  </si>
  <si>
    <t>Asphalt concrete pavement, gyratory mix, 25mm nominal maximum size aggregate, 3 to &lt;30 million ESAL</t>
  </si>
  <si>
    <t>Asphalt concrete pavement, gyratory mix, 12.5mm or 19mm nominal maximum size aggregate, &lt;0.3 million ESAL</t>
  </si>
  <si>
    <t>Asphalt concrete pavement, gyratory mix, 12.5mm or 19mm nominal maximum size aggregate, 0.3 to &lt;3 million ESAL</t>
  </si>
  <si>
    <t>Asphalt concrete pavement, gyratory mix, 12.5mm or 19mm nominal maximum size aggregate, 3 to &lt;30 million ESAL</t>
  </si>
  <si>
    <t>Asphalt concrete pavement, marshall mix, class A</t>
  </si>
  <si>
    <t>Asphalt concrete pavement, marshall mix, class B</t>
  </si>
  <si>
    <t>Asphalt concrete pavement, marshall mix, class C</t>
  </si>
  <si>
    <t>Asphalt concrete pavement, hveem mix, class A</t>
  </si>
  <si>
    <t>Asphalt concrete pavement, hveem mix, class B</t>
  </si>
  <si>
    <t>Asphalt concrete pavement, hveem mix, class C</t>
  </si>
  <si>
    <t>Asphalt concrete pavement, type 1, wedge and leveling course</t>
  </si>
  <si>
    <t>Asphalt concrete pavement, type 2, wedge and leveling course</t>
  </si>
  <si>
    <t>OPEN-GRADED ASPHALT FRICTION COURSE, GRADING A OR B</t>
  </si>
  <si>
    <t>Open-graded asphalt friction course, grading A or B</t>
  </si>
  <si>
    <t>CHIP SEAL, TYPE 1A</t>
  </si>
  <si>
    <t>CHIP SEAL, TYPE 1C</t>
  </si>
  <si>
    <t>CHIP SEAL, TYPE 1D</t>
  </si>
  <si>
    <t>CHIP SEAL, TYPE 1B</t>
  </si>
  <si>
    <t>CHIP SEAL, TYPE 2A, GRADING A</t>
  </si>
  <si>
    <t>CHIP SEAL, TYPE 2A, GRADING C</t>
  </si>
  <si>
    <t>CHIP SEAL, TYPE 2B, GRADING B</t>
  </si>
  <si>
    <t>CHIP SEAL, TYPE 2B, GRADING C</t>
  </si>
  <si>
    <t>CHIP SEAL, TYPE 2C, GRADING C</t>
  </si>
  <si>
    <t>CHIP SEAL, TYPE 2C, GRADING D</t>
  </si>
  <si>
    <t>Chip seal, type 1A</t>
  </si>
  <si>
    <t>Chip seal, type 1B</t>
  </si>
  <si>
    <t>Chip seal, type 1C</t>
  </si>
  <si>
    <t>Chip seal, type 1D</t>
  </si>
  <si>
    <t>Chip seal, type 2A, grading A</t>
  </si>
  <si>
    <t>Chip seal, type 2A, grading C</t>
  </si>
  <si>
    <t>Chip seal, type 2B, grading B</t>
  </si>
  <si>
    <t>Chip seal, type 2B, grading C</t>
  </si>
  <si>
    <t>Chip seal, type 2C, grading C</t>
  </si>
  <si>
    <t>Chip seal, type 2C, grading D</t>
  </si>
  <si>
    <t>Chip seal, type 2C</t>
  </si>
  <si>
    <t>Chip seal, type 2A</t>
  </si>
  <si>
    <t>Chip seal, type 2B</t>
  </si>
  <si>
    <t>CHIP SEAL, TYPE 2A</t>
  </si>
  <si>
    <t>CHIP SEAL, TYPE 2B</t>
  </si>
  <si>
    <t>CHIP SEAL, TYPE 2C</t>
  </si>
  <si>
    <t>Prime coat, method 1</t>
  </si>
  <si>
    <t>Prime coat, method 2</t>
  </si>
  <si>
    <t>Prime coat, method 3</t>
  </si>
  <si>
    <t>Joint sealant and crack filler</t>
  </si>
  <si>
    <t>Asphalt concrete pavement patch, type 1</t>
  </si>
  <si>
    <t>Asphalt concrete pavement patch, type 2</t>
  </si>
  <si>
    <t>Asphalt concrete pavement patch, type 3</t>
  </si>
  <si>
    <t>MINOR CONCRETE PAVEMENT, REINFORCED, 7-INCH DEPTH</t>
  </si>
  <si>
    <t>MINOR CONCRETE PAVEMENT, REINFORCED, 8-INCH DEPTH</t>
  </si>
  <si>
    <t>MINOR CONCRETE PAVEMENT, REINFORCED, 9-INCH DEPTH</t>
  </si>
  <si>
    <t>MINOR CONCRETE PAVEMENT, REINFORCED, 10-INCH DEPTH</t>
  </si>
  <si>
    <t>MINOR CONCRETE PAVEMENT, REINFORCED, 11-INCH DEPTH</t>
  </si>
  <si>
    <t>MINOR CONCRETE PAVEMENT, REINFORCED, 12-INCH DEPTH</t>
  </si>
  <si>
    <t>Minor concrete pavement, reinforced, 150mm depth</t>
  </si>
  <si>
    <t>Minor concrete pavement, reinforced, 175mm depth</t>
  </si>
  <si>
    <t>Minor concrete pavement, reinforced, 200mm depth</t>
  </si>
  <si>
    <t>Minor concrete pavement, reinforced, 225mm depth</t>
  </si>
  <si>
    <t>Minor concrete pavement, reinforced, 250mm depth</t>
  </si>
  <si>
    <t>Minor concrete pavement, reinforced, 275mm depth</t>
  </si>
  <si>
    <t>Minor concrete pavement, reinforced, 300mm depth</t>
  </si>
  <si>
    <t>MINOR CONCRETE PAVEMENT, PLAIN, 7-INCH DEPTH</t>
  </si>
  <si>
    <t>MINOR CONCRETE PAVEMENT, PLAIN, 8-INCH DEPTH</t>
  </si>
  <si>
    <t>MINOR CONCRETE PAVEMENT, PLAIN, 9-INCH DEPTH</t>
  </si>
  <si>
    <t>MINOR CONCRETE PAVEMENT, PLAIN, 10-INCH DEPTH</t>
  </si>
  <si>
    <t>MINOR CONCRETE PAVEMENT, PLAIN, 11-INCH DEPTH</t>
  </si>
  <si>
    <t>MINOR CONCRETE PAVEMENT, PLAIN, 12-INCH DEPTH</t>
  </si>
  <si>
    <t>Minor concrete pavement, plain, 150mm depth</t>
  </si>
  <si>
    <t>Minor concrete pavement, plain, 175mm depth</t>
  </si>
  <si>
    <t>Minor concrete pavement, plain, 200mm depth</t>
  </si>
  <si>
    <t>Minor concrete pavement, plain, 225mm depth</t>
  </si>
  <si>
    <t>Minor concrete pavement, plain, 250mm depth</t>
  </si>
  <si>
    <t>Minor concrete pavement, plain, 275mm depth</t>
  </si>
  <si>
    <t>Minor concrete pavement, plain, 300mm depth</t>
  </si>
  <si>
    <t>CONCRETE PAVEMENT RESTORATION, PAVEMENT PATCH</t>
  </si>
  <si>
    <t>CONCRETE PAVEMENT RESTORATION, BREAKING AND SEATING PAVEMENT</t>
  </si>
  <si>
    <t>CONCRETE PAVEMENT RESTORATION, CRACKING AND SEATING PAVEMENT</t>
  </si>
  <si>
    <t>Concrete pavement restoration, pavement patch</t>
  </si>
  <si>
    <t>Concrete pavement restoration, breaking and seating pavement</t>
  </si>
  <si>
    <t>Concrete pavement restoration, cracking and seating pavement</t>
  </si>
  <si>
    <t xml:space="preserve"> </t>
  </si>
  <si>
    <t>UNIT_met</t>
  </si>
  <si>
    <t>UNIT_USC</t>
  </si>
  <si>
    <t>151  Mobilization</t>
  </si>
  <si>
    <t/>
  </si>
  <si>
    <t>152  Construction Survey and Staking</t>
  </si>
  <si>
    <t>Centerline, ---</t>
  </si>
  <si>
    <t>Survey and staking, ----</t>
  </si>
  <si>
    <t>Survey control, ----</t>
  </si>
  <si>
    <t>153  Contractor Quality Control</t>
  </si>
  <si>
    <t>154  Contractor Sampling and Testing</t>
  </si>
  <si>
    <t>155 Schedules for Construction Contracts</t>
  </si>
  <si>
    <t>156  Public Traffic</t>
  </si>
  <si>
    <t>No pay items</t>
  </si>
  <si>
    <t>158  Watering for Dust Control</t>
  </si>
  <si>
    <t>201  Clearing and Grubbing</t>
  </si>
  <si>
    <t>202  Additional Clearing and Grubbing</t>
  </si>
  <si>
    <t>203  Removal of Structures and Obstructions</t>
  </si>
  <si>
    <t>204  Excavation and Embankment</t>
  </si>
  <si>
    <t>Shoulder, ----</t>
  </si>
  <si>
    <t>205  Rock Blasting</t>
  </si>
  <si>
    <t>206  Reserved</t>
  </si>
  <si>
    <t>208  Structure Excavation and Backfill for Selected Major Structures</t>
  </si>
  <si>
    <t>209  Structure Excavation and Backfill</t>
  </si>
  <si>
    <t>210  Reserved</t>
  </si>
  <si>
    <t>211  Roadway Obliteration</t>
  </si>
  <si>
    <t>212  Linear Grading</t>
  </si>
  <si>
    <t>213  Subgrade Stabilization</t>
  </si>
  <si>
    <t>251  Riprap</t>
  </si>
  <si>
    <t>253  Gabions and Revet Mattresses</t>
  </si>
  <si>
    <t>Mechanically stabilized earth wall, ----</t>
  </si>
  <si>
    <t>256  Permanent Ground Anchors</t>
  </si>
  <si>
    <t>258  Reinforced Concrete Retaining Walls</t>
  </si>
  <si>
    <t>Reinforced concrete retaining wall, ----</t>
  </si>
  <si>
    <t>259  Soil Nail Retaining Walls</t>
  </si>
  <si>
    <t>Polyurethane resin montoring and clean-up</t>
  </si>
  <si>
    <t>Vibro columns load test</t>
  </si>
  <si>
    <t>301  Untreated Aggregate Courses</t>
  </si>
  <si>
    <t>303  Road Reconditioning</t>
  </si>
  <si>
    <t>410  Slurry Seal</t>
  </si>
  <si>
    <t>411  Asphalt Prime Coat</t>
  </si>
  <si>
    <t>412  Asphalt Tack Coat</t>
  </si>
  <si>
    <t>413  Asphalt Pavement Milling</t>
  </si>
  <si>
    <t>415  Paving Geotextiles</t>
  </si>
  <si>
    <t>551  Driven Piles</t>
  </si>
  <si>
    <t xml:space="preserve"> ----- pile, in place</t>
  </si>
  <si>
    <t xml:space="preserve"> ----- pile load test</t>
  </si>
  <si>
    <t>Splice</t>
  </si>
  <si>
    <t>552  Structural Concrete</t>
  </si>
  <si>
    <t>553  Prestressed Concrete</t>
  </si>
  <si>
    <t>554  Reinforcing Steel</t>
  </si>
  <si>
    <t>555  Steel Structures</t>
  </si>
  <si>
    <t>556  Bridge Railing</t>
  </si>
  <si>
    <t>557  Timber Structures</t>
  </si>
  <si>
    <t>558  Dampproofing</t>
  </si>
  <si>
    <t>559  Waterproofing</t>
  </si>
  <si>
    <t>562  Temporary Works</t>
  </si>
  <si>
    <t>Debris Shield</t>
  </si>
  <si>
    <t>563  Painting</t>
  </si>
  <si>
    <t>564  Bearing Devices</t>
  </si>
  <si>
    <t>565  Drilled Shafts</t>
  </si>
  <si>
    <t>566  Shotcrete</t>
  </si>
  <si>
    <t>601  Minor Concrete Structures</t>
  </si>
  <si>
    <t>602  Culverts and Drains</t>
  </si>
  <si>
    <t>603  Structural Plate Structures</t>
  </si>
  <si>
    <t>Structure plate pipe-arch</t>
  </si>
  <si>
    <t>Structure plate underpass</t>
  </si>
  <si>
    <t>Structure plate arch</t>
  </si>
  <si>
    <t>Structure plate box</t>
  </si>
  <si>
    <t>Structural plate structures, repairs</t>
  </si>
  <si>
    <t>604  Manholes, Inlets, and Catch Basins</t>
  </si>
  <si>
    <t>605  Underdrains, Sheet Drains, and Pavement Edge Drains</t>
  </si>
  <si>
    <t>606  Corrugated Metal Spillways</t>
  </si>
  <si>
    <t>608  Paved Waterways</t>
  </si>
  <si>
    <t>609  Curb and Gutter</t>
  </si>
  <si>
    <t>Recondition ----</t>
  </si>
  <si>
    <t>Wheelstop, ----</t>
  </si>
  <si>
    <t>610  Horizontal Drains</t>
  </si>
  <si>
    <t>611  Water Systems</t>
  </si>
  <si>
    <t>Adjust ----</t>
  </si>
  <si>
    <t>Relocate ----</t>
  </si>
  <si>
    <t>612  Sanitary Sewer Systems</t>
  </si>
  <si>
    <t>613  Simulated Stone Masonry Surface</t>
  </si>
  <si>
    <t>614  Lean Concrete Backfill</t>
  </si>
  <si>
    <t>615  Sidewalks, Drive Pads, and Paved Medians</t>
  </si>
  <si>
    <t>Median, ----</t>
  </si>
  <si>
    <t>Paving, ----</t>
  </si>
  <si>
    <t>Reset  ----</t>
  </si>
  <si>
    <t>616  Slope Paving</t>
  </si>
  <si>
    <t>Slope paving, ----</t>
  </si>
  <si>
    <t>617  Guardrail</t>
  </si>
  <si>
    <t>Terminal end, type ----</t>
  </si>
  <si>
    <t>Impact attenuator, ----</t>
  </si>
  <si>
    <t>618  Concrete Barriers and Precast Guardwalls</t>
  </si>
  <si>
    <t>620  Stone Masonry</t>
  </si>
  <si>
    <t>621  Monuments and Markers</t>
  </si>
  <si>
    <t>622 Rental Equipment</t>
  </si>
  <si>
    <t>hour</t>
  </si>
  <si>
    <t>623  General Labor</t>
  </si>
  <si>
    <t>624  Topsoil</t>
  </si>
  <si>
    <t>Furnishing and placing topsoil</t>
  </si>
  <si>
    <t>Placing manufactured topsoil</t>
  </si>
  <si>
    <t>Conserve and place forest duff</t>
  </si>
  <si>
    <t>625  Turf Establishment</t>
  </si>
  <si>
    <t>Seeding, ----</t>
  </si>
  <si>
    <t>Mulching, ----</t>
  </si>
  <si>
    <t>626  Plants, Trees, Shrubs, Vines, and Groundcovers</t>
  </si>
  <si>
    <t>Plant, size, ball 62601=A, 62602=B…62626=Z</t>
  </si>
  <si>
    <t>Cuttings, ----</t>
  </si>
  <si>
    <t>Bundles, ----</t>
  </si>
  <si>
    <t>627  Sod</t>
  </si>
  <si>
    <t>628  Reserved</t>
  </si>
  <si>
    <t>629  Rolled Erosion Control Products and Cellular Confinement Systems</t>
  </si>
  <si>
    <t xml:space="preserve">630  Reserved </t>
  </si>
  <si>
    <t>631  Reserved</t>
  </si>
  <si>
    <t xml:space="preserve">632  Reserved  </t>
  </si>
  <si>
    <t>633  Permanent Traffic Control</t>
  </si>
  <si>
    <t>Posts, material, size</t>
  </si>
  <si>
    <t>Sign structure, ------</t>
  </si>
  <si>
    <t>Remove and reset ----</t>
  </si>
  <si>
    <t>EASH</t>
  </si>
  <si>
    <t>634  Permanent Pavement Markings</t>
  </si>
  <si>
    <t>635  Temporary Traffic Control</t>
  </si>
  <si>
    <t>Temporary traffic control, ----</t>
  </si>
  <si>
    <t>Manhole, ----</t>
  </si>
  <si>
    <t>637  Facilities and Services</t>
  </si>
  <si>
    <t>Mo</t>
  </si>
  <si>
    <t>Building, ---</t>
  </si>
  <si>
    <t>Mitigation, ----</t>
  </si>
  <si>
    <t>System installation, ----</t>
  </si>
  <si>
    <t>Pipeline, ----</t>
  </si>
  <si>
    <t>Valve, ----</t>
  </si>
  <si>
    <t>Design-build</t>
  </si>
  <si>
    <t>Soil erosion control, fiber roll</t>
  </si>
  <si>
    <t>Soil erosion control, compost sock</t>
  </si>
  <si>
    <t>SOIL EROSION CONTROL, SILT CONTROL GATE</t>
  </si>
  <si>
    <t>20720-0100</t>
  </si>
  <si>
    <t>20720-0200</t>
  </si>
  <si>
    <t>20720-0300</t>
  </si>
  <si>
    <t>20720-0400</t>
  </si>
  <si>
    <t>20720-0500</t>
  </si>
  <si>
    <t>20720-0600</t>
  </si>
  <si>
    <t>25701-0100</t>
  </si>
  <si>
    <t>25701-0200</t>
  </si>
  <si>
    <t>25701-0300</t>
  </si>
  <si>
    <t>25701-0400</t>
  </si>
  <si>
    <t>25701-0500</t>
  </si>
  <si>
    <t>25701-0600</t>
  </si>
  <si>
    <t>25701-0700</t>
  </si>
  <si>
    <t>26002-0000</t>
  </si>
  <si>
    <t>27303-0000</t>
  </si>
  <si>
    <t>30201-2000</t>
  </si>
  <si>
    <t>30202-2000</t>
  </si>
  <si>
    <t>30203-1000</t>
  </si>
  <si>
    <t>30203-2000</t>
  </si>
  <si>
    <t>30210-0000</t>
  </si>
  <si>
    <t>30211-0000</t>
  </si>
  <si>
    <t>30401-1000</t>
  </si>
  <si>
    <t>30401-1300</t>
  </si>
  <si>
    <t>30401-1900</t>
  </si>
  <si>
    <t>30401-5000</t>
  </si>
  <si>
    <t>30510-0000</t>
  </si>
  <si>
    <t>30610-0000</t>
  </si>
  <si>
    <t>30611-0000</t>
  </si>
  <si>
    <t>30612-0000</t>
  </si>
  <si>
    <t>30613-0000</t>
  </si>
  <si>
    <t>30614-0000</t>
  </si>
  <si>
    <t>30701-0000</t>
  </si>
  <si>
    <t>30702-0000</t>
  </si>
  <si>
    <t>30901-0000</t>
  </si>
  <si>
    <t>30902-0000</t>
  </si>
  <si>
    <t>30903-0000</t>
  </si>
  <si>
    <t>30910-0000</t>
  </si>
  <si>
    <t>31010-0000</t>
  </si>
  <si>
    <t>31011-0000</t>
  </si>
  <si>
    <t>31012-0000</t>
  </si>
  <si>
    <t>31013-0000</t>
  </si>
  <si>
    <t>31001-1000</t>
  </si>
  <si>
    <t>31001-2000</t>
  </si>
  <si>
    <t>31002-1000</t>
  </si>
  <si>
    <t>31002-2000</t>
  </si>
  <si>
    <t>31110-0000</t>
  </si>
  <si>
    <t>31210-0000</t>
  </si>
  <si>
    <t>31211-0000</t>
  </si>
  <si>
    <t>31212-0000</t>
  </si>
  <si>
    <t>31213-0000</t>
  </si>
  <si>
    <t>31214-0000</t>
  </si>
  <si>
    <t>31301-0000</t>
  </si>
  <si>
    <t>31302-0000</t>
  </si>
  <si>
    <t>31302-0100</t>
  </si>
  <si>
    <t>31302-0150</t>
  </si>
  <si>
    <t>31302-0200</t>
  </si>
  <si>
    <t>31302-0250</t>
  </si>
  <si>
    <t>31302-0300</t>
  </si>
  <si>
    <t>31302-0350</t>
  </si>
  <si>
    <t>31302-0400</t>
  </si>
  <si>
    <t>31302-0450</t>
  </si>
  <si>
    <t>31302-0500</t>
  </si>
  <si>
    <t>31302-0600</t>
  </si>
  <si>
    <t>31303-0000</t>
  </si>
  <si>
    <t>31401-0000</t>
  </si>
  <si>
    <t>31402-0000</t>
  </si>
  <si>
    <t>SOIL EROSION CONTROL, FIBER ROLL</t>
  </si>
  <si>
    <t>SOIL EROSION CONTROL, COMPOST SOCK</t>
  </si>
  <si>
    <t>Soil erosion control, silt control gate</t>
  </si>
  <si>
    <t>Placed riprap, method A, class 1</t>
  </si>
  <si>
    <t>Placed riprap, method A, class 2</t>
  </si>
  <si>
    <t>25101-0100</t>
  </si>
  <si>
    <t>25101-0200</t>
  </si>
  <si>
    <t>Placed riprap, method B, class 1</t>
  </si>
  <si>
    <t>25101-2100</t>
  </si>
  <si>
    <t>25101-2200</t>
  </si>
  <si>
    <t>15706-0710</t>
  </si>
  <si>
    <t>15706-0720</t>
  </si>
  <si>
    <t>15706-0730</t>
  </si>
  <si>
    <t>40302-0000</t>
  </si>
  <si>
    <t>40303-0100</t>
  </si>
  <si>
    <t>40303-0200</t>
  </si>
  <si>
    <t>40504-0000</t>
  </si>
  <si>
    <t>40601-0000</t>
  </si>
  <si>
    <t>40602-0000</t>
  </si>
  <si>
    <t>40605-0000</t>
  </si>
  <si>
    <t>40606-0000</t>
  </si>
  <si>
    <t>40701-0100</t>
  </si>
  <si>
    <t>40701-0200</t>
  </si>
  <si>
    <t>40701-0300</t>
  </si>
  <si>
    <t>40701-0400</t>
  </si>
  <si>
    <t>40701-1100</t>
  </si>
  <si>
    <t>40701-1200</t>
  </si>
  <si>
    <t>40701-1300</t>
  </si>
  <si>
    <t>40701-1400</t>
  </si>
  <si>
    <t>40701-1500</t>
  </si>
  <si>
    <t>40701-1600</t>
  </si>
  <si>
    <t>40702-0100</t>
  </si>
  <si>
    <t>40702-0200</t>
  </si>
  <si>
    <t>40702-0300</t>
  </si>
  <si>
    <t>40702-0400</t>
  </si>
  <si>
    <t>40702-1100</t>
  </si>
  <si>
    <t>40702-1200</t>
  </si>
  <si>
    <t>40702-1300</t>
  </si>
  <si>
    <t>40710-0000</t>
  </si>
  <si>
    <t>40711-0000</t>
  </si>
  <si>
    <t>40712-0000</t>
  </si>
  <si>
    <t>40713-0000</t>
  </si>
  <si>
    <t>40805-0000</t>
  </si>
  <si>
    <t>40901-3000</t>
  </si>
  <si>
    <t>40902-3000</t>
  </si>
  <si>
    <t>41401-1000</t>
  </si>
  <si>
    <t>41402-1000</t>
  </si>
  <si>
    <t>41410-0000</t>
  </si>
  <si>
    <t>41505-0000</t>
  </si>
  <si>
    <t>41802-3000</t>
  </si>
  <si>
    <t>50101-2600</t>
  </si>
  <si>
    <t>50101-2700</t>
  </si>
  <si>
    <t>50101-2800</t>
  </si>
  <si>
    <t>50101-2900</t>
  </si>
  <si>
    <t>50101-3000</t>
  </si>
  <si>
    <t>50101-3100</t>
  </si>
  <si>
    <t>50101-3200</t>
  </si>
  <si>
    <t>55203-1000</t>
  </si>
  <si>
    <t>55203-2000</t>
  </si>
  <si>
    <t>55210-0100</t>
  </si>
  <si>
    <t>55210-0200</t>
  </si>
  <si>
    <t>55210-0300</t>
  </si>
  <si>
    <t>55210-0400</t>
  </si>
  <si>
    <t>55210-0500</t>
  </si>
  <si>
    <t>55210-0600</t>
  </si>
  <si>
    <t>55210-0700</t>
  </si>
  <si>
    <t>55210-0800</t>
  </si>
  <si>
    <t>55210-0900</t>
  </si>
  <si>
    <t>55210-1000</t>
  </si>
  <si>
    <t>55210-1100</t>
  </si>
  <si>
    <t>55210-1200</t>
  </si>
  <si>
    <t>55210-1300</t>
  </si>
  <si>
    <t>55210-1400</t>
  </si>
  <si>
    <t>55210-1500</t>
  </si>
  <si>
    <t>55210-1600</t>
  </si>
  <si>
    <t>55210-1700</t>
  </si>
  <si>
    <t>55210-1800</t>
  </si>
  <si>
    <t>55223-0000</t>
  </si>
  <si>
    <t>55224-0000</t>
  </si>
  <si>
    <t>55225-0000</t>
  </si>
  <si>
    <t>55226-0000</t>
  </si>
  <si>
    <t>55227-0000</t>
  </si>
  <si>
    <t>55230-0000</t>
  </si>
  <si>
    <t>55231-0000</t>
  </si>
  <si>
    <t>56205-0000</t>
  </si>
  <si>
    <t>56701-0000</t>
  </si>
  <si>
    <t>56702-0000</t>
  </si>
  <si>
    <t>56703-0000</t>
  </si>
  <si>
    <t>56705-0000</t>
  </si>
  <si>
    <t>56801-0000</t>
  </si>
  <si>
    <t>56802-0000</t>
  </si>
  <si>
    <t>56803-0100</t>
  </si>
  <si>
    <t>56803-0200</t>
  </si>
  <si>
    <t>56804-0100</t>
  </si>
  <si>
    <t>56804-0200</t>
  </si>
  <si>
    <t>CONCRETE OVERLAY, CLASS HPC (O)</t>
  </si>
  <si>
    <t>Placed riprap, method A, class 3</t>
  </si>
  <si>
    <t>Placed riprap, method A, class 4</t>
  </si>
  <si>
    <t>Placed riprap, method A, class 5</t>
  </si>
  <si>
    <t>Placed riprap, method A, class 6</t>
  </si>
  <si>
    <t>Placed riprap, method A, class 7</t>
  </si>
  <si>
    <t>Placed riprap, method A, class 8</t>
  </si>
  <si>
    <t>Placed riprap, method A, class 9</t>
  </si>
  <si>
    <t>Placed riprap, method A, class 10</t>
  </si>
  <si>
    <t>25101-0300</t>
  </si>
  <si>
    <t>25101-0400</t>
  </si>
  <si>
    <t>25101-0500</t>
  </si>
  <si>
    <t>25101-0600</t>
  </si>
  <si>
    <t>25101-0700</t>
  </si>
  <si>
    <t>25101-0800</t>
  </si>
  <si>
    <t>25101-0900</t>
  </si>
  <si>
    <t>Placed riprap, method B, class 2</t>
  </si>
  <si>
    <t>Placed riprap, method B, class 3</t>
  </si>
  <si>
    <t>Placed riprap, method B, class 4</t>
  </si>
  <si>
    <t>Placed riprap, method B, class 5</t>
  </si>
  <si>
    <t>Placed riprap, method B, class 6</t>
  </si>
  <si>
    <t>Placed riprap, method B, class 7</t>
  </si>
  <si>
    <t>Placed riprap, method B, class 8</t>
  </si>
  <si>
    <t>Placed riprap, method B, class 9</t>
  </si>
  <si>
    <t>Placed riprap, method B, class 10</t>
  </si>
  <si>
    <t>25101-2300</t>
  </si>
  <si>
    <t>25101-2400</t>
  </si>
  <si>
    <t>25101-2500</t>
  </si>
  <si>
    <t>25101-2600</t>
  </si>
  <si>
    <t>25101-2700</t>
  </si>
  <si>
    <t>25101-2800</t>
  </si>
  <si>
    <t>25101-2900</t>
  </si>
  <si>
    <t>PLACED RIPRAP, METHOD A, CLASS 1</t>
  </si>
  <si>
    <t>PLACED RIPRAP, METHOD A, CLASS 2</t>
  </si>
  <si>
    <t>PLACED RIPRAP, METHOD A, CLASS 3</t>
  </si>
  <si>
    <t>PLACED RIPRAP, METHOD A, CLASS 4</t>
  </si>
  <si>
    <t>PLACED RIPRAP, METHOD A, CLASS 5</t>
  </si>
  <si>
    <t>PLACED RIPRAP, METHOD A, CLASS 6</t>
  </si>
  <si>
    <t>PLACED RIPRAP, METHOD A, CLASS 7</t>
  </si>
  <si>
    <t>PLACED RIPRAP, METHOD A, CLASS 8</t>
  </si>
  <si>
    <t>PLACED RIPRAP, METHOD A, CLASS 9</t>
  </si>
  <si>
    <t>PLACED RIPRAP, METHOD A, CLASS 10</t>
  </si>
  <si>
    <t>PLACED RIPRAP, METHOD B, CLASS 1</t>
  </si>
  <si>
    <t>PLACED RIPRAP, METHOD B, CLASS 2</t>
  </si>
  <si>
    <t>PLACED RIPRAP, METHOD B, CLASS 3</t>
  </si>
  <si>
    <t>PLACED RIPRAP, METHOD B, CLASS 4</t>
  </si>
  <si>
    <t>PLACED RIPRAP, METHOD B, CLASS 5</t>
  </si>
  <si>
    <t>PLACED RIPRAP, METHOD B, CLASS 6</t>
  </si>
  <si>
    <t>PLACED RIPRAP, METHOD B, CLASS 7</t>
  </si>
  <si>
    <t>PLACED RIPRAP, METHOD B, CLASS 8</t>
  </si>
  <si>
    <t>PLACED RIPRAP, METHOD B, CLASS 9</t>
  </si>
  <si>
    <t>PLACED RIPRAP, METHOD B, CLASS 10</t>
  </si>
  <si>
    <t>25102-0100</t>
  </si>
  <si>
    <t>25102-0200</t>
  </si>
  <si>
    <t>25102-0300</t>
  </si>
  <si>
    <t>25102-0400</t>
  </si>
  <si>
    <t>25102-0500</t>
  </si>
  <si>
    <t>25102-0600</t>
  </si>
  <si>
    <t>25102-0700</t>
  </si>
  <si>
    <t>25102-0800</t>
  </si>
  <si>
    <t>25102-0900</t>
  </si>
  <si>
    <t>25102-0000</t>
  </si>
  <si>
    <t>25102-2100</t>
  </si>
  <si>
    <t>25102-2200</t>
  </si>
  <si>
    <t>25102-2300</t>
  </si>
  <si>
    <t>25102-2400</t>
  </si>
  <si>
    <t>25102-2500</t>
  </si>
  <si>
    <t>25102-2600</t>
  </si>
  <si>
    <t>25102-2700</t>
  </si>
  <si>
    <t>25102-2800</t>
  </si>
  <si>
    <t>25102-2900</t>
  </si>
  <si>
    <t>Keyed riprap, method A</t>
  </si>
  <si>
    <t>Keyed riprap, method A, class 1</t>
  </si>
  <si>
    <t>Keyed riprap, method A, class 2</t>
  </si>
  <si>
    <t>Keyed riprap, method A, class 3</t>
  </si>
  <si>
    <t>Keyed riprap, method A, class 4</t>
  </si>
  <si>
    <t>Keyed riprap, method A, class 5</t>
  </si>
  <si>
    <t>Keyed riprap, method A, class 6</t>
  </si>
  <si>
    <t>Keyed riprap, method A, class 7</t>
  </si>
  <si>
    <t>Keyed riprap, method A, class 8</t>
  </si>
  <si>
    <t>Keyed riprap, method A, class 9</t>
  </si>
  <si>
    <t>Keyed riprap, method A, class 10</t>
  </si>
  <si>
    <t>Keyed riprap, method B</t>
  </si>
  <si>
    <t>Keyed riprap, method B, class 1</t>
  </si>
  <si>
    <t>Keyed riprap, method B, class 2</t>
  </si>
  <si>
    <t>Keyed riprap, method B, class 3</t>
  </si>
  <si>
    <t>Keyed riprap, method B, class 4</t>
  </si>
  <si>
    <t>Keyed riprap, method B, class 5</t>
  </si>
  <si>
    <t>Keyed riprap, method B, class 6</t>
  </si>
  <si>
    <t>Keyed riprap, method B, class 7</t>
  </si>
  <si>
    <t>Keyed riprap, method B, class 8</t>
  </si>
  <si>
    <t>Keyed riprap, method B, class 9</t>
  </si>
  <si>
    <t>Keyed riprap, method B, class 10</t>
  </si>
  <si>
    <t>KEYED RIPRAP, METHOD A</t>
  </si>
  <si>
    <t>KEYED RIPRAP, METHOD A, CLASS 1</t>
  </si>
  <si>
    <t>KEYED RIPRAP, METHOD A, CLASS 2</t>
  </si>
  <si>
    <t>KEYED RIPRAP, METHOD A, CLASS 3</t>
  </si>
  <si>
    <t>KEYED RIPRAP, METHOD A, CLASS 4</t>
  </si>
  <si>
    <t>KEYED RIPRAP, METHOD A, CLASS 5</t>
  </si>
  <si>
    <t>KEYED RIPRAP, METHOD A, CLASS 6</t>
  </si>
  <si>
    <t>KEYED RIPRAP, METHOD A, CLASS 7</t>
  </si>
  <si>
    <t>KEYED RIPRAP, METHOD A, CLASS 8</t>
  </si>
  <si>
    <t>KEYED RIPRAP, METHOD A, CLASS 9</t>
  </si>
  <si>
    <t>KEYED RIPRAP, METHOD A, CLASS 10</t>
  </si>
  <si>
    <t>KEYED RIPRAP, METHOD B</t>
  </si>
  <si>
    <t>KEYED RIPRAP, METHOD B, CLASS 1</t>
  </si>
  <si>
    <t>KEYED RIPRAP, METHOD B, CLASS 2</t>
  </si>
  <si>
    <t>KEYED RIPRAP, METHOD B, CLASS 3</t>
  </si>
  <si>
    <t>KEYED RIPRAP, METHOD B, CLASS 4</t>
  </si>
  <si>
    <t>KEYED RIPRAP, METHOD B, CLASS 5</t>
  </si>
  <si>
    <t>KEYED RIPRAP, METHOD B, CLASS 6</t>
  </si>
  <si>
    <t>KEYED RIPRAP, METHOD B, CLASS 7</t>
  </si>
  <si>
    <t>KEYED RIPRAP, METHOD B, CLASS 8</t>
  </si>
  <si>
    <t>KEYED RIPRAP, METHOD B, CLASS 9</t>
  </si>
  <si>
    <t>KEYED RIPRAP, METHOD B, CLASS 10</t>
  </si>
  <si>
    <t>25105-0000</t>
  </si>
  <si>
    <t>25105-2100</t>
  </si>
  <si>
    <t>25105-2200</t>
  </si>
  <si>
    <t>25105-2300</t>
  </si>
  <si>
    <t>25105-2400</t>
  </si>
  <si>
    <t>25105-2500</t>
  </si>
  <si>
    <t>25105-2600</t>
  </si>
  <si>
    <t>25105-2700</t>
  </si>
  <si>
    <t>25105-2800</t>
  </si>
  <si>
    <t>25105-2900</t>
  </si>
  <si>
    <t>Grouted riprap, method A</t>
  </si>
  <si>
    <t>Grouted riprap, method A, class 1</t>
  </si>
  <si>
    <t>Grouted riprap, method A, class 2</t>
  </si>
  <si>
    <t>Grouted riprap, method A, class 3</t>
  </si>
  <si>
    <t>Grouted riprap, method A, class 4</t>
  </si>
  <si>
    <t>Grouted riprap, method A, class 5</t>
  </si>
  <si>
    <t>Grouted riprap, method A, class 6</t>
  </si>
  <si>
    <t>Grouted riprap, method A, class 7</t>
  </si>
  <si>
    <t>Grouted riprap, method A, class 8</t>
  </si>
  <si>
    <t>Grouted riprap, method A, class 9</t>
  </si>
  <si>
    <t>Grouted riprap, method A, class 10</t>
  </si>
  <si>
    <t>Grouted riprap, method B</t>
  </si>
  <si>
    <t>Grouted riprap, method B, class 1</t>
  </si>
  <si>
    <t>Grouted riprap, method B, class 2</t>
  </si>
  <si>
    <t>Grouted riprap, method B, class 3</t>
  </si>
  <si>
    <t>Grouted riprap, method B, class 4</t>
  </si>
  <si>
    <t>Grouted riprap, method B, class 5</t>
  </si>
  <si>
    <t>Grouted riprap, method B, class 6</t>
  </si>
  <si>
    <t>Grouted riprap, method B, class 7</t>
  </si>
  <si>
    <t>Grouted riprap, method B, class 8</t>
  </si>
  <si>
    <t>Grouted riprap, method B, class 9</t>
  </si>
  <si>
    <t>Grouted riprap, method B, class 10</t>
  </si>
  <si>
    <t>GROUTED RIPRAP, METHOD A</t>
  </si>
  <si>
    <t>GROUTED RIPRAP, METHOD A, CLASS 1</t>
  </si>
  <si>
    <t>GROUTED RIPRAP, METHOD A, CLASS 2</t>
  </si>
  <si>
    <t>GROUTED RIPRAP, METHOD B</t>
  </si>
  <si>
    <t>GROUTED RIPRAP, METHOD B, CLASS 1</t>
  </si>
  <si>
    <t>GROUTED RIPRAP, METHOD B, CLASS 2</t>
  </si>
  <si>
    <t>GROUTED RIPRAP, METHOD A, CLASS 3</t>
  </si>
  <si>
    <t>GROUTED RIPRAP, METHOD A, CLASS 4</t>
  </si>
  <si>
    <t>GROUTED RIPRAP, METHOD A, CLASS 5</t>
  </si>
  <si>
    <t>GROUTED RIPRAP, METHOD A, CLASS 6</t>
  </si>
  <si>
    <t>GROUTED RIPRAP, METHOD A, CLASS 7</t>
  </si>
  <si>
    <t>GROUTED RIPRAP, METHOD A, CLASS 8</t>
  </si>
  <si>
    <t>GROUTED RIPRAP, METHOD A, CLASS 9</t>
  </si>
  <si>
    <t>GROUTED RIPRAP, METHOD A, CLASS 10</t>
  </si>
  <si>
    <t>GROUTED RIPRAP, METHOD B, CLASS 3</t>
  </si>
  <si>
    <t>GROUTED RIPRAP, METHOD B, CLASS 4</t>
  </si>
  <si>
    <t>GROUTED RIPRAP, METHOD B, CLASS 5</t>
  </si>
  <si>
    <t>GROUTED RIPRAP, METHOD B, CLASS 6</t>
  </si>
  <si>
    <t>GROUTED RIPRAP, METHOD B, CLASS 7</t>
  </si>
  <si>
    <t>GROUTED RIPRAP, METHOD B, CLASS 8</t>
  </si>
  <si>
    <t>GROUTED RIPRAP, METHOD B, CLASS 9</t>
  </si>
  <si>
    <t>GROUTED RIPRAP, METHOD B, CLASS 10</t>
  </si>
  <si>
    <t>25106-0000</t>
  </si>
  <si>
    <t>25106-2100</t>
  </si>
  <si>
    <t>25106-2200</t>
  </si>
  <si>
    <t>25106-2300</t>
  </si>
  <si>
    <t>25106-2400</t>
  </si>
  <si>
    <t>25106-2500</t>
  </si>
  <si>
    <t>25106-2600</t>
  </si>
  <si>
    <t>25106-2700</t>
  </si>
  <si>
    <t>25106-2800</t>
  </si>
  <si>
    <t>25106-2900</t>
  </si>
  <si>
    <t>Riprap ditch, method A</t>
  </si>
  <si>
    <t>Riprap ditch, method A, class 1</t>
  </si>
  <si>
    <t>Riprap ditch, method A, class 2</t>
  </si>
  <si>
    <t>Riprap ditch, method A, class 3</t>
  </si>
  <si>
    <t>Riprap ditch, method A, class 4</t>
  </si>
  <si>
    <t>Riprap ditch, method A, class 5</t>
  </si>
  <si>
    <t>Riprap ditch, method A, class 6</t>
  </si>
  <si>
    <t>Riprap ditch, method A, class 7</t>
  </si>
  <si>
    <t>Riprap ditch, method A, class 8</t>
  </si>
  <si>
    <t>Riprap ditch, method A, class 9</t>
  </si>
  <si>
    <t>Riprap ditch, method A, class 10</t>
  </si>
  <si>
    <t>Riprap ditch, method B</t>
  </si>
  <si>
    <t>Riprap ditch, method B, class 1</t>
  </si>
  <si>
    <t>Riprap ditch, method B, class 2</t>
  </si>
  <si>
    <t>Riprap ditch, method B, class 3</t>
  </si>
  <si>
    <t>Riprap ditch, method B, class 4</t>
  </si>
  <si>
    <t>Riprap ditch, method B, class 5</t>
  </si>
  <si>
    <t>Riprap ditch, method B, class 6</t>
  </si>
  <si>
    <t>Riprap ditch, method B, class 7</t>
  </si>
  <si>
    <t>Riprap ditch, method B, class 8</t>
  </si>
  <si>
    <t>Riprap ditch, method B, class 9</t>
  </si>
  <si>
    <t>Riprap ditch, method B, class 10</t>
  </si>
  <si>
    <t>RIPRAP DITCH, METHOD A</t>
  </si>
  <si>
    <t>RIPRAP DITCH, METHOD A, CLASS 1</t>
  </si>
  <si>
    <t>RIPRAP DITCH, METHOD A, CLASS 2</t>
  </si>
  <si>
    <t>RIPRAP DITCH, METHOD A, CLASS 3</t>
  </si>
  <si>
    <t>RIPRAP DITCH, METHOD A, CLASS 4</t>
  </si>
  <si>
    <t>RIPRAP DITCH, METHOD A, CLASS 5</t>
  </si>
  <si>
    <t>RIPRAP DITCH, METHOD A, CLASS 6</t>
  </si>
  <si>
    <t>RIPRAP DITCH, METHOD A, CLASS 7</t>
  </si>
  <si>
    <t>RIPRAP DITCH, METHOD A, CLASS 8</t>
  </si>
  <si>
    <t>RIPRAP DITCH, METHOD A, CLASS 9</t>
  </si>
  <si>
    <t>RIPRAP DITCH, METHOD A, CLASS 10</t>
  </si>
  <si>
    <t>RIPRAP DITCH, METHOD B</t>
  </si>
  <si>
    <t>RIPRAP DITCH, METHOD B, CLASS 1</t>
  </si>
  <si>
    <t>RIPRAP DITCH, METHOD B, CLASS 2</t>
  </si>
  <si>
    <t>RIPRAP DITCH, METHOD B, CLASS 3</t>
  </si>
  <si>
    <t>RIPRAP DITCH, METHOD B, CLASS 4</t>
  </si>
  <si>
    <t>RIPRAP DITCH, METHOD B, CLASS 5</t>
  </si>
  <si>
    <t>RIPRAP DITCH, METHOD B, CLASS 6</t>
  </si>
  <si>
    <t>RIPRAP DITCH, METHOD B, CLASS 7</t>
  </si>
  <si>
    <t>RIPRAP DITCH, METHOD B, CLASS 8</t>
  </si>
  <si>
    <t>RIPRAP DITCH, METHOD B, CLASS 9</t>
  </si>
  <si>
    <t>RIPRAP DITCH, METHOD B, CLASS 10</t>
  </si>
  <si>
    <t>FULL DEPTH RECLAMATION, METHOD 1, 6-INCH DEPTH</t>
  </si>
  <si>
    <t>FULL DEPTH RECLAMATION, METHOD 1, 8-INCH DEPTH</t>
  </si>
  <si>
    <t>FULL DEPTH RECLAMATION, METHOD 1, 10-INCH DEPTH</t>
  </si>
  <si>
    <t>FULL DEPTH RECLAMATION, METHOD 1, 12-INCH DEPTH</t>
  </si>
  <si>
    <t>30401-1500</t>
  </si>
  <si>
    <t>30401-1700</t>
  </si>
  <si>
    <t>FULL DEPTH RECLAMATION, METHOD 2, 6-INCH DEPTH</t>
  </si>
  <si>
    <t>FULL DEPTH RECLAMATION, METHOD 2, 8-INCH DEPTH</t>
  </si>
  <si>
    <t>FULL DEPTH RECLAMATION, METHOD 2, 10-INCH DEPTH</t>
  </si>
  <si>
    <t>FULL DEPTH RECLAMATION, METHOD 2, 12-INCH DEPTH</t>
  </si>
  <si>
    <t>30401-5300</t>
  </si>
  <si>
    <t>30401-5700</t>
  </si>
  <si>
    <t>30401-5500</t>
  </si>
  <si>
    <t>30401-5900</t>
  </si>
  <si>
    <t>30402-1000</t>
  </si>
  <si>
    <t>30402-1300</t>
  </si>
  <si>
    <t>30402-1500</t>
  </si>
  <si>
    <t>30402-1700</t>
  </si>
  <si>
    <t>30402-1900</t>
  </si>
  <si>
    <t>30402-5000</t>
  </si>
  <si>
    <t>30402-5300</t>
  </si>
  <si>
    <t>30402-5500</t>
  </si>
  <si>
    <t>30402-5700</t>
  </si>
  <si>
    <t>30402-5900</t>
  </si>
  <si>
    <t>TEMPORARY TRAFFIC CONTROL, TRAFFIC CONTROL SUPERVISOR</t>
  </si>
  <si>
    <t>Temporary traffic control, traffic control supervisor</t>
  </si>
  <si>
    <t>62601-1050</t>
  </si>
  <si>
    <t>ALNUS RHOMBIFOLIA, WHITE ALDER, 18-INCH TO 36-INCH HEIGHT, CONTAINER GROWN</t>
  </si>
  <si>
    <t>Alnus rhombifolia, white alder, 450mm - 900mm height, container grown</t>
  </si>
  <si>
    <t>62601-1070</t>
  </si>
  <si>
    <t>ALNUS RUBRA, RED ALDER, 18-INCH TO 36-INCH HEIGHT, CONTAINER GROWN</t>
  </si>
  <si>
    <t>Alnus rubra, red alder, 450mm - 900mm height, container grown</t>
  </si>
  <si>
    <t>25801-1100</t>
  </si>
  <si>
    <t>25801-1400</t>
  </si>
  <si>
    <t>Reinforced concrete retaining wall, 6.0m</t>
  </si>
  <si>
    <t>Reinforced concrete retaining wall, 7.5m</t>
  </si>
  <si>
    <t>REINFORCED CONCRETE RETAINING WALL, 20 FEET</t>
  </si>
  <si>
    <t>REINFORCED CONCRETE RETAINING WALL, 25 FEET</t>
  </si>
  <si>
    <t>Cracks, routing, cleaning and sealing</t>
  </si>
  <si>
    <t>Cracks, cleaning and sealing</t>
  </si>
  <si>
    <t>Cracks, cleaning and filling</t>
  </si>
  <si>
    <t>41401-2000</t>
  </si>
  <si>
    <t>41401-3000</t>
  </si>
  <si>
    <t>Full depth reclamation, method 1</t>
  </si>
  <si>
    <t>Full depth reclamation, method 1, 150mm depth</t>
  </si>
  <si>
    <t>Full depth reclamation, method 1, 200mm depth</t>
  </si>
  <si>
    <t>Full depth reclamation, method 1, 250mm depth</t>
  </si>
  <si>
    <t>Full depth reclamation, method 1, 3000mm depth</t>
  </si>
  <si>
    <t>Full depth reclamation, method 2</t>
  </si>
  <si>
    <t>Full depth reclamation, method 2, 150mm depth</t>
  </si>
  <si>
    <t>Full depth reclamation, method 2, 200mm depth</t>
  </si>
  <si>
    <t>Full depth reclamation, method 2, 250mm depth</t>
  </si>
  <si>
    <t>Full depth reclamation, method 2, 3000mm depth</t>
  </si>
  <si>
    <t>Repairing drainage structure</t>
  </si>
  <si>
    <t>REPAIRING DRAINAGE STRUCTURE</t>
  </si>
  <si>
    <t>CRACKS, ROUTING, CLEANING AND SEALING</t>
  </si>
  <si>
    <t>CRACKS, CLEANING AND FILLING</t>
  </si>
  <si>
    <t>41402-2000</t>
  </si>
  <si>
    <t>41402-3000</t>
  </si>
  <si>
    <t>157 Soil Erosion and Sediment Control</t>
  </si>
  <si>
    <t>Plug, ----</t>
  </si>
  <si>
    <t>207  Earthwork Geosynthetics</t>
  </si>
  <si>
    <t>20702-0100</t>
  </si>
  <si>
    <t>20702-0200</t>
  </si>
  <si>
    <t>20702-0300</t>
  </si>
  <si>
    <t>20702-0400</t>
  </si>
  <si>
    <t>20702-0500</t>
  </si>
  <si>
    <t>20702-0600</t>
  </si>
  <si>
    <t>20702-0700</t>
  </si>
  <si>
    <t>20702-0800</t>
  </si>
  <si>
    <t>20702-0900</t>
  </si>
  <si>
    <t>20702-1000</t>
  </si>
  <si>
    <t>Insulation board, ----</t>
  </si>
  <si>
    <t>Special rock embankment, ----</t>
  </si>
  <si>
    <t>252  Rockery, Special Rock Embankment, and Rock Buttress</t>
  </si>
  <si>
    <t>Rock buttress, ----</t>
  </si>
  <si>
    <t>Gabions, ---- coated</t>
  </si>
  <si>
    <t>Revet mattress, ---- coated</t>
  </si>
  <si>
    <t>Contractor furnished ---- design</t>
  </si>
  <si>
    <t>260  Rock Bolts and Dowels</t>
  </si>
  <si>
    <t>261  Reinforced Soil Slopes</t>
  </si>
  <si>
    <t>Aggregate base, grading ----</t>
  </si>
  <si>
    <t>Aggregate base, grading ----, ---- depth</t>
  </si>
  <si>
    <t>Subbase grading ----</t>
  </si>
  <si>
    <t>Subbase grading ----, ---- depth</t>
  </si>
  <si>
    <t>Aggregate surface course, ---- depth</t>
  </si>
  <si>
    <t>Temporary traffic control, arrow board, type B</t>
  </si>
  <si>
    <t>Temporary traffic control, arrow board, type C</t>
  </si>
  <si>
    <t>Temporary traffic control, arrow board, type A</t>
  </si>
  <si>
    <t>TEMPORARY TRAFFIC CONTROL, ARROW BOARD, TYPE A</t>
  </si>
  <si>
    <t>TEMPORARY TRAFFIC CONTROL, ARROW BOARD, TYPE B</t>
  </si>
  <si>
    <t>TEMPORARY TRAFFIC CONTROL, ARROW BOARD, TYPE C</t>
  </si>
  <si>
    <t>20419-0000</t>
  </si>
  <si>
    <t>Embankment construction, ----</t>
  </si>
  <si>
    <t>Reinforcement geosynthetic, type 1</t>
  </si>
  <si>
    <t>Reinforcement geosynthetic, type 2</t>
  </si>
  <si>
    <t>Reinforcement geosynthetic, type 3</t>
  </si>
  <si>
    <t>Reinforcement geosynthetic, type 4</t>
  </si>
  <si>
    <t>Reinforcement geosynthetic, type 5</t>
  </si>
  <si>
    <t>Reinforcement geosynthetic, type 6</t>
  </si>
  <si>
    <t>REINFORCEMENT GEOSYNTHETIC, TYPE 1</t>
  </si>
  <si>
    <t>REINFORCEMENT GEOSYNTHETIC, TYPE 2</t>
  </si>
  <si>
    <t>REINFORCEMENT GEOSYNTHETIC, TYPE 3</t>
  </si>
  <si>
    <t>REINFORCEMENT GEOSYNTHETIC, TYPE 4</t>
  </si>
  <si>
    <t>REINFORCEMENT GEOSYNTHETIC, TYPE 5</t>
  </si>
  <si>
    <t>REINFORCEMENT GEOSYNTHETIC, TYPE 6</t>
  </si>
  <si>
    <t>ASPHALT CONCRETE PAVEMENT, TYPE 1</t>
  </si>
  <si>
    <t>ASPHALT CONCRETE PAVEMENT, TYPE 2</t>
  </si>
  <si>
    <t>ASPHALT CONCRETE PAVEMENT, TYPE 1, WEDGE AND LEVELING COURSE</t>
  </si>
  <si>
    <t>ASPHALT CONCRETE PAVEMENT, TYPE 2, WEDGE AND LEVELING COURSE</t>
  </si>
  <si>
    <t>TERMINAL SECTION, TYPE G3</t>
  </si>
  <si>
    <t>Terminal section, type G3</t>
  </si>
  <si>
    <t>RAISED PAVEMENT MARKER, NON-REFLECTIVE</t>
  </si>
  <si>
    <t>Raised pavement marker, non-reflective</t>
  </si>
  <si>
    <t>RAISED PAVEMENT MARKER, NON-PLOWABLE, BI-DIRECTIONAL REFLECTIVE</t>
  </si>
  <si>
    <t>RAISED PAVEMENT MARKER, NON-PLOWABLE, MONO-DIRECTIONAL REFLECTIVE</t>
  </si>
  <si>
    <t>RAISED PAVEMENT MARKER, PLOWABLE, BI-DIRECTIONAL REFLECTIVE</t>
  </si>
  <si>
    <t>RAISED PAVEMENT MARKER, PLOWABLE, MONO-DIRECTIONAL REFLECTIVE</t>
  </si>
  <si>
    <t>RECESSED PAVEMENT MARKER, MONO-DIRECTIONAL REFLECTIVE</t>
  </si>
  <si>
    <t>RECESSED PAVEMENT MARKER, BI-DIRECTIONAL REFLECTIVE</t>
  </si>
  <si>
    <t>302  Minor Crushed Aggregate</t>
  </si>
  <si>
    <t>Roadway aggregate, method ----</t>
  </si>
  <si>
    <t xml:space="preserve"> ---- reconditioning</t>
  </si>
  <si>
    <t>Full depth reclamation, method ----, ---- depth</t>
  </si>
  <si>
    <t>Full depth reclamation with cement, ---- depth</t>
  </si>
  <si>
    <t>Full depth reclamation with emulsified asphalt, ---- depth</t>
  </si>
  <si>
    <t>Full depth reclamation with foamed asphalt, ---- depth</t>
  </si>
  <si>
    <t>309  Emulsified Asphalt-Treated Base Course</t>
  </si>
  <si>
    <t>Recessed pavement marker, bi-directional reflective</t>
  </si>
  <si>
    <t>Raised pavement marker, non-plowable, bi-directional reflective</t>
  </si>
  <si>
    <t>Raised pavement marker, non-plowable, mono-directional reflective</t>
  </si>
  <si>
    <t>Raised pavement marker, bi-directional reflective</t>
  </si>
  <si>
    <t>Raised pavement marker, plowable, mono-directional reflective</t>
  </si>
  <si>
    <t>Recessed pavement marker, mono-directional reflective</t>
  </si>
  <si>
    <t>Emulsified asphalt treated aggregate base, grading ----</t>
  </si>
  <si>
    <t>255  Mechanically-Stabilized Earth Walls</t>
  </si>
  <si>
    <t>257  Contractor-Designed Earth Retaining Walls</t>
  </si>
  <si>
    <t>310  Cold In-Place Recycled Asphalt Base Course</t>
  </si>
  <si>
    <t>Cold in-place recycled asphalt base course, type A</t>
  </si>
  <si>
    <t>Cold in-place recycled asphalt base course, type B</t>
  </si>
  <si>
    <t>COLD IN-PLACE RECYCLED ASPHALT BASE COURSE, TYPE A</t>
  </si>
  <si>
    <t>COLD IN-PLACE RECYCLED ASPHALT BASE COURSE, TYPE B</t>
  </si>
  <si>
    <t>Cold in-place recycled asphalt base course, type ----</t>
  </si>
  <si>
    <t>311  Stabilized Aggregate Surface Course</t>
  </si>
  <si>
    <t>Stabilized aggregate surface course, ---- aggregate</t>
  </si>
  <si>
    <t>312  Dust Palliative</t>
  </si>
  <si>
    <t>Lignin Sulfonate</t>
  </si>
  <si>
    <t>Calcium Chloride</t>
  </si>
  <si>
    <t>Calcium Chloride Flake</t>
  </si>
  <si>
    <t>Magnesium Chloride</t>
  </si>
  <si>
    <t>313  Aggregate-Topsoil Course</t>
  </si>
  <si>
    <t>314  Stockpiled Aggregates</t>
  </si>
  <si>
    <t>Aggregate-topsoil course, ---- depth</t>
  </si>
  <si>
    <t>401  Asphalt Concrete Pavement By Gyratory Mix Design Method</t>
  </si>
  <si>
    <t>Asphalt concrete pavement, gyratory mix, ---- inch nominal maximum size aggregate, ---- to ---- million ESAL</t>
  </si>
  <si>
    <t>Antistrip additive, type ----</t>
  </si>
  <si>
    <t>Incentive, ----</t>
  </si>
  <si>
    <t>Asphalt concrete pavement, ---- mix, class ----</t>
  </si>
  <si>
    <t>Asphalt concrete pavement, type ----</t>
  </si>
  <si>
    <t>Asphalt concrete pavement, type ----, wedge and leveling course</t>
  </si>
  <si>
    <t>404  Reserved</t>
  </si>
  <si>
    <t>405  Open-Graded Asphalt Friction Course</t>
  </si>
  <si>
    <t>Open-graded asphalt friction course, grading ----</t>
  </si>
  <si>
    <t>406  Fog Seal</t>
  </si>
  <si>
    <t>407  Chip Seal</t>
  </si>
  <si>
    <t>Chip seal, type ----</t>
  </si>
  <si>
    <t>Cold recycled asphalt base course, ---- inch depth</t>
  </si>
  <si>
    <t>409  Micro Surfacing</t>
  </si>
  <si>
    <t>Micro surfacing, type 1</t>
  </si>
  <si>
    <t>Micro surfacing, type 2</t>
  </si>
  <si>
    <t>Micro surfacing, type 3</t>
  </si>
  <si>
    <t>MICRO SURFACING, TYPE 1</t>
  </si>
  <si>
    <t>MICRO SURFACING, TYPE 2</t>
  </si>
  <si>
    <t>MICRO SURFACING, TYPE 3</t>
  </si>
  <si>
    <t>Micro surfacing, type ----</t>
  </si>
  <si>
    <t>Slurry seal, type ----</t>
  </si>
  <si>
    <t>Prime coat, method ----</t>
  </si>
  <si>
    <t>Asphalt pavement milling, ---- inch depth</t>
  </si>
  <si>
    <t>414  Asphalt Pavement Crack Sealing and Filling</t>
  </si>
  <si>
    <t>Cracks, ----</t>
  </si>
  <si>
    <t>416  Reserved</t>
  </si>
  <si>
    <t>418  Asphalt Concrete Pavement Patching</t>
  </si>
  <si>
    <t>Asphalt concrete pavement patch, type ----</t>
  </si>
  <si>
    <t>501  Minor Concrete Pavement</t>
  </si>
  <si>
    <t>502 Concrete Pavement Restoration</t>
  </si>
  <si>
    <t>Concrete pavement restoration, breaking and pavement</t>
  </si>
  <si>
    <t>Concrete pavement restoration, rubblizing and compacting pavement</t>
  </si>
  <si>
    <t>CONCRETE PAVEMENT RESTORATION, RUBBLIZING AND COMPACTING PAVEMENT</t>
  </si>
  <si>
    <t xml:space="preserve"> ----- pile, ---- inch x ---- in, in place</t>
  </si>
  <si>
    <t>Preboring, ----</t>
  </si>
  <si>
    <t>SPLICE</t>
  </si>
  <si>
    <t>Structural concrete, class ----</t>
  </si>
  <si>
    <t>Structural concrete, class ----, for ----, type ----</t>
  </si>
  <si>
    <t>Precast structural concrete, class ----, ----</t>
  </si>
  <si>
    <t>Precast, prestressed concrete ----</t>
  </si>
  <si>
    <t>Post-tensioning ---- repair</t>
  </si>
  <si>
    <t>Reinforcing steel, ----</t>
  </si>
  <si>
    <t>Structural steel, ----</t>
  </si>
  <si>
    <t>Miscellaneous steel, ----</t>
  </si>
  <si>
    <t>Bridge railing, ----</t>
  </si>
  <si>
    <t>Structural timber and lumber, ----</t>
  </si>
  <si>
    <t>Structural timber and lumber, treated, ----</t>
  </si>
  <si>
    <t>Hardware, ----</t>
  </si>
  <si>
    <t>561  Structural Concrete Injection and Crack Repair</t>
  </si>
  <si>
    <t>Painting, ---- structure</t>
  </si>
  <si>
    <t>Painting,---- structure</t>
  </si>
  <si>
    <t>Weathering agent, ---- application</t>
  </si>
  <si>
    <t>Bearing device, ----</t>
  </si>
  <si>
    <t>Drilled shaft, ---- inch diameter</t>
  </si>
  <si>
    <t>Trial drilled shaft, ---- inch diameter</t>
  </si>
  <si>
    <t>Secant pile, ----</t>
  </si>
  <si>
    <t>Shotcrete, grading ----, ---- inch depth</t>
  </si>
  <si>
    <t>Shotcrete, grading ----</t>
  </si>
  <si>
    <t>Reinforced shotcrete, grading ----, ---- inch depth</t>
  </si>
  <si>
    <t>Reinforced shotcrete, grading ----</t>
  </si>
  <si>
    <t>567  Micropiles</t>
  </si>
  <si>
    <t>568  High Performance Concrete</t>
  </si>
  <si>
    <t>High performance concrete, for approach slab, type ----</t>
  </si>
  <si>
    <t>569  Concrete Overlays For Bridge Decks</t>
  </si>
  <si>
    <t>Concrete overlay, class LMC</t>
  </si>
  <si>
    <t>Concrete overlay, class HPC(O)</t>
  </si>
  <si>
    <t>Pile encapsulation ----</t>
  </si>
  <si>
    <t>Polymer structure, ----</t>
  </si>
  <si>
    <t>Fiber reinforced polymer (FRP), ----, ---- thickness</t>
  </si>
  <si>
    <t>Cable and anchor components, ----</t>
  </si>
  <si>
    <t>Concrete, ----</t>
  </si>
  <si>
    <t xml:space="preserve"> ---- inch pipe culvert</t>
  </si>
  <si>
    <t xml:space="preserve"> ---- inch equivalent diameter arch or elliptical pipe culvert</t>
  </si>
  <si>
    <t xml:space="preserve"> ---- inch slotted drain pipe</t>
  </si>
  <si>
    <t>Flume downdrain ---- inch</t>
  </si>
  <si>
    <t>End section for ---- inch pipe culvert</t>
  </si>
  <si>
    <t>End section for ---- inch equivalent diameter arch or elliptical pipe culvert</t>
  </si>
  <si>
    <t>Elbow, ---- inch</t>
  </si>
  <si>
    <t>Branch connection, ---- inch</t>
  </si>
  <si>
    <t xml:space="preserve"> ---- feet span, ---- feet rise precast reinforced concrete box culvert</t>
  </si>
  <si>
    <t xml:space="preserve"> ---- feet span, ---- feet rise reinforced concrete box culvert, single barrel</t>
  </si>
  <si>
    <t xml:space="preserve"> ---- feet span, ---- feet rise reinforced concrete box culvert, double barrel</t>
  </si>
  <si>
    <t xml:space="preserve"> ---- feet span, ---- feet rise reinforced concrete box culvert, triple barrel</t>
  </si>
  <si>
    <t xml:space="preserve"> ---- inch structural plate pipe</t>
  </si>
  <si>
    <t>Manhole, type ----</t>
  </si>
  <si>
    <t>Inlet, type ----</t>
  </si>
  <si>
    <t>Catch basin, type ----</t>
  </si>
  <si>
    <t xml:space="preserve"> ---- inch stilling well</t>
  </si>
  <si>
    <t>Underdrain cleanout, ---- inch</t>
  </si>
  <si>
    <t>Pipe anchor assembly, ---- inch</t>
  </si>
  <si>
    <t>607  Cleaning, Relaying, and Repairing Existing Drainage Structures</t>
  </si>
  <si>
    <t>Lining ---- inch pipe culvert</t>
  </si>
  <si>
    <t>Paved waterway, type ----</t>
  </si>
  <si>
    <t>Recondition paved waterway, type ----</t>
  </si>
  <si>
    <t>Curb, ----, ---- inch depth</t>
  </si>
  <si>
    <t>Curb and gutter, ----, ---- inch depth</t>
  </si>
  <si>
    <t>Gutter, ----</t>
  </si>
  <si>
    <t>Paved ditch, ----</t>
  </si>
  <si>
    <t xml:space="preserve"> ---- inch waterline, ----</t>
  </si>
  <si>
    <t xml:space="preserve"> ---- inch encasement pipe, ----</t>
  </si>
  <si>
    <t>Valve, ----, ---- inch</t>
  </si>
  <si>
    <t>Water System Accessory, ----</t>
  </si>
  <si>
    <t>Fire hydrant, ----</t>
  </si>
  <si>
    <t xml:space="preserve"> ---- system</t>
  </si>
  <si>
    <t xml:space="preserve"> ---- inch sewer line, ----</t>
  </si>
  <si>
    <t xml:space="preserve"> ---- inch sewer encasement pipe, ----</t>
  </si>
  <si>
    <t>Sidewalk, ----</t>
  </si>
  <si>
    <t>Drive pad, ----</t>
  </si>
  <si>
    <t>Feature strip, ----</t>
  </si>
  <si>
    <t>Accessibility ramp, ----</t>
  </si>
  <si>
    <t>Guardrail system ----, type ----, class ----, ---- posts</t>
  </si>
  <si>
    <t>Terminal section, type ----</t>
  </si>
  <si>
    <t>Replacement ----, ----</t>
  </si>
  <si>
    <t>Replacement guardrail ---- rail element, type ----, class ----</t>
  </si>
  <si>
    <t>Structure transition railing, ----</t>
  </si>
  <si>
    <t>Remove and reset, ----</t>
  </si>
  <si>
    <t>Precast concrete guardwall, type ----</t>
  </si>
  <si>
    <t>619  Fences, Gates, Cattle Guards and Bollard Posts</t>
  </si>
  <si>
    <t>Fence, ----, ----</t>
  </si>
  <si>
    <t>Gate, ----, ----</t>
  </si>
  <si>
    <t>Cattle guard, ---- feet</t>
  </si>
  <si>
    <t>Fence post, ----</t>
  </si>
  <si>
    <t>Special labor, ----</t>
  </si>
  <si>
    <t>Furnishing and placing topsoil, ---- inch depth</t>
  </si>
  <si>
    <t>Placing conserved topsoil, ---- inch depth</t>
  </si>
  <si>
    <t>Placing conserved topsoil</t>
  </si>
  <si>
    <t>62415-0000</t>
  </si>
  <si>
    <t>CONSERVE AND PLACE FOREST DUFF</t>
  </si>
  <si>
    <t>Seeding supplements, ----</t>
  </si>
  <si>
    <t>Plantings, ----</t>
  </si>
  <si>
    <t>Remove and replant trees and shrub</t>
  </si>
  <si>
    <t>Sod, ----</t>
  </si>
  <si>
    <t>Rolled erosion control product, type ----</t>
  </si>
  <si>
    <t>Sign system, ----</t>
  </si>
  <si>
    <t>Signs, ---- panel, type ---- sheeting</t>
  </si>
  <si>
    <t>Object marker, type ----</t>
  </si>
  <si>
    <t>Delineator, type ----</t>
  </si>
  <si>
    <t>Channelizing device, ----</t>
  </si>
  <si>
    <t>Rumble strip, ----</t>
  </si>
  <si>
    <t>Pavement markings, type ----, ----</t>
  </si>
  <si>
    <t>Pavement markings, type ---, ----</t>
  </si>
  <si>
    <t>Raised pavement marker, type ----, ----</t>
  </si>
  <si>
    <t>Recessed pavement marker, type ----, ----</t>
  </si>
  <si>
    <t>636  Traffic Signal, Traffic Counter, Lighting, and Electrical Systems</t>
  </si>
  <si>
    <t>Conduit, ---- inch, material</t>
  </si>
  <si>
    <t>Wire, ----, size</t>
  </si>
  <si>
    <t>Luminaire, ----</t>
  </si>
  <si>
    <t>Signal head, ----</t>
  </si>
  <si>
    <t>Pole, ----</t>
  </si>
  <si>
    <t>Utility box, ----</t>
  </si>
  <si>
    <t>Bollard, ----</t>
  </si>
  <si>
    <t>Building, ----</t>
  </si>
  <si>
    <t>Fixture, ----</t>
  </si>
  <si>
    <t>Maintenance, ----</t>
  </si>
  <si>
    <t>647  Environmental Mitigation - Not in FP-14</t>
  </si>
  <si>
    <t>Draped rockfall protection, ----</t>
  </si>
  <si>
    <t>Rockfall protection, ----</t>
  </si>
  <si>
    <t>Remove existing ----</t>
  </si>
  <si>
    <t>Place railroad ----</t>
  </si>
  <si>
    <t>Reset railroad ----</t>
  </si>
  <si>
    <t>Remove and reset railroad ----</t>
  </si>
  <si>
    <t>Place bridge ----</t>
  </si>
  <si>
    <t>Stone masonry ----</t>
  </si>
  <si>
    <t>Masonry, ----, ----</t>
  </si>
  <si>
    <t>Dry stacked stone masonry headwall for ---- pipe culvert</t>
  </si>
  <si>
    <t xml:space="preserve">Joint sealant </t>
  </si>
  <si>
    <t>Concrete pavement restoration, pavement patch, ---- inch depth</t>
  </si>
  <si>
    <t xml:space="preserve"> ---- masonry, ---- finish</t>
  </si>
  <si>
    <t>MANHOLE, FLH</t>
  </si>
  <si>
    <t>INLET, FLH TYPE 4A</t>
  </si>
  <si>
    <t>INLET, FLH TYPE 4B</t>
  </si>
  <si>
    <t>INLET, FLH TYPE 4C</t>
  </si>
  <si>
    <t>INLET, FLH TYPE 4D</t>
  </si>
  <si>
    <t>INLET, FLH TYPE 5A</t>
  </si>
  <si>
    <t>INLET, FLH TYPE 5A MODIFIED</t>
  </si>
  <si>
    <t>INLET, FLH TYPE 5B</t>
  </si>
  <si>
    <t>Inlet, flh type 4A</t>
  </si>
  <si>
    <t>Manhole, flh</t>
  </si>
  <si>
    <t>Inlet, flh type 4B</t>
  </si>
  <si>
    <t>Inlet, flh type 4C</t>
  </si>
  <si>
    <t>Inlet, flh type 4D</t>
  </si>
  <si>
    <t>Inlet, flh type 5A</t>
  </si>
  <si>
    <t>Inlet, flh type 5A modified</t>
  </si>
  <si>
    <t>Inlet, flh type 5B</t>
  </si>
  <si>
    <t>Inlet, flh type 6A</t>
  </si>
  <si>
    <t>Inlet, flh type 6A modified</t>
  </si>
  <si>
    <t>Inlet, flh type 6B</t>
  </si>
  <si>
    <t>INLET, FLH TYPE 6A</t>
  </si>
  <si>
    <t>INLET, FLH TYPE 6A MODIFIED</t>
  </si>
  <si>
    <t>INLET, FLH TYPE 6B</t>
  </si>
  <si>
    <t>INLET TOP, METAL FRAME AND GRATE</t>
  </si>
  <si>
    <t>Inlet top, metal frame and grate</t>
  </si>
  <si>
    <t>INLET TOP, METAL FRAME AND GRATE, FLH TYPE A</t>
  </si>
  <si>
    <t>INLET TOP, METAL FRAME AND GRATE, FLH TYPE B</t>
  </si>
  <si>
    <t>Inlet top, metal frame and grate, flh type A</t>
  </si>
  <si>
    <t>Inlet top, metal frame and grate, flh type B</t>
  </si>
  <si>
    <t>Inlet, flh type 7A</t>
  </si>
  <si>
    <t>Inlet, flh type 7B</t>
  </si>
  <si>
    <t>INLET, FLH TYPE 7A</t>
  </si>
  <si>
    <t>INLET, FLH TYPE 7B</t>
  </si>
  <si>
    <t>Catch basin, flh type 1</t>
  </si>
  <si>
    <t>Catch basin, flh type 2</t>
  </si>
  <si>
    <t>CATCH BASIN, FLH TYPE 1</t>
  </si>
  <si>
    <t>CATCH BASIN, FLH TYPE 2</t>
  </si>
  <si>
    <t>Inlet top, ----,  type ----</t>
  </si>
  <si>
    <t>SEPARATION-STABILIZATION GEOTEXTILE, CLASS 1, TYPE A</t>
  </si>
  <si>
    <t>SEPARATION-STABILIZATION GEOTEXTILE, CLASS 1, TYPE B</t>
  </si>
  <si>
    <t>SEPARATION-STABILIZATION GEOTEXTILE, CLASS 1, TYPE C</t>
  </si>
  <si>
    <t>SEPARATION-STABILIZATION GEOTEXTILE, CLASS 1, TYPE D</t>
  </si>
  <si>
    <t>SEPARATION-STABILIZATION GEOTEXTILE, CLASS 1, TYPE E</t>
  </si>
  <si>
    <t>SEPARATION-STABILIZATION GEOTEXTILE, CLASS 2, TYPE A</t>
  </si>
  <si>
    <t>SEPARATION-STABILIZATION GEOTEXTILE, CLASS 2, TYPE B</t>
  </si>
  <si>
    <t>SEPARATION-STABILIZATION GEOTEXTILE, CLASS 2, TYPE C</t>
  </si>
  <si>
    <t>SEPARATION-STABILIZATION GEOTEXTILE, CLASS 2, TYPE D</t>
  </si>
  <si>
    <t>SEPARATION-STABILIZATION GEOTEXTILE, CLASS 2, TYPE E</t>
  </si>
  <si>
    <t>GEOTEXTILE FILTER, CLASS 1, TYPE B</t>
  </si>
  <si>
    <t>GEOTEXTILE FILTER, CLASS 1, TYPE A</t>
  </si>
  <si>
    <t>GEOTEXTILE FILTER, CLASS 1, TYPE C</t>
  </si>
  <si>
    <t>GEOTEXTILE FILTER, CLASS 1, TYPE D</t>
  </si>
  <si>
    <t>GEOTEXTILE FILTER, CLASS 1, TYPE E</t>
  </si>
  <si>
    <t>GEOTEXTILE FILTER, CLASS 2, TYPE A</t>
  </si>
  <si>
    <t>GEOTEXTILE FILTER, CLASS 2, TYPE B</t>
  </si>
  <si>
    <t>GEOTEXTILE FILTER, CLASS 2, TYPE C</t>
  </si>
  <si>
    <t>GEOTEXTILE FILTER, CLASS 2, TYPE D</t>
  </si>
  <si>
    <t>GEOTEXTILE FILTER, CLASS 2, TYPE E</t>
  </si>
  <si>
    <t>25110-0000</t>
  </si>
  <si>
    <t>25110-0100</t>
  </si>
  <si>
    <t>25110-0200</t>
  </si>
  <si>
    <t>25110-0300</t>
  </si>
  <si>
    <t>25110-0400</t>
  </si>
  <si>
    <t>25110-0500</t>
  </si>
  <si>
    <t>25110-0600</t>
  </si>
  <si>
    <t>25110-0700</t>
  </si>
  <si>
    <t>25110-0800</t>
  </si>
  <si>
    <t>25110-0900</t>
  </si>
  <si>
    <t>25110-2100</t>
  </si>
  <si>
    <t>25110-2200</t>
  </si>
  <si>
    <t>25110-2300</t>
  </si>
  <si>
    <t>25110-2400</t>
  </si>
  <si>
    <t>25110-2500</t>
  </si>
  <si>
    <t>25110-2600</t>
  </si>
  <si>
    <t>25110-2700</t>
  </si>
  <si>
    <t>25110-2800</t>
  </si>
  <si>
    <t>25110-2900</t>
  </si>
  <si>
    <t>25111-0000</t>
  </si>
  <si>
    <t>25111-0100</t>
  </si>
  <si>
    <t>25111-0200</t>
  </si>
  <si>
    <t>25111-0300</t>
  </si>
  <si>
    <t>25111-0400</t>
  </si>
  <si>
    <t>25111-0500</t>
  </si>
  <si>
    <t>25111-0600</t>
  </si>
  <si>
    <t>25111-0700</t>
  </si>
  <si>
    <t>25111-0800</t>
  </si>
  <si>
    <t>25111-0900</t>
  </si>
  <si>
    <t>25111-2100</t>
  </si>
  <si>
    <t>25111-2200</t>
  </si>
  <si>
    <t>25111-2300</t>
  </si>
  <si>
    <t>25111-2400</t>
  </si>
  <si>
    <t>25111-2500</t>
  </si>
  <si>
    <t>25111-2600</t>
  </si>
  <si>
    <t>25111-2700</t>
  </si>
  <si>
    <t>25111-2800</t>
  </si>
  <si>
    <t>25111-2900</t>
  </si>
  <si>
    <t>25120-0000</t>
  </si>
  <si>
    <t>25120-0100</t>
  </si>
  <si>
    <t>25120-0200</t>
  </si>
  <si>
    <t>25120-0300</t>
  </si>
  <si>
    <t>25120-0400</t>
  </si>
  <si>
    <t>25120-0500</t>
  </si>
  <si>
    <t>25120-0600</t>
  </si>
  <si>
    <t>25120-0700</t>
  </si>
  <si>
    <t>25120-0800</t>
  </si>
  <si>
    <t>25120-0900</t>
  </si>
  <si>
    <t>25120-2100</t>
  </si>
  <si>
    <t>25120-2200</t>
  </si>
  <si>
    <t>25120-2300</t>
  </si>
  <si>
    <t>25120-2400</t>
  </si>
  <si>
    <t>25120-2500</t>
  </si>
  <si>
    <t>25120-2600</t>
  </si>
  <si>
    <t>25120-2700</t>
  </si>
  <si>
    <t>25120-2800</t>
  </si>
  <si>
    <t>25120-2900</t>
  </si>
  <si>
    <t>Separation-stabilization geotextile, class 1, type A</t>
  </si>
  <si>
    <t>Separation-stabilization geotextile, class 1, type B</t>
  </si>
  <si>
    <t>Separation-stabilization geotextile, class 1, type C</t>
  </si>
  <si>
    <t>Separation-stabilization geotextile, class 1, type D</t>
  </si>
  <si>
    <t>Separation-stabilization geotextile, class 1, type E</t>
  </si>
  <si>
    <t>Separation-stabilization geotextile, class 2, type A</t>
  </si>
  <si>
    <t>Separation-stabilization geotextile, class 2, type B</t>
  </si>
  <si>
    <t>Separation-stabilization geotextile, class 2, type C</t>
  </si>
  <si>
    <t>Separation-stabilization geotextile, class 2, type D</t>
  </si>
  <si>
    <t>Separation-stabilization geotextile, class 2, type E</t>
  </si>
  <si>
    <t>Geotextile filter, class 1, type A</t>
  </si>
  <si>
    <t>Geotextile filter, class 1, type B</t>
  </si>
  <si>
    <t>Geotextile filter, class 1, type C</t>
  </si>
  <si>
    <t>Geotextile filter, class 1, type D</t>
  </si>
  <si>
    <t>Geotextile filter, class 1, type E</t>
  </si>
  <si>
    <t>Geotextile filter, class 2, type A</t>
  </si>
  <si>
    <t>Geotextile filter, class 2, type B</t>
  </si>
  <si>
    <t>Geotextile filter, class 2, type C</t>
  </si>
  <si>
    <t>Geotextile filter, class 2, type D</t>
  </si>
  <si>
    <t>Geotextile filter, class 2, type E</t>
  </si>
  <si>
    <t>30705-0000</t>
  </si>
  <si>
    <t>30706-0000</t>
  </si>
  <si>
    <t>30715-0000</t>
  </si>
  <si>
    <t>30716-0000</t>
  </si>
  <si>
    <t>Asphalt concrete pavement, gyratory mix, 9.5mm nominal maximum size aggregate, wedge and leveling course</t>
  </si>
  <si>
    <t>ASPHALT CONCRETE PAVEMENT, GYRATORY MIX, 3/8-INCH NOMINAL MAXIMUM SIZE AGGREGATE, WEDGE AND LEVELING COURSE</t>
  </si>
  <si>
    <t>Asphalt concrete pavement, gyratory mix, 12.5mm nominal maximum size aggregate, wedge and leveling course</t>
  </si>
  <si>
    <t>ASPHALT CONCRETE PAVEMENT, GYRATORY MIX, 1/2-INCH NOMINAL MAXIMUM SIZE AGGREGATE, WEDGE AND LEVELING COURSE</t>
  </si>
  <si>
    <t>Asphalt concrete pavement, gyratory mix, 19mm nominal maximum size aggregate, wedge and leveling course</t>
  </si>
  <si>
    <t>ASPHALT CONCRETE PAVEMENT, GYRATORY MIX, 3/4-INCH NOMINAL MAXIMUM SIZE AGGREGATE, WEDGE AND LEVELING COURSE</t>
  </si>
  <si>
    <t>Asphalt concrete pavement, gyratory mix, 25mm nominal maximum size aggregate, wedge and leveling course</t>
  </si>
  <si>
    <t>ASPHALT CONCRETE PAVEMENT, GYRATORY MIX, 1-INCH NOMINAL MAXIMUM SIZE AGGREGATE, WEDGE AND LEVELING COURSE</t>
  </si>
  <si>
    <t>Asphalt concrete pavement, gyratory mix, 12.5mm or 19mm nominal maximum size aggregate, wedge and leveling course</t>
  </si>
  <si>
    <t>ASPHALT CONCRETE PAVEMENT, GYRATORY MIX, 1/2-INCH OR 3/4-INCH NOMINAL MAXIMUM SIZE AGGREGATE, WEDGE AND LEVELING COURSE</t>
  </si>
  <si>
    <t>Asphalt concrete pavement, marshall mix, wedge and leveling course</t>
  </si>
  <si>
    <t>ASPHALT CONCRETE PAVEMENT, MARSHALL MIX, WEDGE AND LEVELING COURSE</t>
  </si>
  <si>
    <t>Asphalt concrete pavement, hveem mix, wedge and leveling course</t>
  </si>
  <si>
    <t>ASPHALT CONCRETE PAVEMENT, HVEEM MIX, WEDGE AND LEVELING COURSE</t>
  </si>
  <si>
    <t>Asphalt concrete pavement, type 1</t>
  </si>
  <si>
    <t>Asphalt concrete pavement, type 2</t>
  </si>
  <si>
    <t>40501-0100</t>
  </si>
  <si>
    <t>55235-0000</t>
  </si>
  <si>
    <t>55236-0000</t>
  </si>
  <si>
    <t>55240-0000</t>
  </si>
  <si>
    <t>56706-0000</t>
  </si>
  <si>
    <t>56901-1000</t>
  </si>
  <si>
    <t>56901-2000</t>
  </si>
  <si>
    <t>304  Full Depth Reclamation</t>
  </si>
  <si>
    <t>305  Full Depth Reclamation With Cement</t>
  </si>
  <si>
    <t>306  Full Depth Reclamation With Asphalt</t>
  </si>
  <si>
    <t>Asphalt concrete pavement, gyratory mix, ---- inch nominal maximum size aggregate, wedge and leveling course</t>
  </si>
  <si>
    <t>560  Removal of Concrete By Hydrodemolition</t>
  </si>
  <si>
    <t>Inlet top, metal frame and grate, FLH type 5</t>
  </si>
  <si>
    <t>INLET TOP, METAL FRAME AND GRATE, FLH TYPE 5</t>
  </si>
  <si>
    <t>Inlet top, metal frame and grate, FLH type 6A</t>
  </si>
  <si>
    <t>INLET TOP, METAL FRAME AND GRATE, FLH TYPE 6A</t>
  </si>
  <si>
    <t>Inlet top, metal frame and grate, FLH type 6B</t>
  </si>
  <si>
    <t>INLET TOP, METAL FRAME AND GRATE , FLH TYPE 6B</t>
  </si>
  <si>
    <t>Inlet top, metal frame and grate, FLH type 7</t>
  </si>
  <si>
    <t>INLET TOP, METAL FRAME AND GRATE, FLH TYPE 7</t>
  </si>
  <si>
    <t>Inlet top, metal grate, FLH type 6A</t>
  </si>
  <si>
    <t>INLET TOP, METAL GRATE, FLH TYPE 6A</t>
  </si>
  <si>
    <t>Inlet top, metal grate, FLH type 6B</t>
  </si>
  <si>
    <t>INLET TOP, METAL GRATE, FLH TYPE 6B</t>
  </si>
  <si>
    <t>CURB AND GUTTER, CONCRETE, 7-INCH DEPTH</t>
  </si>
  <si>
    <t>Contractor quality control ----</t>
  </si>
  <si>
    <t>Geofoam, ----</t>
  </si>
  <si>
    <t>Ditch, ----</t>
  </si>
  <si>
    <t>Backfill, ----</t>
  </si>
  <si>
    <t>Separation-stabilization geotextile, class ----, type ----</t>
  </si>
  <si>
    <t>Geotextile filter, class ----, type ----</t>
  </si>
  <si>
    <t>Geogrid, ----</t>
  </si>
  <si>
    <t>Reinforcement geosynthetic, type ----</t>
  </si>
  <si>
    <t>Roadway obliteration, method ----</t>
  </si>
  <si>
    <t>Placed riprap, method ----, class ----</t>
  </si>
  <si>
    <t>Keyed riprap, method ----, class ----</t>
  </si>
  <si>
    <t>Grouted riprap, method ----, class ----</t>
  </si>
  <si>
    <t>Riprap ditch, method ----, class ----</t>
  </si>
  <si>
    <t>Grout, ----</t>
  </si>
  <si>
    <t>Geotechnical instrumentation, ----</t>
  </si>
  <si>
    <t>Vibro columns, ----</t>
  </si>
  <si>
    <t>Removal, ----</t>
  </si>
  <si>
    <t>Removal ----</t>
  </si>
  <si>
    <t>Soil erosion control, ----</t>
  </si>
  <si>
    <t>Concrete overlay, class ----</t>
  </si>
  <si>
    <t>Borrow, ----</t>
  </si>
  <si>
    <t>Membrane waterproofing, type ----</t>
  </si>
  <si>
    <t xml:space="preserve"> ---- inch ---- pipe</t>
  </si>
  <si>
    <t>64603-2000</t>
  </si>
  <si>
    <t>Fixture, stabilized entrance</t>
  </si>
  <si>
    <t>FIXTURE, STABILIZED ENTRANCE</t>
  </si>
  <si>
    <t>64605-0000</t>
  </si>
  <si>
    <t>Fixture</t>
  </si>
  <si>
    <t>FIXTURE</t>
  </si>
  <si>
    <t>60103-4200</t>
  </si>
  <si>
    <t>Concrete, plank</t>
  </si>
  <si>
    <t>CONCRETE, PLANK</t>
  </si>
  <si>
    <t>Asphalt concrete pavement, ---- mix, wedge and leveling course</t>
  </si>
  <si>
    <t>Minor concrete pavement, ----, ---- inch depth</t>
  </si>
  <si>
    <t>Bid_Dec</t>
  </si>
  <si>
    <t>Pay_Dec</t>
  </si>
  <si>
    <t>FP-YR</t>
  </si>
  <si>
    <t>Pay Item</t>
  </si>
  <si>
    <t>Division</t>
  </si>
  <si>
    <t>Comments</t>
  </si>
  <si>
    <t>STA</t>
  </si>
  <si>
    <t>Guardrail system SBTA, Merritt Parkway Guiderail</t>
  </si>
  <si>
    <t>GUARDRAIL SYSTEM SBTA, MERRITT PARKWAY GUIDERAIL</t>
  </si>
  <si>
    <t>Guardrail system SBTB, Merritt Parkway Guiderail</t>
  </si>
  <si>
    <t>GUARDRAIL SYSTEM SBTB, MERRITT PARKWAY GUIDERAIL</t>
  </si>
  <si>
    <t>Date Added / Modified</t>
  </si>
  <si>
    <t>Feet</t>
  </si>
  <si>
    <t>inch</t>
  </si>
  <si>
    <t>mm</t>
  </si>
  <si>
    <t>From</t>
  </si>
  <si>
    <t>To</t>
  </si>
  <si>
    <t>Section</t>
  </si>
  <si>
    <t>Description</t>
  </si>
  <si>
    <t>Date Deleted</t>
  </si>
  <si>
    <t>Comment</t>
  </si>
  <si>
    <t>Flexible Pavement Restoration</t>
  </si>
  <si>
    <t>Example of how to list deleted section</t>
  </si>
  <si>
    <t>Delineator, type snow pole</t>
  </si>
  <si>
    <t>DELINEATOR, TYPE SNOW POLE</t>
  </si>
  <si>
    <t>Delineator, type snow pole, 2400mm</t>
  </si>
  <si>
    <t>DELINEATOR, TYPE SNOW POLE, 8 FEET</t>
  </si>
  <si>
    <t>Delineator, type snow pole, 3000mm</t>
  </si>
  <si>
    <t>DELINEATOR, TYPE SNOW POLE, 10 FEET</t>
  </si>
  <si>
    <t>Delineator, type snow pole, 3600mm</t>
  </si>
  <si>
    <t>DELINEATOR, TYPE SNOW POLE, 12 FEET</t>
  </si>
  <si>
    <t>Snow pole holder</t>
  </si>
  <si>
    <t>SNOW POLE HOLDER</t>
  </si>
  <si>
    <t>Temporary traffic control, snow pole</t>
  </si>
  <si>
    <t>TEMPORARY TRAFFIC CONTROL, SNOW POLE</t>
  </si>
  <si>
    <t>GRS-IBS, geosynthetic reinforcement</t>
  </si>
  <si>
    <t>GRS-IBS, open-graded backfill</t>
  </si>
  <si>
    <t>GRS-IBS, concrete masonry unit</t>
  </si>
  <si>
    <t>Roadway aggregate, crushed shells</t>
  </si>
  <si>
    <t>20301-3800</t>
  </si>
  <si>
    <t>Removal of electrical junction box</t>
  </si>
  <si>
    <t>REMOVAL OF ELECTRICAL JUNCTION BOX</t>
  </si>
  <si>
    <t>EFL</t>
  </si>
  <si>
    <t>30204-0000</t>
  </si>
  <si>
    <t>ROADWAY AGGREGATE, CRUSHED SHELLS</t>
  </si>
  <si>
    <t>57401-0000</t>
  </si>
  <si>
    <t>GRS-IBS, GEOSYNTHETIC REINFORCEMENT</t>
  </si>
  <si>
    <t>57402-0000</t>
  </si>
  <si>
    <t>GRS-IBS, OPEN-GRADED BACKFILL</t>
  </si>
  <si>
    <t>57403-0000</t>
  </si>
  <si>
    <t>GRS-IBS, CONCRETE MASONRY UNIT</t>
  </si>
  <si>
    <t>WFL</t>
  </si>
  <si>
    <t>99955-0000</t>
  </si>
  <si>
    <t>63601-7000</t>
  </si>
  <si>
    <t>System installation, speed feedback sign</t>
  </si>
  <si>
    <t>SYSTEM INSTALLATION, SPEED FEEDBACK SIGN</t>
  </si>
  <si>
    <t>63602-7000</t>
  </si>
  <si>
    <t>CFL</t>
  </si>
  <si>
    <t>99956-0000</t>
  </si>
  <si>
    <t>Funding reclassification</t>
  </si>
  <si>
    <t>FUNDING RECLASSIFICATION</t>
  </si>
  <si>
    <t>62617-1110</t>
  </si>
  <si>
    <t>Quercus rubrum, red oak, 50mm - 65mm caliper, balled and burlapped</t>
  </si>
  <si>
    <t>QUERCUS RUBRUM, RED OAK, 2-INCH TO 2 1/2-INCH CALIPER, BALLED AND BURLAPPED</t>
  </si>
  <si>
    <t>61701-4500</t>
  </si>
  <si>
    <t>61701-4550</t>
  </si>
  <si>
    <t>61701-4600</t>
  </si>
  <si>
    <t>61701-4650</t>
  </si>
  <si>
    <t>61701-4700</t>
  </si>
  <si>
    <t>61701-4750</t>
  </si>
  <si>
    <t>61701-4800</t>
  </si>
  <si>
    <t>61701-4850</t>
  </si>
  <si>
    <t>61701-4900</t>
  </si>
  <si>
    <t>61701-4950</t>
  </si>
  <si>
    <t>61701-5000</t>
  </si>
  <si>
    <t>61701-5050</t>
  </si>
  <si>
    <t>61701-5100</t>
  </si>
  <si>
    <t>61701-5150</t>
  </si>
  <si>
    <t>61701-5200</t>
  </si>
  <si>
    <t>61702-1500</t>
  </si>
  <si>
    <t>61702-1600</t>
  </si>
  <si>
    <t>61702-1700</t>
  </si>
  <si>
    <t>61707-4000</t>
  </si>
  <si>
    <t>Structure transition railing, MGS system</t>
  </si>
  <si>
    <t>STRUCTURE TRANSITION RAILING, MGS SYSTEM</t>
  </si>
  <si>
    <t>Grout, ____</t>
  </si>
  <si>
    <t>27004-2000</t>
  </si>
  <si>
    <t>Grout, polyurethane</t>
  </si>
  <si>
    <t>GROUT, POLYURETHANE</t>
  </si>
  <si>
    <t xml:space="preserve">Stone masonry  ---- </t>
  </si>
  <si>
    <t>62011-5000</t>
  </si>
  <si>
    <t>Stone masonry pillar</t>
  </si>
  <si>
    <t>STONE MASONRY PILLAR</t>
  </si>
  <si>
    <t>62630-0350</t>
  </si>
  <si>
    <t>Plantings, trees, balled and burlapped</t>
  </si>
  <si>
    <t>PLANTINGS, TREES, BALLED AND BURLAPPED</t>
  </si>
  <si>
    <t>63402-0000</t>
  </si>
  <si>
    <t>Precast, prestressed concrete slabs, 900mm non-voided</t>
  </si>
  <si>
    <t>PRECAST, PRESTRESSED CONCRETE SLABS, 36-INCH NON-VOIDED</t>
  </si>
  <si>
    <t>Precast, prestressed concrete slabs, 1200mm non-voided</t>
  </si>
  <si>
    <t>PRECAST, PRESTRESSED CONCRETE SLABS, 48-INCH NON-VOIDED</t>
  </si>
  <si>
    <t>Precast, prestressed concrete slabs, 900mm voided</t>
  </si>
  <si>
    <t>PRECAST, PRESTRESSED CONCRETE SLABS, 36-INCH VOIDED</t>
  </si>
  <si>
    <t>Precast, prestressed concrete slabs, 1200mm voided</t>
  </si>
  <si>
    <t>PRECAST, PRESTRESSED CONCRETE SLABS, 48-INCH VOIDED</t>
  </si>
  <si>
    <t>Precast, prestressed concrete bulb tee girders, 1050mm</t>
  </si>
  <si>
    <t>PRECAST, PRESTRESSED CONCRETE BULB TEE GIRDERS, 42-INCH</t>
  </si>
  <si>
    <t>Precast, prestressed concrete bulb tee girders, 1250mm</t>
  </si>
  <si>
    <t>PRECAST, PRESTRESSED CONCRETE BULB TEE GIRDERS, 50-INCH</t>
  </si>
  <si>
    <t>Precast, prestressed concrete bulb tee girders, 1350mm</t>
  </si>
  <si>
    <t>PRECAST, PRESTRESSED CONCRETE BULB TEE GIRDERS, 54-INCH</t>
  </si>
  <si>
    <t>Precast, prestressed concrete bulb tee girders, 1450mm</t>
  </si>
  <si>
    <t>PRECAST, PRESTRESSED CONCRETE BULB TEE GIRDERS, 58-INCH</t>
  </si>
  <si>
    <t>Precast, prestressed concrete bulb tee girders, 1575mm</t>
  </si>
  <si>
    <t>PRECAST, PRESTRESSED CONCRETE BULB TEE GIRDERS, 63-INCH</t>
  </si>
  <si>
    <t>Precast, prestressed concrete bulb tee girders, 1800mm</t>
  </si>
  <si>
    <t>PRECAST, PRESTRESSED CONCRETE BULB TEE GIRDERS, 72-INCH</t>
  </si>
  <si>
    <t>Precast, prestressed concrete bulb tee girders, 1850mm</t>
  </si>
  <si>
    <t>PRECAST, PRESTRESSED CONCRETE BULB TEE GIRDERS, 74-INCH</t>
  </si>
  <si>
    <t>Precast, prestressed concrete decked bulb tee girders, 875mm</t>
  </si>
  <si>
    <t>PRECAST, PRESTRESSED CONCRETE DECKED BULB TEE GIRDERS, 35-INCH</t>
  </si>
  <si>
    <t>Precast, prestressed concrete decked bulb tee girders, 900mm</t>
  </si>
  <si>
    <t>PRECAST, PRESTRESSED CONCRETE DECKED BULB TEE GIRDERS, 36-INCH</t>
  </si>
  <si>
    <t>Precast, prestressed concrete decked bulb tee girders, 1025mm</t>
  </si>
  <si>
    <t>PRECAST, PRESTRESSED CONCRETE DECKED BULB TEE GIRDERS, 41-INCH</t>
  </si>
  <si>
    <t>Precast, prestressed concrete decked bulb tee girders, 1125mm</t>
  </si>
  <si>
    <t>PRECAST, PRESTRESSED CONCRETE DECKED BULB TEE GIRDERS, 45-INCH</t>
  </si>
  <si>
    <t>Precast, prestressed concrete decked bulb tee girders, 1275mm</t>
  </si>
  <si>
    <t>PRECAST, PRESTRESSED CONCRETE DECKED BULB TEE GIRDERS, 51-INCH</t>
  </si>
  <si>
    <t>Precast, prestressed concrete decked bulb tee girders, 1325mm</t>
  </si>
  <si>
    <t>PRECAST, PRESTRESSED CONCRETE DECKED BULB TEE GIRDERS, 53-INCH</t>
  </si>
  <si>
    <t>Precast, prestressed concrete decked bulb tee girders, 1350mm</t>
  </si>
  <si>
    <t>PRECAST, PRESTRESSED CONCRETE DECKED BULB TEE GIRDERS, 54-INCH</t>
  </si>
  <si>
    <t>Precast, prestressed concrete decked bulb tee girders, 1375mm</t>
  </si>
  <si>
    <t>PRECAST, PRESTRESSED CONCRETE DECKED BULB TEE GIRDERS, 55-INCH</t>
  </si>
  <si>
    <t>Precast, prestressed concrete decked bulb tee girders, 1500mm</t>
  </si>
  <si>
    <t>PRECAST, PRESTRESSED CONCRETE DECKED BULB TEE GIRDERS, 60-INCH</t>
  </si>
  <si>
    <t>Precast, prestressed concrete decked bulb tee girders, 1625mm</t>
  </si>
  <si>
    <t>PRECAST, PRESTRESSED CONCRETE DECKED BULB TEE GIRDERS, 65-INCH</t>
  </si>
  <si>
    <t>64603-2100</t>
  </si>
  <si>
    <t>Fixture, Stairway</t>
  </si>
  <si>
    <t>FIXTURE, STAIRWAY</t>
  </si>
  <si>
    <t>60915-4000</t>
  </si>
  <si>
    <t>Wheelstop, rubber</t>
  </si>
  <si>
    <t>WHEELSTOP, RUBBER</t>
  </si>
  <si>
    <t>63501-3000</t>
  </si>
  <si>
    <t>Temporary traffic control, transportation management plan</t>
  </si>
  <si>
    <t>62011-5100</t>
  </si>
  <si>
    <t>Stone masonry cap</t>
  </si>
  <si>
    <t>STONE MASONRY CAP</t>
  </si>
  <si>
    <t>TEMPORARY TRAFFIC CONTROL, TRANSPORTATION MANAGEMENT PLAN</t>
  </si>
  <si>
    <t>Carbon fiber reinforced polymer</t>
  </si>
  <si>
    <t>Carbon fiber reinforced polymer test</t>
  </si>
  <si>
    <t>58301-0000</t>
  </si>
  <si>
    <t>CARBON FIBER REINFORCED POLYMER</t>
  </si>
  <si>
    <t>58302-0000</t>
  </si>
  <si>
    <t>CARBON FIBER REINFORCED POLYMER TEST</t>
  </si>
  <si>
    <t>Full depth reclamation, method 2, 225mm depth</t>
  </si>
  <si>
    <t>FULL DEPTH RECLAMATION, METHOD 2, 9-INCH DEPTH</t>
  </si>
  <si>
    <t>30402-5600</t>
  </si>
  <si>
    <t>CRACKS, CLEANING AND SEALING</t>
  </si>
  <si>
    <t>27102-0200</t>
  </si>
  <si>
    <t>Geotechnical instrumentation, crack monitor</t>
  </si>
  <si>
    <t>GEOTECHNICAL INSTRUMENTATION, CRACK MONITOR</t>
  </si>
  <si>
    <t>61501-1200</t>
  </si>
  <si>
    <t>Sidewalk, porous asphalt</t>
  </si>
  <si>
    <t>SIDEWALK, POROUS ASPHALT</t>
  </si>
  <si>
    <t>64701-2000</t>
  </si>
  <si>
    <t>Mitigation, stormwater management, bioretention cell</t>
  </si>
  <si>
    <t>MITIGATION, STORMWATER MANAGEMENT, BIORETENTION CELL</t>
  </si>
  <si>
    <t>Recycled aggregate base</t>
  </si>
  <si>
    <t>Recycled aggregate base, --- depth</t>
  </si>
  <si>
    <t>30801-0000</t>
  </si>
  <si>
    <t>30801-1000</t>
  </si>
  <si>
    <t>30801-2000</t>
  </si>
  <si>
    <t>30801-3000</t>
  </si>
  <si>
    <t>30801-4000</t>
  </si>
  <si>
    <t>30802-0000</t>
  </si>
  <si>
    <t>30803-0000</t>
  </si>
  <si>
    <t>30810-0000</t>
  </si>
  <si>
    <t>Recycled aggregate base, 150mm depth</t>
  </si>
  <si>
    <t>Recycled aggregate base, 200mm depth</t>
  </si>
  <si>
    <t>Recycled aggregate base, 250mm depth</t>
  </si>
  <si>
    <t>Recycled aggregate base, 300mm depth</t>
  </si>
  <si>
    <t>RECYCLED AGGREGATE BASE</t>
  </si>
  <si>
    <t>RECYCLED AGGREGATE BASE, 6-INCH DEPTH</t>
  </si>
  <si>
    <t>RECYCLED AGGREGATE BASE, 8-INCH DEPTH</t>
  </si>
  <si>
    <t>RECYCLED AGGREGATE BASE, 10-INCH DEPTH</t>
  </si>
  <si>
    <t>RECYCLED AGGREGATE BASE, 12-INCH DEPTH</t>
  </si>
  <si>
    <t>Prior to use check to see if 304 items should be used</t>
  </si>
  <si>
    <t>67002-0000</t>
  </si>
  <si>
    <t>Pavement markings, type L, dotted</t>
  </si>
  <si>
    <t>PAVEMENT MARKINGS, TYPE L, DOTTED</t>
  </si>
  <si>
    <t>63401-2500</t>
  </si>
  <si>
    <t>Precast structural concrete, class A(AE), abutment</t>
  </si>
  <si>
    <t>Precast structural concrete, class A(AE), deck</t>
  </si>
  <si>
    <t>Precast structural concrete, class A(AE), pier</t>
  </si>
  <si>
    <t>PRECAST STRUCTURAL CONCRETE, CLASS A(AE), ABUTMENT</t>
  </si>
  <si>
    <t>PRECAST STRUCTURAL CONCRETE, CLASS A(AE), DECK</t>
  </si>
  <si>
    <t>PRECAST STRUCTURAL CONCRETE, CLASS A(AE), PIER</t>
  </si>
  <si>
    <t>Correct concrete class (was AE)</t>
  </si>
  <si>
    <t>40101-0080</t>
  </si>
  <si>
    <t>Asphalt concrete pavement, gyratory mix, 4.75mm nominal maximum size aggregate, &lt;0.3 million ESAL</t>
  </si>
  <si>
    <t>ASPHALT CONCRETE PAVEMENT, GYRATORY MIX, NO. 4 SIEVE NOMINAL MAXIMUM SIZE AGGREGATE, &lt;0.3 MILLION ESAL</t>
  </si>
  <si>
    <t>64702-3500</t>
  </si>
  <si>
    <t>Mitigation, stormwater management, dry swale</t>
  </si>
  <si>
    <t>MITIGATION, STORMWATER MANAGEMENT, DRY SWALE</t>
  </si>
  <si>
    <t>Viburnum dentatum, arrowwood viburnum, 600mm - 750mm height, balled and burlapped</t>
  </si>
  <si>
    <t>Viburnum dentatum, arrowwood viburnum, 750mm - 900mm height, balled and burlapped</t>
  </si>
  <si>
    <t>Viburnum dentatum, arrowwood viburnum, 1050mm - 1200mm height, balled and burlapped</t>
  </si>
  <si>
    <t>VIBURNUM DENTATUM, ARROWWOOD VIBURNUM, 24-INCH TO 30-INCH HEIGHT, BALLED AND BURLAPPED</t>
  </si>
  <si>
    <t>VIBURNUM DENTATUM, ARROWWOOD VIBURNUM, 30-INCH TO 36-INCH HEIGHT, BALLED AND BURLAPPED</t>
  </si>
  <si>
    <t>VIBURNUM DENTATUM, ARROWWOOD VIBURNUM, 42-INCH TO 48-INCH HEIGHT, BALLED AND BURLAPPED</t>
  </si>
  <si>
    <t>corrected spelling of dentatum</t>
  </si>
  <si>
    <t>56311-2000</t>
  </si>
  <si>
    <t>Weathering agent, wall application</t>
  </si>
  <si>
    <t>WEATHERING AGENT, WALL APPLICATION</t>
  </si>
  <si>
    <t>Reinforced soil slope, ---</t>
  </si>
  <si>
    <t>Reinforced shoulder stabilization</t>
  </si>
  <si>
    <t>Spelling, added "---" for non-generics</t>
  </si>
  <si>
    <t>26101-1000</t>
  </si>
  <si>
    <t>Reinforced soil slope, welded wire face</t>
  </si>
  <si>
    <t>REINFORCED SOIL SLOPE, WELDED WIRE FACE</t>
  </si>
  <si>
    <t>26110-0000</t>
  </si>
  <si>
    <t>26105-0000</t>
  </si>
  <si>
    <t>REINFORCED SHOULDER STABILIZATION</t>
  </si>
  <si>
    <t>55210-0000</t>
  </si>
  <si>
    <t>Precast structural concrete</t>
  </si>
  <si>
    <t>PRECAST STRUCTURAL CONCRETE</t>
  </si>
  <si>
    <t>30402-5100</t>
  </si>
  <si>
    <t>30402-5200</t>
  </si>
  <si>
    <t>Full depth reclamation, method 2, 75mm depth</t>
  </si>
  <si>
    <t>FULL DEPTH RECLAMATION, METHOD 2, 3-INCH DEPTH</t>
  </si>
  <si>
    <t>Full depth reclamation, method 2, 100mm depth</t>
  </si>
  <si>
    <t>FULL DEPTH RECLAMATION, METHOD 2, 4-INCH DEPTH</t>
  </si>
  <si>
    <t>50101-2500</t>
  </si>
  <si>
    <t>Minor concrete pavement, plain, 125mm depth</t>
  </si>
  <si>
    <t>MINOR CONCRETE PAVEMENT, PLAIN, 5-INCH DEPTH</t>
  </si>
  <si>
    <t>15705-2200</t>
  </si>
  <si>
    <t>27601-0000</t>
  </si>
  <si>
    <t>Geotechnical ground improvement</t>
  </si>
  <si>
    <t>56501-0310</t>
  </si>
  <si>
    <t>Drilled shaft, 750mm diameter, H-pile core</t>
  </si>
  <si>
    <t>DRILLED SHAFT, 30-INCH DIAMETER, H-PILE CORE</t>
  </si>
  <si>
    <t>Soil erosion control, diversion fence</t>
  </si>
  <si>
    <t>SOIL EROSION CONTROL, DIVERSION FENCE</t>
  </si>
  <si>
    <t>GEOTECHNICAL GROUND IMPROVEMENT</t>
  </si>
  <si>
    <t>60225-1722</t>
  </si>
  <si>
    <t>2100mm span, 1500mm rise reinforced concrete box culvert, quintuple barrel</t>
  </si>
  <si>
    <t>7 FEET SPAN, 5 FEET RISE REINFORCED CONCRETE BOX CULVERT, QUINTUPLE BARREL</t>
  </si>
  <si>
    <t>60225-1725</t>
  </si>
  <si>
    <t>2100mm span, 1800mm rise reinforced concrete box culvert, quintuple barrel</t>
  </si>
  <si>
    <t>7 FEET SPAN, 6 FEET RISE REINFORCED CONCRETE BOX CULVERT, QUINTUPLE BARREL</t>
  </si>
  <si>
    <t xml:space="preserve"> ---mm span, ---mm rise reinforced concrete box culvert, quintuple barrel</t>
  </si>
  <si>
    <t>Cerocarpus ledifolius, curl-leaf mountain mahogany, 8 liter, container grown</t>
  </si>
  <si>
    <t>CEROCARPUS LEDIFOLIUS, CURL-LEAF MOUNTAIN MAHOGANY, 2 GALLON, CONTAINER GROWN</t>
  </si>
  <si>
    <t>HTML</t>
  </si>
  <si>
    <t>Geogrid, uniaxial</t>
  </si>
  <si>
    <t>Post-tensioning tendon repair</t>
  </si>
  <si>
    <t>Post-tensioning anchorage repair</t>
  </si>
  <si>
    <t>Curb, concrete, 75mm depth</t>
  </si>
  <si>
    <t>Curb, asphalt, 75mm depth</t>
  </si>
  <si>
    <t>Curb, stone, type 1, 75mm depth</t>
  </si>
  <si>
    <t>Curb, stone, type 2, 75mm depth</t>
  </si>
  <si>
    <t>100mm encasement pipe, galvanized steel</t>
  </si>
  <si>
    <t>125mm encasement pipe, galvanized steel</t>
  </si>
  <si>
    <t>150mm encasement pipe, galvanized steel</t>
  </si>
  <si>
    <t>200mm encasement pipe, galvanized steel</t>
  </si>
  <si>
    <t>250mm encasement pipe, galvanized steel</t>
  </si>
  <si>
    <t>300mm encasement pipe, galvanized steel</t>
  </si>
  <si>
    <t>350mm encasement pipe, galvanized steel</t>
  </si>
  <si>
    <t>600mm encasement pipe, galvanized steel</t>
  </si>
  <si>
    <t>1050mm encasement pipe, galvanized steel</t>
  </si>
  <si>
    <t>Guardrail system G1, type 1, class A, steel posts</t>
  </si>
  <si>
    <t>Guardrail system G2, type 1, class A steel posts</t>
  </si>
  <si>
    <t>Guardrail system G2, type 2, class A steel posts</t>
  </si>
  <si>
    <t>Guardrail system G2, type 2, class B steel posts</t>
  </si>
  <si>
    <t>Guardrail system G2, type 3, class A steel posts</t>
  </si>
  <si>
    <t>Guardrail system G2, type 3, class B steel posts</t>
  </si>
  <si>
    <t>Guardrail system G2, type 4, class A steel posts</t>
  </si>
  <si>
    <t>Guardrail system G2, type 4, class B steel posts</t>
  </si>
  <si>
    <t>Guardrail system G4, type 2, class A steel posts</t>
  </si>
  <si>
    <t>Guardrail system G4, type 2, class A wood posts</t>
  </si>
  <si>
    <t>Guardrail system G4, type 2, class A steel or wood posts</t>
  </si>
  <si>
    <t>Guardrail system G4, type 2, class B steel posts</t>
  </si>
  <si>
    <t>Guardrail system G4, type 2, class B wood posts</t>
  </si>
  <si>
    <t>Guardrail system G4, type 2, class B steel or wood posts</t>
  </si>
  <si>
    <t>Guardrail system G4, type 3, class A steel posts</t>
  </si>
  <si>
    <t>Guardrail system G4, type 3, class A wood posts</t>
  </si>
  <si>
    <t>Guardrail system G4, type 3, class A steel or wood posts</t>
  </si>
  <si>
    <t>Guardrail system G4, type 3, class B steel posts</t>
  </si>
  <si>
    <t>Guardrail system G4, type 3, class B wood posts</t>
  </si>
  <si>
    <t>Guardrail system G4, type 3, class B steel or wood posts</t>
  </si>
  <si>
    <t>Guardrail system G4, type 4, class A steel posts</t>
  </si>
  <si>
    <t>Guardrail system G4, type 4, class A wood posts</t>
  </si>
  <si>
    <t>Guardrail system G4, type 4, class A steel or wood posts</t>
  </si>
  <si>
    <t>Guardrail system G4, type 4, class B steel posts</t>
  </si>
  <si>
    <t>Guardrail system G4, type 4, class B wood posts</t>
  </si>
  <si>
    <t>Guardrail system G4, type 4, class B steel or wood posts</t>
  </si>
  <si>
    <t>Guardrail system G9, type 2, class A steel posts</t>
  </si>
  <si>
    <t>Guardrail system G9, type 2, class A wood posts</t>
  </si>
  <si>
    <t>Guardrail system G9, type 2, class A steel or wood posts</t>
  </si>
  <si>
    <t>Guardrail system G9, type 2, class B steel posts</t>
  </si>
  <si>
    <t>Guardrail system G9, type 2, class B wood posts</t>
  </si>
  <si>
    <t>Guardrail system G9, type 2, class B steel or wood posts</t>
  </si>
  <si>
    <t>Guardrail system G9, type 3, class A steel posts</t>
  </si>
  <si>
    <t>Guardrail system G9, type 3, class A wood posts</t>
  </si>
  <si>
    <t>Guardrail system G9, type 3, class A steel or wood posts</t>
  </si>
  <si>
    <t>Guardrail system G9, type 3, class B steel posts</t>
  </si>
  <si>
    <t>Guardrail system G9, type 3, class B wood posts</t>
  </si>
  <si>
    <t>Guardrail system G9, type 3, class B steel or wood posts</t>
  </si>
  <si>
    <t>Guardrail system G9, type 4, class A steel posts</t>
  </si>
  <si>
    <t>Guardrail system G9, type 4, class A wood posts</t>
  </si>
  <si>
    <t>Guardrail system G9, type 4, class A steel or wood posts</t>
  </si>
  <si>
    <t>Guardrail system G9, type 4, class B steel posts</t>
  </si>
  <si>
    <t>Guardrail system G9, type 4, class B wood posts</t>
  </si>
  <si>
    <t>Guardrail system G9, type 4, class B steel or wood posts</t>
  </si>
  <si>
    <t>Guardrail system MB4, type 2, class A steel posts</t>
  </si>
  <si>
    <t>Guardrail system MB4, type 2, class A wood posts</t>
  </si>
  <si>
    <t>Guardrail system MB4, type 2, class A steel or wood posts</t>
  </si>
  <si>
    <t>Guardrail system MB4, type 2, class B steel posts</t>
  </si>
  <si>
    <t>Guardrail system MB4, type 2, class B wood posts</t>
  </si>
  <si>
    <t>Guardrail system MB4, type 2, class B steel or wood posts</t>
  </si>
  <si>
    <t>Guardrail system MB4, type 3, class A steel posts</t>
  </si>
  <si>
    <t>Guardrail system MB4, type 3, class A wood posts</t>
  </si>
  <si>
    <t>Guardrail system MB4, type 3, class A steel or wood posts</t>
  </si>
  <si>
    <t>Guardrail system MB4, type 3, class B steel posts</t>
  </si>
  <si>
    <t>Guardrail system MB4, type 3, class B wood posts</t>
  </si>
  <si>
    <t>Guardrail system MB4, type 3, class B steel or wood posts</t>
  </si>
  <si>
    <t>Guardrail system MB4, type 4, class A steel posts</t>
  </si>
  <si>
    <t>Guardrail system MB4, type 4, class A wood posts</t>
  </si>
  <si>
    <t>Guardrail system MB4, type 4, class A steel or wood posts</t>
  </si>
  <si>
    <t>Guardrail system MB4, type 4, class B steel posts</t>
  </si>
  <si>
    <t>Guardrail system MB4, type 4, class B wood posts</t>
  </si>
  <si>
    <t>Guardrail system MB4, type 4, class B steel or wood posts</t>
  </si>
  <si>
    <t>Guardrail system MGS, type 2, class A steel posts</t>
  </si>
  <si>
    <t>Guardrail system MGS, type 2, class A wood posts</t>
  </si>
  <si>
    <t>Guardrail system MGS, type 2, class A steel or wood posts</t>
  </si>
  <si>
    <t>Guardrail system MGS, type 2, class B steel posts</t>
  </si>
  <si>
    <t>Guardrail system MGS, type 2, class B wood posts</t>
  </si>
  <si>
    <t>Guardrail system MGS, type 2, class B steel or wood posts</t>
  </si>
  <si>
    <t>Guardrail system MGS, type 3, class A steel posts</t>
  </si>
  <si>
    <t>Guardrail system MGS, type 3, class A wood posts</t>
  </si>
  <si>
    <t>Guardrail system MGS, type 3, class A steel or wood posts</t>
  </si>
  <si>
    <t>Guardrail system MGS, type 3, class B steel posts</t>
  </si>
  <si>
    <t>Guardrail system MGS, type 3, class B wood posts</t>
  </si>
  <si>
    <t>Guardrail system MGS, type 3, class B steel or wood posts</t>
  </si>
  <si>
    <t>Guardrail system MGS, type 4, class B steel posts</t>
  </si>
  <si>
    <t>Guardrail system MGS, type 4, class B wood posts</t>
  </si>
  <si>
    <t>Guardrail system MGS, type 4, class B steel or wood posts</t>
  </si>
  <si>
    <t>Terminal section, type SBT-BAT</t>
  </si>
  <si>
    <t>Terminal section, type G4-BAT</t>
  </si>
  <si>
    <t>Terminal section, type G4-CRT</t>
  </si>
  <si>
    <t>Terminal section, type flared</t>
  </si>
  <si>
    <t>Terminal section type tangent</t>
  </si>
  <si>
    <t>Terminal section, type MGS tangent</t>
  </si>
  <si>
    <t>Terminal section, type MGS flared</t>
  </si>
  <si>
    <t>Terminal section, type MGS-BAT</t>
  </si>
  <si>
    <t>Replacement post, steel</t>
  </si>
  <si>
    <t>Replacement post, wood</t>
  </si>
  <si>
    <t>Fence, barbed wire, 3 strand</t>
  </si>
  <si>
    <t>Fence, barbed wire, 4 strand</t>
  </si>
  <si>
    <t>Fence, barbed wire, 5 strand</t>
  </si>
  <si>
    <t>Fence, split rail, 2 rail</t>
  </si>
  <si>
    <t>Fence, split rail, 3 rail</t>
  </si>
  <si>
    <t>Fence, split rail, 4 rail</t>
  </si>
  <si>
    <t>Fence, split rail, 5 rail</t>
  </si>
  <si>
    <t>Fence, split rail, 6 rail</t>
  </si>
  <si>
    <t>Fence, split rail, 7 rail</t>
  </si>
  <si>
    <t>Gate, wood, 900mm width</t>
  </si>
  <si>
    <t>Gate, wood, 3000mm width</t>
  </si>
  <si>
    <t>Gate, wood, 4200mm width</t>
  </si>
  <si>
    <t>Gate, wood, 4800mm width</t>
  </si>
  <si>
    <t>Gate, wood, 6000mm width</t>
  </si>
  <si>
    <t>Gate, wood, 6600mm width</t>
  </si>
  <si>
    <t>Gate, wood, 8400mm width</t>
  </si>
  <si>
    <t>Gate, metal, 900mm width</t>
  </si>
  <si>
    <t>Gate, metal, 3000mm width</t>
  </si>
  <si>
    <t>Gate, metal, 3600mm width</t>
  </si>
  <si>
    <t>Gate, metal, 4200mm width</t>
  </si>
  <si>
    <t>Gate, metal, 4800mm width</t>
  </si>
  <si>
    <t>Gate, metal, 5400mm width</t>
  </si>
  <si>
    <t>Gate, metal, 6000mm width</t>
  </si>
  <si>
    <t>Gate, metal, 6600mm width</t>
  </si>
  <si>
    <t>Gate, metal, 7200mm width</t>
  </si>
  <si>
    <t>Gate, metal, 7800mm width</t>
  </si>
  <si>
    <t>Gate, metal, 8400mm width</t>
  </si>
  <si>
    <t>Gate, metal, 9000mm width</t>
  </si>
  <si>
    <t>Gate, barbed wire, 3-strand</t>
  </si>
  <si>
    <t>Gate, barbed wire, 4-strand</t>
  </si>
  <si>
    <t>Gate, barbed wire, 5-strand</t>
  </si>
  <si>
    <t>Stone masonry guardwall</t>
  </si>
  <si>
    <t>Stone masonry guardwall type 1</t>
  </si>
  <si>
    <t>Stone masonry guardwall type 2</t>
  </si>
  <si>
    <t>Stone masonry guardwall type 3</t>
  </si>
  <si>
    <t>Stone masonry guardwall type 4</t>
  </si>
  <si>
    <t>Dump truck, 5 cubic meter minimum capacity</t>
  </si>
  <si>
    <t>Dump truck, 6 cubic meter minimum capacity</t>
  </si>
  <si>
    <t>Dump truck, 7 cubic meter minimum capacity</t>
  </si>
  <si>
    <t>Dump truck, 8 cubic meter minimum capacity</t>
  </si>
  <si>
    <t>Dump truck, 10 cubic meter minimum capacity</t>
  </si>
  <si>
    <t>Dump truck, 12 cubic meter minimum capacity</t>
  </si>
  <si>
    <t>Dump truck, 17 cubic meter minimum capacity</t>
  </si>
  <si>
    <t>Backhoe</t>
  </si>
  <si>
    <t>Wheel loader, 0.4 cubic meter minimum rated capacity</t>
  </si>
  <si>
    <t>Wheel Loader, 0.7 cubic meter minimum rated capacity</t>
  </si>
  <si>
    <t>Wheel loader, 1 cubic meter minimum rated capacity</t>
  </si>
  <si>
    <t>Wheel loader, 2 cubic meter minimum rated capacity</t>
  </si>
  <si>
    <t>Wheel loader, 3 cubic meter minimum rated capacity</t>
  </si>
  <si>
    <t>Wheel loader, 4 cubic meter minimum rated capacity</t>
  </si>
  <si>
    <t>Wheel loader, 5 cubic meter minimum rated capacity</t>
  </si>
  <si>
    <t>Wheel loader, 6 cubic meter minimum rated capacity</t>
  </si>
  <si>
    <t>Bulldozer, 50kW minimum flywheel power</t>
  </si>
  <si>
    <t>Bulldozer, 60kW minimum flywheel power</t>
  </si>
  <si>
    <t>Bulldozer, 90kW minimum flywheel power</t>
  </si>
  <si>
    <t>Bulldozer, 120kW minimum flywheel power</t>
  </si>
  <si>
    <t>Bulldozer, 150kW minimum flywheel power</t>
  </si>
  <si>
    <t>Bulldozer, 200kW minimum flywheel power</t>
  </si>
  <si>
    <t>Bulldozer, 250kW minimum flywheel power</t>
  </si>
  <si>
    <t>Bulldozer, 300kW minimum flywheel power</t>
  </si>
  <si>
    <t>Bulldozer, power angle and power tilt blade, 45kW minimum</t>
  </si>
  <si>
    <t>Bulldozer, universal blade, 80kW minimum</t>
  </si>
  <si>
    <t>Bulldozer, universal blade, 125kW minimum</t>
  </si>
  <si>
    <t>Bulldozer, straight blade, 125kW</t>
  </si>
  <si>
    <t>Bulldozer, 150kW minimum</t>
  </si>
  <si>
    <t>Bulldozer, universal blade, 150kW minimum</t>
  </si>
  <si>
    <t>Bulldozer, universal blade, 210kW minimum, with winch and cable</t>
  </si>
  <si>
    <t>Bulldozer, ripper, 225kW minimum</t>
  </si>
  <si>
    <t>Bulldozer, universal blade, 225kW minimum</t>
  </si>
  <si>
    <t>Bulldozer, universal blade and ripper, 225kW minimum</t>
  </si>
  <si>
    <t>Roller</t>
  </si>
  <si>
    <t>Compactor</t>
  </si>
  <si>
    <t>Tractor, with 1500mm bar mower</t>
  </si>
  <si>
    <t>Tractor, with 1800mm bar mower</t>
  </si>
  <si>
    <t>Tractor, with 1800mm diameter rotary mower, 12HP</t>
  </si>
  <si>
    <t>Brush mower, with 1800mm diameter rotary mower, 50HP</t>
  </si>
  <si>
    <t>Power broom</t>
  </si>
  <si>
    <t>Crane</t>
  </si>
  <si>
    <t>Crane, truck mounted, 40 metric ton minimum capacity, 33 meter minimum boom with clam bucket</t>
  </si>
  <si>
    <t>Crane, truck mounted, 45 metric ton minimum capacity, 27 meter minimum boom, with dragline bucket</t>
  </si>
  <si>
    <t>Crane, truck mounted, 45 metric ton minimum capacity, 30 meter minimum boom, with dragline bucket</t>
  </si>
  <si>
    <t>Motor grader</t>
  </si>
  <si>
    <t>Motor grader, 2.4 meter minimum blade</t>
  </si>
  <si>
    <t>Motor grader, 3.6 meter minimum blade</t>
  </si>
  <si>
    <t>Motor grader, 4.2 meter minimum blade</t>
  </si>
  <si>
    <t>Hydraulic excavator</t>
  </si>
  <si>
    <t>Hydraulic excavator, rubber tired, 140-150HP, 0.75-0.96 cubic meter bucket</t>
  </si>
  <si>
    <t>Hydraulic excavator, 2.2 cubic meter minimum capacity bucket, 125kW minimum flywheel power</t>
  </si>
  <si>
    <t>Hydraulic excavator, crawler mounted, 0.7m3 minimum capacity with thumb attachment</t>
  </si>
  <si>
    <t>Hydraulic excavator, crawler mounted, 1.1m3 minimum capacity</t>
  </si>
  <si>
    <t>Hydraulic excavator, crawler mounted, 1.1m3 minimum, 185kW minimum</t>
  </si>
  <si>
    <t>Hydraulic excavator, 0.7 cubic meter minimum capacity</t>
  </si>
  <si>
    <t>Hydraulic excavator, 1.1 cubic meter minimum capacity</t>
  </si>
  <si>
    <t>Hydraulic excavator, 1.1 cubic meter minimum capacity with thumb attachment</t>
  </si>
  <si>
    <t>Loader, track type, 2 cubic meter minimum capacity</t>
  </si>
  <si>
    <t>Loader, wheel, skid steer, 30kW minimum</t>
  </si>
  <si>
    <t>Four wheel all terrain vehicle</t>
  </si>
  <si>
    <t>Manlift</t>
  </si>
  <si>
    <t>Chipper</t>
  </si>
  <si>
    <t>Stump Cutter</t>
  </si>
  <si>
    <t>Chain Saw</t>
  </si>
  <si>
    <t>Pickup Truck, 1 Ton</t>
  </si>
  <si>
    <t>Water truck</t>
  </si>
  <si>
    <t>Snow plow</t>
  </si>
  <si>
    <t>Scraper, 15 cubic meter minimum capacity</t>
  </si>
  <si>
    <t>Truck, highway 0.7 metric tons pickup (without operator)</t>
  </si>
  <si>
    <t>Air equipment, bushhammer, including bits and fittings (without operator)</t>
  </si>
  <si>
    <t>Air equipment, paving breaker, 20 kg minimum (without operator)</t>
  </si>
  <si>
    <t>Power tool, saw, chain, gasoline powered, 600 mm bar length (without operator)</t>
  </si>
  <si>
    <t>Cutting torch, oxygen-acetylene, portable, including hose and tips (without operator)</t>
  </si>
  <si>
    <t>Pump, water, trash, 150mm</t>
  </si>
  <si>
    <t>Crataegus columbiana, columbia hawthorn, 8 liter, container grown</t>
  </si>
  <si>
    <t>Quercus gambelii, gambel's oak,4 liter, container grown</t>
  </si>
  <si>
    <t>Rubus idaeus, american red raspberry, 300mm to 450mm height, container grown</t>
  </si>
  <si>
    <t>Conduit, 20mm, PVC</t>
  </si>
  <si>
    <t>Conduit, 20mm, fiberglass</t>
  </si>
  <si>
    <t>Conduit, 25mm, PVC</t>
  </si>
  <si>
    <t>Conduit, 25mm, fiberglass</t>
  </si>
  <si>
    <t>Conduit, 32mm, PVC</t>
  </si>
  <si>
    <t>Conduit, 40mm, PVC</t>
  </si>
  <si>
    <t>Conduit, 45mm, PVC</t>
  </si>
  <si>
    <t>Conduit, 50mm, PVC</t>
  </si>
  <si>
    <t>Conduit, 50mm, fiberglass</t>
  </si>
  <si>
    <t>Conduit, 65mm, PVC</t>
  </si>
  <si>
    <t>Conduit, 75mm, PVC</t>
  </si>
  <si>
    <t>Conduit, 75mm, fiberglass</t>
  </si>
  <si>
    <t>Conduit, 90mm, PVC</t>
  </si>
  <si>
    <t>Conduit, 100mm, PVC</t>
  </si>
  <si>
    <t>Conduit, 100mm, fiberglass</t>
  </si>
  <si>
    <t>Conduit, 125mm, PVC</t>
  </si>
  <si>
    <t>Conduit, 150mm, PVC</t>
  </si>
  <si>
    <t>Conduit, 150mm, fiberglass</t>
  </si>
  <si>
    <t>Conduit, 200mm, PVC</t>
  </si>
  <si>
    <t>Conduit, 200mm, fiberglass</t>
  </si>
  <si>
    <t>Conduit, 250mm, PVC</t>
  </si>
  <si>
    <t>Conduit, 250mm, fiberglass</t>
  </si>
  <si>
    <t>Conduit, 300mm, PVC</t>
  </si>
  <si>
    <t>Conduit, 300mm, fiberglass</t>
  </si>
  <si>
    <t>Luminaire, Lamps, type Twin 20 Light Standard</t>
  </si>
  <si>
    <t>Luminaire, Globe, type Twin 20 Light Standard</t>
  </si>
  <si>
    <t>Luminaire, Conversion kit, type Twin 20 Light Standard</t>
  </si>
  <si>
    <t>Luminaire, Photocontrols, type Twin 20 Light Standard</t>
  </si>
  <si>
    <t>Pole, type traffic signal</t>
  </si>
  <si>
    <t>Fixture, wayside exhibit</t>
  </si>
  <si>
    <t>Fixture, information box</t>
  </si>
  <si>
    <t>Remove and reset bench</t>
  </si>
  <si>
    <t>Remove and reset mailbox</t>
  </si>
  <si>
    <t>Remove and reset flag pole</t>
  </si>
  <si>
    <t>System installation, natural gas</t>
  </si>
  <si>
    <t>GEOGRID, UNIAXIAL</t>
  </si>
  <si>
    <t>GEOSYNTHETIC CLAY LINER</t>
  </si>
  <si>
    <t>POST-TENSIONING TENDON REPAIR</t>
  </si>
  <si>
    <t>POST-TENSIONING ANCHORAGE REPAIR</t>
  </si>
  <si>
    <t>SHOTCRETE, GRADING A, 2-INCH DEPTH</t>
  </si>
  <si>
    <t>SHOTCRETE, GRADING B, 2-INCH DEPTH</t>
  </si>
  <si>
    <t>SHOTCRETE, GRADING A, 4-INCH DEPTH</t>
  </si>
  <si>
    <t>SHOTCRETE, GRADING B, 4-INCH DEPTH</t>
  </si>
  <si>
    <t>SHOTCRETE, GRADING A, 6-INCH DEPTH</t>
  </si>
  <si>
    <t>SHOTCRETE, GRADING B, 6-INCH DEPTH</t>
  </si>
  <si>
    <t>REINFORCED SHOTCRETE, GRADING A, 2-INCH DEPTH</t>
  </si>
  <si>
    <t>REINFORCED SHOTCRETE, GRADING B, 2-INCH DEPTH</t>
  </si>
  <si>
    <t>REINFORCED SHOTCRETE, GRADING A, 4-INCH DEPTH</t>
  </si>
  <si>
    <t>REINFORCED SHOTCRETE, GRADING B, 4-INCH DEPTH</t>
  </si>
  <si>
    <t>REINFORCED SHOTCRETE, GRADING A, 6-INCH DEPTH</t>
  </si>
  <si>
    <t>REINFORCED SHOTCRETE, GRADING B, 6-INCH DEPTH</t>
  </si>
  <si>
    <t>REINFORCED SHOTCRETE, GRADING A, 8-INCH DEPTH</t>
  </si>
  <si>
    <t>REINFORCED SHOTCRETE, GRADING B, 8-INCH DEPTH</t>
  </si>
  <si>
    <t>REINFORCED SHOTCRETE, GRADING A, 10-INCH DEPTH</t>
  </si>
  <si>
    <t>REINFORCED SHOTCRETE, GRADING B, 10-INCH DEPTH</t>
  </si>
  <si>
    <t>REINFORCED SHOTCRETE, GRADING A, 12-INCH DEPTH</t>
  </si>
  <si>
    <t>REINFORCED SHOTCRETE, GRADING B, 12-INCH DEPTH</t>
  </si>
  <si>
    <t>CURB, CONCRETE, 3-INCH DEPTH</t>
  </si>
  <si>
    <t>CURB, ASPHALT, 3-INCH DEPTH</t>
  </si>
  <si>
    <t>CURB, STONE, TYPE 1, 3-INCH DEPTH</t>
  </si>
  <si>
    <t>CURB, STONE, TYPE 2, 3-INCH DEPTH</t>
  </si>
  <si>
    <t>4-INCH ENCASEMENT PIPE, GALVANIZED STEEL</t>
  </si>
  <si>
    <t>5-INCH ENCASEMENT PIPE, GALVANIZED STEEL</t>
  </si>
  <si>
    <t>6-INCH ENCASEMENT PIPE, GALVANIZED STEEL</t>
  </si>
  <si>
    <t>8-INCH ENCASEMENT PIPE, GALVANIZED STEEL</t>
  </si>
  <si>
    <t>10-INCH ENCASEMENT PIPE, GALVANIZED STEEL</t>
  </si>
  <si>
    <t>12-INCH ENCASEMENT PIPE, GALVANIZED STEEL</t>
  </si>
  <si>
    <t>14-INCH ENCASEMENT PIPE, GALVANIZED STEEL</t>
  </si>
  <si>
    <t>24-INCH ENCASEMENT PIPE, GALVANIZED STEEL</t>
  </si>
  <si>
    <t>42-INCH ENCASEMENT PIPE, GALVANIZED STEEL</t>
  </si>
  <si>
    <t>GUARDRAIL SYSTEM G1, TYPE 1, CLASS A, STEEL POSTS</t>
  </si>
  <si>
    <t>GUARDRAIL SYSTEM G2, TYPE 1, CLASS A STEEL POSTS</t>
  </si>
  <si>
    <t>GUARDRAIL SYSTEM G2, TYPE 2, CLASS A STEEL POSTS</t>
  </si>
  <si>
    <t>GUARDRAIL SYSTEM G2, TYPE 2, CLASS B STEEL POSTS</t>
  </si>
  <si>
    <t>GUARDRAIL SYSTEM G2, TYPE 3, CLASS A STEEL POSTS</t>
  </si>
  <si>
    <t>GUARDRAIL SYSTEM G2, TYPE 3, CLASS B STEEL POSTS</t>
  </si>
  <si>
    <t>GUARDRAIL SYSTEM G2, TYPE 4, CLASS A STEEL POSTS</t>
  </si>
  <si>
    <t>GUARDRAIL SYSTEM G2, TYPE 4, CLASS B STEEL POSTS</t>
  </si>
  <si>
    <t>GUARDRAIL SYSTEM G4, TYPE 2, CLASS A STEEL POSTS</t>
  </si>
  <si>
    <t>GUARDRAIL SYSTEM G4, TYPE 2, CLASS A WOOD POSTS</t>
  </si>
  <si>
    <t>GUARDRAIL SYSTEM G4, TYPE 2, CLASS A STEEL OR WOOD POSTS</t>
  </si>
  <si>
    <t>GUARDRAIL SYSTEM G4, TYPE 2, CLASS B STEEL POSTS</t>
  </si>
  <si>
    <t>GUARDRAIL SYSTEM G4, TYPE 2, CLASS B WOOD POSTS</t>
  </si>
  <si>
    <t>GUARDRAIL SYSTEM G4, TYPE 2, CLASS B STEEL OR WOOD POSTS</t>
  </si>
  <si>
    <t>GUARDRAIL SYSTEM G4, TYPE 3, CLASS A STEEL POSTS</t>
  </si>
  <si>
    <t>GUARDRAIL SYSTEM G4, TYPE 3, CLASS A WOOD POSTS</t>
  </si>
  <si>
    <t>GUARDRAIL SYSTEM G4, TYPE 3, CLASS A STEEL OR WOOD POSTS</t>
  </si>
  <si>
    <t>GUARDRAIL SYSTEM G4, TYPE 3, CLASS B STEEL POSTS</t>
  </si>
  <si>
    <t>GUARDRAIL SYSTEM G4, TYPE 3, CLASS B WOOD POSTS</t>
  </si>
  <si>
    <t>GUARDRAIL SYSTEM G4, TYPE 3, CLASS B STEEL OR WOOD POSTS</t>
  </si>
  <si>
    <t>GUARDRAIL SYSTEM G4, TYPE 4, CLASS A STEEL POSTS</t>
  </si>
  <si>
    <t>GUARDRAIL SYSTEM G4, TYPE 4, CLASS A WOOD POSTS</t>
  </si>
  <si>
    <t>GUARDRAIL SYSTEM G4, TYPE 4, CLASS A STEEL OR WOOD POSTS</t>
  </si>
  <si>
    <t>GUARDRAIL SYSTEM G4, TYPE 4, CLASS B STEEL POSTS</t>
  </si>
  <si>
    <t>GUARDRAIL SYSTEM G4, TYPE 4, CLASS B WOOD POSTS</t>
  </si>
  <si>
    <t>GUARDRAIL SYSTEM G4, TYPE 4, CLASS B STEEL OR WOOD POSTS</t>
  </si>
  <si>
    <t>GUARDRAIL SYSTEM G9, TYPE 2, CLASS A STEEL POSTS</t>
  </si>
  <si>
    <t>GUARDRAIL SYSTEM G9, TYPE 2, CLASS A WOOD POSTS</t>
  </si>
  <si>
    <t>GUARDRAIL SYSTEM G9, TYPE 2, CLASS A STEEL OR WOOD POSTS</t>
  </si>
  <si>
    <t>GUARDRAIL SYSTEM G9, TYPE 2, CLASS B STEEL POSTS</t>
  </si>
  <si>
    <t>GUARDRAIL SYSTEM G9, TYPE 2, CLASS B WOOD POSTS</t>
  </si>
  <si>
    <t>GUARDRAIL SYSTEM G9, TYPE 2, CLASS B STEEL OR WOOD POSTS</t>
  </si>
  <si>
    <t>GUARDRAIL SYSTEM G9, TYPE 3, CLASS A STEEL POSTS</t>
  </si>
  <si>
    <t>GUARDRAIL SYSTEM G9, TYPE 3, CLASS A WOOD POSTS</t>
  </si>
  <si>
    <t>GUARDRAIL SYSTEM G9, TYPE 3, CLASS A STEEL OR WOOD POSTS</t>
  </si>
  <si>
    <t>GUARDRAIL SYSTEM G9, TYPE 3, CLASS B STEEL POSTS</t>
  </si>
  <si>
    <t>GUARDRAIL SYSTEM G9, TYPE 3, CLASS B WOOD POSTS</t>
  </si>
  <si>
    <t>GUARDRAIL SYSTEM G9, TYPE 3, CLASS B STEEL OR WOOD POSTS</t>
  </si>
  <si>
    <t>GUARDRAIL SYSTEM G9, TYPE 4, CLASS A STEEL POSTS</t>
  </si>
  <si>
    <t>GUARDRAIL SYSTEM G9, TYPE 4, CLASS A WOOD POSTS</t>
  </si>
  <si>
    <t>GUARDRAIL SYSTEM G9, TYPE 4, CLASS A STEEL OR WOOD POSTS</t>
  </si>
  <si>
    <t>GUARDRAIL SYSTEM G9, TYPE 4, CLASS B STEEL POSTS</t>
  </si>
  <si>
    <t>GUARDRAIL SYSTEM G9, TYPE 4, CLASS B WOOD POSTS</t>
  </si>
  <si>
    <t>GUARDRAIL SYSTEM G9, TYPE 4, CLASS B STEEL OR WOOD POSTS</t>
  </si>
  <si>
    <t>GUARDRAIL SYSTEM MB4, TYPE 2, CLASS A STEEL POSTS</t>
  </si>
  <si>
    <t>GUARDRAIL SYSTEM MB4, TYPE 2, CLASS A WOOD POSTS</t>
  </si>
  <si>
    <t>GUARDRAIL SYSTEM MB4, TYPE 2, CLASS A STEEL OR WOOD POSTS</t>
  </si>
  <si>
    <t>GUARDRAIL SYSTEM MB4, TYPE 2, CLASS B STEEL POSTS</t>
  </si>
  <si>
    <t>GUARDRAIL SYSTEM MB4, TYPE 2, CLASS B WOOD POSTS</t>
  </si>
  <si>
    <t>GUARDRAIL SYSTEM MB4, TYPE 2, CLASS B STEEL OR WOOD POSTS</t>
  </si>
  <si>
    <t>GUARDRAIL SYSTEM MB4, TYPE 3, CLASS A STEEL POSTS</t>
  </si>
  <si>
    <t>GUARDRAIL SYSTEM MB4, TYPE 3, CLASS A WOOD POSTS</t>
  </si>
  <si>
    <t>GUARDRAIL SYSTEM MB4, TYPE 3, CLASS A STEEL OR WOOD POSTS</t>
  </si>
  <si>
    <t>GUARDRAIL SYSTEM MB4, TYPE 3, CLASS B STEEL POSTS</t>
  </si>
  <si>
    <t>GUARDRAIL SYSTEM MB4, TYPE 3, CLASS B WOOD POSTS</t>
  </si>
  <si>
    <t>GUARDRAIL SYSTEM MB4, TYPE 3, CLASS B STEEL OR WOOD POSTS</t>
  </si>
  <si>
    <t>GUARDRAIL SYSTEM MB4, TYPE 4, CLASS A STEEL POSTS</t>
  </si>
  <si>
    <t>GUARDRAIL SYSTEM MB4, TYPE 4, CLASS A WOOD POSTS</t>
  </si>
  <si>
    <t>GUARDRAIL SYSTEM MB4, TYPE 4, CLASS A STEEL OR WOOD POSTS</t>
  </si>
  <si>
    <t>GUARDRAIL SYSTEM MB4, TYPE 4, CLASS B STEEL POSTS</t>
  </si>
  <si>
    <t>GUARDRAIL SYSTEM MB4, TYPE 4, CLASS B WOOD POSTS</t>
  </si>
  <si>
    <t>GUARDRAIL SYSTEM MB4, TYPE 4, CLASS B STEEL OR WOOD POSTS</t>
  </si>
  <si>
    <t>GUARDRAIL SYSTEM MGS, TYPE 2, CLASS A STEEL POSTS</t>
  </si>
  <si>
    <t>GUARDRAIL SYSTEM MGS, TYPE 2, CLASS A WOOD POSTS</t>
  </si>
  <si>
    <t>GUARDRAIL SYSTEM MGS, TYPE 2, CLASS A STEEL OR WOOD POSTS</t>
  </si>
  <si>
    <t>GUARDRAIL SYSTEM MGS, TYPE 2, CLASS B STEEL POSTS</t>
  </si>
  <si>
    <t>GUARDRAIL SYSTEM MGS, TYPE 2, CLASS B WOOD POSTS</t>
  </si>
  <si>
    <t>GUARDRAIL SYSTEM MGS, TYPE 2, CLASS B STEEL OR WOOD POSTS</t>
  </si>
  <si>
    <t>GUARDRAIL SYSTEM MGS, TYPE 3, CLASS A STEEL POSTS</t>
  </si>
  <si>
    <t>GUARDRAIL SYSTEM MGS, TYPE 3, CLASS A WOOD POSTS</t>
  </si>
  <si>
    <t>GUARDRAIL SYSTEM MGS, TYPE 3, CLASS A STEEL OR WOOD POSTS</t>
  </si>
  <si>
    <t>GUARDRAIL SYSTEM MGS, TYPE 3, CLASS B STEEL POSTS</t>
  </si>
  <si>
    <t>GUARDRAIL SYSTEM MGS, TYPE 3, CLASS B WOOD POSTS</t>
  </si>
  <si>
    <t>GUARDRAIL SYSTEM MGS, TYPE 3, CLASS B STEEL OR WOOD POSTS</t>
  </si>
  <si>
    <t>GUARDRAIL SYSTEM MGS, TYPE 4, CLASS B STEEL POSTS</t>
  </si>
  <si>
    <t>GUARDRAIL SYSTEM MGS, TYPE 4, CLASS B WOOD POSTS</t>
  </si>
  <si>
    <t>GUARDRAIL SYSTEM MGS, TYPE 4, CLASS B STEEL OR WOOD POSTS</t>
  </si>
  <si>
    <t>TERMINAL SECTION, TYPE SBT-BAT</t>
  </si>
  <si>
    <t>TERMINAL SECTION, TYPE G4-BAT</t>
  </si>
  <si>
    <t>TERMINAL SECTION, TYPE G4-CRT</t>
  </si>
  <si>
    <t>TERMINAL SECTION, TYPE FLARED</t>
  </si>
  <si>
    <t>TERMINAL SECTION TYPE TANGENT</t>
  </si>
  <si>
    <t>TERMINAL SECTION, TYPE MGS TANGENT</t>
  </si>
  <si>
    <t>TERMINAL SECTION, TYPE MGS FLARED</t>
  </si>
  <si>
    <t>TERMINAL SECTION, TYPE MGS-BAT</t>
  </si>
  <si>
    <t>REPLACEMENT POST, STEEL</t>
  </si>
  <si>
    <t>REPLACEMENT POST, WOOD</t>
  </si>
  <si>
    <t>FENCE, BARBED WIRE, 3 STRAND</t>
  </si>
  <si>
    <t>FENCE, BARBED WIRE, 4 STRAND</t>
  </si>
  <si>
    <t>FENCE, BARBED WIRE, 5 STRAND</t>
  </si>
  <si>
    <t>FENCE, SPLIT RAIL, 2 RAIL</t>
  </si>
  <si>
    <t>FENCE, SPLIT RAIL, 3 RAIL</t>
  </si>
  <si>
    <t>FENCE, SPLIT RAIL, 4 RAIL</t>
  </si>
  <si>
    <t>FENCE, SPLIT RAIL, 5 RAIL</t>
  </si>
  <si>
    <t>FENCE, SPLIT RAIL, 6 RAIL</t>
  </si>
  <si>
    <t>FENCE, SPLIT RAIL, 7 RAIL</t>
  </si>
  <si>
    <t>GATE, WOOD, 3 FEET WIDTH</t>
  </si>
  <si>
    <t>GATE, WOOD, 10 FEET WIDTH</t>
  </si>
  <si>
    <t>GATE, WOOD, 12 FEET WIDTH</t>
  </si>
  <si>
    <t>GATE, WOOD, 16 FEET WIDTH</t>
  </si>
  <si>
    <t>GATE, WOOD, 20 FEET WIDTH</t>
  </si>
  <si>
    <t>GATE, WOOD, 22 FEET WIDTH</t>
  </si>
  <si>
    <t>GATE, WOOD, 28 FEET WIDTH</t>
  </si>
  <si>
    <t>GATE, METAL, 3 FEET WIDTH</t>
  </si>
  <si>
    <t>GATE, METAL, 10 FEET WIDTH</t>
  </si>
  <si>
    <t>GATE, METAL, 12 FEET WIDTH</t>
  </si>
  <si>
    <t>GATE, METAL, 14 FEET WIDTH</t>
  </si>
  <si>
    <t>GATE, METAL, 16 FEET WIDTH</t>
  </si>
  <si>
    <t>GATE, METAL, 18 FEET WIDTH</t>
  </si>
  <si>
    <t>GATE, METAL, 20 FEET WIDTH</t>
  </si>
  <si>
    <t>GATE, METAL, 22 FEET WIDTH</t>
  </si>
  <si>
    <t>GATE, METAL, 24 FEET WIDTH</t>
  </si>
  <si>
    <t>GATE, METAL, 26 FEET WIDTH</t>
  </si>
  <si>
    <t>GATE, METAL, 28 FEET WIDTH</t>
  </si>
  <si>
    <t>GATE, METAL, 30 FEET WIDTH</t>
  </si>
  <si>
    <t>GATE, BARBED WIRE, 3-STRAND</t>
  </si>
  <si>
    <t>GATE, BARBED WIRE, 4-STRAND</t>
  </si>
  <si>
    <t>GATE, BARBED WIRE, 5-STRAND</t>
  </si>
  <si>
    <t>STONE MASONRY GUARDWALL</t>
  </si>
  <si>
    <t>STONE MASONRY GUARDWALL TYPE 1</t>
  </si>
  <si>
    <t>STONE MASONRY GUARDWALL TYPE 2</t>
  </si>
  <si>
    <t>STONE MASONRY GUARDWALL TYPE 3</t>
  </si>
  <si>
    <t>STONE MASONRY GUARDWALL TYPE 4</t>
  </si>
  <si>
    <t>DUMP TRUCK, 5 CUBIC YARD MINIMUM CAPACITY</t>
  </si>
  <si>
    <t>DUMP TRUCK, 6 CUBIC YARD MINIMUM CAPACITY</t>
  </si>
  <si>
    <t>DUMP TRUCK, 7 CUBIC YARD MINIMUM CAPACITY</t>
  </si>
  <si>
    <t>DUMP TRUCK, 8 CUBIC YARD MINIMUM CAPACITY</t>
  </si>
  <si>
    <t>DUMP TRUCK, 10 CUBIC YARD MINIMUM CAPACITY</t>
  </si>
  <si>
    <t>DUMP TRUCK, 12 CUBIC YARD MINIMUM CAPACITY</t>
  </si>
  <si>
    <t>DUMP TRUCK, 17 CUBIC YARD MINIMUM CAPACITY</t>
  </si>
  <si>
    <t>BACKHOE</t>
  </si>
  <si>
    <t>WHEEL LOADER, 0.4 CUBIC YARD MINIMUM RATED CAPACITY</t>
  </si>
  <si>
    <t>WHEEL LOADER, 0.7 CUBIC YARD MINIMUM RATED CAPACITY</t>
  </si>
  <si>
    <t>WHEEL LOADER, 1 CUBIC YARD MINIMUM RATED CAPACITY</t>
  </si>
  <si>
    <t>WHEEL LOADER, 2 CUBIC YARD MINIMUM RATED CAPACITY</t>
  </si>
  <si>
    <t>WHEEL LOADER, 3 CUBIC YARD MINIMUM RATED CAPACITY</t>
  </si>
  <si>
    <t>WHEEL LOADER, 4 CUBIC YARD MINIMUM RATED CAPACITY</t>
  </si>
  <si>
    <t>WHEEL LOADER, 5 CUBIC YARD MINIMUM RATED CAPACITY</t>
  </si>
  <si>
    <t>WHEEL LOADER, 6 CUBIC YARD MINIMUM RATED CAPACITY</t>
  </si>
  <si>
    <t>BULLDOZER, 70HP MINIMUM FLYWHEEL POWER</t>
  </si>
  <si>
    <t>BULLDOZER, 80HP MINIMUM FLYWHEEL POWER</t>
  </si>
  <si>
    <t>BULLDOZER, 120HP MINIMUM FLYWHEEL POWER</t>
  </si>
  <si>
    <t>BULLDOZER, 160HP MINIMUM FLYWHEEL POWER</t>
  </si>
  <si>
    <t>BULLDOZER, 200HP MINIMUM FLYWHEEL POWER</t>
  </si>
  <si>
    <t>BULLDOZER, 250HP MINIMUM FLYWHEEL POWER</t>
  </si>
  <si>
    <t>BULLDOZER, 350HP MINIMUM FLYWHEEL POWER</t>
  </si>
  <si>
    <t>BULLDOZER, 400HP MINIMUM FLYWHEEL POWER</t>
  </si>
  <si>
    <t>BULLDOZER, POWER ANGLE AND POWER TILT BLADE, 60HP MINIMUM</t>
  </si>
  <si>
    <t>BULLDOZER, UNIVERSAL BLADE, 100HP MINIMUM</t>
  </si>
  <si>
    <t>BULLDOZER, UNIVERSAL BLADE, 170HP MINIMUM</t>
  </si>
  <si>
    <t>BULLDOZER, STRAIGHT BLADE, 170HP</t>
  </si>
  <si>
    <t>BULLDOZER, 200HP MINIMUM</t>
  </si>
  <si>
    <t>BULLDOZER, UNIVERSAL BLADE, 200HP MINIMUM</t>
  </si>
  <si>
    <t>BULLDOZER, UNIVERSAL BLADE, 250HP MINIMUM, WITH WINCH AND CABLE</t>
  </si>
  <si>
    <t>BULLDOZER, RIPPER, 300HP MINIMUM</t>
  </si>
  <si>
    <t>BULLDOZER, UNIVERSAL BLADE, 300HP MINIMUM</t>
  </si>
  <si>
    <t>BULLDOZER, UNIVERSAL BLADE AND RIPPER, 300HP MINIMUM</t>
  </si>
  <si>
    <t>ROLLER</t>
  </si>
  <si>
    <t>COMPACTOR</t>
  </si>
  <si>
    <t>TRACTOR, WITH 60-INCH BAR MOWER</t>
  </si>
  <si>
    <t>TRACTOR, WITH 72-INCH BAR MOWER</t>
  </si>
  <si>
    <t>TRACTOR, WITH 72-INCH DIAMETER ROTARY MOWER, 12HP</t>
  </si>
  <si>
    <t>BRUSH MOWER, WITH 72-INCH DIAMETER ROTARY MOWER, 50HP</t>
  </si>
  <si>
    <t>POWER BROOM</t>
  </si>
  <si>
    <t>CRANE</t>
  </si>
  <si>
    <t>CRANE, TRUCK MOUNTED, 40 TON MINIMUM CAPACITY, 100 FOOT MINIMUM BOOM WITH CLAM BUCKET</t>
  </si>
  <si>
    <t>CRANE, TRUCK MOUNTED, 45 TON MINIMUM CAPACITY, 90 FOOT MINIMUM BOOM, WITH DRAGLINE BUCKET</t>
  </si>
  <si>
    <t>CRANE, TRUCK MOUNTED, 45 TON MINIMUM CAPACITY, 100 FOOT MINIMUM BOOM, WITH DRAGLINE BUCKET</t>
  </si>
  <si>
    <t>MOTOR GRADER</t>
  </si>
  <si>
    <t>MOTOR GRADER, 8 FOOT MINIMUM BLADE</t>
  </si>
  <si>
    <t>MOTOR GRADER, 12 FOOT MINIMUM BLADE</t>
  </si>
  <si>
    <t>MOTOR GRADER, 14 FOOT MINIMUM BLADE</t>
  </si>
  <si>
    <t>HYDRAULIC EXCAVATOR</t>
  </si>
  <si>
    <t>HYDRAULIC EXCAVATOR, 3.0 CUBIC YARD MINIMUM CAPACITY, 165HP MINIMUM FLYWHEEL POWER</t>
  </si>
  <si>
    <t>HYDRAULIC EXCAVATOR, CRAWLER MOUNTED, 1.0 CUBIC YARD MINIMUM CAPACITY WITH THUMB ATTACHMENT</t>
  </si>
  <si>
    <t>HYDRAULIC EXCAVATOR, CRAWLER MOUNTED, 1.5 CUBIC YARD MINIMUM CAPACITY</t>
  </si>
  <si>
    <t>HYDRAULIC EXCAVATOR, CRAWLER MOUNTED, 1.5 CUBIC YARD MINIMUM CAPACITY, 245HP MINIMUM</t>
  </si>
  <si>
    <t>HYDRAULIC EXCAVATOR, 3/4 CUBIC YARD MINIMUM CAPACITY</t>
  </si>
  <si>
    <t>HYDRAULIC EXCAVATOR, 1 CUBIC YARD MINIMUM CAPACITY</t>
  </si>
  <si>
    <t>HYDRAULIC EXCAVATOR, 1 CUBIC YARD MINIMUM CAPACITY WITH THUMB ATTACHMENT</t>
  </si>
  <si>
    <t>LOADER, TRACK TYPE, 2 CUBIC YARD MINIMUM CAPACITY</t>
  </si>
  <si>
    <t>LOADER, WHEEL, SKID STEER, 40HP MINIMUM</t>
  </si>
  <si>
    <t>FOUR WHEEL ALL TERRAIN VEHICLE</t>
  </si>
  <si>
    <t>MANLIFT</t>
  </si>
  <si>
    <t>CHIPPER</t>
  </si>
  <si>
    <t>STUMP CUTTER</t>
  </si>
  <si>
    <t>CHAIN SAW</t>
  </si>
  <si>
    <t>PICKUP TRUCK, 1 TON</t>
  </si>
  <si>
    <t>WATER TRUCK</t>
  </si>
  <si>
    <t>SNOW PLOW</t>
  </si>
  <si>
    <t>SCRAPER, 15 CUBIC YARD MINIMUM CAPACITY</t>
  </si>
  <si>
    <t>TRUCK, HIGHWAY 3/4 TON PICKUP (WITHOUT OPERATOR)</t>
  </si>
  <si>
    <t>AIR EQUIPMENT, BUSHHAMMER, INCLUDING BITS AND FITTINGS (WITHOUT OPERATOR)</t>
  </si>
  <si>
    <t>AIR EQUIPMENT, PAVING BREAKER, 50 POUND MINIMUM (WITHOUT OPERATOR)</t>
  </si>
  <si>
    <t>POWER TOOL, SAW, CHAIN, GASOLINE POWERED, 2 FOOT BAR LENGTH (WITHOUT OPERATOR)</t>
  </si>
  <si>
    <t>CUTTING TORCH, OXYGEN-ACETYLENE, PORTABLE, INCLUDING HOSE AND TIPS (WITHOUT OPERATOR)</t>
  </si>
  <si>
    <t>HYDRAULIC EXCAVATOR, 0.7 CUBIC METER MINIMUM CAPACITY</t>
  </si>
  <si>
    <t>PUMP, WATER, TRASH, 6-INCH</t>
  </si>
  <si>
    <t>FURNISHING AND PLACING TOPSOIL</t>
  </si>
  <si>
    <t>PLACING CONSERVED TOPSOIL</t>
  </si>
  <si>
    <t>PLACING MANUFACTURED TOPSOIL</t>
  </si>
  <si>
    <t>CRATAEGUS COLUMBIANA, COLUMBIA HAWTHORN, 2 GALLON, CONTAINER GROWN</t>
  </si>
  <si>
    <t>PSEUDOTSUGA MENZIESII, DOUGLAS FIR, 48-INCH TO 60-INCH HEIGHT, BALLED AND BURLAPPED</t>
  </si>
  <si>
    <t>QUERCUS GAMBELII, GAMBEL'S OAK, 1 GALLON, CONTAINER GROWN</t>
  </si>
  <si>
    <t>RUBUS IDAEUS, AMERICAN RED RASPBERRY, 12-INCH TO 18-INCH HEIGHT, CONTAINER GROWN</t>
  </si>
  <si>
    <t>CONDUIT, 3/4-INCH, PVC</t>
  </si>
  <si>
    <t>CONDUIT, 3/4-INCH, FIBERGLASS</t>
  </si>
  <si>
    <t>CONDUIT, 1-INCH, PVC</t>
  </si>
  <si>
    <t>CONDUIT, 1-INCH, FIBERGLASS</t>
  </si>
  <si>
    <t>CONDUIT, 1 1/4-INCH, PVC</t>
  </si>
  <si>
    <t>CONDUIT, 1 1/2-INCH, PVC</t>
  </si>
  <si>
    <t>CONDUIT, 1 3/4-INCH, PVC</t>
  </si>
  <si>
    <t>CONDUIT, 2-INCH, PVC</t>
  </si>
  <si>
    <t>CONDUIT, 2-INCH, FIBERGLASS</t>
  </si>
  <si>
    <t>CONDUIT, 2 1/2-INCH, PVC</t>
  </si>
  <si>
    <t>CONDUIT, 3-INCH, PVC</t>
  </si>
  <si>
    <t>CONDUIT, 3-INCH, FIBERGLASS</t>
  </si>
  <si>
    <t>CONDUIT, 3 1/2-INCH, PVC</t>
  </si>
  <si>
    <t>CONDUIT, 4-INCH, PVC</t>
  </si>
  <si>
    <t>CONDUIT, 4-INCH, FIBERGLASS</t>
  </si>
  <si>
    <t>CONDUIT, 5-INCH, PVC</t>
  </si>
  <si>
    <t>CONDUIT, 6-INCH, PVC</t>
  </si>
  <si>
    <t>CONDUIT, 6-INCH, FIBERGLASS</t>
  </si>
  <si>
    <t>CONDUIT, 8-INCH, PVC</t>
  </si>
  <si>
    <t>CONDUIT, 8-INCH, FIBERGLASS</t>
  </si>
  <si>
    <t>CONDUIT, 10-INCH, PVC</t>
  </si>
  <si>
    <t>CONDUIT, 10-INCH, FIBERGLASS</t>
  </si>
  <si>
    <t>CONDUIT, 12-INCH, PVC</t>
  </si>
  <si>
    <t>CONDUIT, 12-INCH, FIBERGLASS</t>
  </si>
  <si>
    <t>LUMINAIRE, LAMPS, TYPE TWIN 20 LIGHT STANDARD</t>
  </si>
  <si>
    <t>LUMINAIRE, GLOBE, TYPE TWIN 20 LIGHT STANDARD</t>
  </si>
  <si>
    <t>LUMINAIRE, CONVERSION KIT, TYPE TWIN 20 LIGHT STANDARD</t>
  </si>
  <si>
    <t>LUMINAIRE, PHOTOCONTROLS, TYPE TWIN 20 LIGHT STANDARD</t>
  </si>
  <si>
    <t>POLE, TYPE TRAFFIC SIGNAL</t>
  </si>
  <si>
    <t>REMOVE AND RESET BENCH</t>
  </si>
  <si>
    <t>REMOVE AND RESET MAILBOX</t>
  </si>
  <si>
    <t>REMOVE AND RESET FLAG POLE</t>
  </si>
  <si>
    <t>SYSTEM INSTALLATION, NATURAL GAS</t>
  </si>
  <si>
    <t>30401-5600</t>
  </si>
  <si>
    <t>Recessed pavement markings, type ----, ----</t>
  </si>
  <si>
    <t>Recessed pavement markings, type H, solid</t>
  </si>
  <si>
    <t>63411-1500</t>
  </si>
  <si>
    <t>63411-1600</t>
  </si>
  <si>
    <t>63411-1700</t>
  </si>
  <si>
    <t>63411-1800</t>
  </si>
  <si>
    <t>Recessed pavement markings, type H, broken</t>
  </si>
  <si>
    <t>Recessed pavement markings, type I, solid</t>
  </si>
  <si>
    <t>Recessed pavement markings, type I, broken</t>
  </si>
  <si>
    <t>RECESSED PAVEMENT MARKINGS, TYPE H, SOLID</t>
  </si>
  <si>
    <t>RECESSED PAVEMENT MARKINGS, TYPE H, BROKEN</t>
  </si>
  <si>
    <t>RECESSED PAVEMENT MARKINGS, TYPE I, SOLID</t>
  </si>
  <si>
    <t>RECESSED PAVEMENT MARKINGS, TYPE I, BROKEN</t>
  </si>
  <si>
    <t>63411-1650</t>
  </si>
  <si>
    <t>Recessed pavement markings, type H, dotted</t>
  </si>
  <si>
    <t>RECESSED PAVEMENT MARKINGS, TYPE H, DOTTED</t>
  </si>
  <si>
    <t>63411-1850</t>
  </si>
  <si>
    <t>Recessed pavement markings, type I, dotted</t>
  </si>
  <si>
    <t>RECESSED PAVEMENT MARKINGS, TYPE I, DOTTED</t>
  </si>
  <si>
    <t>63413-0050</t>
  </si>
  <si>
    <t>Recessed pavement markings, symbols</t>
  </si>
  <si>
    <t>each</t>
  </si>
  <si>
    <t>RECESSED PAVEMENT MARKINGS, SYMBOLS</t>
  </si>
  <si>
    <t>63411-0000</t>
  </si>
  <si>
    <t>Recessed pavement markings</t>
  </si>
  <si>
    <t>RECESSED PAVEMENT MARKINGS</t>
  </si>
  <si>
    <t>15704-1200</t>
  </si>
  <si>
    <t>Soil erosion control, rock mulch</t>
  </si>
  <si>
    <t>SOIL EROSION CONTROL, ROCK MULCH</t>
  </si>
  <si>
    <t>Painting, ----------</t>
  </si>
  <si>
    <r>
      <t xml:space="preserve">270  Compaction Grouting - </t>
    </r>
    <r>
      <rPr>
        <b/>
        <sz val="10"/>
        <color rgb="FFFF0000"/>
        <rFont val="Arial Narrow"/>
        <family val="2"/>
      </rPr>
      <t>Not in FP-14</t>
    </r>
  </si>
  <si>
    <r>
      <t xml:space="preserve">271 Geotechnical Exploration - </t>
    </r>
    <r>
      <rPr>
        <b/>
        <sz val="10"/>
        <color rgb="FFFF0000"/>
        <rFont val="Arial Narrow"/>
        <family val="2"/>
      </rPr>
      <t>Not in FP-14</t>
    </r>
  </si>
  <si>
    <r>
      <t xml:space="preserve">273  Polyurethane Resin Injection (PUR) - </t>
    </r>
    <r>
      <rPr>
        <b/>
        <sz val="10"/>
        <color rgb="FFFF0000"/>
        <rFont val="Arial Narrow"/>
        <family val="2"/>
      </rPr>
      <t>Not in FP-14</t>
    </r>
  </si>
  <si>
    <r>
      <t xml:space="preserve">274 Vibro Columns - </t>
    </r>
    <r>
      <rPr>
        <b/>
        <sz val="10"/>
        <color rgb="FFFF0000"/>
        <rFont val="Arial Narrow"/>
        <family val="2"/>
      </rPr>
      <t>Not in FP-14</t>
    </r>
  </si>
  <si>
    <r>
      <t xml:space="preserve">275 Geofoam - </t>
    </r>
    <r>
      <rPr>
        <b/>
        <sz val="10"/>
        <color rgb="FFFF0000"/>
        <rFont val="Arial Narrow"/>
        <family val="2"/>
      </rPr>
      <t>Not in FP-14</t>
    </r>
  </si>
  <si>
    <r>
      <t xml:space="preserve">276 Geotechnical Ground Improvements - </t>
    </r>
    <r>
      <rPr>
        <b/>
        <sz val="10"/>
        <color rgb="FFFF0000"/>
        <rFont val="Arial Narrow"/>
        <family val="2"/>
      </rPr>
      <t>Not in FP-14</t>
    </r>
  </si>
  <si>
    <r>
      <t xml:space="preserve">307  Cement Treated Aggregate Course - </t>
    </r>
    <r>
      <rPr>
        <b/>
        <sz val="10"/>
        <color rgb="FFFF0000"/>
        <rFont val="Arial Narrow"/>
        <family val="2"/>
      </rPr>
      <t>Not in FP-14</t>
    </r>
  </si>
  <si>
    <r>
      <t xml:space="preserve">308  Recycled Aggregate - </t>
    </r>
    <r>
      <rPr>
        <b/>
        <sz val="10"/>
        <color rgb="FFFF0000"/>
        <rFont val="Arial Narrow"/>
        <family val="2"/>
      </rPr>
      <t>Not in FP-14</t>
    </r>
  </si>
  <si>
    <r>
      <t xml:space="preserve">408  Cold Recycled Asphalt Base Course - </t>
    </r>
    <r>
      <rPr>
        <b/>
        <sz val="10"/>
        <color rgb="FFFF0000"/>
        <rFont val="Arial Narrow"/>
        <family val="2"/>
      </rPr>
      <t>Not in FP-14</t>
    </r>
  </si>
  <si>
    <r>
      <t xml:space="preserve">576  Pile encapsulation  - </t>
    </r>
    <r>
      <rPr>
        <b/>
        <sz val="10"/>
        <color rgb="FFFF0000"/>
        <rFont val="Arial Narrow"/>
        <family val="2"/>
      </rPr>
      <t>Not in FP-14</t>
    </r>
  </si>
  <si>
    <r>
      <t xml:space="preserve">577 Plastic structures - </t>
    </r>
    <r>
      <rPr>
        <b/>
        <sz val="10"/>
        <color rgb="FFFF0000"/>
        <rFont val="Arial Narrow"/>
        <family val="2"/>
      </rPr>
      <t>Not in FP-14</t>
    </r>
  </si>
  <si>
    <r>
      <rPr>
        <b/>
        <sz val="10"/>
        <rFont val="Arial Narrow"/>
        <family val="2"/>
      </rPr>
      <t xml:space="preserve">580 Alternate Bridge - </t>
    </r>
    <r>
      <rPr>
        <b/>
        <sz val="10"/>
        <color rgb="FFFF0000"/>
        <rFont val="Arial Narrow"/>
        <family val="2"/>
      </rPr>
      <t>Not in FP</t>
    </r>
  </si>
  <si>
    <r>
      <rPr>
        <b/>
        <sz val="10"/>
        <rFont val="Arial Narrow"/>
        <family val="2"/>
      </rPr>
      <t xml:space="preserve">581 Structural Cable Systems - </t>
    </r>
    <r>
      <rPr>
        <b/>
        <sz val="10"/>
        <color rgb="FFFF0000"/>
        <rFont val="Arial Narrow"/>
        <family val="2"/>
      </rPr>
      <t>Not in FP</t>
    </r>
  </si>
  <si>
    <r>
      <rPr>
        <b/>
        <sz val="10"/>
        <rFont val="Arial Narrow"/>
        <family val="2"/>
      </rPr>
      <t>582 Helical Piles -</t>
    </r>
    <r>
      <rPr>
        <b/>
        <sz val="10"/>
        <color rgb="FFFF0000"/>
        <rFont val="Arial Narrow"/>
        <family val="2"/>
      </rPr>
      <t xml:space="preserve"> Not in FP</t>
    </r>
  </si>
  <si>
    <r>
      <rPr>
        <b/>
        <sz val="10"/>
        <rFont val="Arial Narrow"/>
        <family val="2"/>
      </rPr>
      <t>583 Carbon Fiber Reinforced Polymer</t>
    </r>
    <r>
      <rPr>
        <b/>
        <sz val="10"/>
        <color indexed="10"/>
        <rFont val="Arial Narrow"/>
        <family val="2"/>
      </rPr>
      <t xml:space="preserve"> - Not in FP</t>
    </r>
  </si>
  <si>
    <r>
      <t xml:space="preserve">645  Locating Utilities  - </t>
    </r>
    <r>
      <rPr>
        <b/>
        <sz val="10"/>
        <color rgb="FFFF0000"/>
        <rFont val="Arial Narrow"/>
        <family val="2"/>
      </rPr>
      <t>Not in FP-14</t>
    </r>
  </si>
  <si>
    <r>
      <t xml:space="preserve">646  Roadside Development - </t>
    </r>
    <r>
      <rPr>
        <b/>
        <sz val="10"/>
        <color rgb="FFFF0000"/>
        <rFont val="Arial Narrow"/>
        <family val="2"/>
      </rPr>
      <t>Not in FP-14</t>
    </r>
  </si>
  <si>
    <r>
      <t xml:space="preserve">648  Pipeline Energy Utilities - </t>
    </r>
    <r>
      <rPr>
        <b/>
        <sz val="10"/>
        <color rgb="FFFF0000"/>
        <rFont val="Arial Narrow"/>
        <family val="2"/>
      </rPr>
      <t>Not in FP-14</t>
    </r>
  </si>
  <si>
    <r>
      <t xml:space="preserve">650  Temporary Diversions - </t>
    </r>
    <r>
      <rPr>
        <b/>
        <sz val="10"/>
        <color rgb="FFFF0000"/>
        <rFont val="Arial Narrow"/>
        <family val="2"/>
      </rPr>
      <t>Not in FP-14</t>
    </r>
  </si>
  <si>
    <r>
      <t xml:space="preserve">652  Railroad Work - </t>
    </r>
    <r>
      <rPr>
        <b/>
        <sz val="10"/>
        <color rgb="FFFF0000"/>
        <rFont val="Arial Narrow"/>
        <family val="2"/>
      </rPr>
      <t>Not in FP-14</t>
    </r>
  </si>
  <si>
    <r>
      <t xml:space="preserve">666 Contract Modification Work - </t>
    </r>
    <r>
      <rPr>
        <b/>
        <sz val="10"/>
        <color rgb="FFFF0000"/>
        <rFont val="Arial Narrow"/>
        <family val="2"/>
      </rPr>
      <t>Not in FP-14</t>
    </r>
  </si>
  <si>
    <r>
      <t xml:space="preserve">667 Negotiated Pay Item - </t>
    </r>
    <r>
      <rPr>
        <b/>
        <sz val="10"/>
        <color rgb="FFFF0000"/>
        <rFont val="Arial Narrow"/>
        <family val="2"/>
      </rPr>
      <t>Not in FP-14</t>
    </r>
  </si>
  <si>
    <r>
      <t xml:space="preserve">668 Design Build Pay Items - </t>
    </r>
    <r>
      <rPr>
        <b/>
        <sz val="10"/>
        <color rgb="FFFF0000"/>
        <rFont val="Arial Narrow"/>
        <family val="2"/>
      </rPr>
      <t>Not in FP-14</t>
    </r>
  </si>
  <si>
    <r>
      <t xml:space="preserve">669  CMGC  -  </t>
    </r>
    <r>
      <rPr>
        <b/>
        <sz val="10"/>
        <color rgb="FFFF0000"/>
        <rFont val="Arial Narrow"/>
        <family val="2"/>
      </rPr>
      <t>Not in FP-14</t>
    </r>
  </si>
  <si>
    <r>
      <t xml:space="preserve">670  Lump Sum Project  -  </t>
    </r>
    <r>
      <rPr>
        <b/>
        <sz val="10"/>
        <color rgb="FFFF0000"/>
        <rFont val="Arial Narrow"/>
        <family val="2"/>
      </rPr>
      <t>Not in FP-14</t>
    </r>
  </si>
  <si>
    <r>
      <t xml:space="preserve">999 Non Pay Items - </t>
    </r>
    <r>
      <rPr>
        <b/>
        <sz val="10"/>
        <color rgb="FFFF0000"/>
        <rFont val="Arial Narrow"/>
        <family val="2"/>
      </rPr>
      <t>Not in FP-14</t>
    </r>
  </si>
  <si>
    <t>Drainage weep hole</t>
  </si>
  <si>
    <t>Vent scrubber</t>
  </si>
  <si>
    <t>56304-0100</t>
  </si>
  <si>
    <t>Painting, pipe</t>
  </si>
  <si>
    <t>PAINTING, PIPE</t>
  </si>
  <si>
    <t>DRAINAGE WEEP HOLE</t>
  </si>
  <si>
    <t>61104-1400</t>
  </si>
  <si>
    <t>Valve, check</t>
  </si>
  <si>
    <t>VALVE, CHECK</t>
  </si>
  <si>
    <t>61208-0000</t>
  </si>
  <si>
    <t>VENT SCRUBBER</t>
  </si>
  <si>
    <t>61010-0000</t>
  </si>
  <si>
    <t>Correct US unit from LNFT to EACH (corrected in EEBACS)</t>
  </si>
  <si>
    <t>25701-0800</t>
  </si>
  <si>
    <t>Contractor furnished rockery design</t>
  </si>
  <si>
    <t>CONTRACTOR FURNISHED ROCKERY DESIGN</t>
  </si>
  <si>
    <t>64603-0000</t>
  </si>
  <si>
    <r>
      <t xml:space="preserve">254  Other Retaining Walls </t>
    </r>
    <r>
      <rPr>
        <b/>
        <sz val="10"/>
        <color rgb="FFFF0000"/>
        <rFont val="Arial Narrow"/>
        <family val="2"/>
      </rPr>
      <t>- Not in FP-14</t>
    </r>
  </si>
  <si>
    <t>Bin wall</t>
  </si>
  <si>
    <t>Geotech team</t>
  </si>
  <si>
    <t>25401-0000</t>
  </si>
  <si>
    <t>BIN WALL</t>
  </si>
  <si>
    <t>25701-0900</t>
  </si>
  <si>
    <t>63405-2100</t>
  </si>
  <si>
    <t>Pavement markings, type E, speed hump markings</t>
  </si>
  <si>
    <t>PAVEMENT MARKINGS, TYPE E, SPEED HUMP MARKINGS</t>
  </si>
  <si>
    <t>Safety:  Do NOT use!  For next FP - DELETE pay item?</t>
  </si>
  <si>
    <t>WFL (verify w/CFL&amp;EFL):  For next FP - DELETE pay item?</t>
  </si>
  <si>
    <t>EEBACS only</t>
  </si>
  <si>
    <t>Temporary bridge rental</t>
  </si>
  <si>
    <t>57520-0000</t>
  </si>
  <si>
    <t>TEMPORARY BRIDGE RENTAL</t>
  </si>
  <si>
    <t>60216-0000</t>
  </si>
  <si>
    <t>LARGE PRECAST CONCRETE ARCH CULVERT</t>
  </si>
  <si>
    <t>Large precast concrete arch culvert</t>
  </si>
  <si>
    <t>42001-0000</t>
  </si>
  <si>
    <t>Pavement preservation treatment</t>
  </si>
  <si>
    <r>
      <rPr>
        <b/>
        <sz val="10"/>
        <rFont val="Arial Narrow"/>
        <family val="2"/>
      </rPr>
      <t>420 Pavement Preservation Treatment</t>
    </r>
    <r>
      <rPr>
        <b/>
        <sz val="10"/>
        <color rgb="FFFF0000"/>
        <rFont val="Arial Narrow"/>
        <family val="2"/>
      </rPr>
      <t xml:space="preserve"> - Not in FP</t>
    </r>
  </si>
  <si>
    <t>Intent of this Section is to remain generic so that contractors can bid the treatment method that he believes is most cost effective.  If treatment specified use appropriate EXISTING FP Section</t>
  </si>
  <si>
    <t>PAVEMENT PRESERVATION TREATMENT</t>
  </si>
  <si>
    <t>Use ONLY if the contractors are selecting treatment type to bid on. (If Gov requiring specific treatment type, use existing specific pay items).</t>
  </si>
  <si>
    <t>61110-2000</t>
  </si>
  <si>
    <t>Siphon system</t>
  </si>
  <si>
    <t>SIPHON SYSTEM</t>
  </si>
  <si>
    <t>20304-7500</t>
  </si>
  <si>
    <t>Removal of siphon system</t>
  </si>
  <si>
    <t>REMOVAL OF SIPHON SYSTEM</t>
  </si>
  <si>
    <t>62405-0350</t>
  </si>
  <si>
    <t>Contractor furnished bin wall design</t>
  </si>
  <si>
    <t>CONTRACTOR FURNISHED BIN WALL DESIGN</t>
  </si>
  <si>
    <t>Was missing "design"</t>
  </si>
  <si>
    <t>25701-0000</t>
  </si>
  <si>
    <t>Contractor furnished wall design</t>
  </si>
  <si>
    <t>CONTRACTOR FURNISHED WALL DESIGN</t>
  </si>
  <si>
    <t>60220-3965</t>
  </si>
  <si>
    <t>3600mm span, 1200mm rise precast reinforced concrete box culvert</t>
  </si>
  <si>
    <t>12 FEET SPAN, 4 FEET RISE, PRECAST REINFORCED CONCRETE BOX CULVERT</t>
  </si>
  <si>
    <t>Precast concrete block retaining wall</t>
  </si>
  <si>
    <t>25403-0000</t>
  </si>
  <si>
    <t>PRECAST CONCRETE BLOCK RETAINING WALL</t>
  </si>
  <si>
    <t>Structural concrete, class StateDOT</t>
  </si>
  <si>
    <t>STRUCTURAL CONCRETE, CLASS STATEDOT</t>
  </si>
  <si>
    <t>55201-1500</t>
  </si>
  <si>
    <t>55405-0000</t>
  </si>
  <si>
    <t>Glass fiber reinforced polymer (GFRP) reinforcing bars</t>
  </si>
  <si>
    <t>GLASS FIBER REINFORCED POLYMER (GFRP) REINFORCING BARS</t>
  </si>
  <si>
    <t>55401-4000</t>
  </si>
  <si>
    <t>Reinforcing steel, uncoated, specialty high-strength, corrosion resistant</t>
  </si>
  <si>
    <t>REINFORCING STEEL, UNCOATED, SPECIALTY HIGH-STRENGTH, CORROSION RESISTANT</t>
  </si>
  <si>
    <t>Concrete overlay, class very early strength latex modified concrete (VESLMC)</t>
  </si>
  <si>
    <t>CONCRETE OVERLAY, CLASS VERY EARLY STRENGTH LATEX MODIFIED CONCRETE  (VESLMC)</t>
  </si>
  <si>
    <t>57705-0200</t>
  </si>
  <si>
    <t>Fiber reinforced polymer (FRP), strengthening system</t>
  </si>
  <si>
    <t>FIBER REINFORCED POLYMER (FRP), STRENGTHENING SYSTEM</t>
  </si>
  <si>
    <t>15704-1300</t>
  </si>
  <si>
    <t>Soil erosion control, filter rock</t>
  </si>
  <si>
    <t>SOIL EROSION CONTROL, FILTER ROCK</t>
  </si>
  <si>
    <t>15710-0100</t>
  </si>
  <si>
    <t>65212-1000</t>
  </si>
  <si>
    <t>Place railroad precast concrete railroad crossing panel</t>
  </si>
  <si>
    <t>63501-4000</t>
  </si>
  <si>
    <t>Temporary traffic control, lane rental</t>
  </si>
  <si>
    <t>TEMPORARY TRAFFIC CONTROL, LANE RENTAL</t>
  </si>
  <si>
    <t>PLACE RAILROAD PRECAST CONCRETE RAILROAD CROSSING PANEL</t>
  </si>
  <si>
    <t>61705-1700</t>
  </si>
  <si>
    <t>Replacement guardrail MB4 rail element, type 4, class B</t>
  </si>
  <si>
    <t>REPLACEMENT GUARDRAIL MB4 RAIL ELEMENT, TYPE 4, CLASS B</t>
  </si>
  <si>
    <t>day</t>
  </si>
  <si>
    <t>62304-0000</t>
  </si>
  <si>
    <r>
      <rPr>
        <b/>
        <sz val="10"/>
        <rFont val="Arial Narrow"/>
        <family val="2"/>
      </rPr>
      <t>584 Glass fiber reinforced polymer (GFRP)</t>
    </r>
    <r>
      <rPr>
        <b/>
        <sz val="10"/>
        <color indexed="10"/>
        <rFont val="Arial Narrow"/>
        <family val="2"/>
      </rPr>
      <t xml:space="preserve"> - Not in FP</t>
    </r>
  </si>
  <si>
    <t>58401-0000</t>
  </si>
  <si>
    <t>"Moved" to new 584Section  (not in FP) [Was orginally added 7/18/2016</t>
  </si>
  <si>
    <r>
      <t xml:space="preserve">574 Geosynthetic Reinforced Soil Intergrated Bridge System - </t>
    </r>
    <r>
      <rPr>
        <b/>
        <sz val="10"/>
        <color rgb="FFFF0000"/>
        <rFont val="Arial Narrow"/>
        <family val="2"/>
      </rPr>
      <t>Not in FP-14</t>
    </r>
  </si>
  <si>
    <r>
      <t xml:space="preserve">575  Minor Bridge Work - </t>
    </r>
    <r>
      <rPr>
        <b/>
        <sz val="10"/>
        <color rgb="FFFF0000"/>
        <rFont val="Arial Narrow"/>
        <family val="2"/>
      </rPr>
      <t>Not in FP-14</t>
    </r>
  </si>
  <si>
    <t>30703-0000</t>
  </si>
  <si>
    <t>61202-1200</t>
  </si>
  <si>
    <t>300mm sewer line, ductile iron</t>
  </si>
  <si>
    <t>12-INCH SEWER LINE, DUCTILE IRON</t>
  </si>
  <si>
    <t>55720-0000</t>
  </si>
  <si>
    <t>Repair structural timber and lumber</t>
  </si>
  <si>
    <t>REPAIR STRUCTURAL TIMBER AND LUMBER</t>
  </si>
  <si>
    <t>15702-3000</t>
  </si>
  <si>
    <t>HORIZONTAL DRAIN JETTING</t>
  </si>
  <si>
    <t>HORIZONTAL DRAIN CASING AND COLLAR</t>
  </si>
  <si>
    <t>CONSTRUCT AND REMOVE TEMPORARY ACCESS AND DRILL PADS</t>
  </si>
  <si>
    <t>Horizontal drain jetting</t>
  </si>
  <si>
    <t>Horizontal drain casing and collar</t>
  </si>
  <si>
    <t>Construct and remove temporary access and drill pads</t>
  </si>
  <si>
    <t>61005-0000</t>
  </si>
  <si>
    <t>61008-0000</t>
  </si>
  <si>
    <t>61012-0000</t>
  </si>
  <si>
    <t>63415-0000</t>
  </si>
  <si>
    <t>60220-3960</t>
  </si>
  <si>
    <t>3600mm span, 900mm rise precast reinforced concrete box culvert</t>
  </si>
  <si>
    <t>12 FEET SPAN, 3 FEET RISE, PRECAST REINFORCED CONCRETE BOX CULVERT</t>
  </si>
  <si>
    <t>Was 100% certain, was not used</t>
  </si>
  <si>
    <t>63405-2890</t>
  </si>
  <si>
    <t>15214-2500</t>
  </si>
  <si>
    <t>Survey and staking, reinforced soil slope</t>
  </si>
  <si>
    <t>SURVEY AND STAKING, REINFORCED SOIL SLOPE</t>
  </si>
  <si>
    <t>30205-0500</t>
  </si>
  <si>
    <t>Roadway aggregate, shoulder finishing</t>
  </si>
  <si>
    <t>Roadway aggregate, method ----, ----</t>
  </si>
  <si>
    <t>ROADWAY AGGREGATE, SHOULDER FINISHING</t>
  </si>
  <si>
    <t>This item includes BOTH aggregate material &amp; shoulder finishing work</t>
  </si>
  <si>
    <t>16 FEET SPAN, 8 FEET RISE PRECAST REINFORCED CONCRETE BOX CULVERT</t>
  </si>
  <si>
    <t>60220-4760</t>
  </si>
  <si>
    <t>63502-3900</t>
  </si>
  <si>
    <t>Mitigation, bank stabilization</t>
  </si>
  <si>
    <t>64703-8000</t>
  </si>
  <si>
    <t>64704-1700</t>
  </si>
  <si>
    <t>MITIGATION, BANK STABILIZATION</t>
  </si>
  <si>
    <t>63401-0850</t>
  </si>
  <si>
    <t>Pavement markings, type D, dotted</t>
  </si>
  <si>
    <t>PAVEMENT MARKINGS, TYPE D, DOTTED</t>
  </si>
  <si>
    <t>Placing Government-furnished topsoil, ---- inch depth</t>
  </si>
  <si>
    <t>62411-0350</t>
  </si>
  <si>
    <t>Placing Government-furnished topsoil, 125mm depth</t>
  </si>
  <si>
    <t>PLACING GOVERNMENT-FURNISHED TOPSOIL, 5-INCH DEPTH</t>
  </si>
  <si>
    <t>20120-1000</t>
  </si>
  <si>
    <t>20120-2000</t>
  </si>
  <si>
    <t>ONLY for unique situations; normally part of Clearing &amp; Grubbing</t>
  </si>
  <si>
    <t>26102-0000</t>
  </si>
  <si>
    <t>Landscape edging</t>
  </si>
  <si>
    <t>62643-0500</t>
  </si>
  <si>
    <t>Landscape edging, metal</t>
  </si>
  <si>
    <t>LANDSCAPE EDGING, METAL</t>
  </si>
  <si>
    <t>64706-2000</t>
  </si>
  <si>
    <t>GRS-IBS, ---</t>
  </si>
  <si>
    <t>57403-1000</t>
  </si>
  <si>
    <t>GRS-IBS, segmental retaining wall unit (SRWU)</t>
  </si>
  <si>
    <t>GRS-IBS, SEGMENTAL RETAINING WALL UNIT (SRWU)</t>
  </si>
  <si>
    <t>6/10/2014, 6/5/2017</t>
  </si>
  <si>
    <t>Survey and staking, intersection</t>
  </si>
  <si>
    <t>SURVEY AND STAKING, INTERSECTION</t>
  </si>
  <si>
    <t>15215-8000</t>
  </si>
  <si>
    <t>41101-0000</t>
  </si>
  <si>
    <t>Prime coat</t>
  </si>
  <si>
    <t>PRIME COAT</t>
  </si>
  <si>
    <t>41102-0000</t>
  </si>
  <si>
    <t>Polymer modified emulsion membrane</t>
  </si>
  <si>
    <r>
      <t xml:space="preserve">429 Bonded Wearing Course - </t>
    </r>
    <r>
      <rPr>
        <b/>
        <sz val="10"/>
        <color rgb="FFFF0000"/>
        <rFont val="Arial Narrow"/>
        <family val="2"/>
      </rPr>
      <t>Not in FP</t>
    </r>
  </si>
  <si>
    <t>42905-0000</t>
  </si>
  <si>
    <t>POLYMER MODIFIED EMULSION MEMBRANE</t>
  </si>
  <si>
    <t>Roadway aggregate, method 2, surface course</t>
  </si>
  <si>
    <t>ROADWAY AGGREGATE, METHOD 2, SURFACE COURSE</t>
  </si>
  <si>
    <t>30202-2100</t>
  </si>
  <si>
    <t>Mumble strip, ----</t>
  </si>
  <si>
    <t>Mumble strip, shoulder</t>
  </si>
  <si>
    <t>MUMBLE STRIP, SHOULDER</t>
  </si>
  <si>
    <t>Not yet added</t>
  </si>
  <si>
    <t>63325-1000</t>
  </si>
  <si>
    <t>30206-0500</t>
  </si>
  <si>
    <t>63325-0000</t>
  </si>
  <si>
    <t>Mumble strip</t>
  </si>
  <si>
    <t>MUMBLE STRIP</t>
  </si>
  <si>
    <t>BACKHOE LOADER, 2 CUBIC FOOT MINIMUM RATED CAPACITY BUCKET, 12-INCH WIDTH</t>
  </si>
  <si>
    <t>fixed typo</t>
  </si>
  <si>
    <t>64620-0000</t>
  </si>
  <si>
    <t>Remove and reset</t>
  </si>
  <si>
    <t xml:space="preserve">REMOVE AND RESET </t>
  </si>
  <si>
    <t>Only for UNCOMMON items to be removed &amp; reset</t>
  </si>
  <si>
    <t>63501-3500</t>
  </si>
  <si>
    <t>Temporary traffic control, public information program</t>
  </si>
  <si>
    <t>TEMPORARY TRAFFIC CONTROL, PUBLIC INFORMATION PROGRAM</t>
  </si>
  <si>
    <r>
      <t xml:space="preserve">585  Ultra High Performance Concrete </t>
    </r>
    <r>
      <rPr>
        <b/>
        <sz val="10"/>
        <color rgb="FFFF0000"/>
        <rFont val="Arial Narrow"/>
        <family val="2"/>
      </rPr>
      <t>- Not in FP</t>
    </r>
  </si>
  <si>
    <t>21102-3000</t>
  </si>
  <si>
    <t>Roadway obliteration, method 3</t>
  </si>
  <si>
    <t>ROADWAY OBLITERATION, METHOD 3</t>
  </si>
  <si>
    <t>58501-0000</t>
  </si>
  <si>
    <t>Ultra high performance concrete</t>
  </si>
  <si>
    <t>ULTRA HIGH PERFORMANCE CONCRETE</t>
  </si>
  <si>
    <t>58502-0000</t>
  </si>
  <si>
    <t>Ultra high performance concrete, ---</t>
  </si>
  <si>
    <t>20301-3900</t>
  </si>
  <si>
    <t>Removal of pavement markings, symbols and words</t>
  </si>
  <si>
    <t>REMOVAL OF PAVEMENT MARKINGS, SYMBOLS AND WORDS</t>
  </si>
  <si>
    <t>61903-0000</t>
  </si>
  <si>
    <t>Cattle guard</t>
  </si>
  <si>
    <t>CATTLE GUARD</t>
  </si>
  <si>
    <t>7/18/2016,            deleted 9/23/2016</t>
  </si>
  <si>
    <t>FLH Geotech Team</t>
  </si>
  <si>
    <r>
      <t xml:space="preserve">651  </t>
    </r>
    <r>
      <rPr>
        <b/>
        <i/>
        <sz val="10"/>
        <rFont val="Arial Narrow"/>
        <family val="2"/>
      </rPr>
      <t>Draped</t>
    </r>
    <r>
      <rPr>
        <b/>
        <sz val="10"/>
        <rFont val="Arial Narrow"/>
        <family val="2"/>
      </rPr>
      <t xml:space="preserve"> Rockfall Protection </t>
    </r>
    <r>
      <rPr>
        <b/>
        <sz val="10"/>
        <color rgb="FFFF0000"/>
        <rFont val="Arial Narrow"/>
        <family val="2"/>
      </rPr>
      <t>Not in FP-14</t>
    </r>
  </si>
  <si>
    <t xml:space="preserve">Rockfall protection fence  </t>
  </si>
  <si>
    <t>DO NOT USE (Can't truly delete items)</t>
  </si>
  <si>
    <t xml:space="preserve">Added "Draped" - FLH Geotech Team </t>
  </si>
  <si>
    <t>Repair, --</t>
  </si>
  <si>
    <r>
      <t xml:space="preserve">653  </t>
    </r>
    <r>
      <rPr>
        <b/>
        <i/>
        <sz val="10"/>
        <rFont val="Arial Narrow"/>
        <family val="2"/>
      </rPr>
      <t>Midslope Rockfall Attenuator</t>
    </r>
    <r>
      <rPr>
        <b/>
        <sz val="10"/>
        <rFont val="Arial Narrow"/>
        <family val="2"/>
      </rPr>
      <t xml:space="preserve"> </t>
    </r>
    <r>
      <rPr>
        <b/>
        <sz val="10"/>
        <color rgb="FFFF0000"/>
        <rFont val="Arial Narrow"/>
        <family val="2"/>
      </rPr>
      <t>Not in FP-14</t>
    </r>
  </si>
  <si>
    <t>Midslope rockfall attenuator</t>
  </si>
  <si>
    <t>Repair midslope rockfall attenuator</t>
  </si>
  <si>
    <t>Roadside Rockfall Protection, ---</t>
  </si>
  <si>
    <r>
      <t xml:space="preserve">655  </t>
    </r>
    <r>
      <rPr>
        <b/>
        <i/>
        <sz val="10"/>
        <rFont val="Arial Narrow"/>
        <family val="2"/>
      </rPr>
      <t>Anchored Wired Mesh System</t>
    </r>
    <r>
      <rPr>
        <b/>
        <sz val="10"/>
        <rFont val="Arial Narrow"/>
        <family val="2"/>
      </rPr>
      <t xml:space="preserve"> </t>
    </r>
    <r>
      <rPr>
        <b/>
        <sz val="10"/>
        <color rgb="FFFF0000"/>
        <rFont val="Arial Narrow"/>
        <family val="2"/>
      </rPr>
      <t>Not in FP-14</t>
    </r>
  </si>
  <si>
    <t>Anchored Wired Mesh System</t>
  </si>
  <si>
    <r>
      <t xml:space="preserve">656 </t>
    </r>
    <r>
      <rPr>
        <b/>
        <i/>
        <sz val="10"/>
        <rFont val="Arial Narrow"/>
        <family val="2"/>
      </rPr>
      <t>Temporary Rockfall Protection</t>
    </r>
    <r>
      <rPr>
        <b/>
        <sz val="10"/>
        <rFont val="Arial Narrow"/>
        <family val="2"/>
      </rPr>
      <t xml:space="preserve"> </t>
    </r>
    <r>
      <rPr>
        <b/>
        <sz val="10"/>
        <color rgb="FFFF0000"/>
        <rFont val="Arial Narrow"/>
        <family val="2"/>
      </rPr>
      <t>Not in FP-14</t>
    </r>
  </si>
  <si>
    <t>Temporary Roadway Rockfall Protection</t>
  </si>
  <si>
    <t>65120-1000</t>
  </si>
  <si>
    <t>65120-2000</t>
  </si>
  <si>
    <t>Repair draped rockfall protection, wire mesh</t>
  </si>
  <si>
    <t>Repair draped rockfall protection, cable net</t>
  </si>
  <si>
    <t>REPAIR DRAPED ROCKFALL PROTECTION, WIRE MESH</t>
  </si>
  <si>
    <t>REPAIR DRAPED ROCKFALL PROTECTION, CABLE NET</t>
  </si>
  <si>
    <t>FLH GEOTECH</t>
  </si>
  <si>
    <t>65301-0000</t>
  </si>
  <si>
    <t>65305-0000</t>
  </si>
  <si>
    <t>MIDSLOPE ROCKFALL ATTENUATOR</t>
  </si>
  <si>
    <t>REPAIR MIDSLOPE ROCKFALL ATTENUATOR</t>
  </si>
  <si>
    <t>Roadside rockfall protection, fence</t>
  </si>
  <si>
    <t>65401-1000</t>
  </si>
  <si>
    <t>ROADSIDE ROCKFALL PROTECTION, FENCE</t>
  </si>
  <si>
    <t>65402-1000</t>
  </si>
  <si>
    <t>Roadside rockfall protection, gabion barrier</t>
  </si>
  <si>
    <t>ROADSIDE ROCKFALL PROTECTION, GABION BARRIER</t>
  </si>
  <si>
    <t>65501-0000</t>
  </si>
  <si>
    <t>Anchored wired mesh system</t>
  </si>
  <si>
    <t>ANCHORED WIRED MESH SYSTEM</t>
  </si>
  <si>
    <t>Temporary roadway rockfall protection</t>
  </si>
  <si>
    <t>TEMPORARY ROADWAY ROCKFALL PROTECTION</t>
  </si>
  <si>
    <t>65601-0000</t>
  </si>
  <si>
    <t>65602-0000</t>
  </si>
  <si>
    <t>Fiberglass reinforced plastic, ---</t>
  </si>
  <si>
    <t>58405-1000</t>
  </si>
  <si>
    <t>Fiberglass reinforced plastic, grating</t>
  </si>
  <si>
    <t>FIBERGLASS REINFORCED PLASTIC, GRATING</t>
  </si>
  <si>
    <t>Field office equipment</t>
  </si>
  <si>
    <t>Field office services</t>
  </si>
  <si>
    <t>63709-0000</t>
  </si>
  <si>
    <t>63710-0000</t>
  </si>
  <si>
    <t>63712-0000</t>
  </si>
  <si>
    <t>63713-0000</t>
  </si>
  <si>
    <t>FIELD OFFICE EQUIPMENT</t>
  </si>
  <si>
    <t>FIELD OFFICE SERVICES</t>
  </si>
  <si>
    <t>64704-2000</t>
  </si>
  <si>
    <t>64633-0000</t>
  </si>
  <si>
    <r>
      <t xml:space="preserve">417  Emulsified Asphalt Pavement - </t>
    </r>
    <r>
      <rPr>
        <b/>
        <sz val="10"/>
        <color rgb="FFFF0000"/>
        <rFont val="Arial Narrow"/>
        <family val="2"/>
      </rPr>
      <t>Not in FP-14</t>
    </r>
  </si>
  <si>
    <t>Emulsified asphalt pavement</t>
  </si>
  <si>
    <t>Open-graded emulsified asphalt pavement</t>
  </si>
  <si>
    <t>Choker aggregate</t>
  </si>
  <si>
    <t>WFL/FLH Material/Pavement Team</t>
  </si>
  <si>
    <t>41701-0000</t>
  </si>
  <si>
    <t>41702-0000</t>
  </si>
  <si>
    <t>41705-0000</t>
  </si>
  <si>
    <t>41706-0000</t>
  </si>
  <si>
    <t>41707-0000</t>
  </si>
  <si>
    <t>EMULSIFIED ASPHALT PAVEMENT</t>
  </si>
  <si>
    <t>OPEN-GRADED EMULSIFIED ASPHALT PAVEMENT</t>
  </si>
  <si>
    <t>CHOKER AGGREGATE</t>
  </si>
  <si>
    <t>WFL/FLH Materials</t>
  </si>
  <si>
    <t>55102-2300</t>
  </si>
  <si>
    <t>55102-2400</t>
  </si>
  <si>
    <t>15702-4000</t>
  </si>
  <si>
    <t>63326-0000</t>
  </si>
  <si>
    <t>63326-1000</t>
  </si>
  <si>
    <t>30203-2100</t>
  </si>
  <si>
    <t>30203-2120</t>
  </si>
  <si>
    <t>30203-2140</t>
  </si>
  <si>
    <t>Roadway aggregate, method 2, surface course, 100mm depth</t>
  </si>
  <si>
    <t>ROADWAY AGGREGATE, METHOD 2, SURFACE COURSE, 4-INCH DEPTH</t>
  </si>
  <si>
    <t>Roadway aggregate, method 2, surface course, 150mm depth</t>
  </si>
  <si>
    <t>ROADWAY AGGREGATE, METHOD 2, SURFACE COURSE, 6-INCH DEPTH</t>
  </si>
  <si>
    <t>Roadway aggregate, method ---- , --- depth</t>
  </si>
  <si>
    <t>61114-0000</t>
  </si>
  <si>
    <t>Water system accessory</t>
  </si>
  <si>
    <t>WATER SYSTEM ACCESSORY</t>
  </si>
  <si>
    <t>61114-7000</t>
  </si>
  <si>
    <t>Water system accessory, coupling</t>
  </si>
  <si>
    <t>WATER SYSTEM ACCESSORY, COUPLING</t>
  </si>
  <si>
    <t>61114-8000</t>
  </si>
  <si>
    <t>WATER SYSTEM ACCESSORY, REDUCER</t>
  </si>
  <si>
    <t>Water system accessory, reducer</t>
  </si>
  <si>
    <t>Next FP: Consider changing name to "Raise Guardrail"</t>
  </si>
  <si>
    <t>62405-1300</t>
  </si>
  <si>
    <t>62017-0800</t>
  </si>
  <si>
    <t>DRY STACKED STONE MASONRY HEADWALL FOR 42-INCH PIPE CULVERT</t>
  </si>
  <si>
    <t>Dry stacked stone masonry headwall for 1050mm pipe culvert</t>
  </si>
  <si>
    <r>
      <t xml:space="preserve">421  Scrub Seal - </t>
    </r>
    <r>
      <rPr>
        <b/>
        <sz val="10"/>
        <color rgb="FFFF0000"/>
        <rFont val="Arial Narrow"/>
        <family val="2"/>
      </rPr>
      <t>Not in FP</t>
    </r>
  </si>
  <si>
    <t>Scrub Seal</t>
  </si>
  <si>
    <t>42101-0000</t>
  </si>
  <si>
    <t>SCRUB SEAL</t>
  </si>
  <si>
    <t>42110-0000</t>
  </si>
  <si>
    <t>Polymer modified rejuvenating asphaltic emulsion</t>
  </si>
  <si>
    <t>POLYMER MODIFIED REJUVENATING ASPHALTIC EMULSION</t>
  </si>
  <si>
    <t>42111-0000</t>
  </si>
  <si>
    <t>Bentonite</t>
  </si>
  <si>
    <t>31403-0000</t>
  </si>
  <si>
    <t>BENTONITE</t>
  </si>
  <si>
    <t>Shear pin</t>
  </si>
  <si>
    <t>26005-0000</t>
  </si>
  <si>
    <t>SHEAR PIN</t>
  </si>
  <si>
    <t>Biotic soil amendment, ---</t>
  </si>
  <si>
    <t>62550-2000</t>
  </si>
  <si>
    <t>Biotic soil amendment, hydraulic method</t>
  </si>
  <si>
    <t>62551-2000</t>
  </si>
  <si>
    <t>BIOTIC SOIL AMENDMENT, HYDRAULIC METHOD</t>
  </si>
  <si>
    <t>Speed bump</t>
  </si>
  <si>
    <t>20301-3410</t>
  </si>
  <si>
    <t>20301-3420</t>
  </si>
  <si>
    <t>Removal of speed bump</t>
  </si>
  <si>
    <t>REMOVAL OF SPEED BUMP</t>
  </si>
  <si>
    <t>Removal of speed hump</t>
  </si>
  <si>
    <t>REMOVAL OF SPEED HUMP</t>
  </si>
  <si>
    <t>63328-0000</t>
  </si>
  <si>
    <t>SPEED BUMP</t>
  </si>
  <si>
    <t>15702-5000</t>
  </si>
  <si>
    <t>60912-1000</t>
  </si>
  <si>
    <t>42109-0000</t>
  </si>
  <si>
    <t>Reinforced concrete box culvert</t>
  </si>
  <si>
    <t>60227-0000</t>
  </si>
  <si>
    <t>REINFORCED CONCRETE BOX CULVERT</t>
  </si>
  <si>
    <t>Recessed pavement markings, type D, solid</t>
  </si>
  <si>
    <t>Recessed pavement markings, type D, broken</t>
  </si>
  <si>
    <t>63412-0700</t>
  </si>
  <si>
    <t>63412-0800</t>
  </si>
  <si>
    <t>Inlet trash screen</t>
  </si>
  <si>
    <t>60422-0000</t>
  </si>
  <si>
    <t>INLET TRASH SCREEN</t>
  </si>
  <si>
    <t>RECESSED PAVEMENT MARKINGS, TYPE D, SOLID</t>
  </si>
  <si>
    <t>RECESSED PAVEMENT MARKINGS, TYPE D, BROKEN</t>
  </si>
  <si>
    <t>56901-1500</t>
  </si>
  <si>
    <t>Changed number, was originally a duplicate number</t>
  </si>
  <si>
    <r>
      <t xml:space="preserve">654  </t>
    </r>
    <r>
      <rPr>
        <b/>
        <i/>
        <sz val="10"/>
        <rFont val="Arial Narrow"/>
        <family val="2"/>
      </rPr>
      <t>Roadside</t>
    </r>
    <r>
      <rPr>
        <b/>
        <sz val="10"/>
        <rFont val="Arial Narrow"/>
        <family val="2"/>
      </rPr>
      <t xml:space="preserve"> Rockfall Protection </t>
    </r>
    <r>
      <rPr>
        <b/>
        <sz val="10"/>
        <color rgb="FFFF0000"/>
        <rFont val="Arial Narrow"/>
        <family val="2"/>
      </rPr>
      <t>Not in FP-14</t>
    </r>
  </si>
  <si>
    <r>
      <t xml:space="preserve">262  Geosynthetic Reinforced (GRS) Retaining Wall - </t>
    </r>
    <r>
      <rPr>
        <b/>
        <sz val="10"/>
        <color rgb="FFFF0000"/>
        <rFont val="Arial Narrow"/>
        <family val="2"/>
      </rPr>
      <t>Not in FP-14</t>
    </r>
  </si>
  <si>
    <t xml:space="preserve">Geosynthetic reinforced (GRS) retaining wall, --- </t>
  </si>
  <si>
    <t>26201-0000</t>
  </si>
  <si>
    <t>Geosynthetic reinforced soil (GRS) retaining wall</t>
  </si>
  <si>
    <t>GEOSYNTHETIC REINFORCED SOIL (GRS) RETAINING WALL</t>
  </si>
  <si>
    <t>25701-1000</t>
  </si>
  <si>
    <t>Contractor furnished geosynthetic reinforced soil (GRS) retaining wall design</t>
  </si>
  <si>
    <t>CONTRACTOR FURNISHED GEOSYNTHETIC REINFORCED SOIL (GRS) RETAINING WALL DESIGN</t>
  </si>
  <si>
    <t>15706-2300</t>
  </si>
  <si>
    <t>Soil erosion control, on-site concrete washout structure</t>
  </si>
  <si>
    <t>SOIL EROSION CONTROL, ON-SITE CONCRETE WASHOUT STRUCTURE</t>
  </si>
  <si>
    <t>30303-4000</t>
  </si>
  <si>
    <t>56203-0000</t>
  </si>
  <si>
    <t>63308-3400</t>
  </si>
  <si>
    <t>Object marker, type 4</t>
  </si>
  <si>
    <t>OBJECT MARKER, TYPE 4</t>
  </si>
  <si>
    <t>Partially grouted riprap, method ----, class ----</t>
  </si>
  <si>
    <t>Reserved</t>
  </si>
  <si>
    <t>25112-0200</t>
  </si>
  <si>
    <t>25112-0300</t>
  </si>
  <si>
    <t>25112-0400</t>
  </si>
  <si>
    <t>Partially grouted riprap, method A, class 2</t>
  </si>
  <si>
    <t>Partially grouted riprap, method A, class 3</t>
  </si>
  <si>
    <t>Partially grouted riprap, method A, class 4</t>
  </si>
  <si>
    <t>PARTIALLY GROUTED RIPRAP, METHOD A, CLASS 2</t>
  </si>
  <si>
    <t>PARTIALLY GROUTED RIPRAP, METHOD A, CLASS 3</t>
  </si>
  <si>
    <t>PARTIALLY GROUTED RIPRAP, METHOD A, CLASS 4</t>
  </si>
  <si>
    <t>25112-2200</t>
  </si>
  <si>
    <t>25112-2300</t>
  </si>
  <si>
    <t>25112-2400</t>
  </si>
  <si>
    <t>Partially grouted riprap, method B, class 2</t>
  </si>
  <si>
    <t>Partially grouted riprap, method B, class 3</t>
  </si>
  <si>
    <t>Partially grouted riprap, method B, class 4</t>
  </si>
  <si>
    <t>PARTIALLY GROUTED RIPRAP, METHOD B, CLASS 2</t>
  </si>
  <si>
    <t>PARTIALLY GROUTED RIPRAP, METHOD B, CLASS 3</t>
  </si>
  <si>
    <t>PARTIALLY GROUTED RIPRAP, METHOD B, CLASS 4</t>
  </si>
  <si>
    <t>15702-6000</t>
  </si>
  <si>
    <t>Soil erosion control, temporary stream diversion</t>
  </si>
  <si>
    <t>SOIL EROSION CONTROL, TEMPORARY STREAM DIVERSION</t>
  </si>
  <si>
    <r>
      <t xml:space="preserve">428 Hydroblasting - </t>
    </r>
    <r>
      <rPr>
        <b/>
        <sz val="10"/>
        <color rgb="FFFF0000"/>
        <rFont val="Arial Narrow"/>
        <family val="2"/>
      </rPr>
      <t>Not in FP</t>
    </r>
  </si>
  <si>
    <t>Hydroblasting</t>
  </si>
  <si>
    <t>42801-0000</t>
  </si>
  <si>
    <t>HYDROBLASTING</t>
  </si>
  <si>
    <t>63503-0380</t>
  </si>
  <si>
    <t>Temporary traffic control, crowd control barricade</t>
  </si>
  <si>
    <t>TEMPORARY TRAFFIC CONTROL, CROWD CONTROL BARRICADE</t>
  </si>
  <si>
    <t>64703-9000</t>
  </si>
  <si>
    <t>64703-9050</t>
  </si>
  <si>
    <t>Mitigation, stream ford</t>
  </si>
  <si>
    <t>MITIGATION, STREAM FORD</t>
  </si>
  <si>
    <t>Mitigation, water bar</t>
  </si>
  <si>
    <t>MITIGATION, WATER BAR</t>
  </si>
  <si>
    <r>
      <t>430 High friction surface treatment</t>
    </r>
    <r>
      <rPr>
        <b/>
        <sz val="10"/>
        <color rgb="FFFF0000"/>
        <rFont val="Arial Narrow"/>
        <family val="2"/>
      </rPr>
      <t xml:space="preserve"> - Not in FP</t>
    </r>
  </si>
  <si>
    <t>High friction surface treatment</t>
  </si>
  <si>
    <t>43001-0000</t>
  </si>
  <si>
    <t>HIGH FRICTION SURFACE TREATMENT</t>
  </si>
  <si>
    <t>Request Due</t>
  </si>
  <si>
    <t>Meeting</t>
  </si>
  <si>
    <t>Update on</t>
  </si>
  <si>
    <t>Lead</t>
  </si>
  <si>
    <t>New Years Day</t>
  </si>
  <si>
    <t>Martin Luther King Day</t>
  </si>
  <si>
    <t>Washington’s Birthday</t>
  </si>
  <si>
    <t>Memorial Day</t>
  </si>
  <si>
    <t>Independence Day</t>
  </si>
  <si>
    <t>Labor Day</t>
  </si>
  <si>
    <t>Columbus Day</t>
  </si>
  <si>
    <t>Veterans Day</t>
  </si>
  <si>
    <t>Thanksgiving</t>
  </si>
  <si>
    <t>Christmas</t>
  </si>
  <si>
    <t>Begin Date:</t>
  </si>
  <si>
    <t>Date</t>
  </si>
  <si>
    <t>&lt;table border="1" cellpadding="1" cellspacing="1"&gt;&lt;thead&gt;&lt;tr&gt;&lt;th scope="col" style="text-align: center;"&gt;REQUEST DUE&lt;br&gt;Pay Item Request Forms&lt;/th&gt;&lt;th scope="col" style="text-align: center;"&gt;FLH Pay Item Team&lt;br&gt;Meeting&lt;/th&gt;&lt;th scope="col" style="text-align: center;"&gt;UPDATED&lt;br&gt;EEBACS and Pay Item Lists&lt;br&gt;in-house and web&lt;/th&gt;&lt;/tr&gt;&lt;/thead&gt;&lt;tbody&gt;&lt;tr style="border: 3px solid #194178;"&gt;&lt;td style="text-align: center;"&gt;(Wednesday)&lt;/td&gt;&lt;td style="text-align: center;"&gt;(usually Monday)&lt;/td&gt;&lt;td style="text-align: center;"&gt;COB Wednesday&lt;/td&gt;&lt;/tr&gt;</t>
  </si>
  <si>
    <t>&lt;/tbody&gt;&lt;/table&gt;</t>
  </si>
  <si>
    <t>Begin:</t>
  </si>
  <si>
    <t>End:</t>
  </si>
  <si>
    <t>NoMeeting:</t>
  </si>
  <si>
    <t>CenterCell:</t>
  </si>
  <si>
    <t>Constants</t>
  </si>
  <si>
    <t>Instructions</t>
  </si>
  <si>
    <t>1)</t>
  </si>
  <si>
    <t>2)</t>
  </si>
  <si>
    <t>overwriting the existing content.</t>
  </si>
  <si>
    <t>Copy the area and paste to the Drupal page as "Source" text,</t>
  </si>
  <si>
    <t>Fill in "Begin" date in yellow field at top.</t>
  </si>
  <si>
    <t>&lt;td class="CenterCell"&gt;</t>
  </si>
  <si>
    <t>IncrUpdate:</t>
  </si>
  <si>
    <t>IncrRequest:</t>
  </si>
  <si>
    <t>IncrMeeting:</t>
  </si>
  <si>
    <t>&lt;thead&gt;&lt;tr&gt;&lt;th&gt;Pay Item&lt;/th&gt;&lt;th&gt;Item Description - MET&lt;/th&gt;&lt;th&gt;Unit_m&lt;/th&gt;&lt;th&gt;Item Description-USC&lt;/th&gt;&lt;th&gt;UNIT_E&lt;/th&gt;&lt;th&gt;Bid_&lt;wbr&gt;Dec&lt;/th&gt;&lt;th&gt;Pay_&lt;wbr&gt;Dec&lt;/th&gt;&lt;th&gt;Pay Item Type&lt;/th&gt;&lt;th&gt;Changed&lt;/th&gt;&lt;th&gt;Comments&lt;/th&gt;&lt;/tr&gt;&lt;/thead&gt;</t>
  </si>
  <si>
    <t>&lt;tbody&gt;</t>
  </si>
  <si>
    <t>&lt;ul&gt;</t>
  </si>
  <si>
    <t xml:space="preserve">  &lt;li&gt;&lt;a href="/federal-lands/estimates/forms/flh-pay-item-request"&gt;FLH Pay Item Request Form&lt;/a&gt;&lt;/li&gt;</t>
  </si>
  <si>
    <t>&lt;/ul&gt;</t>
  </si>
  <si>
    <t xml:space="preserve">  &lt;li&gt;&lt;a href="/federal-lands/estimates/forms/pay-item-deadlines"&gt;Pay Item Request Deadlines&lt;/a&gt;&lt;/li&gt;</t>
  </si>
  <si>
    <t>Drupal</t>
  </si>
  <si>
    <t>&lt;table&gt;</t>
  </si>
  <si>
    <t>15705-1900</t>
  </si>
  <si>
    <t>Soil erosion control, temporary water crossing</t>
  </si>
  <si>
    <t>SOIL EROSION CONTROL, TEMPORARY WATER CROSSING</t>
  </si>
  <si>
    <t>55211-0000</t>
  </si>
  <si>
    <t>62202-2000</t>
  </si>
  <si>
    <t>&lt;h3&gt;Related Information&lt;/h3&gt;</t>
  </si>
  <si>
    <t>&lt;h3&gt;Pay Item Listing&lt;/h3&gt;</t>
  </si>
  <si>
    <t>63502-2050</t>
  </si>
  <si>
    <t>Temporary traffic control, speed feedback sign</t>
  </si>
  <si>
    <t>TEMPORARY TRAFFIC CONTROL, SPEED FEEDBACK SIGN</t>
  </si>
  <si>
    <t>Updated</t>
  </si>
  <si>
    <t>63603-0200</t>
  </si>
  <si>
    <t>System installation, telephone company compensation</t>
  </si>
  <si>
    <t>SYSTEM INSTALLATION, TELEPHONE COMPANY COMPENSATION</t>
  </si>
  <si>
    <t>20203-0000</t>
  </si>
  <si>
    <t>20207-0000</t>
  </si>
  <si>
    <t>60233-1100</t>
  </si>
  <si>
    <t>60233-1500</t>
  </si>
  <si>
    <t>60233-1200</t>
  </si>
  <si>
    <t>60412-3000</t>
  </si>
  <si>
    <t>Remove and reset inlet</t>
  </si>
  <si>
    <t>REMOVE AND RESET INLET</t>
  </si>
  <si>
    <t>Metal headwall for ---- inch pipe culvert</t>
  </si>
  <si>
    <t>Metal headwall for ---- inch equivalent diameter arch or elliptical pipe culvert</t>
  </si>
  <si>
    <t>Metal headwall for 1650mm equivalent diameter arch or elliptical pipe culvert</t>
  </si>
  <si>
    <t>Metal headwall for 1800mm equivalent diameter arch or elliptical pipe culvert</t>
  </si>
  <si>
    <t>Metal headwall for 2250mm equivalent diameter arch or elliptical pipe culvert</t>
  </si>
  <si>
    <t>METAL HEADWALL FOR 66-INCH EQUIVALENT DIAMETER ARCH OR ELLIPTICAL PIPE CULVERT</t>
  </si>
  <si>
    <t>METAL HEADWALL FOR 72-INCH EQUIVALENT DIAMETER ARCH OR ELLIPTICAL PIPE CULVERT</t>
  </si>
  <si>
    <t>METAL HEADWALL FOR 90-INCH EQUIVALENT DIAMETER ARCH OR ELLIPTICAL PIPE CULVERT</t>
  </si>
  <si>
    <t>Select "Output" and copy to "Source" text field in Drupal</t>
  </si>
  <si>
    <t>62017-0200</t>
  </si>
  <si>
    <t>DRY STACKED STONE MASONRY HEADWALL FOR 15-INCH PIPE CULVERT</t>
  </si>
  <si>
    <t>Dry stacked stone masonry headwall for 375mm pipe culvert</t>
  </si>
  <si>
    <t>Rockery,  ----, ----</t>
  </si>
  <si>
    <t>25210-1000</t>
  </si>
  <si>
    <t>Rockery, in-stream</t>
  </si>
  <si>
    <t>ROCKERY, IN-STREAM</t>
  </si>
  <si>
    <t>25210-1100</t>
  </si>
  <si>
    <t>25210-1200</t>
  </si>
  <si>
    <t>25210-1300</t>
  </si>
  <si>
    <t>Rockery, in-stream, cut side</t>
  </si>
  <si>
    <t>Rockery, in-stream, fill side</t>
  </si>
  <si>
    <t>Rockery, in-stream, reinforced fill</t>
  </si>
  <si>
    <t>ROCKERY, IN-STREAM,  CUT SIDE</t>
  </si>
  <si>
    <t>ROCKERY, IN-STREAM, FILL SIDE</t>
  </si>
  <si>
    <t>ROCKERY, IN-STREAM, REINFORCED FILL</t>
  </si>
  <si>
    <t>Cellular confinement system backfill, ----</t>
  </si>
  <si>
    <t>62910-1000</t>
  </si>
  <si>
    <t>Cellular confinement system backfill, granular</t>
  </si>
  <si>
    <t>CELLULAR CONFINEMENT SYSTEM BACKFILL, GRANULAR</t>
  </si>
  <si>
    <t>63401-1650</t>
  </si>
  <si>
    <t>Pavement markings, type H, dotted</t>
  </si>
  <si>
    <t>PAVEMENT MARKINGS, TYPE H, DOTTED</t>
  </si>
  <si>
    <t>Underdrain valve</t>
  </si>
  <si>
    <t>60514-0000</t>
  </si>
  <si>
    <t>61204-1000</t>
  </si>
  <si>
    <t>Sanitary sewer, interior drop</t>
  </si>
  <si>
    <t>61111-0000</t>
  </si>
  <si>
    <t>40399-0002</t>
  </si>
  <si>
    <t>Yard hydrant</t>
  </si>
  <si>
    <t>UNDERDRAIN VALVE</t>
  </si>
  <si>
    <t>YARD HYDRANT</t>
  </si>
  <si>
    <t>SANITARY SEWER, INTERIOR DROP</t>
  </si>
  <si>
    <t>Sanitary sewer, ---</t>
  </si>
  <si>
    <t>62601-1650</t>
  </si>
  <si>
    <t>62601-1425</t>
  </si>
  <si>
    <t>ACER CIRCINATUM, VINE MAPLE, 5 GALLON, CONTAINER GROWN</t>
  </si>
  <si>
    <t>ACER GLABRUM, ROCKY MOUNTAIN MAPLE, 1 1/2-INCH TO 2-INCH CALIPER, BALLED AND BURLAPPED</t>
  </si>
  <si>
    <t>62605-0250</t>
  </si>
  <si>
    <t xml:space="preserve">ERICAMERICA NAUSEOSA, RUBBER RABBITBUSH, 1 GALLON, CONTAINER GROWN </t>
  </si>
  <si>
    <t>62618-0825</t>
  </si>
  <si>
    <t>ROSA WOODSII, WOODS ROSE, 1 GALLON, CONTAINER GROWN</t>
  </si>
  <si>
    <t>62619-0700</t>
  </si>
  <si>
    <t>SPIREA SPLENDENS, ROSE MEADOWSWEET, 1 GALLON, CONTAINER GROWN</t>
  </si>
  <si>
    <t>62616-2600</t>
  </si>
  <si>
    <t>POTENTILLA FRUTICOSA, SHRUBBY CINQUEFOIL, 1 GALLON, CONTAINER GROWN</t>
  </si>
  <si>
    <t>62618-0950</t>
  </si>
  <si>
    <t>RIBES CEREUM, WAX CURRANT, 1 GALLON, CONTAINER GROWN</t>
  </si>
  <si>
    <t>62619-0750</t>
  </si>
  <si>
    <t>SYMPHORICARPOS, CREEPING SNOWBERRY, 1 GALLON, CONTAINER GROWN</t>
  </si>
  <si>
    <t>62613-0650</t>
  </si>
  <si>
    <t>62603-1600</t>
  </si>
  <si>
    <t xml:space="preserve">CEANOTHUS PROSTRATUS, PROSTRATE CEANOTHUS, 1 GALLON, CONTAINER GROWN </t>
  </si>
  <si>
    <t>60220-4780</t>
  </si>
  <si>
    <t>60220-4755</t>
  </si>
  <si>
    <t>15 FEET SPAN, 8 FEET RISE PRECAST REINFORCED CONCRETE BOX CULVERT</t>
  </si>
  <si>
    <t>Corrected Metric</t>
  </si>
  <si>
    <t>4800mm span, 2400mm rise precast reinforced concrete box culvert</t>
  </si>
  <si>
    <t>4500mm span, 2400mm rise precast reinforced concrete box culvert</t>
  </si>
  <si>
    <t>17 FEET SPAN, 8 FEET RISE PRECAST REINFORCED CONCRETE BOX CULVERT</t>
  </si>
  <si>
    <t>5100mm span, 2400mm rise precast reinforced concrete box culvert</t>
  </si>
  <si>
    <t>3/7/2017, 12/14/2020</t>
  </si>
  <si>
    <t>Ceanothus prostratus, prostrate ceanothus, 4 liter, container grown</t>
  </si>
  <si>
    <t>Mimulus cardinalis, scarlet monkeyflower, 4 liter, container grown</t>
  </si>
  <si>
    <t>MIMULUS CARDINALIS, SCARLET MONKEYFLOWER, 1 GALLON, CONTAINER GROWN</t>
  </si>
  <si>
    <t>Potentilla fruticosa, shrubby conquefoil, 4 liter, container grown</t>
  </si>
  <si>
    <t>Ribes cereum, wax current, 4 liter, container grown</t>
  </si>
  <si>
    <t>Spirea splendens, rose meadowsweet, 4 liter, container grown</t>
  </si>
  <si>
    <t>Symphoricarpos, creeping snowberry, 4 liter, container grown</t>
  </si>
  <si>
    <t>Acer circcinatum, vine maple, 19 liter, container grown</t>
  </si>
  <si>
    <t>Ericamerica nauseosa, rubber rabbitbush, 4 liter, container grown</t>
  </si>
  <si>
    <t>26302-0000</t>
  </si>
  <si>
    <t>Timber lagging</t>
  </si>
  <si>
    <t>26303-0000</t>
  </si>
  <si>
    <t>Concrete lagging</t>
  </si>
  <si>
    <t>CONCRETE LAGGING</t>
  </si>
  <si>
    <r>
      <t xml:space="preserve">263  SOLDIER PILE RETAINING WALLS - </t>
    </r>
    <r>
      <rPr>
        <b/>
        <sz val="10"/>
        <color rgb="FFFF0000"/>
        <rFont val="Arial Narrow"/>
        <family val="2"/>
      </rPr>
      <t>Not in FP-14</t>
    </r>
  </si>
  <si>
    <t>TIMBER LAGGING</t>
  </si>
  <si>
    <t>20405-3000</t>
  </si>
  <si>
    <t>Subexcavation, 450mm depth</t>
  </si>
  <si>
    <t>SUBEXCAVATION, 18-INCH DEPTH</t>
  </si>
  <si>
    <t>Subexcavation, ---- inch depth</t>
  </si>
  <si>
    <r>
      <t xml:space="preserve">586 Precast Segmental Concrete </t>
    </r>
    <r>
      <rPr>
        <b/>
        <sz val="10"/>
        <color rgb="FFFF0000"/>
        <rFont val="Arial Narrow"/>
        <family val="2"/>
      </rPr>
      <t>- Not in FP</t>
    </r>
  </si>
  <si>
    <t>Precast segmental concrete</t>
  </si>
  <si>
    <r>
      <t xml:space="preserve">587 Post-Tensioning System </t>
    </r>
    <r>
      <rPr>
        <b/>
        <sz val="10"/>
        <color rgb="FFFF0000"/>
        <rFont val="Arial Narrow"/>
        <family val="2"/>
      </rPr>
      <t>- Not in FP</t>
    </r>
  </si>
  <si>
    <t>Post-tensioning system</t>
  </si>
  <si>
    <r>
      <t xml:space="preserve">589 Post-Tensioning Grout </t>
    </r>
    <r>
      <rPr>
        <b/>
        <sz val="10"/>
        <color rgb="FFFF0000"/>
        <rFont val="Arial Narrow"/>
        <family val="2"/>
      </rPr>
      <t>- Not in FP</t>
    </r>
  </si>
  <si>
    <t>58601-0000</t>
  </si>
  <si>
    <t>PRECAST SEGMENTAL CONCRETE</t>
  </si>
  <si>
    <t>58602-0000</t>
  </si>
  <si>
    <t>58701-0000</t>
  </si>
  <si>
    <t>POST-TENSIONING SYSTEM</t>
  </si>
  <si>
    <r>
      <t xml:space="preserve">588 Epoxy Joining of Precast Concrete Segments </t>
    </r>
    <r>
      <rPr>
        <b/>
        <sz val="10"/>
        <color rgb="FFFF0000"/>
        <rFont val="Arial Narrow"/>
        <family val="2"/>
      </rPr>
      <t>- Not in FP</t>
    </r>
  </si>
  <si>
    <t>There are currently no pay items listed. This is a place holder. This secttion ties to 586</t>
  </si>
  <si>
    <t>There are currently no pay items listed. This is a place holder. This secttion ties to 587</t>
  </si>
  <si>
    <t>If this section has no pay items by the time 599 we may delete to use for other items.</t>
  </si>
  <si>
    <t>26301-0000</t>
  </si>
  <si>
    <t>Soldier pile retaining wall</t>
  </si>
  <si>
    <t>SOLDIER PILE RETAINING WALL</t>
  </si>
  <si>
    <t>Solider pile retaining wall</t>
  </si>
  <si>
    <t>58503-0000</t>
  </si>
  <si>
    <t>63305-1650</t>
  </si>
  <si>
    <t>Posts, wood, 50mm x 50mm</t>
  </si>
  <si>
    <t>POSTS, WOOD, 2-INCH X 2-INCH</t>
  </si>
  <si>
    <t>64701-3000</t>
  </si>
  <si>
    <t>Mitigation, Archaeological Site</t>
  </si>
  <si>
    <t>MITIGATION, ARCHAEOLOGICAL SITE</t>
  </si>
  <si>
    <t>62305-1000</t>
  </si>
  <si>
    <t>SPECIAL LABOR, SUPPLEMENTAL ARCHAEOLOGICAL SURVEY</t>
  </si>
  <si>
    <t>Special labor, supplemental archaeological survey</t>
  </si>
  <si>
    <t>Utility company compensation</t>
  </si>
  <si>
    <t>Ctsm</t>
  </si>
  <si>
    <t>64503-1000</t>
  </si>
  <si>
    <t>UTILITY COMPANY COMPENSATION</t>
  </si>
  <si>
    <t>Hazardous Material Mitigation</t>
  </si>
  <si>
    <t>64901-1000</t>
  </si>
  <si>
    <t>Hazardous material mitigation</t>
  </si>
  <si>
    <t>HAZARDOUS MATERIAL MITIGATION</t>
  </si>
  <si>
    <t>402  Asphalt Concrete Pavement By Hveem or Marshall Mix Design Method</t>
  </si>
  <si>
    <t>403 Asphalt Concrete</t>
  </si>
  <si>
    <r>
      <t>431 Thin Lift Asphalt Concrete Pavement</t>
    </r>
    <r>
      <rPr>
        <b/>
        <sz val="10"/>
        <color rgb="FFFF0000"/>
        <rFont val="Arial Narrow"/>
        <family val="2"/>
      </rPr>
      <t xml:space="preserve"> - Not in FP</t>
    </r>
  </si>
  <si>
    <t>Thin lift asphalt concrete pavement</t>
  </si>
  <si>
    <t>43101-0000</t>
  </si>
  <si>
    <t>THIN LIFT ASPHALT CONCRETE PAVEMENT</t>
  </si>
  <si>
    <t>Fixed spelling error</t>
  </si>
  <si>
    <t>Populus tremuloides, quaking aspen, 35mm - 50mm caliper, balled and burlapped</t>
  </si>
  <si>
    <t>POPULUS TERMULOIDES, QUAKING ASPEN, 1 1/2-INCH TO 2-INCH CALIPER, BALLED AND BURLAPPED</t>
  </si>
  <si>
    <t>30502-0900</t>
  </si>
  <si>
    <t>FULL DEPTH RECLAMATION WITH CEMENT, 9-INCH DEPTH</t>
  </si>
  <si>
    <t>Full depth reclamation with cement, 225mm depth</t>
  </si>
  <si>
    <t>61902-2150</t>
  </si>
  <si>
    <t>GATE, METAL, 32 FEET WIDTH</t>
  </si>
  <si>
    <t>Gate, metal, 9600mm width</t>
  </si>
  <si>
    <t>64702-3600</t>
  </si>
  <si>
    <t>20213-0000</t>
  </si>
  <si>
    <t>25802-0000</t>
  </si>
  <si>
    <t>64702-3700</t>
  </si>
  <si>
    <t>61202-1000</t>
  </si>
  <si>
    <t>10-INCH SEWER LINE, PLASTIC</t>
  </si>
  <si>
    <t>250mm sewer line, plastic</t>
  </si>
  <si>
    <t>99906-0000</t>
  </si>
  <si>
    <t>Steel Escalation</t>
  </si>
  <si>
    <t>STEEL ESCALATION</t>
  </si>
  <si>
    <t>60510-1500</t>
  </si>
  <si>
    <t>18-INCH OUTLET PIPE</t>
  </si>
  <si>
    <t>450mm outlet pipe</t>
  </si>
  <si>
    <t>Dry stacked stone masonry headwall for ---- equivalent diamter arch or elliptical pipe culvert</t>
  </si>
  <si>
    <t>62018-0700</t>
  </si>
  <si>
    <t>62018-0900</t>
  </si>
  <si>
    <t>Dry stacked stone masonry headwall for 1200mm equivalent diameter arch or elliptical pipe culvert</t>
  </si>
  <si>
    <t>Dry stacked stone masonry headwall for 900mm equivalent diameter arch or elliptical pipe culvert</t>
  </si>
  <si>
    <t>DRY STACKED STONE MASONRY HEADWALL FOR 36-INCH EQUIVALENT DIAMETER ARCH OR ELLIPTICAL PIPE CULVERT</t>
  </si>
  <si>
    <t>DRY STACKED STONE MASONRY HEADWALL FOR 48-INCH EQUIVALENT DIAMETER ARCH OR ELLIPTICAL PIPE CULVERT</t>
  </si>
  <si>
    <t>64707-1000</t>
  </si>
  <si>
    <t>Mitigation, Archaeological Site Monitoring</t>
  </si>
  <si>
    <t>MITIGATION, ARCHAEOLOGICAL SITE MONITORING</t>
  </si>
  <si>
    <r>
      <rPr>
        <b/>
        <sz val="10"/>
        <rFont val="Arial Narrow"/>
        <family val="2"/>
      </rPr>
      <t xml:space="preserve">422 Seal Coat </t>
    </r>
    <r>
      <rPr>
        <b/>
        <sz val="10"/>
        <color rgb="FFFF0000"/>
        <rFont val="Arial Narrow"/>
        <family val="2"/>
      </rPr>
      <t>- Not in FP</t>
    </r>
  </si>
  <si>
    <t>Seal Coat</t>
  </si>
  <si>
    <t>42201-0000</t>
  </si>
  <si>
    <t>SEAL COAT</t>
  </si>
  <si>
    <t>42210-0000</t>
  </si>
  <si>
    <t>Material Incentive (eDeliv)</t>
  </si>
  <si>
    <t>Force Quantity (eDeliv)</t>
  </si>
  <si>
    <t>Force    Unit Price (eDeliv)</t>
  </si>
  <si>
    <t>Yes</t>
  </si>
  <si>
    <t>No</t>
  </si>
  <si>
    <t>Additional Anchor Nail</t>
  </si>
  <si>
    <t>65502-0000</t>
  </si>
  <si>
    <t>ADDITIONAL ANCHOR NAIL</t>
  </si>
  <si>
    <t>57404-0000</t>
  </si>
  <si>
    <t>20302-2700</t>
  </si>
  <si>
    <t>Removal of rumble strips</t>
  </si>
  <si>
    <t>REMOVAL OF RUMBLE STRIPS</t>
  </si>
  <si>
    <t>FLH</t>
  </si>
  <si>
    <t>FLH GEOTECH - Do NOT Use</t>
  </si>
  <si>
    <t>20305-1600</t>
  </si>
  <si>
    <t>Geosynthetic Reinforced Soil - Integrated Bridge System</t>
  </si>
  <si>
    <t>GEOSYNTHETIC REINFORCED SOIL - INTEGRATED BRIDGE SYSTEM</t>
  </si>
  <si>
    <t>Narcissus pseudonarcissus, daffodil variety king alfred, 300mm - 450mm height, container grown</t>
  </si>
  <si>
    <t>NARCISSUS PSEUDONARCISSUS, DAFFODIL VARIETY KING ALFRED, 12-INCH TO 18-INCH HEIGHT, CONTAINER GROWN</t>
  </si>
  <si>
    <t>62621-0050</t>
  </si>
  <si>
    <t>Ulmus americana (valley forge), american elm, 50mm - 65mm caliper, balled and burlapped</t>
  </si>
  <si>
    <t>ULMUS AMERICANA (VALLEY FORGE), AMERICAN ELM, 2-INCH TO 2 1/2-INCH CALIPER, BALLED AND BURLAPPED</t>
  </si>
  <si>
    <t>62617-1400</t>
  </si>
  <si>
    <t xml:space="preserve">Quercus macrocarpa, bur oak, 26 1/2 liter, container grown  </t>
  </si>
  <si>
    <t>QUERCUS MACROCARPA, BUR OAK, 7 GALLON, CONTAINER GROWN</t>
  </si>
  <si>
    <t>30401-5200</t>
  </si>
  <si>
    <t>64905-0000</t>
  </si>
  <si>
    <t>Asbestos compliance</t>
  </si>
  <si>
    <t>ASBESTOS COMPLIANCE</t>
  </si>
  <si>
    <t>Stone masonry headwall for 1350mm equivalent diameter arch or elliptical pipe culvert</t>
  </si>
  <si>
    <t>STONE MASONRY HEADWALL FOR 54-INCH EQUIVALENT DIAMETER ARCH OR ELLIPTICAL PIPE CULVERT</t>
  </si>
  <si>
    <t>STONE MASONRY HEADWALL FOR 72-INCH EQUIVALENT DIAMETER ARCH OR ELLIPTICAL PIPE CULVERT</t>
  </si>
  <si>
    <t>Stone masonry headwall for 1800mm equivalent diameter arch or elliptical pipe culvert</t>
  </si>
  <si>
    <t>Stone masonry headwall for 2550mm equivalent diameter arch or elliptical pipe culvert</t>
  </si>
  <si>
    <t>62011-3090</t>
  </si>
  <si>
    <t>62011-3120</t>
  </si>
  <si>
    <t>STONE MASONRY HEADWALL FOR 102-INCH EQUIVALENT DIAMETER ARCH OR ELLIPTICAL PIPE CULVERT</t>
  </si>
  <si>
    <t>62011-3170</t>
  </si>
  <si>
    <r>
      <t>649  Hazardous Material Mitigation -</t>
    </r>
    <r>
      <rPr>
        <b/>
        <sz val="10"/>
        <color rgb="FFFF0000"/>
        <rFont val="Arial Narrow"/>
        <family val="2"/>
      </rPr>
      <t xml:space="preserve"> Not in FP-14</t>
    </r>
  </si>
  <si>
    <t>Asbestos Compliance</t>
  </si>
  <si>
    <t>62405-0000</t>
  </si>
  <si>
    <t>60220-3475</t>
  </si>
  <si>
    <t>11 FEET SPAN, 4  FEET RISE PRECAST REINFORCED CONCRETE BOX CULVERT</t>
  </si>
  <si>
    <t>3300mm span, 1200mm rise precast reinforced concrete box culvert</t>
  </si>
  <si>
    <t>TONS</t>
  </si>
  <si>
    <t>25511-0000</t>
  </si>
  <si>
    <t>26111-0000</t>
  </si>
  <si>
    <t>20436-2000</t>
  </si>
  <si>
    <t>Traffic spikes</t>
  </si>
  <si>
    <t>63331-0000</t>
  </si>
  <si>
    <t>TRAFFIC SPIKES</t>
  </si>
  <si>
    <t>63611-1600</t>
  </si>
  <si>
    <t>Wire, fiber optic cable</t>
  </si>
  <si>
    <t>63614-0000</t>
  </si>
  <si>
    <t>Transformer</t>
  </si>
  <si>
    <t>TRANSFORMER</t>
  </si>
  <si>
    <t>63615-0000</t>
  </si>
  <si>
    <t>Switch</t>
  </si>
  <si>
    <t>SWITCH</t>
  </si>
  <si>
    <t>Transformer, ----</t>
  </si>
  <si>
    <t>Switch, ----</t>
  </si>
  <si>
    <t>62610-0400</t>
  </si>
  <si>
    <t>62603-1700</t>
  </si>
  <si>
    <t>62603-1800</t>
  </si>
  <si>
    <t>Castenea dentata, american chestnut, 2400mm - 3000mm height, balled and burlapped</t>
  </si>
  <si>
    <t>CASTENEA DENTATA, AMERICAN CHESTNUT,  8 FEET TO 10 FEET HEIGHT, BALLED AND BURLAPPED</t>
  </si>
  <si>
    <t>CLADRASTIS KENTUCKEA, KENTUCKY YELLOWWOOD,  8 FEET TO 10 FEET HEIGHT, BALLED AND BURLAPPED</t>
  </si>
  <si>
    <t>Juglans nigra, black walnut,  2400mm - 3000mm height, balled and burlapped</t>
  </si>
  <si>
    <t>JUGLANS NIGRA, BLACK WALNUT,  8 FEET TO 10 FEET HEIGHT, BALLED AND BURLAPPED</t>
  </si>
  <si>
    <t>Cladrastis kentuckea, kentucky yellowwood, 2400mm - 3000mm height, balled and burlapped</t>
  </si>
  <si>
    <t>63616-0000</t>
  </si>
  <si>
    <t>Electric vehicle charging station</t>
  </si>
  <si>
    <t>ELECTRIC VEHICLE CHARGING STATION</t>
  </si>
  <si>
    <t>WIRE, FIBER OPTIC CABLE</t>
  </si>
  <si>
    <t>43102-0000</t>
  </si>
  <si>
    <t>63611-1120</t>
  </si>
  <si>
    <t>Wire, electrical conductors, 0000 awg</t>
  </si>
  <si>
    <t xml:space="preserve">WIRE, ELECTRICAL CONDUCTORS, 0000 AWG  </t>
  </si>
  <si>
    <t>30402-5250</t>
  </si>
  <si>
    <t>FULL DEPTH RECLAMATION, METHOD 2, 5-INCH DEPTH</t>
  </si>
  <si>
    <t>Full depth reclamation, method 2, 125mm depth</t>
  </si>
  <si>
    <t>60231-1000</t>
  </si>
  <si>
    <r>
      <t xml:space="preserve">Dissipator, </t>
    </r>
    <r>
      <rPr>
        <sz val="10"/>
        <color rgb="FFFF0000"/>
        <rFont val="Arial Narrow"/>
        <family val="2"/>
      </rPr>
      <t>---</t>
    </r>
  </si>
  <si>
    <t>64702-3100</t>
  </si>
  <si>
    <t>64702-3200</t>
  </si>
  <si>
    <t>Mitigation, tortoise crossing structure</t>
  </si>
  <si>
    <t>MITIGATION, TORTOISE CROSSING STRUCTURE</t>
  </si>
  <si>
    <t>MITIGATION, TORTOISE GUARD</t>
  </si>
  <si>
    <t>Mitigation, tortoise guard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</si>
</sst>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quot; Holidays&quot;"/>
  </numFmts>
  <fonts count="37" x14ac:knownFonts="1">
    <font>
      <sz val="10"/>
      <name val="Arial Narrow"/>
      <family val="2"/>
    </font>
    <font>
      <sz val="10"/>
      <name val="Arial"/>
      <family val="2"/>
    </font>
    <font>
      <sz val="10"/>
      <name val="Arial Narrow"/>
      <family val="2"/>
    </font>
    <font>
      <b/>
      <sz val="10"/>
      <name val="Arial Narrow"/>
      <family val="2"/>
    </font>
    <font>
      <b/>
      <sz val="10"/>
      <name val="Arial"/>
      <family val="2"/>
    </font>
    <font>
      <sz val="10"/>
      <color rgb="FFFF0000"/>
      <name val="Arial"/>
      <family val="2"/>
    </font>
    <font>
      <sz val="10"/>
      <color indexed="8"/>
      <name val="Arial Narrow"/>
      <family val="2"/>
    </font>
    <font>
      <sz val="10"/>
      <color indexed="10"/>
      <name val="Arial Narrow"/>
      <family val="2"/>
    </font>
    <font>
      <sz val="10"/>
      <color rgb="FFFF0000"/>
      <name val="Arial Narrow"/>
      <family val="2"/>
    </font>
    <font>
      <sz val="10"/>
      <color theme="1" tint="0.24994659260841701"/>
      <name val="Arial"/>
      <family val="2"/>
    </font>
    <font>
      <sz val="10"/>
      <name val="Arial Narrow"/>
      <family val="2"/>
    </font>
    <font>
      <sz val="10"/>
      <name val="Arial Narrow"/>
      <family val="2"/>
    </font>
    <font>
      <i/>
      <sz val="10"/>
      <name val="Arial Narrow"/>
      <family val="2"/>
    </font>
    <font>
      <b/>
      <sz val="10"/>
      <color rgb="FFFF0000"/>
      <name val="Arial Narrow"/>
      <family val="2"/>
    </font>
    <font>
      <sz val="11"/>
      <name val="Arial Narrow"/>
      <family val="2"/>
    </font>
    <font>
      <b/>
      <sz val="10"/>
      <color theme="1"/>
      <name val="Arial Narrow"/>
      <family val="2"/>
    </font>
    <font>
      <b/>
      <sz val="10"/>
      <color indexed="10"/>
      <name val="Arial Narrow"/>
      <family val="2"/>
    </font>
    <font>
      <sz val="10"/>
      <color indexed="8"/>
      <name val="Arial Narrow"/>
      <family val="2"/>
    </font>
    <font>
      <sz val="10"/>
      <name val="Arial Narrow"/>
      <family val="2"/>
    </font>
    <font>
      <strike/>
      <sz val="10"/>
      <color rgb="FFFF0000"/>
      <name val="Arial Narrow"/>
      <family val="2"/>
    </font>
    <font>
      <i/>
      <sz val="10"/>
      <color rgb="FFFF0000"/>
      <name val="Arial Narrow"/>
      <family val="2"/>
    </font>
    <font>
      <sz val="10"/>
      <name val="Arial Narrow"/>
      <family val="2"/>
    </font>
    <font>
      <b/>
      <i/>
      <sz val="10"/>
      <name val="Arial Narrow"/>
      <family val="2"/>
    </font>
    <font>
      <strike/>
      <sz val="10"/>
      <name val="Arial Narrow"/>
      <family val="2"/>
    </font>
    <font>
      <sz val="10"/>
      <name val="Arial Narrow"/>
      <family val="2"/>
    </font>
    <font>
      <b/>
      <sz val="10"/>
      <name val="Comic Sans MS"/>
      <family val="4"/>
    </font>
    <font>
      <sz val="10"/>
      <name val="Comic Sans MS"/>
      <family val="4"/>
    </font>
    <font>
      <u/>
      <sz val="10"/>
      <color theme="10"/>
      <name val="Arial Narrow"/>
      <family val="2"/>
    </font>
    <font>
      <b/>
      <sz val="16"/>
      <name val="Arial"/>
      <family val="2"/>
    </font>
    <font>
      <u/>
      <sz val="10"/>
      <name val="Arial"/>
      <family val="2"/>
    </font>
    <font>
      <u/>
      <sz val="10"/>
      <color theme="10"/>
      <name val="Arial"/>
      <family val="2"/>
    </font>
    <font>
      <u/>
      <sz val="10"/>
      <color rgb="FF0000FF"/>
      <name val="Arial"/>
      <family val="2"/>
    </font>
    <font>
      <sz val="10"/>
      <name val="Arial Narrow"/>
      <family val="2"/>
    </font>
    <font>
      <sz val="10"/>
      <name val="Arial Narrow"/>
      <family val="2"/>
    </font>
    <font>
      <sz val="10"/>
      <name val="Arial Narrow"/>
      <family val="2"/>
    </font>
    <font>
      <sz val="8"/>
      <name val="Arial Narrow"/>
      <family val="2"/>
    </font>
    <font>
      <sz val="10"/>
      <name val="Arial Narrow"/>
    </font>
  </fonts>
  <fills count="10">
    <fill>
      <patternFill patternType="none"/>
    </fill>
    <fill>
      <patternFill patternType="gray125"/>
    </fill>
    <fill>
      <patternFill patternType="solid">
        <fgColor rgb="FF00B0F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47"/>
        <bgColor indexed="64"/>
      </patternFill>
    </fill>
    <fill>
      <patternFill patternType="solid">
        <fgColor indexed="47"/>
        <bgColor indexed="9"/>
      </patternFill>
    </fill>
    <fill>
      <patternFill patternType="solid">
        <fgColor rgb="FFFFFF00"/>
        <bgColor indexed="64"/>
      </patternFill>
    </fill>
    <fill>
      <patternFill patternType="solid">
        <fgColor rgb="FFFFFF99"/>
        <bgColor indexed="64"/>
      </patternFill>
    </fill>
    <fill>
      <patternFill patternType="solid">
        <fgColor theme="9"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47"/>
      </top>
      <bottom style="thin">
        <color indexed="47"/>
      </bottom>
      <diagonal/>
    </border>
    <border>
      <left/>
      <right style="thin">
        <color indexed="64"/>
      </right>
      <top style="thin">
        <color indexed="47"/>
      </top>
      <bottom style="thin">
        <color indexed="47"/>
      </bottom>
      <diagonal/>
    </border>
    <border>
      <left style="thin">
        <color indexed="64"/>
      </left>
      <right/>
      <top style="thin">
        <color indexed="47"/>
      </top>
      <bottom style="thin">
        <color indexed="64"/>
      </bottom>
      <diagonal/>
    </border>
    <border>
      <left/>
      <right style="thin">
        <color indexed="64"/>
      </right>
      <top style="thin">
        <color indexed="47"/>
      </top>
      <bottom style="thin">
        <color indexed="64"/>
      </bottom>
      <diagonal/>
    </border>
    <border>
      <left style="thin">
        <color rgb="FF0000FF"/>
      </left>
      <right style="thin">
        <color rgb="FF0000FF"/>
      </right>
      <top style="thin">
        <color rgb="FF0000FF"/>
      </top>
      <bottom style="thin">
        <color rgb="FF0000FF"/>
      </bottom>
      <diagonal/>
    </border>
  </borders>
  <cellStyleXfs count="5">
    <xf numFmtId="0" fontId="0" fillId="0" borderId="0"/>
    <xf numFmtId="0" fontId="9" fillId="0" borderId="0"/>
    <xf numFmtId="0" fontId="1" fillId="0" borderId="0"/>
    <xf numFmtId="0" fontId="2" fillId="0" borderId="0"/>
    <xf numFmtId="0" fontId="27" fillId="0" borderId="0" applyNumberFormat="0" applyFill="0" applyBorder="0" applyAlignment="0" applyProtection="0"/>
  </cellStyleXfs>
  <cellXfs count="191">
    <xf numFmtId="0" fontId="0" fillId="0" borderId="0" xfId="0"/>
    <xf numFmtId="0" fontId="2" fillId="0" borderId="0" xfId="0" applyFont="1" applyFill="1"/>
    <xf numFmtId="0" fontId="2" fillId="0" borderId="0" xfId="0" applyFont="1" applyFill="1" applyAlignment="1">
      <alignment horizontal="left"/>
    </xf>
    <xf numFmtId="0" fontId="1" fillId="0" borderId="0" xfId="0" applyFont="1"/>
    <xf numFmtId="0" fontId="5" fillId="0" borderId="0" xfId="0" applyFont="1"/>
    <xf numFmtId="0" fontId="1" fillId="0" borderId="0" xfId="0" applyFont="1" applyFill="1"/>
    <xf numFmtId="0" fontId="2" fillId="0" borderId="0" xfId="0" applyFont="1" applyFill="1" applyBorder="1" applyAlignment="1">
      <alignment horizontal="left"/>
    </xf>
    <xf numFmtId="0" fontId="4" fillId="0" borderId="0" xfId="0" applyFont="1" applyFill="1"/>
    <xf numFmtId="1" fontId="2" fillId="0" borderId="0" xfId="0" applyNumberFormat="1" applyFont="1" applyFill="1" applyBorder="1" applyAlignment="1">
      <alignment horizontal="left"/>
    </xf>
    <xf numFmtId="0" fontId="3" fillId="0" borderId="0" xfId="0" applyFont="1" applyFill="1" applyBorder="1" applyAlignment="1">
      <alignment horizontal="left"/>
    </xf>
    <xf numFmtId="0" fontId="2" fillId="0" borderId="0" xfId="0" applyFont="1" applyFill="1" applyBorder="1" applyAlignment="1" applyProtection="1">
      <alignment horizontal="left" vertical="center"/>
      <protection locked="0"/>
    </xf>
    <xf numFmtId="0" fontId="2" fillId="0" borderId="0" xfId="0" applyFont="1" applyFill="1" applyBorder="1" applyAlignment="1">
      <alignment horizontal="left" vertical="center"/>
    </xf>
    <xf numFmtId="0" fontId="2" fillId="0" borderId="0" xfId="0" applyFont="1" applyAlignment="1">
      <alignment horizontal="left"/>
    </xf>
    <xf numFmtId="0" fontId="2" fillId="0" borderId="0" xfId="0" applyFont="1"/>
    <xf numFmtId="1" fontId="2" fillId="0" borderId="0" xfId="0" applyNumberFormat="1" applyFont="1"/>
    <xf numFmtId="14" fontId="2" fillId="0" borderId="0" xfId="0" applyNumberFormat="1" applyFont="1" applyAlignment="1">
      <alignment horizontal="left"/>
    </xf>
    <xf numFmtId="0" fontId="2" fillId="0" borderId="0" xfId="0" applyFont="1" applyAlignment="1">
      <alignment wrapText="1"/>
    </xf>
    <xf numFmtId="14" fontId="2" fillId="0" borderId="0" xfId="0" applyNumberFormat="1" applyFont="1" applyFill="1" applyBorder="1" applyAlignment="1">
      <alignment horizontal="left"/>
    </xf>
    <xf numFmtId="0" fontId="0" fillId="0" borderId="0" xfId="0" applyAlignment="1">
      <alignment horizontal="center"/>
    </xf>
    <xf numFmtId="0" fontId="0" fillId="0" borderId="1" xfId="0" applyBorder="1"/>
    <xf numFmtId="165" fontId="0" fillId="0" borderId="1" xfId="0" applyNumberFormat="1" applyBorder="1"/>
    <xf numFmtId="164" fontId="0" fillId="0" borderId="0" xfId="0" applyNumberFormat="1"/>
    <xf numFmtId="0" fontId="1" fillId="0" borderId="2" xfId="0" applyFont="1" applyBorder="1"/>
    <xf numFmtId="164" fontId="0" fillId="0" borderId="2" xfId="0" applyNumberFormat="1" applyBorder="1"/>
    <xf numFmtId="0" fontId="4" fillId="2" borderId="0" xfId="0" applyFont="1" applyFill="1"/>
    <xf numFmtId="14" fontId="2" fillId="0" borderId="0" xfId="0" applyNumberFormat="1" applyFont="1" applyAlignment="1">
      <alignment horizontal="center"/>
    </xf>
    <xf numFmtId="0" fontId="3" fillId="2" borderId="0" xfId="0" applyFont="1" applyFill="1"/>
    <xf numFmtId="0" fontId="3" fillId="0" borderId="0" xfId="0" applyFont="1" applyFill="1"/>
    <xf numFmtId="14" fontId="3" fillId="2" borderId="0" xfId="0" applyNumberFormat="1" applyFont="1" applyFill="1" applyAlignment="1">
      <alignment horizontal="center"/>
    </xf>
    <xf numFmtId="14" fontId="2" fillId="0" borderId="0" xfId="0" applyNumberFormat="1" applyFont="1" applyFill="1"/>
    <xf numFmtId="1" fontId="3" fillId="2" borderId="0" xfId="0" applyNumberFormat="1" applyFont="1" applyFill="1"/>
    <xf numFmtId="0" fontId="3" fillId="2" borderId="0" xfId="0" applyFont="1" applyFill="1" applyAlignment="1">
      <alignment horizontal="left"/>
    </xf>
    <xf numFmtId="14" fontId="3" fillId="2" borderId="0" xfId="0" applyNumberFormat="1" applyFont="1" applyFill="1" applyAlignment="1">
      <alignment horizontal="left"/>
    </xf>
    <xf numFmtId="1" fontId="6" fillId="0" borderId="0" xfId="0" applyNumberFormat="1" applyFont="1"/>
    <xf numFmtId="0" fontId="6" fillId="0" borderId="0" xfId="0" applyFont="1"/>
    <xf numFmtId="1" fontId="0" fillId="0" borderId="0" xfId="0" applyNumberFormat="1" applyAlignment="1">
      <alignment horizontal="left"/>
    </xf>
    <xf numFmtId="14" fontId="8" fillId="0" borderId="0" xfId="0" applyNumberFormat="1" applyFont="1" applyFill="1" applyBorder="1" applyAlignment="1">
      <alignment horizontal="left"/>
    </xf>
    <xf numFmtId="1" fontId="6" fillId="0" borderId="0" xfId="0" applyNumberFormat="1" applyFont="1" applyAlignment="1">
      <alignment horizontal="left"/>
    </xf>
    <xf numFmtId="1" fontId="2" fillId="0" borderId="0" xfId="0" applyNumberFormat="1" applyFont="1" applyFill="1" applyAlignment="1">
      <alignment wrapText="1"/>
    </xf>
    <xf numFmtId="1" fontId="2" fillId="0" borderId="0" xfId="0" applyNumberFormat="1" applyFont="1" applyFill="1"/>
    <xf numFmtId="0" fontId="9" fillId="0" borderId="0" xfId="1"/>
    <xf numFmtId="0" fontId="0" fillId="0" borderId="0" xfId="0" applyFont="1" applyFill="1" applyBorder="1" applyAlignment="1">
      <alignment horizontal="left"/>
    </xf>
    <xf numFmtId="0" fontId="9" fillId="0" borderId="0" xfId="1" applyFill="1"/>
    <xf numFmtId="0" fontId="9" fillId="0" borderId="0" xfId="1" applyNumberFormat="1" applyFill="1"/>
    <xf numFmtId="0" fontId="10" fillId="0" borderId="0" xfId="0" applyFont="1" applyFill="1" applyBorder="1" applyAlignment="1">
      <alignment horizontal="left"/>
    </xf>
    <xf numFmtId="1" fontId="0" fillId="0" borderId="0" xfId="0" applyNumberFormat="1" applyFont="1" applyFill="1" applyBorder="1" applyAlignment="1">
      <alignment horizontal="left"/>
    </xf>
    <xf numFmtId="0" fontId="11" fillId="0" borderId="0" xfId="0" applyFont="1" applyFill="1" applyBorder="1" applyAlignment="1">
      <alignment horizontal="left"/>
    </xf>
    <xf numFmtId="1" fontId="11" fillId="0" borderId="0" xfId="0" applyNumberFormat="1" applyFont="1" applyFill="1" applyBorder="1" applyAlignment="1">
      <alignment horizontal="left"/>
    </xf>
    <xf numFmtId="0" fontId="7" fillId="0" borderId="0" xfId="0" applyFont="1" applyAlignment="1">
      <alignment horizontal="left"/>
    </xf>
    <xf numFmtId="0" fontId="0" fillId="0" borderId="0" xfId="0" applyFont="1" applyAlignment="1">
      <alignment wrapText="1"/>
    </xf>
    <xf numFmtId="1" fontId="7" fillId="0" borderId="0" xfId="0" applyNumberFormat="1" applyFont="1"/>
    <xf numFmtId="0" fontId="0" fillId="0" borderId="0" xfId="0" applyFont="1"/>
    <xf numFmtId="0" fontId="0" fillId="0" borderId="0" xfId="0" applyFont="1" applyFill="1"/>
    <xf numFmtId="0" fontId="0" fillId="0" borderId="0" xfId="0" applyFont="1" applyAlignment="1">
      <alignment horizontal="left"/>
    </xf>
    <xf numFmtId="0" fontId="3" fillId="0" borderId="0" xfId="0" applyFont="1" applyFill="1" applyAlignment="1">
      <alignment horizontal="left"/>
    </xf>
    <xf numFmtId="0" fontId="0" fillId="0" borderId="0" xfId="0" applyFont="1" applyFill="1" applyAlignment="1">
      <alignment horizontal="left"/>
    </xf>
    <xf numFmtId="0" fontId="0" fillId="0" borderId="0" xfId="0" applyFont="1" applyFill="1" applyAlignment="1">
      <alignment wrapText="1"/>
    </xf>
    <xf numFmtId="0" fontId="3" fillId="0" borderId="0" xfId="0" applyFont="1" applyFill="1" applyAlignment="1">
      <alignment wrapText="1"/>
    </xf>
    <xf numFmtId="1" fontId="0" fillId="0" borderId="0" xfId="0" applyNumberFormat="1" applyFont="1" applyFill="1" applyAlignment="1">
      <alignment wrapText="1"/>
    </xf>
    <xf numFmtId="14" fontId="0" fillId="0" borderId="0" xfId="0" applyNumberFormat="1" applyFont="1" applyFill="1"/>
    <xf numFmtId="1" fontId="0" fillId="0" borderId="0" xfId="0" applyNumberFormat="1" applyFont="1" applyFill="1"/>
    <xf numFmtId="0" fontId="8" fillId="0" borderId="0" xfId="0" applyFont="1" applyFill="1"/>
    <xf numFmtId="0" fontId="8" fillId="0" borderId="0" xfId="0" applyFont="1" applyFill="1" applyAlignment="1">
      <alignment horizontal="left"/>
    </xf>
    <xf numFmtId="1" fontId="8" fillId="0" borderId="0" xfId="0" applyNumberFormat="1" applyFont="1" applyFill="1" applyAlignment="1">
      <alignment wrapText="1"/>
    </xf>
    <xf numFmtId="1" fontId="8" fillId="0" borderId="0" xfId="0" applyNumberFormat="1" applyFont="1" applyFill="1"/>
    <xf numFmtId="0" fontId="3" fillId="0" borderId="0" xfId="0" applyFont="1" applyAlignment="1">
      <alignment horizontal="left"/>
    </xf>
    <xf numFmtId="1" fontId="7" fillId="0" borderId="0" xfId="0" applyNumberFormat="1" applyFont="1" applyAlignment="1">
      <alignment wrapText="1"/>
    </xf>
    <xf numFmtId="1" fontId="0" fillId="0" borderId="0" xfId="0" applyNumberFormat="1" applyFont="1" applyAlignment="1">
      <alignment wrapText="1"/>
    </xf>
    <xf numFmtId="0" fontId="0" fillId="0" borderId="0" xfId="0" applyFont="1" applyFill="1" applyBorder="1" applyAlignment="1" applyProtection="1">
      <alignment vertical="center" wrapText="1"/>
      <protection locked="0"/>
    </xf>
    <xf numFmtId="0" fontId="14" fillId="0" borderId="0" xfId="0" applyFont="1" applyFill="1"/>
    <xf numFmtId="0" fontId="0" fillId="0" borderId="0" xfId="0" applyFont="1" applyFill="1" applyBorder="1" applyAlignment="1" applyProtection="1">
      <alignment vertical="center"/>
      <protection locked="0"/>
    </xf>
    <xf numFmtId="0" fontId="0" fillId="0" borderId="0" xfId="1" applyFont="1" applyFill="1"/>
    <xf numFmtId="0" fontId="15" fillId="0" borderId="0" xfId="0" applyFont="1" applyAlignment="1">
      <alignment horizontal="left"/>
    </xf>
    <xf numFmtId="0" fontId="13" fillId="0" borderId="0" xfId="0" applyFont="1" applyAlignment="1">
      <alignment wrapText="1"/>
    </xf>
    <xf numFmtId="0" fontId="13" fillId="0" borderId="0" xfId="0" applyFont="1" applyAlignment="1">
      <alignment horizontal="left"/>
    </xf>
    <xf numFmtId="0" fontId="8" fillId="0" borderId="0" xfId="0" applyFont="1" applyAlignment="1">
      <alignment wrapText="1"/>
    </xf>
    <xf numFmtId="0" fontId="8" fillId="0" borderId="0" xfId="0" applyFont="1"/>
    <xf numFmtId="0" fontId="16" fillId="0" borderId="0" xfId="0" applyFont="1" applyAlignment="1">
      <alignment horizontal="left"/>
    </xf>
    <xf numFmtId="0" fontId="12" fillId="0" borderId="0" xfId="0" applyFont="1" applyFill="1" applyAlignment="1">
      <alignment wrapText="1"/>
    </xf>
    <xf numFmtId="0" fontId="8" fillId="0" borderId="0" xfId="0" applyFont="1" applyFill="1" applyAlignment="1">
      <alignment wrapText="1"/>
    </xf>
    <xf numFmtId="0" fontId="3" fillId="0" borderId="0" xfId="0" applyFont="1"/>
    <xf numFmtId="0" fontId="0" fillId="0" borderId="0" xfId="0" applyFont="1" applyFill="1"/>
    <xf numFmtId="0" fontId="8" fillId="0" borderId="0" xfId="0" applyFont="1"/>
    <xf numFmtId="1" fontId="8" fillId="0" borderId="0" xfId="0" applyNumberFormat="1" applyFont="1" applyAlignment="1">
      <alignment wrapText="1"/>
    </xf>
    <xf numFmtId="0" fontId="7" fillId="0" borderId="0" xfId="0" applyFont="1" applyAlignment="1">
      <alignment horizontal="left"/>
    </xf>
    <xf numFmtId="0" fontId="7" fillId="0" borderId="0" xfId="0" applyFont="1"/>
    <xf numFmtId="0" fontId="7" fillId="0" borderId="0" xfId="0" applyFont="1" applyAlignment="1">
      <alignment wrapText="1"/>
    </xf>
    <xf numFmtId="0" fontId="8" fillId="0" borderId="0" xfId="0" applyFont="1" applyAlignment="1">
      <alignment horizontal="left"/>
    </xf>
    <xf numFmtId="0" fontId="2" fillId="0" borderId="0" xfId="0" applyFont="1" applyFill="1" applyBorder="1" applyAlignment="1">
      <alignment horizontal="left"/>
    </xf>
    <xf numFmtId="0" fontId="9" fillId="0" borderId="0" xfId="1" applyNumberFormat="1" applyFill="1"/>
    <xf numFmtId="0" fontId="0" fillId="0" borderId="0" xfId="0" applyFont="1"/>
    <xf numFmtId="1" fontId="0" fillId="0" borderId="0" xfId="0" applyNumberFormat="1" applyFont="1"/>
    <xf numFmtId="1" fontId="0" fillId="0" borderId="0" xfId="0" applyNumberFormat="1" applyFont="1" applyAlignment="1">
      <alignment horizontal="left"/>
    </xf>
    <xf numFmtId="1" fontId="0" fillId="0" borderId="0" xfId="0" applyNumberFormat="1" applyFont="1" applyAlignment="1">
      <alignment horizontal="left"/>
    </xf>
    <xf numFmtId="0" fontId="1" fillId="0" borderId="0" xfId="0" applyFont="1"/>
    <xf numFmtId="0" fontId="6" fillId="0" borderId="0" xfId="0" applyFont="1"/>
    <xf numFmtId="1" fontId="6" fillId="0" borderId="0" xfId="0" applyNumberFormat="1" applyFont="1"/>
    <xf numFmtId="1" fontId="0" fillId="0" borderId="0" xfId="0" applyNumberFormat="1" applyAlignment="1">
      <alignment horizontal="left"/>
    </xf>
    <xf numFmtId="1" fontId="2" fillId="0" borderId="0" xfId="0" applyNumberFormat="1" applyFont="1" applyFill="1" applyBorder="1" applyAlignment="1">
      <alignment horizontal="left"/>
    </xf>
    <xf numFmtId="0" fontId="0" fillId="0" borderId="0" xfId="0" applyFont="1"/>
    <xf numFmtId="1" fontId="0" fillId="0" borderId="0" xfId="0" applyNumberFormat="1" applyFont="1"/>
    <xf numFmtId="0" fontId="0" fillId="0" borderId="0" xfId="0"/>
    <xf numFmtId="1" fontId="6" fillId="0" borderId="0" xfId="0" applyNumberFormat="1" applyFont="1"/>
    <xf numFmtId="1" fontId="0" fillId="0" borderId="0" xfId="0" applyNumberFormat="1" applyAlignment="1">
      <alignment horizontal="left"/>
    </xf>
    <xf numFmtId="1" fontId="2" fillId="0" borderId="0" xfId="0" applyNumberFormat="1" applyFont="1" applyFill="1" applyBorder="1" applyAlignment="1">
      <alignment horizontal="left"/>
    </xf>
    <xf numFmtId="0" fontId="0" fillId="0" borderId="0" xfId="0" applyFont="1"/>
    <xf numFmtId="0" fontId="0" fillId="0" borderId="0" xfId="0" applyFont="1" applyFill="1" applyBorder="1" applyAlignment="1">
      <alignment horizontal="left"/>
    </xf>
    <xf numFmtId="0" fontId="17" fillId="0" borderId="0" xfId="0" applyFont="1"/>
    <xf numFmtId="0" fontId="8" fillId="0" borderId="0" xfId="0" applyFont="1" applyFill="1" applyBorder="1" applyAlignment="1">
      <alignment horizontal="left"/>
    </xf>
    <xf numFmtId="0" fontId="0" fillId="0" borderId="0" xfId="0" applyFont="1"/>
    <xf numFmtId="0" fontId="18" fillId="0" borderId="0" xfId="0" applyFont="1" applyFill="1" applyBorder="1" applyAlignment="1">
      <alignment horizontal="left"/>
    </xf>
    <xf numFmtId="1" fontId="18" fillId="0" borderId="0" xfId="0" applyNumberFormat="1" applyFont="1" applyFill="1" applyBorder="1" applyAlignment="1">
      <alignment horizontal="left"/>
    </xf>
    <xf numFmtId="0" fontId="13" fillId="0" borderId="0" xfId="0" applyFont="1" applyFill="1" applyAlignment="1">
      <alignment horizontal="left"/>
    </xf>
    <xf numFmtId="0" fontId="19" fillId="0" borderId="0" xfId="0" applyFont="1" applyFill="1" applyAlignment="1">
      <alignment horizontal="left"/>
    </xf>
    <xf numFmtId="0" fontId="19" fillId="0" borderId="0" xfId="0" applyFont="1" applyFill="1" applyAlignment="1">
      <alignment wrapText="1"/>
    </xf>
    <xf numFmtId="0" fontId="19" fillId="0" borderId="0" xfId="0" applyFont="1" applyFill="1"/>
    <xf numFmtId="14" fontId="0" fillId="0" borderId="0" xfId="0" applyNumberFormat="1" applyFont="1" applyFill="1" applyBorder="1" applyAlignment="1">
      <alignment horizontal="left"/>
    </xf>
    <xf numFmtId="0" fontId="1" fillId="0" borderId="0" xfId="1" applyNumberFormat="1" applyFont="1" applyFill="1"/>
    <xf numFmtId="0" fontId="18" fillId="0" borderId="0" xfId="0" applyFont="1" applyFill="1" applyBorder="1" applyAlignment="1" applyProtection="1">
      <alignment horizontal="left"/>
      <protection locked="0"/>
    </xf>
    <xf numFmtId="14" fontId="0" fillId="0" borderId="0" xfId="0" applyNumberFormat="1" applyFont="1" applyAlignment="1">
      <alignment horizontal="left"/>
    </xf>
    <xf numFmtId="0" fontId="8" fillId="0" borderId="0" xfId="0" applyFont="1" applyBorder="1" applyAlignment="1">
      <alignment horizontal="left"/>
    </xf>
    <xf numFmtId="0" fontId="8" fillId="0" borderId="0" xfId="0" applyFont="1" applyBorder="1" applyAlignment="1">
      <alignment vertical="center"/>
    </xf>
    <xf numFmtId="0" fontId="8" fillId="0" borderId="0" xfId="0" applyFont="1" applyBorder="1"/>
    <xf numFmtId="1" fontId="0" fillId="0" borderId="0" xfId="0" applyNumberFormat="1" applyFont="1" applyFill="1" applyAlignment="1">
      <alignment horizontal="left"/>
    </xf>
    <xf numFmtId="14" fontId="0" fillId="0" borderId="0" xfId="0" applyNumberFormat="1" applyFont="1" applyFill="1" applyAlignment="1">
      <alignment horizontal="left"/>
    </xf>
    <xf numFmtId="0" fontId="5" fillId="0" borderId="0" xfId="0" applyFont="1" applyFill="1"/>
    <xf numFmtId="0" fontId="2" fillId="3" borderId="0" xfId="0" applyFont="1" applyFill="1" applyBorder="1" applyAlignment="1">
      <alignment horizontal="left"/>
    </xf>
    <xf numFmtId="0" fontId="21" fillId="0" borderId="0" xfId="0" applyFont="1" applyFill="1" applyBorder="1" applyAlignment="1">
      <alignment horizontal="left"/>
    </xf>
    <xf numFmtId="14" fontId="0" fillId="0" borderId="0" xfId="0" applyNumberFormat="1" applyFont="1" applyFill="1" applyAlignment="1">
      <alignment horizontal="center" wrapText="1"/>
    </xf>
    <xf numFmtId="14" fontId="4" fillId="2" borderId="0" xfId="0" applyNumberFormat="1" applyFont="1" applyFill="1" applyAlignment="1">
      <alignment horizontal="center" wrapText="1"/>
    </xf>
    <xf numFmtId="14" fontId="8" fillId="0" borderId="0" xfId="0" applyNumberFormat="1" applyFont="1" applyFill="1" applyAlignment="1">
      <alignment horizontal="center" wrapText="1"/>
    </xf>
    <xf numFmtId="0" fontId="0" fillId="0" borderId="0" xfId="0" applyFont="1" applyFill="1" applyAlignment="1">
      <alignment horizontal="center" wrapText="1"/>
    </xf>
    <xf numFmtId="14" fontId="7" fillId="0" borderId="0" xfId="0" applyNumberFormat="1" applyFont="1" applyAlignment="1">
      <alignment horizontal="center" wrapText="1"/>
    </xf>
    <xf numFmtId="14" fontId="8" fillId="0" borderId="0" xfId="0" applyNumberFormat="1" applyFont="1" applyAlignment="1">
      <alignment horizontal="center" wrapText="1"/>
    </xf>
    <xf numFmtId="0" fontId="1" fillId="0" borderId="0" xfId="0" applyFont="1" applyFill="1" applyAlignment="1">
      <alignment horizontal="center" wrapText="1"/>
    </xf>
    <xf numFmtId="14" fontId="7" fillId="0" borderId="0" xfId="0" applyNumberFormat="1" applyFont="1" applyFill="1" applyAlignment="1">
      <alignment horizontal="center" wrapText="1"/>
    </xf>
    <xf numFmtId="14" fontId="20" fillId="0" borderId="0" xfId="0" applyNumberFormat="1" applyFont="1" applyFill="1" applyAlignment="1">
      <alignment horizontal="center" wrapText="1"/>
    </xf>
    <xf numFmtId="0" fontId="23" fillId="4" borderId="0" xfId="0" applyFont="1" applyFill="1" applyAlignment="1">
      <alignment horizontal="left"/>
    </xf>
    <xf numFmtId="0" fontId="23" fillId="4" borderId="0" xfId="0" applyFont="1" applyFill="1" applyAlignment="1">
      <alignment wrapText="1"/>
    </xf>
    <xf numFmtId="0" fontId="23" fillId="4" borderId="0" xfId="0" applyFont="1" applyFill="1"/>
    <xf numFmtId="0" fontId="8" fillId="4" borderId="0" xfId="0" applyFont="1" applyFill="1"/>
    <xf numFmtId="14" fontId="8" fillId="4" borderId="0" xfId="0" applyNumberFormat="1" applyFont="1" applyFill="1" applyAlignment="1">
      <alignment horizontal="center" wrapText="1"/>
    </xf>
    <xf numFmtId="14" fontId="8" fillId="0" borderId="0" xfId="0" applyNumberFormat="1" applyFont="1" applyFill="1" applyAlignment="1">
      <alignment horizontal="center"/>
    </xf>
    <xf numFmtId="0" fontId="24" fillId="0" borderId="0" xfId="0" applyFont="1" applyFill="1" applyBorder="1" applyAlignment="1">
      <alignment horizontal="left"/>
    </xf>
    <xf numFmtId="0" fontId="24" fillId="0" borderId="0" xfId="0" applyFont="1" applyFill="1" applyAlignment="1">
      <alignment horizontal="left"/>
    </xf>
    <xf numFmtId="1" fontId="24" fillId="0" borderId="0" xfId="0" applyNumberFormat="1" applyFont="1" applyFill="1" applyBorder="1" applyAlignment="1">
      <alignment horizontal="left"/>
    </xf>
    <xf numFmtId="14" fontId="1" fillId="0" borderId="0" xfId="0" applyNumberFormat="1" applyFont="1" applyAlignment="1">
      <alignment horizontal="center"/>
    </xf>
    <xf numFmtId="0" fontId="26" fillId="6" borderId="4" xfId="0" applyFont="1" applyFill="1" applyBorder="1" applyAlignment="1">
      <alignment horizontal="centerContinuous"/>
    </xf>
    <xf numFmtId="14" fontId="26" fillId="0" borderId="5" xfId="0" applyNumberFormat="1" applyFont="1" applyBorder="1" applyAlignment="1">
      <alignment horizontal="center"/>
    </xf>
    <xf numFmtId="0" fontId="26" fillId="0" borderId="6" xfId="0" applyFont="1" applyBorder="1"/>
    <xf numFmtId="14" fontId="26" fillId="0" borderId="7" xfId="0" applyNumberFormat="1" applyFont="1" applyBorder="1" applyAlignment="1">
      <alignment horizontal="center"/>
    </xf>
    <xf numFmtId="0" fontId="26" fillId="0" borderId="8" xfId="0" applyFont="1" applyBorder="1"/>
    <xf numFmtId="0" fontId="1" fillId="0" borderId="0" xfId="0" applyFont="1" applyAlignment="1">
      <alignment horizontal="right"/>
    </xf>
    <xf numFmtId="14" fontId="1" fillId="7" borderId="0" xfId="0" applyNumberFormat="1" applyFont="1" applyFill="1" applyAlignment="1">
      <alignment horizontal="center"/>
    </xf>
    <xf numFmtId="166" fontId="25" fillId="5" borderId="3" xfId="0" applyNumberFormat="1" applyFont="1" applyFill="1" applyBorder="1" applyAlignment="1">
      <alignment horizontal="centerContinuous"/>
    </xf>
    <xf numFmtId="14" fontId="1" fillId="0" borderId="0" xfId="0" applyNumberFormat="1" applyFont="1" applyAlignment="1"/>
    <xf numFmtId="0" fontId="1" fillId="0" borderId="0" xfId="0" applyFont="1" applyAlignment="1">
      <alignment horizontal="center"/>
    </xf>
    <xf numFmtId="0" fontId="28" fillId="0" borderId="0" xfId="0" applyFont="1"/>
    <xf numFmtId="0" fontId="29" fillId="0" borderId="0" xfId="0" applyFont="1"/>
    <xf numFmtId="0" fontId="4" fillId="0" borderId="0" xfId="0" applyFont="1"/>
    <xf numFmtId="0" fontId="30" fillId="0" borderId="0" xfId="4" applyFont="1"/>
    <xf numFmtId="0" fontId="27" fillId="0" borderId="0" xfId="4"/>
    <xf numFmtId="0" fontId="31" fillId="0" borderId="0" xfId="0" applyFont="1" applyAlignment="1">
      <alignment horizontal="center"/>
    </xf>
    <xf numFmtId="0" fontId="1" fillId="8" borderId="9" xfId="0" applyFont="1" applyFill="1" applyBorder="1" applyAlignment="1">
      <alignment horizontal="center"/>
    </xf>
    <xf numFmtId="14" fontId="0" fillId="0" borderId="0" xfId="0" applyNumberFormat="1" applyAlignment="1">
      <alignment horizontal="center"/>
    </xf>
    <xf numFmtId="0" fontId="9" fillId="0" borderId="0" xfId="1" applyFill="1" applyAlignment="1">
      <alignment horizontal="center"/>
    </xf>
    <xf numFmtId="0" fontId="9" fillId="0" borderId="0" xfId="1" applyNumberFormat="1" applyFill="1" applyAlignment="1">
      <alignment horizontal="center"/>
    </xf>
    <xf numFmtId="0" fontId="9" fillId="0" borderId="0" xfId="0" applyFont="1" applyFill="1" applyBorder="1" applyAlignment="1" applyProtection="1">
      <alignment horizontal="center"/>
    </xf>
    <xf numFmtId="0" fontId="32" fillId="0" borderId="0" xfId="0" applyFont="1" applyFill="1" applyBorder="1" applyAlignment="1">
      <alignment horizontal="left"/>
    </xf>
    <xf numFmtId="0" fontId="32" fillId="0" borderId="0" xfId="0" applyNumberFormat="1" applyFont="1" applyFill="1" applyBorder="1" applyAlignment="1">
      <alignment horizontal="left"/>
    </xf>
    <xf numFmtId="1" fontId="32" fillId="0" borderId="0" xfId="0" applyNumberFormat="1" applyFont="1" applyFill="1" applyBorder="1" applyAlignment="1">
      <alignment horizontal="left"/>
    </xf>
    <xf numFmtId="0" fontId="9" fillId="0" borderId="0" xfId="1" applyFill="1" applyAlignment="1"/>
    <xf numFmtId="0" fontId="9" fillId="0" borderId="0" xfId="1" applyNumberFormat="1" applyFill="1" applyAlignment="1"/>
    <xf numFmtId="0" fontId="33" fillId="0" borderId="0" xfId="0" applyFont="1" applyFill="1" applyBorder="1" applyAlignment="1">
      <alignment horizontal="left"/>
    </xf>
    <xf numFmtId="0" fontId="33" fillId="0" borderId="0" xfId="0" applyNumberFormat="1" applyFont="1" applyFill="1" applyBorder="1" applyAlignment="1">
      <alignment horizontal="left"/>
    </xf>
    <xf numFmtId="0" fontId="33" fillId="0" borderId="0" xfId="0" applyFont="1" applyFill="1" applyAlignment="1">
      <alignment horizontal="left"/>
    </xf>
    <xf numFmtId="0" fontId="0" fillId="0" borderId="0" xfId="0" applyNumberFormat="1" applyFont="1" applyFill="1" applyBorder="1" applyAlignment="1">
      <alignment horizontal="left"/>
    </xf>
    <xf numFmtId="0" fontId="0" fillId="0" borderId="0" xfId="0" applyFont="1" applyFill="1" applyBorder="1" applyAlignment="1">
      <alignment horizontal="left" vertical="center"/>
    </xf>
    <xf numFmtId="0" fontId="1" fillId="0" borderId="0" xfId="1" applyFont="1"/>
    <xf numFmtId="0" fontId="34" fillId="0" borderId="0" xfId="0" applyFont="1" applyFill="1" applyBorder="1" applyAlignment="1">
      <alignment horizontal="left"/>
    </xf>
    <xf numFmtId="1" fontId="34" fillId="0" borderId="0" xfId="0" applyNumberFormat="1" applyFont="1" applyFill="1" applyBorder="1" applyAlignment="1">
      <alignment horizontal="left"/>
    </xf>
    <xf numFmtId="0" fontId="34" fillId="0" borderId="0" xfId="0" applyNumberFormat="1" applyFont="1" applyFill="1" applyBorder="1" applyAlignment="1">
      <alignment horizontal="left"/>
    </xf>
    <xf numFmtId="1" fontId="0" fillId="0" borderId="0" xfId="0" applyNumberFormat="1" applyFill="1" applyAlignment="1">
      <alignment horizontal="left"/>
    </xf>
    <xf numFmtId="1" fontId="2" fillId="9" borderId="0" xfId="0" applyNumberFormat="1" applyFont="1" applyFill="1" applyBorder="1" applyAlignment="1">
      <alignment wrapText="1"/>
    </xf>
    <xf numFmtId="0" fontId="2" fillId="0" borderId="0" xfId="0" applyFont="1" applyFill="1" applyBorder="1" applyAlignment="1">
      <alignment wrapText="1"/>
    </xf>
    <xf numFmtId="0" fontId="0" fillId="0" borderId="0" xfId="0" applyFont="1" applyFill="1" applyBorder="1" applyAlignment="1">
      <alignment wrapText="1"/>
    </xf>
    <xf numFmtId="0" fontId="0" fillId="0" borderId="0" xfId="0" applyAlignment="1">
      <alignment horizontal="left"/>
    </xf>
    <xf numFmtId="0" fontId="36" fillId="0" borderId="0" xfId="0" applyFont="1" applyFill="1" applyBorder="1" applyAlignment="1">
      <alignment horizontal="left"/>
    </xf>
    <xf numFmtId="1" fontId="36" fillId="0" borderId="0" xfId="0" applyNumberFormat="1" applyFont="1" applyFill="1" applyBorder="1" applyAlignment="1">
      <alignment horizontal="left"/>
    </xf>
    <xf numFmtId="0" fontId="36" fillId="0" borderId="0" xfId="0" applyNumberFormat="1" applyFont="1" applyFill="1" applyBorder="1" applyAlignment="1">
      <alignment horizontal="left"/>
    </xf>
    <xf numFmtId="0" fontId="0" fillId="0" borderId="0" xfId="0" applyNumberFormat="1" applyFont="1" applyFill="1" applyAlignment="1">
      <alignment horizontal="left"/>
    </xf>
  </cellXfs>
  <cellStyles count="5">
    <cellStyle name="HTML Output" xfId="1" xr:uid="{00000000-0005-0000-0000-000000000000}"/>
    <cellStyle name="Hyperlink" xfId="4" builtinId="8"/>
    <cellStyle name="Normal" xfId="0" builtinId="0" customBuiltin="1"/>
    <cellStyle name="Normal 2" xfId="2" xr:uid="{00000000-0005-0000-0000-000003000000}"/>
    <cellStyle name="Normal 3" xfId="3" xr:uid="{00000000-0005-0000-0000-000004000000}"/>
  </cellStyles>
  <dxfs count="37">
    <dxf>
      <font>
        <condense val="0"/>
        <extend val="0"/>
        <color indexed="23"/>
      </font>
    </dxf>
    <dxf>
      <font>
        <condense val="0"/>
        <extend val="0"/>
        <color indexed="23"/>
      </font>
    </dxf>
    <dxf>
      <font>
        <condense val="0"/>
        <extend val="0"/>
        <color indexed="23"/>
      </font>
    </dxf>
    <dxf>
      <font>
        <condense val="0"/>
        <extend val="0"/>
        <color indexed="23"/>
      </font>
    </dxf>
    <dxf>
      <font>
        <b/>
        <i val="0"/>
        <color theme="0"/>
      </font>
      <fill>
        <patternFill>
          <bgColor rgb="FFFF0000"/>
        </patternFill>
      </fill>
    </dxf>
    <dxf>
      <font>
        <b val="0"/>
        <i/>
        <color rgb="FFC00000"/>
      </font>
      <numFmt numFmtId="167" formatCode="* @"/>
    </dxf>
    <dxf>
      <font>
        <strike val="0"/>
        <outline val="0"/>
        <shadow val="0"/>
        <u val="none"/>
        <vertAlign val="baseline"/>
        <sz val="10"/>
        <color auto="1"/>
        <name val="Arial"/>
        <family val="2"/>
        <scheme val="none"/>
      </font>
      <numFmt numFmtId="19" formatCode="m/d/yyyy"/>
      <alignment horizontal="general" vertical="bottom" textRotation="0" wrapText="0" indent="0" justifyLastLine="0" shrinkToFit="0" readingOrder="0"/>
    </dxf>
    <dxf>
      <font>
        <strike val="0"/>
        <outline val="0"/>
        <shadow val="0"/>
        <u val="none"/>
        <vertAlign val="baseline"/>
        <sz val="10"/>
        <color auto="1"/>
        <name val="Arial"/>
        <family val="2"/>
        <scheme val="none"/>
      </font>
      <numFmt numFmtId="0" formatCode="General"/>
      <alignment horizontal="center" vertical="bottom" textRotation="0" wrapText="0" indent="0" justifyLastLine="0" shrinkToFit="0" readingOrder="0"/>
    </dxf>
    <dxf>
      <font>
        <strike val="0"/>
        <outline val="0"/>
        <shadow val="0"/>
        <u val="none"/>
        <vertAlign val="baseline"/>
        <sz val="10"/>
        <color auto="1"/>
        <name val="Arial"/>
        <family val="2"/>
        <scheme val="none"/>
      </font>
      <numFmt numFmtId="19" formatCode="m/d/yyyy"/>
      <alignment horizontal="center" vertical="bottom" textRotation="0" wrapText="0" indent="0" justifyLastLine="0" shrinkToFit="0" readingOrder="0"/>
    </dxf>
    <dxf>
      <font>
        <strike val="0"/>
        <outline val="0"/>
        <shadow val="0"/>
        <u val="none"/>
        <vertAlign val="baseline"/>
        <sz val="10"/>
        <color auto="1"/>
        <name val="Arial"/>
        <family val="2"/>
        <scheme val="none"/>
      </font>
      <numFmt numFmtId="19" formatCode="m/d/yyyy"/>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9" formatCode="m/d/yyyy"/>
      <alignment horizontal="center" vertical="bottom" textRotation="0" wrapText="0" indent="0" justifyLastLine="0" shrinkToFit="0" readingOrder="0"/>
    </dxf>
    <dxf>
      <font>
        <strike val="0"/>
        <outline val="0"/>
        <shadow val="0"/>
        <u val="none"/>
        <vertAlign val="baseline"/>
        <sz val="10"/>
        <color auto="1"/>
        <name val="Arial"/>
        <family val="2"/>
        <scheme val="none"/>
      </font>
      <numFmt numFmtId="19" formatCode="m/d/yyyy"/>
      <alignment horizontal="center" vertical="bottom" textRotation="0" wrapText="0" indent="0" justifyLastLine="0" shrinkToFit="0" readingOrder="0"/>
    </dxf>
    <dxf>
      <font>
        <strike val="0"/>
        <outline val="0"/>
        <shadow val="0"/>
        <u val="none"/>
        <vertAlign val="baseline"/>
        <sz val="10"/>
        <color auto="1"/>
        <name val="Arial"/>
        <family val="2"/>
        <scheme val="none"/>
      </font>
    </dxf>
    <dxf>
      <font>
        <strike val="0"/>
        <outline val="0"/>
        <shadow val="0"/>
        <u val="none"/>
        <vertAlign val="baseline"/>
        <sz val="10"/>
        <color auto="1"/>
        <name val="Arial"/>
        <family val="2"/>
        <scheme val="none"/>
      </font>
    </dxf>
    <dxf>
      <numFmt numFmtId="0" formatCode="General"/>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color auto="1"/>
        <name val="Arial"/>
        <family val="2"/>
        <scheme val="none"/>
      </font>
    </dxf>
    <dxf>
      <font>
        <b val="0"/>
        <i val="0"/>
        <strike val="0"/>
        <condense val="0"/>
        <extend val="0"/>
        <outline val="0"/>
        <shadow val="0"/>
        <u val="none"/>
        <vertAlign val="baseline"/>
        <sz val="10"/>
        <color theme="1" tint="0.2499465926084170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0"/>
        <color auto="1"/>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numFmt numFmtId="0" formatCode="General"/>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family val="2"/>
        <scheme val="none"/>
      </font>
      <numFmt numFmtId="19" formatCode="m/d/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colors>
    <mruColors>
      <color rgb="FF0000FF"/>
      <color rgb="FFFFFF99"/>
      <color rgb="FF0070C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yItems" displayName="PayItems" ref="A1:Q3981" totalsRowShown="0" dataDxfId="36">
  <autoFilter ref="A1:Q3981" xr:uid="{00000000-0009-0000-0100-000001000000}"/>
  <tableColumns count="17">
    <tableColumn id="1" xr3:uid="{00000000-0010-0000-0000-000001000000}" name="Pay Item" dataDxfId="35"/>
    <tableColumn id="2" xr3:uid="{00000000-0010-0000-0000-000002000000}" name="Item Description - MET" dataDxfId="34"/>
    <tableColumn id="3" xr3:uid="{00000000-0010-0000-0000-000003000000}" name="Unit_m" dataDxfId="33"/>
    <tableColumn id="4" xr3:uid="{00000000-0010-0000-0000-000004000000}" name="Item Description-USC" dataDxfId="32"/>
    <tableColumn id="5" xr3:uid="{00000000-0010-0000-0000-000005000000}" name="UNIT_E" dataDxfId="31"/>
    <tableColumn id="6" xr3:uid="{00000000-0010-0000-0000-000006000000}" name="Bid_Dec" dataDxfId="30"/>
    <tableColumn id="7" xr3:uid="{00000000-0010-0000-0000-000007000000}" name="Pay_Dec" dataDxfId="29"/>
    <tableColumn id="8" xr3:uid="{00000000-0010-0000-0000-000008000000}" name="Pay Item Type" dataDxfId="28"/>
    <tableColumn id="16" xr3:uid="{D17EAF63-23E3-42B0-B3D7-7C636D1BB295}" name="Material Incentive (eDeliv)" dataDxfId="27"/>
    <tableColumn id="15" xr3:uid="{225A75F8-C5EB-44E1-A1B5-EB8CBD6C0458}" name="Force    Unit Price (eDeliv)" dataDxfId="26"/>
    <tableColumn id="14" xr3:uid="{DE0CEC56-F3EF-4742-BCEB-063123EC8A92}" name="Force Quantity (eDeliv)" dataDxfId="25"/>
    <tableColumn id="9" xr3:uid="{00000000-0010-0000-0000-000009000000}" name="FP-YR" dataDxfId="24"/>
    <tableColumn id="10" xr3:uid="{00000000-0010-0000-0000-00000A000000}" name="Date Added / Modified" dataDxfId="23"/>
    <tableColumn id="11" xr3:uid="{00000000-0010-0000-0000-00000B000000}" name="Division" dataDxfId="22"/>
    <tableColumn id="12" xr3:uid="{00000000-0010-0000-0000-00000C000000}" name="Comments" dataDxfId="21"/>
    <tableColumn id="23" xr3:uid="{00000000-0010-0000-0000-000017000000}" name="HTML" dataDxfId="20" dataCellStyle="HTML Output">
      <calculatedColumnFormula>"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calculatedColumnFormula>
    </tableColumn>
    <tableColumn id="13" xr3:uid="{00000000-0010-0000-0000-00000D000000}" name="Updated" dataDxfId="19">
      <calculatedColumnFormula>IF(PayItems[[#This Row],[Date Added / Modified]]&gt;0,TEXT(PayItems[[#This Row],[Date Added / Modified]],"m/d/yyy"),"")</calculatedColumnFormula>
    </tableColumn>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HTML" displayName="HTML" ref="A3:A3992" headerRowCellStyle="HTML Output" dataCellStyle="HTML Output">
  <autoFilter ref="A3:A3992" xr:uid="{00000000-0009-0000-0100-000002000000}"/>
  <tableColumns count="1">
    <tableColumn id="5" xr3:uid="{00000000-0010-0000-0100-000005000000}" name="Drupal" dataDxfId="18" totalsRowDxfId="17" dataCellStyle="HTML Output">
      <calculatedColumnFormula>IF(ROW()-ROW(HTML[])+1&gt;ROWS(Prelude[]),IFERROR(INDEX(PayItems[HTML],ROW()-ROW(HTML[])+1-ROWS(Prelude[])),IF(ROW()-ROW(HTML[])=ROWS(Prelude[])+ROWS(PayItems[]),"&lt;/tbody&gt;&lt;/table&gt;","{End}")),INDEX(Prelude[],ROW()-ROW(HTML[])+1))</calculatedColumnFormula>
    </tableColumn>
  </tableColumns>
  <tableStyleInfo name="TableStyleMedium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relude" displayName="Prelude" ref="C3:C13" totalsRowShown="0" headerRowDxfId="16" dataDxfId="15" dataCellStyle="HTML Output">
  <autoFilter ref="C3:C13" xr:uid="{00000000-0009-0000-0100-000004000000}"/>
  <tableColumns count="1">
    <tableColumn id="1" xr3:uid="{00000000-0010-0000-0200-000001000000}" name="HTML" dataDxfId="14" dataCellStyle="HTML Output"/>
  </tableColumns>
  <tableStyleInfo name="TableStyleMedium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Requests" displayName="Requests" ref="B3:G34" totalsRowShown="0" headerRowDxfId="13" dataDxfId="12">
  <autoFilter ref="B3:G34" xr:uid="{00000000-0009-0000-0100-000003000000}"/>
  <tableColumns count="6">
    <tableColumn id="1" xr3:uid="{00000000-0010-0000-0300-000001000000}" name="Date" dataDxfId="11">
      <calculatedColumnFormula>IF(ROW()=ROW(Requests[]),"",IFERROR(OFFSET(Requests[[#This Row],[Date]],-1,0)+IncrRequest,Start))</calculatedColumnFormula>
    </tableColumn>
    <tableColumn id="7" xr3:uid="{00000000-0010-0000-0300-000007000000}" name="Request Due" dataDxfId="10">
      <calculatedColumnFormula>IF(ISNUMBER(Requests[[#This Row],[Date]]),IF(AND(MONTH(Requests[[#This Row],[Date]])=12,DAY(Requests[[#This Row],[Date]])&gt;17),"Cancel",Requests[[#This Row],[Date]]+IF(ISNUMBER(MATCH(Requests[[#This Row],[Date]],Holidays,0)),1,0)),"")</calculatedColumnFormula>
    </tableColumn>
    <tableColumn id="2" xr3:uid="{00000000-0010-0000-0300-000002000000}" name="Meeting" dataDxfId="9">
      <calculatedColumnFormula>IF(ISNUMBER(Requests[[#This Row],[Request Due]]),Requests[[#This Row],[Date]]+IncrMeeting+IF(ISNUMBER(MATCH(Requests[[#This Row],[Date]]+IncrMeeting,Holidays,0)),1,0),Requests[[#This Row],[Request Due]])</calculatedColumnFormula>
    </tableColumn>
    <tableColumn id="3" xr3:uid="{00000000-0010-0000-0300-000003000000}" name="Update on" dataDxfId="8">
      <calculatedColumnFormula>IF(ISNUMBER(Requests[[#This Row],[Request Due]]),Requests[[#This Row],[Date]]+IncrUpdate+IF(ISNUMBER(MATCH(Requests[[#This Row],[Date]]+IncrUpdate,Holidays,0)),1,0),Requests[[#This Row],[Request Due]])</calculatedColumnFormula>
    </tableColumn>
    <tableColumn id="4" xr3:uid="{00000000-0010-0000-0300-000004000000}" name="Lead" dataDxfId="7">
      <calculatedColumnFormula>IF(ISNUMBER(Requests[[#This Row],[Request Due]]),CHOOSE(MONTH(Requests[[#This Row],[Date]])/4+0.9,"Greg","Spencer","Heidi"),"")</calculatedColumnFormula>
    </tableColumn>
    <tableColumn id="5" xr3:uid="{00000000-0010-0000-0300-000005000000}" name="HTML" dataDxfId="6">
      <calculatedColumnFormula>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calculatedColumnFormula>
    </tableColumn>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F1371"/>
  <sheetViews>
    <sheetView topLeftCell="A1228" zoomScale="120" zoomScaleNormal="120" workbookViewId="0">
      <selection activeCell="B815" sqref="B815"/>
    </sheetView>
  </sheetViews>
  <sheetFormatPr defaultRowHeight="13.2" x14ac:dyDescent="0.25"/>
  <cols>
    <col min="1" max="1" width="8.125" style="5" customWidth="1"/>
    <col min="2" max="2" width="81.625" style="5" bestFit="1" customWidth="1"/>
    <col min="3" max="4" width="10.875" style="5" customWidth="1"/>
    <col min="5" max="5" width="27.875" style="134" customWidth="1"/>
    <col min="6" max="6" width="41" style="5" customWidth="1"/>
    <col min="7" max="7" width="9.375" style="5"/>
    <col min="8" max="235" width="10.625" style="5"/>
    <col min="236" max="236" width="13.5" style="5" customWidth="1"/>
    <col min="237" max="237" width="46.875" style="5" customWidth="1"/>
    <col min="238" max="239" width="14.125" style="5" customWidth="1"/>
    <col min="240" max="240" width="21.125" style="5" customWidth="1"/>
    <col min="241" max="241" width="70.125" style="5" customWidth="1"/>
    <col min="242" max="491" width="10.625" style="5"/>
    <col min="492" max="492" width="13.5" style="5" customWidth="1"/>
    <col min="493" max="493" width="46.875" style="5" customWidth="1"/>
    <col min="494" max="495" width="14.125" style="5" customWidth="1"/>
    <col min="496" max="496" width="21.125" style="5" customWidth="1"/>
    <col min="497" max="497" width="70.125" style="5" customWidth="1"/>
    <col min="498" max="747" width="10.625" style="5"/>
    <col min="748" max="748" width="13.5" style="5" customWidth="1"/>
    <col min="749" max="749" width="46.875" style="5" customWidth="1"/>
    <col min="750" max="751" width="14.125" style="5" customWidth="1"/>
    <col min="752" max="752" width="21.125" style="5" customWidth="1"/>
    <col min="753" max="753" width="70.125" style="5" customWidth="1"/>
    <col min="754" max="1003" width="10.625" style="5"/>
    <col min="1004" max="1004" width="13.5" style="5" customWidth="1"/>
    <col min="1005" max="1005" width="46.875" style="5" customWidth="1"/>
    <col min="1006" max="1007" width="14.125" style="5" customWidth="1"/>
    <col min="1008" max="1008" width="21.125" style="5" customWidth="1"/>
    <col min="1009" max="1009" width="70.125" style="5" customWidth="1"/>
    <col min="1010" max="1259" width="9.375" style="5"/>
    <col min="1260" max="1260" width="13.5" style="5" customWidth="1"/>
    <col min="1261" max="1261" width="46.875" style="5" customWidth="1"/>
    <col min="1262" max="1263" width="14.125" style="5" customWidth="1"/>
    <col min="1264" max="1264" width="21.125" style="5" customWidth="1"/>
    <col min="1265" max="1265" width="70.125" style="5" customWidth="1"/>
    <col min="1266" max="1515" width="10.625" style="5"/>
    <col min="1516" max="1516" width="13.5" style="5" customWidth="1"/>
    <col min="1517" max="1517" width="46.875" style="5" customWidth="1"/>
    <col min="1518" max="1519" width="14.125" style="5" customWidth="1"/>
    <col min="1520" max="1520" width="21.125" style="5" customWidth="1"/>
    <col min="1521" max="1521" width="70.125" style="5" customWidth="1"/>
    <col min="1522" max="1771" width="10.625" style="5"/>
    <col min="1772" max="1772" width="13.5" style="5" customWidth="1"/>
    <col min="1773" max="1773" width="46.875" style="5" customWidth="1"/>
    <col min="1774" max="1775" width="14.125" style="5" customWidth="1"/>
    <col min="1776" max="1776" width="21.125" style="5" customWidth="1"/>
    <col min="1777" max="1777" width="70.125" style="5" customWidth="1"/>
    <col min="1778" max="2027" width="10.625" style="5"/>
    <col min="2028" max="2028" width="13.5" style="5" customWidth="1"/>
    <col min="2029" max="2029" width="46.875" style="5" customWidth="1"/>
    <col min="2030" max="2031" width="14.125" style="5" customWidth="1"/>
    <col min="2032" max="2032" width="21.125" style="5" customWidth="1"/>
    <col min="2033" max="2033" width="70.125" style="5" customWidth="1"/>
    <col min="2034" max="2283" width="9.375" style="5"/>
    <col min="2284" max="2284" width="13.5" style="5" customWidth="1"/>
    <col min="2285" max="2285" width="46.875" style="5" customWidth="1"/>
    <col min="2286" max="2287" width="14.125" style="5" customWidth="1"/>
    <col min="2288" max="2288" width="21.125" style="5" customWidth="1"/>
    <col min="2289" max="2289" width="70.125" style="5" customWidth="1"/>
    <col min="2290" max="2539" width="10.625" style="5"/>
    <col min="2540" max="2540" width="13.5" style="5" customWidth="1"/>
    <col min="2541" max="2541" width="46.875" style="5" customWidth="1"/>
    <col min="2542" max="2543" width="14.125" style="5" customWidth="1"/>
    <col min="2544" max="2544" width="21.125" style="5" customWidth="1"/>
    <col min="2545" max="2545" width="70.125" style="5" customWidth="1"/>
    <col min="2546" max="2795" width="10.625" style="5"/>
    <col min="2796" max="2796" width="13.5" style="5" customWidth="1"/>
    <col min="2797" max="2797" width="46.875" style="5" customWidth="1"/>
    <col min="2798" max="2799" width="14.125" style="5" customWidth="1"/>
    <col min="2800" max="2800" width="21.125" style="5" customWidth="1"/>
    <col min="2801" max="2801" width="70.125" style="5" customWidth="1"/>
    <col min="2802" max="3051" width="10.625" style="5"/>
    <col min="3052" max="3052" width="13.5" style="5" customWidth="1"/>
    <col min="3053" max="3053" width="46.875" style="5" customWidth="1"/>
    <col min="3054" max="3055" width="14.125" style="5" customWidth="1"/>
    <col min="3056" max="3056" width="21.125" style="5" customWidth="1"/>
    <col min="3057" max="3057" width="70.125" style="5" customWidth="1"/>
    <col min="3058" max="3307" width="9.375" style="5"/>
    <col min="3308" max="3308" width="13.5" style="5" customWidth="1"/>
    <col min="3309" max="3309" width="46.875" style="5" customWidth="1"/>
    <col min="3310" max="3311" width="14.125" style="5" customWidth="1"/>
    <col min="3312" max="3312" width="21.125" style="5" customWidth="1"/>
    <col min="3313" max="3313" width="70.125" style="5" customWidth="1"/>
    <col min="3314" max="3563" width="10.625" style="5"/>
    <col min="3564" max="3564" width="13.5" style="5" customWidth="1"/>
    <col min="3565" max="3565" width="46.875" style="5" customWidth="1"/>
    <col min="3566" max="3567" width="14.125" style="5" customWidth="1"/>
    <col min="3568" max="3568" width="21.125" style="5" customWidth="1"/>
    <col min="3569" max="3569" width="70.125" style="5" customWidth="1"/>
    <col min="3570" max="3819" width="10.625" style="5"/>
    <col min="3820" max="3820" width="13.5" style="5" customWidth="1"/>
    <col min="3821" max="3821" width="46.875" style="5" customWidth="1"/>
    <col min="3822" max="3823" width="14.125" style="5" customWidth="1"/>
    <col min="3824" max="3824" width="21.125" style="5" customWidth="1"/>
    <col min="3825" max="3825" width="70.125" style="5" customWidth="1"/>
    <col min="3826" max="4075" width="10.625" style="5"/>
    <col min="4076" max="4076" width="13.5" style="5" customWidth="1"/>
    <col min="4077" max="4077" width="46.875" style="5" customWidth="1"/>
    <col min="4078" max="4079" width="14.125" style="5" customWidth="1"/>
    <col min="4080" max="4080" width="21.125" style="5" customWidth="1"/>
    <col min="4081" max="4081" width="70.125" style="5" customWidth="1"/>
    <col min="4082" max="4331" width="9.375" style="5"/>
    <col min="4332" max="4332" width="13.5" style="5" customWidth="1"/>
    <col min="4333" max="4333" width="46.875" style="5" customWidth="1"/>
    <col min="4334" max="4335" width="14.125" style="5" customWidth="1"/>
    <col min="4336" max="4336" width="21.125" style="5" customWidth="1"/>
    <col min="4337" max="4337" width="70.125" style="5" customWidth="1"/>
    <col min="4338" max="4587" width="10.625" style="5"/>
    <col min="4588" max="4588" width="13.5" style="5" customWidth="1"/>
    <col min="4589" max="4589" width="46.875" style="5" customWidth="1"/>
    <col min="4590" max="4591" width="14.125" style="5" customWidth="1"/>
    <col min="4592" max="4592" width="21.125" style="5" customWidth="1"/>
    <col min="4593" max="4593" width="70.125" style="5" customWidth="1"/>
    <col min="4594" max="4843" width="10.625" style="5"/>
    <col min="4844" max="4844" width="13.5" style="5" customWidth="1"/>
    <col min="4845" max="4845" width="46.875" style="5" customWidth="1"/>
    <col min="4846" max="4847" width="14.125" style="5" customWidth="1"/>
    <col min="4848" max="4848" width="21.125" style="5" customWidth="1"/>
    <col min="4849" max="4849" width="70.125" style="5" customWidth="1"/>
    <col min="4850" max="5099" width="10.625" style="5"/>
    <col min="5100" max="5100" width="13.5" style="5" customWidth="1"/>
    <col min="5101" max="5101" width="46.875" style="5" customWidth="1"/>
    <col min="5102" max="5103" width="14.125" style="5" customWidth="1"/>
    <col min="5104" max="5104" width="21.125" style="5" customWidth="1"/>
    <col min="5105" max="5105" width="70.125" style="5" customWidth="1"/>
    <col min="5106" max="5355" width="9.375" style="5"/>
    <col min="5356" max="5356" width="13.5" style="5" customWidth="1"/>
    <col min="5357" max="5357" width="46.875" style="5" customWidth="1"/>
    <col min="5358" max="5359" width="14.125" style="5" customWidth="1"/>
    <col min="5360" max="5360" width="21.125" style="5" customWidth="1"/>
    <col min="5361" max="5361" width="70.125" style="5" customWidth="1"/>
    <col min="5362" max="5611" width="10.625" style="5"/>
    <col min="5612" max="5612" width="13.5" style="5" customWidth="1"/>
    <col min="5613" max="5613" width="46.875" style="5" customWidth="1"/>
    <col min="5614" max="5615" width="14.125" style="5" customWidth="1"/>
    <col min="5616" max="5616" width="21.125" style="5" customWidth="1"/>
    <col min="5617" max="5617" width="70.125" style="5" customWidth="1"/>
    <col min="5618" max="5867" width="10.625" style="5"/>
    <col min="5868" max="5868" width="13.5" style="5" customWidth="1"/>
    <col min="5869" max="5869" width="46.875" style="5" customWidth="1"/>
    <col min="5870" max="5871" width="14.125" style="5" customWidth="1"/>
    <col min="5872" max="5872" width="21.125" style="5" customWidth="1"/>
    <col min="5873" max="5873" width="70.125" style="5" customWidth="1"/>
    <col min="5874" max="6123" width="10.625" style="5"/>
    <col min="6124" max="6124" width="13.5" style="5" customWidth="1"/>
    <col min="6125" max="6125" width="46.875" style="5" customWidth="1"/>
    <col min="6126" max="6127" width="14.125" style="5" customWidth="1"/>
    <col min="6128" max="6128" width="21.125" style="5" customWidth="1"/>
    <col min="6129" max="6129" width="70.125" style="5" customWidth="1"/>
    <col min="6130" max="6379" width="9.375" style="5"/>
    <col min="6380" max="6380" width="13.5" style="5" customWidth="1"/>
    <col min="6381" max="6381" width="46.875" style="5" customWidth="1"/>
    <col min="6382" max="6383" width="14.125" style="5" customWidth="1"/>
    <col min="6384" max="6384" width="21.125" style="5" customWidth="1"/>
    <col min="6385" max="6385" width="70.125" style="5" customWidth="1"/>
    <col min="6386" max="6635" width="10.625" style="5"/>
    <col min="6636" max="6636" width="13.5" style="5" customWidth="1"/>
    <col min="6637" max="6637" width="46.875" style="5" customWidth="1"/>
    <col min="6638" max="6639" width="14.125" style="5" customWidth="1"/>
    <col min="6640" max="6640" width="21.125" style="5" customWidth="1"/>
    <col min="6641" max="6641" width="70.125" style="5" customWidth="1"/>
    <col min="6642" max="6891" width="10.625" style="5"/>
    <col min="6892" max="6892" width="13.5" style="5" customWidth="1"/>
    <col min="6893" max="6893" width="46.875" style="5" customWidth="1"/>
    <col min="6894" max="6895" width="14.125" style="5" customWidth="1"/>
    <col min="6896" max="6896" width="21.125" style="5" customWidth="1"/>
    <col min="6897" max="6897" width="70.125" style="5" customWidth="1"/>
    <col min="6898" max="7147" width="10.625" style="5"/>
    <col min="7148" max="7148" width="13.5" style="5" customWidth="1"/>
    <col min="7149" max="7149" width="46.875" style="5" customWidth="1"/>
    <col min="7150" max="7151" width="14.125" style="5" customWidth="1"/>
    <col min="7152" max="7152" width="21.125" style="5" customWidth="1"/>
    <col min="7153" max="7153" width="70.125" style="5" customWidth="1"/>
    <col min="7154" max="7403" width="9.375" style="5"/>
    <col min="7404" max="7404" width="13.5" style="5" customWidth="1"/>
    <col min="7405" max="7405" width="46.875" style="5" customWidth="1"/>
    <col min="7406" max="7407" width="14.125" style="5" customWidth="1"/>
    <col min="7408" max="7408" width="21.125" style="5" customWidth="1"/>
    <col min="7409" max="7409" width="70.125" style="5" customWidth="1"/>
    <col min="7410" max="7659" width="10.625" style="5"/>
    <col min="7660" max="7660" width="13.5" style="5" customWidth="1"/>
    <col min="7661" max="7661" width="46.875" style="5" customWidth="1"/>
    <col min="7662" max="7663" width="14.125" style="5" customWidth="1"/>
    <col min="7664" max="7664" width="21.125" style="5" customWidth="1"/>
    <col min="7665" max="7665" width="70.125" style="5" customWidth="1"/>
    <col min="7666" max="7915" width="10.625" style="5"/>
    <col min="7916" max="7916" width="13.5" style="5" customWidth="1"/>
    <col min="7917" max="7917" width="46.875" style="5" customWidth="1"/>
    <col min="7918" max="7919" width="14.125" style="5" customWidth="1"/>
    <col min="7920" max="7920" width="21.125" style="5" customWidth="1"/>
    <col min="7921" max="7921" width="70.125" style="5" customWidth="1"/>
    <col min="7922" max="8171" width="10.625" style="5"/>
    <col min="8172" max="8172" width="13.5" style="5" customWidth="1"/>
    <col min="8173" max="8173" width="46.875" style="5" customWidth="1"/>
    <col min="8174" max="8175" width="14.125" style="5" customWidth="1"/>
    <col min="8176" max="8176" width="21.125" style="5" customWidth="1"/>
    <col min="8177" max="8177" width="70.125" style="5" customWidth="1"/>
    <col min="8178" max="8427" width="9.375" style="5"/>
    <col min="8428" max="8428" width="13.5" style="5" customWidth="1"/>
    <col min="8429" max="8429" width="46.875" style="5" customWidth="1"/>
    <col min="8430" max="8431" width="14.125" style="5" customWidth="1"/>
    <col min="8432" max="8432" width="21.125" style="5" customWidth="1"/>
    <col min="8433" max="8433" width="70.125" style="5" customWidth="1"/>
    <col min="8434" max="8683" width="10.625" style="5"/>
    <col min="8684" max="8684" width="13.5" style="5" customWidth="1"/>
    <col min="8685" max="8685" width="46.875" style="5" customWidth="1"/>
    <col min="8686" max="8687" width="14.125" style="5" customWidth="1"/>
    <col min="8688" max="8688" width="21.125" style="5" customWidth="1"/>
    <col min="8689" max="8689" width="70.125" style="5" customWidth="1"/>
    <col min="8690" max="8939" width="10.625" style="5"/>
    <col min="8940" max="8940" width="13.5" style="5" customWidth="1"/>
    <col min="8941" max="8941" width="46.875" style="5" customWidth="1"/>
    <col min="8942" max="8943" width="14.125" style="5" customWidth="1"/>
    <col min="8944" max="8944" width="21.125" style="5" customWidth="1"/>
    <col min="8945" max="8945" width="70.125" style="5" customWidth="1"/>
    <col min="8946" max="9195" width="10.625" style="5"/>
    <col min="9196" max="9196" width="13.5" style="5" customWidth="1"/>
    <col min="9197" max="9197" width="46.875" style="5" customWidth="1"/>
    <col min="9198" max="9199" width="14.125" style="5" customWidth="1"/>
    <col min="9200" max="9200" width="21.125" style="5" customWidth="1"/>
    <col min="9201" max="9201" width="70.125" style="5" customWidth="1"/>
    <col min="9202" max="9451" width="9.375" style="5"/>
    <col min="9452" max="9452" width="13.5" style="5" customWidth="1"/>
    <col min="9453" max="9453" width="46.875" style="5" customWidth="1"/>
    <col min="9454" max="9455" width="14.125" style="5" customWidth="1"/>
    <col min="9456" max="9456" width="21.125" style="5" customWidth="1"/>
    <col min="9457" max="9457" width="70.125" style="5" customWidth="1"/>
    <col min="9458" max="9707" width="10.625" style="5"/>
    <col min="9708" max="9708" width="13.5" style="5" customWidth="1"/>
    <col min="9709" max="9709" width="46.875" style="5" customWidth="1"/>
    <col min="9710" max="9711" width="14.125" style="5" customWidth="1"/>
    <col min="9712" max="9712" width="21.125" style="5" customWidth="1"/>
    <col min="9713" max="9713" width="70.125" style="5" customWidth="1"/>
    <col min="9714" max="9963" width="10.625" style="5"/>
    <col min="9964" max="9964" width="13.5" style="5" customWidth="1"/>
    <col min="9965" max="9965" width="46.875" style="5" customWidth="1"/>
    <col min="9966" max="9967" width="14.125" style="5" customWidth="1"/>
    <col min="9968" max="9968" width="21.125" style="5" customWidth="1"/>
    <col min="9969" max="9969" width="70.125" style="5" customWidth="1"/>
    <col min="9970" max="10219" width="10.625" style="5"/>
    <col min="10220" max="10220" width="13.5" style="5" customWidth="1"/>
    <col min="10221" max="10221" width="46.875" style="5" customWidth="1"/>
    <col min="10222" max="10223" width="14.125" style="5" customWidth="1"/>
    <col min="10224" max="10224" width="21.125" style="5" customWidth="1"/>
    <col min="10225" max="10225" width="70.125" style="5" customWidth="1"/>
    <col min="10226" max="10475" width="9.375" style="5"/>
    <col min="10476" max="10476" width="13.5" style="5" customWidth="1"/>
    <col min="10477" max="10477" width="46.875" style="5" customWidth="1"/>
    <col min="10478" max="10479" width="14.125" style="5" customWidth="1"/>
    <col min="10480" max="10480" width="21.125" style="5" customWidth="1"/>
    <col min="10481" max="10481" width="70.125" style="5" customWidth="1"/>
    <col min="10482" max="10731" width="10.625" style="5"/>
    <col min="10732" max="10732" width="13.5" style="5" customWidth="1"/>
    <col min="10733" max="10733" width="46.875" style="5" customWidth="1"/>
    <col min="10734" max="10735" width="14.125" style="5" customWidth="1"/>
    <col min="10736" max="10736" width="21.125" style="5" customWidth="1"/>
    <col min="10737" max="10737" width="70.125" style="5" customWidth="1"/>
    <col min="10738" max="10987" width="10.625" style="5"/>
    <col min="10988" max="10988" width="13.5" style="5" customWidth="1"/>
    <col min="10989" max="10989" width="46.875" style="5" customWidth="1"/>
    <col min="10990" max="10991" width="14.125" style="5" customWidth="1"/>
    <col min="10992" max="10992" width="21.125" style="5" customWidth="1"/>
    <col min="10993" max="10993" width="70.125" style="5" customWidth="1"/>
    <col min="10994" max="11243" width="10.625" style="5"/>
    <col min="11244" max="11244" width="13.5" style="5" customWidth="1"/>
    <col min="11245" max="11245" width="46.875" style="5" customWidth="1"/>
    <col min="11246" max="11247" width="14.125" style="5" customWidth="1"/>
    <col min="11248" max="11248" width="21.125" style="5" customWidth="1"/>
    <col min="11249" max="11249" width="70.125" style="5" customWidth="1"/>
    <col min="11250" max="11499" width="9.375" style="5"/>
    <col min="11500" max="11500" width="13.5" style="5" customWidth="1"/>
    <col min="11501" max="11501" width="46.875" style="5" customWidth="1"/>
    <col min="11502" max="11503" width="14.125" style="5" customWidth="1"/>
    <col min="11504" max="11504" width="21.125" style="5" customWidth="1"/>
    <col min="11505" max="11505" width="70.125" style="5" customWidth="1"/>
    <col min="11506" max="11755" width="10.625" style="5"/>
    <col min="11756" max="11756" width="13.5" style="5" customWidth="1"/>
    <col min="11757" max="11757" width="46.875" style="5" customWidth="1"/>
    <col min="11758" max="11759" width="14.125" style="5" customWidth="1"/>
    <col min="11760" max="11760" width="21.125" style="5" customWidth="1"/>
    <col min="11761" max="11761" width="70.125" style="5" customWidth="1"/>
    <col min="11762" max="12011" width="10.625" style="5"/>
    <col min="12012" max="12012" width="13.5" style="5" customWidth="1"/>
    <col min="12013" max="12013" width="46.875" style="5" customWidth="1"/>
    <col min="12014" max="12015" width="14.125" style="5" customWidth="1"/>
    <col min="12016" max="12016" width="21.125" style="5" customWidth="1"/>
    <col min="12017" max="12017" width="70.125" style="5" customWidth="1"/>
    <col min="12018" max="12267" width="10.625" style="5"/>
    <col min="12268" max="12268" width="13.5" style="5" customWidth="1"/>
    <col min="12269" max="12269" width="46.875" style="5" customWidth="1"/>
    <col min="12270" max="12271" width="14.125" style="5" customWidth="1"/>
    <col min="12272" max="12272" width="21.125" style="5" customWidth="1"/>
    <col min="12273" max="12273" width="70.125" style="5" customWidth="1"/>
    <col min="12274" max="12523" width="9.375" style="5"/>
    <col min="12524" max="12524" width="13.5" style="5" customWidth="1"/>
    <col min="12525" max="12525" width="46.875" style="5" customWidth="1"/>
    <col min="12526" max="12527" width="14.125" style="5" customWidth="1"/>
    <col min="12528" max="12528" width="21.125" style="5" customWidth="1"/>
    <col min="12529" max="12529" width="70.125" style="5" customWidth="1"/>
    <col min="12530" max="12779" width="10.625" style="5"/>
    <col min="12780" max="12780" width="13.5" style="5" customWidth="1"/>
    <col min="12781" max="12781" width="46.875" style="5" customWidth="1"/>
    <col min="12782" max="12783" width="14.125" style="5" customWidth="1"/>
    <col min="12784" max="12784" width="21.125" style="5" customWidth="1"/>
    <col min="12785" max="12785" width="70.125" style="5" customWidth="1"/>
    <col min="12786" max="13035" width="10.625" style="5"/>
    <col min="13036" max="13036" width="13.5" style="5" customWidth="1"/>
    <col min="13037" max="13037" width="46.875" style="5" customWidth="1"/>
    <col min="13038" max="13039" width="14.125" style="5" customWidth="1"/>
    <col min="13040" max="13040" width="21.125" style="5" customWidth="1"/>
    <col min="13041" max="13041" width="70.125" style="5" customWidth="1"/>
    <col min="13042" max="13291" width="10.625" style="5"/>
    <col min="13292" max="13292" width="13.5" style="5" customWidth="1"/>
    <col min="13293" max="13293" width="46.875" style="5" customWidth="1"/>
    <col min="13294" max="13295" width="14.125" style="5" customWidth="1"/>
    <col min="13296" max="13296" width="21.125" style="5" customWidth="1"/>
    <col min="13297" max="13297" width="70.125" style="5" customWidth="1"/>
    <col min="13298" max="13547" width="9.375" style="5"/>
    <col min="13548" max="13548" width="13.5" style="5" customWidth="1"/>
    <col min="13549" max="13549" width="46.875" style="5" customWidth="1"/>
    <col min="13550" max="13551" width="14.125" style="5" customWidth="1"/>
    <col min="13552" max="13552" width="21.125" style="5" customWidth="1"/>
    <col min="13553" max="13553" width="70.125" style="5" customWidth="1"/>
    <col min="13554" max="13803" width="10.625" style="5"/>
    <col min="13804" max="13804" width="13.5" style="5" customWidth="1"/>
    <col min="13805" max="13805" width="46.875" style="5" customWidth="1"/>
    <col min="13806" max="13807" width="14.125" style="5" customWidth="1"/>
    <col min="13808" max="13808" width="21.125" style="5" customWidth="1"/>
    <col min="13809" max="13809" width="70.125" style="5" customWidth="1"/>
    <col min="13810" max="14059" width="10.625" style="5"/>
    <col min="14060" max="14060" width="13.5" style="5" customWidth="1"/>
    <col min="14061" max="14061" width="46.875" style="5" customWidth="1"/>
    <col min="14062" max="14063" width="14.125" style="5" customWidth="1"/>
    <col min="14064" max="14064" width="21.125" style="5" customWidth="1"/>
    <col min="14065" max="14065" width="70.125" style="5" customWidth="1"/>
    <col min="14066" max="14315" width="10.625" style="5"/>
    <col min="14316" max="14316" width="13.5" style="5" customWidth="1"/>
    <col min="14317" max="14317" width="46.875" style="5" customWidth="1"/>
    <col min="14318" max="14319" width="14.125" style="5" customWidth="1"/>
    <col min="14320" max="14320" width="21.125" style="5" customWidth="1"/>
    <col min="14321" max="14321" width="70.125" style="5" customWidth="1"/>
    <col min="14322" max="14571" width="9.375" style="5"/>
    <col min="14572" max="14572" width="13.5" style="5" customWidth="1"/>
    <col min="14573" max="14573" width="46.875" style="5" customWidth="1"/>
    <col min="14574" max="14575" width="14.125" style="5" customWidth="1"/>
    <col min="14576" max="14576" width="21.125" style="5" customWidth="1"/>
    <col min="14577" max="14577" width="70.125" style="5" customWidth="1"/>
    <col min="14578" max="14827" width="10.625" style="5"/>
    <col min="14828" max="14828" width="13.5" style="5" customWidth="1"/>
    <col min="14829" max="14829" width="46.875" style="5" customWidth="1"/>
    <col min="14830" max="14831" width="14.125" style="5" customWidth="1"/>
    <col min="14832" max="14832" width="21.125" style="5" customWidth="1"/>
    <col min="14833" max="14833" width="70.125" style="5" customWidth="1"/>
    <col min="14834" max="15083" width="10.625" style="5"/>
    <col min="15084" max="15084" width="13.5" style="5" customWidth="1"/>
    <col min="15085" max="15085" width="46.875" style="5" customWidth="1"/>
    <col min="15086" max="15087" width="14.125" style="5" customWidth="1"/>
    <col min="15088" max="15088" width="21.125" style="5" customWidth="1"/>
    <col min="15089" max="15089" width="70.125" style="5" customWidth="1"/>
    <col min="15090" max="15339" width="10.625" style="5"/>
    <col min="15340" max="15340" width="13.5" style="5" customWidth="1"/>
    <col min="15341" max="15341" width="46.875" style="5" customWidth="1"/>
    <col min="15342" max="15343" width="14.125" style="5" customWidth="1"/>
    <col min="15344" max="15344" width="21.125" style="5" customWidth="1"/>
    <col min="15345" max="15345" width="70.125" style="5" customWidth="1"/>
    <col min="15346" max="15595" width="9.375" style="5"/>
    <col min="15596" max="15596" width="13.5" style="5" customWidth="1"/>
    <col min="15597" max="15597" width="46.875" style="5" customWidth="1"/>
    <col min="15598" max="15599" width="14.125" style="5" customWidth="1"/>
    <col min="15600" max="15600" width="21.125" style="5" customWidth="1"/>
    <col min="15601" max="15601" width="70.125" style="5" customWidth="1"/>
    <col min="15602" max="15851" width="10.625" style="5"/>
    <col min="15852" max="15852" width="13.5" style="5" customWidth="1"/>
    <col min="15853" max="15853" width="46.875" style="5" customWidth="1"/>
    <col min="15854" max="15855" width="14.125" style="5" customWidth="1"/>
    <col min="15856" max="15856" width="21.125" style="5" customWidth="1"/>
    <col min="15857" max="15857" width="70.125" style="5" customWidth="1"/>
    <col min="15858" max="16102" width="10.625" style="5"/>
    <col min="16103" max="16384" width="9.375" style="5"/>
  </cols>
  <sheetData>
    <row r="1" spans="1:6" s="7" customFormat="1" x14ac:dyDescent="0.25">
      <c r="A1" s="24" t="s">
        <v>8864</v>
      </c>
      <c r="B1" s="24" t="s">
        <v>9938</v>
      </c>
      <c r="C1" s="24" t="s">
        <v>8865</v>
      </c>
      <c r="D1" s="24" t="s">
        <v>8866</v>
      </c>
      <c r="E1" s="129" t="s">
        <v>9931</v>
      </c>
      <c r="F1" s="24" t="s">
        <v>9925</v>
      </c>
    </row>
    <row r="2" spans="1:6" ht="13.8" x14ac:dyDescent="0.3">
      <c r="A2" s="54" t="s">
        <v>8867</v>
      </c>
      <c r="B2" s="27"/>
      <c r="C2" s="52"/>
      <c r="D2" s="52"/>
      <c r="E2" s="128"/>
      <c r="F2" s="52"/>
    </row>
    <row r="3" spans="1:6" ht="13.8" x14ac:dyDescent="0.3">
      <c r="A3" s="55">
        <v>15101</v>
      </c>
      <c r="B3" s="56" t="s">
        <v>86</v>
      </c>
      <c r="C3" s="52" t="s">
        <v>85</v>
      </c>
      <c r="D3" s="52" t="s">
        <v>85</v>
      </c>
      <c r="E3" s="128"/>
      <c r="F3" s="52"/>
    </row>
    <row r="4" spans="1:6" ht="13.8" x14ac:dyDescent="0.3">
      <c r="A4" s="55"/>
      <c r="B4" s="56"/>
      <c r="C4" s="52"/>
      <c r="D4" s="52"/>
      <c r="E4" s="128"/>
      <c r="F4" s="52"/>
    </row>
    <row r="5" spans="1:6" ht="13.8" x14ac:dyDescent="0.3">
      <c r="A5" s="55"/>
      <c r="B5" s="56"/>
      <c r="C5" s="52"/>
      <c r="D5" s="52" t="s">
        <v>8868</v>
      </c>
      <c r="E5" s="128"/>
      <c r="F5" s="52"/>
    </row>
    <row r="6" spans="1:6" ht="13.8" x14ac:dyDescent="0.3">
      <c r="A6" s="54" t="s">
        <v>8869</v>
      </c>
      <c r="B6" s="57"/>
      <c r="C6" s="52"/>
      <c r="D6" s="52" t="s">
        <v>8868</v>
      </c>
      <c r="E6" s="128"/>
      <c r="F6" s="52"/>
    </row>
    <row r="7" spans="1:6" ht="13.8" x14ac:dyDescent="0.3">
      <c r="A7" s="55">
        <v>15201</v>
      </c>
      <c r="B7" s="56" t="s">
        <v>3</v>
      </c>
      <c r="C7" s="52" t="s">
        <v>85</v>
      </c>
      <c r="D7" s="52" t="s">
        <v>85</v>
      </c>
      <c r="E7" s="128"/>
      <c r="F7" s="52"/>
    </row>
    <row r="8" spans="1:6" ht="13.8" x14ac:dyDescent="0.3">
      <c r="A8" s="55">
        <v>15205</v>
      </c>
      <c r="B8" s="56" t="s">
        <v>4</v>
      </c>
      <c r="C8" s="52" t="s">
        <v>85</v>
      </c>
      <c r="D8" s="52" t="s">
        <v>85</v>
      </c>
      <c r="E8" s="128"/>
      <c r="F8" s="52"/>
    </row>
    <row r="9" spans="1:6" ht="13.8" x14ac:dyDescent="0.3">
      <c r="A9" s="55">
        <v>15206</v>
      </c>
      <c r="B9" s="56" t="s">
        <v>4</v>
      </c>
      <c r="C9" s="52" t="s">
        <v>5</v>
      </c>
      <c r="D9" s="52" t="s">
        <v>58</v>
      </c>
      <c r="E9" s="128"/>
      <c r="F9" s="52"/>
    </row>
    <row r="10" spans="1:6" ht="13.8" x14ac:dyDescent="0.3">
      <c r="A10" s="55">
        <v>15210</v>
      </c>
      <c r="B10" s="56" t="s">
        <v>8870</v>
      </c>
      <c r="C10" s="52" t="s">
        <v>5</v>
      </c>
      <c r="D10" s="52" t="s">
        <v>58</v>
      </c>
      <c r="E10" s="128"/>
      <c r="F10" s="52"/>
    </row>
    <row r="11" spans="1:6" ht="13.8" x14ac:dyDescent="0.3">
      <c r="A11" s="55">
        <v>15214</v>
      </c>
      <c r="B11" s="56" t="s">
        <v>8871</v>
      </c>
      <c r="C11" s="52" t="s">
        <v>85</v>
      </c>
      <c r="D11" s="52" t="s">
        <v>85</v>
      </c>
      <c r="E11" s="128"/>
      <c r="F11" s="52"/>
    </row>
    <row r="12" spans="1:6" ht="13.8" x14ac:dyDescent="0.3">
      <c r="A12" s="55">
        <v>15215</v>
      </c>
      <c r="B12" s="56" t="s">
        <v>8871</v>
      </c>
      <c r="C12" s="52" t="s">
        <v>6</v>
      </c>
      <c r="D12" s="52" t="s">
        <v>59</v>
      </c>
      <c r="E12" s="128"/>
      <c r="F12" s="52"/>
    </row>
    <row r="13" spans="1:6" ht="13.8" x14ac:dyDescent="0.3">
      <c r="A13" s="55">
        <v>15216</v>
      </c>
      <c r="B13" s="56" t="s">
        <v>8871</v>
      </c>
      <c r="C13" s="52" t="s">
        <v>5</v>
      </c>
      <c r="D13" s="52" t="s">
        <v>58</v>
      </c>
      <c r="E13" s="128"/>
      <c r="F13" s="52"/>
    </row>
    <row r="14" spans="1:6" ht="13.8" x14ac:dyDescent="0.3">
      <c r="A14" s="55">
        <v>15217</v>
      </c>
      <c r="B14" s="56" t="s">
        <v>8871</v>
      </c>
      <c r="C14" s="52" t="s">
        <v>107</v>
      </c>
      <c r="D14" s="52" t="s">
        <v>60</v>
      </c>
      <c r="E14" s="128"/>
      <c r="F14" s="52"/>
    </row>
    <row r="15" spans="1:6" ht="13.8" x14ac:dyDescent="0.3">
      <c r="A15" s="55">
        <v>15225</v>
      </c>
      <c r="B15" s="56" t="s">
        <v>10</v>
      </c>
      <c r="C15" s="52" t="s">
        <v>5</v>
      </c>
      <c r="D15" s="52" t="s">
        <v>58</v>
      </c>
      <c r="E15" s="128"/>
      <c r="F15" s="52"/>
    </row>
    <row r="16" spans="1:6" ht="13.8" x14ac:dyDescent="0.3">
      <c r="A16" s="55">
        <v>15236</v>
      </c>
      <c r="B16" s="56" t="s">
        <v>8872</v>
      </c>
      <c r="C16" s="52" t="s">
        <v>5</v>
      </c>
      <c r="D16" s="52" t="s">
        <v>58</v>
      </c>
      <c r="E16" s="128"/>
      <c r="F16" s="52"/>
    </row>
    <row r="17" spans="1:6" ht="13.8" x14ac:dyDescent="0.3">
      <c r="A17" s="55"/>
      <c r="B17" s="56"/>
      <c r="C17" s="52"/>
      <c r="D17" s="52"/>
      <c r="E17" s="128"/>
      <c r="F17" s="52"/>
    </row>
    <row r="18" spans="1:6" ht="13.8" x14ac:dyDescent="0.3">
      <c r="A18" s="55"/>
      <c r="B18" s="56"/>
      <c r="C18" s="52"/>
      <c r="D18" s="52" t="s">
        <v>8868</v>
      </c>
      <c r="E18" s="128"/>
      <c r="F18" s="52"/>
    </row>
    <row r="19" spans="1:6" ht="13.8" x14ac:dyDescent="0.3">
      <c r="A19" s="54" t="s">
        <v>8873</v>
      </c>
      <c r="B19" s="57"/>
      <c r="C19" s="52"/>
      <c r="D19" s="52" t="s">
        <v>8868</v>
      </c>
      <c r="E19" s="128"/>
      <c r="F19" s="52"/>
    </row>
    <row r="20" spans="1:6" ht="13.8" x14ac:dyDescent="0.3">
      <c r="A20" s="55">
        <v>15301</v>
      </c>
      <c r="B20" s="56" t="s">
        <v>9886</v>
      </c>
      <c r="C20" s="52" t="s">
        <v>85</v>
      </c>
      <c r="D20" s="52" t="s">
        <v>85</v>
      </c>
      <c r="E20" s="128"/>
      <c r="F20" s="52"/>
    </row>
    <row r="21" spans="1:6" ht="13.8" x14ac:dyDescent="0.3">
      <c r="A21" s="55">
        <v>15302</v>
      </c>
      <c r="B21" s="56" t="s">
        <v>154</v>
      </c>
      <c r="C21" s="52" t="s">
        <v>21</v>
      </c>
      <c r="D21" s="52" t="s">
        <v>31</v>
      </c>
      <c r="E21" s="128"/>
      <c r="F21" s="52"/>
    </row>
    <row r="22" spans="1:6" ht="13.8" x14ac:dyDescent="0.3">
      <c r="A22" s="55">
        <v>15303</v>
      </c>
      <c r="B22" s="56" t="s">
        <v>154</v>
      </c>
      <c r="C22" s="52" t="s">
        <v>97</v>
      </c>
      <c r="D22" s="52" t="s">
        <v>172</v>
      </c>
      <c r="E22" s="128"/>
      <c r="F22" s="52"/>
    </row>
    <row r="23" spans="1:6" ht="13.8" x14ac:dyDescent="0.3">
      <c r="A23" s="55"/>
      <c r="B23" s="56"/>
      <c r="C23" s="52"/>
      <c r="D23" s="52"/>
      <c r="E23" s="128"/>
      <c r="F23" s="52"/>
    </row>
    <row r="24" spans="1:6" ht="13.8" x14ac:dyDescent="0.3">
      <c r="A24" s="55"/>
      <c r="B24" s="56"/>
      <c r="C24" s="52"/>
      <c r="D24" s="52"/>
      <c r="E24" s="128"/>
      <c r="F24" s="52"/>
    </row>
    <row r="25" spans="1:6" ht="13.8" x14ac:dyDescent="0.3">
      <c r="A25" s="54" t="s">
        <v>8874</v>
      </c>
      <c r="B25" s="56"/>
      <c r="C25" s="52"/>
      <c r="D25" s="52"/>
      <c r="E25" s="128"/>
      <c r="F25" s="52"/>
    </row>
    <row r="26" spans="1:6" ht="13.8" x14ac:dyDescent="0.3">
      <c r="A26" s="55">
        <v>15401</v>
      </c>
      <c r="B26" s="56" t="s">
        <v>144</v>
      </c>
      <c r="C26" s="52" t="s">
        <v>85</v>
      </c>
      <c r="D26" s="52" t="s">
        <v>85</v>
      </c>
      <c r="E26" s="128"/>
      <c r="F26" s="52"/>
    </row>
    <row r="27" spans="1:6" ht="13.8" x14ac:dyDescent="0.3">
      <c r="A27" s="55"/>
      <c r="B27" s="56"/>
      <c r="C27" s="52"/>
      <c r="D27" s="52"/>
      <c r="E27" s="128"/>
      <c r="F27" s="52"/>
    </row>
    <row r="28" spans="1:6" ht="13.8" x14ac:dyDescent="0.3">
      <c r="A28" s="55"/>
      <c r="B28" s="56"/>
      <c r="C28" s="52"/>
      <c r="D28" s="52"/>
      <c r="E28" s="128"/>
      <c r="F28" s="52"/>
    </row>
    <row r="29" spans="1:6" ht="13.8" x14ac:dyDescent="0.3">
      <c r="A29" s="54" t="s">
        <v>8875</v>
      </c>
      <c r="B29" s="56"/>
      <c r="C29" s="52"/>
      <c r="D29" s="52" t="s">
        <v>8868</v>
      </c>
      <c r="E29" s="128"/>
      <c r="F29" s="52"/>
    </row>
    <row r="30" spans="1:6" ht="13.8" x14ac:dyDescent="0.3">
      <c r="A30" s="55">
        <v>15501</v>
      </c>
      <c r="B30" s="56" t="s">
        <v>1</v>
      </c>
      <c r="C30" s="52" t="s">
        <v>85</v>
      </c>
      <c r="D30" s="52" t="s">
        <v>85</v>
      </c>
      <c r="E30" s="128"/>
      <c r="F30" s="52"/>
    </row>
    <row r="31" spans="1:6" ht="13.8" x14ac:dyDescent="0.3">
      <c r="A31" s="55"/>
      <c r="B31" s="56"/>
      <c r="C31" s="52"/>
      <c r="D31" s="52" t="s">
        <v>8868</v>
      </c>
      <c r="E31" s="128"/>
      <c r="F31" s="52"/>
    </row>
    <row r="32" spans="1:6" ht="13.8" x14ac:dyDescent="0.3">
      <c r="A32" s="55"/>
      <c r="B32" s="56"/>
      <c r="C32" s="52"/>
      <c r="D32" s="52" t="s">
        <v>8868</v>
      </c>
      <c r="E32" s="128"/>
      <c r="F32" s="52"/>
    </row>
    <row r="33" spans="1:6" ht="13.8" x14ac:dyDescent="0.3">
      <c r="A33" s="54" t="s">
        <v>8876</v>
      </c>
      <c r="B33" s="57"/>
      <c r="C33" s="52"/>
      <c r="D33" s="52" t="s">
        <v>8868</v>
      </c>
      <c r="E33" s="128"/>
      <c r="F33" s="52"/>
    </row>
    <row r="34" spans="1:6" ht="13.8" x14ac:dyDescent="0.3">
      <c r="A34" s="54"/>
      <c r="B34" s="56" t="s">
        <v>8877</v>
      </c>
      <c r="C34" s="52"/>
      <c r="D34" s="52"/>
      <c r="E34" s="128"/>
      <c r="F34" s="52"/>
    </row>
    <row r="35" spans="1:6" ht="13.8" x14ac:dyDescent="0.3">
      <c r="A35" s="55"/>
      <c r="B35" s="56"/>
      <c r="C35" s="52"/>
      <c r="D35" s="52" t="s">
        <v>8868</v>
      </c>
      <c r="E35" s="128"/>
      <c r="F35" s="52"/>
    </row>
    <row r="36" spans="1:6" ht="13.8" x14ac:dyDescent="0.3">
      <c r="A36" s="55"/>
      <c r="B36" s="56"/>
      <c r="C36" s="52"/>
      <c r="D36" s="52"/>
      <c r="E36" s="128"/>
      <c r="F36" s="52"/>
    </row>
    <row r="37" spans="1:6" ht="13.8" x14ac:dyDescent="0.3">
      <c r="A37" s="54" t="s">
        <v>9443</v>
      </c>
      <c r="B37" s="56"/>
      <c r="C37" s="52"/>
      <c r="D37" s="52" t="s">
        <v>8868</v>
      </c>
      <c r="E37" s="128"/>
      <c r="F37" s="52"/>
    </row>
    <row r="38" spans="1:6" ht="13.8" x14ac:dyDescent="0.3">
      <c r="A38" s="55">
        <v>15701</v>
      </c>
      <c r="B38" s="56" t="s">
        <v>2</v>
      </c>
      <c r="C38" s="52" t="s">
        <v>85</v>
      </c>
      <c r="D38" s="52" t="s">
        <v>85</v>
      </c>
      <c r="E38" s="128"/>
      <c r="F38" s="52"/>
    </row>
    <row r="39" spans="1:6" ht="13.8" x14ac:dyDescent="0.3">
      <c r="A39" s="55">
        <v>15702</v>
      </c>
      <c r="B39" s="56" t="s">
        <v>9904</v>
      </c>
      <c r="C39" s="52" t="s">
        <v>85</v>
      </c>
      <c r="D39" s="52" t="s">
        <v>85</v>
      </c>
      <c r="E39" s="128"/>
      <c r="F39" s="52"/>
    </row>
    <row r="40" spans="1:6" ht="13.8" x14ac:dyDescent="0.3">
      <c r="A40" s="55">
        <v>15703</v>
      </c>
      <c r="B40" s="56" t="s">
        <v>9904</v>
      </c>
      <c r="C40" s="52" t="s">
        <v>108</v>
      </c>
      <c r="D40" s="52" t="s">
        <v>61</v>
      </c>
      <c r="E40" s="128"/>
      <c r="F40" s="52"/>
    </row>
    <row r="41" spans="1:6" ht="13.8" x14ac:dyDescent="0.3">
      <c r="A41" s="55">
        <v>15704</v>
      </c>
      <c r="B41" s="56" t="s">
        <v>9904</v>
      </c>
      <c r="C41" s="52" t="s">
        <v>109</v>
      </c>
      <c r="D41" s="52" t="s">
        <v>62</v>
      </c>
      <c r="E41" s="128"/>
      <c r="F41" s="52"/>
    </row>
    <row r="42" spans="1:6" ht="13.8" x14ac:dyDescent="0.3">
      <c r="A42" s="55">
        <v>15705</v>
      </c>
      <c r="B42" s="56" t="s">
        <v>9904</v>
      </c>
      <c r="C42" s="52" t="s">
        <v>110</v>
      </c>
      <c r="D42" s="52" t="s">
        <v>63</v>
      </c>
      <c r="E42" s="128"/>
      <c r="F42" s="52"/>
    </row>
    <row r="43" spans="1:6" ht="13.8" x14ac:dyDescent="0.3">
      <c r="A43" s="55">
        <v>15706</v>
      </c>
      <c r="B43" s="56" t="s">
        <v>9904</v>
      </c>
      <c r="C43" s="52" t="s">
        <v>6</v>
      </c>
      <c r="D43" s="52" t="s">
        <v>59</v>
      </c>
      <c r="E43" s="128"/>
      <c r="F43" s="52"/>
    </row>
    <row r="44" spans="1:6" ht="13.8" x14ac:dyDescent="0.3">
      <c r="A44" s="55">
        <v>15707</v>
      </c>
      <c r="B44" s="56" t="s">
        <v>9904</v>
      </c>
      <c r="C44" s="52" t="s">
        <v>111</v>
      </c>
      <c r="D44" s="52" t="s">
        <v>64</v>
      </c>
      <c r="E44" s="128"/>
      <c r="F44" s="52"/>
    </row>
    <row r="45" spans="1:6" ht="13.8" x14ac:dyDescent="0.3">
      <c r="A45" s="55">
        <v>15708</v>
      </c>
      <c r="B45" s="56" t="s">
        <v>9904</v>
      </c>
      <c r="C45" s="52" t="s">
        <v>21</v>
      </c>
      <c r="D45" s="52" t="s">
        <v>31</v>
      </c>
      <c r="E45" s="128"/>
      <c r="F45" s="52"/>
    </row>
    <row r="46" spans="1:6" ht="13.8" x14ac:dyDescent="0.3">
      <c r="A46" s="55">
        <v>15709</v>
      </c>
      <c r="B46" s="56" t="s">
        <v>9904</v>
      </c>
      <c r="C46" s="52" t="s">
        <v>105</v>
      </c>
      <c r="D46" s="52" t="s">
        <v>30</v>
      </c>
      <c r="E46" s="128"/>
      <c r="F46" s="52"/>
    </row>
    <row r="47" spans="1:6" ht="13.8" x14ac:dyDescent="0.3">
      <c r="A47" s="62">
        <v>15710</v>
      </c>
      <c r="B47" s="79" t="s">
        <v>9904</v>
      </c>
      <c r="C47" s="61" t="s">
        <v>113</v>
      </c>
      <c r="D47" s="61" t="s">
        <v>65</v>
      </c>
      <c r="E47" s="130">
        <v>42569</v>
      </c>
      <c r="F47" s="81"/>
    </row>
    <row r="48" spans="1:6" ht="13.8" x14ac:dyDescent="0.3">
      <c r="A48" s="55">
        <v>15720</v>
      </c>
      <c r="B48" s="56" t="s">
        <v>179</v>
      </c>
      <c r="C48" s="52" t="s">
        <v>85</v>
      </c>
      <c r="D48" s="52" t="s">
        <v>85</v>
      </c>
      <c r="E48" s="128"/>
      <c r="F48" s="52"/>
    </row>
    <row r="49" spans="1:6" ht="13.8" x14ac:dyDescent="0.3">
      <c r="A49" s="55"/>
      <c r="B49" s="56"/>
      <c r="C49" s="52"/>
      <c r="D49" s="52"/>
      <c r="E49" s="128"/>
      <c r="F49" s="52"/>
    </row>
    <row r="50" spans="1:6" ht="13.8" x14ac:dyDescent="0.3">
      <c r="A50" s="55"/>
      <c r="B50" s="56"/>
      <c r="C50" s="52"/>
      <c r="D50" s="52" t="s">
        <v>8868</v>
      </c>
      <c r="E50" s="128"/>
      <c r="F50" s="52"/>
    </row>
    <row r="51" spans="1:6" ht="13.8" x14ac:dyDescent="0.3">
      <c r="A51" s="54" t="s">
        <v>8878</v>
      </c>
      <c r="B51" s="56"/>
      <c r="C51" s="52"/>
      <c r="D51" s="52"/>
      <c r="E51" s="128"/>
      <c r="F51" s="52"/>
    </row>
    <row r="52" spans="1:6" ht="13.8" x14ac:dyDescent="0.3">
      <c r="A52" s="55">
        <v>15801</v>
      </c>
      <c r="B52" s="56" t="s">
        <v>112</v>
      </c>
      <c r="C52" s="52" t="s">
        <v>113</v>
      </c>
      <c r="D52" s="52" t="s">
        <v>55</v>
      </c>
      <c r="E52" s="128"/>
      <c r="F52" s="52"/>
    </row>
    <row r="53" spans="1:6" ht="13.8" x14ac:dyDescent="0.3">
      <c r="A53" s="55">
        <v>15802</v>
      </c>
      <c r="B53" s="56" t="s">
        <v>112</v>
      </c>
      <c r="C53" s="52" t="s">
        <v>85</v>
      </c>
      <c r="D53" s="52" t="s">
        <v>85</v>
      </c>
      <c r="E53" s="128"/>
      <c r="F53" s="52"/>
    </row>
    <row r="54" spans="1:6" ht="13.8" x14ac:dyDescent="0.3">
      <c r="A54" s="55"/>
      <c r="B54" s="56"/>
      <c r="C54" s="52"/>
      <c r="D54" s="52"/>
      <c r="E54" s="128"/>
      <c r="F54" s="52"/>
    </row>
    <row r="55" spans="1:6" ht="13.8" x14ac:dyDescent="0.3">
      <c r="A55" s="55"/>
      <c r="B55" s="56"/>
      <c r="C55" s="52"/>
      <c r="D55" s="52" t="s">
        <v>8868</v>
      </c>
      <c r="E55" s="128"/>
      <c r="F55" s="52"/>
    </row>
    <row r="56" spans="1:6" ht="13.8" x14ac:dyDescent="0.3">
      <c r="A56" s="54" t="s">
        <v>8879</v>
      </c>
      <c r="B56" s="56"/>
      <c r="C56" s="52"/>
      <c r="D56" s="52" t="s">
        <v>8868</v>
      </c>
      <c r="E56" s="128"/>
      <c r="F56" s="52"/>
    </row>
    <row r="57" spans="1:6" ht="13.8" x14ac:dyDescent="0.3">
      <c r="A57" s="55">
        <v>20101</v>
      </c>
      <c r="B57" s="56" t="s">
        <v>114</v>
      </c>
      <c r="C57" s="52" t="s">
        <v>108</v>
      </c>
      <c r="D57" s="52" t="s">
        <v>61</v>
      </c>
      <c r="E57" s="128"/>
      <c r="F57" s="52"/>
    </row>
    <row r="58" spans="1:6" ht="13.8" x14ac:dyDescent="0.3">
      <c r="A58" s="55">
        <v>20102</v>
      </c>
      <c r="B58" s="56" t="s">
        <v>114</v>
      </c>
      <c r="C58" s="52" t="s">
        <v>85</v>
      </c>
      <c r="D58" s="52" t="s">
        <v>85</v>
      </c>
      <c r="E58" s="128"/>
      <c r="F58" s="52"/>
    </row>
    <row r="59" spans="1:6" ht="13.8" x14ac:dyDescent="0.3">
      <c r="A59" s="55">
        <v>20103</v>
      </c>
      <c r="B59" s="56" t="s">
        <v>114</v>
      </c>
      <c r="C59" s="52" t="s">
        <v>109</v>
      </c>
      <c r="D59" s="52" t="s">
        <v>62</v>
      </c>
      <c r="E59" s="128"/>
      <c r="F59" s="52"/>
    </row>
    <row r="60" spans="1:6" ht="13.8" x14ac:dyDescent="0.3">
      <c r="A60" s="55">
        <v>20104</v>
      </c>
      <c r="B60" s="56" t="s">
        <v>673</v>
      </c>
      <c r="C60" s="52" t="s">
        <v>108</v>
      </c>
      <c r="D60" s="52" t="s">
        <v>61</v>
      </c>
      <c r="E60" s="128"/>
      <c r="F60" s="52"/>
    </row>
    <row r="61" spans="1:6" ht="13.8" x14ac:dyDescent="0.3">
      <c r="A61" s="62">
        <v>20220</v>
      </c>
      <c r="B61" s="79" t="s">
        <v>9902</v>
      </c>
      <c r="C61" s="61" t="s">
        <v>6</v>
      </c>
      <c r="D61" s="61" t="s">
        <v>59</v>
      </c>
      <c r="E61" s="130">
        <v>42863</v>
      </c>
      <c r="F61" s="81"/>
    </row>
    <row r="62" spans="1:6" ht="13.8" x14ac:dyDescent="0.3">
      <c r="A62" s="55"/>
      <c r="B62" s="56"/>
      <c r="C62" s="52"/>
      <c r="D62" s="52" t="s">
        <v>8868</v>
      </c>
      <c r="E62" s="128"/>
      <c r="F62" s="52"/>
    </row>
    <row r="63" spans="1:6" ht="13.8" x14ac:dyDescent="0.3">
      <c r="A63" s="55"/>
      <c r="B63" s="56"/>
      <c r="C63" s="52"/>
      <c r="D63" s="52" t="s">
        <v>8868</v>
      </c>
      <c r="E63" s="128"/>
      <c r="F63" s="52"/>
    </row>
    <row r="64" spans="1:6" ht="13.8" x14ac:dyDescent="0.3">
      <c r="A64" s="54" t="s">
        <v>8880</v>
      </c>
      <c r="B64" s="56"/>
      <c r="C64" s="52"/>
      <c r="D64" s="52"/>
      <c r="E64" s="128"/>
      <c r="F64" s="52"/>
    </row>
    <row r="65" spans="1:6" ht="13.8" x14ac:dyDescent="0.3">
      <c r="A65" s="55">
        <v>20201</v>
      </c>
      <c r="B65" s="56" t="s">
        <v>115</v>
      </c>
      <c r="C65" s="52" t="s">
        <v>108</v>
      </c>
      <c r="D65" s="52" t="s">
        <v>61</v>
      </c>
      <c r="E65" s="128"/>
      <c r="F65" s="52"/>
    </row>
    <row r="66" spans="1:6" ht="13.8" x14ac:dyDescent="0.3">
      <c r="A66" s="55">
        <v>20202</v>
      </c>
      <c r="B66" s="56" t="s">
        <v>115</v>
      </c>
      <c r="C66" s="52" t="s">
        <v>109</v>
      </c>
      <c r="D66" s="52" t="s">
        <v>62</v>
      </c>
      <c r="E66" s="128"/>
      <c r="F66" s="52"/>
    </row>
    <row r="67" spans="1:6" ht="13.8" x14ac:dyDescent="0.3">
      <c r="A67" s="55">
        <v>20203</v>
      </c>
      <c r="B67" s="56" t="s">
        <v>115</v>
      </c>
      <c r="C67" s="81" t="s">
        <v>5</v>
      </c>
      <c r="D67" s="81" t="s">
        <v>58</v>
      </c>
      <c r="E67" s="128"/>
      <c r="F67" s="81"/>
    </row>
    <row r="68" spans="1:6" ht="13.8" x14ac:dyDescent="0.3">
      <c r="A68" s="55">
        <v>20205</v>
      </c>
      <c r="B68" s="56" t="s">
        <v>116</v>
      </c>
      <c r="C68" s="52" t="s">
        <v>108</v>
      </c>
      <c r="D68" s="52" t="s">
        <v>61</v>
      </c>
      <c r="E68" s="128"/>
      <c r="F68" s="52"/>
    </row>
    <row r="69" spans="1:6" ht="13.8" x14ac:dyDescent="0.3">
      <c r="A69" s="55">
        <v>20206</v>
      </c>
      <c r="B69" s="56" t="s">
        <v>116</v>
      </c>
      <c r="C69" s="52" t="s">
        <v>109</v>
      </c>
      <c r="D69" s="52" t="s">
        <v>62</v>
      </c>
      <c r="E69" s="128"/>
      <c r="F69" s="52"/>
    </row>
    <row r="70" spans="1:6" ht="13.8" x14ac:dyDescent="0.3">
      <c r="A70" s="55">
        <v>20207</v>
      </c>
      <c r="B70" s="56" t="s">
        <v>116</v>
      </c>
      <c r="C70" s="81" t="s">
        <v>5</v>
      </c>
      <c r="D70" s="81" t="s">
        <v>58</v>
      </c>
      <c r="E70" s="128"/>
      <c r="F70" s="81"/>
    </row>
    <row r="71" spans="1:6" ht="13.8" x14ac:dyDescent="0.3">
      <c r="A71" s="55">
        <v>20210</v>
      </c>
      <c r="B71" s="56" t="s">
        <v>117</v>
      </c>
      <c r="C71" s="52" t="s">
        <v>108</v>
      </c>
      <c r="D71" s="52" t="s">
        <v>61</v>
      </c>
      <c r="E71" s="128"/>
      <c r="F71" s="52"/>
    </row>
    <row r="72" spans="1:6" ht="13.8" x14ac:dyDescent="0.3">
      <c r="A72" s="55">
        <v>20211</v>
      </c>
      <c r="B72" s="56" t="s">
        <v>117</v>
      </c>
      <c r="C72" s="52" t="s">
        <v>109</v>
      </c>
      <c r="D72" s="52" t="s">
        <v>62</v>
      </c>
      <c r="E72" s="128"/>
      <c r="F72" s="52"/>
    </row>
    <row r="73" spans="1:6" ht="13.8" x14ac:dyDescent="0.3">
      <c r="A73" s="55">
        <v>20212</v>
      </c>
      <c r="B73" s="56" t="s">
        <v>685</v>
      </c>
      <c r="C73" s="52" t="s">
        <v>109</v>
      </c>
      <c r="D73" s="52" t="s">
        <v>62</v>
      </c>
      <c r="E73" s="128"/>
      <c r="F73" s="52"/>
    </row>
    <row r="74" spans="1:6" ht="13.8" x14ac:dyDescent="0.3">
      <c r="A74" s="55">
        <v>20213</v>
      </c>
      <c r="B74" s="56" t="s">
        <v>118</v>
      </c>
      <c r="C74" s="81" t="s">
        <v>5</v>
      </c>
      <c r="D74" s="81" t="s">
        <v>58</v>
      </c>
      <c r="E74" s="128"/>
      <c r="F74" s="81"/>
    </row>
    <row r="75" spans="1:6" ht="13.8" x14ac:dyDescent="0.3">
      <c r="A75" s="55">
        <v>20214</v>
      </c>
      <c r="B75" s="56" t="s">
        <v>118</v>
      </c>
      <c r="C75" s="52" t="s">
        <v>85</v>
      </c>
      <c r="D75" s="52" t="s">
        <v>85</v>
      </c>
      <c r="E75" s="128"/>
      <c r="F75" s="52"/>
    </row>
    <row r="76" spans="1:6" ht="13.8" x14ac:dyDescent="0.3">
      <c r="A76" s="55">
        <v>20215</v>
      </c>
      <c r="B76" s="56" t="s">
        <v>118</v>
      </c>
      <c r="C76" s="52" t="s">
        <v>108</v>
      </c>
      <c r="D76" s="52" t="s">
        <v>61</v>
      </c>
      <c r="E76" s="128"/>
      <c r="F76" s="52"/>
    </row>
    <row r="77" spans="1:6" ht="13.8" x14ac:dyDescent="0.3">
      <c r="A77" s="55">
        <v>20216</v>
      </c>
      <c r="B77" s="56" t="s">
        <v>119</v>
      </c>
      <c r="C77" s="52" t="s">
        <v>6</v>
      </c>
      <c r="D77" s="52" t="s">
        <v>59</v>
      </c>
      <c r="E77" s="128"/>
      <c r="F77" s="52"/>
    </row>
    <row r="78" spans="1:6" ht="13.8" x14ac:dyDescent="0.3">
      <c r="A78" s="55">
        <v>20217</v>
      </c>
      <c r="B78" s="56" t="s">
        <v>157</v>
      </c>
      <c r="C78" s="52" t="s">
        <v>110</v>
      </c>
      <c r="D78" s="52" t="s">
        <v>63</v>
      </c>
      <c r="E78" s="128"/>
      <c r="F78" s="52"/>
    </row>
    <row r="79" spans="1:6" ht="13.8" x14ac:dyDescent="0.3">
      <c r="A79" s="55">
        <v>20220</v>
      </c>
      <c r="B79" s="56" t="s">
        <v>9902</v>
      </c>
      <c r="C79" s="52" t="s">
        <v>6</v>
      </c>
      <c r="D79" s="52" t="s">
        <v>59</v>
      </c>
      <c r="E79" s="128"/>
      <c r="F79" s="52"/>
    </row>
    <row r="80" spans="1:6" ht="13.8" x14ac:dyDescent="0.3">
      <c r="A80" s="55">
        <v>20221</v>
      </c>
      <c r="B80" s="56" t="s">
        <v>9902</v>
      </c>
      <c r="C80" s="52" t="s">
        <v>109</v>
      </c>
      <c r="D80" s="52" t="s">
        <v>56</v>
      </c>
      <c r="E80" s="128"/>
      <c r="F80" s="52"/>
    </row>
    <row r="81" spans="1:6" ht="13.8" x14ac:dyDescent="0.3">
      <c r="A81" s="55"/>
      <c r="B81" s="56"/>
      <c r="C81" s="52"/>
      <c r="D81" s="52" t="s">
        <v>8868</v>
      </c>
      <c r="E81" s="128"/>
      <c r="F81" s="52"/>
    </row>
    <row r="82" spans="1:6" ht="13.8" x14ac:dyDescent="0.3">
      <c r="A82" s="55"/>
      <c r="B82" s="56"/>
      <c r="C82" s="52"/>
      <c r="D82" s="52" t="s">
        <v>8868</v>
      </c>
      <c r="E82" s="128"/>
      <c r="F82" s="52"/>
    </row>
    <row r="83" spans="1:6" ht="13.8" x14ac:dyDescent="0.3">
      <c r="A83" s="54" t="s">
        <v>8881</v>
      </c>
      <c r="B83" s="56"/>
      <c r="C83" s="52"/>
      <c r="D83" s="52"/>
      <c r="E83" s="128"/>
      <c r="F83" s="52"/>
    </row>
    <row r="84" spans="1:6" ht="13.8" x14ac:dyDescent="0.3">
      <c r="A84" s="55">
        <v>20301</v>
      </c>
      <c r="B84" s="56" t="s">
        <v>9903</v>
      </c>
      <c r="C84" s="52" t="s">
        <v>6</v>
      </c>
      <c r="D84" s="52" t="s">
        <v>59</v>
      </c>
      <c r="E84" s="128"/>
      <c r="F84" s="52"/>
    </row>
    <row r="85" spans="1:6" ht="13.8" x14ac:dyDescent="0.3">
      <c r="A85" s="55">
        <v>20302</v>
      </c>
      <c r="B85" s="56" t="s">
        <v>9903</v>
      </c>
      <c r="C85" s="52" t="s">
        <v>110</v>
      </c>
      <c r="D85" s="52" t="s">
        <v>63</v>
      </c>
      <c r="E85" s="128"/>
      <c r="F85" s="52"/>
    </row>
    <row r="86" spans="1:6" ht="13.8" x14ac:dyDescent="0.3">
      <c r="A86" s="55">
        <v>20303</v>
      </c>
      <c r="B86" s="56" t="s">
        <v>9903</v>
      </c>
      <c r="C86" s="52" t="s">
        <v>109</v>
      </c>
      <c r="D86" s="52" t="s">
        <v>62</v>
      </c>
      <c r="E86" s="128"/>
      <c r="F86" s="52"/>
    </row>
    <row r="87" spans="1:6" ht="13.8" x14ac:dyDescent="0.3">
      <c r="A87" s="55">
        <v>20304</v>
      </c>
      <c r="B87" s="56" t="s">
        <v>9903</v>
      </c>
      <c r="C87" s="52" t="s">
        <v>85</v>
      </c>
      <c r="D87" s="52" t="s">
        <v>85</v>
      </c>
      <c r="E87" s="128"/>
      <c r="F87" s="52"/>
    </row>
    <row r="88" spans="1:6" ht="13.8" x14ac:dyDescent="0.3">
      <c r="A88" s="55">
        <v>20305</v>
      </c>
      <c r="B88" s="56" t="s">
        <v>9903</v>
      </c>
      <c r="C88" s="52" t="s">
        <v>113</v>
      </c>
      <c r="D88" s="52" t="s">
        <v>65</v>
      </c>
      <c r="E88" s="128"/>
      <c r="F88" s="52"/>
    </row>
    <row r="89" spans="1:6" ht="13.8" x14ac:dyDescent="0.3">
      <c r="A89" s="55">
        <v>20306</v>
      </c>
      <c r="B89" s="56" t="s">
        <v>9903</v>
      </c>
      <c r="C89" s="52" t="s">
        <v>5</v>
      </c>
      <c r="D89" s="52" t="s">
        <v>58</v>
      </c>
      <c r="E89" s="128"/>
      <c r="F89" s="52"/>
    </row>
    <row r="90" spans="1:6" ht="13.8" x14ac:dyDescent="0.3">
      <c r="A90" s="55">
        <v>20310</v>
      </c>
      <c r="B90" s="56" t="s">
        <v>9444</v>
      </c>
      <c r="C90" s="52" t="s">
        <v>6</v>
      </c>
      <c r="D90" s="52" t="s">
        <v>59</v>
      </c>
      <c r="E90" s="128"/>
      <c r="F90" s="52"/>
    </row>
    <row r="91" spans="1:6" ht="13.8" x14ac:dyDescent="0.3">
      <c r="A91" s="55">
        <v>20315</v>
      </c>
      <c r="B91" s="56" t="s">
        <v>120</v>
      </c>
      <c r="C91" s="52" t="s">
        <v>110</v>
      </c>
      <c r="D91" s="52" t="s">
        <v>63</v>
      </c>
      <c r="E91" s="128"/>
      <c r="F91" s="52"/>
    </row>
    <row r="92" spans="1:6" ht="13.8" x14ac:dyDescent="0.3">
      <c r="A92" s="55"/>
      <c r="B92" s="56"/>
      <c r="C92" s="52"/>
      <c r="D92" s="52" t="s">
        <v>8868</v>
      </c>
      <c r="E92" s="128"/>
      <c r="F92" s="52"/>
    </row>
    <row r="93" spans="1:6" ht="13.8" x14ac:dyDescent="0.3">
      <c r="A93" s="55"/>
      <c r="B93" s="56"/>
      <c r="C93" s="52"/>
      <c r="D93" s="52" t="s">
        <v>8868</v>
      </c>
      <c r="E93" s="128"/>
      <c r="F93" s="52"/>
    </row>
    <row r="94" spans="1:6" ht="13.8" x14ac:dyDescent="0.3">
      <c r="A94" s="54" t="s">
        <v>8882</v>
      </c>
      <c r="B94" s="56"/>
      <c r="C94" s="52"/>
      <c r="D94" s="52"/>
      <c r="E94" s="128"/>
      <c r="F94" s="52"/>
    </row>
    <row r="95" spans="1:6" ht="13.8" x14ac:dyDescent="0.3">
      <c r="A95" s="55">
        <v>20401</v>
      </c>
      <c r="B95" s="56" t="s">
        <v>121</v>
      </c>
      <c r="C95" s="52" t="s">
        <v>113</v>
      </c>
      <c r="D95" s="52" t="s">
        <v>65</v>
      </c>
      <c r="E95" s="128"/>
      <c r="F95" s="52"/>
    </row>
    <row r="96" spans="1:6" ht="13.8" x14ac:dyDescent="0.3">
      <c r="A96" s="55">
        <v>20402</v>
      </c>
      <c r="B96" s="56" t="s">
        <v>122</v>
      </c>
      <c r="C96" s="52" t="s">
        <v>113</v>
      </c>
      <c r="D96" s="52" t="s">
        <v>65</v>
      </c>
      <c r="E96" s="128"/>
      <c r="F96" s="52"/>
    </row>
    <row r="97" spans="1:6" ht="13.8" x14ac:dyDescent="0.3">
      <c r="A97" s="55">
        <v>20403</v>
      </c>
      <c r="B97" s="56" t="s">
        <v>123</v>
      </c>
      <c r="C97" s="52" t="s">
        <v>113</v>
      </c>
      <c r="D97" s="52" t="s">
        <v>65</v>
      </c>
      <c r="E97" s="128"/>
      <c r="F97" s="52"/>
    </row>
    <row r="98" spans="1:6" ht="13.8" x14ac:dyDescent="0.3">
      <c r="A98" s="55">
        <v>20404</v>
      </c>
      <c r="B98" s="56" t="s">
        <v>123</v>
      </c>
      <c r="C98" s="52" t="s">
        <v>124</v>
      </c>
      <c r="D98" s="52" t="s">
        <v>66</v>
      </c>
      <c r="E98" s="128"/>
      <c r="F98" s="52"/>
    </row>
    <row r="99" spans="1:6" ht="13.8" x14ac:dyDescent="0.3">
      <c r="A99" s="55">
        <v>20405</v>
      </c>
      <c r="B99" s="56" t="s">
        <v>11308</v>
      </c>
      <c r="C99" s="81" t="s">
        <v>109</v>
      </c>
      <c r="D99" s="81" t="s">
        <v>62</v>
      </c>
      <c r="E99" s="130">
        <v>44238</v>
      </c>
      <c r="F99" s="61" t="s">
        <v>9971</v>
      </c>
    </row>
    <row r="100" spans="1:6" ht="13.8" x14ac:dyDescent="0.3">
      <c r="A100" s="55">
        <v>20410</v>
      </c>
      <c r="B100" s="56" t="s">
        <v>125</v>
      </c>
      <c r="C100" s="52" t="s">
        <v>113</v>
      </c>
      <c r="D100" s="52" t="s">
        <v>65</v>
      </c>
      <c r="E100" s="128"/>
      <c r="F100" s="52"/>
    </row>
    <row r="101" spans="1:6" ht="13.8" x14ac:dyDescent="0.3">
      <c r="A101" s="55">
        <v>20411</v>
      </c>
      <c r="B101" s="56" t="s">
        <v>125</v>
      </c>
      <c r="C101" s="52" t="s">
        <v>124</v>
      </c>
      <c r="D101" s="52" t="s">
        <v>66</v>
      </c>
      <c r="E101" s="128"/>
      <c r="F101" s="52"/>
    </row>
    <row r="102" spans="1:6" ht="13.8" x14ac:dyDescent="0.3">
      <c r="A102" s="55">
        <v>20415</v>
      </c>
      <c r="B102" s="56" t="s">
        <v>126</v>
      </c>
      <c r="C102" s="52" t="s">
        <v>113</v>
      </c>
      <c r="D102" s="52" t="s">
        <v>65</v>
      </c>
      <c r="E102" s="128"/>
      <c r="F102" s="52"/>
    </row>
    <row r="103" spans="1:6" ht="13.8" x14ac:dyDescent="0.3">
      <c r="A103" s="55">
        <v>20416</v>
      </c>
      <c r="B103" s="56" t="s">
        <v>126</v>
      </c>
      <c r="C103" s="52" t="s">
        <v>124</v>
      </c>
      <c r="D103" s="52" t="s">
        <v>66</v>
      </c>
      <c r="E103" s="128"/>
      <c r="F103" s="52"/>
    </row>
    <row r="104" spans="1:6" ht="13.8" x14ac:dyDescent="0.3">
      <c r="A104" s="55">
        <v>20419</v>
      </c>
      <c r="B104" s="56" t="s">
        <v>9477</v>
      </c>
      <c r="C104" s="52" t="s">
        <v>109</v>
      </c>
      <c r="D104" s="52" t="s">
        <v>62</v>
      </c>
      <c r="E104" s="128"/>
      <c r="F104" s="52"/>
    </row>
    <row r="105" spans="1:6" ht="13.8" x14ac:dyDescent="0.3">
      <c r="A105" s="55">
        <v>20420</v>
      </c>
      <c r="B105" s="56" t="s">
        <v>127</v>
      </c>
      <c r="C105" s="52" t="s">
        <v>113</v>
      </c>
      <c r="D105" s="52" t="s">
        <v>65</v>
      </c>
      <c r="E105" s="128"/>
      <c r="F105" s="52"/>
    </row>
    <row r="106" spans="1:6" ht="13.8" x14ac:dyDescent="0.3">
      <c r="A106" s="55">
        <v>20421</v>
      </c>
      <c r="B106" s="56" t="s">
        <v>128</v>
      </c>
      <c r="C106" s="52" t="s">
        <v>113</v>
      </c>
      <c r="D106" s="52" t="s">
        <v>65</v>
      </c>
      <c r="E106" s="128"/>
      <c r="F106" s="52"/>
    </row>
    <row r="107" spans="1:6" ht="13.8" x14ac:dyDescent="0.3">
      <c r="A107" s="55">
        <v>20425</v>
      </c>
      <c r="B107" s="56" t="s">
        <v>9888</v>
      </c>
      <c r="C107" s="52" t="s">
        <v>110</v>
      </c>
      <c r="D107" s="52" t="s">
        <v>63</v>
      </c>
      <c r="E107" s="128"/>
      <c r="F107" s="52"/>
    </row>
    <row r="108" spans="1:6" ht="13.8" x14ac:dyDescent="0.3">
      <c r="A108" s="55">
        <v>20426</v>
      </c>
      <c r="B108" s="56" t="s">
        <v>9888</v>
      </c>
      <c r="C108" s="52" t="s">
        <v>113</v>
      </c>
      <c r="D108" s="52" t="s">
        <v>65</v>
      </c>
      <c r="E108" s="128"/>
      <c r="F108" s="52"/>
    </row>
    <row r="109" spans="1:6" ht="13.8" x14ac:dyDescent="0.3">
      <c r="A109" s="55">
        <v>20430</v>
      </c>
      <c r="B109" s="56" t="s">
        <v>8883</v>
      </c>
      <c r="C109" s="52" t="s">
        <v>110</v>
      </c>
      <c r="D109" s="52" t="s">
        <v>63</v>
      </c>
      <c r="E109" s="128"/>
      <c r="F109" s="52"/>
    </row>
    <row r="110" spans="1:6" ht="13.8" x14ac:dyDescent="0.3">
      <c r="A110" s="55">
        <v>20431</v>
      </c>
      <c r="B110" s="56" t="s">
        <v>8883</v>
      </c>
      <c r="C110" s="52" t="s">
        <v>113</v>
      </c>
      <c r="D110" s="52" t="s">
        <v>65</v>
      </c>
      <c r="E110" s="128"/>
      <c r="F110" s="52"/>
    </row>
    <row r="111" spans="1:6" ht="13.8" x14ac:dyDescent="0.3">
      <c r="A111" s="55">
        <v>20435</v>
      </c>
      <c r="B111" s="56" t="s">
        <v>9889</v>
      </c>
      <c r="C111" s="52" t="s">
        <v>113</v>
      </c>
      <c r="D111" s="52" t="s">
        <v>65</v>
      </c>
      <c r="E111" s="128"/>
      <c r="F111" s="52"/>
    </row>
    <row r="112" spans="1:6" ht="13.8" x14ac:dyDescent="0.3">
      <c r="A112" s="55">
        <v>20436</v>
      </c>
      <c r="B112" s="56" t="s">
        <v>9889</v>
      </c>
      <c r="C112" s="81" t="s">
        <v>124</v>
      </c>
      <c r="D112" s="81" t="s">
        <v>66</v>
      </c>
      <c r="E112" s="128"/>
      <c r="F112" s="81"/>
    </row>
    <row r="113" spans="1:6" ht="13.8" x14ac:dyDescent="0.3">
      <c r="A113" s="55">
        <v>20440</v>
      </c>
      <c r="B113" s="56" t="s">
        <v>47</v>
      </c>
      <c r="C113" s="52" t="s">
        <v>110</v>
      </c>
      <c r="D113" s="52" t="s">
        <v>63</v>
      </c>
      <c r="E113" s="128"/>
      <c r="F113" s="52"/>
    </row>
    <row r="114" spans="1:6" ht="13.8" x14ac:dyDescent="0.3">
      <c r="A114" s="55">
        <v>20441</v>
      </c>
      <c r="B114" s="56" t="s">
        <v>48</v>
      </c>
      <c r="C114" s="52" t="s">
        <v>113</v>
      </c>
      <c r="D114" s="52" t="s">
        <v>65</v>
      </c>
      <c r="E114" s="128"/>
      <c r="F114" s="52"/>
    </row>
    <row r="115" spans="1:6" ht="13.8" x14ac:dyDescent="0.3">
      <c r="A115" s="55">
        <v>20442</v>
      </c>
      <c r="B115" s="56" t="s">
        <v>49</v>
      </c>
      <c r="C115" s="52" t="s">
        <v>113</v>
      </c>
      <c r="D115" s="52" t="s">
        <v>65</v>
      </c>
      <c r="E115" s="128"/>
      <c r="F115" s="52"/>
    </row>
    <row r="116" spans="1:6" ht="13.8" x14ac:dyDescent="0.3">
      <c r="A116" s="55">
        <v>20443</v>
      </c>
      <c r="B116" s="56" t="s">
        <v>50</v>
      </c>
      <c r="C116" s="52" t="s">
        <v>110</v>
      </c>
      <c r="D116" s="52" t="s">
        <v>63</v>
      </c>
      <c r="E116" s="128"/>
      <c r="F116" s="52"/>
    </row>
    <row r="117" spans="1:6" ht="13.8" x14ac:dyDescent="0.3">
      <c r="A117" s="55">
        <v>20444</v>
      </c>
      <c r="B117" s="56" t="s">
        <v>8605</v>
      </c>
      <c r="C117" s="52" t="s">
        <v>109</v>
      </c>
      <c r="D117" s="52" t="s">
        <v>62</v>
      </c>
      <c r="E117" s="128"/>
      <c r="F117" s="52"/>
    </row>
    <row r="118" spans="1:6" ht="13.8" x14ac:dyDescent="0.3">
      <c r="A118" s="55">
        <v>20450</v>
      </c>
      <c r="B118" s="56" t="s">
        <v>9906</v>
      </c>
      <c r="C118" s="52" t="s">
        <v>113</v>
      </c>
      <c r="D118" s="52" t="s">
        <v>65</v>
      </c>
      <c r="E118" s="128"/>
      <c r="F118" s="52"/>
    </row>
    <row r="119" spans="1:6" ht="13.8" x14ac:dyDescent="0.3">
      <c r="A119" s="55">
        <v>20451</v>
      </c>
      <c r="B119" s="56" t="s">
        <v>9906</v>
      </c>
      <c r="C119" s="52" t="s">
        <v>124</v>
      </c>
      <c r="D119" s="52" t="s">
        <v>66</v>
      </c>
      <c r="E119" s="128"/>
      <c r="F119" s="52"/>
    </row>
    <row r="120" spans="1:6" ht="13.8" x14ac:dyDescent="0.3">
      <c r="A120" s="55">
        <v>20460</v>
      </c>
      <c r="B120" s="56" t="s">
        <v>80</v>
      </c>
      <c r="C120" s="52" t="s">
        <v>113</v>
      </c>
      <c r="D120" s="52" t="s">
        <v>65</v>
      </c>
      <c r="E120" s="128"/>
      <c r="F120" s="52"/>
    </row>
    <row r="121" spans="1:6" ht="13.8" x14ac:dyDescent="0.3">
      <c r="A121" s="55">
        <v>20465</v>
      </c>
      <c r="B121" s="56" t="s">
        <v>83</v>
      </c>
      <c r="C121" s="52" t="s">
        <v>6</v>
      </c>
      <c r="D121" s="52" t="s">
        <v>59</v>
      </c>
      <c r="E121" s="128"/>
      <c r="F121" s="52"/>
    </row>
    <row r="122" spans="1:6" ht="13.8" x14ac:dyDescent="0.3">
      <c r="A122" s="55">
        <v>20466</v>
      </c>
      <c r="B122" s="56" t="s">
        <v>1081</v>
      </c>
      <c r="C122" s="52" t="s">
        <v>113</v>
      </c>
      <c r="D122" s="52" t="s">
        <v>65</v>
      </c>
      <c r="E122" s="128"/>
      <c r="F122" s="52"/>
    </row>
    <row r="123" spans="1:6" ht="13.8" x14ac:dyDescent="0.3">
      <c r="A123" s="55"/>
      <c r="B123" s="56"/>
      <c r="C123" s="52"/>
      <c r="D123" s="52" t="s">
        <v>8868</v>
      </c>
      <c r="E123" s="128"/>
      <c r="F123" s="52"/>
    </row>
    <row r="124" spans="1:6" ht="13.8" x14ac:dyDescent="0.3">
      <c r="A124" s="55"/>
      <c r="B124" s="56"/>
      <c r="C124" s="52"/>
      <c r="D124" s="52" t="s">
        <v>8868</v>
      </c>
      <c r="E124" s="128"/>
      <c r="F124" s="52"/>
    </row>
    <row r="125" spans="1:6" ht="13.8" x14ac:dyDescent="0.3">
      <c r="A125" s="54" t="s">
        <v>8884</v>
      </c>
      <c r="B125" s="56"/>
      <c r="C125" s="52"/>
      <c r="D125" s="52"/>
      <c r="E125" s="128"/>
      <c r="F125" s="52"/>
    </row>
    <row r="126" spans="1:6" ht="13.8" x14ac:dyDescent="0.3">
      <c r="A126" s="55">
        <v>20501</v>
      </c>
      <c r="B126" s="56" t="s">
        <v>81</v>
      </c>
      <c r="C126" s="52" t="s">
        <v>110</v>
      </c>
      <c r="D126" s="52" t="s">
        <v>63</v>
      </c>
      <c r="E126" s="128"/>
      <c r="F126" s="52"/>
    </row>
    <row r="127" spans="1:6" ht="13.8" x14ac:dyDescent="0.3">
      <c r="A127" s="55">
        <v>20502</v>
      </c>
      <c r="B127" s="56" t="s">
        <v>82</v>
      </c>
      <c r="C127" s="52" t="s">
        <v>109</v>
      </c>
      <c r="D127" s="52" t="s">
        <v>56</v>
      </c>
      <c r="E127" s="128"/>
      <c r="F127" s="52"/>
    </row>
    <row r="128" spans="1:6" ht="13.8" x14ac:dyDescent="0.3">
      <c r="A128" s="55">
        <v>20503</v>
      </c>
      <c r="B128" s="56" t="s">
        <v>88</v>
      </c>
      <c r="C128" s="52" t="s">
        <v>85</v>
      </c>
      <c r="D128" s="52" t="s">
        <v>85</v>
      </c>
      <c r="E128" s="128"/>
      <c r="F128" s="52"/>
    </row>
    <row r="129" spans="1:6" ht="13.8" x14ac:dyDescent="0.3">
      <c r="A129" s="55">
        <v>20504</v>
      </c>
      <c r="B129" s="56" t="s">
        <v>89</v>
      </c>
      <c r="C129" s="52" t="s">
        <v>85</v>
      </c>
      <c r="D129" s="52" t="s">
        <v>85</v>
      </c>
      <c r="E129" s="128"/>
      <c r="F129" s="52"/>
    </row>
    <row r="130" spans="1:6" ht="13.8" x14ac:dyDescent="0.3">
      <c r="A130" s="55"/>
      <c r="B130" s="56"/>
      <c r="C130" s="52"/>
      <c r="D130" s="52" t="s">
        <v>8868</v>
      </c>
      <c r="E130" s="128"/>
      <c r="F130" s="52"/>
    </row>
    <row r="131" spans="1:6" ht="13.8" x14ac:dyDescent="0.3">
      <c r="A131" s="55"/>
      <c r="B131" s="56"/>
      <c r="C131" s="52"/>
      <c r="D131" s="52" t="s">
        <v>8868</v>
      </c>
      <c r="E131" s="128"/>
      <c r="F131" s="52"/>
    </row>
    <row r="132" spans="1:6" ht="13.8" x14ac:dyDescent="0.3">
      <c r="A132" s="54" t="s">
        <v>8885</v>
      </c>
      <c r="B132" s="56"/>
      <c r="C132" s="52"/>
      <c r="D132" s="52" t="s">
        <v>8868</v>
      </c>
      <c r="E132" s="128"/>
      <c r="F132" s="52"/>
    </row>
    <row r="133" spans="1:6" ht="13.8" x14ac:dyDescent="0.3">
      <c r="A133" s="55"/>
      <c r="B133" s="56"/>
      <c r="C133" s="52"/>
      <c r="D133" s="52" t="s">
        <v>8868</v>
      </c>
      <c r="E133" s="128"/>
      <c r="F133" s="52"/>
    </row>
    <row r="134" spans="1:6" ht="13.8" x14ac:dyDescent="0.3">
      <c r="A134" s="55"/>
      <c r="B134" s="56"/>
      <c r="C134" s="52"/>
      <c r="D134" s="52" t="s">
        <v>8868</v>
      </c>
      <c r="E134" s="128"/>
      <c r="F134" s="52"/>
    </row>
    <row r="135" spans="1:6" ht="13.8" x14ac:dyDescent="0.3">
      <c r="A135" s="54" t="s">
        <v>9445</v>
      </c>
      <c r="B135" s="56"/>
      <c r="C135" s="52"/>
      <c r="D135" s="52"/>
      <c r="E135" s="128"/>
      <c r="F135" s="52"/>
    </row>
    <row r="136" spans="1:6" ht="13.8" x14ac:dyDescent="0.3">
      <c r="A136" s="55">
        <v>20701</v>
      </c>
      <c r="B136" s="58" t="s">
        <v>9890</v>
      </c>
      <c r="C136" s="52" t="s">
        <v>109</v>
      </c>
      <c r="D136" s="52" t="s">
        <v>62</v>
      </c>
      <c r="E136" s="131"/>
      <c r="F136" s="52"/>
    </row>
    <row r="137" spans="1:6" ht="13.8" x14ac:dyDescent="0.3">
      <c r="A137" s="55">
        <v>20702</v>
      </c>
      <c r="B137" s="58" t="s">
        <v>9891</v>
      </c>
      <c r="C137" s="52" t="s">
        <v>109</v>
      </c>
      <c r="D137" s="52" t="s">
        <v>62</v>
      </c>
      <c r="E137" s="131"/>
      <c r="F137" s="52"/>
    </row>
    <row r="138" spans="1:6" ht="13.8" x14ac:dyDescent="0.3">
      <c r="A138" s="55">
        <v>20703</v>
      </c>
      <c r="B138" s="56" t="s">
        <v>9892</v>
      </c>
      <c r="C138" s="52" t="s">
        <v>109</v>
      </c>
      <c r="D138" s="52" t="s">
        <v>62</v>
      </c>
      <c r="E138" s="128"/>
      <c r="F138" s="52"/>
    </row>
    <row r="139" spans="1:6" ht="13.8" x14ac:dyDescent="0.3">
      <c r="A139" s="55">
        <v>20704</v>
      </c>
      <c r="B139" s="56" t="s">
        <v>150</v>
      </c>
      <c r="C139" s="52" t="s">
        <v>109</v>
      </c>
      <c r="D139" s="52" t="s">
        <v>62</v>
      </c>
      <c r="E139" s="128"/>
      <c r="F139" s="52"/>
    </row>
    <row r="140" spans="1:6" ht="13.8" x14ac:dyDescent="0.3">
      <c r="A140" s="55">
        <v>20705</v>
      </c>
      <c r="B140" s="56" t="s">
        <v>9456</v>
      </c>
      <c r="C140" s="52" t="s">
        <v>109</v>
      </c>
      <c r="D140" s="52" t="s">
        <v>62</v>
      </c>
      <c r="E140" s="128"/>
      <c r="F140" s="52"/>
    </row>
    <row r="141" spans="1:6" ht="13.8" x14ac:dyDescent="0.3">
      <c r="A141" s="55">
        <v>20706</v>
      </c>
      <c r="B141" s="56" t="s">
        <v>23</v>
      </c>
      <c r="C141" s="52" t="s">
        <v>109</v>
      </c>
      <c r="D141" s="52" t="s">
        <v>62</v>
      </c>
      <c r="E141" s="128"/>
      <c r="F141" s="52"/>
    </row>
    <row r="142" spans="1:6" ht="13.8" x14ac:dyDescent="0.3">
      <c r="A142" s="55">
        <v>20707</v>
      </c>
      <c r="B142" s="56" t="s">
        <v>175</v>
      </c>
      <c r="C142" s="52" t="s">
        <v>109</v>
      </c>
      <c r="D142" s="52" t="s">
        <v>62</v>
      </c>
      <c r="E142" s="128"/>
      <c r="F142" s="52"/>
    </row>
    <row r="143" spans="1:6" ht="13.8" x14ac:dyDescent="0.3">
      <c r="A143" s="55">
        <v>20720</v>
      </c>
      <c r="B143" s="59" t="s">
        <v>9893</v>
      </c>
      <c r="C143" s="52" t="s">
        <v>109</v>
      </c>
      <c r="D143" s="52" t="s">
        <v>62</v>
      </c>
      <c r="E143" s="131"/>
      <c r="F143" s="52"/>
    </row>
    <row r="144" spans="1:6" ht="13.8" x14ac:dyDescent="0.3">
      <c r="A144" s="55"/>
      <c r="B144" s="56"/>
      <c r="C144" s="52"/>
      <c r="D144" s="52" t="s">
        <v>8868</v>
      </c>
      <c r="E144" s="128"/>
      <c r="F144" s="52"/>
    </row>
    <row r="145" spans="1:6" ht="13.8" x14ac:dyDescent="0.3">
      <c r="A145" s="55"/>
      <c r="B145" s="56"/>
      <c r="C145" s="52"/>
      <c r="D145" s="52" t="s">
        <v>8868</v>
      </c>
      <c r="E145" s="128"/>
      <c r="F145" s="52"/>
    </row>
    <row r="146" spans="1:6" ht="13.8" x14ac:dyDescent="0.3">
      <c r="A146" s="54" t="s">
        <v>8886</v>
      </c>
      <c r="B146" s="56"/>
      <c r="C146" s="52"/>
      <c r="D146" s="52"/>
      <c r="E146" s="128"/>
      <c r="F146" s="52"/>
    </row>
    <row r="147" spans="1:6" ht="13.8" x14ac:dyDescent="0.3">
      <c r="A147" s="55">
        <v>20801</v>
      </c>
      <c r="B147" s="56" t="s">
        <v>91</v>
      </c>
      <c r="C147" s="52" t="s">
        <v>113</v>
      </c>
      <c r="D147" s="52" t="s">
        <v>65</v>
      </c>
      <c r="E147" s="128"/>
      <c r="F147" s="52"/>
    </row>
    <row r="148" spans="1:6" ht="13.8" x14ac:dyDescent="0.3">
      <c r="A148" s="55">
        <v>20802</v>
      </c>
      <c r="B148" s="56" t="s">
        <v>92</v>
      </c>
      <c r="C148" s="52" t="s">
        <v>113</v>
      </c>
      <c r="D148" s="52" t="s">
        <v>65</v>
      </c>
      <c r="E148" s="128"/>
      <c r="F148" s="52"/>
    </row>
    <row r="149" spans="1:6" ht="13.8" x14ac:dyDescent="0.3">
      <c r="A149" s="55">
        <v>20803</v>
      </c>
      <c r="B149" s="56" t="s">
        <v>93</v>
      </c>
      <c r="C149" s="52" t="s">
        <v>113</v>
      </c>
      <c r="D149" s="52" t="s">
        <v>65</v>
      </c>
      <c r="E149" s="128"/>
      <c r="F149" s="52"/>
    </row>
    <row r="150" spans="1:6" ht="13.8" x14ac:dyDescent="0.3">
      <c r="A150" s="55">
        <v>20804</v>
      </c>
      <c r="B150" s="56" t="s">
        <v>93</v>
      </c>
      <c r="C150" s="52" t="s">
        <v>124</v>
      </c>
      <c r="D150" s="52" t="s">
        <v>66</v>
      </c>
      <c r="E150" s="128"/>
      <c r="F150" s="52"/>
    </row>
    <row r="151" spans="1:6" ht="13.8" x14ac:dyDescent="0.3">
      <c r="A151" s="55">
        <v>20810</v>
      </c>
      <c r="B151" s="56" t="s">
        <v>94</v>
      </c>
      <c r="C151" s="52" t="s">
        <v>85</v>
      </c>
      <c r="D151" s="52" t="s">
        <v>85</v>
      </c>
      <c r="E151" s="128"/>
      <c r="F151" s="52"/>
    </row>
    <row r="152" spans="1:6" ht="13.8" x14ac:dyDescent="0.3">
      <c r="A152" s="55">
        <v>20811</v>
      </c>
      <c r="B152" s="56" t="s">
        <v>94</v>
      </c>
      <c r="C152" s="52" t="s">
        <v>109</v>
      </c>
      <c r="D152" s="52" t="s">
        <v>56</v>
      </c>
      <c r="E152" s="128"/>
      <c r="F152" s="52"/>
    </row>
    <row r="153" spans="1:6" ht="13.8" x14ac:dyDescent="0.3">
      <c r="A153" s="55">
        <v>20815</v>
      </c>
      <c r="B153" s="56" t="s">
        <v>95</v>
      </c>
      <c r="C153" s="52" t="s">
        <v>85</v>
      </c>
      <c r="D153" s="52" t="s">
        <v>85</v>
      </c>
      <c r="E153" s="128"/>
      <c r="F153" s="52"/>
    </row>
    <row r="154" spans="1:6" ht="13.8" x14ac:dyDescent="0.3">
      <c r="A154" s="55">
        <v>20816</v>
      </c>
      <c r="B154" s="56" t="s">
        <v>95</v>
      </c>
      <c r="C154" s="52" t="s">
        <v>109</v>
      </c>
      <c r="D154" s="52" t="s">
        <v>62</v>
      </c>
      <c r="E154" s="128"/>
      <c r="F154" s="52"/>
    </row>
    <row r="155" spans="1:6" ht="13.8" x14ac:dyDescent="0.3">
      <c r="A155" s="55">
        <v>20820</v>
      </c>
      <c r="B155" s="56" t="s">
        <v>160</v>
      </c>
      <c r="C155" s="52" t="s">
        <v>85</v>
      </c>
      <c r="D155" s="52" t="s">
        <v>85</v>
      </c>
      <c r="E155" s="128"/>
      <c r="F155" s="52"/>
    </row>
    <row r="156" spans="1:6" ht="13.8" x14ac:dyDescent="0.3">
      <c r="A156" s="55"/>
      <c r="B156" s="56"/>
      <c r="C156" s="52"/>
      <c r="D156" s="52" t="s">
        <v>8868</v>
      </c>
      <c r="E156" s="128"/>
      <c r="F156" s="52"/>
    </row>
    <row r="157" spans="1:6" ht="13.8" x14ac:dyDescent="0.3">
      <c r="A157" s="55"/>
      <c r="B157" s="56"/>
      <c r="C157" s="52"/>
      <c r="D157" s="52" t="s">
        <v>8868</v>
      </c>
      <c r="E157" s="128"/>
      <c r="F157" s="52"/>
    </row>
    <row r="158" spans="1:6" ht="13.8" x14ac:dyDescent="0.3">
      <c r="A158" s="54" t="s">
        <v>8887</v>
      </c>
      <c r="B158" s="56"/>
      <c r="C158" s="52"/>
      <c r="D158" s="52" t="s">
        <v>8868</v>
      </c>
      <c r="E158" s="128"/>
      <c r="F158" s="52"/>
    </row>
    <row r="159" spans="1:6" ht="13.8" x14ac:dyDescent="0.3">
      <c r="A159" s="55"/>
      <c r="B159" s="56" t="s">
        <v>8877</v>
      </c>
      <c r="C159" s="52"/>
      <c r="D159" s="52" t="s">
        <v>8868</v>
      </c>
      <c r="E159" s="128"/>
      <c r="F159" s="52"/>
    </row>
    <row r="160" spans="1:6" ht="13.8" x14ac:dyDescent="0.3">
      <c r="A160" s="55"/>
      <c r="B160" s="56"/>
      <c r="C160" s="52"/>
      <c r="D160" s="52"/>
      <c r="E160" s="128"/>
      <c r="F160" s="52"/>
    </row>
    <row r="161" spans="1:6" ht="13.8" x14ac:dyDescent="0.3">
      <c r="A161" s="55"/>
      <c r="B161" s="56"/>
      <c r="C161" s="52"/>
      <c r="D161" s="52"/>
      <c r="E161" s="128"/>
      <c r="F161" s="52"/>
    </row>
    <row r="162" spans="1:6" ht="13.8" x14ac:dyDescent="0.3">
      <c r="A162" s="54" t="s">
        <v>8888</v>
      </c>
      <c r="B162" s="56"/>
      <c r="C162" s="52"/>
      <c r="D162" s="52" t="s">
        <v>8868</v>
      </c>
      <c r="E162" s="128"/>
      <c r="F162" s="52"/>
    </row>
    <row r="163" spans="1:6" ht="13.8" x14ac:dyDescent="0.3">
      <c r="A163" s="55"/>
      <c r="B163" s="56"/>
      <c r="C163" s="52"/>
      <c r="D163" s="52" t="s">
        <v>8868</v>
      </c>
      <c r="E163" s="128"/>
      <c r="F163" s="52"/>
    </row>
    <row r="164" spans="1:6" ht="13.8" x14ac:dyDescent="0.3">
      <c r="A164" s="55"/>
      <c r="B164" s="56"/>
      <c r="C164" s="52"/>
      <c r="D164" s="52" t="s">
        <v>8868</v>
      </c>
      <c r="E164" s="128"/>
      <c r="F164" s="52"/>
    </row>
    <row r="165" spans="1:6" ht="13.8" x14ac:dyDescent="0.3">
      <c r="A165" s="54" t="s">
        <v>8889</v>
      </c>
      <c r="B165" s="56"/>
      <c r="C165" s="52"/>
      <c r="D165" s="52"/>
      <c r="E165" s="128"/>
      <c r="F165" s="52"/>
    </row>
    <row r="166" spans="1:6" ht="13.8" x14ac:dyDescent="0.3">
      <c r="A166" s="55">
        <v>21101</v>
      </c>
      <c r="B166" s="56" t="s">
        <v>9894</v>
      </c>
      <c r="C166" s="52" t="s">
        <v>109</v>
      </c>
      <c r="D166" s="52" t="s">
        <v>62</v>
      </c>
      <c r="E166" s="128"/>
      <c r="F166" s="52"/>
    </row>
    <row r="167" spans="1:6" ht="13.8" x14ac:dyDescent="0.3">
      <c r="A167" s="55">
        <v>21102</v>
      </c>
      <c r="B167" s="56" t="s">
        <v>9894</v>
      </c>
      <c r="C167" s="52" t="s">
        <v>85</v>
      </c>
      <c r="D167" s="52" t="s">
        <v>85</v>
      </c>
      <c r="E167" s="128"/>
      <c r="F167" s="52"/>
    </row>
    <row r="168" spans="1:6" ht="13.8" x14ac:dyDescent="0.3">
      <c r="A168" s="55"/>
      <c r="B168" s="56"/>
      <c r="C168" s="52"/>
      <c r="D168" s="52" t="s">
        <v>8868</v>
      </c>
      <c r="E168" s="128"/>
      <c r="F168" s="52"/>
    </row>
    <row r="169" spans="1:6" ht="13.8" x14ac:dyDescent="0.3">
      <c r="A169" s="55"/>
      <c r="B169" s="56"/>
      <c r="C169" s="52"/>
      <c r="D169" s="52" t="s">
        <v>8868</v>
      </c>
      <c r="E169" s="128"/>
      <c r="F169" s="52"/>
    </row>
    <row r="170" spans="1:6" ht="13.8" x14ac:dyDescent="0.3">
      <c r="A170" s="54" t="s">
        <v>8890</v>
      </c>
      <c r="B170" s="56"/>
      <c r="C170" s="52"/>
      <c r="D170" s="52"/>
      <c r="E170" s="128"/>
      <c r="F170" s="52"/>
    </row>
    <row r="171" spans="1:6" ht="13.8" x14ac:dyDescent="0.3">
      <c r="A171" s="55">
        <v>21201</v>
      </c>
      <c r="B171" s="58" t="s">
        <v>96</v>
      </c>
      <c r="C171" s="52" t="s">
        <v>5</v>
      </c>
      <c r="D171" s="52" t="s">
        <v>58</v>
      </c>
      <c r="E171" s="128"/>
      <c r="F171" s="52"/>
    </row>
    <row r="172" spans="1:6" ht="13.8" x14ac:dyDescent="0.3">
      <c r="A172" s="55">
        <v>21202</v>
      </c>
      <c r="B172" s="58" t="s">
        <v>22</v>
      </c>
      <c r="C172" s="52" t="s">
        <v>109</v>
      </c>
      <c r="D172" s="52" t="s">
        <v>62</v>
      </c>
      <c r="E172" s="128"/>
      <c r="F172" s="52"/>
    </row>
    <row r="173" spans="1:6" ht="13.8" x14ac:dyDescent="0.3">
      <c r="A173" s="55"/>
      <c r="B173" s="56"/>
      <c r="C173" s="52"/>
      <c r="D173" s="52" t="s">
        <v>8868</v>
      </c>
      <c r="E173" s="128"/>
      <c r="F173" s="52"/>
    </row>
    <row r="174" spans="1:6" ht="13.8" x14ac:dyDescent="0.3">
      <c r="A174" s="55"/>
      <c r="B174" s="56"/>
      <c r="C174" s="52"/>
      <c r="D174" s="52" t="s">
        <v>8868</v>
      </c>
      <c r="E174" s="128"/>
      <c r="F174" s="52"/>
    </row>
    <row r="175" spans="1:6" ht="13.8" x14ac:dyDescent="0.3">
      <c r="A175" s="54" t="s">
        <v>8891</v>
      </c>
      <c r="B175" s="56"/>
      <c r="C175" s="52"/>
      <c r="D175" s="52"/>
      <c r="E175" s="128"/>
      <c r="F175" s="52"/>
    </row>
    <row r="176" spans="1:6" ht="13.8" x14ac:dyDescent="0.3">
      <c r="A176" s="55">
        <v>21301</v>
      </c>
      <c r="B176" s="58" t="s">
        <v>1141</v>
      </c>
      <c r="C176" s="52" t="s">
        <v>109</v>
      </c>
      <c r="D176" s="52" t="s">
        <v>62</v>
      </c>
      <c r="E176" s="128"/>
      <c r="F176" s="52"/>
    </row>
    <row r="177" spans="1:6" ht="13.8" x14ac:dyDescent="0.3">
      <c r="A177" s="55">
        <v>21302</v>
      </c>
      <c r="B177" s="56" t="s">
        <v>136</v>
      </c>
      <c r="C177" s="52" t="s">
        <v>124</v>
      </c>
      <c r="D177" s="52" t="s">
        <v>66</v>
      </c>
      <c r="E177" s="128"/>
      <c r="F177" s="52"/>
    </row>
    <row r="178" spans="1:6" ht="13.8" x14ac:dyDescent="0.3">
      <c r="A178" s="55">
        <v>21303</v>
      </c>
      <c r="B178" s="56" t="s">
        <v>137</v>
      </c>
      <c r="C178" s="52" t="s">
        <v>124</v>
      </c>
      <c r="D178" s="52" t="s">
        <v>66</v>
      </c>
      <c r="E178" s="128"/>
      <c r="F178" s="52"/>
    </row>
    <row r="179" spans="1:6" ht="13.8" x14ac:dyDescent="0.3">
      <c r="A179" s="55">
        <v>21304</v>
      </c>
      <c r="B179" s="56" t="s">
        <v>138</v>
      </c>
      <c r="C179" s="52" t="s">
        <v>124</v>
      </c>
      <c r="D179" s="52" t="s">
        <v>66</v>
      </c>
      <c r="E179" s="128"/>
      <c r="F179" s="52"/>
    </row>
    <row r="180" spans="1:6" ht="13.8" x14ac:dyDescent="0.3">
      <c r="A180" s="55"/>
      <c r="B180" s="56"/>
      <c r="C180" s="52"/>
      <c r="D180" s="52" t="s">
        <v>8868</v>
      </c>
      <c r="E180" s="128"/>
      <c r="F180" s="52"/>
    </row>
    <row r="181" spans="1:6" ht="13.8" x14ac:dyDescent="0.3">
      <c r="A181" s="55"/>
      <c r="B181" s="56"/>
      <c r="C181" s="52"/>
      <c r="D181" s="52" t="s">
        <v>8868</v>
      </c>
      <c r="E181" s="128"/>
      <c r="F181" s="52"/>
    </row>
    <row r="182" spans="1:6" ht="13.8" x14ac:dyDescent="0.3">
      <c r="A182" s="54" t="s">
        <v>8892</v>
      </c>
      <c r="B182" s="56"/>
      <c r="C182" s="52"/>
      <c r="D182" s="52"/>
      <c r="E182" s="128"/>
      <c r="F182" s="52"/>
    </row>
    <row r="183" spans="1:6" ht="13.8" x14ac:dyDescent="0.3">
      <c r="A183" s="55">
        <v>25101</v>
      </c>
      <c r="B183" s="56" t="s">
        <v>9895</v>
      </c>
      <c r="C183" s="52" t="s">
        <v>113</v>
      </c>
      <c r="D183" s="52" t="s">
        <v>65</v>
      </c>
      <c r="E183" s="128"/>
      <c r="F183" s="52"/>
    </row>
    <row r="184" spans="1:6" ht="13.8" x14ac:dyDescent="0.3">
      <c r="A184" s="55">
        <v>25102</v>
      </c>
      <c r="B184" s="56" t="s">
        <v>9895</v>
      </c>
      <c r="C184" s="52" t="s">
        <v>124</v>
      </c>
      <c r="D184" s="52" t="s">
        <v>66</v>
      </c>
      <c r="E184" s="128"/>
      <c r="F184" s="52"/>
    </row>
    <row r="185" spans="1:6" ht="13.8" x14ac:dyDescent="0.3">
      <c r="A185" s="55">
        <v>25105</v>
      </c>
      <c r="B185" s="56" t="s">
        <v>9896</v>
      </c>
      <c r="C185" s="52" t="s">
        <v>113</v>
      </c>
      <c r="D185" s="52" t="s">
        <v>65</v>
      </c>
      <c r="E185" s="128"/>
      <c r="F185" s="52"/>
    </row>
    <row r="186" spans="1:6" ht="13.8" x14ac:dyDescent="0.3">
      <c r="A186" s="55">
        <v>25106</v>
      </c>
      <c r="B186" s="56" t="s">
        <v>9896</v>
      </c>
      <c r="C186" s="52" t="s">
        <v>124</v>
      </c>
      <c r="D186" s="52" t="s">
        <v>66</v>
      </c>
      <c r="E186" s="128"/>
      <c r="F186" s="52"/>
    </row>
    <row r="187" spans="1:6" ht="13.8" x14ac:dyDescent="0.3">
      <c r="A187" s="55">
        <v>25110</v>
      </c>
      <c r="B187" s="58" t="s">
        <v>9897</v>
      </c>
      <c r="C187" s="52" t="s">
        <v>113</v>
      </c>
      <c r="D187" s="52" t="s">
        <v>65</v>
      </c>
      <c r="E187" s="128"/>
      <c r="F187" s="52"/>
    </row>
    <row r="188" spans="1:6" ht="13.8" x14ac:dyDescent="0.3">
      <c r="A188" s="55">
        <v>25111</v>
      </c>
      <c r="B188" s="58" t="s">
        <v>9897</v>
      </c>
      <c r="C188" s="52" t="s">
        <v>124</v>
      </c>
      <c r="D188" s="52" t="s">
        <v>66</v>
      </c>
      <c r="E188" s="128"/>
      <c r="F188" s="52"/>
    </row>
    <row r="189" spans="1:6" ht="13.8" x14ac:dyDescent="0.3">
      <c r="A189" s="62">
        <v>25112</v>
      </c>
      <c r="B189" s="63" t="s">
        <v>11115</v>
      </c>
      <c r="C189" s="61" t="s">
        <v>113</v>
      </c>
      <c r="D189" s="61" t="s">
        <v>65</v>
      </c>
      <c r="E189" s="130">
        <v>43724</v>
      </c>
      <c r="F189" s="81"/>
    </row>
    <row r="190" spans="1:6" ht="13.8" x14ac:dyDescent="0.3">
      <c r="A190" s="62">
        <v>25113</v>
      </c>
      <c r="B190" s="63" t="s">
        <v>11115</v>
      </c>
      <c r="C190" s="61" t="s">
        <v>124</v>
      </c>
      <c r="D190" s="61" t="s">
        <v>66</v>
      </c>
      <c r="E190" s="130" t="s">
        <v>11116</v>
      </c>
      <c r="F190" s="81"/>
    </row>
    <row r="191" spans="1:6" ht="13.8" x14ac:dyDescent="0.3">
      <c r="A191" s="55">
        <v>25115</v>
      </c>
      <c r="B191" s="58" t="s">
        <v>1167</v>
      </c>
      <c r="C191" s="52" t="s">
        <v>113</v>
      </c>
      <c r="D191" s="52" t="s">
        <v>65</v>
      </c>
      <c r="E191" s="128"/>
      <c r="F191" s="52"/>
    </row>
    <row r="192" spans="1:6" ht="13.8" x14ac:dyDescent="0.3">
      <c r="A192" s="55">
        <v>25120</v>
      </c>
      <c r="B192" s="56" t="s">
        <v>9898</v>
      </c>
      <c r="C192" s="52" t="s">
        <v>110</v>
      </c>
      <c r="D192" s="52" t="s">
        <v>63</v>
      </c>
      <c r="E192" s="128"/>
      <c r="F192" s="52"/>
    </row>
    <row r="193" spans="1:6" ht="13.8" x14ac:dyDescent="0.3">
      <c r="A193" s="55">
        <v>25124</v>
      </c>
      <c r="B193" s="56" t="s">
        <v>1173</v>
      </c>
      <c r="C193" s="52" t="s">
        <v>113</v>
      </c>
      <c r="D193" s="52" t="s">
        <v>65</v>
      </c>
      <c r="E193" s="128"/>
      <c r="F193" s="52"/>
    </row>
    <row r="194" spans="1:6" ht="13.8" x14ac:dyDescent="0.3">
      <c r="A194" s="55">
        <v>25125</v>
      </c>
      <c r="B194" s="56" t="s">
        <v>139</v>
      </c>
      <c r="C194" s="52" t="s">
        <v>6</v>
      </c>
      <c r="D194" s="52" t="s">
        <v>59</v>
      </c>
      <c r="E194" s="128"/>
      <c r="F194" s="52"/>
    </row>
    <row r="195" spans="1:6" ht="13.8" x14ac:dyDescent="0.3">
      <c r="A195" s="55">
        <v>25126</v>
      </c>
      <c r="B195" s="56" t="s">
        <v>140</v>
      </c>
      <c r="C195" s="52" t="s">
        <v>6</v>
      </c>
      <c r="D195" s="52" t="s">
        <v>59</v>
      </c>
      <c r="E195" s="128"/>
      <c r="F195" s="52"/>
    </row>
    <row r="196" spans="1:6" ht="13.8" x14ac:dyDescent="0.3">
      <c r="A196" s="55"/>
      <c r="B196" s="56"/>
      <c r="C196" s="52"/>
      <c r="D196" s="52" t="s">
        <v>8868</v>
      </c>
      <c r="E196" s="128"/>
      <c r="F196" s="52"/>
    </row>
    <row r="197" spans="1:6" ht="13.8" x14ac:dyDescent="0.3">
      <c r="A197" s="55"/>
      <c r="B197" s="56"/>
      <c r="C197" s="52"/>
      <c r="D197" s="52" t="s">
        <v>8868</v>
      </c>
      <c r="E197" s="128"/>
      <c r="F197" s="52"/>
    </row>
    <row r="198" spans="1:6" ht="13.8" x14ac:dyDescent="0.3">
      <c r="A198" s="54" t="s">
        <v>9458</v>
      </c>
      <c r="B198" s="56"/>
      <c r="C198" s="52"/>
      <c r="D198" s="52"/>
      <c r="E198" s="128"/>
      <c r="F198" s="52"/>
    </row>
    <row r="199" spans="1:6" ht="13.8" x14ac:dyDescent="0.3">
      <c r="A199" s="55">
        <v>25201</v>
      </c>
      <c r="B199" s="56" t="s">
        <v>9457</v>
      </c>
      <c r="C199" s="52" t="s">
        <v>113</v>
      </c>
      <c r="D199" s="52" t="s">
        <v>65</v>
      </c>
      <c r="E199" s="128"/>
      <c r="F199" s="52"/>
    </row>
    <row r="200" spans="1:6" ht="13.8" x14ac:dyDescent="0.3">
      <c r="A200" s="55">
        <v>25202</v>
      </c>
      <c r="B200" s="56" t="s">
        <v>9457</v>
      </c>
      <c r="C200" s="52" t="s">
        <v>124</v>
      </c>
      <c r="D200" s="52" t="s">
        <v>66</v>
      </c>
      <c r="E200" s="128"/>
      <c r="F200" s="52"/>
    </row>
    <row r="201" spans="1:6" ht="13.8" x14ac:dyDescent="0.3">
      <c r="A201" s="55">
        <v>25205</v>
      </c>
      <c r="B201" s="56" t="s">
        <v>9459</v>
      </c>
      <c r="C201" s="52" t="s">
        <v>113</v>
      </c>
      <c r="D201" s="52" t="s">
        <v>65</v>
      </c>
      <c r="E201" s="128"/>
      <c r="F201" s="52"/>
    </row>
    <row r="202" spans="1:6" ht="13.8" x14ac:dyDescent="0.3">
      <c r="A202" s="55">
        <v>25206</v>
      </c>
      <c r="B202" s="58" t="s">
        <v>9459</v>
      </c>
      <c r="C202" s="52" t="s">
        <v>124</v>
      </c>
      <c r="D202" s="52" t="s">
        <v>66</v>
      </c>
      <c r="E202" s="128"/>
      <c r="F202" s="52"/>
    </row>
    <row r="203" spans="1:6" ht="13.8" x14ac:dyDescent="0.3">
      <c r="A203" s="55">
        <v>25210</v>
      </c>
      <c r="B203" s="56" t="s">
        <v>11230</v>
      </c>
      <c r="C203" s="52" t="s">
        <v>109</v>
      </c>
      <c r="D203" s="52" t="s">
        <v>56</v>
      </c>
      <c r="E203" s="128"/>
      <c r="F203" s="52"/>
    </row>
    <row r="204" spans="1:6" ht="13.8" x14ac:dyDescent="0.3">
      <c r="A204" s="55"/>
      <c r="B204" s="56"/>
      <c r="C204" s="52"/>
      <c r="D204" s="52" t="s">
        <v>8868</v>
      </c>
      <c r="E204" s="128"/>
      <c r="F204" s="52"/>
    </row>
    <row r="205" spans="1:6" ht="13.8" x14ac:dyDescent="0.3">
      <c r="A205" s="55"/>
      <c r="B205" s="56"/>
      <c r="C205" s="52"/>
      <c r="D205" s="52" t="s">
        <v>8868</v>
      </c>
      <c r="E205" s="128"/>
      <c r="F205" s="52"/>
    </row>
    <row r="206" spans="1:6" ht="13.8" x14ac:dyDescent="0.3">
      <c r="A206" s="54" t="s">
        <v>8893</v>
      </c>
      <c r="B206" s="56"/>
      <c r="C206" s="52"/>
      <c r="D206" s="52"/>
      <c r="E206" s="128"/>
      <c r="F206" s="52"/>
    </row>
    <row r="207" spans="1:6" ht="13.8" x14ac:dyDescent="0.3">
      <c r="A207" s="55">
        <v>25301</v>
      </c>
      <c r="B207" s="56" t="s">
        <v>9460</v>
      </c>
      <c r="C207" s="52" t="s">
        <v>109</v>
      </c>
      <c r="D207" s="52" t="s">
        <v>56</v>
      </c>
      <c r="E207" s="128"/>
      <c r="F207" s="52"/>
    </row>
    <row r="208" spans="1:6" ht="13.8" x14ac:dyDescent="0.3">
      <c r="A208" s="55">
        <v>25302</v>
      </c>
      <c r="B208" s="56" t="s">
        <v>9460</v>
      </c>
      <c r="C208" s="52" t="s">
        <v>113</v>
      </c>
      <c r="D208" s="52" t="s">
        <v>65</v>
      </c>
      <c r="E208" s="128"/>
      <c r="F208" s="52"/>
    </row>
    <row r="209" spans="1:6" ht="13.8" x14ac:dyDescent="0.3">
      <c r="A209" s="55">
        <v>25305</v>
      </c>
      <c r="B209" s="56" t="s">
        <v>9461</v>
      </c>
      <c r="C209" s="52" t="s">
        <v>109</v>
      </c>
      <c r="D209" s="52" t="s">
        <v>62</v>
      </c>
      <c r="E209" s="128"/>
      <c r="F209" s="52"/>
    </row>
    <row r="210" spans="1:6" ht="13.8" x14ac:dyDescent="0.3">
      <c r="A210" s="55">
        <v>25306</v>
      </c>
      <c r="B210" s="56" t="s">
        <v>177</v>
      </c>
      <c r="C210" s="52" t="s">
        <v>109</v>
      </c>
      <c r="D210" s="52" t="s">
        <v>62</v>
      </c>
      <c r="E210" s="128"/>
      <c r="F210" s="52"/>
    </row>
    <row r="211" spans="1:6" ht="13.8" x14ac:dyDescent="0.3">
      <c r="A211" s="55"/>
      <c r="B211" s="56"/>
      <c r="C211" s="52"/>
      <c r="D211" s="52" t="s">
        <v>8868</v>
      </c>
      <c r="E211" s="128"/>
      <c r="F211" s="52"/>
    </row>
    <row r="212" spans="1:6" ht="13.8" x14ac:dyDescent="0.3">
      <c r="A212" s="55"/>
      <c r="B212" s="56"/>
      <c r="C212" s="52"/>
      <c r="D212" s="52" t="s">
        <v>8868</v>
      </c>
      <c r="E212" s="128"/>
      <c r="F212" s="52"/>
    </row>
    <row r="213" spans="1:6" ht="13.8" x14ac:dyDescent="0.3">
      <c r="A213" s="54" t="s">
        <v>10776</v>
      </c>
      <c r="B213" s="56"/>
      <c r="C213" s="52"/>
      <c r="D213" s="52"/>
      <c r="E213" s="130">
        <v>42485</v>
      </c>
      <c r="F213" s="61" t="s">
        <v>10778</v>
      </c>
    </row>
    <row r="214" spans="1:6" ht="13.8" x14ac:dyDescent="0.3">
      <c r="A214" s="62">
        <v>25401</v>
      </c>
      <c r="B214" s="79" t="s">
        <v>10777</v>
      </c>
      <c r="C214" s="61" t="s">
        <v>109</v>
      </c>
      <c r="D214" s="61" t="s">
        <v>56</v>
      </c>
      <c r="E214" s="130">
        <v>42485</v>
      </c>
      <c r="F214" s="61" t="s">
        <v>10778</v>
      </c>
    </row>
    <row r="215" spans="1:6" ht="13.8" x14ac:dyDescent="0.3">
      <c r="A215" s="62">
        <v>25403</v>
      </c>
      <c r="B215" s="79" t="s">
        <v>10816</v>
      </c>
      <c r="C215" s="61" t="s">
        <v>109</v>
      </c>
      <c r="D215" s="61" t="s">
        <v>56</v>
      </c>
      <c r="E215" s="130">
        <v>42564</v>
      </c>
      <c r="F215" s="61" t="s">
        <v>9971</v>
      </c>
    </row>
    <row r="216" spans="1:6" ht="13.8" x14ac:dyDescent="0.3">
      <c r="A216" s="55"/>
      <c r="B216" s="56"/>
      <c r="C216" s="81"/>
      <c r="D216" s="81"/>
      <c r="E216" s="128"/>
      <c r="F216" s="81"/>
    </row>
    <row r="217" spans="1:6" ht="13.8" x14ac:dyDescent="0.3">
      <c r="A217" s="55"/>
      <c r="B217" s="56"/>
      <c r="C217" s="52"/>
      <c r="D217" s="52" t="s">
        <v>8868</v>
      </c>
      <c r="E217" s="128"/>
      <c r="F217" s="52"/>
    </row>
    <row r="218" spans="1:6" ht="13.8" x14ac:dyDescent="0.3">
      <c r="A218" s="54" t="s">
        <v>9519</v>
      </c>
      <c r="B218" s="56"/>
      <c r="C218" s="52"/>
      <c r="D218" s="52"/>
      <c r="E218" s="128"/>
      <c r="F218" s="52"/>
    </row>
    <row r="219" spans="1:6" ht="13.8" x14ac:dyDescent="0.3">
      <c r="A219" s="55">
        <v>25501</v>
      </c>
      <c r="B219" s="56" t="s">
        <v>8894</v>
      </c>
      <c r="C219" s="52" t="s">
        <v>109</v>
      </c>
      <c r="D219" s="52" t="s">
        <v>56</v>
      </c>
      <c r="E219" s="128"/>
      <c r="F219" s="52"/>
    </row>
    <row r="220" spans="1:6" ht="13.8" x14ac:dyDescent="0.3">
      <c r="A220" s="55">
        <v>25505</v>
      </c>
      <c r="B220" s="56" t="s">
        <v>1240</v>
      </c>
      <c r="C220" s="52" t="s">
        <v>109</v>
      </c>
      <c r="D220" s="52" t="s">
        <v>56</v>
      </c>
      <c r="E220" s="128"/>
      <c r="F220" s="52"/>
    </row>
    <row r="221" spans="1:6" ht="13.8" x14ac:dyDescent="0.3">
      <c r="A221" s="55">
        <v>25510</v>
      </c>
      <c r="B221" s="56" t="s">
        <v>130</v>
      </c>
      <c r="C221" s="52" t="s">
        <v>113</v>
      </c>
      <c r="D221" s="52" t="s">
        <v>65</v>
      </c>
      <c r="E221" s="128"/>
      <c r="F221" s="52"/>
    </row>
    <row r="222" spans="1:6" ht="13.8" x14ac:dyDescent="0.3">
      <c r="A222" s="62">
        <v>25511</v>
      </c>
      <c r="B222" s="79" t="s">
        <v>130</v>
      </c>
      <c r="C222" s="61" t="s">
        <v>124</v>
      </c>
      <c r="D222" s="61" t="s">
        <v>11432</v>
      </c>
      <c r="E222" s="130">
        <v>45273</v>
      </c>
      <c r="F222" s="61" t="s">
        <v>9962</v>
      </c>
    </row>
    <row r="223" spans="1:6" ht="13.8" x14ac:dyDescent="0.3">
      <c r="A223" s="55"/>
      <c r="B223" s="56"/>
      <c r="C223" s="52"/>
      <c r="D223" s="52" t="s">
        <v>8868</v>
      </c>
      <c r="E223" s="128"/>
      <c r="F223" s="52"/>
    </row>
    <row r="224" spans="1:6" ht="13.8" x14ac:dyDescent="0.3">
      <c r="A224" s="55"/>
      <c r="B224" s="56"/>
      <c r="C224" s="52"/>
      <c r="D224" s="52" t="s">
        <v>8868</v>
      </c>
      <c r="E224" s="128"/>
      <c r="F224" s="52"/>
    </row>
    <row r="225" spans="1:6" ht="13.8" x14ac:dyDescent="0.3">
      <c r="A225" s="54" t="s">
        <v>8895</v>
      </c>
      <c r="B225" s="56"/>
      <c r="C225" s="52"/>
      <c r="D225" s="52"/>
      <c r="E225" s="128"/>
      <c r="F225" s="52"/>
    </row>
    <row r="226" spans="1:6" ht="13.8" x14ac:dyDescent="0.3">
      <c r="A226" s="55">
        <v>25601</v>
      </c>
      <c r="B226" s="56" t="s">
        <v>131</v>
      </c>
      <c r="C226" s="52" t="s">
        <v>6</v>
      </c>
      <c r="D226" s="52" t="s">
        <v>59</v>
      </c>
      <c r="E226" s="128"/>
      <c r="F226" s="52"/>
    </row>
    <row r="227" spans="1:6" ht="13.8" x14ac:dyDescent="0.3">
      <c r="A227" s="55">
        <v>25602</v>
      </c>
      <c r="B227" s="56" t="s">
        <v>131</v>
      </c>
      <c r="C227" s="52" t="s">
        <v>110</v>
      </c>
      <c r="D227" s="52" t="s">
        <v>63</v>
      </c>
      <c r="E227" s="128"/>
      <c r="F227" s="52"/>
    </row>
    <row r="228" spans="1:6" ht="13.8" x14ac:dyDescent="0.3">
      <c r="A228" s="55">
        <v>25605</v>
      </c>
      <c r="B228" s="56" t="s">
        <v>132</v>
      </c>
      <c r="C228" s="52" t="s">
        <v>6</v>
      </c>
      <c r="D228" s="52" t="s">
        <v>59</v>
      </c>
      <c r="E228" s="128"/>
      <c r="F228" s="52"/>
    </row>
    <row r="229" spans="1:6" ht="13.8" x14ac:dyDescent="0.3">
      <c r="A229" s="55">
        <v>25610</v>
      </c>
      <c r="B229" s="56" t="s">
        <v>33</v>
      </c>
      <c r="C229" s="52" t="s">
        <v>6</v>
      </c>
      <c r="D229" s="52" t="s">
        <v>6</v>
      </c>
      <c r="E229" s="128"/>
      <c r="F229" s="52"/>
    </row>
    <row r="230" spans="1:6" ht="13.8" x14ac:dyDescent="0.3">
      <c r="A230" s="55"/>
      <c r="B230" s="56"/>
      <c r="C230" s="52"/>
      <c r="D230" s="52"/>
      <c r="E230" s="128"/>
      <c r="F230" s="52"/>
    </row>
    <row r="231" spans="1:6" ht="13.8" x14ac:dyDescent="0.3">
      <c r="A231" s="55"/>
      <c r="B231" s="56"/>
      <c r="C231" s="52"/>
      <c r="D231" s="52" t="s">
        <v>8868</v>
      </c>
      <c r="E231" s="128"/>
      <c r="F231" s="52"/>
    </row>
    <row r="232" spans="1:6" ht="13.8" x14ac:dyDescent="0.3">
      <c r="A232" s="54" t="s">
        <v>9520</v>
      </c>
      <c r="B232" s="56"/>
      <c r="C232" s="52"/>
      <c r="D232" s="52"/>
      <c r="E232" s="128"/>
      <c r="F232" s="52"/>
    </row>
    <row r="233" spans="1:6" ht="13.8" x14ac:dyDescent="0.3">
      <c r="A233" s="55">
        <v>25701</v>
      </c>
      <c r="B233" s="56" t="s">
        <v>9462</v>
      </c>
      <c r="C233" s="52" t="s">
        <v>85</v>
      </c>
      <c r="D233" s="52" t="s">
        <v>85</v>
      </c>
      <c r="E233" s="128"/>
      <c r="F233" s="52"/>
    </row>
    <row r="234" spans="1:6" ht="13.8" x14ac:dyDescent="0.3">
      <c r="A234" s="55"/>
      <c r="B234" s="56"/>
      <c r="C234" s="52"/>
      <c r="D234" s="52"/>
      <c r="E234" s="128"/>
      <c r="F234" s="52"/>
    </row>
    <row r="235" spans="1:6" ht="13.8" x14ac:dyDescent="0.3">
      <c r="A235" s="55"/>
      <c r="B235" s="56"/>
      <c r="C235" s="52"/>
      <c r="D235" s="52" t="s">
        <v>8868</v>
      </c>
      <c r="E235" s="128"/>
      <c r="F235" s="52"/>
    </row>
    <row r="236" spans="1:6" ht="13.8" x14ac:dyDescent="0.3">
      <c r="A236" s="54" t="s">
        <v>8896</v>
      </c>
      <c r="B236" s="56"/>
      <c r="C236" s="52"/>
      <c r="D236" s="52"/>
      <c r="E236" s="128"/>
      <c r="F236" s="52"/>
    </row>
    <row r="237" spans="1:6" ht="13.8" x14ac:dyDescent="0.3">
      <c r="A237" s="55">
        <v>25801</v>
      </c>
      <c r="B237" s="56" t="s">
        <v>8897</v>
      </c>
      <c r="C237" s="52" t="s">
        <v>109</v>
      </c>
      <c r="D237" s="52" t="s">
        <v>56</v>
      </c>
      <c r="E237" s="128"/>
      <c r="F237" s="52"/>
    </row>
    <row r="238" spans="1:6" ht="13.8" x14ac:dyDescent="0.3">
      <c r="A238" s="55">
        <v>25802</v>
      </c>
      <c r="B238" s="56" t="s">
        <v>8897</v>
      </c>
      <c r="C238" s="81" t="s">
        <v>85</v>
      </c>
      <c r="D238" s="81" t="s">
        <v>85</v>
      </c>
      <c r="E238" s="128"/>
      <c r="F238" s="81"/>
    </row>
    <row r="239" spans="1:6" ht="13.8" x14ac:dyDescent="0.3">
      <c r="A239" s="55"/>
      <c r="B239" s="56"/>
      <c r="C239" s="52"/>
      <c r="D239" s="52" t="s">
        <v>8868</v>
      </c>
      <c r="E239" s="128"/>
      <c r="F239" s="52"/>
    </row>
    <row r="240" spans="1:6" ht="13.8" x14ac:dyDescent="0.3">
      <c r="A240" s="55"/>
      <c r="B240" s="56"/>
      <c r="C240" s="52"/>
      <c r="D240" s="52" t="s">
        <v>8868</v>
      </c>
      <c r="E240" s="128"/>
      <c r="F240" s="52"/>
    </row>
    <row r="241" spans="1:6" ht="13.8" x14ac:dyDescent="0.3">
      <c r="A241" s="54" t="s">
        <v>8898</v>
      </c>
      <c r="B241" s="56"/>
      <c r="C241" s="52"/>
      <c r="D241" s="52"/>
      <c r="E241" s="128"/>
      <c r="F241" s="52"/>
    </row>
    <row r="242" spans="1:6" ht="13.8" x14ac:dyDescent="0.3">
      <c r="A242" s="55">
        <v>25901</v>
      </c>
      <c r="B242" s="58" t="s">
        <v>134</v>
      </c>
      <c r="C242" s="60" t="s">
        <v>110</v>
      </c>
      <c r="D242" s="52" t="s">
        <v>63</v>
      </c>
      <c r="E242" s="128"/>
      <c r="F242" s="52"/>
    </row>
    <row r="243" spans="1:6" ht="13.8" x14ac:dyDescent="0.3">
      <c r="A243" s="55">
        <v>25902</v>
      </c>
      <c r="B243" s="58" t="s">
        <v>135</v>
      </c>
      <c r="C243" s="60" t="s">
        <v>109</v>
      </c>
      <c r="D243" s="52" t="s">
        <v>56</v>
      </c>
      <c r="E243" s="128"/>
      <c r="F243" s="52"/>
    </row>
    <row r="244" spans="1:6" ht="13.8" x14ac:dyDescent="0.3">
      <c r="A244" s="55">
        <v>25903</v>
      </c>
      <c r="B244" s="58" t="s">
        <v>27</v>
      </c>
      <c r="C244" s="60" t="s">
        <v>6</v>
      </c>
      <c r="D244" s="60" t="s">
        <v>59</v>
      </c>
      <c r="E244" s="128"/>
      <c r="F244" s="52"/>
    </row>
    <row r="245" spans="1:6" ht="13.8" x14ac:dyDescent="0.3">
      <c r="A245" s="55"/>
      <c r="B245" s="56"/>
      <c r="C245" s="52"/>
      <c r="D245" s="52" t="s">
        <v>8868</v>
      </c>
      <c r="E245" s="128"/>
      <c r="F245" s="52"/>
    </row>
    <row r="246" spans="1:6" ht="13.8" x14ac:dyDescent="0.3">
      <c r="A246" s="55"/>
      <c r="B246" s="56"/>
      <c r="C246" s="52"/>
      <c r="D246" s="52" t="s">
        <v>8868</v>
      </c>
      <c r="E246" s="128"/>
      <c r="F246" s="52"/>
    </row>
    <row r="247" spans="1:6" ht="13.8" x14ac:dyDescent="0.3">
      <c r="A247" s="54" t="s">
        <v>9463</v>
      </c>
      <c r="B247" s="56"/>
      <c r="C247" s="52"/>
      <c r="D247" s="52"/>
      <c r="E247" s="128"/>
      <c r="F247" s="52"/>
    </row>
    <row r="248" spans="1:6" ht="13.8" x14ac:dyDescent="0.3">
      <c r="A248" s="55">
        <v>26001</v>
      </c>
      <c r="B248" s="58" t="s">
        <v>149</v>
      </c>
      <c r="C248" s="60" t="s">
        <v>110</v>
      </c>
      <c r="D248" s="52" t="s">
        <v>63</v>
      </c>
      <c r="E248" s="128"/>
      <c r="F248" s="52"/>
    </row>
    <row r="249" spans="1:6" ht="13.8" x14ac:dyDescent="0.3">
      <c r="A249" s="55">
        <v>26002</v>
      </c>
      <c r="B249" s="58" t="s">
        <v>84</v>
      </c>
      <c r="C249" s="60" t="s">
        <v>110</v>
      </c>
      <c r="D249" s="52" t="s">
        <v>63</v>
      </c>
      <c r="E249" s="128"/>
      <c r="F249" s="52"/>
    </row>
    <row r="250" spans="1:6" ht="13.8" x14ac:dyDescent="0.3">
      <c r="A250" s="62">
        <v>26005</v>
      </c>
      <c r="B250" s="63" t="s">
        <v>11064</v>
      </c>
      <c r="C250" s="64" t="s">
        <v>6</v>
      </c>
      <c r="D250" s="64" t="s">
        <v>59</v>
      </c>
      <c r="E250" s="130">
        <v>43493</v>
      </c>
      <c r="F250" s="81"/>
    </row>
    <row r="251" spans="1:6" ht="13.8" x14ac:dyDescent="0.3">
      <c r="A251" s="55"/>
      <c r="B251" s="56"/>
      <c r="C251" s="52"/>
      <c r="D251" s="52" t="s">
        <v>8868</v>
      </c>
      <c r="E251" s="128"/>
      <c r="F251" s="52"/>
    </row>
    <row r="252" spans="1:6" ht="13.8" x14ac:dyDescent="0.3">
      <c r="A252" s="55"/>
      <c r="B252" s="56"/>
      <c r="C252" s="52"/>
      <c r="D252" s="52" t="s">
        <v>8868</v>
      </c>
      <c r="E252" s="128"/>
      <c r="F252" s="52"/>
    </row>
    <row r="253" spans="1:6" ht="13.8" x14ac:dyDescent="0.3">
      <c r="A253" s="54" t="s">
        <v>9464</v>
      </c>
      <c r="B253" s="56"/>
      <c r="C253" s="52"/>
      <c r="D253" s="52"/>
      <c r="E253" s="128"/>
      <c r="F253" s="52"/>
    </row>
    <row r="254" spans="1:6" ht="13.8" x14ac:dyDescent="0.3">
      <c r="A254" s="55">
        <v>26101</v>
      </c>
      <c r="B254" s="58" t="s">
        <v>10137</v>
      </c>
      <c r="C254" s="60" t="s">
        <v>109</v>
      </c>
      <c r="D254" s="52" t="s">
        <v>56</v>
      </c>
      <c r="E254" s="130">
        <v>42207</v>
      </c>
      <c r="F254" s="61" t="s">
        <v>10139</v>
      </c>
    </row>
    <row r="255" spans="1:6" ht="13.8" x14ac:dyDescent="0.3">
      <c r="A255" s="62">
        <v>26102</v>
      </c>
      <c r="B255" s="63" t="s">
        <v>10137</v>
      </c>
      <c r="C255" s="61" t="s">
        <v>85</v>
      </c>
      <c r="D255" s="61" t="s">
        <v>85</v>
      </c>
      <c r="E255" s="130">
        <v>42871</v>
      </c>
      <c r="F255" s="61"/>
    </row>
    <row r="256" spans="1:6" ht="13.8" x14ac:dyDescent="0.3">
      <c r="A256" s="62">
        <v>26105</v>
      </c>
      <c r="B256" s="63" t="s">
        <v>10138</v>
      </c>
      <c r="C256" s="64" t="s">
        <v>109</v>
      </c>
      <c r="D256" s="61" t="s">
        <v>56</v>
      </c>
      <c r="E256" s="130">
        <v>42207</v>
      </c>
      <c r="F256" s="52"/>
    </row>
    <row r="257" spans="1:6" ht="13.8" x14ac:dyDescent="0.3">
      <c r="A257" s="62">
        <v>26110</v>
      </c>
      <c r="B257" s="63" t="s">
        <v>130</v>
      </c>
      <c r="C257" s="64" t="s">
        <v>113</v>
      </c>
      <c r="D257" s="64" t="s">
        <v>65</v>
      </c>
      <c r="E257" s="130">
        <v>42207</v>
      </c>
      <c r="F257" s="52"/>
    </row>
    <row r="258" spans="1:6" ht="13.8" x14ac:dyDescent="0.3">
      <c r="A258" s="62">
        <v>26111</v>
      </c>
      <c r="B258" s="79" t="s">
        <v>130</v>
      </c>
      <c r="C258" s="61" t="s">
        <v>124</v>
      </c>
      <c r="D258" s="61" t="s">
        <v>11432</v>
      </c>
      <c r="E258" s="130">
        <v>45273</v>
      </c>
      <c r="F258" s="61" t="s">
        <v>9962</v>
      </c>
    </row>
    <row r="259" spans="1:6" ht="13.8" x14ac:dyDescent="0.3">
      <c r="A259" s="62"/>
      <c r="B259" s="63"/>
      <c r="C259" s="64"/>
      <c r="D259" s="64"/>
      <c r="E259" s="130"/>
      <c r="F259" s="81"/>
    </row>
    <row r="260" spans="1:6" ht="13.8" x14ac:dyDescent="0.3">
      <c r="A260" s="55"/>
      <c r="B260" s="58"/>
      <c r="C260" s="60"/>
      <c r="D260" s="60"/>
      <c r="E260" s="128"/>
      <c r="F260" s="52"/>
    </row>
    <row r="261" spans="1:6" ht="13.8" x14ac:dyDescent="0.3">
      <c r="A261" s="65" t="s">
        <v>11099</v>
      </c>
      <c r="B261" s="109"/>
      <c r="C261" s="60"/>
      <c r="D261" s="60"/>
      <c r="E261" s="128"/>
      <c r="F261" s="81"/>
    </row>
    <row r="262" spans="1:6" ht="13.8" x14ac:dyDescent="0.3">
      <c r="A262" s="62">
        <v>26201</v>
      </c>
      <c r="B262" s="63" t="s">
        <v>11100</v>
      </c>
      <c r="C262" s="64" t="s">
        <v>109</v>
      </c>
      <c r="D262" s="61" t="s">
        <v>56</v>
      </c>
      <c r="E262" s="130">
        <v>43675</v>
      </c>
      <c r="F262" s="81"/>
    </row>
    <row r="263" spans="1:6" ht="13.8" x14ac:dyDescent="0.3">
      <c r="A263" s="55"/>
      <c r="B263" s="58"/>
      <c r="C263" s="60"/>
      <c r="D263" s="60"/>
      <c r="E263" s="128"/>
      <c r="F263" s="81"/>
    </row>
    <row r="264" spans="1:6" ht="13.8" x14ac:dyDescent="0.3">
      <c r="A264" s="65" t="s">
        <v>11303</v>
      </c>
      <c r="B264" s="109"/>
      <c r="C264" s="60"/>
      <c r="D264" s="60"/>
      <c r="E264" s="128"/>
      <c r="F264" s="81"/>
    </row>
    <row r="265" spans="1:6" ht="13.8" x14ac:dyDescent="0.3">
      <c r="A265" s="87">
        <v>26301</v>
      </c>
      <c r="B265" s="82" t="s">
        <v>11326</v>
      </c>
      <c r="C265" s="64" t="s">
        <v>109</v>
      </c>
      <c r="D265" s="64" t="s">
        <v>56</v>
      </c>
      <c r="E265" s="130">
        <v>44305</v>
      </c>
      <c r="F265" s="61"/>
    </row>
    <row r="266" spans="1:6" ht="13.8" x14ac:dyDescent="0.3">
      <c r="A266" s="87">
        <v>26302</v>
      </c>
      <c r="B266" s="82" t="s">
        <v>11299</v>
      </c>
      <c r="C266" s="64" t="s">
        <v>109</v>
      </c>
      <c r="D266" s="61" t="s">
        <v>56</v>
      </c>
      <c r="E266" s="130">
        <v>44221</v>
      </c>
      <c r="F266" s="61"/>
    </row>
    <row r="267" spans="1:6" ht="13.8" x14ac:dyDescent="0.3">
      <c r="A267" s="62">
        <v>26303</v>
      </c>
      <c r="B267" s="63" t="s">
        <v>11301</v>
      </c>
      <c r="C267" s="64" t="s">
        <v>109</v>
      </c>
      <c r="D267" s="61" t="s">
        <v>56</v>
      </c>
      <c r="E267" s="130">
        <v>44221</v>
      </c>
      <c r="F267" s="61"/>
    </row>
    <row r="268" spans="1:6" ht="13.8" x14ac:dyDescent="0.3">
      <c r="A268" s="62"/>
      <c r="B268" s="63"/>
      <c r="C268" s="64"/>
      <c r="D268" s="64"/>
      <c r="E268" s="130"/>
      <c r="F268" s="61"/>
    </row>
    <row r="269" spans="1:6" s="3" customFormat="1" ht="13.8" x14ac:dyDescent="0.3">
      <c r="A269" s="55"/>
      <c r="B269" s="58"/>
      <c r="C269" s="60"/>
      <c r="D269" s="60"/>
      <c r="E269" s="128"/>
      <c r="F269" s="81"/>
    </row>
    <row r="270" spans="1:6" ht="13.8" x14ac:dyDescent="0.3">
      <c r="A270" s="65" t="s">
        <v>10733</v>
      </c>
      <c r="B270" s="51"/>
      <c r="C270" s="60"/>
      <c r="D270" s="60"/>
      <c r="E270" s="128"/>
      <c r="F270" s="51"/>
    </row>
    <row r="271" spans="1:6" ht="13.8" x14ac:dyDescent="0.3">
      <c r="A271" s="55">
        <v>27001</v>
      </c>
      <c r="B271" s="58" t="s">
        <v>9899</v>
      </c>
      <c r="C271" s="60" t="s">
        <v>113</v>
      </c>
      <c r="D271" s="60" t="s">
        <v>65</v>
      </c>
      <c r="E271" s="128"/>
      <c r="F271" s="52"/>
    </row>
    <row r="272" spans="1:6" ht="13.8" x14ac:dyDescent="0.3">
      <c r="A272" s="55">
        <v>27002</v>
      </c>
      <c r="B272" s="58" t="s">
        <v>153</v>
      </c>
      <c r="C272" s="60" t="s">
        <v>36</v>
      </c>
      <c r="D272" s="60" t="s">
        <v>63</v>
      </c>
      <c r="E272" s="128"/>
      <c r="F272" s="52"/>
    </row>
    <row r="273" spans="1:6" ht="13.8" x14ac:dyDescent="0.3">
      <c r="A273" s="55">
        <v>27003</v>
      </c>
      <c r="B273" s="58" t="s">
        <v>129</v>
      </c>
      <c r="C273" s="60" t="s">
        <v>110</v>
      </c>
      <c r="D273" s="60" t="s">
        <v>63</v>
      </c>
      <c r="E273" s="128"/>
      <c r="F273" s="52"/>
    </row>
    <row r="274" spans="1:6" ht="13.8" x14ac:dyDescent="0.3">
      <c r="A274" s="48">
        <v>27004</v>
      </c>
      <c r="B274" s="66" t="s">
        <v>10005</v>
      </c>
      <c r="C274" s="50" t="s">
        <v>79</v>
      </c>
      <c r="D274" s="50" t="s">
        <v>67</v>
      </c>
      <c r="E274" s="132">
        <v>41885</v>
      </c>
      <c r="F274" s="52"/>
    </row>
    <row r="275" spans="1:6" ht="13.8" x14ac:dyDescent="0.3">
      <c r="A275" s="55"/>
      <c r="B275" s="58"/>
      <c r="C275" s="60"/>
      <c r="D275" s="60"/>
      <c r="E275" s="128"/>
      <c r="F275" s="52"/>
    </row>
    <row r="276" spans="1:6" s="3" customFormat="1" ht="13.8" x14ac:dyDescent="0.3">
      <c r="A276" s="55"/>
      <c r="B276" s="58"/>
      <c r="C276" s="60"/>
      <c r="D276" s="60" t="s">
        <v>8868</v>
      </c>
      <c r="E276" s="128"/>
      <c r="F276" s="52"/>
    </row>
    <row r="277" spans="1:6" ht="13.8" x14ac:dyDescent="0.3">
      <c r="A277" s="65" t="s">
        <v>10734</v>
      </c>
      <c r="B277" s="67"/>
      <c r="C277" s="60"/>
      <c r="D277" s="60"/>
      <c r="E277" s="128"/>
      <c r="F277" s="51"/>
    </row>
    <row r="278" spans="1:6" ht="13.8" x14ac:dyDescent="0.3">
      <c r="A278" s="55">
        <v>27101</v>
      </c>
      <c r="B278" s="58" t="s">
        <v>19</v>
      </c>
      <c r="C278" s="60" t="s">
        <v>110</v>
      </c>
      <c r="D278" s="60" t="s">
        <v>63</v>
      </c>
      <c r="E278" s="128"/>
      <c r="F278" s="52"/>
    </row>
    <row r="279" spans="1:6" ht="13.8" x14ac:dyDescent="0.3">
      <c r="A279" s="55">
        <v>27102</v>
      </c>
      <c r="B279" s="58" t="s">
        <v>9900</v>
      </c>
      <c r="C279" s="60" t="s">
        <v>6</v>
      </c>
      <c r="D279" s="60" t="s">
        <v>59</v>
      </c>
      <c r="E279" s="128"/>
      <c r="F279" s="52"/>
    </row>
    <row r="280" spans="1:6" ht="13.8" x14ac:dyDescent="0.3">
      <c r="A280" s="55"/>
      <c r="B280" s="58"/>
      <c r="C280" s="60"/>
      <c r="D280" s="60"/>
      <c r="E280" s="128"/>
      <c r="F280" s="52"/>
    </row>
    <row r="281" spans="1:6" ht="13.8" x14ac:dyDescent="0.3">
      <c r="A281" s="55"/>
      <c r="B281" s="58"/>
      <c r="C281" s="60"/>
      <c r="D281" s="60"/>
      <c r="E281" s="128"/>
      <c r="F281" s="52"/>
    </row>
    <row r="282" spans="1:6" ht="13.8" x14ac:dyDescent="0.3">
      <c r="A282" s="54" t="s">
        <v>10735</v>
      </c>
      <c r="B282" s="58"/>
      <c r="C282" s="60"/>
      <c r="D282" s="60"/>
      <c r="E282" s="128"/>
      <c r="F282" s="52"/>
    </row>
    <row r="283" spans="1:6" ht="13.8" x14ac:dyDescent="0.3">
      <c r="A283" s="55">
        <v>27301</v>
      </c>
      <c r="B283" s="58" t="s">
        <v>11</v>
      </c>
      <c r="C283" s="60" t="s">
        <v>105</v>
      </c>
      <c r="D283" s="60" t="s">
        <v>30</v>
      </c>
      <c r="E283" s="128"/>
      <c r="F283" s="52"/>
    </row>
    <row r="284" spans="1:6" ht="13.8" x14ac:dyDescent="0.3">
      <c r="A284" s="55">
        <v>27302</v>
      </c>
      <c r="B284" s="58" t="s">
        <v>8899</v>
      </c>
      <c r="C284" s="60" t="s">
        <v>85</v>
      </c>
      <c r="D284" s="60" t="s">
        <v>85</v>
      </c>
      <c r="E284" s="128"/>
      <c r="F284" s="52"/>
    </row>
    <row r="285" spans="1:6" ht="13.8" x14ac:dyDescent="0.3">
      <c r="A285" s="55">
        <v>27303</v>
      </c>
      <c r="B285" s="58" t="s">
        <v>8739</v>
      </c>
      <c r="C285" s="60" t="s">
        <v>105</v>
      </c>
      <c r="D285" s="60" t="s">
        <v>30</v>
      </c>
      <c r="E285" s="128"/>
      <c r="F285" s="52"/>
    </row>
    <row r="286" spans="1:6" ht="13.8" x14ac:dyDescent="0.3">
      <c r="A286" s="55"/>
      <c r="B286" s="58"/>
      <c r="C286" s="60"/>
      <c r="D286" s="60"/>
      <c r="E286" s="128"/>
      <c r="F286" s="52"/>
    </row>
    <row r="287" spans="1:6" s="3" customFormat="1" ht="13.8" x14ac:dyDescent="0.3">
      <c r="A287" s="55"/>
      <c r="B287" s="58"/>
      <c r="C287" s="60"/>
      <c r="D287" s="60"/>
      <c r="E287" s="128"/>
      <c r="F287" s="52"/>
    </row>
    <row r="288" spans="1:6" ht="13.8" x14ac:dyDescent="0.3">
      <c r="A288" s="65" t="s">
        <v>10736</v>
      </c>
      <c r="B288" s="67"/>
      <c r="C288" s="60"/>
      <c r="D288" s="60"/>
      <c r="E288" s="128"/>
      <c r="F288" s="51"/>
    </row>
    <row r="289" spans="1:6" ht="13.8" x14ac:dyDescent="0.3">
      <c r="A289" s="55">
        <v>27401</v>
      </c>
      <c r="B289" s="58" t="s">
        <v>9901</v>
      </c>
      <c r="C289" s="60" t="s">
        <v>110</v>
      </c>
      <c r="D289" s="60" t="s">
        <v>63</v>
      </c>
      <c r="E289" s="128"/>
      <c r="F289" s="52"/>
    </row>
    <row r="290" spans="1:6" ht="13.8" x14ac:dyDescent="0.3">
      <c r="A290" s="55">
        <v>27402</v>
      </c>
      <c r="B290" s="58" t="s">
        <v>8900</v>
      </c>
      <c r="C290" s="60" t="s">
        <v>6</v>
      </c>
      <c r="D290" s="60" t="s">
        <v>59</v>
      </c>
      <c r="E290" s="128"/>
      <c r="F290" s="52"/>
    </row>
    <row r="291" spans="1:6" ht="13.8" x14ac:dyDescent="0.3">
      <c r="A291" s="55">
        <v>27403</v>
      </c>
      <c r="B291" s="58" t="s">
        <v>178</v>
      </c>
      <c r="C291" s="60" t="s">
        <v>110</v>
      </c>
      <c r="D291" s="60" t="s">
        <v>63</v>
      </c>
      <c r="E291" s="128"/>
      <c r="F291" s="52"/>
    </row>
    <row r="292" spans="1:6" ht="13.8" x14ac:dyDescent="0.3">
      <c r="A292" s="55"/>
      <c r="B292" s="58"/>
      <c r="C292" s="60"/>
      <c r="D292" s="60"/>
      <c r="E292" s="128"/>
      <c r="F292" s="52"/>
    </row>
    <row r="293" spans="1:6" s="3" customFormat="1" ht="13.8" x14ac:dyDescent="0.3">
      <c r="A293" s="55"/>
      <c r="B293" s="58"/>
      <c r="C293" s="60"/>
      <c r="D293" s="60"/>
      <c r="E293" s="128"/>
      <c r="F293" s="52"/>
    </row>
    <row r="294" spans="1:6" ht="13.8" x14ac:dyDescent="0.3">
      <c r="A294" s="65" t="s">
        <v>10737</v>
      </c>
      <c r="B294" s="67"/>
      <c r="C294" s="60"/>
      <c r="D294" s="60"/>
      <c r="E294" s="128"/>
      <c r="F294" s="51"/>
    </row>
    <row r="295" spans="1:6" ht="13.8" x14ac:dyDescent="0.3">
      <c r="A295" s="55">
        <v>27501</v>
      </c>
      <c r="B295" s="58" t="s">
        <v>9887</v>
      </c>
      <c r="C295" s="60" t="s">
        <v>113</v>
      </c>
      <c r="D295" s="60" t="s">
        <v>65</v>
      </c>
      <c r="E295" s="128"/>
      <c r="F295" s="52"/>
    </row>
    <row r="296" spans="1:6" ht="13.8" x14ac:dyDescent="0.3">
      <c r="A296" s="55"/>
      <c r="B296" s="58"/>
      <c r="C296" s="60"/>
      <c r="D296" s="60"/>
      <c r="E296" s="128"/>
      <c r="F296" s="52"/>
    </row>
    <row r="297" spans="1:6" ht="13.8" x14ac:dyDescent="0.3">
      <c r="A297" s="55"/>
      <c r="B297" s="58"/>
      <c r="C297" s="60"/>
      <c r="D297" s="60"/>
      <c r="E297" s="128"/>
      <c r="F297" s="52"/>
    </row>
    <row r="298" spans="1:6" ht="13.8" x14ac:dyDescent="0.3">
      <c r="A298" s="65" t="s">
        <v>10738</v>
      </c>
      <c r="B298" s="67"/>
      <c r="C298" s="60"/>
      <c r="D298" s="60"/>
      <c r="E298" s="130">
        <v>42219</v>
      </c>
      <c r="F298" s="52"/>
    </row>
    <row r="299" spans="1:6" ht="13.8" x14ac:dyDescent="0.3">
      <c r="A299" s="62">
        <v>27601</v>
      </c>
      <c r="B299" s="63" t="s">
        <v>10160</v>
      </c>
      <c r="C299" s="64" t="s">
        <v>109</v>
      </c>
      <c r="D299" s="61" t="s">
        <v>62</v>
      </c>
      <c r="E299" s="130">
        <v>42219</v>
      </c>
      <c r="F299" s="52"/>
    </row>
    <row r="300" spans="1:6" ht="13.8" x14ac:dyDescent="0.3">
      <c r="A300" s="55"/>
      <c r="B300" s="58"/>
      <c r="C300" s="60"/>
      <c r="D300" s="60"/>
      <c r="E300" s="128"/>
      <c r="F300" s="52"/>
    </row>
    <row r="301" spans="1:6" ht="13.8" x14ac:dyDescent="0.3">
      <c r="A301" s="55"/>
      <c r="B301" s="58"/>
      <c r="C301" s="60"/>
      <c r="D301" s="60"/>
      <c r="E301" s="128"/>
      <c r="F301" s="52"/>
    </row>
    <row r="302" spans="1:6" ht="13.8" x14ac:dyDescent="0.3">
      <c r="A302" s="54" t="s">
        <v>8901</v>
      </c>
      <c r="B302" s="58"/>
      <c r="C302" s="60"/>
      <c r="D302" s="60"/>
      <c r="E302" s="128"/>
      <c r="F302" s="52"/>
    </row>
    <row r="303" spans="1:6" ht="13.8" x14ac:dyDescent="0.3">
      <c r="A303" s="55">
        <v>30101</v>
      </c>
      <c r="B303" s="56" t="s">
        <v>9465</v>
      </c>
      <c r="C303" s="60" t="s">
        <v>124</v>
      </c>
      <c r="D303" s="52" t="s">
        <v>66</v>
      </c>
      <c r="E303" s="128"/>
      <c r="F303" s="52"/>
    </row>
    <row r="304" spans="1:6" ht="13.8" x14ac:dyDescent="0.3">
      <c r="A304" s="55">
        <v>30102</v>
      </c>
      <c r="B304" s="56" t="s">
        <v>9466</v>
      </c>
      <c r="C304" s="60" t="s">
        <v>109</v>
      </c>
      <c r="D304" s="52" t="s">
        <v>62</v>
      </c>
      <c r="E304" s="128"/>
      <c r="F304" s="52"/>
    </row>
    <row r="305" spans="1:6" ht="13.8" x14ac:dyDescent="0.3">
      <c r="A305" s="55">
        <v>30103</v>
      </c>
      <c r="B305" s="56" t="s">
        <v>9465</v>
      </c>
      <c r="C305" s="60" t="s">
        <v>113</v>
      </c>
      <c r="D305" s="52" t="s">
        <v>65</v>
      </c>
      <c r="E305" s="128"/>
      <c r="F305" s="52"/>
    </row>
    <row r="306" spans="1:6" ht="13.8" x14ac:dyDescent="0.3">
      <c r="A306" s="55">
        <v>30105</v>
      </c>
      <c r="B306" s="56" t="s">
        <v>9467</v>
      </c>
      <c r="C306" s="60" t="s">
        <v>124</v>
      </c>
      <c r="D306" s="52" t="s">
        <v>66</v>
      </c>
      <c r="E306" s="128"/>
      <c r="F306" s="52"/>
    </row>
    <row r="307" spans="1:6" ht="13.8" x14ac:dyDescent="0.3">
      <c r="A307" s="55">
        <v>30106</v>
      </c>
      <c r="B307" s="56" t="s">
        <v>9468</v>
      </c>
      <c r="C307" s="60" t="s">
        <v>109</v>
      </c>
      <c r="D307" s="52" t="s">
        <v>62</v>
      </c>
      <c r="E307" s="128"/>
      <c r="F307" s="52"/>
    </row>
    <row r="308" spans="1:6" ht="13.8" x14ac:dyDescent="0.3">
      <c r="A308" s="55">
        <v>30107</v>
      </c>
      <c r="B308" s="56" t="s">
        <v>9467</v>
      </c>
      <c r="C308" s="60" t="s">
        <v>113</v>
      </c>
      <c r="D308" s="52" t="s">
        <v>65</v>
      </c>
      <c r="E308" s="128"/>
      <c r="F308" s="52"/>
    </row>
    <row r="309" spans="1:6" ht="13.8" x14ac:dyDescent="0.3">
      <c r="A309" s="55">
        <v>30110</v>
      </c>
      <c r="B309" s="56" t="s">
        <v>159</v>
      </c>
      <c r="C309" s="60" t="s">
        <v>124</v>
      </c>
      <c r="D309" s="52" t="s">
        <v>66</v>
      </c>
      <c r="E309" s="128"/>
      <c r="F309" s="52"/>
    </row>
    <row r="310" spans="1:6" ht="13.8" x14ac:dyDescent="0.3">
      <c r="A310" s="55">
        <v>30111</v>
      </c>
      <c r="B310" s="56" t="s">
        <v>9469</v>
      </c>
      <c r="C310" s="60" t="s">
        <v>109</v>
      </c>
      <c r="D310" s="52" t="s">
        <v>62</v>
      </c>
      <c r="E310" s="128"/>
      <c r="F310" s="52"/>
    </row>
    <row r="311" spans="1:6" ht="13.8" x14ac:dyDescent="0.3">
      <c r="A311" s="55">
        <v>30112</v>
      </c>
      <c r="B311" s="56" t="s">
        <v>159</v>
      </c>
      <c r="C311" s="60" t="s">
        <v>113</v>
      </c>
      <c r="D311" s="52" t="s">
        <v>65</v>
      </c>
      <c r="E311" s="128"/>
      <c r="F311" s="52"/>
    </row>
    <row r="312" spans="1:6" ht="13.8" x14ac:dyDescent="0.3">
      <c r="A312" s="55"/>
      <c r="B312" s="58"/>
      <c r="C312" s="60"/>
      <c r="D312" s="60" t="s">
        <v>8868</v>
      </c>
      <c r="E312" s="128"/>
      <c r="F312" s="52"/>
    </row>
    <row r="313" spans="1:6" ht="13.8" x14ac:dyDescent="0.3">
      <c r="A313" s="55"/>
      <c r="B313" s="58"/>
      <c r="C313" s="60"/>
      <c r="D313" s="60" t="s">
        <v>8868</v>
      </c>
      <c r="E313" s="128"/>
      <c r="F313" s="52"/>
    </row>
    <row r="314" spans="1:6" ht="13.8" x14ac:dyDescent="0.3">
      <c r="A314" s="54" t="s">
        <v>9504</v>
      </c>
      <c r="B314" s="58"/>
      <c r="C314" s="60"/>
      <c r="D314" s="60"/>
      <c r="E314" s="128"/>
      <c r="F314" s="52"/>
    </row>
    <row r="315" spans="1:6" ht="13.8" x14ac:dyDescent="0.3">
      <c r="A315" s="55">
        <v>30201</v>
      </c>
      <c r="B315" s="56" t="s">
        <v>9505</v>
      </c>
      <c r="C315" s="52" t="s">
        <v>113</v>
      </c>
      <c r="D315" s="52" t="s">
        <v>65</v>
      </c>
      <c r="E315" s="128"/>
      <c r="F315" s="52"/>
    </row>
    <row r="316" spans="1:6" ht="13.8" x14ac:dyDescent="0.3">
      <c r="A316" s="55">
        <v>30202</v>
      </c>
      <c r="B316" s="56" t="s">
        <v>9505</v>
      </c>
      <c r="C316" s="60" t="s">
        <v>124</v>
      </c>
      <c r="D316" s="52" t="s">
        <v>66</v>
      </c>
      <c r="E316" s="128"/>
      <c r="F316" s="52"/>
    </row>
    <row r="317" spans="1:6" ht="13.8" x14ac:dyDescent="0.3">
      <c r="A317" s="55">
        <v>30203</v>
      </c>
      <c r="B317" s="56" t="s">
        <v>11038</v>
      </c>
      <c r="C317" s="60" t="s">
        <v>109</v>
      </c>
      <c r="D317" s="52" t="s">
        <v>62</v>
      </c>
      <c r="E317" s="128"/>
      <c r="F317" s="52"/>
    </row>
    <row r="318" spans="1:6" ht="13.8" x14ac:dyDescent="0.3">
      <c r="A318" s="62">
        <v>30204</v>
      </c>
      <c r="B318" s="79" t="s">
        <v>9958</v>
      </c>
      <c r="C318" s="61" t="s">
        <v>113</v>
      </c>
      <c r="D318" s="61" t="s">
        <v>65</v>
      </c>
      <c r="E318" s="130">
        <v>41800</v>
      </c>
      <c r="F318" s="52"/>
    </row>
    <row r="319" spans="1:6" ht="13.8" x14ac:dyDescent="0.3">
      <c r="A319" s="62">
        <v>30205</v>
      </c>
      <c r="B319" s="79" t="s">
        <v>10881</v>
      </c>
      <c r="C319" s="61" t="s">
        <v>5</v>
      </c>
      <c r="D319" s="61" t="s">
        <v>58</v>
      </c>
      <c r="E319" s="130">
        <v>42800</v>
      </c>
      <c r="F319" s="81"/>
    </row>
    <row r="320" spans="1:6" ht="13.8" x14ac:dyDescent="0.3">
      <c r="A320" s="62">
        <v>30206</v>
      </c>
      <c r="B320" s="79" t="s">
        <v>10881</v>
      </c>
      <c r="C320" s="61" t="s">
        <v>110</v>
      </c>
      <c r="D320" s="61" t="s">
        <v>63</v>
      </c>
      <c r="E320" s="130">
        <v>42975</v>
      </c>
      <c r="F320" s="81"/>
    </row>
    <row r="321" spans="1:6" ht="13.8" x14ac:dyDescent="0.3">
      <c r="A321" s="55">
        <v>30210</v>
      </c>
      <c r="B321" s="56" t="s">
        <v>72</v>
      </c>
      <c r="C321" s="60" t="s">
        <v>113</v>
      </c>
      <c r="D321" s="52" t="s">
        <v>65</v>
      </c>
      <c r="E321" s="128"/>
      <c r="F321" s="52"/>
    </row>
    <row r="322" spans="1:6" ht="13.8" x14ac:dyDescent="0.3">
      <c r="A322" s="55">
        <v>30211</v>
      </c>
      <c r="B322" s="56" t="s">
        <v>180</v>
      </c>
      <c r="C322" s="60" t="s">
        <v>110</v>
      </c>
      <c r="D322" s="52" t="s">
        <v>63</v>
      </c>
      <c r="E322" s="128"/>
      <c r="F322" s="52"/>
    </row>
    <row r="323" spans="1:6" ht="13.8" x14ac:dyDescent="0.3">
      <c r="A323" s="55"/>
      <c r="B323" s="56"/>
      <c r="C323" s="60"/>
      <c r="D323" s="60" t="s">
        <v>8868</v>
      </c>
      <c r="E323" s="128"/>
      <c r="F323" s="52"/>
    </row>
    <row r="324" spans="1:6" ht="13.8" x14ac:dyDescent="0.3">
      <c r="A324" s="55"/>
      <c r="B324" s="56"/>
      <c r="C324" s="60"/>
      <c r="D324" s="60" t="s">
        <v>8868</v>
      </c>
      <c r="E324" s="128"/>
      <c r="F324" s="52"/>
    </row>
    <row r="325" spans="1:6" ht="13.8" x14ac:dyDescent="0.3">
      <c r="A325" s="54" t="s">
        <v>8902</v>
      </c>
      <c r="B325" s="56"/>
      <c r="C325" s="60"/>
      <c r="D325" s="60"/>
      <c r="E325" s="128"/>
      <c r="F325" s="52"/>
    </row>
    <row r="326" spans="1:6" ht="13.8" x14ac:dyDescent="0.3">
      <c r="A326" s="55">
        <v>30301</v>
      </c>
      <c r="B326" s="56" t="s">
        <v>9506</v>
      </c>
      <c r="C326" s="60" t="s">
        <v>5</v>
      </c>
      <c r="D326" s="52" t="s">
        <v>58</v>
      </c>
      <c r="E326" s="128"/>
      <c r="F326" s="52"/>
    </row>
    <row r="327" spans="1:6" ht="13.8" x14ac:dyDescent="0.3">
      <c r="A327" s="55">
        <v>30302</v>
      </c>
      <c r="B327" s="56" t="s">
        <v>9506</v>
      </c>
      <c r="C327" s="60" t="s">
        <v>110</v>
      </c>
      <c r="D327" s="52" t="s">
        <v>63</v>
      </c>
      <c r="E327" s="128"/>
      <c r="F327" s="52"/>
    </row>
    <row r="328" spans="1:6" ht="13.8" x14ac:dyDescent="0.3">
      <c r="A328" s="55">
        <v>30303</v>
      </c>
      <c r="B328" s="56" t="s">
        <v>9506</v>
      </c>
      <c r="C328" s="60" t="s">
        <v>109</v>
      </c>
      <c r="D328" s="52" t="s">
        <v>62</v>
      </c>
      <c r="E328" s="128"/>
      <c r="F328" s="52"/>
    </row>
    <row r="329" spans="1:6" ht="13.8" x14ac:dyDescent="0.3">
      <c r="A329" s="55"/>
      <c r="B329" s="56"/>
      <c r="C329" s="60"/>
      <c r="D329" s="60" t="s">
        <v>8868</v>
      </c>
      <c r="E329" s="128"/>
      <c r="F329" s="52"/>
    </row>
    <row r="330" spans="1:6" ht="13.8" x14ac:dyDescent="0.3">
      <c r="A330" s="55"/>
      <c r="B330" s="56"/>
      <c r="C330" s="60"/>
      <c r="D330" s="60" t="s">
        <v>8868</v>
      </c>
      <c r="E330" s="128"/>
      <c r="F330" s="52"/>
    </row>
    <row r="331" spans="1:6" ht="13.8" x14ac:dyDescent="0.3">
      <c r="A331" s="54" t="s">
        <v>9868</v>
      </c>
      <c r="B331" s="56"/>
      <c r="C331" s="60"/>
      <c r="D331" s="60"/>
      <c r="E331" s="128"/>
      <c r="F331" s="52"/>
    </row>
    <row r="332" spans="1:6" ht="13.8" x14ac:dyDescent="0.3">
      <c r="A332" s="55">
        <v>30401</v>
      </c>
      <c r="B332" s="56" t="s">
        <v>9507</v>
      </c>
      <c r="C332" s="60" t="s">
        <v>5</v>
      </c>
      <c r="D332" s="52" t="s">
        <v>58</v>
      </c>
      <c r="E332" s="128"/>
      <c r="F332" s="52"/>
    </row>
    <row r="333" spans="1:6" ht="13.8" x14ac:dyDescent="0.3">
      <c r="A333" s="55">
        <v>30402</v>
      </c>
      <c r="B333" s="56" t="s">
        <v>9507</v>
      </c>
      <c r="C333" s="60" t="s">
        <v>109</v>
      </c>
      <c r="D333" s="52" t="s">
        <v>62</v>
      </c>
      <c r="E333" s="128"/>
      <c r="F333" s="52"/>
    </row>
    <row r="334" spans="1:6" ht="13.8" x14ac:dyDescent="0.3">
      <c r="A334" s="55"/>
      <c r="B334" s="52"/>
      <c r="C334" s="60"/>
      <c r="D334" s="60"/>
      <c r="E334" s="128"/>
      <c r="F334" s="52"/>
    </row>
    <row r="335" spans="1:6" ht="13.8" x14ac:dyDescent="0.3">
      <c r="A335" s="52"/>
      <c r="B335" s="52"/>
      <c r="C335" s="60"/>
      <c r="D335" s="60"/>
      <c r="E335" s="128"/>
      <c r="F335" s="52"/>
    </row>
    <row r="336" spans="1:6" ht="13.8" x14ac:dyDescent="0.3">
      <c r="A336" s="54" t="s">
        <v>9869</v>
      </c>
      <c r="B336" s="56"/>
      <c r="C336" s="60"/>
      <c r="D336" s="60"/>
      <c r="E336" s="128"/>
      <c r="F336" s="52"/>
    </row>
    <row r="337" spans="1:6" ht="13.8" x14ac:dyDescent="0.3">
      <c r="A337" s="55">
        <v>30501</v>
      </c>
      <c r="B337" s="56" t="s">
        <v>9508</v>
      </c>
      <c r="C337" s="60" t="s">
        <v>5</v>
      </c>
      <c r="D337" s="52" t="s">
        <v>58</v>
      </c>
      <c r="E337" s="128"/>
      <c r="F337" s="52"/>
    </row>
    <row r="338" spans="1:6" ht="13.8" x14ac:dyDescent="0.3">
      <c r="A338" s="55">
        <v>30502</v>
      </c>
      <c r="B338" s="56" t="s">
        <v>9508</v>
      </c>
      <c r="C338" s="60" t="s">
        <v>109</v>
      </c>
      <c r="D338" s="52" t="s">
        <v>62</v>
      </c>
      <c r="E338" s="128"/>
      <c r="F338" s="52"/>
    </row>
    <row r="339" spans="1:6" ht="13.8" x14ac:dyDescent="0.3">
      <c r="A339" s="55">
        <v>30510</v>
      </c>
      <c r="B339" s="58" t="s">
        <v>8746</v>
      </c>
      <c r="C339" s="60" t="s">
        <v>124</v>
      </c>
      <c r="D339" s="52" t="s">
        <v>66</v>
      </c>
      <c r="E339" s="128"/>
      <c r="F339" s="52"/>
    </row>
    <row r="340" spans="1:6" ht="13.8" x14ac:dyDescent="0.3">
      <c r="A340" s="55"/>
      <c r="B340" s="58"/>
      <c r="C340" s="60"/>
      <c r="D340" s="60" t="s">
        <v>8868</v>
      </c>
      <c r="E340" s="128"/>
      <c r="F340" s="52"/>
    </row>
    <row r="341" spans="1:6" ht="13.8" x14ac:dyDescent="0.3">
      <c r="A341" s="55"/>
      <c r="B341" s="56"/>
      <c r="C341" s="60"/>
      <c r="D341" s="60" t="s">
        <v>8868</v>
      </c>
      <c r="E341" s="128"/>
      <c r="F341" s="52"/>
    </row>
    <row r="342" spans="1:6" ht="13.8" x14ac:dyDescent="0.3">
      <c r="A342" s="54" t="s">
        <v>9870</v>
      </c>
      <c r="B342" s="56"/>
      <c r="C342" s="60"/>
      <c r="D342" s="60"/>
      <c r="E342" s="128"/>
      <c r="F342" s="52"/>
    </row>
    <row r="343" spans="1:6" ht="13.8" x14ac:dyDescent="0.3">
      <c r="A343" s="55">
        <v>30601</v>
      </c>
      <c r="B343" s="56" t="s">
        <v>9509</v>
      </c>
      <c r="C343" s="52" t="s">
        <v>5</v>
      </c>
      <c r="D343" s="52" t="s">
        <v>58</v>
      </c>
      <c r="E343" s="128"/>
      <c r="F343" s="52"/>
    </row>
    <row r="344" spans="1:6" ht="13.8" x14ac:dyDescent="0.3">
      <c r="A344" s="55">
        <v>30602</v>
      </c>
      <c r="B344" s="56" t="s">
        <v>9509</v>
      </c>
      <c r="C344" s="52" t="s">
        <v>109</v>
      </c>
      <c r="D344" s="52" t="s">
        <v>62</v>
      </c>
      <c r="E344" s="128"/>
      <c r="F344" s="52"/>
    </row>
    <row r="345" spans="1:6" ht="13.8" x14ac:dyDescent="0.3">
      <c r="A345" s="55">
        <v>30603</v>
      </c>
      <c r="B345" s="56" t="s">
        <v>9510</v>
      </c>
      <c r="C345" s="52" t="s">
        <v>5</v>
      </c>
      <c r="D345" s="52" t="s">
        <v>58</v>
      </c>
      <c r="E345" s="128"/>
      <c r="F345" s="52"/>
    </row>
    <row r="346" spans="1:6" ht="13.8" x14ac:dyDescent="0.3">
      <c r="A346" s="55">
        <v>30604</v>
      </c>
      <c r="B346" s="56" t="s">
        <v>9510</v>
      </c>
      <c r="C346" s="52" t="s">
        <v>109</v>
      </c>
      <c r="D346" s="52" t="s">
        <v>62</v>
      </c>
      <c r="E346" s="128"/>
      <c r="F346" s="52"/>
    </row>
    <row r="347" spans="1:6" ht="13.8" x14ac:dyDescent="0.3">
      <c r="A347" s="55">
        <v>30610</v>
      </c>
      <c r="B347" s="56" t="s">
        <v>136</v>
      </c>
      <c r="C347" s="52" t="s">
        <v>124</v>
      </c>
      <c r="D347" s="52" t="s">
        <v>66</v>
      </c>
      <c r="E347" s="128"/>
      <c r="F347" s="52"/>
    </row>
    <row r="348" spans="1:6" ht="13.8" x14ac:dyDescent="0.3">
      <c r="A348" s="55">
        <v>30611</v>
      </c>
      <c r="B348" s="56" t="s">
        <v>151</v>
      </c>
      <c r="C348" s="52" t="s">
        <v>124</v>
      </c>
      <c r="D348" s="52" t="s">
        <v>66</v>
      </c>
      <c r="E348" s="128"/>
      <c r="F348" s="52"/>
    </row>
    <row r="349" spans="1:6" ht="13.8" x14ac:dyDescent="0.3">
      <c r="A349" s="55">
        <v>30612</v>
      </c>
      <c r="B349" s="56" t="s">
        <v>138</v>
      </c>
      <c r="C349" s="52" t="s">
        <v>124</v>
      </c>
      <c r="D349" s="52" t="s">
        <v>66</v>
      </c>
      <c r="E349" s="128"/>
      <c r="F349" s="52"/>
    </row>
    <row r="350" spans="1:6" ht="13.8" x14ac:dyDescent="0.3">
      <c r="A350" s="55">
        <v>30613</v>
      </c>
      <c r="B350" s="56" t="s">
        <v>1480</v>
      </c>
      <c r="C350" s="52" t="s">
        <v>124</v>
      </c>
      <c r="D350" s="52" t="s">
        <v>66</v>
      </c>
      <c r="E350" s="128"/>
      <c r="F350" s="52"/>
    </row>
    <row r="351" spans="1:6" ht="13.8" x14ac:dyDescent="0.3">
      <c r="A351" s="55">
        <v>30614</v>
      </c>
      <c r="B351" s="56" t="s">
        <v>14</v>
      </c>
      <c r="C351" s="52" t="s">
        <v>124</v>
      </c>
      <c r="D351" s="52" t="s">
        <v>66</v>
      </c>
      <c r="E351" s="128"/>
      <c r="F351" s="52"/>
    </row>
    <row r="352" spans="1:6" ht="13.8" x14ac:dyDescent="0.3">
      <c r="A352" s="55"/>
      <c r="B352" s="58"/>
      <c r="C352" s="60"/>
      <c r="D352" s="60" t="s">
        <v>8868</v>
      </c>
      <c r="E352" s="128"/>
      <c r="F352" s="52"/>
    </row>
    <row r="353" spans="1:6" s="3" customFormat="1" ht="13.8" x14ac:dyDescent="0.3">
      <c r="A353" s="55"/>
      <c r="B353" s="58"/>
      <c r="C353" s="60"/>
      <c r="D353" s="60" t="s">
        <v>8868</v>
      </c>
      <c r="E353" s="128"/>
      <c r="F353" s="52"/>
    </row>
    <row r="354" spans="1:6" ht="13.8" x14ac:dyDescent="0.3">
      <c r="A354" s="65" t="s">
        <v>10739</v>
      </c>
      <c r="B354" s="67"/>
      <c r="C354" s="60"/>
      <c r="D354" s="60" t="s">
        <v>8868</v>
      </c>
      <c r="E354" s="128"/>
      <c r="F354" s="51"/>
    </row>
    <row r="355" spans="1:6" ht="13.8" x14ac:dyDescent="0.3">
      <c r="A355" s="55">
        <v>30701</v>
      </c>
      <c r="B355" s="58" t="s">
        <v>347</v>
      </c>
      <c r="C355" s="60" t="s">
        <v>109</v>
      </c>
      <c r="D355" s="60" t="s">
        <v>62</v>
      </c>
      <c r="E355" s="128"/>
      <c r="F355" s="52"/>
    </row>
    <row r="356" spans="1:6" ht="13.8" x14ac:dyDescent="0.3">
      <c r="A356" s="55">
        <v>30702</v>
      </c>
      <c r="B356" s="58" t="s">
        <v>347</v>
      </c>
      <c r="C356" s="60" t="s">
        <v>124</v>
      </c>
      <c r="D356" s="60" t="s">
        <v>66</v>
      </c>
      <c r="E356" s="128"/>
      <c r="F356" s="52"/>
    </row>
    <row r="357" spans="1:6" ht="13.8" x14ac:dyDescent="0.3">
      <c r="A357" s="62">
        <v>30703</v>
      </c>
      <c r="B357" s="63" t="s">
        <v>347</v>
      </c>
      <c r="C357" s="61" t="s">
        <v>113</v>
      </c>
      <c r="D357" s="61" t="s">
        <v>65</v>
      </c>
      <c r="E357" s="130">
        <v>42667</v>
      </c>
      <c r="F357" s="81"/>
    </row>
    <row r="358" spans="1:6" ht="13.8" x14ac:dyDescent="0.3">
      <c r="A358" s="55">
        <v>30705</v>
      </c>
      <c r="B358" s="58" t="s">
        <v>8742</v>
      </c>
      <c r="C358" s="60" t="s">
        <v>109</v>
      </c>
      <c r="D358" s="60" t="s">
        <v>62</v>
      </c>
      <c r="E358" s="128"/>
      <c r="F358" s="52"/>
    </row>
    <row r="359" spans="1:6" ht="13.8" x14ac:dyDescent="0.3">
      <c r="A359" s="55">
        <v>30706</v>
      </c>
      <c r="B359" s="58" t="s">
        <v>8742</v>
      </c>
      <c r="C359" s="60" t="s">
        <v>124</v>
      </c>
      <c r="D359" s="60" t="s">
        <v>66</v>
      </c>
      <c r="E359" s="128"/>
      <c r="F359" s="52"/>
    </row>
    <row r="360" spans="1:6" ht="13.8" x14ac:dyDescent="0.3">
      <c r="A360" s="55">
        <v>30715</v>
      </c>
      <c r="B360" s="58" t="s">
        <v>151</v>
      </c>
      <c r="C360" s="60" t="s">
        <v>124</v>
      </c>
      <c r="D360" s="60" t="s">
        <v>66</v>
      </c>
      <c r="E360" s="128"/>
      <c r="F360" s="52"/>
    </row>
    <row r="361" spans="1:6" ht="13.8" x14ac:dyDescent="0.3">
      <c r="A361" s="55">
        <v>30716</v>
      </c>
      <c r="B361" s="58" t="s">
        <v>138</v>
      </c>
      <c r="C361" s="60" t="s">
        <v>124</v>
      </c>
      <c r="D361" s="60" t="s">
        <v>66</v>
      </c>
      <c r="E361" s="128"/>
      <c r="F361" s="52"/>
    </row>
    <row r="362" spans="1:6" ht="13.8" x14ac:dyDescent="0.3">
      <c r="A362" s="55"/>
      <c r="B362" s="58"/>
      <c r="C362" s="60"/>
      <c r="D362" s="60"/>
      <c r="E362" s="128"/>
      <c r="F362" s="52"/>
    </row>
    <row r="363" spans="1:6" ht="13.8" x14ac:dyDescent="0.3">
      <c r="A363" s="55"/>
      <c r="B363" s="56"/>
      <c r="C363" s="52"/>
      <c r="D363" s="52" t="s">
        <v>8868</v>
      </c>
      <c r="E363" s="128"/>
      <c r="F363" s="52"/>
    </row>
    <row r="364" spans="1:6" ht="13.8" x14ac:dyDescent="0.3">
      <c r="A364" s="65" t="s">
        <v>10740</v>
      </c>
      <c r="B364" s="56"/>
      <c r="C364" s="52"/>
      <c r="D364" s="52"/>
      <c r="E364" s="128"/>
      <c r="F364" s="52"/>
    </row>
    <row r="365" spans="1:6" ht="13.8" x14ac:dyDescent="0.3">
      <c r="A365" s="87">
        <v>30801</v>
      </c>
      <c r="B365" s="79" t="s">
        <v>10091</v>
      </c>
      <c r="C365" s="61" t="s">
        <v>109</v>
      </c>
      <c r="D365" s="64" t="s">
        <v>62</v>
      </c>
      <c r="E365" s="130">
        <v>42122</v>
      </c>
      <c r="F365" s="52"/>
    </row>
    <row r="366" spans="1:6" ht="13.8" x14ac:dyDescent="0.3">
      <c r="A366" s="87">
        <v>30802</v>
      </c>
      <c r="B366" s="79" t="s">
        <v>10090</v>
      </c>
      <c r="C366" s="61" t="s">
        <v>113</v>
      </c>
      <c r="D366" s="61" t="s">
        <v>65</v>
      </c>
      <c r="E366" s="130">
        <v>42122</v>
      </c>
      <c r="F366" s="52"/>
    </row>
    <row r="367" spans="1:6" ht="13.8" x14ac:dyDescent="0.3">
      <c r="A367" s="87">
        <v>30803</v>
      </c>
      <c r="B367" s="79" t="s">
        <v>10090</v>
      </c>
      <c r="C367" s="61" t="s">
        <v>124</v>
      </c>
      <c r="D367" s="64" t="s">
        <v>66</v>
      </c>
      <c r="E367" s="130">
        <v>42122</v>
      </c>
      <c r="F367" s="52"/>
    </row>
    <row r="368" spans="1:6" ht="13.8" x14ac:dyDescent="0.3">
      <c r="A368" s="87">
        <v>30810</v>
      </c>
      <c r="B368" s="79" t="s">
        <v>151</v>
      </c>
      <c r="C368" s="61" t="s">
        <v>124</v>
      </c>
      <c r="D368" s="64" t="s">
        <v>66</v>
      </c>
      <c r="E368" s="130">
        <v>42122</v>
      </c>
      <c r="F368" s="52"/>
    </row>
    <row r="369" spans="1:6" ht="13.8" x14ac:dyDescent="0.3">
      <c r="A369" s="65"/>
      <c r="B369" s="56"/>
      <c r="C369" s="52"/>
      <c r="D369" s="52"/>
      <c r="E369" s="128"/>
      <c r="F369" s="52"/>
    </row>
    <row r="370" spans="1:6" ht="13.8" x14ac:dyDescent="0.3">
      <c r="A370" s="55"/>
      <c r="B370" s="56"/>
      <c r="C370" s="52"/>
      <c r="D370" s="52" t="s">
        <v>8868</v>
      </c>
      <c r="E370" s="128"/>
      <c r="F370" s="52"/>
    </row>
    <row r="371" spans="1:6" ht="13.8" x14ac:dyDescent="0.3">
      <c r="A371" s="54" t="s">
        <v>9511</v>
      </c>
      <c r="B371" s="56"/>
      <c r="C371" s="52"/>
      <c r="D371" s="52"/>
      <c r="E371" s="128"/>
      <c r="F371" s="52"/>
    </row>
    <row r="372" spans="1:6" ht="13.8" x14ac:dyDescent="0.3">
      <c r="A372" s="55">
        <v>30901</v>
      </c>
      <c r="B372" s="58" t="s">
        <v>9518</v>
      </c>
      <c r="C372" s="60" t="s">
        <v>124</v>
      </c>
      <c r="D372" s="52" t="s">
        <v>66</v>
      </c>
      <c r="E372" s="128"/>
      <c r="F372" s="52"/>
    </row>
    <row r="373" spans="1:6" ht="13.8" x14ac:dyDescent="0.3">
      <c r="A373" s="55">
        <v>30902</v>
      </c>
      <c r="B373" s="58" t="s">
        <v>9518</v>
      </c>
      <c r="C373" s="52" t="s">
        <v>109</v>
      </c>
      <c r="D373" s="52" t="s">
        <v>62</v>
      </c>
      <c r="E373" s="128"/>
      <c r="F373" s="52"/>
    </row>
    <row r="374" spans="1:6" ht="13.8" x14ac:dyDescent="0.3">
      <c r="A374" s="55">
        <v>30903</v>
      </c>
      <c r="B374" s="58" t="s">
        <v>9518</v>
      </c>
      <c r="C374" s="52" t="s">
        <v>113</v>
      </c>
      <c r="D374" s="52" t="s">
        <v>65</v>
      </c>
      <c r="E374" s="128"/>
      <c r="F374" s="52"/>
    </row>
    <row r="375" spans="1:6" ht="13.8" x14ac:dyDescent="0.3">
      <c r="A375" s="55">
        <v>30905</v>
      </c>
      <c r="B375" s="58" t="s">
        <v>14</v>
      </c>
      <c r="C375" s="52" t="s">
        <v>124</v>
      </c>
      <c r="D375" s="52" t="s">
        <v>66</v>
      </c>
      <c r="E375" s="128"/>
      <c r="F375" s="52"/>
    </row>
    <row r="376" spans="1:6" ht="13.8" x14ac:dyDescent="0.3">
      <c r="A376" s="55"/>
      <c r="B376" s="56"/>
      <c r="C376" s="52"/>
      <c r="D376" s="52" t="s">
        <v>8868</v>
      </c>
      <c r="E376" s="128"/>
      <c r="F376" s="52"/>
    </row>
    <row r="377" spans="1:6" ht="13.8" x14ac:dyDescent="0.3">
      <c r="A377" s="55"/>
      <c r="B377" s="56"/>
      <c r="C377" s="52"/>
      <c r="D377" s="52" t="s">
        <v>8868</v>
      </c>
      <c r="E377" s="128"/>
      <c r="F377" s="52"/>
    </row>
    <row r="378" spans="1:6" ht="13.8" x14ac:dyDescent="0.3">
      <c r="A378" s="54" t="s">
        <v>9521</v>
      </c>
      <c r="B378" s="56"/>
      <c r="C378" s="52"/>
      <c r="D378" s="52"/>
      <c r="E378" s="128"/>
      <c r="F378" s="52"/>
    </row>
    <row r="379" spans="1:6" ht="13.8" x14ac:dyDescent="0.3">
      <c r="A379" s="55">
        <v>31001</v>
      </c>
      <c r="B379" s="56" t="s">
        <v>9526</v>
      </c>
      <c r="C379" s="52" t="s">
        <v>5</v>
      </c>
      <c r="D379" s="52" t="s">
        <v>58</v>
      </c>
      <c r="E379" s="128"/>
      <c r="F379" s="52"/>
    </row>
    <row r="380" spans="1:6" ht="13.8" x14ac:dyDescent="0.3">
      <c r="A380" s="55">
        <v>31002</v>
      </c>
      <c r="B380" s="56" t="s">
        <v>9526</v>
      </c>
      <c r="C380" s="52" t="s">
        <v>109</v>
      </c>
      <c r="D380" s="52" t="s">
        <v>62</v>
      </c>
      <c r="E380" s="128"/>
      <c r="F380" s="52"/>
    </row>
    <row r="381" spans="1:6" ht="13.8" x14ac:dyDescent="0.3">
      <c r="A381" s="55">
        <v>31010</v>
      </c>
      <c r="B381" s="56" t="s">
        <v>14</v>
      </c>
      <c r="C381" s="52" t="s">
        <v>124</v>
      </c>
      <c r="D381" s="52" t="s">
        <v>66</v>
      </c>
      <c r="E381" s="128"/>
      <c r="F381" s="52"/>
    </row>
    <row r="382" spans="1:6" ht="13.8" x14ac:dyDescent="0.3">
      <c r="A382" s="55">
        <v>31011</v>
      </c>
      <c r="B382" s="56" t="s">
        <v>136</v>
      </c>
      <c r="C382" s="52" t="s">
        <v>124</v>
      </c>
      <c r="D382" s="52" t="s">
        <v>66</v>
      </c>
      <c r="E382" s="128"/>
      <c r="F382" s="52"/>
    </row>
    <row r="383" spans="1:6" ht="13.8" x14ac:dyDescent="0.3">
      <c r="A383" s="55">
        <v>31012</v>
      </c>
      <c r="B383" s="56" t="s">
        <v>151</v>
      </c>
      <c r="C383" s="52" t="s">
        <v>124</v>
      </c>
      <c r="D383" s="52" t="s">
        <v>66</v>
      </c>
      <c r="E383" s="128"/>
      <c r="F383" s="52"/>
    </row>
    <row r="384" spans="1:6" ht="13.8" x14ac:dyDescent="0.3">
      <c r="A384" s="55">
        <v>31013</v>
      </c>
      <c r="B384" s="56" t="s">
        <v>103</v>
      </c>
      <c r="C384" s="52" t="s">
        <v>124</v>
      </c>
      <c r="D384" s="52" t="s">
        <v>66</v>
      </c>
      <c r="E384" s="128"/>
      <c r="F384" s="52"/>
    </row>
    <row r="385" spans="1:6" ht="13.8" x14ac:dyDescent="0.3">
      <c r="A385" s="55"/>
      <c r="B385" s="56"/>
      <c r="C385" s="52"/>
      <c r="D385" s="52" t="s">
        <v>8868</v>
      </c>
      <c r="E385" s="128"/>
      <c r="F385" s="52"/>
    </row>
    <row r="386" spans="1:6" ht="13.8" x14ac:dyDescent="0.3">
      <c r="A386" s="55"/>
      <c r="B386" s="56"/>
      <c r="C386" s="52"/>
      <c r="D386" s="52"/>
      <c r="E386" s="128"/>
      <c r="F386" s="52"/>
    </row>
    <row r="387" spans="1:6" ht="13.8" x14ac:dyDescent="0.3">
      <c r="A387" s="54" t="s">
        <v>9527</v>
      </c>
      <c r="B387" s="56"/>
      <c r="C387" s="52"/>
      <c r="D387" s="52"/>
      <c r="E387" s="128"/>
      <c r="F387" s="52"/>
    </row>
    <row r="388" spans="1:6" ht="13.8" x14ac:dyDescent="0.3">
      <c r="A388" s="55">
        <v>31101</v>
      </c>
      <c r="B388" s="56" t="s">
        <v>9528</v>
      </c>
      <c r="C388" s="52" t="s">
        <v>5</v>
      </c>
      <c r="D388" s="52" t="s">
        <v>58</v>
      </c>
      <c r="E388" s="128"/>
      <c r="F388" s="52"/>
    </row>
    <row r="389" spans="1:6" ht="13.8" x14ac:dyDescent="0.3">
      <c r="A389" s="55">
        <v>31102</v>
      </c>
      <c r="B389" s="56" t="s">
        <v>9528</v>
      </c>
      <c r="C389" s="52" t="s">
        <v>109</v>
      </c>
      <c r="D389" s="52" t="s">
        <v>62</v>
      </c>
      <c r="E389" s="128"/>
      <c r="F389" s="52"/>
    </row>
    <row r="390" spans="1:6" ht="13.8" x14ac:dyDescent="0.3">
      <c r="A390" s="55">
        <v>31103</v>
      </c>
      <c r="B390" s="56" t="s">
        <v>9528</v>
      </c>
      <c r="C390" s="52" t="s">
        <v>124</v>
      </c>
      <c r="D390" s="52" t="s">
        <v>66</v>
      </c>
      <c r="E390" s="128"/>
      <c r="F390" s="52"/>
    </row>
    <row r="391" spans="1:6" ht="13.8" x14ac:dyDescent="0.3">
      <c r="A391" s="55">
        <v>31110</v>
      </c>
      <c r="B391" s="56" t="s">
        <v>16</v>
      </c>
      <c r="C391" s="52" t="s">
        <v>124</v>
      </c>
      <c r="D391" s="52" t="s">
        <v>66</v>
      </c>
      <c r="E391" s="128"/>
      <c r="F391" s="52"/>
    </row>
    <row r="392" spans="1:6" ht="13.8" x14ac:dyDescent="0.3">
      <c r="A392" s="55"/>
      <c r="B392" s="56"/>
      <c r="C392" s="52"/>
      <c r="D392" s="52"/>
      <c r="E392" s="128"/>
      <c r="F392" s="52"/>
    </row>
    <row r="393" spans="1:6" ht="13.8" x14ac:dyDescent="0.3">
      <c r="A393" s="55"/>
      <c r="B393" s="56"/>
      <c r="C393" s="52"/>
      <c r="D393" s="52"/>
      <c r="E393" s="128"/>
      <c r="F393" s="52"/>
    </row>
    <row r="394" spans="1:6" ht="13.8" x14ac:dyDescent="0.3">
      <c r="A394" s="54" t="s">
        <v>9529</v>
      </c>
      <c r="B394" s="56"/>
      <c r="C394" s="52"/>
      <c r="D394" s="52"/>
      <c r="E394" s="128"/>
      <c r="F394" s="52"/>
    </row>
    <row r="395" spans="1:6" ht="13.8" x14ac:dyDescent="0.3">
      <c r="A395" s="55">
        <v>31201</v>
      </c>
      <c r="B395" s="56" t="s">
        <v>13</v>
      </c>
      <c r="C395" s="52" t="s">
        <v>5</v>
      </c>
      <c r="D395" s="52" t="s">
        <v>58</v>
      </c>
      <c r="E395" s="128"/>
      <c r="F395" s="52"/>
    </row>
    <row r="396" spans="1:6" ht="13.8" x14ac:dyDescent="0.3">
      <c r="A396" s="55">
        <v>31202</v>
      </c>
      <c r="B396" s="56" t="s">
        <v>13</v>
      </c>
      <c r="C396" s="52" t="s">
        <v>109</v>
      </c>
      <c r="D396" s="52" t="s">
        <v>62</v>
      </c>
      <c r="E396" s="128"/>
      <c r="F396" s="52"/>
    </row>
    <row r="397" spans="1:6" ht="13.8" x14ac:dyDescent="0.3">
      <c r="A397" s="55">
        <v>31203</v>
      </c>
      <c r="B397" s="56" t="s">
        <v>13</v>
      </c>
      <c r="C397" s="52" t="s">
        <v>79</v>
      </c>
      <c r="D397" s="52" t="s">
        <v>67</v>
      </c>
      <c r="E397" s="128"/>
      <c r="F397" s="52"/>
    </row>
    <row r="398" spans="1:6" ht="13.8" x14ac:dyDescent="0.3">
      <c r="A398" s="55">
        <v>31210</v>
      </c>
      <c r="B398" s="56" t="s">
        <v>14</v>
      </c>
      <c r="C398" s="52" t="s">
        <v>124</v>
      </c>
      <c r="D398" s="52" t="s">
        <v>66</v>
      </c>
      <c r="E398" s="128"/>
      <c r="F398" s="52"/>
    </row>
    <row r="399" spans="1:6" ht="13.8" x14ac:dyDescent="0.3">
      <c r="A399" s="55">
        <v>31211</v>
      </c>
      <c r="B399" s="56" t="s">
        <v>9530</v>
      </c>
      <c r="C399" s="52" t="s">
        <v>124</v>
      </c>
      <c r="D399" s="52" t="s">
        <v>66</v>
      </c>
      <c r="E399" s="128"/>
      <c r="F399" s="52"/>
    </row>
    <row r="400" spans="1:6" ht="13.8" x14ac:dyDescent="0.3">
      <c r="A400" s="55">
        <v>31212</v>
      </c>
      <c r="B400" s="56" t="s">
        <v>9531</v>
      </c>
      <c r="C400" s="52" t="s">
        <v>124</v>
      </c>
      <c r="D400" s="52" t="s">
        <v>66</v>
      </c>
      <c r="E400" s="128"/>
      <c r="F400" s="52"/>
    </row>
    <row r="401" spans="1:6" ht="13.8" x14ac:dyDescent="0.3">
      <c r="A401" s="55">
        <v>31213</v>
      </c>
      <c r="B401" s="56" t="s">
        <v>9533</v>
      </c>
      <c r="C401" s="52" t="s">
        <v>124</v>
      </c>
      <c r="D401" s="52" t="s">
        <v>66</v>
      </c>
      <c r="E401" s="128"/>
      <c r="F401" s="52"/>
    </row>
    <row r="402" spans="1:6" ht="13.8" x14ac:dyDescent="0.3">
      <c r="A402" s="55">
        <v>31214</v>
      </c>
      <c r="B402" s="56" t="s">
        <v>9532</v>
      </c>
      <c r="C402" s="52" t="s">
        <v>124</v>
      </c>
      <c r="D402" s="52" t="s">
        <v>66</v>
      </c>
      <c r="E402" s="128"/>
      <c r="F402" s="52"/>
    </row>
    <row r="403" spans="1:6" ht="13.8" x14ac:dyDescent="0.3">
      <c r="A403" s="55"/>
      <c r="B403" s="56"/>
      <c r="C403" s="52"/>
      <c r="D403" s="52"/>
      <c r="E403" s="128"/>
      <c r="F403" s="52"/>
    </row>
    <row r="404" spans="1:6" ht="13.8" x14ac:dyDescent="0.3">
      <c r="A404" s="55"/>
      <c r="B404" s="56"/>
      <c r="C404" s="52"/>
      <c r="D404" s="52"/>
      <c r="E404" s="128"/>
      <c r="F404" s="52"/>
    </row>
    <row r="405" spans="1:6" ht="13.8" x14ac:dyDescent="0.3">
      <c r="A405" s="54" t="s">
        <v>9534</v>
      </c>
      <c r="B405" s="56"/>
      <c r="C405" s="52"/>
      <c r="D405" s="52"/>
      <c r="E405" s="128"/>
      <c r="F405" s="52"/>
    </row>
    <row r="406" spans="1:6" ht="13.8" x14ac:dyDescent="0.3">
      <c r="A406" s="55">
        <v>31301</v>
      </c>
      <c r="B406" s="56" t="s">
        <v>12</v>
      </c>
      <c r="C406" s="52" t="s">
        <v>124</v>
      </c>
      <c r="D406" s="52" t="s">
        <v>66</v>
      </c>
      <c r="E406" s="128"/>
      <c r="F406" s="52"/>
    </row>
    <row r="407" spans="1:6" ht="13.8" x14ac:dyDescent="0.3">
      <c r="A407" s="55">
        <v>31302</v>
      </c>
      <c r="B407" s="56" t="s">
        <v>9536</v>
      </c>
      <c r="C407" s="52" t="s">
        <v>109</v>
      </c>
      <c r="D407" s="52" t="s">
        <v>62</v>
      </c>
      <c r="E407" s="128"/>
      <c r="F407" s="52"/>
    </row>
    <row r="408" spans="1:6" ht="13.8" x14ac:dyDescent="0.3">
      <c r="A408" s="55">
        <v>31303</v>
      </c>
      <c r="B408" s="56" t="s">
        <v>12</v>
      </c>
      <c r="C408" s="52" t="s">
        <v>113</v>
      </c>
      <c r="D408" s="52" t="s">
        <v>65</v>
      </c>
      <c r="E408" s="128"/>
      <c r="F408" s="52"/>
    </row>
    <row r="409" spans="1:6" ht="13.8" x14ac:dyDescent="0.3">
      <c r="A409" s="55"/>
      <c r="B409" s="56"/>
      <c r="C409" s="52"/>
      <c r="D409" s="52"/>
      <c r="E409" s="128"/>
      <c r="F409" s="52"/>
    </row>
    <row r="410" spans="1:6" ht="13.8" x14ac:dyDescent="0.3">
      <c r="A410" s="55"/>
      <c r="B410" s="56"/>
      <c r="C410" s="52"/>
      <c r="D410" s="52"/>
      <c r="E410" s="128"/>
      <c r="F410" s="52"/>
    </row>
    <row r="411" spans="1:6" ht="13.8" x14ac:dyDescent="0.3">
      <c r="A411" s="54" t="s">
        <v>9535</v>
      </c>
      <c r="B411" s="56"/>
      <c r="C411" s="52"/>
      <c r="D411" s="52"/>
      <c r="E411" s="128"/>
      <c r="F411" s="52"/>
    </row>
    <row r="412" spans="1:6" ht="13.8" x14ac:dyDescent="0.3">
      <c r="A412" s="55">
        <v>31401</v>
      </c>
      <c r="B412" s="56" t="s">
        <v>436</v>
      </c>
      <c r="C412" s="52" t="s">
        <v>124</v>
      </c>
      <c r="D412" s="52" t="s">
        <v>66</v>
      </c>
      <c r="E412" s="128"/>
      <c r="F412" s="52"/>
    </row>
    <row r="413" spans="1:6" ht="13.8" x14ac:dyDescent="0.3">
      <c r="A413" s="55">
        <v>31402</v>
      </c>
      <c r="B413" s="56" t="s">
        <v>436</v>
      </c>
      <c r="C413" s="52" t="s">
        <v>113</v>
      </c>
      <c r="D413" s="52" t="s">
        <v>65</v>
      </c>
      <c r="E413" s="128"/>
      <c r="F413" s="52"/>
    </row>
    <row r="414" spans="1:6" ht="13.8" x14ac:dyDescent="0.3">
      <c r="A414" s="62">
        <v>31403</v>
      </c>
      <c r="B414" s="79" t="s">
        <v>11061</v>
      </c>
      <c r="C414" s="61" t="s">
        <v>124</v>
      </c>
      <c r="D414" s="61" t="s">
        <v>66</v>
      </c>
      <c r="E414" s="130">
        <v>43437</v>
      </c>
      <c r="F414" s="81"/>
    </row>
    <row r="415" spans="1:6" ht="13.8" x14ac:dyDescent="0.3">
      <c r="A415" s="55"/>
      <c r="B415" s="56"/>
      <c r="C415" s="52"/>
      <c r="D415" s="52"/>
      <c r="E415" s="128"/>
      <c r="F415" s="52"/>
    </row>
    <row r="416" spans="1:6" ht="13.8" x14ac:dyDescent="0.3">
      <c r="A416" s="55"/>
      <c r="B416" s="56"/>
      <c r="C416" s="52"/>
      <c r="D416" s="52"/>
      <c r="E416" s="128"/>
      <c r="F416" s="52"/>
    </row>
    <row r="417" spans="1:6" ht="13.8" x14ac:dyDescent="0.3">
      <c r="A417" s="54" t="s">
        <v>9537</v>
      </c>
      <c r="B417" s="56"/>
      <c r="C417" s="52"/>
      <c r="D417" s="52"/>
      <c r="E417" s="128"/>
      <c r="F417" s="52"/>
    </row>
    <row r="418" spans="1:6" ht="27.6" x14ac:dyDescent="0.3">
      <c r="A418" s="55">
        <v>40101</v>
      </c>
      <c r="B418" s="56" t="s">
        <v>9538</v>
      </c>
      <c r="C418" s="52" t="s">
        <v>124</v>
      </c>
      <c r="D418" s="52" t="s">
        <v>66</v>
      </c>
      <c r="E418" s="128"/>
      <c r="F418" s="52"/>
    </row>
    <row r="419" spans="1:6" ht="27.6" x14ac:dyDescent="0.3">
      <c r="A419" s="55">
        <v>40102</v>
      </c>
      <c r="B419" s="56" t="s">
        <v>9871</v>
      </c>
      <c r="C419" s="52" t="s">
        <v>124</v>
      </c>
      <c r="D419" s="52" t="s">
        <v>66</v>
      </c>
      <c r="E419" s="128"/>
      <c r="F419" s="52"/>
    </row>
    <row r="420" spans="1:6" ht="13.8" x14ac:dyDescent="0.3">
      <c r="A420" s="55">
        <v>40105</v>
      </c>
      <c r="B420" s="58" t="s">
        <v>9539</v>
      </c>
      <c r="C420" s="52" t="s">
        <v>124</v>
      </c>
      <c r="D420" s="52" t="s">
        <v>66</v>
      </c>
      <c r="E420" s="128"/>
      <c r="F420" s="52"/>
    </row>
    <row r="421" spans="1:6" ht="13.8" x14ac:dyDescent="0.3">
      <c r="A421" s="55">
        <v>40106</v>
      </c>
      <c r="B421" s="56" t="s">
        <v>26</v>
      </c>
      <c r="C421" s="52" t="s">
        <v>124</v>
      </c>
      <c r="D421" s="52" t="s">
        <v>66</v>
      </c>
      <c r="E421" s="128"/>
      <c r="F421" s="52"/>
    </row>
    <row r="422" spans="1:6" ht="13.8" x14ac:dyDescent="0.3">
      <c r="A422" s="55">
        <v>40199</v>
      </c>
      <c r="B422" s="56" t="s">
        <v>9540</v>
      </c>
      <c r="C422" s="60" t="s">
        <v>85</v>
      </c>
      <c r="D422" s="60" t="s">
        <v>85</v>
      </c>
      <c r="E422" s="128"/>
      <c r="F422" s="52"/>
    </row>
    <row r="423" spans="1:6" ht="13.8" x14ac:dyDescent="0.3">
      <c r="A423" s="55"/>
      <c r="B423" s="56"/>
      <c r="C423" s="52"/>
      <c r="D423" s="52" t="s">
        <v>8868</v>
      </c>
      <c r="E423" s="128"/>
      <c r="F423" s="52"/>
    </row>
    <row r="424" spans="1:6" ht="13.8" x14ac:dyDescent="0.3">
      <c r="A424" s="55"/>
      <c r="B424" s="56"/>
      <c r="C424" s="52"/>
      <c r="D424" s="52" t="s">
        <v>8868</v>
      </c>
      <c r="E424" s="128"/>
      <c r="F424" s="52"/>
    </row>
    <row r="425" spans="1:6" ht="13.8" x14ac:dyDescent="0.3">
      <c r="A425" s="54" t="s">
        <v>11345</v>
      </c>
      <c r="B425" s="56"/>
      <c r="C425" s="52"/>
      <c r="D425" s="52"/>
      <c r="E425" s="128"/>
      <c r="F425" s="52"/>
    </row>
    <row r="426" spans="1:6" ht="13.8" x14ac:dyDescent="0.3">
      <c r="A426" s="55">
        <v>40201</v>
      </c>
      <c r="B426" s="56" t="s">
        <v>9541</v>
      </c>
      <c r="C426" s="52" t="s">
        <v>124</v>
      </c>
      <c r="D426" s="52" t="s">
        <v>66</v>
      </c>
      <c r="E426" s="128"/>
      <c r="F426" s="52"/>
    </row>
    <row r="427" spans="1:6" ht="13.8" x14ac:dyDescent="0.3">
      <c r="A427" s="55">
        <v>40202</v>
      </c>
      <c r="B427" s="56" t="s">
        <v>9918</v>
      </c>
      <c r="C427" s="52" t="s">
        <v>124</v>
      </c>
      <c r="D427" s="52" t="s">
        <v>66</v>
      </c>
      <c r="E427" s="128"/>
      <c r="F427" s="52"/>
    </row>
    <row r="428" spans="1:6" ht="13.8" x14ac:dyDescent="0.3">
      <c r="A428" s="55">
        <v>40205</v>
      </c>
      <c r="B428" s="58" t="s">
        <v>9539</v>
      </c>
      <c r="C428" s="52" t="s">
        <v>124</v>
      </c>
      <c r="D428" s="52" t="s">
        <v>66</v>
      </c>
      <c r="E428" s="128"/>
      <c r="F428" s="52"/>
    </row>
    <row r="429" spans="1:6" ht="13.8" x14ac:dyDescent="0.3">
      <c r="A429" s="55">
        <v>40206</v>
      </c>
      <c r="B429" s="56" t="s">
        <v>26</v>
      </c>
      <c r="C429" s="52" t="s">
        <v>124</v>
      </c>
      <c r="D429" s="52" t="s">
        <v>66</v>
      </c>
      <c r="E429" s="128"/>
      <c r="F429" s="52"/>
    </row>
    <row r="430" spans="1:6" ht="13.8" x14ac:dyDescent="0.3">
      <c r="A430" s="55">
        <v>40299</v>
      </c>
      <c r="B430" s="56" t="s">
        <v>9540</v>
      </c>
      <c r="C430" s="60" t="s">
        <v>85</v>
      </c>
      <c r="D430" s="60" t="s">
        <v>85</v>
      </c>
      <c r="E430" s="128"/>
      <c r="F430" s="52"/>
    </row>
    <row r="431" spans="1:6" ht="13.8" x14ac:dyDescent="0.3">
      <c r="A431" s="55"/>
      <c r="B431" s="56"/>
      <c r="C431" s="52"/>
      <c r="D431" s="52" t="s">
        <v>8868</v>
      </c>
      <c r="E431" s="128"/>
      <c r="F431" s="52"/>
    </row>
    <row r="432" spans="1:6" ht="13.8" x14ac:dyDescent="0.3">
      <c r="A432" s="55"/>
      <c r="B432" s="56"/>
      <c r="C432" s="52"/>
      <c r="D432" s="52" t="s">
        <v>8868</v>
      </c>
      <c r="E432" s="128"/>
      <c r="F432" s="52"/>
    </row>
    <row r="433" spans="1:6" ht="13.8" x14ac:dyDescent="0.3">
      <c r="A433" s="54" t="s">
        <v>11346</v>
      </c>
      <c r="B433" s="56"/>
      <c r="C433" s="52"/>
      <c r="D433" s="52" t="s">
        <v>8868</v>
      </c>
      <c r="E433" s="128"/>
      <c r="F433" s="52"/>
    </row>
    <row r="434" spans="1:6" ht="13.8" x14ac:dyDescent="0.3">
      <c r="A434" s="55">
        <v>40301</v>
      </c>
      <c r="B434" s="56" t="s">
        <v>9542</v>
      </c>
      <c r="C434" s="52" t="s">
        <v>124</v>
      </c>
      <c r="D434" s="52" t="s">
        <v>66</v>
      </c>
      <c r="E434" s="128"/>
      <c r="F434" s="52"/>
    </row>
    <row r="435" spans="1:6" ht="13.8" x14ac:dyDescent="0.3">
      <c r="A435" s="55">
        <v>40302</v>
      </c>
      <c r="B435" s="56" t="s">
        <v>9542</v>
      </c>
      <c r="C435" s="52" t="s">
        <v>109</v>
      </c>
      <c r="D435" s="52" t="s">
        <v>62</v>
      </c>
      <c r="E435" s="128"/>
      <c r="F435" s="52"/>
    </row>
    <row r="436" spans="1:6" ht="13.8" x14ac:dyDescent="0.3">
      <c r="A436" s="55">
        <v>40303</v>
      </c>
      <c r="B436" s="56" t="s">
        <v>9543</v>
      </c>
      <c r="C436" s="52" t="s">
        <v>124</v>
      </c>
      <c r="D436" s="52" t="s">
        <v>66</v>
      </c>
      <c r="E436" s="128"/>
      <c r="F436" s="52"/>
    </row>
    <row r="437" spans="1:6" ht="13.8" x14ac:dyDescent="0.3">
      <c r="A437" s="62">
        <v>40399</v>
      </c>
      <c r="B437" s="79" t="s">
        <v>9540</v>
      </c>
      <c r="C437" s="64" t="s">
        <v>85</v>
      </c>
      <c r="D437" s="64" t="s">
        <v>85</v>
      </c>
      <c r="E437" s="130">
        <v>44078</v>
      </c>
      <c r="F437" s="52"/>
    </row>
    <row r="438" spans="1:6" ht="13.8" x14ac:dyDescent="0.3">
      <c r="A438" s="55"/>
      <c r="B438" s="56"/>
      <c r="C438" s="52"/>
      <c r="D438" s="52"/>
      <c r="E438" s="128"/>
      <c r="F438" s="52"/>
    </row>
    <row r="439" spans="1:6" ht="13.8" x14ac:dyDescent="0.3">
      <c r="A439" s="54" t="s">
        <v>9544</v>
      </c>
      <c r="B439" s="56"/>
      <c r="C439" s="52"/>
      <c r="D439" s="52"/>
      <c r="E439" s="128"/>
      <c r="F439" s="52"/>
    </row>
    <row r="440" spans="1:6" ht="13.8" x14ac:dyDescent="0.3">
      <c r="A440" s="55"/>
      <c r="B440" s="56"/>
      <c r="C440" s="52"/>
      <c r="D440" s="52" t="s">
        <v>8868</v>
      </c>
      <c r="E440" s="128"/>
      <c r="F440" s="52"/>
    </row>
    <row r="441" spans="1:6" ht="13.8" x14ac:dyDescent="0.3">
      <c r="A441" s="55"/>
      <c r="B441" s="56"/>
      <c r="C441" s="52"/>
      <c r="D441" s="52" t="s">
        <v>8868</v>
      </c>
      <c r="E441" s="128"/>
      <c r="F441" s="52"/>
    </row>
    <row r="442" spans="1:6" ht="13.8" x14ac:dyDescent="0.3">
      <c r="A442" s="54" t="s">
        <v>9545</v>
      </c>
      <c r="B442" s="56"/>
      <c r="C442" s="52"/>
      <c r="D442" s="52"/>
      <c r="E442" s="128"/>
      <c r="F442" s="52"/>
    </row>
    <row r="443" spans="1:6" ht="13.8" x14ac:dyDescent="0.3">
      <c r="A443" s="55">
        <v>40501</v>
      </c>
      <c r="B443" s="56" t="s">
        <v>9546</v>
      </c>
      <c r="C443" s="52" t="s">
        <v>124</v>
      </c>
      <c r="D443" s="52" t="s">
        <v>66</v>
      </c>
      <c r="E443" s="128"/>
      <c r="F443" s="52"/>
    </row>
    <row r="444" spans="1:6" ht="13.8" x14ac:dyDescent="0.3">
      <c r="A444" s="55">
        <v>40504</v>
      </c>
      <c r="B444" s="56" t="s">
        <v>1480</v>
      </c>
      <c r="C444" s="52" t="s">
        <v>124</v>
      </c>
      <c r="D444" s="52" t="s">
        <v>66</v>
      </c>
      <c r="E444" s="128"/>
      <c r="F444" s="52"/>
    </row>
    <row r="445" spans="1:6" ht="13.8" x14ac:dyDescent="0.3">
      <c r="A445" s="55">
        <v>40505</v>
      </c>
      <c r="B445" s="58" t="s">
        <v>9539</v>
      </c>
      <c r="C445" s="52" t="s">
        <v>124</v>
      </c>
      <c r="D445" s="52" t="s">
        <v>66</v>
      </c>
      <c r="E445" s="128"/>
      <c r="F445" s="52"/>
    </row>
    <row r="446" spans="1:6" ht="13.8" x14ac:dyDescent="0.3">
      <c r="A446" s="55">
        <v>40506</v>
      </c>
      <c r="B446" s="56" t="s">
        <v>26</v>
      </c>
      <c r="C446" s="52" t="s">
        <v>124</v>
      </c>
      <c r="D446" s="52" t="s">
        <v>66</v>
      </c>
      <c r="E446" s="128"/>
      <c r="F446" s="52"/>
    </row>
    <row r="447" spans="1:6" ht="13.8" x14ac:dyDescent="0.3">
      <c r="A447" s="55"/>
      <c r="B447" s="56"/>
      <c r="C447" s="52"/>
      <c r="D447" s="52"/>
      <c r="E447" s="128"/>
      <c r="F447" s="52"/>
    </row>
    <row r="448" spans="1:6" ht="13.8" x14ac:dyDescent="0.3">
      <c r="A448" s="55"/>
      <c r="B448" s="56"/>
      <c r="C448" s="52"/>
      <c r="D448" s="52" t="s">
        <v>8868</v>
      </c>
      <c r="E448" s="128"/>
      <c r="F448" s="52"/>
    </row>
    <row r="449" spans="1:6" ht="13.8" x14ac:dyDescent="0.3">
      <c r="A449" s="54" t="s">
        <v>9547</v>
      </c>
      <c r="B449" s="56"/>
      <c r="C449" s="52"/>
      <c r="D449" s="52"/>
      <c r="E449" s="128"/>
      <c r="F449" s="52"/>
    </row>
    <row r="450" spans="1:6" ht="13.8" x14ac:dyDescent="0.3">
      <c r="A450" s="55">
        <v>40601</v>
      </c>
      <c r="B450" s="56" t="s">
        <v>100</v>
      </c>
      <c r="C450" s="52" t="s">
        <v>124</v>
      </c>
      <c r="D450" s="52" t="s">
        <v>66</v>
      </c>
      <c r="E450" s="128"/>
      <c r="F450" s="52"/>
    </row>
    <row r="451" spans="1:6" ht="13.8" x14ac:dyDescent="0.3">
      <c r="A451" s="55">
        <v>40602</v>
      </c>
      <c r="B451" s="56" t="s">
        <v>100</v>
      </c>
      <c r="C451" s="52" t="s">
        <v>109</v>
      </c>
      <c r="D451" s="52" t="s">
        <v>62</v>
      </c>
      <c r="E451" s="128"/>
      <c r="F451" s="52"/>
    </row>
    <row r="452" spans="1:6" ht="13.8" x14ac:dyDescent="0.3">
      <c r="A452" s="55">
        <v>40605</v>
      </c>
      <c r="B452" s="56" t="s">
        <v>103</v>
      </c>
      <c r="C452" s="52" t="s">
        <v>124</v>
      </c>
      <c r="D452" s="52" t="s">
        <v>66</v>
      </c>
      <c r="E452" s="128"/>
      <c r="F452" s="52"/>
    </row>
    <row r="453" spans="1:6" ht="13.8" x14ac:dyDescent="0.3">
      <c r="A453" s="55">
        <v>40606</v>
      </c>
      <c r="B453" s="56" t="s">
        <v>103</v>
      </c>
      <c r="C453" s="52" t="s">
        <v>109</v>
      </c>
      <c r="D453" s="52" t="s">
        <v>62</v>
      </c>
      <c r="E453" s="128"/>
      <c r="F453" s="52"/>
    </row>
    <row r="454" spans="1:6" ht="13.8" x14ac:dyDescent="0.3">
      <c r="A454" s="55"/>
      <c r="B454" s="56"/>
      <c r="C454" s="52"/>
      <c r="D454" s="52"/>
      <c r="E454" s="128"/>
      <c r="F454" s="52"/>
    </row>
    <row r="455" spans="1:6" ht="13.8" x14ac:dyDescent="0.3">
      <c r="A455" s="55"/>
      <c r="B455" s="56"/>
      <c r="C455" s="52"/>
      <c r="D455" s="52"/>
      <c r="E455" s="128"/>
      <c r="F455" s="52"/>
    </row>
    <row r="456" spans="1:6" ht="13.8" x14ac:dyDescent="0.3">
      <c r="A456" s="54" t="s">
        <v>9548</v>
      </c>
      <c r="B456" s="56"/>
      <c r="C456" s="52"/>
      <c r="D456" s="52"/>
      <c r="E456" s="128"/>
      <c r="F456" s="52"/>
    </row>
    <row r="457" spans="1:6" ht="13.8" x14ac:dyDescent="0.3">
      <c r="A457" s="55">
        <v>40701</v>
      </c>
      <c r="B457" s="56" t="s">
        <v>9549</v>
      </c>
      <c r="C457" s="52" t="s">
        <v>124</v>
      </c>
      <c r="D457" s="52" t="s">
        <v>66</v>
      </c>
      <c r="E457" s="128"/>
      <c r="F457" s="52"/>
    </row>
    <row r="458" spans="1:6" ht="13.8" x14ac:dyDescent="0.3">
      <c r="A458" s="55">
        <v>40702</v>
      </c>
      <c r="B458" s="56" t="s">
        <v>9549</v>
      </c>
      <c r="C458" s="52" t="s">
        <v>109</v>
      </c>
      <c r="D458" s="52" t="s">
        <v>62</v>
      </c>
      <c r="E458" s="128"/>
      <c r="F458" s="52"/>
    </row>
    <row r="459" spans="1:6" ht="13.8" x14ac:dyDescent="0.3">
      <c r="A459" s="55">
        <v>40710</v>
      </c>
      <c r="B459" s="56" t="s">
        <v>1480</v>
      </c>
      <c r="C459" s="52" t="s">
        <v>124</v>
      </c>
      <c r="D459" s="52" t="s">
        <v>66</v>
      </c>
      <c r="E459" s="128"/>
      <c r="F459" s="52"/>
    </row>
    <row r="460" spans="1:6" ht="13.8" x14ac:dyDescent="0.3">
      <c r="A460" s="55">
        <v>40711</v>
      </c>
      <c r="B460" s="56" t="s">
        <v>14</v>
      </c>
      <c r="C460" s="52" t="s">
        <v>124</v>
      </c>
      <c r="D460" s="52" t="s">
        <v>66</v>
      </c>
      <c r="E460" s="128"/>
      <c r="F460" s="52"/>
    </row>
    <row r="461" spans="1:6" ht="13.8" x14ac:dyDescent="0.3">
      <c r="A461" s="55">
        <v>40712</v>
      </c>
      <c r="B461" s="56" t="s">
        <v>103</v>
      </c>
      <c r="C461" s="52" t="s">
        <v>124</v>
      </c>
      <c r="D461" s="52" t="s">
        <v>66</v>
      </c>
      <c r="E461" s="128"/>
      <c r="F461" s="52"/>
    </row>
    <row r="462" spans="1:6" ht="13.8" x14ac:dyDescent="0.3">
      <c r="A462" s="55">
        <v>40713</v>
      </c>
      <c r="B462" s="56" t="s">
        <v>103</v>
      </c>
      <c r="C462" s="52" t="s">
        <v>109</v>
      </c>
      <c r="D462" s="52" t="s">
        <v>62</v>
      </c>
      <c r="E462" s="128"/>
      <c r="F462" s="52"/>
    </row>
    <row r="463" spans="1:6" ht="13.8" x14ac:dyDescent="0.3">
      <c r="A463" s="55"/>
      <c r="B463" s="56"/>
      <c r="C463" s="52"/>
      <c r="D463" s="52"/>
      <c r="E463" s="128"/>
      <c r="F463" s="52"/>
    </row>
    <row r="464" spans="1:6" s="3" customFormat="1" ht="13.8" x14ac:dyDescent="0.3">
      <c r="A464" s="55"/>
      <c r="B464" s="56"/>
      <c r="C464" s="52"/>
      <c r="D464" s="52" t="s">
        <v>8868</v>
      </c>
      <c r="E464" s="128"/>
      <c r="F464" s="52"/>
    </row>
    <row r="465" spans="1:6" ht="13.8" x14ac:dyDescent="0.3">
      <c r="A465" s="65" t="s">
        <v>10741</v>
      </c>
      <c r="B465" s="49"/>
      <c r="C465" s="52"/>
      <c r="D465" s="52"/>
      <c r="E465" s="128"/>
      <c r="F465" s="51"/>
    </row>
    <row r="466" spans="1:6" ht="13.8" x14ac:dyDescent="0.3">
      <c r="A466" s="55">
        <v>40801</v>
      </c>
      <c r="B466" s="56" t="s">
        <v>78</v>
      </c>
      <c r="C466" s="52" t="s">
        <v>124</v>
      </c>
      <c r="D466" s="52" t="s">
        <v>66</v>
      </c>
      <c r="E466" s="128"/>
      <c r="F466" s="52"/>
    </row>
    <row r="467" spans="1:6" ht="13.8" x14ac:dyDescent="0.3">
      <c r="A467" s="55">
        <v>40802</v>
      </c>
      <c r="B467" s="56" t="s">
        <v>9550</v>
      </c>
      <c r="C467" s="52" t="s">
        <v>109</v>
      </c>
      <c r="D467" s="52" t="s">
        <v>62</v>
      </c>
      <c r="E467" s="128"/>
      <c r="F467" s="52"/>
    </row>
    <row r="468" spans="1:6" ht="13.8" x14ac:dyDescent="0.3">
      <c r="A468" s="55">
        <v>40805</v>
      </c>
      <c r="B468" s="56" t="s">
        <v>14</v>
      </c>
      <c r="C468" s="52" t="s">
        <v>124</v>
      </c>
      <c r="D468" s="52" t="s">
        <v>66</v>
      </c>
      <c r="E468" s="128"/>
      <c r="F468" s="52"/>
    </row>
    <row r="469" spans="1:6" ht="13.8" x14ac:dyDescent="0.3">
      <c r="A469" s="55">
        <v>40806</v>
      </c>
      <c r="B469" s="56" t="s">
        <v>151</v>
      </c>
      <c r="C469" s="52" t="s">
        <v>124</v>
      </c>
      <c r="D469" s="52" t="s">
        <v>66</v>
      </c>
      <c r="E469" s="128"/>
      <c r="F469" s="52"/>
    </row>
    <row r="470" spans="1:6" ht="13.8" x14ac:dyDescent="0.3">
      <c r="A470" s="55">
        <v>40807</v>
      </c>
      <c r="B470" s="56" t="s">
        <v>136</v>
      </c>
      <c r="C470" s="52" t="s">
        <v>124</v>
      </c>
      <c r="D470" s="52" t="s">
        <v>66</v>
      </c>
      <c r="E470" s="128"/>
      <c r="F470" s="52"/>
    </row>
    <row r="471" spans="1:6" ht="13.8" x14ac:dyDescent="0.3">
      <c r="A471" s="55"/>
      <c r="B471" s="56"/>
      <c r="C471" s="52"/>
      <c r="D471" s="52"/>
      <c r="E471" s="128"/>
      <c r="F471" s="52"/>
    </row>
    <row r="472" spans="1:6" ht="13.8" x14ac:dyDescent="0.3">
      <c r="A472" s="55"/>
      <c r="B472" s="56"/>
      <c r="C472" s="52"/>
      <c r="D472" s="52" t="s">
        <v>8868</v>
      </c>
      <c r="E472" s="128"/>
      <c r="F472" s="52"/>
    </row>
    <row r="473" spans="1:6" ht="13.8" x14ac:dyDescent="0.3">
      <c r="A473" s="54" t="s">
        <v>9551</v>
      </c>
      <c r="B473" s="56"/>
      <c r="C473" s="52"/>
      <c r="D473" s="52"/>
      <c r="E473" s="128"/>
      <c r="F473" s="52"/>
    </row>
    <row r="474" spans="1:6" ht="13.8" x14ac:dyDescent="0.3">
      <c r="A474" s="55">
        <v>40901</v>
      </c>
      <c r="B474" s="56" t="s">
        <v>9558</v>
      </c>
      <c r="C474" s="52" t="s">
        <v>109</v>
      </c>
      <c r="D474" s="52" t="s">
        <v>62</v>
      </c>
      <c r="E474" s="128"/>
      <c r="F474" s="52"/>
    </row>
    <row r="475" spans="1:6" ht="13.8" x14ac:dyDescent="0.3">
      <c r="A475" s="55">
        <v>40902</v>
      </c>
      <c r="B475" s="56" t="s">
        <v>9558</v>
      </c>
      <c r="C475" s="52" t="s">
        <v>124</v>
      </c>
      <c r="D475" s="52" t="s">
        <v>66</v>
      </c>
      <c r="E475" s="128"/>
      <c r="F475" s="52"/>
    </row>
    <row r="476" spans="1:6" ht="13.8" x14ac:dyDescent="0.3">
      <c r="A476" s="55"/>
      <c r="B476" s="56"/>
      <c r="C476" s="52"/>
      <c r="D476" s="52" t="s">
        <v>8868</v>
      </c>
      <c r="E476" s="128"/>
      <c r="F476" s="52"/>
    </row>
    <row r="477" spans="1:6" ht="13.8" x14ac:dyDescent="0.3">
      <c r="A477" s="55"/>
      <c r="B477" s="56"/>
      <c r="C477" s="52"/>
      <c r="D477" s="52" t="s">
        <v>8868</v>
      </c>
      <c r="E477" s="128"/>
      <c r="F477" s="52"/>
    </row>
    <row r="478" spans="1:6" ht="13.8" x14ac:dyDescent="0.3">
      <c r="A478" s="54" t="s">
        <v>8903</v>
      </c>
      <c r="B478" s="56"/>
      <c r="C478" s="52"/>
      <c r="D478" s="52"/>
      <c r="E478" s="128"/>
      <c r="F478" s="52"/>
    </row>
    <row r="479" spans="1:6" ht="13.8" x14ac:dyDescent="0.3">
      <c r="A479" s="55">
        <v>41001</v>
      </c>
      <c r="B479" s="56" t="s">
        <v>9559</v>
      </c>
      <c r="C479" s="52" t="s">
        <v>109</v>
      </c>
      <c r="D479" s="52" t="s">
        <v>62</v>
      </c>
      <c r="E479" s="128"/>
      <c r="F479" s="52"/>
    </row>
    <row r="480" spans="1:6" ht="13.8" x14ac:dyDescent="0.3">
      <c r="A480" s="55"/>
      <c r="B480" s="56"/>
      <c r="C480" s="52"/>
      <c r="D480" s="52" t="s">
        <v>8868</v>
      </c>
      <c r="E480" s="128"/>
      <c r="F480" s="52"/>
    </row>
    <row r="481" spans="1:6" ht="13.8" x14ac:dyDescent="0.3">
      <c r="A481" s="55"/>
      <c r="B481" s="56"/>
      <c r="C481" s="52"/>
      <c r="D481" s="52"/>
      <c r="E481" s="128"/>
      <c r="F481" s="52"/>
    </row>
    <row r="482" spans="1:6" ht="13.8" x14ac:dyDescent="0.3">
      <c r="A482" s="54" t="s">
        <v>8904</v>
      </c>
      <c r="B482" s="56"/>
      <c r="C482" s="52"/>
      <c r="D482" s="52"/>
      <c r="E482" s="128"/>
      <c r="F482" s="52"/>
    </row>
    <row r="483" spans="1:6" ht="13.8" x14ac:dyDescent="0.3">
      <c r="A483" s="55">
        <v>41101</v>
      </c>
      <c r="B483" s="56" t="s">
        <v>9560</v>
      </c>
      <c r="C483" s="52" t="s">
        <v>124</v>
      </c>
      <c r="D483" s="52" t="s">
        <v>66</v>
      </c>
      <c r="E483" s="128"/>
      <c r="F483" s="52"/>
    </row>
    <row r="484" spans="1:6" ht="13.8" x14ac:dyDescent="0.3">
      <c r="A484" s="55">
        <v>41102</v>
      </c>
      <c r="B484" s="56" t="s">
        <v>9560</v>
      </c>
      <c r="C484" s="52" t="s">
        <v>109</v>
      </c>
      <c r="D484" s="52" t="s">
        <v>62</v>
      </c>
      <c r="E484" s="128"/>
      <c r="F484" s="52"/>
    </row>
    <row r="485" spans="1:6" ht="13.8" x14ac:dyDescent="0.3">
      <c r="A485" s="55">
        <v>41105</v>
      </c>
      <c r="B485" s="56" t="s">
        <v>103</v>
      </c>
      <c r="C485" s="52" t="s">
        <v>124</v>
      </c>
      <c r="D485" s="52" t="s">
        <v>66</v>
      </c>
      <c r="E485" s="128"/>
      <c r="F485" s="52"/>
    </row>
    <row r="486" spans="1:6" ht="13.8" x14ac:dyDescent="0.3">
      <c r="A486" s="55">
        <v>41106</v>
      </c>
      <c r="B486" s="56" t="s">
        <v>8744</v>
      </c>
      <c r="C486" s="52" t="s">
        <v>124</v>
      </c>
      <c r="D486" s="52" t="s">
        <v>66</v>
      </c>
      <c r="E486" s="128"/>
      <c r="F486" s="52"/>
    </row>
    <row r="487" spans="1:6" ht="13.8" x14ac:dyDescent="0.3">
      <c r="A487" s="55"/>
      <c r="B487" s="56"/>
      <c r="C487" s="52"/>
      <c r="D487" s="52" t="s">
        <v>8868</v>
      </c>
      <c r="E487" s="128"/>
      <c r="F487" s="52"/>
    </row>
    <row r="488" spans="1:6" ht="13.8" x14ac:dyDescent="0.3">
      <c r="A488" s="55"/>
      <c r="B488" s="56"/>
      <c r="C488" s="52"/>
      <c r="D488" s="52" t="s">
        <v>8868</v>
      </c>
      <c r="E488" s="128"/>
      <c r="F488" s="52"/>
    </row>
    <row r="489" spans="1:6" ht="13.8" x14ac:dyDescent="0.3">
      <c r="A489" s="54" t="s">
        <v>8905</v>
      </c>
      <c r="B489" s="56"/>
      <c r="C489" s="52"/>
      <c r="D489" s="52"/>
      <c r="E489" s="128"/>
      <c r="F489" s="52"/>
    </row>
    <row r="490" spans="1:6" ht="13.8" x14ac:dyDescent="0.3">
      <c r="A490" s="55">
        <v>41201</v>
      </c>
      <c r="B490" s="56" t="s">
        <v>1432</v>
      </c>
      <c r="C490" s="52" t="s">
        <v>124</v>
      </c>
      <c r="D490" s="52" t="s">
        <v>66</v>
      </c>
      <c r="E490" s="128"/>
      <c r="F490" s="52"/>
    </row>
    <row r="491" spans="1:6" ht="13.8" x14ac:dyDescent="0.3">
      <c r="A491" s="55">
        <v>41202</v>
      </c>
      <c r="B491" s="56" t="s">
        <v>1432</v>
      </c>
      <c r="C491" s="52" t="s">
        <v>46</v>
      </c>
      <c r="D491" s="52" t="s">
        <v>67</v>
      </c>
      <c r="E491" s="128"/>
      <c r="F491" s="52"/>
    </row>
    <row r="492" spans="1:6" ht="13.8" x14ac:dyDescent="0.3">
      <c r="A492" s="55"/>
      <c r="B492" s="56"/>
      <c r="C492" s="52"/>
      <c r="D492" s="52" t="s">
        <v>8868</v>
      </c>
      <c r="E492" s="128"/>
      <c r="F492" s="52"/>
    </row>
    <row r="493" spans="1:6" ht="13.8" x14ac:dyDescent="0.3">
      <c r="A493" s="55"/>
      <c r="B493" s="56"/>
      <c r="C493" s="52"/>
      <c r="D493" s="52" t="s">
        <v>8868</v>
      </c>
      <c r="E493" s="128"/>
      <c r="F493" s="52"/>
    </row>
    <row r="494" spans="1:6" ht="13.8" x14ac:dyDescent="0.3">
      <c r="A494" s="54" t="s">
        <v>8906</v>
      </c>
      <c r="B494" s="56"/>
      <c r="C494" s="52"/>
      <c r="D494" s="52"/>
      <c r="E494" s="128"/>
      <c r="F494" s="52"/>
    </row>
    <row r="495" spans="1:6" ht="13.8" x14ac:dyDescent="0.3">
      <c r="A495" s="55">
        <v>41301</v>
      </c>
      <c r="B495" s="56" t="s">
        <v>9561</v>
      </c>
      <c r="C495" s="52" t="s">
        <v>109</v>
      </c>
      <c r="D495" s="52" t="s">
        <v>62</v>
      </c>
      <c r="E495" s="128"/>
      <c r="F495" s="52"/>
    </row>
    <row r="496" spans="1:6" ht="13.8" x14ac:dyDescent="0.3">
      <c r="A496" s="55">
        <v>41302</v>
      </c>
      <c r="B496" s="56" t="s">
        <v>101</v>
      </c>
      <c r="C496" s="52" t="s">
        <v>5</v>
      </c>
      <c r="D496" s="52" t="s">
        <v>58</v>
      </c>
      <c r="E496" s="128"/>
      <c r="F496" s="52"/>
    </row>
    <row r="497" spans="1:6" ht="13.8" x14ac:dyDescent="0.3">
      <c r="A497" s="55"/>
      <c r="B497" s="56"/>
      <c r="C497" s="52"/>
      <c r="D497" s="52"/>
      <c r="E497" s="128"/>
      <c r="F497" s="52"/>
    </row>
    <row r="498" spans="1:6" ht="13.8" x14ac:dyDescent="0.3">
      <c r="A498" s="55"/>
      <c r="B498" s="56"/>
      <c r="C498" s="52"/>
      <c r="D498" s="52" t="s">
        <v>8868</v>
      </c>
      <c r="E498" s="128"/>
      <c r="F498" s="52"/>
    </row>
    <row r="499" spans="1:6" ht="13.8" x14ac:dyDescent="0.3">
      <c r="A499" s="54" t="s">
        <v>9562</v>
      </c>
      <c r="B499" s="56"/>
      <c r="C499" s="52"/>
      <c r="D499" s="52"/>
      <c r="E499" s="128"/>
      <c r="F499" s="52"/>
    </row>
    <row r="500" spans="1:6" ht="13.8" x14ac:dyDescent="0.3">
      <c r="A500" s="55">
        <v>41401</v>
      </c>
      <c r="B500" s="56" t="s">
        <v>9563</v>
      </c>
      <c r="C500" s="52" t="s">
        <v>110</v>
      </c>
      <c r="D500" s="52" t="s">
        <v>63</v>
      </c>
      <c r="E500" s="128"/>
      <c r="F500" s="52"/>
    </row>
    <row r="501" spans="1:6" ht="13.8" x14ac:dyDescent="0.3">
      <c r="A501" s="55">
        <v>41402</v>
      </c>
      <c r="B501" s="56" t="s">
        <v>9563</v>
      </c>
      <c r="C501" s="52" t="s">
        <v>5</v>
      </c>
      <c r="D501" s="52" t="s">
        <v>58</v>
      </c>
      <c r="E501" s="128"/>
      <c r="F501" s="52"/>
    </row>
    <row r="502" spans="1:6" ht="13.8" x14ac:dyDescent="0.3">
      <c r="A502" s="55">
        <v>41410</v>
      </c>
      <c r="B502" s="56" t="s">
        <v>8828</v>
      </c>
      <c r="C502" s="52" t="s">
        <v>105</v>
      </c>
      <c r="D502" s="52" t="s">
        <v>30</v>
      </c>
      <c r="E502" s="128"/>
      <c r="F502" s="52"/>
    </row>
    <row r="503" spans="1:6" ht="13.8" x14ac:dyDescent="0.3">
      <c r="A503" s="55"/>
      <c r="B503" s="56"/>
      <c r="C503" s="52"/>
      <c r="D503" s="52"/>
      <c r="E503" s="128"/>
      <c r="F503" s="52"/>
    </row>
    <row r="504" spans="1:6" ht="13.8" x14ac:dyDescent="0.3">
      <c r="A504" s="55"/>
      <c r="B504" s="56"/>
      <c r="C504" s="52"/>
      <c r="D504" s="52" t="s">
        <v>8868</v>
      </c>
      <c r="E504" s="128"/>
      <c r="F504" s="52"/>
    </row>
    <row r="505" spans="1:6" ht="13.8" x14ac:dyDescent="0.3">
      <c r="A505" s="54" t="s">
        <v>8907</v>
      </c>
      <c r="B505" s="56"/>
      <c r="C505" s="52"/>
      <c r="D505" s="52"/>
      <c r="E505" s="128"/>
      <c r="F505" s="52"/>
    </row>
    <row r="506" spans="1:6" ht="13.8" x14ac:dyDescent="0.3">
      <c r="A506" s="55">
        <v>41501</v>
      </c>
      <c r="B506" s="56" t="s">
        <v>99</v>
      </c>
      <c r="C506" s="52" t="s">
        <v>109</v>
      </c>
      <c r="D506" s="52" t="s">
        <v>62</v>
      </c>
      <c r="E506" s="128"/>
      <c r="F506" s="52"/>
    </row>
    <row r="507" spans="1:6" ht="13.8" x14ac:dyDescent="0.3">
      <c r="A507" s="55">
        <v>41505</v>
      </c>
      <c r="B507" s="56" t="s">
        <v>1480</v>
      </c>
      <c r="C507" s="52" t="s">
        <v>124</v>
      </c>
      <c r="D507" s="52" t="s">
        <v>66</v>
      </c>
      <c r="E507" s="128"/>
      <c r="F507" s="52"/>
    </row>
    <row r="508" spans="1:6" ht="13.8" x14ac:dyDescent="0.3">
      <c r="A508" s="55"/>
      <c r="B508" s="56"/>
      <c r="C508" s="52"/>
      <c r="D508" s="52" t="s">
        <v>8868</v>
      </c>
      <c r="E508" s="128"/>
      <c r="F508" s="52"/>
    </row>
    <row r="509" spans="1:6" ht="13.8" x14ac:dyDescent="0.3">
      <c r="A509" s="55"/>
      <c r="B509" s="56"/>
      <c r="C509" s="52"/>
      <c r="D509" s="52" t="s">
        <v>8868</v>
      </c>
      <c r="E509" s="128"/>
      <c r="F509" s="52"/>
    </row>
    <row r="510" spans="1:6" ht="13.8" x14ac:dyDescent="0.3">
      <c r="A510" s="54" t="s">
        <v>9564</v>
      </c>
      <c r="B510" s="56"/>
      <c r="C510" s="52"/>
      <c r="D510" s="52"/>
      <c r="E510" s="128"/>
      <c r="F510" s="52"/>
    </row>
    <row r="511" spans="1:6" ht="13.8" x14ac:dyDescent="0.3">
      <c r="A511" s="55"/>
      <c r="B511" s="56"/>
      <c r="C511" s="52"/>
      <c r="D511" s="52" t="s">
        <v>8868</v>
      </c>
      <c r="E511" s="128"/>
      <c r="F511" s="52"/>
    </row>
    <row r="512" spans="1:6" ht="13.8" x14ac:dyDescent="0.3">
      <c r="A512" s="55"/>
      <c r="B512" s="56"/>
      <c r="C512" s="52"/>
      <c r="D512" s="52" t="s">
        <v>8868</v>
      </c>
      <c r="E512" s="128"/>
      <c r="F512" s="52"/>
    </row>
    <row r="513" spans="1:6" ht="13.8" x14ac:dyDescent="0.3">
      <c r="A513" s="54" t="s">
        <v>11012</v>
      </c>
      <c r="B513" s="56"/>
      <c r="C513" s="52"/>
      <c r="D513" s="52"/>
      <c r="E513" s="128"/>
      <c r="F513" s="52"/>
    </row>
    <row r="514" spans="1:6" ht="13.8" x14ac:dyDescent="0.3">
      <c r="A514" s="62">
        <v>41701</v>
      </c>
      <c r="B514" s="108" t="s">
        <v>11013</v>
      </c>
      <c r="C514" s="61" t="s">
        <v>124</v>
      </c>
      <c r="D514" s="61" t="s">
        <v>66</v>
      </c>
      <c r="E514" s="130">
        <v>43270</v>
      </c>
      <c r="F514" s="61" t="s">
        <v>11016</v>
      </c>
    </row>
    <row r="515" spans="1:6" ht="13.8" x14ac:dyDescent="0.3">
      <c r="A515" s="62">
        <v>41702</v>
      </c>
      <c r="B515" s="108" t="s">
        <v>11014</v>
      </c>
      <c r="C515" s="61" t="s">
        <v>124</v>
      </c>
      <c r="D515" s="61" t="s">
        <v>66</v>
      </c>
      <c r="E515" s="130">
        <v>43270</v>
      </c>
      <c r="F515" s="61" t="s">
        <v>11016</v>
      </c>
    </row>
    <row r="516" spans="1:6" ht="13.8" x14ac:dyDescent="0.3">
      <c r="A516" s="62">
        <v>41705</v>
      </c>
      <c r="B516" s="108" t="s">
        <v>14</v>
      </c>
      <c r="C516" s="61" t="s">
        <v>124</v>
      </c>
      <c r="D516" s="61" t="s">
        <v>66</v>
      </c>
      <c r="E516" s="130">
        <v>43270</v>
      </c>
      <c r="F516" s="61" t="s">
        <v>11016</v>
      </c>
    </row>
    <row r="517" spans="1:6" ht="13.8" x14ac:dyDescent="0.3">
      <c r="A517" s="62">
        <v>41706</v>
      </c>
      <c r="B517" s="82" t="s">
        <v>26</v>
      </c>
      <c r="C517" s="61" t="s">
        <v>124</v>
      </c>
      <c r="D517" s="61" t="s">
        <v>66</v>
      </c>
      <c r="E517" s="130">
        <v>43270</v>
      </c>
      <c r="F517" s="61" t="s">
        <v>11016</v>
      </c>
    </row>
    <row r="518" spans="1:6" ht="13.8" x14ac:dyDescent="0.3">
      <c r="A518" s="62">
        <v>41707</v>
      </c>
      <c r="B518" s="82" t="s">
        <v>11015</v>
      </c>
      <c r="C518" s="61" t="s">
        <v>124</v>
      </c>
      <c r="D518" s="61" t="s">
        <v>66</v>
      </c>
      <c r="E518" s="130">
        <v>43270</v>
      </c>
      <c r="F518" s="61" t="s">
        <v>11016</v>
      </c>
    </row>
    <row r="519" spans="1:6" ht="13.8" x14ac:dyDescent="0.3">
      <c r="B519" s="56"/>
      <c r="C519" s="81"/>
      <c r="D519" s="81"/>
      <c r="E519" s="128"/>
      <c r="F519" s="81"/>
    </row>
    <row r="520" spans="1:6" ht="13.8" x14ac:dyDescent="0.3">
      <c r="A520" s="55"/>
      <c r="B520" s="56"/>
      <c r="C520" s="52"/>
      <c r="D520" s="52" t="s">
        <v>8868</v>
      </c>
      <c r="E520" s="128"/>
      <c r="F520" s="52"/>
    </row>
    <row r="521" spans="1:6" ht="13.8" x14ac:dyDescent="0.3">
      <c r="A521" s="54" t="s">
        <v>9565</v>
      </c>
      <c r="B521" s="56"/>
      <c r="C521" s="52"/>
      <c r="D521" s="52"/>
      <c r="E521" s="128"/>
      <c r="F521" s="52"/>
    </row>
    <row r="522" spans="1:6" ht="13.8" x14ac:dyDescent="0.3">
      <c r="A522" s="55">
        <v>41801</v>
      </c>
      <c r="B522" s="56" t="s">
        <v>9566</v>
      </c>
      <c r="C522" s="52" t="s">
        <v>109</v>
      </c>
      <c r="D522" s="52" t="s">
        <v>62</v>
      </c>
      <c r="E522" s="128"/>
      <c r="F522" s="52"/>
    </row>
    <row r="523" spans="1:6" ht="13.8" x14ac:dyDescent="0.3">
      <c r="A523" s="55">
        <v>41802</v>
      </c>
      <c r="B523" s="56" t="s">
        <v>9566</v>
      </c>
      <c r="C523" s="52" t="s">
        <v>124</v>
      </c>
      <c r="D523" s="52" t="s">
        <v>66</v>
      </c>
      <c r="E523" s="128"/>
      <c r="F523" s="52"/>
    </row>
    <row r="524" spans="1:6" ht="13.8" x14ac:dyDescent="0.3">
      <c r="A524" s="55"/>
      <c r="B524" s="56"/>
      <c r="C524" s="81"/>
      <c r="D524" s="81"/>
      <c r="E524" s="128"/>
      <c r="F524" s="81"/>
    </row>
    <row r="525" spans="1:6" s="7" customFormat="1" ht="51.6" customHeight="1" x14ac:dyDescent="0.3">
      <c r="A525" s="55"/>
      <c r="B525" s="56"/>
      <c r="C525" s="81"/>
      <c r="D525" s="81"/>
      <c r="E525" s="128"/>
      <c r="F525" s="81"/>
    </row>
    <row r="526" spans="1:6" ht="55.2" x14ac:dyDescent="0.3">
      <c r="A526" s="112" t="s">
        <v>10796</v>
      </c>
      <c r="B526" s="57"/>
      <c r="C526" s="27"/>
      <c r="D526" s="27"/>
      <c r="E526" s="130">
        <v>42527</v>
      </c>
      <c r="F526" s="79" t="s">
        <v>10797</v>
      </c>
    </row>
    <row r="527" spans="1:6" ht="13.8" x14ac:dyDescent="0.3">
      <c r="A527" s="62">
        <v>42001</v>
      </c>
      <c r="B527" s="79" t="s">
        <v>10795</v>
      </c>
      <c r="C527" s="61" t="s">
        <v>109</v>
      </c>
      <c r="D527" s="61" t="s">
        <v>62</v>
      </c>
      <c r="E527" s="130">
        <v>42527</v>
      </c>
      <c r="F527" s="81"/>
    </row>
    <row r="528" spans="1:6" ht="13.8" x14ac:dyDescent="0.3">
      <c r="A528" s="55"/>
      <c r="B528" s="56"/>
      <c r="C528" s="52"/>
      <c r="D528" s="52"/>
      <c r="E528" s="128"/>
      <c r="F528" s="52"/>
    </row>
    <row r="529" spans="1:6" ht="13.8" x14ac:dyDescent="0.3">
      <c r="A529" s="55"/>
      <c r="B529" s="56"/>
      <c r="C529" s="52"/>
      <c r="D529" s="52"/>
      <c r="E529" s="128"/>
      <c r="F529" s="52"/>
    </row>
    <row r="530" spans="1:6" ht="13.8" x14ac:dyDescent="0.3">
      <c r="A530" s="54" t="s">
        <v>11053</v>
      </c>
      <c r="B530" s="56"/>
      <c r="C530" s="81"/>
      <c r="D530" s="81"/>
      <c r="E530" s="130">
        <v>43424</v>
      </c>
      <c r="F530" s="81"/>
    </row>
    <row r="531" spans="1:6" ht="13.8" x14ac:dyDescent="0.3">
      <c r="A531" s="62">
        <v>42101</v>
      </c>
      <c r="B531" s="79" t="s">
        <v>11054</v>
      </c>
      <c r="C531" s="61" t="s">
        <v>109</v>
      </c>
      <c r="D531" s="61" t="s">
        <v>62</v>
      </c>
      <c r="E531" s="130">
        <v>43424</v>
      </c>
      <c r="F531" s="81"/>
    </row>
    <row r="532" spans="1:6" ht="13.8" x14ac:dyDescent="0.3">
      <c r="A532" s="62">
        <v>42109</v>
      </c>
      <c r="B532" s="79" t="s">
        <v>14</v>
      </c>
      <c r="C532" s="61" t="s">
        <v>124</v>
      </c>
      <c r="D532" s="61" t="s">
        <v>66</v>
      </c>
      <c r="E532" s="130">
        <v>43572</v>
      </c>
      <c r="F532" s="81"/>
    </row>
    <row r="533" spans="1:6" ht="13.8" x14ac:dyDescent="0.3">
      <c r="A533" s="62">
        <v>42110</v>
      </c>
      <c r="B533" s="79" t="s">
        <v>11058</v>
      </c>
      <c r="C533" s="61" t="s">
        <v>124</v>
      </c>
      <c r="D533" s="61" t="s">
        <v>66</v>
      </c>
      <c r="E533" s="130">
        <v>43424</v>
      </c>
      <c r="F533" s="81"/>
    </row>
    <row r="534" spans="1:6" ht="13.8" x14ac:dyDescent="0.3">
      <c r="A534" s="62">
        <v>42111</v>
      </c>
      <c r="B534" s="79" t="s">
        <v>103</v>
      </c>
      <c r="C534" s="61" t="s">
        <v>124</v>
      </c>
      <c r="D534" s="61" t="s">
        <v>66</v>
      </c>
      <c r="E534" s="130">
        <v>43424</v>
      </c>
      <c r="F534" s="81"/>
    </row>
    <row r="535" spans="1:6" ht="13.8" x14ac:dyDescent="0.3">
      <c r="A535" s="55"/>
      <c r="B535" s="56"/>
      <c r="C535" s="81"/>
      <c r="D535" s="81"/>
      <c r="E535" s="128"/>
      <c r="F535" s="81"/>
    </row>
    <row r="536" spans="1:6" ht="13.8" x14ac:dyDescent="0.3">
      <c r="A536" s="112" t="s">
        <v>11383</v>
      </c>
      <c r="B536" s="57"/>
      <c r="C536" s="81"/>
      <c r="D536" s="81"/>
      <c r="E536" s="128"/>
      <c r="F536" s="81"/>
    </row>
    <row r="537" spans="1:6" ht="13.8" x14ac:dyDescent="0.3">
      <c r="A537" s="62">
        <v>42201</v>
      </c>
      <c r="B537" s="79" t="s">
        <v>11384</v>
      </c>
      <c r="C537" s="61" t="s">
        <v>109</v>
      </c>
      <c r="D537" s="61" t="s">
        <v>62</v>
      </c>
      <c r="E537" s="130">
        <v>44698</v>
      </c>
      <c r="F537" s="81"/>
    </row>
    <row r="538" spans="1:6" ht="13.8" x14ac:dyDescent="0.3">
      <c r="A538" s="62">
        <v>42210</v>
      </c>
      <c r="B538" s="79" t="s">
        <v>103</v>
      </c>
      <c r="C538" s="61" t="s">
        <v>124</v>
      </c>
      <c r="D538" s="61" t="s">
        <v>66</v>
      </c>
      <c r="E538" s="130">
        <v>44698</v>
      </c>
      <c r="F538" s="81"/>
    </row>
    <row r="539" spans="1:6" ht="13.8" x14ac:dyDescent="0.3">
      <c r="A539" s="55"/>
      <c r="B539" s="56"/>
      <c r="C539" s="81"/>
      <c r="D539" s="81"/>
      <c r="E539" s="128"/>
      <c r="F539" s="81"/>
    </row>
    <row r="540" spans="1:6" ht="13.8" x14ac:dyDescent="0.3">
      <c r="A540" s="54" t="s">
        <v>11138</v>
      </c>
      <c r="B540" s="56"/>
      <c r="C540" s="81"/>
      <c r="D540" s="81"/>
      <c r="E540" s="130">
        <v>43745</v>
      </c>
      <c r="F540" s="81"/>
    </row>
    <row r="541" spans="1:6" ht="13.8" x14ac:dyDescent="0.3">
      <c r="A541" s="62">
        <v>42801</v>
      </c>
      <c r="B541" s="79" t="s">
        <v>11139</v>
      </c>
      <c r="C541" s="61" t="s">
        <v>109</v>
      </c>
      <c r="D541" s="61" t="s">
        <v>62</v>
      </c>
      <c r="E541" s="130">
        <v>43745</v>
      </c>
      <c r="F541" s="81"/>
    </row>
    <row r="542" spans="1:6" ht="13.8" x14ac:dyDescent="0.3">
      <c r="A542" s="55"/>
      <c r="B542" s="56"/>
      <c r="C542" s="81"/>
      <c r="D542" s="81"/>
      <c r="E542" s="128"/>
      <c r="F542" s="81"/>
    </row>
    <row r="543" spans="1:6" ht="13.8" x14ac:dyDescent="0.3">
      <c r="A543" s="55"/>
      <c r="B543" s="56"/>
      <c r="C543" s="81"/>
      <c r="D543" s="81"/>
      <c r="E543" s="128"/>
      <c r="F543" s="81"/>
    </row>
    <row r="544" spans="1:6" ht="13.8" x14ac:dyDescent="0.3">
      <c r="A544" s="54" t="s">
        <v>10920</v>
      </c>
      <c r="B544" s="56"/>
      <c r="C544" s="52"/>
      <c r="D544" s="52"/>
      <c r="E544" s="128"/>
      <c r="F544" s="52"/>
    </row>
    <row r="545" spans="1:6" ht="13.8" x14ac:dyDescent="0.3">
      <c r="A545" s="55">
        <v>42901</v>
      </c>
      <c r="B545" s="56" t="s">
        <v>34</v>
      </c>
      <c r="C545" s="52" t="s">
        <v>124</v>
      </c>
      <c r="D545" s="52" t="s">
        <v>66</v>
      </c>
      <c r="E545" s="128"/>
      <c r="F545" s="52"/>
    </row>
    <row r="546" spans="1:6" ht="13.8" x14ac:dyDescent="0.3">
      <c r="A546" s="55">
        <v>42903</v>
      </c>
      <c r="B546" s="56" t="s">
        <v>34</v>
      </c>
      <c r="C546" s="52" t="s">
        <v>109</v>
      </c>
      <c r="D546" s="52" t="s">
        <v>62</v>
      </c>
      <c r="E546" s="128"/>
      <c r="F546" s="52"/>
    </row>
    <row r="547" spans="1:6" ht="13.8" x14ac:dyDescent="0.3">
      <c r="A547" s="62">
        <v>42905</v>
      </c>
      <c r="B547" s="79" t="s">
        <v>10919</v>
      </c>
      <c r="C547" s="61" t="s">
        <v>124</v>
      </c>
      <c r="D547" s="61" t="s">
        <v>66</v>
      </c>
      <c r="E547" s="130">
        <v>42948</v>
      </c>
      <c r="F547" s="81"/>
    </row>
    <row r="548" spans="1:6" ht="13.8" x14ac:dyDescent="0.3">
      <c r="A548" s="55"/>
      <c r="B548" s="56"/>
      <c r="C548" s="52"/>
      <c r="D548" s="52"/>
      <c r="E548" s="128"/>
      <c r="F548" s="52"/>
    </row>
    <row r="549" spans="1:6" ht="13.8" x14ac:dyDescent="0.3">
      <c r="A549" s="55"/>
      <c r="B549" s="56"/>
      <c r="C549" s="52"/>
      <c r="D549" s="52"/>
      <c r="E549" s="128"/>
      <c r="F549" s="52"/>
    </row>
    <row r="550" spans="1:6" ht="13.8" x14ac:dyDescent="0.3">
      <c r="A550" s="54" t="s">
        <v>11151</v>
      </c>
      <c r="B550" s="56"/>
      <c r="C550" s="81"/>
      <c r="D550" s="81"/>
      <c r="E550" s="128">
        <v>43787</v>
      </c>
      <c r="F550" s="81"/>
    </row>
    <row r="551" spans="1:6" ht="13.8" x14ac:dyDescent="0.3">
      <c r="A551" s="62">
        <v>43001</v>
      </c>
      <c r="B551" s="79" t="s">
        <v>11152</v>
      </c>
      <c r="C551" s="61" t="s">
        <v>109</v>
      </c>
      <c r="D551" s="61" t="s">
        <v>62</v>
      </c>
      <c r="E551" s="130">
        <v>43787</v>
      </c>
      <c r="F551" s="81"/>
    </row>
    <row r="552" spans="1:6" ht="13.8" x14ac:dyDescent="0.3">
      <c r="A552" s="55"/>
      <c r="B552" s="56"/>
      <c r="C552" s="81"/>
      <c r="D552" s="81"/>
      <c r="E552" s="128"/>
      <c r="F552" s="81"/>
    </row>
    <row r="553" spans="1:6" ht="13.8" x14ac:dyDescent="0.3">
      <c r="A553" s="55"/>
      <c r="B553" s="56"/>
      <c r="C553" s="81"/>
      <c r="D553" s="81"/>
      <c r="E553" s="128"/>
      <c r="F553" s="81"/>
    </row>
    <row r="554" spans="1:6" s="125" customFormat="1" ht="13.8" x14ac:dyDescent="0.3">
      <c r="A554" s="54" t="s">
        <v>11347</v>
      </c>
      <c r="B554" s="56"/>
      <c r="C554" s="5"/>
      <c r="D554" s="5"/>
      <c r="E554" s="128"/>
      <c r="F554" s="81"/>
    </row>
    <row r="555" spans="1:6" ht="13.8" x14ac:dyDescent="0.3">
      <c r="A555" s="62">
        <v>43101</v>
      </c>
      <c r="B555" s="79" t="s">
        <v>11348</v>
      </c>
      <c r="C555" s="61" t="s">
        <v>124</v>
      </c>
      <c r="D555" s="61" t="s">
        <v>66</v>
      </c>
      <c r="E555" s="130">
        <v>44473</v>
      </c>
      <c r="F555" s="61"/>
    </row>
    <row r="556" spans="1:6" ht="13.8" x14ac:dyDescent="0.3">
      <c r="A556" s="62">
        <v>43102</v>
      </c>
      <c r="B556" s="79" t="s">
        <v>11348</v>
      </c>
      <c r="C556" s="61" t="s">
        <v>109</v>
      </c>
      <c r="D556" s="61" t="s">
        <v>62</v>
      </c>
      <c r="E556" s="130">
        <v>45460</v>
      </c>
      <c r="F556" s="81"/>
    </row>
    <row r="557" spans="1:6" ht="13.8" x14ac:dyDescent="0.3">
      <c r="A557" s="62"/>
      <c r="B557" s="79"/>
      <c r="C557" s="61"/>
      <c r="D557" s="61"/>
      <c r="E557" s="130"/>
      <c r="F557" s="81"/>
    </row>
    <row r="558" spans="1:6" ht="13.8" x14ac:dyDescent="0.3">
      <c r="A558" s="55"/>
      <c r="B558" s="56"/>
      <c r="C558" s="81"/>
      <c r="D558" s="81"/>
      <c r="E558" s="128"/>
      <c r="F558" s="81"/>
    </row>
    <row r="559" spans="1:6" ht="13.8" x14ac:dyDescent="0.3">
      <c r="A559" s="54" t="s">
        <v>9567</v>
      </c>
      <c r="B559" s="56"/>
      <c r="C559" s="52"/>
      <c r="D559" s="52"/>
      <c r="E559" s="128"/>
      <c r="F559" s="52"/>
    </row>
    <row r="560" spans="1:6" ht="13.8" x14ac:dyDescent="0.3">
      <c r="A560" s="55">
        <v>50101</v>
      </c>
      <c r="B560" s="56" t="s">
        <v>9919</v>
      </c>
      <c r="C560" s="52" t="s">
        <v>109</v>
      </c>
      <c r="D560" s="52" t="s">
        <v>62</v>
      </c>
      <c r="E560" s="128"/>
      <c r="F560" s="52"/>
    </row>
    <row r="561" spans="1:6" ht="13.8" x14ac:dyDescent="0.3">
      <c r="A561" s="55"/>
      <c r="B561" s="56"/>
      <c r="C561" s="52"/>
      <c r="D561" s="52" t="s">
        <v>8868</v>
      </c>
      <c r="E561" s="128"/>
      <c r="F561" s="52"/>
    </row>
    <row r="562" spans="1:6" ht="13.8" x14ac:dyDescent="0.3">
      <c r="A562" s="55"/>
      <c r="B562" s="56"/>
      <c r="C562" s="52"/>
      <c r="D562" s="52" t="s">
        <v>8868</v>
      </c>
      <c r="E562" s="128"/>
      <c r="F562" s="52"/>
    </row>
    <row r="563" spans="1:6" ht="13.8" x14ac:dyDescent="0.3">
      <c r="A563" s="54" t="s">
        <v>9568</v>
      </c>
      <c r="B563" s="56"/>
      <c r="C563" s="52"/>
      <c r="D563" s="52"/>
      <c r="E563" s="128"/>
      <c r="F563" s="52"/>
    </row>
    <row r="564" spans="1:6" ht="13.8" x14ac:dyDescent="0.3">
      <c r="A564" s="55">
        <v>50201</v>
      </c>
      <c r="B564" s="56" t="s">
        <v>9705</v>
      </c>
      <c r="C564" s="52" t="s">
        <v>109</v>
      </c>
      <c r="D564" s="52" t="s">
        <v>62</v>
      </c>
      <c r="E564" s="128"/>
      <c r="F564" s="52"/>
    </row>
    <row r="565" spans="1:6" ht="13.8" x14ac:dyDescent="0.3">
      <c r="A565" s="55">
        <v>50202</v>
      </c>
      <c r="B565" s="56" t="s">
        <v>52</v>
      </c>
      <c r="C565" s="52" t="s">
        <v>110</v>
      </c>
      <c r="D565" s="52" t="s">
        <v>63</v>
      </c>
      <c r="E565" s="128"/>
      <c r="F565" s="52"/>
    </row>
    <row r="566" spans="1:6" ht="13.8" x14ac:dyDescent="0.3">
      <c r="A566" s="55">
        <v>50203</v>
      </c>
      <c r="B566" s="56" t="s">
        <v>53</v>
      </c>
      <c r="C566" s="52" t="s">
        <v>113</v>
      </c>
      <c r="D566" s="52" t="s">
        <v>1495</v>
      </c>
      <c r="E566" s="128"/>
      <c r="F566" s="52"/>
    </row>
    <row r="567" spans="1:6" ht="13.8" x14ac:dyDescent="0.3">
      <c r="A567" s="55">
        <v>50204</v>
      </c>
      <c r="B567" s="56" t="s">
        <v>43</v>
      </c>
      <c r="C567" s="52" t="s">
        <v>6</v>
      </c>
      <c r="D567" s="52" t="s">
        <v>59</v>
      </c>
      <c r="E567" s="128"/>
      <c r="F567" s="52"/>
    </row>
    <row r="568" spans="1:6" ht="13.8" x14ac:dyDescent="0.3">
      <c r="A568" s="55">
        <v>50205</v>
      </c>
      <c r="B568" s="56" t="s">
        <v>24</v>
      </c>
      <c r="C568" s="52" t="s">
        <v>109</v>
      </c>
      <c r="D568" s="52" t="s">
        <v>62</v>
      </c>
      <c r="E568" s="128"/>
      <c r="F568" s="52"/>
    </row>
    <row r="569" spans="1:6" ht="13.8" x14ac:dyDescent="0.3">
      <c r="A569" s="55">
        <v>50206</v>
      </c>
      <c r="B569" s="56" t="s">
        <v>9569</v>
      </c>
      <c r="C569" s="52" t="s">
        <v>109</v>
      </c>
      <c r="D569" s="52" t="s">
        <v>62</v>
      </c>
      <c r="E569" s="128"/>
      <c r="F569" s="52"/>
    </row>
    <row r="570" spans="1:6" ht="13.8" x14ac:dyDescent="0.3">
      <c r="A570" s="55">
        <v>50207</v>
      </c>
      <c r="B570" s="56" t="s">
        <v>8863</v>
      </c>
      <c r="C570" s="52" t="s">
        <v>109</v>
      </c>
      <c r="D570" s="52" t="s">
        <v>62</v>
      </c>
      <c r="E570" s="128"/>
      <c r="F570" s="52"/>
    </row>
    <row r="571" spans="1:6" ht="13.8" x14ac:dyDescent="0.3">
      <c r="A571" s="55">
        <v>50208</v>
      </c>
      <c r="B571" s="56" t="s">
        <v>9570</v>
      </c>
      <c r="C571" s="52" t="s">
        <v>109</v>
      </c>
      <c r="D571" s="52" t="s">
        <v>62</v>
      </c>
      <c r="E571" s="128"/>
      <c r="F571" s="52"/>
    </row>
    <row r="572" spans="1:6" ht="13.8" x14ac:dyDescent="0.3">
      <c r="A572" s="55">
        <v>50209</v>
      </c>
      <c r="B572" s="56" t="s">
        <v>174</v>
      </c>
      <c r="C572" s="52" t="s">
        <v>109</v>
      </c>
      <c r="D572" s="52" t="s">
        <v>62</v>
      </c>
      <c r="E572" s="128"/>
      <c r="F572" s="52"/>
    </row>
    <row r="573" spans="1:6" ht="13.8" x14ac:dyDescent="0.3">
      <c r="A573" s="55"/>
      <c r="B573" s="56"/>
      <c r="C573" s="52"/>
      <c r="D573" s="52" t="s">
        <v>8868</v>
      </c>
      <c r="E573" s="128"/>
      <c r="F573" s="52"/>
    </row>
    <row r="574" spans="1:6" ht="13.8" x14ac:dyDescent="0.3">
      <c r="A574" s="55"/>
      <c r="B574" s="56"/>
      <c r="C574" s="52"/>
      <c r="D574" s="52" t="s">
        <v>8868</v>
      </c>
      <c r="E574" s="128"/>
      <c r="F574" s="52"/>
    </row>
    <row r="575" spans="1:6" ht="13.8" x14ac:dyDescent="0.3">
      <c r="A575" s="54" t="s">
        <v>8908</v>
      </c>
      <c r="B575" s="56"/>
      <c r="C575" s="52"/>
      <c r="D575" s="52"/>
      <c r="E575" s="128"/>
      <c r="F575" s="52"/>
    </row>
    <row r="576" spans="1:6" ht="13.8" x14ac:dyDescent="0.3">
      <c r="A576" s="55">
        <v>55101</v>
      </c>
      <c r="B576" s="56" t="s">
        <v>9572</v>
      </c>
      <c r="C576" s="52" t="s">
        <v>110</v>
      </c>
      <c r="D576" s="52" t="s">
        <v>63</v>
      </c>
      <c r="E576" s="128"/>
      <c r="F576" s="52"/>
    </row>
    <row r="577" spans="1:6" ht="13.8" x14ac:dyDescent="0.3">
      <c r="A577" s="55">
        <v>55102</v>
      </c>
      <c r="B577" s="56" t="s">
        <v>8909</v>
      </c>
      <c r="C577" s="52" t="s">
        <v>6</v>
      </c>
      <c r="D577" s="52" t="s">
        <v>59</v>
      </c>
      <c r="E577" s="128"/>
      <c r="F577" s="52"/>
    </row>
    <row r="578" spans="1:6" ht="13.8" x14ac:dyDescent="0.3">
      <c r="A578" s="55">
        <v>55103</v>
      </c>
      <c r="B578" s="56" t="s">
        <v>8909</v>
      </c>
      <c r="C578" s="52" t="s">
        <v>109</v>
      </c>
      <c r="D578" s="52" t="s">
        <v>62</v>
      </c>
      <c r="E578" s="128"/>
      <c r="F578" s="52"/>
    </row>
    <row r="579" spans="1:6" ht="13.8" x14ac:dyDescent="0.3">
      <c r="A579" s="55">
        <v>55104</v>
      </c>
      <c r="B579" s="56" t="s">
        <v>8910</v>
      </c>
      <c r="C579" s="52" t="s">
        <v>6</v>
      </c>
      <c r="D579" s="52" t="s">
        <v>59</v>
      </c>
      <c r="E579" s="128"/>
      <c r="F579" s="52"/>
    </row>
    <row r="580" spans="1:6" ht="13.8" x14ac:dyDescent="0.3">
      <c r="A580" s="55">
        <v>55105</v>
      </c>
      <c r="B580" s="56" t="s">
        <v>8910</v>
      </c>
      <c r="C580" s="52" t="s">
        <v>85</v>
      </c>
      <c r="D580" s="52" t="s">
        <v>85</v>
      </c>
      <c r="E580" s="128"/>
      <c r="F580" s="52"/>
    </row>
    <row r="581" spans="1:6" ht="13.8" x14ac:dyDescent="0.3">
      <c r="A581" s="55">
        <v>55106</v>
      </c>
      <c r="B581" s="56" t="s">
        <v>8909</v>
      </c>
      <c r="C581" s="52" t="s">
        <v>85</v>
      </c>
      <c r="D581" s="52" t="s">
        <v>85</v>
      </c>
      <c r="E581" s="128"/>
      <c r="F581" s="52"/>
    </row>
    <row r="582" spans="1:6" ht="13.8" x14ac:dyDescent="0.3">
      <c r="A582" s="55">
        <v>55115</v>
      </c>
      <c r="B582" s="56" t="s">
        <v>9573</v>
      </c>
      <c r="C582" s="52" t="s">
        <v>110</v>
      </c>
      <c r="D582" s="52" t="s">
        <v>63</v>
      </c>
      <c r="E582" s="128"/>
      <c r="F582" s="52"/>
    </row>
    <row r="583" spans="1:6" ht="13.8" x14ac:dyDescent="0.3">
      <c r="A583" s="55">
        <v>55116</v>
      </c>
      <c r="B583" s="56" t="s">
        <v>8911</v>
      </c>
      <c r="C583" s="52" t="s">
        <v>6</v>
      </c>
      <c r="D583" s="52" t="s">
        <v>59</v>
      </c>
      <c r="E583" s="128"/>
      <c r="F583" s="52"/>
    </row>
    <row r="584" spans="1:6" ht="13.8" x14ac:dyDescent="0.3">
      <c r="A584" s="55">
        <v>55117</v>
      </c>
      <c r="B584" s="56" t="s">
        <v>155</v>
      </c>
      <c r="C584" s="52" t="s">
        <v>6</v>
      </c>
      <c r="D584" s="52" t="s">
        <v>59</v>
      </c>
      <c r="E584" s="128"/>
      <c r="F584" s="52"/>
    </row>
    <row r="585" spans="1:6" ht="13.8" x14ac:dyDescent="0.3">
      <c r="A585" s="55">
        <v>55120</v>
      </c>
      <c r="B585" s="56" t="s">
        <v>51</v>
      </c>
      <c r="C585" s="52" t="s">
        <v>110</v>
      </c>
      <c r="D585" s="52" t="s">
        <v>63</v>
      </c>
      <c r="E585" s="128"/>
      <c r="F585" s="52"/>
    </row>
    <row r="586" spans="1:6" ht="13.8" x14ac:dyDescent="0.3">
      <c r="A586" s="55">
        <v>55121</v>
      </c>
      <c r="B586" s="56" t="s">
        <v>51</v>
      </c>
      <c r="C586" s="52" t="s">
        <v>6</v>
      </c>
      <c r="D586" s="52" t="s">
        <v>59</v>
      </c>
      <c r="E586" s="128"/>
      <c r="F586" s="52"/>
    </row>
    <row r="587" spans="1:6" ht="13.8" x14ac:dyDescent="0.3">
      <c r="A587" s="55">
        <v>55125</v>
      </c>
      <c r="B587" s="56" t="s">
        <v>161</v>
      </c>
      <c r="C587" s="52" t="s">
        <v>6</v>
      </c>
      <c r="D587" s="52" t="s">
        <v>59</v>
      </c>
      <c r="E587" s="128"/>
      <c r="F587" s="52"/>
    </row>
    <row r="588" spans="1:6" ht="13.8" x14ac:dyDescent="0.3">
      <c r="A588" s="55"/>
      <c r="B588" s="56"/>
      <c r="C588" s="52"/>
      <c r="D588" s="52" t="s">
        <v>8868</v>
      </c>
      <c r="E588" s="128"/>
      <c r="F588" s="52"/>
    </row>
    <row r="589" spans="1:6" ht="13.8" x14ac:dyDescent="0.3">
      <c r="A589" s="55"/>
      <c r="B589" s="56"/>
      <c r="C589" s="52"/>
      <c r="D589" s="52" t="s">
        <v>8868</v>
      </c>
      <c r="E589" s="128"/>
      <c r="F589" s="52"/>
    </row>
    <row r="590" spans="1:6" ht="13.8" x14ac:dyDescent="0.3">
      <c r="A590" s="54" t="s">
        <v>8912</v>
      </c>
      <c r="B590" s="56"/>
      <c r="C590" s="52"/>
      <c r="D590" s="52"/>
      <c r="E590" s="128"/>
      <c r="F590" s="52"/>
    </row>
    <row r="591" spans="1:6" ht="13.8" x14ac:dyDescent="0.3">
      <c r="A591" s="55">
        <v>55201</v>
      </c>
      <c r="B591" s="56" t="s">
        <v>9575</v>
      </c>
      <c r="C591" s="52" t="s">
        <v>113</v>
      </c>
      <c r="D591" s="52" t="s">
        <v>65</v>
      </c>
      <c r="E591" s="128"/>
      <c r="F591" s="52"/>
    </row>
    <row r="592" spans="1:6" ht="13.8" x14ac:dyDescent="0.3">
      <c r="A592" s="55">
        <v>55202</v>
      </c>
      <c r="B592" s="56" t="s">
        <v>9576</v>
      </c>
      <c r="C592" s="52" t="s">
        <v>109</v>
      </c>
      <c r="D592" s="52" t="s">
        <v>62</v>
      </c>
      <c r="E592" s="128"/>
      <c r="F592" s="52"/>
    </row>
    <row r="593" spans="1:6" ht="13.8" x14ac:dyDescent="0.3">
      <c r="A593" s="55">
        <v>55203</v>
      </c>
      <c r="B593" s="56" t="s">
        <v>9576</v>
      </c>
      <c r="C593" s="52" t="s">
        <v>113</v>
      </c>
      <c r="D593" s="52" t="s">
        <v>65</v>
      </c>
      <c r="E593" s="128"/>
      <c r="F593" s="52"/>
    </row>
    <row r="594" spans="1:6" ht="13.8" x14ac:dyDescent="0.3">
      <c r="A594" s="55">
        <v>55210</v>
      </c>
      <c r="B594" s="56" t="s">
        <v>9577</v>
      </c>
      <c r="C594" s="52" t="s">
        <v>113</v>
      </c>
      <c r="D594" s="52" t="s">
        <v>65</v>
      </c>
      <c r="E594" s="128"/>
      <c r="F594" s="52"/>
    </row>
    <row r="595" spans="1:6" ht="13.8" x14ac:dyDescent="0.3">
      <c r="A595" s="55">
        <v>55211</v>
      </c>
      <c r="B595" s="56" t="s">
        <v>9577</v>
      </c>
      <c r="C595" s="81" t="s">
        <v>109</v>
      </c>
      <c r="D595" s="81" t="s">
        <v>62</v>
      </c>
      <c r="E595" s="128"/>
      <c r="F595" s="81"/>
    </row>
    <row r="596" spans="1:6" ht="13.8" x14ac:dyDescent="0.3">
      <c r="A596" s="55">
        <v>55220</v>
      </c>
      <c r="B596" s="56" t="s">
        <v>162</v>
      </c>
      <c r="C596" s="52" t="s">
        <v>109</v>
      </c>
      <c r="D596" s="52" t="s">
        <v>62</v>
      </c>
      <c r="E596" s="128"/>
      <c r="F596" s="52"/>
    </row>
    <row r="597" spans="1:6" ht="13.8" x14ac:dyDescent="0.3">
      <c r="A597" s="55">
        <v>55221</v>
      </c>
      <c r="B597" s="56" t="s">
        <v>162</v>
      </c>
      <c r="C597" s="52" t="s">
        <v>113</v>
      </c>
      <c r="D597" s="52" t="s">
        <v>65</v>
      </c>
      <c r="E597" s="128"/>
      <c r="F597" s="52"/>
    </row>
    <row r="598" spans="1:6" ht="13.8" x14ac:dyDescent="0.3">
      <c r="A598" s="55">
        <v>55222</v>
      </c>
      <c r="B598" s="56" t="s">
        <v>162</v>
      </c>
      <c r="C598" s="52" t="s">
        <v>85</v>
      </c>
      <c r="D598" s="52" t="s">
        <v>85</v>
      </c>
      <c r="E598" s="128"/>
      <c r="F598" s="52"/>
    </row>
    <row r="599" spans="1:6" ht="13.8" x14ac:dyDescent="0.3">
      <c r="A599" s="55">
        <v>55223</v>
      </c>
      <c r="B599" s="56" t="s">
        <v>162</v>
      </c>
      <c r="C599" s="52" t="s">
        <v>110</v>
      </c>
      <c r="D599" s="52" t="s">
        <v>63</v>
      </c>
      <c r="E599" s="128"/>
      <c r="F599" s="52"/>
    </row>
    <row r="600" spans="1:6" ht="13.8" x14ac:dyDescent="0.3">
      <c r="A600" s="55">
        <v>55224</v>
      </c>
      <c r="B600" s="68" t="s">
        <v>163</v>
      </c>
      <c r="C600" s="52" t="s">
        <v>109</v>
      </c>
      <c r="D600" s="52" t="s">
        <v>62</v>
      </c>
      <c r="E600" s="128"/>
      <c r="F600" s="52"/>
    </row>
    <row r="601" spans="1:6" ht="13.8" x14ac:dyDescent="0.3">
      <c r="A601" s="55">
        <v>55225</v>
      </c>
      <c r="B601" s="68" t="s">
        <v>164</v>
      </c>
      <c r="C601" s="52" t="s">
        <v>110</v>
      </c>
      <c r="D601" s="52" t="s">
        <v>63</v>
      </c>
      <c r="E601" s="128"/>
      <c r="F601" s="52"/>
    </row>
    <row r="602" spans="1:6" ht="13.8" x14ac:dyDescent="0.3">
      <c r="A602" s="55">
        <v>55226</v>
      </c>
      <c r="B602" s="56" t="s">
        <v>167</v>
      </c>
      <c r="C602" s="52" t="s">
        <v>109</v>
      </c>
      <c r="D602" s="52" t="s">
        <v>62</v>
      </c>
      <c r="E602" s="128"/>
      <c r="F602" s="52"/>
    </row>
    <row r="603" spans="1:6" ht="13.8" x14ac:dyDescent="0.3">
      <c r="A603" s="55">
        <v>55227</v>
      </c>
      <c r="B603" s="56" t="s">
        <v>167</v>
      </c>
      <c r="C603" s="52" t="s">
        <v>85</v>
      </c>
      <c r="D603" s="52" t="s">
        <v>85</v>
      </c>
      <c r="E603" s="128"/>
      <c r="F603" s="52"/>
    </row>
    <row r="604" spans="1:6" ht="13.8" x14ac:dyDescent="0.3">
      <c r="A604" s="55">
        <v>55230</v>
      </c>
      <c r="B604" s="56" t="s">
        <v>168</v>
      </c>
      <c r="C604" s="52" t="s">
        <v>109</v>
      </c>
      <c r="D604" s="52" t="s">
        <v>62</v>
      </c>
      <c r="E604" s="128"/>
      <c r="F604" s="52"/>
    </row>
    <row r="605" spans="1:6" ht="13.8" x14ac:dyDescent="0.3">
      <c r="A605" s="55">
        <v>55231</v>
      </c>
      <c r="B605" s="56" t="s">
        <v>169</v>
      </c>
      <c r="C605" s="52" t="s">
        <v>105</v>
      </c>
      <c r="D605" s="52" t="s">
        <v>30</v>
      </c>
      <c r="E605" s="128"/>
      <c r="F605" s="52"/>
    </row>
    <row r="606" spans="1:6" ht="13.8" x14ac:dyDescent="0.3">
      <c r="A606" s="55">
        <v>55235</v>
      </c>
      <c r="B606" s="56" t="s">
        <v>170</v>
      </c>
      <c r="C606" s="52" t="s">
        <v>110</v>
      </c>
      <c r="D606" s="52" t="s">
        <v>63</v>
      </c>
      <c r="E606" s="128"/>
      <c r="F606" s="52"/>
    </row>
    <row r="607" spans="1:6" ht="13.8" x14ac:dyDescent="0.3">
      <c r="A607" s="55">
        <v>55236</v>
      </c>
      <c r="B607" s="56" t="s">
        <v>171</v>
      </c>
      <c r="C607" s="52" t="s">
        <v>85</v>
      </c>
      <c r="D607" s="52" t="s">
        <v>85</v>
      </c>
      <c r="E607" s="128"/>
      <c r="F607" s="52"/>
    </row>
    <row r="608" spans="1:6" ht="13.8" x14ac:dyDescent="0.3">
      <c r="A608" s="55">
        <v>55240</v>
      </c>
      <c r="B608" s="56" t="s">
        <v>53</v>
      </c>
      <c r="C608" s="52" t="s">
        <v>113</v>
      </c>
      <c r="D608" s="52" t="s">
        <v>1495</v>
      </c>
      <c r="E608" s="128"/>
      <c r="F608" s="52"/>
    </row>
    <row r="609" spans="1:6" ht="13.8" x14ac:dyDescent="0.3">
      <c r="A609" s="55"/>
      <c r="B609" s="56"/>
      <c r="C609" s="52"/>
      <c r="D609" s="52" t="s">
        <v>8868</v>
      </c>
      <c r="E609" s="128"/>
      <c r="F609" s="52"/>
    </row>
    <row r="610" spans="1:6" ht="13.8" x14ac:dyDescent="0.3">
      <c r="A610" s="55"/>
      <c r="B610" s="56"/>
      <c r="C610" s="52"/>
      <c r="D610" s="52" t="s">
        <v>8868</v>
      </c>
      <c r="E610" s="128"/>
      <c r="F610" s="52"/>
    </row>
    <row r="611" spans="1:6" ht="13.8" x14ac:dyDescent="0.3">
      <c r="A611" s="54" t="s">
        <v>8913</v>
      </c>
      <c r="B611" s="56"/>
      <c r="C611" s="52"/>
      <c r="D611" s="52"/>
      <c r="E611" s="128"/>
      <c r="F611" s="52"/>
    </row>
    <row r="612" spans="1:6" ht="13.8" x14ac:dyDescent="0.3">
      <c r="A612" s="55">
        <v>55301</v>
      </c>
      <c r="B612" s="56" t="s">
        <v>9578</v>
      </c>
      <c r="C612" s="52" t="s">
        <v>6</v>
      </c>
      <c r="D612" s="52" t="s">
        <v>59</v>
      </c>
      <c r="E612" s="128"/>
      <c r="F612" s="52"/>
    </row>
    <row r="613" spans="1:6" ht="13.8" x14ac:dyDescent="0.3">
      <c r="A613" s="55">
        <v>55302</v>
      </c>
      <c r="B613" s="56" t="s">
        <v>9578</v>
      </c>
      <c r="C613" s="52" t="s">
        <v>110</v>
      </c>
      <c r="D613" s="52" t="s">
        <v>63</v>
      </c>
      <c r="E613" s="128"/>
      <c r="F613" s="52"/>
    </row>
    <row r="614" spans="1:6" ht="13.8" x14ac:dyDescent="0.3">
      <c r="A614" s="55">
        <v>55303</v>
      </c>
      <c r="B614" s="56" t="s">
        <v>106</v>
      </c>
      <c r="C614" s="52" t="s">
        <v>85</v>
      </c>
      <c r="D614" s="52" t="s">
        <v>85</v>
      </c>
      <c r="E614" s="128"/>
      <c r="F614" s="52"/>
    </row>
    <row r="615" spans="1:6" ht="14.4" x14ac:dyDescent="0.3">
      <c r="A615" s="55">
        <v>55310</v>
      </c>
      <c r="B615" s="69" t="s">
        <v>9579</v>
      </c>
      <c r="C615" s="52" t="s">
        <v>110</v>
      </c>
      <c r="D615" s="52" t="s">
        <v>63</v>
      </c>
      <c r="E615" s="128"/>
      <c r="F615" s="52"/>
    </row>
    <row r="616" spans="1:6" ht="14.4" x14ac:dyDescent="0.3">
      <c r="A616" s="55">
        <v>55311</v>
      </c>
      <c r="B616" s="69" t="s">
        <v>9579</v>
      </c>
      <c r="C616" s="52" t="s">
        <v>6</v>
      </c>
      <c r="D616" s="52" t="s">
        <v>59</v>
      </c>
      <c r="E616" s="128"/>
      <c r="F616" s="52"/>
    </row>
    <row r="617" spans="1:6" ht="13.8" x14ac:dyDescent="0.3">
      <c r="A617" s="55"/>
      <c r="B617" s="56"/>
      <c r="C617" s="52"/>
      <c r="D617" s="52" t="s">
        <v>8868</v>
      </c>
      <c r="E617" s="128"/>
      <c r="F617" s="52"/>
    </row>
    <row r="618" spans="1:6" ht="13.8" x14ac:dyDescent="0.3">
      <c r="A618" s="55"/>
      <c r="B618" s="56"/>
      <c r="C618" s="52"/>
      <c r="D618" s="52" t="s">
        <v>8868</v>
      </c>
      <c r="E618" s="128"/>
      <c r="F618" s="52"/>
    </row>
    <row r="619" spans="1:6" ht="13.8" x14ac:dyDescent="0.3">
      <c r="A619" s="54" t="s">
        <v>8914</v>
      </c>
      <c r="B619" s="56"/>
      <c r="C619" s="52"/>
      <c r="D619" s="52"/>
      <c r="E619" s="128"/>
      <c r="F619" s="52"/>
    </row>
    <row r="620" spans="1:6" ht="13.8" x14ac:dyDescent="0.3">
      <c r="A620" s="55">
        <v>55401</v>
      </c>
      <c r="B620" s="56" t="s">
        <v>9580</v>
      </c>
      <c r="C620" s="52" t="s">
        <v>105</v>
      </c>
      <c r="D620" s="52" t="s">
        <v>30</v>
      </c>
      <c r="E620" s="128"/>
      <c r="F620" s="52"/>
    </row>
    <row r="621" spans="1:6" ht="27.6" x14ac:dyDescent="0.3">
      <c r="A621" s="113">
        <v>55405</v>
      </c>
      <c r="B621" s="114" t="s">
        <v>10823</v>
      </c>
      <c r="C621" s="115" t="s">
        <v>105</v>
      </c>
      <c r="D621" s="115" t="s">
        <v>30</v>
      </c>
      <c r="E621" s="130" t="s">
        <v>10959</v>
      </c>
      <c r="F621" s="61" t="s">
        <v>10874</v>
      </c>
    </row>
    <row r="622" spans="1:6" ht="13.8" x14ac:dyDescent="0.3">
      <c r="A622" s="55"/>
      <c r="B622" s="56"/>
      <c r="C622" s="52"/>
      <c r="D622" s="52" t="s">
        <v>8868</v>
      </c>
      <c r="E622" s="128"/>
      <c r="F622" s="52"/>
    </row>
    <row r="623" spans="1:6" ht="13.8" x14ac:dyDescent="0.3">
      <c r="A623" s="55"/>
      <c r="B623" s="56"/>
      <c r="C623" s="52"/>
      <c r="D623" s="52" t="s">
        <v>8868</v>
      </c>
      <c r="E623" s="128"/>
      <c r="F623" s="52"/>
    </row>
    <row r="624" spans="1:6" ht="13.8" x14ac:dyDescent="0.3">
      <c r="A624" s="54" t="s">
        <v>8915</v>
      </c>
      <c r="B624" s="56"/>
      <c r="C624" s="52"/>
      <c r="D624" s="52"/>
      <c r="E624" s="128"/>
      <c r="F624" s="52"/>
    </row>
    <row r="625" spans="1:6" ht="13.8" x14ac:dyDescent="0.3">
      <c r="A625" s="55">
        <v>55501</v>
      </c>
      <c r="B625" s="68" t="s">
        <v>9581</v>
      </c>
      <c r="C625" s="70" t="s">
        <v>85</v>
      </c>
      <c r="D625" s="70" t="s">
        <v>85</v>
      </c>
      <c r="E625" s="128"/>
      <c r="F625" s="52"/>
    </row>
    <row r="626" spans="1:6" ht="13.8" x14ac:dyDescent="0.3">
      <c r="A626" s="55">
        <v>55502</v>
      </c>
      <c r="B626" s="68" t="s">
        <v>69</v>
      </c>
      <c r="C626" s="70" t="s">
        <v>105</v>
      </c>
      <c r="D626" s="52" t="s">
        <v>30</v>
      </c>
      <c r="E626" s="128"/>
      <c r="F626" s="52"/>
    </row>
    <row r="627" spans="1:6" ht="13.8" x14ac:dyDescent="0.3">
      <c r="A627" s="55">
        <v>55504</v>
      </c>
      <c r="B627" s="68" t="s">
        <v>87</v>
      </c>
      <c r="C627" s="70" t="s">
        <v>85</v>
      </c>
      <c r="D627" s="70" t="s">
        <v>85</v>
      </c>
      <c r="E627" s="128"/>
      <c r="F627" s="52"/>
    </row>
    <row r="628" spans="1:6" ht="13.8" x14ac:dyDescent="0.3">
      <c r="A628" s="55">
        <v>55505</v>
      </c>
      <c r="B628" s="68" t="s">
        <v>8556</v>
      </c>
      <c r="C628" s="70" t="s">
        <v>110</v>
      </c>
      <c r="D628" s="52" t="s">
        <v>63</v>
      </c>
      <c r="E628" s="128"/>
      <c r="F628" s="52"/>
    </row>
    <row r="629" spans="1:6" ht="13.8" x14ac:dyDescent="0.3">
      <c r="A629" s="55">
        <v>55506</v>
      </c>
      <c r="B629" s="68" t="s">
        <v>9582</v>
      </c>
      <c r="C629" s="70" t="s">
        <v>6</v>
      </c>
      <c r="D629" s="52" t="s">
        <v>59</v>
      </c>
      <c r="E629" s="128"/>
      <c r="F629" s="52"/>
    </row>
    <row r="630" spans="1:6" ht="13.8" x14ac:dyDescent="0.3">
      <c r="A630" s="55"/>
      <c r="B630" s="56"/>
      <c r="C630" s="52"/>
      <c r="D630" s="52" t="s">
        <v>8868</v>
      </c>
      <c r="E630" s="128"/>
      <c r="F630" s="52"/>
    </row>
    <row r="631" spans="1:6" ht="13.8" x14ac:dyDescent="0.3">
      <c r="A631" s="55"/>
      <c r="B631" s="56"/>
      <c r="C631" s="52"/>
      <c r="D631" s="52" t="s">
        <v>8868</v>
      </c>
      <c r="E631" s="128"/>
      <c r="F631" s="52"/>
    </row>
    <row r="632" spans="1:6" ht="13.8" x14ac:dyDescent="0.3">
      <c r="A632" s="54" t="s">
        <v>8916</v>
      </c>
      <c r="B632" s="56"/>
      <c r="C632" s="52"/>
      <c r="D632" s="52"/>
      <c r="E632" s="128"/>
      <c r="F632" s="52"/>
    </row>
    <row r="633" spans="1:6" ht="13.8" x14ac:dyDescent="0.3">
      <c r="A633" s="55">
        <v>55601</v>
      </c>
      <c r="B633" s="68" t="s">
        <v>9583</v>
      </c>
      <c r="C633" s="70" t="s">
        <v>110</v>
      </c>
      <c r="D633" s="52" t="s">
        <v>63</v>
      </c>
      <c r="E633" s="128"/>
      <c r="F633" s="52"/>
    </row>
    <row r="634" spans="1:6" ht="13.8" x14ac:dyDescent="0.3">
      <c r="A634" s="55">
        <v>55602</v>
      </c>
      <c r="B634" s="68" t="s">
        <v>1888</v>
      </c>
      <c r="C634" s="70" t="s">
        <v>110</v>
      </c>
      <c r="D634" s="52" t="s">
        <v>63</v>
      </c>
      <c r="E634" s="128"/>
      <c r="F634" s="52"/>
    </row>
    <row r="635" spans="1:6" ht="13.8" x14ac:dyDescent="0.3">
      <c r="A635" s="55">
        <v>55603</v>
      </c>
      <c r="B635" s="68" t="s">
        <v>1888</v>
      </c>
      <c r="C635" s="70" t="s">
        <v>85</v>
      </c>
      <c r="D635" s="52" t="s">
        <v>85</v>
      </c>
      <c r="E635" s="128"/>
      <c r="F635" s="52"/>
    </row>
    <row r="636" spans="1:6" ht="13.8" x14ac:dyDescent="0.3">
      <c r="A636" s="55"/>
      <c r="B636" s="68"/>
      <c r="C636" s="52"/>
      <c r="D636" s="52" t="s">
        <v>8868</v>
      </c>
      <c r="E636" s="128"/>
      <c r="F636" s="52"/>
    </row>
    <row r="637" spans="1:6" ht="13.8" x14ac:dyDescent="0.3">
      <c r="A637" s="55"/>
      <c r="B637" s="56"/>
      <c r="C637" s="52"/>
      <c r="D637" s="52" t="s">
        <v>8868</v>
      </c>
      <c r="E637" s="128"/>
      <c r="F637" s="52"/>
    </row>
    <row r="638" spans="1:6" ht="13.8" x14ac:dyDescent="0.3">
      <c r="A638" s="54" t="s">
        <v>8917</v>
      </c>
      <c r="B638" s="56"/>
      <c r="C638" s="52"/>
      <c r="D638" s="52"/>
      <c r="E638" s="128"/>
      <c r="F638" s="52"/>
    </row>
    <row r="639" spans="1:6" ht="13.8" x14ac:dyDescent="0.3">
      <c r="A639" s="55">
        <v>55701</v>
      </c>
      <c r="B639" s="56" t="s">
        <v>9584</v>
      </c>
      <c r="C639" s="52" t="s">
        <v>113</v>
      </c>
      <c r="D639" s="52" t="s">
        <v>54</v>
      </c>
      <c r="E639" s="128"/>
      <c r="F639" s="52"/>
    </row>
    <row r="640" spans="1:6" ht="13.8" x14ac:dyDescent="0.3">
      <c r="A640" s="55">
        <v>55702</v>
      </c>
      <c r="B640" s="56" t="s">
        <v>9585</v>
      </c>
      <c r="C640" s="71" t="s">
        <v>110</v>
      </c>
      <c r="D640" s="71" t="s">
        <v>63</v>
      </c>
      <c r="E640" s="128"/>
      <c r="F640" s="52"/>
    </row>
    <row r="641" spans="1:6" ht="13.8" x14ac:dyDescent="0.3">
      <c r="A641" s="55">
        <v>55703</v>
      </c>
      <c r="B641" s="56" t="s">
        <v>9585</v>
      </c>
      <c r="C641" s="71" t="s">
        <v>109</v>
      </c>
      <c r="D641" s="71" t="s">
        <v>62</v>
      </c>
      <c r="E641" s="128"/>
      <c r="F641" s="52"/>
    </row>
    <row r="642" spans="1:6" ht="13.8" x14ac:dyDescent="0.3">
      <c r="A642" s="55">
        <v>55706</v>
      </c>
      <c r="B642" s="56" t="s">
        <v>9584</v>
      </c>
      <c r="C642" s="52" t="s">
        <v>85</v>
      </c>
      <c r="D642" s="52" t="s">
        <v>85</v>
      </c>
      <c r="E642" s="128"/>
      <c r="F642" s="52"/>
    </row>
    <row r="643" spans="1:6" ht="13.8" x14ac:dyDescent="0.3">
      <c r="A643" s="55">
        <v>55707</v>
      </c>
      <c r="B643" s="56" t="s">
        <v>9586</v>
      </c>
      <c r="C643" s="52" t="s">
        <v>6</v>
      </c>
      <c r="D643" s="52" t="s">
        <v>59</v>
      </c>
      <c r="E643" s="128"/>
      <c r="F643" s="52"/>
    </row>
    <row r="644" spans="1:6" ht="13.8" x14ac:dyDescent="0.3">
      <c r="A644" s="62">
        <v>55720</v>
      </c>
      <c r="B644" s="79" t="s">
        <v>10858</v>
      </c>
      <c r="C644" s="61" t="s">
        <v>85</v>
      </c>
      <c r="D644" s="61" t="s">
        <v>85</v>
      </c>
      <c r="E644" s="130">
        <v>42696</v>
      </c>
      <c r="F644" s="52"/>
    </row>
    <row r="645" spans="1:6" ht="13.8" x14ac:dyDescent="0.3">
      <c r="A645" s="55"/>
      <c r="B645" s="56"/>
      <c r="C645" s="52"/>
      <c r="D645" s="52" t="s">
        <v>8868</v>
      </c>
      <c r="E645" s="128"/>
      <c r="F645" s="52"/>
    </row>
    <row r="646" spans="1:6" ht="13.8" x14ac:dyDescent="0.3">
      <c r="A646" s="55"/>
      <c r="B646" s="56"/>
      <c r="C646" s="52"/>
      <c r="D646" s="52"/>
      <c r="E646" s="128"/>
      <c r="F646" s="52"/>
    </row>
    <row r="647" spans="1:6" ht="13.8" x14ac:dyDescent="0.3">
      <c r="A647" s="54" t="s">
        <v>8918</v>
      </c>
      <c r="B647" s="56"/>
      <c r="C647" s="81"/>
      <c r="D647" s="81"/>
      <c r="E647" s="128"/>
      <c r="F647" s="81"/>
    </row>
    <row r="648" spans="1:6" ht="13.8" x14ac:dyDescent="0.3">
      <c r="A648" s="55">
        <v>55801</v>
      </c>
      <c r="B648" s="56" t="s">
        <v>70</v>
      </c>
      <c r="C648" s="52" t="s">
        <v>109</v>
      </c>
      <c r="D648" s="52" t="s">
        <v>62</v>
      </c>
      <c r="E648" s="128"/>
      <c r="F648" s="52"/>
    </row>
    <row r="649" spans="1:6" ht="13.8" x14ac:dyDescent="0.3">
      <c r="A649" s="55"/>
      <c r="B649" s="56"/>
      <c r="C649" s="52"/>
      <c r="D649" s="52" t="s">
        <v>8868</v>
      </c>
      <c r="E649" s="128"/>
      <c r="F649" s="52"/>
    </row>
    <row r="650" spans="1:6" ht="13.8" x14ac:dyDescent="0.3">
      <c r="A650" s="55"/>
      <c r="B650" s="56"/>
      <c r="C650" s="52"/>
      <c r="D650" s="52" t="s">
        <v>8868</v>
      </c>
      <c r="E650" s="128"/>
      <c r="F650" s="52"/>
    </row>
    <row r="651" spans="1:6" ht="13.8" x14ac:dyDescent="0.3">
      <c r="A651" s="54" t="s">
        <v>8919</v>
      </c>
      <c r="B651" s="56"/>
      <c r="C651" s="52"/>
      <c r="D651" s="52"/>
      <c r="E651" s="128"/>
      <c r="F651" s="52"/>
    </row>
    <row r="652" spans="1:6" ht="13.8" x14ac:dyDescent="0.3">
      <c r="A652" s="55">
        <v>55901</v>
      </c>
      <c r="B652" s="56" t="s">
        <v>9907</v>
      </c>
      <c r="C652" s="52" t="s">
        <v>109</v>
      </c>
      <c r="D652" s="52" t="s">
        <v>62</v>
      </c>
      <c r="E652" s="128"/>
      <c r="F652" s="52"/>
    </row>
    <row r="653" spans="1:6" ht="13.8" x14ac:dyDescent="0.3">
      <c r="A653" s="55"/>
      <c r="B653" s="56"/>
      <c r="C653" s="52"/>
      <c r="D653" s="52" t="s">
        <v>8868</v>
      </c>
      <c r="E653" s="128"/>
      <c r="F653" s="52"/>
    </row>
    <row r="654" spans="1:6" ht="13.8" x14ac:dyDescent="0.3">
      <c r="A654" s="55"/>
      <c r="B654" s="56"/>
      <c r="C654" s="52"/>
      <c r="D654" s="52" t="s">
        <v>8868</v>
      </c>
      <c r="E654" s="128"/>
      <c r="F654" s="52"/>
    </row>
    <row r="655" spans="1:6" ht="13.8" x14ac:dyDescent="0.3">
      <c r="A655" s="54" t="s">
        <v>9872</v>
      </c>
      <c r="B655" s="56"/>
      <c r="C655" s="52"/>
      <c r="D655" s="52"/>
      <c r="E655" s="128"/>
      <c r="F655" s="52"/>
    </row>
    <row r="656" spans="1:6" ht="13.8" x14ac:dyDescent="0.3">
      <c r="A656" s="55">
        <v>56001</v>
      </c>
      <c r="B656" s="56" t="s">
        <v>74</v>
      </c>
      <c r="C656" s="52" t="s">
        <v>109</v>
      </c>
      <c r="D656" s="52" t="s">
        <v>62</v>
      </c>
      <c r="E656" s="128"/>
      <c r="F656" s="52"/>
    </row>
    <row r="657" spans="1:6" ht="13.8" x14ac:dyDescent="0.3">
      <c r="A657" s="55">
        <v>56003</v>
      </c>
      <c r="B657" s="56" t="s">
        <v>74</v>
      </c>
      <c r="C657" s="52" t="s">
        <v>85</v>
      </c>
      <c r="D657" s="52" t="s">
        <v>85</v>
      </c>
      <c r="E657" s="128"/>
      <c r="F657" s="52"/>
    </row>
    <row r="658" spans="1:6" ht="13.8" x14ac:dyDescent="0.3">
      <c r="A658" s="55"/>
      <c r="B658" s="56"/>
      <c r="C658" s="52"/>
      <c r="D658" s="52" t="s">
        <v>8868</v>
      </c>
      <c r="E658" s="128"/>
      <c r="F658" s="52"/>
    </row>
    <row r="659" spans="1:6" ht="13.8" x14ac:dyDescent="0.3">
      <c r="A659" s="55"/>
      <c r="B659" s="56"/>
      <c r="C659" s="52"/>
      <c r="D659" s="52"/>
      <c r="E659" s="128"/>
      <c r="F659" s="52"/>
    </row>
    <row r="660" spans="1:6" ht="13.8" x14ac:dyDescent="0.3">
      <c r="A660" s="54" t="s">
        <v>9587</v>
      </c>
      <c r="B660" s="57"/>
      <c r="C660" s="52"/>
      <c r="D660" s="52" t="s">
        <v>8868</v>
      </c>
      <c r="E660" s="128"/>
      <c r="F660" s="52"/>
    </row>
    <row r="661" spans="1:6" ht="13.8" x14ac:dyDescent="0.3">
      <c r="A661" s="55">
        <v>56101</v>
      </c>
      <c r="B661" s="56" t="s">
        <v>8552</v>
      </c>
      <c r="C661" s="52" t="s">
        <v>110</v>
      </c>
      <c r="D661" s="52" t="s">
        <v>63</v>
      </c>
      <c r="E661" s="128"/>
      <c r="F661" s="52"/>
    </row>
    <row r="662" spans="1:6" ht="13.8" x14ac:dyDescent="0.3">
      <c r="A662" s="55"/>
      <c r="B662" s="56"/>
      <c r="C662" s="52"/>
      <c r="D662" s="52" t="s">
        <v>8868</v>
      </c>
      <c r="E662" s="128"/>
      <c r="F662" s="52"/>
    </row>
    <row r="663" spans="1:6" ht="13.8" x14ac:dyDescent="0.3">
      <c r="A663" s="55"/>
      <c r="B663" s="56"/>
      <c r="C663" s="52"/>
      <c r="D663" s="52" t="s">
        <v>8868</v>
      </c>
      <c r="E663" s="128"/>
      <c r="F663" s="52"/>
    </row>
    <row r="664" spans="1:6" ht="13.8" x14ac:dyDescent="0.3">
      <c r="A664" s="54" t="s">
        <v>8920</v>
      </c>
      <c r="B664" s="56"/>
      <c r="C664" s="52"/>
      <c r="D664" s="52"/>
      <c r="E664" s="128"/>
      <c r="F664" s="52"/>
    </row>
    <row r="665" spans="1:6" ht="13.8" x14ac:dyDescent="0.3">
      <c r="A665" s="55">
        <v>56201</v>
      </c>
      <c r="B665" s="56" t="s">
        <v>75</v>
      </c>
      <c r="C665" s="52" t="s">
        <v>85</v>
      </c>
      <c r="D665" s="52" t="s">
        <v>85</v>
      </c>
      <c r="E665" s="128"/>
      <c r="F665" s="52"/>
    </row>
    <row r="666" spans="1:6" ht="13.8" x14ac:dyDescent="0.3">
      <c r="A666" s="55">
        <v>56202</v>
      </c>
      <c r="B666" s="56" t="s">
        <v>76</v>
      </c>
      <c r="C666" s="52" t="s">
        <v>85</v>
      </c>
      <c r="D666" s="52" t="s">
        <v>85</v>
      </c>
      <c r="E666" s="128"/>
      <c r="F666" s="52"/>
    </row>
    <row r="667" spans="1:6" ht="13.8" x14ac:dyDescent="0.3">
      <c r="A667" s="62">
        <v>56203</v>
      </c>
      <c r="B667" s="79" t="s">
        <v>76</v>
      </c>
      <c r="C667" s="61" t="s">
        <v>6</v>
      </c>
      <c r="D667" s="61" t="s">
        <v>59</v>
      </c>
      <c r="E667" s="130">
        <v>43717</v>
      </c>
      <c r="F667" s="81"/>
    </row>
    <row r="668" spans="1:6" ht="13.8" x14ac:dyDescent="0.3">
      <c r="A668" s="55">
        <v>56204</v>
      </c>
      <c r="B668" s="56" t="s">
        <v>8921</v>
      </c>
      <c r="C668" s="52" t="s">
        <v>109</v>
      </c>
      <c r="D668" s="52" t="s">
        <v>62</v>
      </c>
      <c r="E668" s="128"/>
      <c r="F668" s="52"/>
    </row>
    <row r="669" spans="1:6" ht="13.8" x14ac:dyDescent="0.3">
      <c r="A669" s="55">
        <v>56205</v>
      </c>
      <c r="B669" s="56" t="s">
        <v>8921</v>
      </c>
      <c r="C669" s="52" t="s">
        <v>85</v>
      </c>
      <c r="D669" s="52" t="s">
        <v>85</v>
      </c>
      <c r="E669" s="128"/>
      <c r="F669" s="52"/>
    </row>
    <row r="670" spans="1:6" ht="13.8" x14ac:dyDescent="0.3">
      <c r="A670" s="55"/>
      <c r="B670" s="56"/>
      <c r="C670" s="52"/>
      <c r="D670" s="52"/>
      <c r="E670" s="128"/>
      <c r="F670" s="52"/>
    </row>
    <row r="671" spans="1:6" ht="13.8" x14ac:dyDescent="0.3">
      <c r="A671" s="55"/>
      <c r="B671" s="56"/>
      <c r="C671" s="52"/>
      <c r="D671" s="52" t="s">
        <v>8868</v>
      </c>
      <c r="E671" s="128"/>
      <c r="F671" s="52"/>
    </row>
    <row r="672" spans="1:6" ht="13.8" x14ac:dyDescent="0.3">
      <c r="A672" s="54" t="s">
        <v>8922</v>
      </c>
      <c r="B672" s="56"/>
      <c r="C672" s="52"/>
      <c r="D672" s="52"/>
      <c r="E672" s="128"/>
      <c r="F672" s="52"/>
    </row>
    <row r="673" spans="1:6" ht="13.8" x14ac:dyDescent="0.3">
      <c r="A673" s="55">
        <v>56301</v>
      </c>
      <c r="B673" s="56" t="s">
        <v>9588</v>
      </c>
      <c r="C673" s="52" t="s">
        <v>85</v>
      </c>
      <c r="D673" s="52" t="s">
        <v>85</v>
      </c>
      <c r="E673" s="128"/>
      <c r="F673" s="52"/>
    </row>
    <row r="674" spans="1:6" ht="13.8" x14ac:dyDescent="0.3">
      <c r="A674" s="55">
        <v>56302</v>
      </c>
      <c r="B674" s="56" t="s">
        <v>9588</v>
      </c>
      <c r="C674" s="52" t="s">
        <v>109</v>
      </c>
      <c r="D674" s="52" t="s">
        <v>56</v>
      </c>
      <c r="E674" s="128"/>
      <c r="F674" s="52"/>
    </row>
    <row r="675" spans="1:6" ht="13.8" x14ac:dyDescent="0.3">
      <c r="A675" s="55">
        <v>56303</v>
      </c>
      <c r="B675" s="56" t="s">
        <v>9589</v>
      </c>
      <c r="C675" s="52" t="s">
        <v>110</v>
      </c>
      <c r="D675" s="52" t="s">
        <v>63</v>
      </c>
      <c r="E675" s="128"/>
      <c r="F675" s="52"/>
    </row>
    <row r="676" spans="1:6" ht="13.8" x14ac:dyDescent="0.3">
      <c r="A676" s="87">
        <v>56304</v>
      </c>
      <c r="B676" s="75" t="s">
        <v>10732</v>
      </c>
      <c r="C676" s="82" t="s">
        <v>110</v>
      </c>
      <c r="D676" s="82" t="s">
        <v>63</v>
      </c>
      <c r="E676" s="132">
        <v>42401</v>
      </c>
      <c r="F676" s="52"/>
    </row>
    <row r="677" spans="1:6" ht="13.8" x14ac:dyDescent="0.3">
      <c r="A677" s="55">
        <v>56305</v>
      </c>
      <c r="B677" s="56" t="s">
        <v>44</v>
      </c>
      <c r="C677" s="52" t="s">
        <v>109</v>
      </c>
      <c r="D677" s="52" t="s">
        <v>56</v>
      </c>
      <c r="E677" s="128"/>
      <c r="F677" s="52"/>
    </row>
    <row r="678" spans="1:6" ht="13.8" x14ac:dyDescent="0.3">
      <c r="A678" s="55">
        <v>56310</v>
      </c>
      <c r="B678" s="56" t="s">
        <v>9590</v>
      </c>
      <c r="C678" s="52" t="s">
        <v>46</v>
      </c>
      <c r="D678" s="52" t="s">
        <v>67</v>
      </c>
      <c r="E678" s="128"/>
      <c r="F678" s="52"/>
    </row>
    <row r="679" spans="1:6" ht="13.8" x14ac:dyDescent="0.3">
      <c r="A679" s="55">
        <v>56311</v>
      </c>
      <c r="B679" s="56" t="s">
        <v>9590</v>
      </c>
      <c r="C679" s="52" t="s">
        <v>109</v>
      </c>
      <c r="D679" s="52" t="s">
        <v>56</v>
      </c>
      <c r="E679" s="128"/>
      <c r="F679" s="52"/>
    </row>
    <row r="680" spans="1:6" ht="13.8" x14ac:dyDescent="0.3">
      <c r="A680" s="55">
        <v>56312</v>
      </c>
      <c r="B680" s="56" t="s">
        <v>9590</v>
      </c>
      <c r="C680" s="52" t="s">
        <v>6</v>
      </c>
      <c r="D680" s="52" t="s">
        <v>59</v>
      </c>
      <c r="E680" s="128"/>
      <c r="F680" s="52"/>
    </row>
    <row r="681" spans="1:6" ht="13.8" x14ac:dyDescent="0.3">
      <c r="A681" s="55">
        <v>56320</v>
      </c>
      <c r="B681" s="56" t="s">
        <v>7</v>
      </c>
      <c r="C681" s="52" t="s">
        <v>85</v>
      </c>
      <c r="D681" s="52" t="s">
        <v>85</v>
      </c>
      <c r="E681" s="128"/>
      <c r="F681" s="52"/>
    </row>
    <row r="682" spans="1:6" ht="13.8" x14ac:dyDescent="0.3">
      <c r="A682" s="55"/>
      <c r="B682" s="56"/>
      <c r="C682" s="52"/>
      <c r="D682" s="52" t="s">
        <v>8868</v>
      </c>
      <c r="E682" s="128"/>
      <c r="F682" s="52"/>
    </row>
    <row r="683" spans="1:6" ht="13.8" x14ac:dyDescent="0.3">
      <c r="A683" s="55"/>
      <c r="B683" s="56"/>
      <c r="C683" s="52"/>
      <c r="D683" s="52" t="s">
        <v>8868</v>
      </c>
      <c r="E683" s="128"/>
      <c r="F683" s="52"/>
    </row>
    <row r="684" spans="1:6" ht="13.8" x14ac:dyDescent="0.3">
      <c r="A684" s="54" t="s">
        <v>8923</v>
      </c>
      <c r="B684" s="56"/>
      <c r="C684" s="52"/>
      <c r="D684" s="52"/>
      <c r="E684" s="128"/>
      <c r="F684" s="52"/>
    </row>
    <row r="685" spans="1:6" ht="13.8" x14ac:dyDescent="0.3">
      <c r="A685" s="55">
        <v>56401</v>
      </c>
      <c r="B685" s="56" t="s">
        <v>9591</v>
      </c>
      <c r="C685" s="52" t="s">
        <v>6</v>
      </c>
      <c r="D685" s="52" t="s">
        <v>59</v>
      </c>
      <c r="E685" s="128"/>
      <c r="F685" s="52"/>
    </row>
    <row r="686" spans="1:6" ht="13.8" x14ac:dyDescent="0.3">
      <c r="A686" s="55"/>
      <c r="B686" s="56"/>
      <c r="C686" s="52"/>
      <c r="D686" s="52" t="s">
        <v>8868</v>
      </c>
      <c r="E686" s="128"/>
      <c r="F686" s="52"/>
    </row>
    <row r="687" spans="1:6" ht="13.8" x14ac:dyDescent="0.3">
      <c r="A687" s="55"/>
      <c r="B687" s="56"/>
      <c r="C687" s="52"/>
      <c r="D687" s="52" t="s">
        <v>8868</v>
      </c>
      <c r="E687" s="128"/>
      <c r="F687" s="52"/>
    </row>
    <row r="688" spans="1:6" ht="13.8" x14ac:dyDescent="0.3">
      <c r="A688" s="54" t="s">
        <v>8924</v>
      </c>
      <c r="B688" s="56"/>
      <c r="C688" s="52"/>
      <c r="D688" s="52"/>
      <c r="E688" s="128"/>
      <c r="F688" s="52"/>
    </row>
    <row r="689" spans="1:6" ht="13.8" x14ac:dyDescent="0.3">
      <c r="A689" s="55">
        <v>56501</v>
      </c>
      <c r="B689" s="56" t="s">
        <v>9592</v>
      </c>
      <c r="C689" s="52" t="s">
        <v>110</v>
      </c>
      <c r="D689" s="52" t="s">
        <v>63</v>
      </c>
      <c r="E689" s="128"/>
      <c r="F689" s="52"/>
    </row>
    <row r="690" spans="1:6" ht="13.8" x14ac:dyDescent="0.3">
      <c r="A690" s="55">
        <v>56502</v>
      </c>
      <c r="B690" s="56" t="s">
        <v>9593</v>
      </c>
      <c r="C690" s="52" t="s">
        <v>110</v>
      </c>
      <c r="D690" s="52" t="s">
        <v>63</v>
      </c>
      <c r="E690" s="128"/>
      <c r="F690" s="52"/>
    </row>
    <row r="691" spans="1:6" ht="13.8" x14ac:dyDescent="0.3">
      <c r="A691" s="55">
        <v>56503</v>
      </c>
      <c r="B691" s="56" t="s">
        <v>9594</v>
      </c>
      <c r="C691" s="52" t="s">
        <v>110</v>
      </c>
      <c r="D691" s="52" t="s">
        <v>63</v>
      </c>
      <c r="E691" s="128"/>
      <c r="F691" s="52"/>
    </row>
    <row r="692" spans="1:6" ht="13.8" x14ac:dyDescent="0.3">
      <c r="A692" s="55">
        <v>56505</v>
      </c>
      <c r="B692" s="56" t="s">
        <v>8</v>
      </c>
      <c r="C692" s="52" t="s">
        <v>6</v>
      </c>
      <c r="D692" s="52" t="s">
        <v>59</v>
      </c>
      <c r="E692" s="128"/>
      <c r="F692" s="52"/>
    </row>
    <row r="693" spans="1:6" ht="13.8" x14ac:dyDescent="0.3">
      <c r="A693" s="55">
        <v>56506</v>
      </c>
      <c r="B693" s="56" t="s">
        <v>145</v>
      </c>
      <c r="C693" s="52" t="s">
        <v>110</v>
      </c>
      <c r="D693" s="52" t="s">
        <v>63</v>
      </c>
      <c r="E693" s="128"/>
      <c r="F693" s="52"/>
    </row>
    <row r="694" spans="1:6" ht="13.8" x14ac:dyDescent="0.3">
      <c r="A694" s="55">
        <v>56507</v>
      </c>
      <c r="B694" s="56" t="s">
        <v>146</v>
      </c>
      <c r="C694" s="52" t="s">
        <v>110</v>
      </c>
      <c r="D694" s="52" t="s">
        <v>63</v>
      </c>
      <c r="E694" s="128"/>
      <c r="F694" s="52"/>
    </row>
    <row r="695" spans="1:6" ht="13.8" x14ac:dyDescent="0.3">
      <c r="A695" s="55"/>
      <c r="B695" s="56"/>
      <c r="C695" s="52"/>
      <c r="D695" s="52" t="s">
        <v>8868</v>
      </c>
      <c r="E695" s="128"/>
      <c r="F695" s="52"/>
    </row>
    <row r="696" spans="1:6" ht="13.8" x14ac:dyDescent="0.3">
      <c r="A696" s="55"/>
      <c r="B696" s="56"/>
      <c r="C696" s="52"/>
      <c r="D696" s="52" t="s">
        <v>8868</v>
      </c>
      <c r="E696" s="128"/>
      <c r="F696" s="52"/>
    </row>
    <row r="697" spans="1:6" ht="13.8" x14ac:dyDescent="0.3">
      <c r="A697" s="54" t="s">
        <v>8925</v>
      </c>
      <c r="B697" s="56"/>
      <c r="C697" s="52"/>
      <c r="D697" s="52"/>
      <c r="E697" s="128"/>
      <c r="F697" s="52"/>
    </row>
    <row r="698" spans="1:6" ht="13.8" x14ac:dyDescent="0.3">
      <c r="A698" s="55">
        <v>56601</v>
      </c>
      <c r="B698" s="56" t="s">
        <v>9595</v>
      </c>
      <c r="C698" s="52" t="s">
        <v>109</v>
      </c>
      <c r="D698" s="52" t="s">
        <v>62</v>
      </c>
      <c r="E698" s="128"/>
      <c r="F698" s="52"/>
    </row>
    <row r="699" spans="1:6" ht="13.8" x14ac:dyDescent="0.3">
      <c r="A699" s="55">
        <v>56602</v>
      </c>
      <c r="B699" s="56" t="s">
        <v>9596</v>
      </c>
      <c r="C699" s="52" t="s">
        <v>113</v>
      </c>
      <c r="D699" s="52" t="s">
        <v>65</v>
      </c>
      <c r="E699" s="128"/>
      <c r="F699" s="52"/>
    </row>
    <row r="700" spans="1:6" ht="13.8" x14ac:dyDescent="0.3">
      <c r="A700" s="55">
        <v>56603</v>
      </c>
      <c r="B700" s="56" t="s">
        <v>9597</v>
      </c>
      <c r="C700" s="52" t="s">
        <v>109</v>
      </c>
      <c r="D700" s="52" t="s">
        <v>62</v>
      </c>
      <c r="E700" s="128"/>
      <c r="F700" s="52"/>
    </row>
    <row r="701" spans="1:6" ht="13.8" x14ac:dyDescent="0.3">
      <c r="A701" s="55">
        <v>56604</v>
      </c>
      <c r="B701" s="56" t="s">
        <v>9598</v>
      </c>
      <c r="C701" s="52" t="s">
        <v>113</v>
      </c>
      <c r="D701" s="52" t="s">
        <v>65</v>
      </c>
      <c r="E701" s="128"/>
      <c r="F701" s="52"/>
    </row>
    <row r="702" spans="1:6" ht="13.8" x14ac:dyDescent="0.3">
      <c r="A702" s="55"/>
      <c r="B702" s="56"/>
      <c r="C702" s="52"/>
      <c r="D702" s="52" t="s">
        <v>8868</v>
      </c>
      <c r="E702" s="128"/>
      <c r="F702" s="52"/>
    </row>
    <row r="703" spans="1:6" ht="13.8" x14ac:dyDescent="0.3">
      <c r="A703" s="55"/>
      <c r="B703" s="56"/>
      <c r="C703" s="52"/>
      <c r="D703" s="52" t="s">
        <v>8868</v>
      </c>
      <c r="E703" s="128"/>
      <c r="F703" s="52"/>
    </row>
    <row r="704" spans="1:6" ht="13.8" x14ac:dyDescent="0.3">
      <c r="A704" s="54" t="s">
        <v>9599</v>
      </c>
      <c r="B704" s="56"/>
      <c r="C704" s="52"/>
      <c r="D704" s="52" t="s">
        <v>8868</v>
      </c>
      <c r="E704" s="128"/>
      <c r="F704" s="52"/>
    </row>
    <row r="705" spans="1:6" ht="13.8" x14ac:dyDescent="0.3">
      <c r="A705" s="55">
        <v>56701</v>
      </c>
      <c r="B705" s="56" t="s">
        <v>1690</v>
      </c>
      <c r="C705" s="52" t="s">
        <v>110</v>
      </c>
      <c r="D705" s="52" t="s">
        <v>63</v>
      </c>
      <c r="E705" s="128"/>
      <c r="F705" s="52"/>
    </row>
    <row r="706" spans="1:6" ht="13.8" x14ac:dyDescent="0.3">
      <c r="A706" s="55">
        <v>56702</v>
      </c>
      <c r="B706" s="56" t="s">
        <v>1690</v>
      </c>
      <c r="C706" s="52" t="s">
        <v>6</v>
      </c>
      <c r="D706" s="52" t="s">
        <v>59</v>
      </c>
      <c r="E706" s="128"/>
      <c r="F706" s="52"/>
    </row>
    <row r="707" spans="1:6" ht="13.8" x14ac:dyDescent="0.3">
      <c r="A707" s="55">
        <v>56703</v>
      </c>
      <c r="B707" s="56" t="s">
        <v>8486</v>
      </c>
      <c r="C707" s="52" t="s">
        <v>110</v>
      </c>
      <c r="D707" s="52" t="s">
        <v>63</v>
      </c>
      <c r="E707" s="128"/>
      <c r="F707" s="52"/>
    </row>
    <row r="708" spans="1:6" ht="13.8" x14ac:dyDescent="0.3">
      <c r="A708" s="55">
        <v>56705</v>
      </c>
      <c r="B708" s="56" t="s">
        <v>98</v>
      </c>
      <c r="C708" s="52" t="s">
        <v>6</v>
      </c>
      <c r="D708" s="52" t="s">
        <v>59</v>
      </c>
      <c r="E708" s="128"/>
      <c r="F708" s="52"/>
    </row>
    <row r="709" spans="1:6" ht="13.8" x14ac:dyDescent="0.3">
      <c r="A709" s="55">
        <v>56706</v>
      </c>
      <c r="B709" s="56" t="s">
        <v>142</v>
      </c>
      <c r="C709" s="52" t="s">
        <v>6</v>
      </c>
      <c r="D709" s="52" t="s">
        <v>59</v>
      </c>
      <c r="E709" s="128"/>
      <c r="F709" s="52"/>
    </row>
    <row r="710" spans="1:6" ht="13.8" x14ac:dyDescent="0.3">
      <c r="A710" s="55"/>
      <c r="B710" s="56"/>
      <c r="C710" s="52"/>
      <c r="D710" s="52" t="s">
        <v>8868</v>
      </c>
      <c r="E710" s="128"/>
      <c r="F710" s="52"/>
    </row>
    <row r="711" spans="1:6" ht="13.8" x14ac:dyDescent="0.3">
      <c r="A711" s="55"/>
      <c r="B711" s="56"/>
      <c r="C711" s="52"/>
      <c r="D711" s="52"/>
      <c r="E711" s="128"/>
      <c r="F711" s="52"/>
    </row>
    <row r="712" spans="1:6" ht="13.8" x14ac:dyDescent="0.3">
      <c r="A712" s="54" t="s">
        <v>9600</v>
      </c>
      <c r="B712" s="56"/>
      <c r="C712" s="52"/>
      <c r="D712" s="52"/>
      <c r="E712" s="128"/>
      <c r="F712" s="52"/>
    </row>
    <row r="713" spans="1:6" ht="13.8" x14ac:dyDescent="0.3">
      <c r="A713" s="55">
        <v>56801</v>
      </c>
      <c r="B713" s="56" t="s">
        <v>20</v>
      </c>
      <c r="C713" s="52" t="s">
        <v>109</v>
      </c>
      <c r="D713" s="52" t="s">
        <v>62</v>
      </c>
      <c r="E713" s="128"/>
      <c r="F713" s="52"/>
    </row>
    <row r="714" spans="1:6" ht="13.8" x14ac:dyDescent="0.3">
      <c r="A714" s="55">
        <v>56802</v>
      </c>
      <c r="B714" s="56" t="s">
        <v>20</v>
      </c>
      <c r="C714" s="52" t="s">
        <v>113</v>
      </c>
      <c r="D714" s="52" t="s">
        <v>65</v>
      </c>
      <c r="E714" s="128"/>
      <c r="F714" s="52"/>
    </row>
    <row r="715" spans="1:6" ht="13.8" x14ac:dyDescent="0.3">
      <c r="A715" s="55">
        <v>56803</v>
      </c>
      <c r="B715" s="56" t="s">
        <v>9601</v>
      </c>
      <c r="C715" s="52" t="s">
        <v>109</v>
      </c>
      <c r="D715" s="52" t="s">
        <v>62</v>
      </c>
      <c r="E715" s="128"/>
      <c r="F715" s="52"/>
    </row>
    <row r="716" spans="1:6" ht="13.8" x14ac:dyDescent="0.3">
      <c r="A716" s="55">
        <v>56804</v>
      </c>
      <c r="B716" s="56" t="s">
        <v>9601</v>
      </c>
      <c r="C716" s="52" t="s">
        <v>113</v>
      </c>
      <c r="D716" s="52" t="s">
        <v>65</v>
      </c>
      <c r="E716" s="128"/>
      <c r="F716" s="52"/>
    </row>
    <row r="717" spans="1:6" ht="13.8" x14ac:dyDescent="0.3">
      <c r="A717" s="55"/>
      <c r="B717" s="56"/>
      <c r="C717" s="52"/>
      <c r="D717" s="52"/>
      <c r="E717" s="128"/>
      <c r="F717" s="52"/>
    </row>
    <row r="718" spans="1:6" ht="13.8" x14ac:dyDescent="0.3">
      <c r="A718" s="55"/>
      <c r="B718" s="56"/>
      <c r="C718" s="52"/>
      <c r="D718" s="52"/>
      <c r="E718" s="128"/>
      <c r="F718" s="52"/>
    </row>
    <row r="719" spans="1:6" ht="13.8" x14ac:dyDescent="0.3">
      <c r="A719" s="54" t="s">
        <v>9602</v>
      </c>
      <c r="B719" s="56"/>
      <c r="C719" s="52"/>
      <c r="D719" s="52"/>
      <c r="E719" s="128"/>
      <c r="F719" s="52"/>
    </row>
    <row r="720" spans="1:6" ht="13.8" x14ac:dyDescent="0.3">
      <c r="A720" s="55">
        <v>56901</v>
      </c>
      <c r="B720" s="56" t="s">
        <v>9905</v>
      </c>
      <c r="C720" s="52" t="s">
        <v>109</v>
      </c>
      <c r="D720" s="52" t="s">
        <v>62</v>
      </c>
      <c r="E720" s="128"/>
      <c r="F720" s="52"/>
    </row>
    <row r="721" spans="1:6" ht="13.8" x14ac:dyDescent="0.3">
      <c r="A721" s="55"/>
      <c r="B721" s="56"/>
      <c r="C721" s="52"/>
      <c r="D721" s="52"/>
      <c r="E721" s="128"/>
      <c r="F721" s="52"/>
    </row>
    <row r="722" spans="1:6" ht="13.8" x14ac:dyDescent="0.3">
      <c r="A722" s="55"/>
      <c r="B722" s="56"/>
      <c r="C722" s="52"/>
      <c r="D722" s="52"/>
      <c r="E722" s="128"/>
      <c r="F722" s="52"/>
    </row>
    <row r="723" spans="1:6" ht="13.8" x14ac:dyDescent="0.3">
      <c r="A723" s="72" t="s">
        <v>10851</v>
      </c>
      <c r="B723" s="73"/>
      <c r="C723" s="51"/>
      <c r="D723" s="51"/>
      <c r="E723" s="132"/>
      <c r="F723" s="52"/>
    </row>
    <row r="724" spans="1:6" ht="13.8" x14ac:dyDescent="0.3">
      <c r="A724" s="87">
        <v>57401</v>
      </c>
      <c r="B724" s="75" t="s">
        <v>9955</v>
      </c>
      <c r="C724" s="82" t="s">
        <v>109</v>
      </c>
      <c r="D724" s="82" t="s">
        <v>62</v>
      </c>
      <c r="E724" s="133">
        <v>41800</v>
      </c>
      <c r="F724" s="52"/>
    </row>
    <row r="725" spans="1:6" ht="29.4" customHeight="1" x14ac:dyDescent="0.3">
      <c r="A725" s="87">
        <v>57402</v>
      </c>
      <c r="B725" s="75" t="s">
        <v>9956</v>
      </c>
      <c r="C725" s="82" t="s">
        <v>124</v>
      </c>
      <c r="D725" s="82" t="s">
        <v>66</v>
      </c>
      <c r="E725" s="133">
        <v>41800</v>
      </c>
      <c r="F725" s="52"/>
    </row>
    <row r="726" spans="1:6" ht="13.8" x14ac:dyDescent="0.3">
      <c r="A726" s="87">
        <v>57403</v>
      </c>
      <c r="B726" s="75" t="s">
        <v>10907</v>
      </c>
      <c r="C726" s="82" t="s">
        <v>109</v>
      </c>
      <c r="D726" s="82" t="s">
        <v>62</v>
      </c>
      <c r="E726" s="133" t="s">
        <v>10911</v>
      </c>
      <c r="F726" s="52"/>
    </row>
    <row r="727" spans="1:6" ht="13.8" x14ac:dyDescent="0.3">
      <c r="A727" s="87">
        <v>57404</v>
      </c>
      <c r="B727" s="75" t="s">
        <v>10907</v>
      </c>
      <c r="C727" s="82" t="s">
        <v>109</v>
      </c>
      <c r="D727" s="82" t="s">
        <v>56</v>
      </c>
      <c r="E727" s="133">
        <v>44724</v>
      </c>
      <c r="F727" s="52"/>
    </row>
    <row r="728" spans="1:6" ht="13.8" x14ac:dyDescent="0.3">
      <c r="A728" s="55"/>
      <c r="B728" s="56"/>
      <c r="C728" s="52"/>
      <c r="D728" s="52"/>
      <c r="E728" s="128"/>
      <c r="F728" s="52"/>
    </row>
    <row r="729" spans="1:6" ht="13.8" x14ac:dyDescent="0.3">
      <c r="A729" s="54" t="s">
        <v>10852</v>
      </c>
      <c r="B729" s="57"/>
      <c r="C729" s="52"/>
      <c r="D729" s="52"/>
      <c r="E729" s="128"/>
      <c r="F729" s="52"/>
    </row>
    <row r="730" spans="1:6" ht="13.8" x14ac:dyDescent="0.3">
      <c r="A730" s="55">
        <v>57501</v>
      </c>
      <c r="B730" s="56" t="s">
        <v>2006</v>
      </c>
      <c r="C730" s="52" t="s">
        <v>85</v>
      </c>
      <c r="D730" s="52" t="s">
        <v>85</v>
      </c>
      <c r="E730" s="128"/>
      <c r="F730" s="52"/>
    </row>
    <row r="731" spans="1:6" ht="13.8" x14ac:dyDescent="0.3">
      <c r="A731" s="55">
        <v>57502</v>
      </c>
      <c r="B731" s="56" t="s">
        <v>2009</v>
      </c>
      <c r="C731" s="52" t="s">
        <v>85</v>
      </c>
      <c r="D731" s="52" t="s">
        <v>85</v>
      </c>
      <c r="E731" s="128"/>
      <c r="F731" s="52"/>
    </row>
    <row r="732" spans="1:6" ht="13.8" x14ac:dyDescent="0.3">
      <c r="A732" s="62">
        <v>57520</v>
      </c>
      <c r="B732" s="79" t="s">
        <v>10788</v>
      </c>
      <c r="C732" s="61" t="s">
        <v>97</v>
      </c>
      <c r="D732" s="61" t="s">
        <v>172</v>
      </c>
      <c r="E732" s="130">
        <v>42516</v>
      </c>
      <c r="F732" s="81"/>
    </row>
    <row r="733" spans="1:6" s="3" customFormat="1" ht="13.8" x14ac:dyDescent="0.3">
      <c r="A733" s="55"/>
      <c r="B733" s="56"/>
      <c r="C733" s="52"/>
      <c r="D733" s="52"/>
      <c r="E733" s="128"/>
      <c r="F733" s="52"/>
    </row>
    <row r="734" spans="1:6" ht="13.8" x14ac:dyDescent="0.3">
      <c r="A734" s="55"/>
      <c r="B734" s="56"/>
      <c r="C734" s="52"/>
      <c r="D734" s="52"/>
      <c r="E734" s="128"/>
      <c r="F734" s="52"/>
    </row>
    <row r="735" spans="1:6" ht="13.8" x14ac:dyDescent="0.3">
      <c r="A735" s="65" t="s">
        <v>10742</v>
      </c>
      <c r="B735" s="49"/>
      <c r="C735" s="52"/>
      <c r="D735" s="52"/>
      <c r="E735" s="128"/>
      <c r="F735" s="51"/>
    </row>
    <row r="736" spans="1:6" ht="13.8" x14ac:dyDescent="0.3">
      <c r="A736" s="55">
        <v>57601</v>
      </c>
      <c r="B736" s="56" t="s">
        <v>9605</v>
      </c>
      <c r="C736" s="52" t="s">
        <v>110</v>
      </c>
      <c r="D736" s="52" t="s">
        <v>63</v>
      </c>
      <c r="E736" s="128"/>
      <c r="F736" s="52"/>
    </row>
    <row r="737" spans="1:6" s="3" customFormat="1" ht="13.8" x14ac:dyDescent="0.3">
      <c r="A737" s="55"/>
      <c r="B737" s="56"/>
      <c r="C737" s="52"/>
      <c r="D737" s="52"/>
      <c r="E737" s="128"/>
      <c r="F737" s="52"/>
    </row>
    <row r="738" spans="1:6" ht="13.8" x14ac:dyDescent="0.3">
      <c r="A738" s="55"/>
      <c r="B738" s="56"/>
      <c r="C738" s="52"/>
      <c r="D738" s="52" t="s">
        <v>8868</v>
      </c>
      <c r="E738" s="128"/>
      <c r="F738" s="52"/>
    </row>
    <row r="739" spans="1:6" ht="13.8" x14ac:dyDescent="0.3">
      <c r="A739" s="65" t="s">
        <v>10743</v>
      </c>
      <c r="B739" s="49"/>
      <c r="C739" s="52"/>
      <c r="D739" s="52"/>
      <c r="E739" s="128"/>
      <c r="F739" s="51"/>
    </row>
    <row r="740" spans="1:6" ht="13.8" x14ac:dyDescent="0.3">
      <c r="A740" s="55">
        <v>57701</v>
      </c>
      <c r="B740" s="56" t="s">
        <v>9606</v>
      </c>
      <c r="C740" s="52" t="s">
        <v>85</v>
      </c>
      <c r="D740" s="52" t="s">
        <v>85</v>
      </c>
      <c r="E740" s="128"/>
      <c r="F740" s="52"/>
    </row>
    <row r="741" spans="1:6" ht="13.8" x14ac:dyDescent="0.3">
      <c r="A741" s="55">
        <v>57705</v>
      </c>
      <c r="B741" s="56" t="s">
        <v>9607</v>
      </c>
      <c r="C741" s="52" t="s">
        <v>109</v>
      </c>
      <c r="D741" s="52" t="s">
        <v>56</v>
      </c>
      <c r="E741" s="128"/>
      <c r="F741" s="52"/>
    </row>
    <row r="742" spans="1:6" s="4" customFormat="1" ht="13.8" x14ac:dyDescent="0.3">
      <c r="A742" s="55"/>
      <c r="B742" s="56"/>
      <c r="C742" s="52"/>
      <c r="D742" s="52"/>
      <c r="E742" s="128"/>
      <c r="F742" s="52"/>
    </row>
    <row r="743" spans="1:6" ht="13.8" x14ac:dyDescent="0.3">
      <c r="A743" s="55"/>
      <c r="B743" s="56"/>
      <c r="C743" s="52"/>
      <c r="D743" s="52"/>
      <c r="E743" s="128"/>
      <c r="F743" s="52"/>
    </row>
    <row r="744" spans="1:6" ht="13.8" x14ac:dyDescent="0.3">
      <c r="A744" s="74" t="s">
        <v>10744</v>
      </c>
      <c r="B744" s="75"/>
      <c r="C744" s="52"/>
      <c r="D744" s="52"/>
      <c r="E744" s="128"/>
      <c r="F744" s="76"/>
    </row>
    <row r="745" spans="1:6" ht="13.8" x14ac:dyDescent="0.3">
      <c r="A745" s="55">
        <v>58001</v>
      </c>
      <c r="B745" s="56" t="s">
        <v>32</v>
      </c>
      <c r="C745" s="52" t="s">
        <v>85</v>
      </c>
      <c r="D745" s="52" t="s">
        <v>85</v>
      </c>
      <c r="E745" s="128"/>
      <c r="F745" s="52"/>
    </row>
    <row r="746" spans="1:6" s="4" customFormat="1" ht="13.8" x14ac:dyDescent="0.3">
      <c r="A746" s="52"/>
      <c r="B746" s="56"/>
      <c r="C746" s="52"/>
      <c r="D746" s="52"/>
      <c r="E746" s="128"/>
      <c r="F746" s="52"/>
    </row>
    <row r="747" spans="1:6" ht="13.8" x14ac:dyDescent="0.3">
      <c r="A747" s="55"/>
      <c r="B747" s="56"/>
      <c r="C747" s="52"/>
      <c r="D747" s="52"/>
      <c r="E747" s="128"/>
      <c r="F747" s="52"/>
    </row>
    <row r="748" spans="1:6" ht="13.8" x14ac:dyDescent="0.3">
      <c r="A748" s="74" t="s">
        <v>10745</v>
      </c>
      <c r="B748" s="75"/>
      <c r="C748" s="52"/>
      <c r="D748" s="52"/>
      <c r="E748" s="128"/>
      <c r="F748" s="76"/>
    </row>
    <row r="749" spans="1:6" ht="13.8" x14ac:dyDescent="0.3">
      <c r="A749" s="55">
        <v>58101</v>
      </c>
      <c r="B749" s="56" t="s">
        <v>9608</v>
      </c>
      <c r="C749" s="52" t="s">
        <v>85</v>
      </c>
      <c r="D749" s="52" t="s">
        <v>85</v>
      </c>
      <c r="E749" s="128"/>
      <c r="F749" s="52"/>
    </row>
    <row r="750" spans="1:6" s="4" customFormat="1" ht="13.8" x14ac:dyDescent="0.3">
      <c r="A750" s="55"/>
      <c r="B750" s="56"/>
      <c r="C750" s="52"/>
      <c r="D750" s="52"/>
      <c r="E750" s="128"/>
      <c r="F750" s="52"/>
    </row>
    <row r="751" spans="1:6" ht="13.8" x14ac:dyDescent="0.3">
      <c r="A751" s="55"/>
      <c r="B751" s="56"/>
      <c r="C751" s="52"/>
      <c r="D751" s="52"/>
      <c r="E751" s="128"/>
      <c r="F751" s="52"/>
    </row>
    <row r="752" spans="1:6" ht="13.8" x14ac:dyDescent="0.3">
      <c r="A752" s="74" t="s">
        <v>10746</v>
      </c>
      <c r="B752" s="75"/>
      <c r="C752" s="52"/>
      <c r="D752" s="52"/>
      <c r="E752" s="128"/>
      <c r="F752" s="76"/>
    </row>
    <row r="753" spans="1:6" ht="13.8" x14ac:dyDescent="0.3">
      <c r="A753" s="55">
        <v>58201</v>
      </c>
      <c r="B753" s="56" t="s">
        <v>2025</v>
      </c>
      <c r="C753" s="52" t="s">
        <v>110</v>
      </c>
      <c r="D753" s="52" t="s">
        <v>63</v>
      </c>
      <c r="E753" s="128"/>
      <c r="F753" s="52"/>
    </row>
    <row r="754" spans="1:6" ht="13.8" x14ac:dyDescent="0.3">
      <c r="A754" s="55">
        <v>58202</v>
      </c>
      <c r="B754" s="56" t="s">
        <v>2025</v>
      </c>
      <c r="C754" s="52" t="s">
        <v>6</v>
      </c>
      <c r="D754" s="52" t="s">
        <v>59</v>
      </c>
      <c r="E754" s="128"/>
      <c r="F754" s="52"/>
    </row>
    <row r="755" spans="1:6" ht="13.8" x14ac:dyDescent="0.3">
      <c r="A755" s="55"/>
      <c r="B755" s="56"/>
      <c r="C755" s="52"/>
      <c r="D755" s="52"/>
      <c r="E755" s="128"/>
      <c r="F755" s="52"/>
    </row>
    <row r="756" spans="1:6" ht="13.8" x14ac:dyDescent="0.3">
      <c r="A756" s="55"/>
      <c r="B756" s="56"/>
      <c r="C756" s="52"/>
      <c r="D756" s="52"/>
      <c r="E756" s="128"/>
      <c r="F756" s="52"/>
    </row>
    <row r="757" spans="1:6" ht="13.8" x14ac:dyDescent="0.3">
      <c r="A757" s="77" t="s">
        <v>10747</v>
      </c>
      <c r="B757" s="75"/>
      <c r="C757" s="51"/>
      <c r="D757" s="51"/>
      <c r="E757" s="132">
        <v>42014</v>
      </c>
      <c r="F757" s="52"/>
    </row>
    <row r="758" spans="1:6" ht="13.8" x14ac:dyDescent="0.3">
      <c r="A758" s="87">
        <v>58301</v>
      </c>
      <c r="B758" s="75" t="s">
        <v>10071</v>
      </c>
      <c r="C758" s="82" t="s">
        <v>110</v>
      </c>
      <c r="D758" s="82" t="s">
        <v>63</v>
      </c>
      <c r="E758" s="132">
        <v>42014</v>
      </c>
      <c r="F758" s="52"/>
    </row>
    <row r="759" spans="1:6" ht="13.8" x14ac:dyDescent="0.3">
      <c r="A759" s="87">
        <v>58302</v>
      </c>
      <c r="B759" s="75" t="s">
        <v>10072</v>
      </c>
      <c r="C759" s="82" t="s">
        <v>6</v>
      </c>
      <c r="D759" s="82" t="s">
        <v>59</v>
      </c>
      <c r="E759" s="132">
        <v>42014</v>
      </c>
      <c r="F759" s="52"/>
    </row>
    <row r="760" spans="1:6" ht="13.8" x14ac:dyDescent="0.3">
      <c r="A760" s="53"/>
      <c r="B760" s="49"/>
      <c r="C760" s="109"/>
      <c r="D760" s="109"/>
      <c r="E760" s="132"/>
      <c r="F760" s="81"/>
    </row>
    <row r="761" spans="1:6" ht="13.8" x14ac:dyDescent="0.3">
      <c r="A761" s="53"/>
      <c r="B761" s="49"/>
      <c r="C761" s="109"/>
      <c r="D761" s="109"/>
      <c r="E761" s="132"/>
      <c r="F761" s="81"/>
    </row>
    <row r="762" spans="1:6" ht="13.8" x14ac:dyDescent="0.3">
      <c r="A762" s="77" t="s">
        <v>10848</v>
      </c>
      <c r="B762" s="49"/>
      <c r="C762" s="52"/>
      <c r="D762" s="52"/>
      <c r="E762" s="128"/>
      <c r="F762" s="52"/>
    </row>
    <row r="763" spans="1:6" ht="16.350000000000001" customHeight="1" x14ac:dyDescent="0.3">
      <c r="A763" s="62">
        <v>58401</v>
      </c>
      <c r="B763" s="79" t="s">
        <v>10823</v>
      </c>
      <c r="C763" s="61" t="s">
        <v>105</v>
      </c>
      <c r="D763" s="61" t="s">
        <v>30</v>
      </c>
      <c r="E763" s="130">
        <v>42636</v>
      </c>
      <c r="F763" s="52"/>
    </row>
    <row r="764" spans="1:6" ht="16.350000000000001" customHeight="1" x14ac:dyDescent="0.3">
      <c r="A764" s="62">
        <v>58405</v>
      </c>
      <c r="B764" s="79" t="s">
        <v>10998</v>
      </c>
      <c r="C764" s="61" t="s">
        <v>109</v>
      </c>
      <c r="D764" s="61" t="s">
        <v>56</v>
      </c>
      <c r="E764" s="142">
        <v>43185</v>
      </c>
      <c r="F764" s="81"/>
    </row>
    <row r="765" spans="1:6" ht="13.8" x14ac:dyDescent="0.3">
      <c r="A765" s="62"/>
      <c r="B765" s="79"/>
      <c r="C765" s="61"/>
      <c r="D765" s="61"/>
      <c r="E765" s="142"/>
      <c r="F765" s="81"/>
    </row>
    <row r="766" spans="1:6" ht="13.8" x14ac:dyDescent="0.3">
      <c r="A766" s="55"/>
      <c r="B766" s="56"/>
      <c r="C766" s="52"/>
      <c r="D766" s="52"/>
      <c r="E766" s="128"/>
      <c r="F766" s="52"/>
    </row>
    <row r="767" spans="1:6" ht="13.8" x14ac:dyDescent="0.3">
      <c r="A767" s="54" t="s">
        <v>10944</v>
      </c>
      <c r="B767" s="56"/>
      <c r="C767" s="81"/>
      <c r="D767" s="81"/>
      <c r="E767" s="130">
        <v>43041</v>
      </c>
      <c r="F767" s="81"/>
    </row>
    <row r="768" spans="1:6" ht="13.8" x14ac:dyDescent="0.3">
      <c r="A768" s="62">
        <v>58501</v>
      </c>
      <c r="B768" s="79" t="s">
        <v>10952</v>
      </c>
      <c r="C768" s="61" t="s">
        <v>113</v>
      </c>
      <c r="D768" s="61" t="s">
        <v>65</v>
      </c>
      <c r="E768" s="130">
        <v>43041</v>
      </c>
      <c r="F768" s="81"/>
    </row>
    <row r="769" spans="1:6" ht="13.8" x14ac:dyDescent="0.3">
      <c r="A769" s="62">
        <v>58502</v>
      </c>
      <c r="B769" s="79" t="s">
        <v>10952</v>
      </c>
      <c r="C769" s="125" t="s">
        <v>85</v>
      </c>
      <c r="D769" s="125" t="s">
        <v>85</v>
      </c>
      <c r="E769" s="130">
        <v>43041</v>
      </c>
      <c r="F769" s="81"/>
    </row>
    <row r="770" spans="1:6" ht="13.8" x14ac:dyDescent="0.3">
      <c r="A770" s="62">
        <v>58503</v>
      </c>
      <c r="B770" s="79" t="s">
        <v>10952</v>
      </c>
      <c r="C770" s="125" t="s">
        <v>113</v>
      </c>
      <c r="D770" s="125" t="s">
        <v>63</v>
      </c>
      <c r="E770" s="130">
        <v>44319</v>
      </c>
      <c r="F770" s="81"/>
    </row>
    <row r="771" spans="1:6" ht="13.8" x14ac:dyDescent="0.3">
      <c r="A771" s="55"/>
      <c r="B771" s="56"/>
      <c r="C771" s="81"/>
      <c r="D771" s="81"/>
      <c r="E771" s="128"/>
      <c r="F771" s="81"/>
    </row>
    <row r="772" spans="1:6" ht="13.8" x14ac:dyDescent="0.3">
      <c r="A772" s="55"/>
      <c r="B772" s="56"/>
      <c r="C772" s="81"/>
      <c r="D772" s="81"/>
      <c r="E772" s="128"/>
      <c r="F772" s="81"/>
    </row>
    <row r="773" spans="1:6" ht="13.8" x14ac:dyDescent="0.3">
      <c r="A773" s="54" t="s">
        <v>11309</v>
      </c>
      <c r="B773" s="56"/>
      <c r="C773" s="81"/>
      <c r="D773" s="81"/>
      <c r="E773" s="130">
        <v>44277</v>
      </c>
      <c r="F773" s="81"/>
    </row>
    <row r="774" spans="1:6" ht="13.8" x14ac:dyDescent="0.3">
      <c r="A774" s="62">
        <v>58601</v>
      </c>
      <c r="B774" s="79" t="s">
        <v>11310</v>
      </c>
      <c r="C774" s="61" t="s">
        <v>113</v>
      </c>
      <c r="D774" s="61" t="s">
        <v>65</v>
      </c>
      <c r="E774" s="130">
        <v>44277</v>
      </c>
      <c r="F774" s="81"/>
    </row>
    <row r="775" spans="1:6" ht="13.8" x14ac:dyDescent="0.3">
      <c r="A775" s="62">
        <v>58602</v>
      </c>
      <c r="B775" s="79" t="s">
        <v>11310</v>
      </c>
      <c r="C775" s="125" t="s">
        <v>85</v>
      </c>
      <c r="D775" s="125" t="s">
        <v>85</v>
      </c>
      <c r="E775" s="130">
        <v>44277</v>
      </c>
      <c r="F775" s="81"/>
    </row>
    <row r="776" spans="1:6" ht="13.8" x14ac:dyDescent="0.3">
      <c r="A776" s="55"/>
      <c r="B776" s="56"/>
      <c r="C776" s="81"/>
      <c r="D776" s="81"/>
      <c r="E776" s="128"/>
      <c r="F776" s="81"/>
    </row>
    <row r="777" spans="1:6" ht="13.8" x14ac:dyDescent="0.3">
      <c r="A777" s="55"/>
      <c r="B777" s="56"/>
      <c r="C777" s="81"/>
      <c r="D777" s="81"/>
      <c r="E777" s="128"/>
      <c r="F777" s="81"/>
    </row>
    <row r="778" spans="1:6" ht="13.8" x14ac:dyDescent="0.3">
      <c r="A778" s="54" t="s">
        <v>11311</v>
      </c>
      <c r="B778" s="56"/>
      <c r="C778" s="81"/>
      <c r="D778" s="81"/>
      <c r="E778" s="130">
        <v>44277</v>
      </c>
      <c r="F778" s="81"/>
    </row>
    <row r="779" spans="1:6" ht="13.8" x14ac:dyDescent="0.3">
      <c r="A779" s="62">
        <v>58701</v>
      </c>
      <c r="B779" s="79" t="s">
        <v>11312</v>
      </c>
      <c r="C779" s="61" t="s">
        <v>85</v>
      </c>
      <c r="D779" s="61" t="s">
        <v>85</v>
      </c>
      <c r="E779" s="130">
        <v>44277</v>
      </c>
      <c r="F779" s="81"/>
    </row>
    <row r="780" spans="1:6" ht="13.8" x14ac:dyDescent="0.3">
      <c r="A780" s="62"/>
      <c r="B780" s="79"/>
      <c r="C780" s="61"/>
      <c r="D780" s="61"/>
      <c r="E780" s="130"/>
      <c r="F780" s="81"/>
    </row>
    <row r="781" spans="1:6" ht="13.8" x14ac:dyDescent="0.3">
      <c r="A781" s="62"/>
      <c r="B781" s="79"/>
      <c r="C781" s="61"/>
      <c r="D781" s="61"/>
      <c r="E781" s="130"/>
      <c r="F781" s="81"/>
    </row>
    <row r="782" spans="1:6" ht="13.8" x14ac:dyDescent="0.3">
      <c r="A782" s="54" t="s">
        <v>11319</v>
      </c>
      <c r="B782" s="56"/>
      <c r="C782" s="81"/>
      <c r="D782" s="81"/>
      <c r="E782" s="130">
        <v>44277</v>
      </c>
      <c r="F782" s="61" t="s">
        <v>11322</v>
      </c>
    </row>
    <row r="783" spans="1:6" ht="13.8" x14ac:dyDescent="0.3">
      <c r="A783" s="62">
        <v>58801</v>
      </c>
      <c r="B783" s="79"/>
      <c r="C783" s="61"/>
      <c r="D783" s="61"/>
      <c r="E783" s="130"/>
      <c r="F783" s="61" t="s">
        <v>11320</v>
      </c>
    </row>
    <row r="784" spans="1:6" ht="13.8" x14ac:dyDescent="0.3">
      <c r="A784" s="62"/>
      <c r="B784" s="79"/>
      <c r="C784" s="61"/>
      <c r="D784" s="61"/>
      <c r="E784" s="130"/>
      <c r="F784" s="81"/>
    </row>
    <row r="785" spans="1:6" ht="13.8" x14ac:dyDescent="0.3">
      <c r="A785" s="62"/>
      <c r="B785" s="79"/>
      <c r="C785" s="61"/>
      <c r="D785" s="61"/>
      <c r="E785" s="130"/>
      <c r="F785" s="81"/>
    </row>
    <row r="786" spans="1:6" ht="13.8" x14ac:dyDescent="0.3">
      <c r="A786" s="54" t="s">
        <v>11313</v>
      </c>
      <c r="B786" s="56"/>
      <c r="C786" s="81"/>
      <c r="D786" s="81"/>
      <c r="E786" s="130">
        <v>44277</v>
      </c>
      <c r="F786" s="61" t="s">
        <v>11322</v>
      </c>
    </row>
    <row r="787" spans="1:6" ht="13.8" x14ac:dyDescent="0.3">
      <c r="A787" s="62">
        <v>58901</v>
      </c>
      <c r="B787" s="79"/>
      <c r="C787" s="61"/>
      <c r="D787" s="61"/>
      <c r="E787" s="130"/>
      <c r="F787" s="61" t="s">
        <v>11321</v>
      </c>
    </row>
    <row r="788" spans="1:6" ht="13.8" x14ac:dyDescent="0.3">
      <c r="A788" s="55"/>
      <c r="B788" s="56"/>
      <c r="C788" s="81"/>
      <c r="D788" s="81"/>
      <c r="E788" s="128"/>
      <c r="F788" s="81"/>
    </row>
    <row r="789" spans="1:6" ht="13.8" x14ac:dyDescent="0.3">
      <c r="A789" s="55"/>
      <c r="B789" s="56"/>
      <c r="C789" s="81"/>
      <c r="D789" s="81"/>
      <c r="E789" s="128"/>
      <c r="F789" s="81"/>
    </row>
    <row r="790" spans="1:6" ht="13.8" x14ac:dyDescent="0.3">
      <c r="A790" s="54" t="s">
        <v>8926</v>
      </c>
      <c r="B790" s="56"/>
      <c r="C790" s="52"/>
      <c r="D790" s="52"/>
      <c r="E790" s="128"/>
      <c r="F790" s="52"/>
    </row>
    <row r="791" spans="1:6" ht="13.8" x14ac:dyDescent="0.3">
      <c r="A791" s="55">
        <v>60101</v>
      </c>
      <c r="B791" s="56" t="s">
        <v>71</v>
      </c>
      <c r="C791" s="52" t="s">
        <v>113</v>
      </c>
      <c r="D791" s="52" t="s">
        <v>65</v>
      </c>
      <c r="E791" s="128"/>
      <c r="F791" s="52"/>
    </row>
    <row r="792" spans="1:6" ht="13.8" x14ac:dyDescent="0.3">
      <c r="A792" s="55">
        <v>60102</v>
      </c>
      <c r="B792" s="56" t="s">
        <v>71</v>
      </c>
      <c r="C792" s="52" t="s">
        <v>109</v>
      </c>
      <c r="D792" s="52" t="s">
        <v>62</v>
      </c>
      <c r="E792" s="128"/>
      <c r="F792" s="52"/>
    </row>
    <row r="793" spans="1:6" ht="13.8" x14ac:dyDescent="0.3">
      <c r="A793" s="55">
        <v>60103</v>
      </c>
      <c r="B793" s="56" t="s">
        <v>9609</v>
      </c>
      <c r="C793" s="52" t="s">
        <v>6</v>
      </c>
      <c r="D793" s="52" t="s">
        <v>59</v>
      </c>
      <c r="E793" s="128"/>
      <c r="F793" s="52"/>
    </row>
    <row r="794" spans="1:6" ht="13.8" x14ac:dyDescent="0.3">
      <c r="A794" s="55">
        <v>60110</v>
      </c>
      <c r="B794" s="56" t="s">
        <v>25</v>
      </c>
      <c r="C794" s="52" t="s">
        <v>105</v>
      </c>
      <c r="D794" s="52" t="s">
        <v>30</v>
      </c>
      <c r="E794" s="128"/>
      <c r="F794" s="52"/>
    </row>
    <row r="795" spans="1:6" ht="13.8" x14ac:dyDescent="0.3">
      <c r="A795" s="55"/>
      <c r="B795" s="56"/>
      <c r="C795" s="52"/>
      <c r="D795" s="52" t="s">
        <v>8868</v>
      </c>
      <c r="E795" s="128"/>
      <c r="F795" s="52"/>
    </row>
    <row r="796" spans="1:6" ht="13.8" x14ac:dyDescent="0.3">
      <c r="A796" s="55"/>
      <c r="B796" s="56"/>
      <c r="C796" s="52"/>
      <c r="D796" s="52" t="s">
        <v>8868</v>
      </c>
      <c r="E796" s="128"/>
      <c r="F796" s="52"/>
    </row>
    <row r="797" spans="1:6" ht="13.8" x14ac:dyDescent="0.3">
      <c r="A797" s="54" t="s">
        <v>8927</v>
      </c>
      <c r="B797" s="56"/>
      <c r="C797" s="52"/>
      <c r="D797" s="52"/>
      <c r="E797" s="128"/>
      <c r="F797" s="52"/>
    </row>
    <row r="798" spans="1:6" ht="13.8" x14ac:dyDescent="0.3">
      <c r="A798" s="55">
        <v>60201</v>
      </c>
      <c r="B798" s="56" t="s">
        <v>9610</v>
      </c>
      <c r="C798" s="52" t="s">
        <v>110</v>
      </c>
      <c r="D798" s="52" t="s">
        <v>63</v>
      </c>
      <c r="E798" s="128"/>
      <c r="F798" s="52"/>
    </row>
    <row r="799" spans="1:6" ht="13.8" x14ac:dyDescent="0.3">
      <c r="A799" s="55">
        <v>60202</v>
      </c>
      <c r="B799" s="56" t="s">
        <v>9611</v>
      </c>
      <c r="C799" s="52" t="s">
        <v>110</v>
      </c>
      <c r="D799" s="52" t="s">
        <v>63</v>
      </c>
      <c r="E799" s="128"/>
      <c r="F799" s="52"/>
    </row>
    <row r="800" spans="1:6" ht="13.8" x14ac:dyDescent="0.3">
      <c r="A800" s="55">
        <v>60203</v>
      </c>
      <c r="B800" s="56" t="s">
        <v>9612</v>
      </c>
      <c r="C800" s="52" t="s">
        <v>110</v>
      </c>
      <c r="D800" s="52" t="s">
        <v>63</v>
      </c>
      <c r="E800" s="128"/>
      <c r="F800" s="52"/>
    </row>
    <row r="801" spans="1:6" ht="13.8" x14ac:dyDescent="0.3">
      <c r="A801" s="55">
        <v>60204</v>
      </c>
      <c r="B801" s="56" t="s">
        <v>9613</v>
      </c>
      <c r="C801" s="52" t="s">
        <v>110</v>
      </c>
      <c r="D801" s="52" t="s">
        <v>63</v>
      </c>
      <c r="E801" s="128"/>
      <c r="F801" s="52"/>
    </row>
    <row r="802" spans="1:6" ht="13.8" x14ac:dyDescent="0.3">
      <c r="A802" s="55">
        <v>60210</v>
      </c>
      <c r="B802" s="56" t="s">
        <v>9614</v>
      </c>
      <c r="C802" s="52" t="s">
        <v>6</v>
      </c>
      <c r="D802" s="52" t="s">
        <v>59</v>
      </c>
      <c r="E802" s="128"/>
      <c r="F802" s="52"/>
    </row>
    <row r="803" spans="1:6" ht="13.8" x14ac:dyDescent="0.3">
      <c r="A803" s="55">
        <v>60211</v>
      </c>
      <c r="B803" s="56" t="s">
        <v>9615</v>
      </c>
      <c r="C803" s="52" t="s">
        <v>6</v>
      </c>
      <c r="D803" s="52" t="s">
        <v>59</v>
      </c>
      <c r="E803" s="128"/>
      <c r="F803" s="52"/>
    </row>
    <row r="804" spans="1:6" ht="13.8" x14ac:dyDescent="0.3">
      <c r="A804" s="55">
        <v>60212</v>
      </c>
      <c r="B804" s="56" t="s">
        <v>9616</v>
      </c>
      <c r="C804" s="52" t="s">
        <v>6</v>
      </c>
      <c r="D804" s="52" t="s">
        <v>59</v>
      </c>
      <c r="E804" s="128"/>
      <c r="F804" s="52"/>
    </row>
    <row r="805" spans="1:6" ht="13.8" x14ac:dyDescent="0.3">
      <c r="A805" s="55">
        <v>60213</v>
      </c>
      <c r="B805" s="56" t="s">
        <v>9617</v>
      </c>
      <c r="C805" s="52" t="s">
        <v>6</v>
      </c>
      <c r="D805" s="52" t="s">
        <v>59</v>
      </c>
      <c r="F805" s="81"/>
    </row>
    <row r="806" spans="1:6" ht="13.8" x14ac:dyDescent="0.3">
      <c r="A806" s="62">
        <v>60216</v>
      </c>
      <c r="B806" s="79" t="s">
        <v>10793</v>
      </c>
      <c r="C806" s="61" t="s">
        <v>110</v>
      </c>
      <c r="D806" s="61" t="s">
        <v>63</v>
      </c>
      <c r="E806" s="130">
        <v>42521</v>
      </c>
      <c r="F806" s="52"/>
    </row>
    <row r="807" spans="1:6" ht="13.8" x14ac:dyDescent="0.3">
      <c r="A807" s="55">
        <v>60220</v>
      </c>
      <c r="B807" s="58" t="s">
        <v>9618</v>
      </c>
      <c r="C807" s="60" t="s">
        <v>110</v>
      </c>
      <c r="D807" s="52" t="s">
        <v>63</v>
      </c>
      <c r="E807" s="128"/>
      <c r="F807" s="52"/>
    </row>
    <row r="808" spans="1:6" ht="13.8" x14ac:dyDescent="0.3">
      <c r="A808" s="55">
        <v>60221</v>
      </c>
      <c r="B808" s="58" t="s">
        <v>9619</v>
      </c>
      <c r="C808" s="60" t="s">
        <v>110</v>
      </c>
      <c r="D808" s="52" t="s">
        <v>63</v>
      </c>
      <c r="E808" s="128"/>
      <c r="F808" s="52"/>
    </row>
    <row r="809" spans="1:6" ht="13.8" x14ac:dyDescent="0.3">
      <c r="A809" s="55">
        <v>60222</v>
      </c>
      <c r="B809" s="58" t="s">
        <v>9620</v>
      </c>
      <c r="C809" s="60" t="s">
        <v>110</v>
      </c>
      <c r="D809" s="52" t="s">
        <v>63</v>
      </c>
      <c r="E809" s="128"/>
      <c r="F809" s="52"/>
    </row>
    <row r="810" spans="1:6" ht="13.8" x14ac:dyDescent="0.3">
      <c r="A810" s="55">
        <v>60223</v>
      </c>
      <c r="B810" s="58" t="s">
        <v>9621</v>
      </c>
      <c r="C810" s="60" t="s">
        <v>110</v>
      </c>
      <c r="D810" s="52" t="s">
        <v>63</v>
      </c>
      <c r="F810" s="52"/>
    </row>
    <row r="811" spans="1:6" ht="13.8" x14ac:dyDescent="0.3">
      <c r="A811" s="62">
        <v>60225</v>
      </c>
      <c r="B811" s="63" t="s">
        <v>10173</v>
      </c>
      <c r="C811" s="64" t="s">
        <v>110</v>
      </c>
      <c r="D811" s="61" t="s">
        <v>63</v>
      </c>
      <c r="E811" s="135">
        <v>42247</v>
      </c>
      <c r="F811" s="52"/>
    </row>
    <row r="812" spans="1:6" ht="13.8" x14ac:dyDescent="0.3">
      <c r="A812" s="55">
        <v>60226</v>
      </c>
      <c r="B812" s="58" t="s">
        <v>9</v>
      </c>
      <c r="C812" s="60" t="s">
        <v>6</v>
      </c>
      <c r="D812" s="52" t="s">
        <v>59</v>
      </c>
      <c r="E812" s="128"/>
      <c r="F812" s="52"/>
    </row>
    <row r="813" spans="1:6" ht="13.8" x14ac:dyDescent="0.3">
      <c r="A813" s="62">
        <v>60227</v>
      </c>
      <c r="B813" s="63" t="s">
        <v>11084</v>
      </c>
      <c r="C813" s="64" t="s">
        <v>110</v>
      </c>
      <c r="D813" s="61" t="s">
        <v>63</v>
      </c>
      <c r="E813" s="135">
        <v>43621</v>
      </c>
      <c r="F813" s="81"/>
    </row>
    <row r="814" spans="1:6" ht="13.8" x14ac:dyDescent="0.3">
      <c r="A814" s="55">
        <v>60230</v>
      </c>
      <c r="B814" s="58" t="s">
        <v>0</v>
      </c>
      <c r="C814" s="60" t="s">
        <v>6</v>
      </c>
      <c r="D814" s="52" t="s">
        <v>59</v>
      </c>
      <c r="E814" s="128"/>
      <c r="F814" s="52"/>
    </row>
    <row r="815" spans="1:6" ht="13.8" x14ac:dyDescent="0.3">
      <c r="A815" s="55">
        <v>60231</v>
      </c>
      <c r="B815" s="58" t="s">
        <v>11470</v>
      </c>
      <c r="C815" s="60" t="s">
        <v>6</v>
      </c>
      <c r="D815" s="52" t="s">
        <v>59</v>
      </c>
      <c r="E815" s="130">
        <v>45496</v>
      </c>
      <c r="F815" s="52"/>
    </row>
    <row r="816" spans="1:6" ht="13.8" x14ac:dyDescent="0.3">
      <c r="A816" s="55">
        <v>60232</v>
      </c>
      <c r="B816" s="56" t="s">
        <v>11218</v>
      </c>
      <c r="C816" s="81" t="s">
        <v>6</v>
      </c>
      <c r="D816" s="81" t="s">
        <v>59</v>
      </c>
      <c r="E816" s="130" t="s">
        <v>11116</v>
      </c>
      <c r="F816" s="81"/>
    </row>
    <row r="817" spans="1:6" ht="13.8" x14ac:dyDescent="0.3">
      <c r="A817" s="55">
        <v>60233</v>
      </c>
      <c r="B817" s="56" t="s">
        <v>11219</v>
      </c>
      <c r="C817" s="81" t="s">
        <v>6</v>
      </c>
      <c r="D817" s="81" t="s">
        <v>59</v>
      </c>
      <c r="E817" s="130">
        <v>43941</v>
      </c>
      <c r="F817" s="81"/>
    </row>
    <row r="818" spans="1:6" ht="13.8" x14ac:dyDescent="0.3">
      <c r="A818" s="55"/>
      <c r="B818" s="56"/>
      <c r="C818" s="52"/>
      <c r="D818" s="52" t="s">
        <v>8868</v>
      </c>
      <c r="E818" s="128"/>
      <c r="F818" s="52"/>
    </row>
    <row r="819" spans="1:6" ht="13.8" x14ac:dyDescent="0.3">
      <c r="A819" s="55"/>
      <c r="B819" s="56"/>
      <c r="C819" s="52"/>
      <c r="D819" s="52" t="s">
        <v>8868</v>
      </c>
      <c r="E819" s="128"/>
      <c r="F819" s="52"/>
    </row>
    <row r="820" spans="1:6" ht="13.8" x14ac:dyDescent="0.3">
      <c r="A820" s="54" t="s">
        <v>8928</v>
      </c>
      <c r="B820" s="56"/>
      <c r="C820" s="52"/>
      <c r="D820" s="52"/>
      <c r="E820" s="128"/>
      <c r="F820" s="52"/>
    </row>
    <row r="821" spans="1:6" ht="13.8" x14ac:dyDescent="0.3">
      <c r="A821" s="55">
        <v>60301</v>
      </c>
      <c r="B821" s="56" t="s">
        <v>9622</v>
      </c>
      <c r="C821" s="52" t="s">
        <v>110</v>
      </c>
      <c r="D821" s="52" t="s">
        <v>63</v>
      </c>
      <c r="E821" s="128"/>
      <c r="F821" s="52"/>
    </row>
    <row r="822" spans="1:6" ht="13.8" x14ac:dyDescent="0.3">
      <c r="A822" s="55">
        <v>60302</v>
      </c>
      <c r="B822" s="56" t="s">
        <v>8929</v>
      </c>
      <c r="C822" s="52" t="s">
        <v>110</v>
      </c>
      <c r="D822" s="52" t="s">
        <v>63</v>
      </c>
      <c r="E822" s="128"/>
      <c r="F822" s="52"/>
    </row>
    <row r="823" spans="1:6" ht="13.8" x14ac:dyDescent="0.3">
      <c r="A823" s="55">
        <v>60303</v>
      </c>
      <c r="B823" s="56" t="s">
        <v>8930</v>
      </c>
      <c r="C823" s="52" t="s">
        <v>110</v>
      </c>
      <c r="D823" s="52" t="s">
        <v>63</v>
      </c>
      <c r="E823" s="128"/>
      <c r="F823" s="52"/>
    </row>
    <row r="824" spans="1:6" ht="13.8" x14ac:dyDescent="0.3">
      <c r="A824" s="55">
        <v>60304</v>
      </c>
      <c r="B824" s="56" t="s">
        <v>8931</v>
      </c>
      <c r="C824" s="52" t="s">
        <v>110</v>
      </c>
      <c r="D824" s="52" t="s">
        <v>63</v>
      </c>
      <c r="E824" s="128"/>
      <c r="F824" s="52"/>
    </row>
    <row r="825" spans="1:6" ht="13.8" x14ac:dyDescent="0.3">
      <c r="A825" s="55">
        <v>60305</v>
      </c>
      <c r="B825" s="56" t="s">
        <v>8932</v>
      </c>
      <c r="C825" s="52" t="s">
        <v>110</v>
      </c>
      <c r="D825" s="52" t="s">
        <v>63</v>
      </c>
      <c r="E825" s="128"/>
      <c r="F825" s="52"/>
    </row>
    <row r="826" spans="1:6" ht="13.8" x14ac:dyDescent="0.3">
      <c r="A826" s="55">
        <v>60310</v>
      </c>
      <c r="B826" s="56" t="s">
        <v>8933</v>
      </c>
      <c r="C826" s="52" t="s">
        <v>109</v>
      </c>
      <c r="D826" s="52" t="s">
        <v>56</v>
      </c>
      <c r="E826" s="128"/>
      <c r="F826" s="52"/>
    </row>
    <row r="827" spans="1:6" ht="13.8" x14ac:dyDescent="0.3">
      <c r="A827" s="55">
        <v>60315</v>
      </c>
      <c r="B827" s="56" t="s">
        <v>4235</v>
      </c>
      <c r="C827" s="52" t="s">
        <v>6</v>
      </c>
      <c r="D827" s="52" t="s">
        <v>59</v>
      </c>
      <c r="E827" s="128"/>
      <c r="F827" s="52"/>
    </row>
    <row r="828" spans="1:6" ht="13.8" x14ac:dyDescent="0.3">
      <c r="A828" s="55"/>
      <c r="B828" s="56"/>
      <c r="C828" s="52"/>
      <c r="D828" s="52"/>
      <c r="E828" s="128"/>
      <c r="F828" s="52"/>
    </row>
    <row r="829" spans="1:6" ht="13.8" x14ac:dyDescent="0.3">
      <c r="A829" s="55"/>
      <c r="B829" s="56"/>
      <c r="C829" s="52"/>
      <c r="D829" s="52" t="s">
        <v>8868</v>
      </c>
      <c r="E829" s="128"/>
      <c r="F829" s="52"/>
    </row>
    <row r="830" spans="1:6" ht="13.8" x14ac:dyDescent="0.3">
      <c r="A830" s="54" t="s">
        <v>8934</v>
      </c>
      <c r="B830" s="56"/>
      <c r="C830" s="52"/>
      <c r="D830" s="52"/>
      <c r="E830" s="128"/>
      <c r="F830" s="52"/>
    </row>
    <row r="831" spans="1:6" ht="13.8" x14ac:dyDescent="0.3">
      <c r="A831" s="55">
        <v>60401</v>
      </c>
      <c r="B831" s="56" t="s">
        <v>9623</v>
      </c>
      <c r="C831" s="52" t="s">
        <v>6</v>
      </c>
      <c r="D831" s="52" t="s">
        <v>59</v>
      </c>
      <c r="E831" s="128"/>
      <c r="F831" s="52"/>
    </row>
    <row r="832" spans="1:6" ht="13.8" x14ac:dyDescent="0.3">
      <c r="A832" s="55">
        <v>60402</v>
      </c>
      <c r="B832" s="56" t="s">
        <v>9623</v>
      </c>
      <c r="C832" s="52" t="s">
        <v>110</v>
      </c>
      <c r="D832" s="52" t="s">
        <v>63</v>
      </c>
      <c r="E832" s="128"/>
      <c r="F832" s="52"/>
    </row>
    <row r="833" spans="1:6" ht="13.8" x14ac:dyDescent="0.3">
      <c r="A833" s="55">
        <v>60403</v>
      </c>
      <c r="B833" s="56" t="s">
        <v>9624</v>
      </c>
      <c r="C833" s="52" t="s">
        <v>6</v>
      </c>
      <c r="D833" s="52" t="s">
        <v>59</v>
      </c>
      <c r="E833" s="128"/>
      <c r="F833" s="52"/>
    </row>
    <row r="834" spans="1:6" ht="13.8" x14ac:dyDescent="0.3">
      <c r="A834" s="55">
        <v>60404</v>
      </c>
      <c r="B834" s="56" t="s">
        <v>9625</v>
      </c>
      <c r="C834" s="52" t="s">
        <v>6</v>
      </c>
      <c r="D834" s="52" t="s">
        <v>59</v>
      </c>
      <c r="E834" s="128"/>
      <c r="F834" s="52"/>
    </row>
    <row r="835" spans="1:6" ht="13.8" x14ac:dyDescent="0.3">
      <c r="A835" s="55">
        <v>60405</v>
      </c>
      <c r="B835" s="56" t="s">
        <v>4264</v>
      </c>
      <c r="C835" s="52" t="s">
        <v>6</v>
      </c>
      <c r="D835" s="52" t="s">
        <v>59</v>
      </c>
      <c r="E835" s="128"/>
      <c r="F835" s="52"/>
    </row>
    <row r="836" spans="1:6" ht="13.8" x14ac:dyDescent="0.3">
      <c r="A836" s="55">
        <v>60406</v>
      </c>
      <c r="B836" s="56" t="s">
        <v>4267</v>
      </c>
      <c r="C836" s="52" t="s">
        <v>6</v>
      </c>
      <c r="D836" s="52" t="s">
        <v>59</v>
      </c>
      <c r="E836" s="128"/>
      <c r="F836" s="52"/>
    </row>
    <row r="837" spans="1:6" ht="13.8" x14ac:dyDescent="0.3">
      <c r="A837" s="55">
        <v>60407</v>
      </c>
      <c r="B837" s="56" t="s">
        <v>4270</v>
      </c>
      <c r="C837" s="52" t="s">
        <v>6</v>
      </c>
      <c r="D837" s="52" t="s">
        <v>59</v>
      </c>
      <c r="E837" s="128"/>
      <c r="F837" s="52"/>
    </row>
    <row r="838" spans="1:6" ht="13.8" x14ac:dyDescent="0.3">
      <c r="A838" s="55">
        <v>60408</v>
      </c>
      <c r="B838" s="56" t="s">
        <v>4273</v>
      </c>
      <c r="C838" s="52" t="s">
        <v>6</v>
      </c>
      <c r="D838" s="52" t="s">
        <v>59</v>
      </c>
      <c r="E838" s="128"/>
      <c r="F838" s="52"/>
    </row>
    <row r="839" spans="1:6" ht="13.8" x14ac:dyDescent="0.3">
      <c r="A839" s="55">
        <v>60409</v>
      </c>
      <c r="B839" s="56" t="s">
        <v>9743</v>
      </c>
      <c r="C839" s="52" t="s">
        <v>6</v>
      </c>
      <c r="D839" s="52" t="s">
        <v>59</v>
      </c>
      <c r="E839" s="128"/>
      <c r="F839" s="52"/>
    </row>
    <row r="840" spans="1:6" ht="13.8" x14ac:dyDescent="0.3">
      <c r="A840" s="55">
        <v>60410</v>
      </c>
      <c r="B840" s="56" t="s">
        <v>4294</v>
      </c>
      <c r="C840" s="52" t="s">
        <v>6</v>
      </c>
      <c r="D840" s="52" t="s">
        <v>59</v>
      </c>
      <c r="E840" s="128"/>
      <c r="F840" s="52"/>
    </row>
    <row r="841" spans="1:6" ht="13.8" x14ac:dyDescent="0.3">
      <c r="A841" s="55">
        <v>60411</v>
      </c>
      <c r="B841" s="56" t="s">
        <v>4297</v>
      </c>
      <c r="C841" s="52" t="s">
        <v>6</v>
      </c>
      <c r="D841" s="52" t="s">
        <v>59</v>
      </c>
      <c r="E841" s="128"/>
      <c r="F841" s="52"/>
    </row>
    <row r="842" spans="1:6" ht="13.8" x14ac:dyDescent="0.3">
      <c r="A842" s="55">
        <v>60412</v>
      </c>
      <c r="B842" s="56" t="s">
        <v>8983</v>
      </c>
      <c r="C842" s="52" t="s">
        <v>6</v>
      </c>
      <c r="D842" s="52" t="s">
        <v>59</v>
      </c>
      <c r="E842" s="128"/>
      <c r="F842" s="52"/>
    </row>
    <row r="843" spans="1:6" ht="13.8" x14ac:dyDescent="0.3">
      <c r="A843" s="55">
        <v>60413</v>
      </c>
      <c r="B843" s="56" t="s">
        <v>4306</v>
      </c>
      <c r="C843" s="52" t="s">
        <v>110</v>
      </c>
      <c r="D843" s="52" t="s">
        <v>63</v>
      </c>
      <c r="E843" s="128"/>
      <c r="F843" s="52"/>
    </row>
    <row r="844" spans="1:6" ht="13.8" x14ac:dyDescent="0.3">
      <c r="A844" s="55">
        <v>60414</v>
      </c>
      <c r="B844" s="56" t="s">
        <v>4306</v>
      </c>
      <c r="C844" s="52" t="s">
        <v>109</v>
      </c>
      <c r="D844" s="52" t="s">
        <v>56</v>
      </c>
      <c r="E844" s="128"/>
      <c r="F844" s="52"/>
    </row>
    <row r="845" spans="1:6" ht="13.8" x14ac:dyDescent="0.3">
      <c r="A845" s="55">
        <v>60415</v>
      </c>
      <c r="B845" s="56" t="s">
        <v>4306</v>
      </c>
      <c r="C845" s="52" t="s">
        <v>6</v>
      </c>
      <c r="D845" s="52" t="s">
        <v>59</v>
      </c>
      <c r="E845" s="128"/>
      <c r="F845" s="52"/>
    </row>
    <row r="846" spans="1:6" ht="13.8" x14ac:dyDescent="0.3">
      <c r="A846" s="55">
        <v>60416</v>
      </c>
      <c r="B846" s="56" t="s">
        <v>9626</v>
      </c>
      <c r="C846" s="52" t="s">
        <v>6</v>
      </c>
      <c r="D846" s="52" t="s">
        <v>59</v>
      </c>
      <c r="E846" s="128"/>
      <c r="F846" s="52"/>
    </row>
    <row r="847" spans="1:6" ht="13.8" x14ac:dyDescent="0.3">
      <c r="A847" s="55">
        <v>60417</v>
      </c>
      <c r="B847" s="56" t="s">
        <v>4314</v>
      </c>
      <c r="C847" s="52" t="s">
        <v>6</v>
      </c>
      <c r="D847" s="52" t="s">
        <v>59</v>
      </c>
      <c r="E847" s="128"/>
      <c r="F847" s="52"/>
    </row>
    <row r="848" spans="1:6" ht="13.8" x14ac:dyDescent="0.3">
      <c r="A848" s="55">
        <v>60418</v>
      </c>
      <c r="B848" s="56" t="s">
        <v>4317</v>
      </c>
      <c r="C848" s="52" t="s">
        <v>85</v>
      </c>
      <c r="D848" s="52" t="s">
        <v>85</v>
      </c>
      <c r="E848" s="128"/>
      <c r="F848" s="52"/>
    </row>
    <row r="849" spans="1:6" ht="13.8" x14ac:dyDescent="0.3">
      <c r="A849" s="55">
        <v>60419</v>
      </c>
      <c r="B849" s="56" t="s">
        <v>4320</v>
      </c>
      <c r="C849" s="52" t="s">
        <v>110</v>
      </c>
      <c r="D849" s="52" t="s">
        <v>63</v>
      </c>
      <c r="E849" s="128"/>
      <c r="F849" s="52"/>
    </row>
    <row r="850" spans="1:6" ht="13.8" x14ac:dyDescent="0.3">
      <c r="A850" s="55">
        <v>60420</v>
      </c>
      <c r="B850" s="56" t="s">
        <v>4323</v>
      </c>
      <c r="C850" s="52" t="s">
        <v>6</v>
      </c>
      <c r="D850" s="52" t="s">
        <v>59</v>
      </c>
      <c r="E850" s="128"/>
      <c r="F850" s="52"/>
    </row>
    <row r="851" spans="1:6" ht="13.8" x14ac:dyDescent="0.3">
      <c r="A851" s="55">
        <v>60421</v>
      </c>
      <c r="B851" s="56" t="s">
        <v>4326</v>
      </c>
      <c r="C851" s="52" t="s">
        <v>6</v>
      </c>
      <c r="D851" s="52" t="s">
        <v>59</v>
      </c>
      <c r="E851" s="128"/>
      <c r="F851" s="52"/>
    </row>
    <row r="852" spans="1:6" ht="13.8" x14ac:dyDescent="0.3">
      <c r="A852" s="62">
        <v>60422</v>
      </c>
      <c r="B852" s="79" t="s">
        <v>11091</v>
      </c>
      <c r="C852" s="61" t="s">
        <v>6</v>
      </c>
      <c r="D852" s="61" t="s">
        <v>59</v>
      </c>
      <c r="E852" s="130">
        <v>43635</v>
      </c>
      <c r="F852" s="81"/>
    </row>
    <row r="853" spans="1:6" ht="13.8" x14ac:dyDescent="0.3">
      <c r="A853" s="55"/>
      <c r="B853" s="56"/>
      <c r="C853" s="52"/>
      <c r="D853" s="52"/>
      <c r="E853" s="128"/>
      <c r="F853" s="52"/>
    </row>
    <row r="854" spans="1:6" ht="13.8" x14ac:dyDescent="0.3">
      <c r="A854" s="55"/>
      <c r="B854" s="56"/>
      <c r="C854" s="52"/>
      <c r="D854" s="52" t="s">
        <v>8868</v>
      </c>
      <c r="E854" s="128"/>
      <c r="F854" s="52"/>
    </row>
    <row r="855" spans="1:6" ht="13.8" x14ac:dyDescent="0.3">
      <c r="A855" s="54" t="s">
        <v>8935</v>
      </c>
      <c r="B855" s="56"/>
      <c r="C855" s="52"/>
      <c r="D855" s="52"/>
      <c r="E855" s="128"/>
      <c r="F855" s="52"/>
    </row>
    <row r="856" spans="1:6" ht="13.8" x14ac:dyDescent="0.3">
      <c r="A856" s="55">
        <v>60501</v>
      </c>
      <c r="B856" s="56" t="s">
        <v>4329</v>
      </c>
      <c r="C856" s="52" t="s">
        <v>110</v>
      </c>
      <c r="D856" s="52" t="s">
        <v>63</v>
      </c>
      <c r="E856" s="128"/>
      <c r="F856" s="52"/>
    </row>
    <row r="857" spans="1:6" ht="13.8" x14ac:dyDescent="0.3">
      <c r="A857" s="55">
        <v>60502</v>
      </c>
      <c r="B857" s="56" t="s">
        <v>4332</v>
      </c>
      <c r="C857" s="52" t="s">
        <v>110</v>
      </c>
      <c r="D857" s="52" t="s">
        <v>63</v>
      </c>
      <c r="E857" s="128"/>
      <c r="F857" s="52"/>
    </row>
    <row r="858" spans="1:6" ht="13.8" x14ac:dyDescent="0.3">
      <c r="A858" s="55">
        <v>60503</v>
      </c>
      <c r="B858" s="56" t="s">
        <v>4335</v>
      </c>
      <c r="C858" s="52" t="s">
        <v>110</v>
      </c>
      <c r="D858" s="52" t="s">
        <v>63</v>
      </c>
      <c r="E858" s="128"/>
      <c r="F858" s="52"/>
    </row>
    <row r="859" spans="1:6" ht="13.8" x14ac:dyDescent="0.3">
      <c r="A859" s="55">
        <v>60504</v>
      </c>
      <c r="B859" s="56" t="s">
        <v>4338</v>
      </c>
      <c r="C859" s="52" t="s">
        <v>109</v>
      </c>
      <c r="D859" s="52" t="s">
        <v>62</v>
      </c>
      <c r="E859" s="128"/>
      <c r="F859" s="52"/>
    </row>
    <row r="860" spans="1:6" ht="13.8" x14ac:dyDescent="0.3">
      <c r="A860" s="55">
        <v>60505</v>
      </c>
      <c r="B860" s="56" t="s">
        <v>4341</v>
      </c>
      <c r="C860" s="52" t="s">
        <v>109</v>
      </c>
      <c r="D860" s="52" t="s">
        <v>62</v>
      </c>
      <c r="E860" s="128"/>
      <c r="F860" s="52"/>
    </row>
    <row r="861" spans="1:6" ht="13.8" x14ac:dyDescent="0.3">
      <c r="A861" s="55">
        <v>60506</v>
      </c>
      <c r="B861" s="56" t="s">
        <v>8738</v>
      </c>
      <c r="C861" s="52" t="s">
        <v>110</v>
      </c>
      <c r="D861" s="52" t="s">
        <v>63</v>
      </c>
      <c r="E861" s="128"/>
      <c r="F861" s="52"/>
    </row>
    <row r="862" spans="1:6" s="125" customFormat="1" ht="13.8" x14ac:dyDescent="0.3">
      <c r="A862" s="55">
        <v>60510</v>
      </c>
      <c r="B862" s="56" t="s">
        <v>9908</v>
      </c>
      <c r="C862" s="52" t="s">
        <v>110</v>
      </c>
      <c r="D862" s="52" t="s">
        <v>63</v>
      </c>
      <c r="E862" s="128"/>
      <c r="F862" s="52"/>
    </row>
    <row r="863" spans="1:6" ht="13.8" x14ac:dyDescent="0.3">
      <c r="A863" s="62">
        <v>60514</v>
      </c>
      <c r="B863" s="79" t="s">
        <v>11250</v>
      </c>
      <c r="C863" s="61" t="s">
        <v>6</v>
      </c>
      <c r="D863" s="61" t="s">
        <v>59</v>
      </c>
      <c r="E863" s="130">
        <v>44095</v>
      </c>
      <c r="F863" s="61"/>
    </row>
    <row r="864" spans="1:6" ht="13.8" x14ac:dyDescent="0.3">
      <c r="A864" s="55">
        <v>60515</v>
      </c>
      <c r="B864" s="56" t="s">
        <v>9627</v>
      </c>
      <c r="C864" s="52" t="s">
        <v>6</v>
      </c>
      <c r="D864" s="52" t="s">
        <v>59</v>
      </c>
      <c r="E864" s="128"/>
      <c r="F864" s="52"/>
    </row>
    <row r="865" spans="1:6" ht="13.8" x14ac:dyDescent="0.3">
      <c r="A865" s="55">
        <v>60520</v>
      </c>
      <c r="B865" s="56" t="s">
        <v>4411</v>
      </c>
      <c r="C865" s="52" t="s">
        <v>113</v>
      </c>
      <c r="D865" s="52" t="s">
        <v>65</v>
      </c>
      <c r="E865" s="128"/>
      <c r="F865" s="52"/>
    </row>
    <row r="866" spans="1:6" ht="13.8" x14ac:dyDescent="0.3">
      <c r="A866" s="55">
        <v>60521</v>
      </c>
      <c r="B866" s="56" t="s">
        <v>4411</v>
      </c>
      <c r="C866" s="52" t="s">
        <v>124</v>
      </c>
      <c r="D866" s="52" t="s">
        <v>66</v>
      </c>
      <c r="E866" s="128"/>
      <c r="F866" s="52"/>
    </row>
    <row r="867" spans="1:6" ht="13.8" x14ac:dyDescent="0.3">
      <c r="A867" s="55">
        <v>60522</v>
      </c>
      <c r="B867" s="56" t="s">
        <v>4415</v>
      </c>
      <c r="C867" s="52" t="s">
        <v>113</v>
      </c>
      <c r="D867" s="52" t="s">
        <v>65</v>
      </c>
      <c r="E867" s="128"/>
      <c r="F867" s="52"/>
    </row>
    <row r="868" spans="1:6" ht="13.8" x14ac:dyDescent="0.3">
      <c r="A868" s="55">
        <v>60525</v>
      </c>
      <c r="B868" s="56" t="s">
        <v>4418</v>
      </c>
      <c r="C868" s="52" t="s">
        <v>109</v>
      </c>
      <c r="D868" s="52" t="s">
        <v>62</v>
      </c>
      <c r="E868" s="128"/>
      <c r="F868" s="52"/>
    </row>
    <row r="869" spans="1:6" ht="13.8" x14ac:dyDescent="0.3">
      <c r="A869" s="55">
        <v>60526</v>
      </c>
      <c r="B869" s="58" t="s">
        <v>4421</v>
      </c>
      <c r="C869" s="52" t="s">
        <v>110</v>
      </c>
      <c r="D869" s="52" t="s">
        <v>63</v>
      </c>
      <c r="E869" s="128"/>
      <c r="F869" s="52"/>
    </row>
    <row r="870" spans="1:6" ht="13.8" x14ac:dyDescent="0.3">
      <c r="A870" s="55"/>
      <c r="B870" s="56"/>
      <c r="C870" s="52"/>
      <c r="D870" s="52" t="s">
        <v>8868</v>
      </c>
      <c r="E870" s="128"/>
      <c r="F870" s="52"/>
    </row>
    <row r="871" spans="1:6" ht="13.8" x14ac:dyDescent="0.3">
      <c r="A871" s="55"/>
      <c r="B871" s="56"/>
      <c r="C871" s="52"/>
      <c r="D871" s="52" t="s">
        <v>8868</v>
      </c>
      <c r="E871" s="128"/>
      <c r="F871" s="52"/>
    </row>
    <row r="872" spans="1:6" ht="13.8" x14ac:dyDescent="0.3">
      <c r="A872" s="54" t="s">
        <v>8936</v>
      </c>
      <c r="B872" s="56"/>
      <c r="C872" s="52"/>
      <c r="D872" s="52"/>
      <c r="E872" s="128"/>
      <c r="F872" s="52"/>
    </row>
    <row r="873" spans="1:6" ht="13.8" x14ac:dyDescent="0.3">
      <c r="A873" s="55">
        <v>60601</v>
      </c>
      <c r="B873" s="56" t="s">
        <v>4424</v>
      </c>
      <c r="C873" s="52" t="s">
        <v>6</v>
      </c>
      <c r="D873" s="52" t="s">
        <v>59</v>
      </c>
      <c r="E873" s="128"/>
      <c r="F873" s="52"/>
    </row>
    <row r="874" spans="1:6" ht="13.8" x14ac:dyDescent="0.3">
      <c r="A874" s="55">
        <v>60602</v>
      </c>
      <c r="B874" s="56" t="s">
        <v>9628</v>
      </c>
      <c r="C874" s="52" t="s">
        <v>6</v>
      </c>
      <c r="D874" s="52" t="s">
        <v>59</v>
      </c>
      <c r="E874" s="128"/>
      <c r="F874" s="52"/>
    </row>
    <row r="875" spans="1:6" ht="13.8" x14ac:dyDescent="0.3">
      <c r="A875" s="55"/>
      <c r="B875" s="56"/>
      <c r="C875" s="52"/>
      <c r="D875" s="52" t="s">
        <v>8868</v>
      </c>
      <c r="E875" s="128"/>
      <c r="F875" s="52"/>
    </row>
    <row r="876" spans="1:6" ht="13.8" x14ac:dyDescent="0.3">
      <c r="A876" s="55"/>
      <c r="B876" s="56"/>
      <c r="C876" s="52"/>
      <c r="D876" s="52" t="s">
        <v>8868</v>
      </c>
      <c r="E876" s="128"/>
      <c r="F876" s="52"/>
    </row>
    <row r="877" spans="1:6" ht="13.8" x14ac:dyDescent="0.3">
      <c r="A877" s="54" t="s">
        <v>9629</v>
      </c>
      <c r="B877" s="56"/>
      <c r="C877" s="52"/>
      <c r="D877" s="52"/>
      <c r="E877" s="128"/>
      <c r="F877" s="52"/>
    </row>
    <row r="878" spans="1:6" ht="13.8" x14ac:dyDescent="0.3">
      <c r="A878" s="55">
        <v>60701</v>
      </c>
      <c r="B878" s="56" t="s">
        <v>4472</v>
      </c>
      <c r="C878" s="52" t="s">
        <v>110</v>
      </c>
      <c r="D878" s="52" t="s">
        <v>63</v>
      </c>
      <c r="E878" s="128"/>
      <c r="F878" s="52"/>
    </row>
    <row r="879" spans="1:6" ht="13.8" x14ac:dyDescent="0.3">
      <c r="A879" s="55">
        <v>60702</v>
      </c>
      <c r="B879" s="56" t="s">
        <v>4475</v>
      </c>
      <c r="C879" s="52" t="s">
        <v>110</v>
      </c>
      <c r="D879" s="52" t="s">
        <v>63</v>
      </c>
      <c r="E879" s="128"/>
      <c r="F879" s="52"/>
    </row>
    <row r="880" spans="1:6" ht="13.8" x14ac:dyDescent="0.3">
      <c r="A880" s="55">
        <v>60703</v>
      </c>
      <c r="B880" s="56" t="s">
        <v>4478</v>
      </c>
      <c r="C880" s="52" t="s">
        <v>110</v>
      </c>
      <c r="D880" s="52" t="s">
        <v>63</v>
      </c>
      <c r="E880" s="128"/>
      <c r="F880" s="52"/>
    </row>
    <row r="881" spans="1:6" ht="13.8" x14ac:dyDescent="0.3">
      <c r="A881" s="55">
        <v>60704</v>
      </c>
      <c r="B881" s="56" t="s">
        <v>4481</v>
      </c>
      <c r="C881" s="52" t="s">
        <v>6</v>
      </c>
      <c r="D881" s="52" t="s">
        <v>59</v>
      </c>
      <c r="E881" s="128"/>
      <c r="F881" s="52"/>
    </row>
    <row r="882" spans="1:6" ht="13.8" x14ac:dyDescent="0.3">
      <c r="A882" s="55">
        <v>60705</v>
      </c>
      <c r="B882" s="56" t="s">
        <v>9437</v>
      </c>
      <c r="C882" s="52" t="s">
        <v>6</v>
      </c>
      <c r="D882" s="52" t="s">
        <v>59</v>
      </c>
      <c r="E882" s="128"/>
      <c r="F882" s="52"/>
    </row>
    <row r="883" spans="1:6" ht="13.8" x14ac:dyDescent="0.3">
      <c r="A883" s="55">
        <v>60706</v>
      </c>
      <c r="B883" s="56" t="s">
        <v>4485</v>
      </c>
      <c r="C883" s="52" t="s">
        <v>6</v>
      </c>
      <c r="D883" s="52" t="s">
        <v>59</v>
      </c>
      <c r="E883" s="128"/>
      <c r="F883" s="52"/>
    </row>
    <row r="884" spans="1:6" ht="13.8" x14ac:dyDescent="0.3">
      <c r="A884" s="55">
        <v>60707</v>
      </c>
      <c r="B884" s="56" t="s">
        <v>9630</v>
      </c>
      <c r="C884" s="52" t="s">
        <v>110</v>
      </c>
      <c r="D884" s="52" t="s">
        <v>63</v>
      </c>
      <c r="E884" s="128"/>
      <c r="F884" s="52"/>
    </row>
    <row r="885" spans="1:6" ht="13.8" x14ac:dyDescent="0.3">
      <c r="A885" s="55">
        <v>60708</v>
      </c>
      <c r="B885" s="58" t="s">
        <v>4527</v>
      </c>
      <c r="C885" s="52" t="s">
        <v>6</v>
      </c>
      <c r="D885" s="52" t="s">
        <v>59</v>
      </c>
      <c r="E885" s="128"/>
      <c r="F885" s="52"/>
    </row>
    <row r="886" spans="1:6" ht="13.8" x14ac:dyDescent="0.3">
      <c r="A886" s="55">
        <v>60709</v>
      </c>
      <c r="B886" s="58" t="s">
        <v>4530</v>
      </c>
      <c r="C886" s="52" t="s">
        <v>110</v>
      </c>
      <c r="D886" s="52" t="s">
        <v>63</v>
      </c>
      <c r="E886" s="128"/>
      <c r="F886" s="52"/>
    </row>
    <row r="887" spans="1:6" ht="13.8" x14ac:dyDescent="0.3">
      <c r="A887" s="55">
        <v>60711</v>
      </c>
      <c r="B887" s="56" t="s">
        <v>9437</v>
      </c>
      <c r="C887" s="52" t="s">
        <v>85</v>
      </c>
      <c r="D887" s="52" t="s">
        <v>85</v>
      </c>
      <c r="E887" s="128"/>
      <c r="F887" s="52"/>
    </row>
    <row r="888" spans="1:6" ht="13.8" x14ac:dyDescent="0.3">
      <c r="A888" s="55"/>
      <c r="B888" s="56"/>
      <c r="C888" s="52"/>
      <c r="D888" s="52" t="s">
        <v>8868</v>
      </c>
      <c r="E888" s="128"/>
      <c r="F888" s="52"/>
    </row>
    <row r="889" spans="1:6" ht="13.8" x14ac:dyDescent="0.3">
      <c r="A889" s="55"/>
      <c r="B889" s="56"/>
      <c r="C889" s="52"/>
      <c r="D889" s="52" t="s">
        <v>8868</v>
      </c>
      <c r="E889" s="128"/>
      <c r="F889" s="52"/>
    </row>
    <row r="890" spans="1:6" ht="13.8" x14ac:dyDescent="0.3">
      <c r="A890" s="54" t="s">
        <v>8937</v>
      </c>
      <c r="B890" s="56"/>
      <c r="C890" s="52"/>
      <c r="D890" s="52"/>
      <c r="E890" s="128"/>
      <c r="F890" s="52"/>
    </row>
    <row r="891" spans="1:6" ht="13.8" x14ac:dyDescent="0.3">
      <c r="A891" s="55">
        <v>60801</v>
      </c>
      <c r="B891" s="58" t="s">
        <v>9631</v>
      </c>
      <c r="C891" s="52" t="s">
        <v>109</v>
      </c>
      <c r="D891" s="52" t="s">
        <v>62</v>
      </c>
      <c r="E891" s="128"/>
      <c r="F891" s="52"/>
    </row>
    <row r="892" spans="1:6" ht="13.8" x14ac:dyDescent="0.3">
      <c r="A892" s="55">
        <v>60802</v>
      </c>
      <c r="B892" s="58" t="s">
        <v>9631</v>
      </c>
      <c r="C892" s="52" t="s">
        <v>110</v>
      </c>
      <c r="D892" s="52" t="s">
        <v>63</v>
      </c>
      <c r="E892" s="128"/>
      <c r="F892" s="52"/>
    </row>
    <row r="893" spans="1:6" ht="13.8" x14ac:dyDescent="0.3">
      <c r="A893" s="55">
        <v>60803</v>
      </c>
      <c r="B893" s="58" t="s">
        <v>9631</v>
      </c>
      <c r="C893" s="52" t="s">
        <v>124</v>
      </c>
      <c r="D893" s="52" t="s">
        <v>66</v>
      </c>
      <c r="E893" s="128"/>
      <c r="F893" s="52"/>
    </row>
    <row r="894" spans="1:6" ht="13.8" x14ac:dyDescent="0.3">
      <c r="A894" s="55">
        <v>60810</v>
      </c>
      <c r="B894" s="56" t="s">
        <v>4557</v>
      </c>
      <c r="C894" s="52" t="s">
        <v>110</v>
      </c>
      <c r="D894" s="52" t="s">
        <v>63</v>
      </c>
      <c r="E894" s="128"/>
      <c r="F894" s="52"/>
    </row>
    <row r="895" spans="1:6" ht="13.8" x14ac:dyDescent="0.3">
      <c r="A895" s="55">
        <v>60811</v>
      </c>
      <c r="B895" s="56" t="s">
        <v>4557</v>
      </c>
      <c r="C895" s="52" t="s">
        <v>6</v>
      </c>
      <c r="D895" s="52" t="s">
        <v>59</v>
      </c>
      <c r="E895" s="128"/>
      <c r="F895" s="52"/>
    </row>
    <row r="896" spans="1:6" ht="13.8" x14ac:dyDescent="0.3">
      <c r="A896" s="55">
        <v>60815</v>
      </c>
      <c r="B896" s="58" t="s">
        <v>9632</v>
      </c>
      <c r="C896" s="52" t="s">
        <v>109</v>
      </c>
      <c r="D896" s="52" t="s">
        <v>62</v>
      </c>
      <c r="E896" s="128"/>
      <c r="F896" s="52"/>
    </row>
    <row r="897" spans="1:6" ht="13.8" x14ac:dyDescent="0.3">
      <c r="A897" s="55"/>
      <c r="B897" s="56"/>
      <c r="C897" s="52"/>
      <c r="D897" s="52" t="s">
        <v>8868</v>
      </c>
      <c r="E897" s="128"/>
      <c r="F897" s="52"/>
    </row>
    <row r="898" spans="1:6" ht="13.8" x14ac:dyDescent="0.3">
      <c r="A898" s="55"/>
      <c r="B898" s="56"/>
      <c r="C898" s="52"/>
      <c r="D898" s="52" t="s">
        <v>8868</v>
      </c>
      <c r="E898" s="128"/>
      <c r="F898" s="52"/>
    </row>
    <row r="899" spans="1:6" ht="13.8" x14ac:dyDescent="0.3">
      <c r="A899" s="54" t="s">
        <v>8938</v>
      </c>
      <c r="B899" s="56"/>
      <c r="C899" s="52"/>
      <c r="D899" s="52"/>
      <c r="E899" s="128"/>
      <c r="F899" s="52"/>
    </row>
    <row r="900" spans="1:6" ht="13.8" x14ac:dyDescent="0.3">
      <c r="A900" s="55">
        <v>60901</v>
      </c>
      <c r="B900" s="56" t="s">
        <v>9633</v>
      </c>
      <c r="C900" s="52" t="s">
        <v>110</v>
      </c>
      <c r="D900" s="52" t="s">
        <v>63</v>
      </c>
      <c r="E900" s="128"/>
      <c r="F900" s="52"/>
    </row>
    <row r="901" spans="1:6" ht="13.8" x14ac:dyDescent="0.3">
      <c r="A901" s="55">
        <v>60902</v>
      </c>
      <c r="B901" s="56" t="s">
        <v>9634</v>
      </c>
      <c r="C901" s="52" t="s">
        <v>110</v>
      </c>
      <c r="D901" s="52" t="s">
        <v>63</v>
      </c>
      <c r="E901" s="128"/>
      <c r="F901" s="52"/>
    </row>
    <row r="902" spans="1:6" ht="13.8" x14ac:dyDescent="0.3">
      <c r="A902" s="55">
        <v>60905</v>
      </c>
      <c r="B902" s="56" t="s">
        <v>9635</v>
      </c>
      <c r="C902" s="52" t="s">
        <v>110</v>
      </c>
      <c r="D902" s="52" t="s">
        <v>63</v>
      </c>
      <c r="E902" s="128"/>
      <c r="F902" s="52"/>
    </row>
    <row r="903" spans="1:6" ht="13.8" x14ac:dyDescent="0.3">
      <c r="A903" s="55">
        <v>60906</v>
      </c>
      <c r="B903" s="56" t="s">
        <v>9635</v>
      </c>
      <c r="C903" s="52" t="s">
        <v>109</v>
      </c>
      <c r="D903" s="52" t="s">
        <v>62</v>
      </c>
      <c r="E903" s="128"/>
      <c r="F903" s="52"/>
    </row>
    <row r="904" spans="1:6" ht="13.8" x14ac:dyDescent="0.3">
      <c r="A904" s="55">
        <v>60907</v>
      </c>
      <c r="B904" s="56" t="s">
        <v>9636</v>
      </c>
      <c r="C904" s="52" t="s">
        <v>110</v>
      </c>
      <c r="D904" s="52" t="s">
        <v>63</v>
      </c>
      <c r="E904" s="128"/>
      <c r="F904" s="52"/>
    </row>
    <row r="905" spans="1:6" ht="13.8" x14ac:dyDescent="0.3">
      <c r="A905" s="55">
        <v>60908</v>
      </c>
      <c r="B905" s="56" t="s">
        <v>9636</v>
      </c>
      <c r="C905" s="52" t="s">
        <v>109</v>
      </c>
      <c r="D905" s="52" t="s">
        <v>62</v>
      </c>
      <c r="E905" s="128"/>
      <c r="F905" s="52"/>
    </row>
    <row r="906" spans="1:6" ht="13.8" x14ac:dyDescent="0.3">
      <c r="A906" s="55">
        <v>60910</v>
      </c>
      <c r="B906" s="56" t="s">
        <v>4826</v>
      </c>
      <c r="C906" s="52" t="s">
        <v>110</v>
      </c>
      <c r="D906" s="52" t="s">
        <v>63</v>
      </c>
      <c r="E906" s="128"/>
      <c r="F906" s="52"/>
    </row>
    <row r="907" spans="1:6" ht="13.8" x14ac:dyDescent="0.3">
      <c r="A907" s="55">
        <v>60911</v>
      </c>
      <c r="B907" s="56" t="s">
        <v>8939</v>
      </c>
      <c r="C907" s="52" t="s">
        <v>110</v>
      </c>
      <c r="D907" s="52" t="s">
        <v>63</v>
      </c>
      <c r="E907" s="128"/>
      <c r="F907" s="52"/>
    </row>
    <row r="908" spans="1:6" ht="13.8" x14ac:dyDescent="0.3">
      <c r="A908" s="62">
        <v>60912</v>
      </c>
      <c r="B908" s="79" t="s">
        <v>8939</v>
      </c>
      <c r="C908" s="61" t="s">
        <v>109</v>
      </c>
      <c r="D908" s="61" t="s">
        <v>62</v>
      </c>
      <c r="E908" s="128">
        <v>43572</v>
      </c>
      <c r="F908" s="81"/>
    </row>
    <row r="909" spans="1:6" ht="13.8" x14ac:dyDescent="0.3">
      <c r="A909" s="55">
        <v>60915</v>
      </c>
      <c r="B909" s="56" t="s">
        <v>8940</v>
      </c>
      <c r="C909" s="52" t="s">
        <v>6</v>
      </c>
      <c r="D909" s="52" t="s">
        <v>59</v>
      </c>
      <c r="E909" s="128"/>
      <c r="F909" s="52"/>
    </row>
    <row r="910" spans="1:6" ht="13.8" x14ac:dyDescent="0.3">
      <c r="A910" s="55">
        <v>60920</v>
      </c>
      <c r="B910" s="56" t="s">
        <v>4844</v>
      </c>
      <c r="C910" s="52" t="s">
        <v>6</v>
      </c>
      <c r="D910" s="52" t="s">
        <v>59</v>
      </c>
      <c r="E910" s="128"/>
      <c r="F910" s="52"/>
    </row>
    <row r="911" spans="1:6" ht="13.8" x14ac:dyDescent="0.3">
      <c r="A911" s="55">
        <v>60925</v>
      </c>
      <c r="B911" s="56" t="s">
        <v>4847</v>
      </c>
      <c r="C911" s="52" t="s">
        <v>113</v>
      </c>
      <c r="D911" s="52" t="s">
        <v>65</v>
      </c>
      <c r="E911" s="128"/>
      <c r="F911" s="52"/>
    </row>
    <row r="912" spans="1:6" ht="13.8" x14ac:dyDescent="0.3">
      <c r="A912" s="55">
        <v>60926</v>
      </c>
      <c r="B912" s="56" t="s">
        <v>4847</v>
      </c>
      <c r="C912" s="52" t="s">
        <v>124</v>
      </c>
      <c r="D912" s="52" t="s">
        <v>66</v>
      </c>
      <c r="E912" s="128"/>
      <c r="F912" s="52"/>
    </row>
    <row r="913" spans="1:6" ht="13.8" x14ac:dyDescent="0.3">
      <c r="A913" s="55"/>
      <c r="B913" s="56"/>
      <c r="C913" s="52"/>
      <c r="D913" s="52" t="s">
        <v>8868</v>
      </c>
      <c r="E913" s="128"/>
      <c r="F913" s="52"/>
    </row>
    <row r="914" spans="1:6" ht="13.8" x14ac:dyDescent="0.3">
      <c r="A914" s="55"/>
      <c r="B914" s="56"/>
      <c r="C914" s="52"/>
      <c r="D914" s="52" t="s">
        <v>8868</v>
      </c>
      <c r="E914" s="128"/>
      <c r="F914" s="52"/>
    </row>
    <row r="915" spans="1:6" ht="13.8" x14ac:dyDescent="0.3">
      <c r="A915" s="54" t="s">
        <v>8941</v>
      </c>
      <c r="B915" s="56"/>
      <c r="C915" s="52"/>
      <c r="D915" s="52"/>
      <c r="E915" s="128"/>
      <c r="F915" s="52"/>
    </row>
    <row r="916" spans="1:6" ht="13.8" x14ac:dyDescent="0.3">
      <c r="A916" s="55">
        <v>61001</v>
      </c>
      <c r="B916" s="56" t="s">
        <v>40</v>
      </c>
      <c r="C916" s="52" t="s">
        <v>110</v>
      </c>
      <c r="D916" s="52" t="s">
        <v>63</v>
      </c>
      <c r="E916" s="128"/>
      <c r="F916" s="52"/>
    </row>
    <row r="917" spans="1:6" ht="13.8" x14ac:dyDescent="0.3">
      <c r="A917" s="55">
        <v>61002</v>
      </c>
      <c r="B917" s="56" t="s">
        <v>152</v>
      </c>
      <c r="C917" s="52" t="s">
        <v>110</v>
      </c>
      <c r="D917" s="52" t="s">
        <v>63</v>
      </c>
      <c r="E917" s="128"/>
      <c r="F917" s="52"/>
    </row>
    <row r="918" spans="1:6" ht="13.8" x14ac:dyDescent="0.3">
      <c r="A918" s="55">
        <v>61003</v>
      </c>
      <c r="B918" s="56" t="s">
        <v>152</v>
      </c>
      <c r="C918" s="52" t="s">
        <v>85</v>
      </c>
      <c r="D918" s="52" t="s">
        <v>85</v>
      </c>
      <c r="F918" s="52"/>
    </row>
    <row r="919" spans="1:6" ht="13.8" x14ac:dyDescent="0.3">
      <c r="A919" s="62">
        <v>61005</v>
      </c>
      <c r="B919" s="82" t="s">
        <v>10864</v>
      </c>
      <c r="C919" s="82" t="s">
        <v>85</v>
      </c>
      <c r="D919" s="82" t="s">
        <v>85</v>
      </c>
      <c r="E919" s="130">
        <v>42740</v>
      </c>
      <c r="F919" s="81"/>
    </row>
    <row r="920" spans="1:6" ht="13.8" x14ac:dyDescent="0.3">
      <c r="A920" s="62">
        <v>61008</v>
      </c>
      <c r="B920" s="82" t="s">
        <v>10865</v>
      </c>
      <c r="C920" s="61" t="s">
        <v>6</v>
      </c>
      <c r="D920" s="61" t="s">
        <v>59</v>
      </c>
      <c r="E920" s="130">
        <v>42740</v>
      </c>
      <c r="F920" s="81"/>
    </row>
    <row r="921" spans="1:6" ht="13.8" x14ac:dyDescent="0.3">
      <c r="A921" s="87">
        <v>61010</v>
      </c>
      <c r="B921" s="83" t="s">
        <v>10759</v>
      </c>
      <c r="C921" s="82" t="s">
        <v>6</v>
      </c>
      <c r="D921" s="82" t="s">
        <v>59</v>
      </c>
      <c r="E921" s="132">
        <v>42401</v>
      </c>
      <c r="F921" s="52"/>
    </row>
    <row r="922" spans="1:6" ht="13.8" x14ac:dyDescent="0.3">
      <c r="A922" s="120">
        <v>61012</v>
      </c>
      <c r="B922" s="121" t="s">
        <v>10866</v>
      </c>
      <c r="C922" s="122" t="s">
        <v>85</v>
      </c>
      <c r="D922" s="82" t="s">
        <v>85</v>
      </c>
      <c r="E922" s="130">
        <v>42740</v>
      </c>
      <c r="F922" s="81"/>
    </row>
    <row r="923" spans="1:6" ht="13.8" x14ac:dyDescent="0.3">
      <c r="A923" s="55"/>
      <c r="B923" s="56"/>
      <c r="C923" s="52"/>
      <c r="D923" s="52" t="s">
        <v>8868</v>
      </c>
      <c r="E923" s="128"/>
      <c r="F923" s="52"/>
    </row>
    <row r="924" spans="1:6" ht="13.8" x14ac:dyDescent="0.3">
      <c r="A924" s="55"/>
      <c r="B924" s="56"/>
      <c r="C924" s="52"/>
      <c r="D924" s="52" t="s">
        <v>8868</v>
      </c>
      <c r="E924" s="128"/>
      <c r="F924" s="52"/>
    </row>
    <row r="925" spans="1:6" ht="13.8" x14ac:dyDescent="0.3">
      <c r="A925" s="54" t="s">
        <v>8942</v>
      </c>
      <c r="B925" s="56"/>
      <c r="C925" s="52"/>
      <c r="D925" s="52"/>
      <c r="E925" s="128"/>
      <c r="F925" s="52"/>
    </row>
    <row r="926" spans="1:6" ht="13.8" x14ac:dyDescent="0.3">
      <c r="A926" s="55">
        <v>61101</v>
      </c>
      <c r="B926" s="56" t="s">
        <v>4851</v>
      </c>
      <c r="C926" s="52" t="s">
        <v>85</v>
      </c>
      <c r="D926" s="52" t="s">
        <v>85</v>
      </c>
      <c r="E926" s="128"/>
      <c r="F926" s="52"/>
    </row>
    <row r="927" spans="1:6" ht="13.8" x14ac:dyDescent="0.3">
      <c r="A927" s="55">
        <v>61102</v>
      </c>
      <c r="B927" s="56" t="s">
        <v>9637</v>
      </c>
      <c r="C927" s="52" t="s">
        <v>110</v>
      </c>
      <c r="D927" s="52" t="s">
        <v>63</v>
      </c>
      <c r="E927" s="128"/>
      <c r="F927" s="52"/>
    </row>
    <row r="928" spans="1:6" ht="13.8" x14ac:dyDescent="0.3">
      <c r="A928" s="55">
        <v>61103</v>
      </c>
      <c r="B928" s="56" t="s">
        <v>9638</v>
      </c>
      <c r="C928" s="52" t="s">
        <v>110</v>
      </c>
      <c r="D928" s="52" t="s">
        <v>63</v>
      </c>
      <c r="E928" s="128"/>
      <c r="F928" s="52"/>
    </row>
    <row r="929" spans="1:6" ht="13.8" x14ac:dyDescent="0.3">
      <c r="A929" s="55">
        <v>61104</v>
      </c>
      <c r="B929" s="56" t="s">
        <v>9639</v>
      </c>
      <c r="C929" s="52" t="s">
        <v>6</v>
      </c>
      <c r="D929" s="52" t="s">
        <v>59</v>
      </c>
      <c r="E929" s="128"/>
      <c r="F929" s="52"/>
    </row>
    <row r="930" spans="1:6" ht="13.8" x14ac:dyDescent="0.3">
      <c r="A930" s="55">
        <v>61105</v>
      </c>
      <c r="B930" s="56" t="s">
        <v>5160</v>
      </c>
      <c r="C930" s="52" t="s">
        <v>6</v>
      </c>
      <c r="D930" s="52" t="s">
        <v>59</v>
      </c>
      <c r="E930" s="128"/>
      <c r="F930" s="52"/>
    </row>
    <row r="931" spans="1:6" ht="13.8" x14ac:dyDescent="0.3">
      <c r="A931" s="55">
        <v>61106</v>
      </c>
      <c r="B931" s="56" t="s">
        <v>9641</v>
      </c>
      <c r="C931" s="52" t="s">
        <v>6</v>
      </c>
      <c r="D931" s="52" t="s">
        <v>59</v>
      </c>
      <c r="E931" s="128"/>
      <c r="F931" s="52"/>
    </row>
    <row r="932" spans="1:6" ht="13.8" x14ac:dyDescent="0.3">
      <c r="A932" s="55">
        <v>61107</v>
      </c>
      <c r="B932" s="56" t="s">
        <v>5169</v>
      </c>
      <c r="C932" s="52" t="s">
        <v>6</v>
      </c>
      <c r="D932" s="52" t="s">
        <v>59</v>
      </c>
      <c r="E932" s="128"/>
      <c r="F932" s="52"/>
    </row>
    <row r="933" spans="1:6" ht="13.8" x14ac:dyDescent="0.3">
      <c r="A933" s="55">
        <v>61108</v>
      </c>
      <c r="B933" s="56" t="s">
        <v>8943</v>
      </c>
      <c r="C933" s="52" t="s">
        <v>6</v>
      </c>
      <c r="D933" s="52" t="s">
        <v>59</v>
      </c>
      <c r="E933" s="128"/>
      <c r="F933" s="52"/>
    </row>
    <row r="934" spans="1:6" ht="13.8" x14ac:dyDescent="0.3">
      <c r="A934" s="55">
        <v>61109</v>
      </c>
      <c r="B934" s="56" t="s">
        <v>8944</v>
      </c>
      <c r="C934" s="52" t="s">
        <v>6</v>
      </c>
      <c r="D934" s="52" t="s">
        <v>59</v>
      </c>
      <c r="E934" s="128"/>
      <c r="F934" s="52"/>
    </row>
    <row r="935" spans="1:6" ht="13.8" x14ac:dyDescent="0.3">
      <c r="A935" s="55">
        <v>61110</v>
      </c>
      <c r="B935" s="56" t="s">
        <v>9642</v>
      </c>
      <c r="C935" s="52" t="s">
        <v>85</v>
      </c>
      <c r="D935" s="52" t="s">
        <v>85</v>
      </c>
      <c r="E935" s="128"/>
      <c r="F935" s="52"/>
    </row>
    <row r="936" spans="1:6" ht="13.8" x14ac:dyDescent="0.3">
      <c r="A936" s="62">
        <v>61111</v>
      </c>
      <c r="B936" s="79" t="s">
        <v>11256</v>
      </c>
      <c r="C936" s="61" t="s">
        <v>6</v>
      </c>
      <c r="D936" s="61" t="s">
        <v>59</v>
      </c>
      <c r="E936" s="130">
        <v>44095</v>
      </c>
      <c r="F936" s="81"/>
    </row>
    <row r="937" spans="1:6" ht="13.8" x14ac:dyDescent="0.3">
      <c r="A937" s="55">
        <v>61112</v>
      </c>
      <c r="B937" s="56" t="s">
        <v>5205</v>
      </c>
      <c r="C937" s="52" t="s">
        <v>6</v>
      </c>
      <c r="D937" s="52" t="s">
        <v>59</v>
      </c>
      <c r="E937" s="128"/>
      <c r="F937" s="52"/>
    </row>
    <row r="938" spans="1:6" ht="13.8" x14ac:dyDescent="0.3">
      <c r="A938" s="55">
        <v>61113</v>
      </c>
      <c r="B938" s="56" t="s">
        <v>5208</v>
      </c>
      <c r="C938" s="52" t="s">
        <v>5209</v>
      </c>
      <c r="D938" s="52" t="s">
        <v>5209</v>
      </c>
      <c r="E938" s="128"/>
      <c r="F938" s="52"/>
    </row>
    <row r="939" spans="1:6" ht="13.8" x14ac:dyDescent="0.3">
      <c r="A939" s="55">
        <v>61114</v>
      </c>
      <c r="B939" s="52" t="s">
        <v>9640</v>
      </c>
      <c r="C939" s="52" t="s">
        <v>6</v>
      </c>
      <c r="D939" s="52" t="s">
        <v>59</v>
      </c>
      <c r="E939" s="128"/>
      <c r="F939" s="52"/>
    </row>
    <row r="940" spans="1:6" ht="13.8" x14ac:dyDescent="0.3">
      <c r="A940" s="55"/>
      <c r="B940" s="56"/>
      <c r="C940" s="52"/>
      <c r="D940" s="52" t="s">
        <v>8868</v>
      </c>
      <c r="E940" s="128"/>
      <c r="F940" s="52"/>
    </row>
    <row r="941" spans="1:6" ht="13.8" x14ac:dyDescent="0.3">
      <c r="A941" s="55"/>
      <c r="B941" s="56"/>
      <c r="C941" s="52"/>
      <c r="D941" s="52" t="s">
        <v>8868</v>
      </c>
      <c r="E941" s="128"/>
      <c r="F941" s="52"/>
    </row>
    <row r="942" spans="1:6" ht="13.8" x14ac:dyDescent="0.3">
      <c r="A942" s="54" t="s">
        <v>8945</v>
      </c>
      <c r="B942" s="56"/>
      <c r="C942" s="52"/>
      <c r="D942" s="52"/>
      <c r="E942" s="128"/>
      <c r="F942" s="52"/>
    </row>
    <row r="943" spans="1:6" ht="13.8" x14ac:dyDescent="0.3">
      <c r="A943" s="55">
        <v>61201</v>
      </c>
      <c r="B943" s="56" t="s">
        <v>5230</v>
      </c>
      <c r="C943" s="52" t="s">
        <v>85</v>
      </c>
      <c r="D943" s="52" t="s">
        <v>85</v>
      </c>
      <c r="E943" s="128"/>
      <c r="F943" s="52"/>
    </row>
    <row r="944" spans="1:6" ht="13.8" x14ac:dyDescent="0.3">
      <c r="A944" s="55">
        <v>61202</v>
      </c>
      <c r="B944" s="56" t="s">
        <v>9643</v>
      </c>
      <c r="C944" s="52" t="s">
        <v>110</v>
      </c>
      <c r="D944" s="52" t="s">
        <v>63</v>
      </c>
      <c r="E944" s="128"/>
      <c r="F944" s="52"/>
    </row>
    <row r="945" spans="1:6" ht="13.8" x14ac:dyDescent="0.3">
      <c r="A945" s="55">
        <v>61203</v>
      </c>
      <c r="B945" s="56" t="s">
        <v>5263</v>
      </c>
      <c r="C945" s="52" t="s">
        <v>6</v>
      </c>
      <c r="D945" s="52" t="s">
        <v>59</v>
      </c>
      <c r="E945" s="128"/>
      <c r="F945" s="52"/>
    </row>
    <row r="946" spans="1:6" ht="13.8" x14ac:dyDescent="0.3">
      <c r="A946" s="62">
        <v>61204</v>
      </c>
      <c r="B946" s="79" t="s">
        <v>11260</v>
      </c>
      <c r="C946" s="61" t="s">
        <v>6</v>
      </c>
      <c r="D946" s="61" t="s">
        <v>59</v>
      </c>
      <c r="E946" s="130">
        <v>44095</v>
      </c>
      <c r="F946" s="81"/>
    </row>
    <row r="947" spans="1:6" ht="13.8" x14ac:dyDescent="0.3">
      <c r="A947" s="55">
        <v>61205</v>
      </c>
      <c r="B947" s="56" t="s">
        <v>9644</v>
      </c>
      <c r="C947" s="52" t="s">
        <v>110</v>
      </c>
      <c r="D947" s="52" t="s">
        <v>63</v>
      </c>
      <c r="E947" s="128"/>
      <c r="F947" s="52"/>
    </row>
    <row r="948" spans="1:6" ht="13.8" x14ac:dyDescent="0.3">
      <c r="A948" s="55">
        <v>61206</v>
      </c>
      <c r="B948" s="56" t="s">
        <v>5269</v>
      </c>
      <c r="C948" s="52" t="s">
        <v>6</v>
      </c>
      <c r="D948" s="52" t="s">
        <v>59</v>
      </c>
      <c r="E948" s="128"/>
      <c r="F948" s="81"/>
    </row>
    <row r="949" spans="1:6" ht="13.8" x14ac:dyDescent="0.3">
      <c r="A949" s="55">
        <v>61207</v>
      </c>
      <c r="B949" s="56" t="s">
        <v>4314</v>
      </c>
      <c r="C949" s="52" t="s">
        <v>6</v>
      </c>
      <c r="D949" s="52" t="s">
        <v>59</v>
      </c>
      <c r="F949" s="52"/>
    </row>
    <row r="950" spans="1:6" ht="13.8" x14ac:dyDescent="0.3">
      <c r="A950" s="84">
        <v>61208</v>
      </c>
      <c r="B950" s="86" t="s">
        <v>10760</v>
      </c>
      <c r="C950" s="85" t="s">
        <v>6</v>
      </c>
      <c r="D950" s="85" t="s">
        <v>59</v>
      </c>
      <c r="E950" s="132">
        <v>42401</v>
      </c>
      <c r="F950" s="52"/>
    </row>
    <row r="951" spans="1:6" ht="13.8" x14ac:dyDescent="0.3">
      <c r="A951" s="55">
        <v>61210</v>
      </c>
      <c r="B951" s="56" t="s">
        <v>5273</v>
      </c>
      <c r="C951" s="52" t="s">
        <v>5209</v>
      </c>
      <c r="D951" s="52" t="s">
        <v>5209</v>
      </c>
      <c r="E951" s="128"/>
      <c r="F951" s="52"/>
    </row>
    <row r="952" spans="1:6" ht="13.8" x14ac:dyDescent="0.3">
      <c r="A952" s="55"/>
      <c r="B952" s="56"/>
      <c r="C952" s="52"/>
      <c r="D952" s="52" t="s">
        <v>8868</v>
      </c>
      <c r="E952" s="128"/>
      <c r="F952" s="52"/>
    </row>
    <row r="953" spans="1:6" ht="13.8" x14ac:dyDescent="0.3">
      <c r="A953" s="55"/>
      <c r="B953" s="56"/>
      <c r="C953" s="52"/>
      <c r="D953" s="52" t="s">
        <v>8868</v>
      </c>
      <c r="E953" s="128"/>
      <c r="F953" s="52"/>
    </row>
    <row r="954" spans="1:6" ht="13.8" x14ac:dyDescent="0.3">
      <c r="A954" s="54" t="s">
        <v>8946</v>
      </c>
      <c r="B954" s="56"/>
      <c r="C954" s="52"/>
      <c r="D954" s="52"/>
      <c r="E954" s="128"/>
      <c r="F954" s="52"/>
    </row>
    <row r="955" spans="1:6" ht="13.8" x14ac:dyDescent="0.3">
      <c r="A955" s="55">
        <v>61301</v>
      </c>
      <c r="B955" s="56" t="s">
        <v>5276</v>
      </c>
      <c r="C955" s="52" t="s">
        <v>109</v>
      </c>
      <c r="D955" s="52" t="s">
        <v>62</v>
      </c>
      <c r="E955" s="128"/>
      <c r="F955" s="52"/>
    </row>
    <row r="956" spans="1:6" ht="13.8" x14ac:dyDescent="0.3">
      <c r="A956" s="55">
        <v>61302</v>
      </c>
      <c r="B956" s="56" t="s">
        <v>5279</v>
      </c>
      <c r="C956" s="52" t="s">
        <v>6</v>
      </c>
      <c r="D956" s="52" t="s">
        <v>59</v>
      </c>
      <c r="E956" s="128"/>
      <c r="F956" s="52"/>
    </row>
    <row r="957" spans="1:6" ht="13.8" x14ac:dyDescent="0.3">
      <c r="A957" s="55">
        <v>61303</v>
      </c>
      <c r="B957" s="56" t="s">
        <v>5282</v>
      </c>
      <c r="C957" s="52" t="s">
        <v>109</v>
      </c>
      <c r="D957" s="52" t="s">
        <v>62</v>
      </c>
      <c r="E957" s="128"/>
      <c r="F957" s="52"/>
    </row>
    <row r="958" spans="1:6" ht="13.8" x14ac:dyDescent="0.3">
      <c r="A958" s="55"/>
      <c r="B958" s="56"/>
      <c r="C958" s="52"/>
      <c r="D958" s="52" t="s">
        <v>8868</v>
      </c>
      <c r="E958" s="128"/>
      <c r="F958" s="52"/>
    </row>
    <row r="959" spans="1:6" ht="13.8" x14ac:dyDescent="0.3">
      <c r="A959" s="55"/>
      <c r="B959" s="56"/>
      <c r="C959" s="52"/>
      <c r="D959" s="52" t="s">
        <v>8868</v>
      </c>
      <c r="E959" s="128"/>
      <c r="F959" s="52"/>
    </row>
    <row r="960" spans="1:6" ht="13.8" x14ac:dyDescent="0.3">
      <c r="A960" s="54" t="s">
        <v>8947</v>
      </c>
      <c r="B960" s="56"/>
      <c r="C960" s="52"/>
      <c r="D960" s="52"/>
      <c r="E960" s="128"/>
      <c r="F960" s="52"/>
    </row>
    <row r="961" spans="1:6" ht="13.8" x14ac:dyDescent="0.3">
      <c r="A961" s="55">
        <v>61401</v>
      </c>
      <c r="B961" s="56" t="s">
        <v>166</v>
      </c>
      <c r="C961" s="52" t="s">
        <v>113</v>
      </c>
      <c r="D961" s="52" t="s">
        <v>65</v>
      </c>
      <c r="E961" s="128"/>
      <c r="F961" s="52"/>
    </row>
    <row r="962" spans="1:6" ht="13.8" x14ac:dyDescent="0.3">
      <c r="A962" s="55"/>
      <c r="B962" s="56"/>
      <c r="C962" s="52"/>
      <c r="D962" s="52" t="s">
        <v>8868</v>
      </c>
      <c r="E962" s="128"/>
      <c r="F962" s="52"/>
    </row>
    <row r="963" spans="1:6" ht="13.8" x14ac:dyDescent="0.3">
      <c r="A963" s="55"/>
      <c r="B963" s="56"/>
      <c r="C963" s="52"/>
      <c r="D963" s="52" t="s">
        <v>8868</v>
      </c>
      <c r="E963" s="128"/>
      <c r="F963" s="52"/>
    </row>
    <row r="964" spans="1:6" ht="13.8" x14ac:dyDescent="0.3">
      <c r="A964" s="54" t="s">
        <v>8948</v>
      </c>
      <c r="B964" s="56"/>
      <c r="C964" s="52"/>
      <c r="D964" s="52"/>
      <c r="E964" s="128"/>
      <c r="F964" s="52"/>
    </row>
    <row r="965" spans="1:6" ht="13.8" x14ac:dyDescent="0.3">
      <c r="A965" s="55">
        <v>61501</v>
      </c>
      <c r="B965" s="56" t="s">
        <v>9645</v>
      </c>
      <c r="C965" s="52" t="s">
        <v>109</v>
      </c>
      <c r="D965" s="52" t="s">
        <v>62</v>
      </c>
      <c r="E965" s="128"/>
      <c r="F965" s="52"/>
    </row>
    <row r="966" spans="1:6" ht="13.8" x14ac:dyDescent="0.3">
      <c r="A966" s="55">
        <v>61502</v>
      </c>
      <c r="B966" s="56" t="s">
        <v>9646</v>
      </c>
      <c r="C966" s="52" t="s">
        <v>109</v>
      </c>
      <c r="D966" s="52" t="s">
        <v>62</v>
      </c>
      <c r="E966" s="128"/>
      <c r="F966" s="52"/>
    </row>
    <row r="967" spans="1:6" ht="13.8" x14ac:dyDescent="0.3">
      <c r="A967" s="55">
        <v>61503</v>
      </c>
      <c r="B967" s="56" t="s">
        <v>8949</v>
      </c>
      <c r="C967" s="52" t="s">
        <v>109</v>
      </c>
      <c r="D967" s="52" t="s">
        <v>62</v>
      </c>
      <c r="E967" s="128"/>
      <c r="F967" s="52"/>
    </row>
    <row r="968" spans="1:6" ht="13.8" x14ac:dyDescent="0.3">
      <c r="A968" s="55">
        <v>61504</v>
      </c>
      <c r="B968" s="56" t="s">
        <v>9648</v>
      </c>
      <c r="C968" s="52" t="s">
        <v>109</v>
      </c>
      <c r="D968" s="52" t="s">
        <v>62</v>
      </c>
      <c r="E968" s="128"/>
      <c r="F968" s="52"/>
    </row>
    <row r="969" spans="1:6" ht="13.8" x14ac:dyDescent="0.3">
      <c r="A969" s="55">
        <v>61505</v>
      </c>
      <c r="B969" s="56" t="s">
        <v>9648</v>
      </c>
      <c r="C969" s="52" t="s">
        <v>6</v>
      </c>
      <c r="D969" s="52" t="s">
        <v>59</v>
      </c>
      <c r="E969" s="128"/>
      <c r="F969" s="52"/>
    </row>
    <row r="970" spans="1:6" ht="13.8" x14ac:dyDescent="0.3">
      <c r="A970" s="55">
        <v>61506</v>
      </c>
      <c r="B970" s="56" t="s">
        <v>8950</v>
      </c>
      <c r="C970" s="52" t="s">
        <v>109</v>
      </c>
      <c r="D970" s="52" t="s">
        <v>62</v>
      </c>
      <c r="E970" s="128"/>
      <c r="F970" s="52"/>
    </row>
    <row r="971" spans="1:6" ht="13.8" x14ac:dyDescent="0.3">
      <c r="A971" s="55">
        <v>61507</v>
      </c>
      <c r="B971" s="56" t="s">
        <v>9647</v>
      </c>
      <c r="C971" s="52" t="s">
        <v>110</v>
      </c>
      <c r="D971" s="52" t="s">
        <v>63</v>
      </c>
      <c r="E971" s="128"/>
      <c r="F971" s="52"/>
    </row>
    <row r="972" spans="1:6" ht="13.8" x14ac:dyDescent="0.3">
      <c r="A972" s="55">
        <v>61508</v>
      </c>
      <c r="B972" s="56" t="s">
        <v>8951</v>
      </c>
      <c r="C972" s="52" t="s">
        <v>109</v>
      </c>
      <c r="D972" s="52" t="s">
        <v>62</v>
      </c>
      <c r="E972" s="128"/>
      <c r="F972" s="52"/>
    </row>
    <row r="973" spans="1:6" ht="13.8" x14ac:dyDescent="0.3">
      <c r="A973" s="55">
        <v>61509</v>
      </c>
      <c r="B973" s="56" t="s">
        <v>5380</v>
      </c>
      <c r="C973" s="52" t="s">
        <v>109</v>
      </c>
      <c r="D973" s="52" t="s">
        <v>62</v>
      </c>
      <c r="E973" s="128"/>
      <c r="F973" s="52"/>
    </row>
    <row r="974" spans="1:6" ht="13.8" x14ac:dyDescent="0.3">
      <c r="A974" s="55"/>
      <c r="B974" s="56"/>
      <c r="C974" s="52"/>
      <c r="D974" s="52" t="s">
        <v>8868</v>
      </c>
      <c r="E974" s="128"/>
      <c r="F974" s="52"/>
    </row>
    <row r="975" spans="1:6" ht="13.8" x14ac:dyDescent="0.3">
      <c r="A975" s="55"/>
      <c r="B975" s="56"/>
      <c r="C975" s="52"/>
      <c r="D975" s="52" t="s">
        <v>8868</v>
      </c>
      <c r="E975" s="128"/>
      <c r="F975" s="52"/>
    </row>
    <row r="976" spans="1:6" ht="13.8" x14ac:dyDescent="0.3">
      <c r="A976" s="54" t="s">
        <v>8952</v>
      </c>
      <c r="B976" s="56"/>
      <c r="C976" s="52"/>
      <c r="D976" s="52"/>
      <c r="E976" s="128"/>
      <c r="F976" s="52"/>
    </row>
    <row r="977" spans="1:6" ht="13.8" x14ac:dyDescent="0.3">
      <c r="A977" s="55">
        <v>61601</v>
      </c>
      <c r="B977" s="56" t="s">
        <v>8953</v>
      </c>
      <c r="C977" s="52" t="s">
        <v>109</v>
      </c>
      <c r="D977" s="52" t="s">
        <v>62</v>
      </c>
      <c r="E977" s="128"/>
      <c r="F977" s="52"/>
    </row>
    <row r="978" spans="1:6" ht="13.8" x14ac:dyDescent="0.3">
      <c r="A978" s="55"/>
      <c r="B978" s="56"/>
      <c r="C978" s="52"/>
      <c r="D978" s="52" t="s">
        <v>8868</v>
      </c>
      <c r="E978" s="128"/>
      <c r="F978" s="52"/>
    </row>
    <row r="979" spans="1:6" ht="13.8" x14ac:dyDescent="0.3">
      <c r="A979" s="55"/>
      <c r="B979" s="56"/>
      <c r="C979" s="52"/>
      <c r="D979" s="52" t="s">
        <v>8868</v>
      </c>
      <c r="E979" s="128"/>
      <c r="F979" s="52"/>
    </row>
    <row r="980" spans="1:6" ht="13.8" x14ac:dyDescent="0.3">
      <c r="A980" s="54" t="s">
        <v>8954</v>
      </c>
      <c r="B980" s="56"/>
      <c r="C980" s="52"/>
      <c r="D980" s="52"/>
      <c r="E980" s="128"/>
      <c r="F980" s="52"/>
    </row>
    <row r="981" spans="1:6" ht="13.8" x14ac:dyDescent="0.3">
      <c r="A981" s="55">
        <v>61701</v>
      </c>
      <c r="B981" s="56" t="s">
        <v>9649</v>
      </c>
      <c r="C981" s="52" t="s">
        <v>110</v>
      </c>
      <c r="D981" s="52" t="s">
        <v>63</v>
      </c>
      <c r="E981" s="128"/>
      <c r="F981" s="52"/>
    </row>
    <row r="982" spans="1:6" ht="13.8" x14ac:dyDescent="0.3">
      <c r="A982" s="55">
        <v>61702</v>
      </c>
      <c r="B982" s="56" t="s">
        <v>9650</v>
      </c>
      <c r="C982" s="52" t="s">
        <v>6</v>
      </c>
      <c r="D982" s="52" t="s">
        <v>59</v>
      </c>
      <c r="E982" s="128"/>
      <c r="F982" s="52"/>
    </row>
    <row r="983" spans="1:6" ht="13.8" x14ac:dyDescent="0.3">
      <c r="A983" s="55">
        <v>61703</v>
      </c>
      <c r="B983" s="56" t="s">
        <v>8955</v>
      </c>
      <c r="C983" s="52" t="s">
        <v>6</v>
      </c>
      <c r="D983" s="52" t="s">
        <v>59</v>
      </c>
      <c r="E983" s="128"/>
      <c r="F983" s="52"/>
    </row>
    <row r="984" spans="1:6" ht="13.8" x14ac:dyDescent="0.3">
      <c r="A984" s="55">
        <v>61704</v>
      </c>
      <c r="B984" s="56" t="s">
        <v>9651</v>
      </c>
      <c r="C984" s="52" t="s">
        <v>6</v>
      </c>
      <c r="D984" s="52" t="s">
        <v>59</v>
      </c>
      <c r="E984" s="128"/>
      <c r="F984" s="52"/>
    </row>
    <row r="985" spans="1:6" ht="13.8" x14ac:dyDescent="0.3">
      <c r="A985" s="55">
        <v>61705</v>
      </c>
      <c r="B985" s="56" t="s">
        <v>9652</v>
      </c>
      <c r="C985" s="52" t="s">
        <v>110</v>
      </c>
      <c r="D985" s="52" t="s">
        <v>63</v>
      </c>
      <c r="E985" s="128"/>
      <c r="F985" s="52"/>
    </row>
    <row r="986" spans="1:6" ht="13.8" x14ac:dyDescent="0.3">
      <c r="A986" s="55">
        <v>61707</v>
      </c>
      <c r="B986" s="56" t="s">
        <v>9653</v>
      </c>
      <c r="C986" s="52" t="s">
        <v>110</v>
      </c>
      <c r="D986" s="52" t="s">
        <v>63</v>
      </c>
      <c r="E986" s="128"/>
      <c r="F986" s="52"/>
    </row>
    <row r="987" spans="1:6" ht="13.8" x14ac:dyDescent="0.3">
      <c r="A987" s="55">
        <v>61708</v>
      </c>
      <c r="B987" s="56" t="s">
        <v>9654</v>
      </c>
      <c r="C987" s="52" t="s">
        <v>110</v>
      </c>
      <c r="D987" s="52" t="s">
        <v>63</v>
      </c>
      <c r="E987" s="128"/>
      <c r="F987" s="52"/>
    </row>
    <row r="988" spans="1:6" ht="13.8" x14ac:dyDescent="0.3">
      <c r="A988" s="55">
        <v>61709</v>
      </c>
      <c r="B988" s="56" t="s">
        <v>9654</v>
      </c>
      <c r="C988" s="52" t="s">
        <v>6</v>
      </c>
      <c r="D988" s="52" t="s">
        <v>59</v>
      </c>
      <c r="E988" s="128"/>
      <c r="F988" s="52"/>
    </row>
    <row r="989" spans="1:6" ht="13.8" x14ac:dyDescent="0.3">
      <c r="A989" s="55">
        <v>61710</v>
      </c>
      <c r="B989" s="56" t="s">
        <v>5608</v>
      </c>
      <c r="C989" s="52" t="s">
        <v>110</v>
      </c>
      <c r="D989" s="52" t="s">
        <v>63</v>
      </c>
      <c r="E989" s="128"/>
      <c r="F989" s="52"/>
    </row>
    <row r="990" spans="1:6" ht="13.8" x14ac:dyDescent="0.3">
      <c r="A990" s="55">
        <v>61711</v>
      </c>
      <c r="B990" s="56" t="s">
        <v>8956</v>
      </c>
      <c r="C990" s="52" t="s">
        <v>6</v>
      </c>
      <c r="D990" s="52" t="s">
        <v>59</v>
      </c>
      <c r="E990" s="128"/>
      <c r="F990" s="52"/>
    </row>
    <row r="991" spans="1:6" ht="13.8" x14ac:dyDescent="0.3">
      <c r="A991" s="55"/>
      <c r="B991" s="56"/>
      <c r="C991" s="52"/>
      <c r="D991" s="52" t="s">
        <v>8868</v>
      </c>
      <c r="E991" s="128"/>
      <c r="F991" s="52"/>
    </row>
    <row r="992" spans="1:6" ht="13.8" x14ac:dyDescent="0.3">
      <c r="A992" s="55"/>
      <c r="B992" s="56"/>
      <c r="C992" s="52"/>
      <c r="D992" s="52" t="s">
        <v>8868</v>
      </c>
      <c r="E992" s="128"/>
      <c r="F992" s="52"/>
    </row>
    <row r="993" spans="1:6" ht="13.8" x14ac:dyDescent="0.3">
      <c r="A993" s="54" t="s">
        <v>8957</v>
      </c>
      <c r="B993" s="56"/>
      <c r="C993" s="52"/>
      <c r="D993" s="52"/>
      <c r="E993" s="128"/>
      <c r="F993" s="52"/>
    </row>
    <row r="994" spans="1:6" ht="13.8" x14ac:dyDescent="0.3">
      <c r="A994" s="55">
        <v>61801</v>
      </c>
      <c r="B994" s="56" t="s">
        <v>5614</v>
      </c>
      <c r="C994" s="52" t="s">
        <v>110</v>
      </c>
      <c r="D994" s="52" t="s">
        <v>63</v>
      </c>
      <c r="E994" s="128"/>
      <c r="F994" s="52"/>
    </row>
    <row r="995" spans="1:6" ht="13.8" x14ac:dyDescent="0.3">
      <c r="A995" s="55">
        <v>61802</v>
      </c>
      <c r="B995" s="56" t="s">
        <v>5617</v>
      </c>
      <c r="C995" s="52" t="s">
        <v>110</v>
      </c>
      <c r="D995" s="52" t="s">
        <v>63</v>
      </c>
      <c r="E995" s="128"/>
      <c r="F995" s="52"/>
    </row>
    <row r="996" spans="1:6" ht="13.8" x14ac:dyDescent="0.3">
      <c r="A996" s="55">
        <v>61803</v>
      </c>
      <c r="B996" s="56" t="s">
        <v>9655</v>
      </c>
      <c r="C996" s="52" t="s">
        <v>110</v>
      </c>
      <c r="D996" s="52" t="s">
        <v>63</v>
      </c>
      <c r="E996" s="128"/>
      <c r="F996" s="52"/>
    </row>
    <row r="997" spans="1:6" ht="13.8" x14ac:dyDescent="0.3">
      <c r="A997" s="55">
        <v>61804</v>
      </c>
      <c r="B997" s="56" t="s">
        <v>9650</v>
      </c>
      <c r="C997" s="52" t="s">
        <v>6</v>
      </c>
      <c r="D997" s="52" t="s">
        <v>59</v>
      </c>
      <c r="E997" s="128"/>
      <c r="F997" s="52"/>
    </row>
    <row r="998" spans="1:6" ht="13.8" x14ac:dyDescent="0.3">
      <c r="A998" s="55">
        <v>61805</v>
      </c>
      <c r="B998" s="56" t="s">
        <v>5635</v>
      </c>
      <c r="C998" s="52" t="s">
        <v>110</v>
      </c>
      <c r="D998" s="52" t="s">
        <v>63</v>
      </c>
      <c r="E998" s="128"/>
      <c r="F998" s="52"/>
    </row>
    <row r="999" spans="1:6" ht="13.8" x14ac:dyDescent="0.3">
      <c r="A999" s="55">
        <v>61806</v>
      </c>
      <c r="B999" s="56" t="s">
        <v>5638</v>
      </c>
      <c r="C999" s="52" t="s">
        <v>6</v>
      </c>
      <c r="D999" s="52" t="s">
        <v>59</v>
      </c>
      <c r="E999" s="128"/>
      <c r="F999" s="52"/>
    </row>
    <row r="1000" spans="1:6" ht="13.8" x14ac:dyDescent="0.3">
      <c r="A1000" s="55">
        <v>61807</v>
      </c>
      <c r="B1000" s="56" t="s">
        <v>5641</v>
      </c>
      <c r="C1000" s="52" t="s">
        <v>110</v>
      </c>
      <c r="D1000" s="52" t="s">
        <v>63</v>
      </c>
      <c r="E1000" s="128"/>
      <c r="F1000" s="52"/>
    </row>
    <row r="1001" spans="1:6" ht="13.8" x14ac:dyDescent="0.3">
      <c r="A1001" s="55"/>
      <c r="B1001" s="56"/>
      <c r="C1001" s="52"/>
      <c r="D1001" s="52"/>
      <c r="E1001" s="128"/>
      <c r="F1001" s="52"/>
    </row>
    <row r="1002" spans="1:6" ht="13.8" x14ac:dyDescent="0.3">
      <c r="A1002" s="55"/>
      <c r="B1002" s="56"/>
      <c r="C1002" s="52"/>
      <c r="D1002" s="52" t="s">
        <v>8868</v>
      </c>
      <c r="E1002" s="128"/>
      <c r="F1002" s="52"/>
    </row>
    <row r="1003" spans="1:6" ht="13.8" x14ac:dyDescent="0.3">
      <c r="A1003" s="54" t="s">
        <v>9656</v>
      </c>
      <c r="B1003" s="56"/>
      <c r="C1003" s="52"/>
      <c r="D1003" s="52"/>
      <c r="E1003" s="128"/>
      <c r="F1003" s="52"/>
    </row>
    <row r="1004" spans="1:6" ht="13.8" x14ac:dyDescent="0.3">
      <c r="A1004" s="55">
        <v>61901</v>
      </c>
      <c r="B1004" s="56" t="s">
        <v>9657</v>
      </c>
      <c r="C1004" s="52" t="s">
        <v>110</v>
      </c>
      <c r="D1004" s="52" t="s">
        <v>63</v>
      </c>
      <c r="E1004" s="128"/>
      <c r="F1004" s="52"/>
    </row>
    <row r="1005" spans="1:6" ht="13.8" x14ac:dyDescent="0.3">
      <c r="A1005" s="55">
        <v>61902</v>
      </c>
      <c r="B1005" s="56" t="s">
        <v>9658</v>
      </c>
      <c r="C1005" s="52" t="s">
        <v>6</v>
      </c>
      <c r="D1005" s="52" t="s">
        <v>59</v>
      </c>
      <c r="E1005" s="128"/>
      <c r="F1005" s="52"/>
    </row>
    <row r="1006" spans="1:6" ht="13.8" x14ac:dyDescent="0.3">
      <c r="A1006" s="55">
        <v>61903</v>
      </c>
      <c r="B1006" s="56" t="s">
        <v>9659</v>
      </c>
      <c r="C1006" s="52" t="s">
        <v>6</v>
      </c>
      <c r="D1006" s="52" t="s">
        <v>59</v>
      </c>
      <c r="E1006" s="128"/>
      <c r="F1006" s="52"/>
    </row>
    <row r="1007" spans="1:6" ht="13.8" x14ac:dyDescent="0.3">
      <c r="A1007" s="55">
        <v>61904</v>
      </c>
      <c r="B1007" s="56" t="s">
        <v>5900</v>
      </c>
      <c r="C1007" s="52" t="s">
        <v>6</v>
      </c>
      <c r="D1007" s="52" t="s">
        <v>59</v>
      </c>
      <c r="E1007" s="128"/>
      <c r="F1007" s="52"/>
    </row>
    <row r="1008" spans="1:6" ht="13.8" x14ac:dyDescent="0.3">
      <c r="A1008" s="55">
        <v>61905</v>
      </c>
      <c r="B1008" s="56" t="s">
        <v>5903</v>
      </c>
      <c r="C1008" s="52" t="s">
        <v>110</v>
      </c>
      <c r="D1008" s="52" t="s">
        <v>63</v>
      </c>
      <c r="E1008" s="128"/>
      <c r="F1008" s="52"/>
    </row>
    <row r="1009" spans="1:6" ht="13.8" x14ac:dyDescent="0.3">
      <c r="A1009" s="55">
        <v>61906</v>
      </c>
      <c r="B1009" s="56" t="s">
        <v>5906</v>
      </c>
      <c r="C1009" s="52" t="s">
        <v>6</v>
      </c>
      <c r="D1009" s="52" t="s">
        <v>59</v>
      </c>
      <c r="E1009" s="128"/>
      <c r="F1009" s="52"/>
    </row>
    <row r="1010" spans="1:6" ht="13.8" x14ac:dyDescent="0.3">
      <c r="A1010" s="55">
        <v>61907</v>
      </c>
      <c r="B1010" s="56" t="s">
        <v>9660</v>
      </c>
      <c r="C1010" s="52" t="s">
        <v>6</v>
      </c>
      <c r="D1010" s="52" t="s">
        <v>59</v>
      </c>
      <c r="E1010" s="128"/>
      <c r="F1010" s="52"/>
    </row>
    <row r="1011" spans="1:6" ht="13.8" x14ac:dyDescent="0.3">
      <c r="A1011" s="55">
        <v>61920</v>
      </c>
      <c r="B1011" s="56" t="s">
        <v>8983</v>
      </c>
      <c r="C1011" s="52" t="s">
        <v>6</v>
      </c>
      <c r="D1011" s="52" t="s">
        <v>59</v>
      </c>
      <c r="E1011" s="128"/>
      <c r="F1011" s="52"/>
    </row>
    <row r="1012" spans="1:6" ht="13.8" x14ac:dyDescent="0.3">
      <c r="A1012" s="55">
        <v>61921</v>
      </c>
      <c r="B1012" s="56" t="s">
        <v>8983</v>
      </c>
      <c r="C1012" s="52" t="s">
        <v>110</v>
      </c>
      <c r="D1012" s="52" t="s">
        <v>63</v>
      </c>
      <c r="E1012" s="128"/>
      <c r="F1012" s="52"/>
    </row>
    <row r="1013" spans="1:6" ht="13.8" x14ac:dyDescent="0.3">
      <c r="A1013" s="55"/>
      <c r="B1013" s="56"/>
      <c r="C1013" s="52"/>
      <c r="D1013" s="52" t="s">
        <v>8868</v>
      </c>
      <c r="E1013" s="128"/>
      <c r="F1013" s="52"/>
    </row>
    <row r="1014" spans="1:6" ht="13.8" x14ac:dyDescent="0.3">
      <c r="A1014" s="55"/>
      <c r="B1014" s="56"/>
      <c r="C1014" s="52"/>
      <c r="D1014" s="52"/>
      <c r="E1014" s="128"/>
      <c r="F1014" s="52"/>
    </row>
    <row r="1015" spans="1:6" ht="13.8" x14ac:dyDescent="0.3">
      <c r="A1015" s="54" t="s">
        <v>8958</v>
      </c>
      <c r="B1015" s="56"/>
      <c r="C1015" s="52"/>
      <c r="D1015" s="52"/>
      <c r="E1015" s="128"/>
      <c r="F1015" s="52"/>
    </row>
    <row r="1016" spans="1:6" ht="13.8" x14ac:dyDescent="0.3">
      <c r="A1016" s="55">
        <v>62001</v>
      </c>
      <c r="B1016" s="56" t="s">
        <v>9706</v>
      </c>
      <c r="C1016" s="52" t="s">
        <v>113</v>
      </c>
      <c r="D1016" s="52" t="s">
        <v>65</v>
      </c>
      <c r="E1016" s="128"/>
      <c r="F1016" s="52"/>
    </row>
    <row r="1017" spans="1:6" ht="13.8" x14ac:dyDescent="0.3">
      <c r="A1017" s="55">
        <v>62002</v>
      </c>
      <c r="B1017" s="56" t="s">
        <v>9706</v>
      </c>
      <c r="C1017" s="52" t="s">
        <v>109</v>
      </c>
      <c r="D1017" s="52" t="s">
        <v>62</v>
      </c>
      <c r="E1017" s="128"/>
      <c r="F1017" s="52"/>
    </row>
    <row r="1018" spans="1:6" ht="13.8" x14ac:dyDescent="0.3">
      <c r="A1018" s="55">
        <v>62003</v>
      </c>
      <c r="B1018" s="56" t="s">
        <v>9706</v>
      </c>
      <c r="C1018" s="52" t="s">
        <v>85</v>
      </c>
      <c r="D1018" s="52" t="s">
        <v>85</v>
      </c>
      <c r="E1018" s="128"/>
      <c r="F1018" s="52"/>
    </row>
    <row r="1019" spans="1:6" ht="13.8" x14ac:dyDescent="0.3">
      <c r="A1019" s="55">
        <v>62005</v>
      </c>
      <c r="B1019" s="56" t="s">
        <v>35</v>
      </c>
      <c r="C1019" s="52" t="s">
        <v>113</v>
      </c>
      <c r="D1019" s="52" t="s">
        <v>65</v>
      </c>
      <c r="E1019" s="128"/>
      <c r="F1019" s="52"/>
    </row>
    <row r="1020" spans="1:6" ht="13.8" x14ac:dyDescent="0.3">
      <c r="A1020" s="55">
        <v>62006</v>
      </c>
      <c r="B1020" s="56" t="s">
        <v>35</v>
      </c>
      <c r="C1020" s="52" t="s">
        <v>109</v>
      </c>
      <c r="D1020" s="52" t="s">
        <v>62</v>
      </c>
      <c r="E1020" s="128"/>
      <c r="F1020" s="52"/>
    </row>
    <row r="1021" spans="1:6" ht="13.8" x14ac:dyDescent="0.3">
      <c r="A1021" s="55">
        <v>62010</v>
      </c>
      <c r="B1021" s="56" t="s">
        <v>9701</v>
      </c>
      <c r="C1021" s="52" t="s">
        <v>36</v>
      </c>
      <c r="D1021" s="52" t="s">
        <v>63</v>
      </c>
      <c r="E1021" s="128"/>
      <c r="F1021" s="52"/>
    </row>
    <row r="1022" spans="1:6" ht="13.8" x14ac:dyDescent="0.3">
      <c r="A1022" s="55">
        <v>62011</v>
      </c>
      <c r="B1022" s="56" t="s">
        <v>10009</v>
      </c>
      <c r="C1022" s="52" t="s">
        <v>6</v>
      </c>
      <c r="D1022" s="52" t="s">
        <v>59</v>
      </c>
      <c r="E1022" s="128"/>
      <c r="F1022" s="52"/>
    </row>
    <row r="1023" spans="1:6" ht="13.8" x14ac:dyDescent="0.3">
      <c r="A1023" s="55">
        <v>62012</v>
      </c>
      <c r="B1023" s="56" t="s">
        <v>9701</v>
      </c>
      <c r="C1023" s="52" t="s">
        <v>113</v>
      </c>
      <c r="D1023" s="52" t="s">
        <v>65</v>
      </c>
      <c r="E1023" s="128"/>
      <c r="F1023" s="52"/>
    </row>
    <row r="1024" spans="1:6" ht="13.8" x14ac:dyDescent="0.3">
      <c r="A1024" s="55">
        <v>62013</v>
      </c>
      <c r="B1024" s="56" t="s">
        <v>9701</v>
      </c>
      <c r="C1024" s="52" t="s">
        <v>109</v>
      </c>
      <c r="D1024" s="52" t="s">
        <v>62</v>
      </c>
      <c r="E1024" s="128"/>
      <c r="F1024" s="52"/>
    </row>
    <row r="1025" spans="1:6" ht="13.8" x14ac:dyDescent="0.3">
      <c r="A1025" s="55">
        <v>62014</v>
      </c>
      <c r="B1025" s="56" t="s">
        <v>37</v>
      </c>
      <c r="C1025" s="52" t="s">
        <v>85</v>
      </c>
      <c r="D1025" s="52" t="s">
        <v>85</v>
      </c>
      <c r="E1025" s="128"/>
      <c r="F1025" s="52"/>
    </row>
    <row r="1026" spans="1:6" ht="13.8" x14ac:dyDescent="0.3">
      <c r="A1026" s="55">
        <v>62015</v>
      </c>
      <c r="B1026" s="56" t="s">
        <v>9702</v>
      </c>
      <c r="C1026" s="52" t="s">
        <v>113</v>
      </c>
      <c r="D1026" s="52" t="s">
        <v>65</v>
      </c>
      <c r="E1026" s="128"/>
      <c r="F1026" s="52"/>
    </row>
    <row r="1027" spans="1:6" ht="13.8" x14ac:dyDescent="0.3">
      <c r="A1027" s="55">
        <v>62016</v>
      </c>
      <c r="B1027" s="56" t="s">
        <v>9702</v>
      </c>
      <c r="C1027" s="52" t="s">
        <v>109</v>
      </c>
      <c r="D1027" s="52" t="s">
        <v>62</v>
      </c>
      <c r="E1027" s="128"/>
      <c r="F1027" s="52"/>
    </row>
    <row r="1028" spans="1:6" ht="13.8" x14ac:dyDescent="0.3">
      <c r="A1028" s="55">
        <v>62017</v>
      </c>
      <c r="B1028" s="56" t="s">
        <v>9703</v>
      </c>
      <c r="C1028" s="52" t="s">
        <v>6</v>
      </c>
      <c r="D1028" s="52" t="s">
        <v>59</v>
      </c>
      <c r="E1028" s="128"/>
      <c r="F1028" s="52"/>
    </row>
    <row r="1029" spans="1:6" ht="13.8" x14ac:dyDescent="0.3">
      <c r="A1029" s="55">
        <v>62018</v>
      </c>
      <c r="B1029" s="56" t="s">
        <v>11373</v>
      </c>
      <c r="C1029" s="81" t="s">
        <v>6</v>
      </c>
      <c r="D1029" s="81" t="s">
        <v>59</v>
      </c>
      <c r="E1029" s="128"/>
      <c r="F1029" s="81"/>
    </row>
    <row r="1030" spans="1:6" ht="13.8" x14ac:dyDescent="0.3">
      <c r="A1030" s="55">
        <v>62025</v>
      </c>
      <c r="B1030" s="56" t="s">
        <v>8983</v>
      </c>
      <c r="C1030" s="52" t="s">
        <v>113</v>
      </c>
      <c r="D1030" s="52" t="s">
        <v>65</v>
      </c>
      <c r="E1030" s="128"/>
      <c r="F1030" s="52"/>
    </row>
    <row r="1031" spans="1:6" ht="13.8" x14ac:dyDescent="0.3">
      <c r="A1031" s="55">
        <v>62026</v>
      </c>
      <c r="B1031" s="56" t="s">
        <v>8983</v>
      </c>
      <c r="C1031" s="52" t="s">
        <v>109</v>
      </c>
      <c r="D1031" s="52" t="s">
        <v>62</v>
      </c>
      <c r="E1031" s="128"/>
      <c r="F1031" s="52"/>
    </row>
    <row r="1032" spans="1:6" ht="13.8" x14ac:dyDescent="0.3">
      <c r="A1032" s="55">
        <v>62027</v>
      </c>
      <c r="B1032" s="56" t="s">
        <v>8983</v>
      </c>
      <c r="C1032" s="52" t="s">
        <v>110</v>
      </c>
      <c r="D1032" s="52" t="s">
        <v>63</v>
      </c>
      <c r="E1032" s="128"/>
      <c r="F1032" s="52"/>
    </row>
    <row r="1033" spans="1:6" ht="13.8" x14ac:dyDescent="0.3">
      <c r="A1033" s="55">
        <v>62028</v>
      </c>
      <c r="B1033" s="56" t="s">
        <v>8983</v>
      </c>
      <c r="C1033" s="52" t="s">
        <v>6</v>
      </c>
      <c r="D1033" s="52" t="s">
        <v>59</v>
      </c>
      <c r="E1033" s="128"/>
      <c r="F1033" s="52"/>
    </row>
    <row r="1034" spans="1:6" ht="13.8" x14ac:dyDescent="0.3">
      <c r="A1034" s="55">
        <v>62030</v>
      </c>
      <c r="B1034" s="56" t="s">
        <v>38</v>
      </c>
      <c r="C1034" s="52" t="s">
        <v>110</v>
      </c>
      <c r="D1034" s="52" t="s">
        <v>63</v>
      </c>
      <c r="E1034" s="128"/>
      <c r="F1034" s="52"/>
    </row>
    <row r="1035" spans="1:6" ht="13.8" x14ac:dyDescent="0.3">
      <c r="A1035" s="55">
        <v>62031</v>
      </c>
      <c r="B1035" s="56" t="s">
        <v>38</v>
      </c>
      <c r="C1035" s="52" t="s">
        <v>109</v>
      </c>
      <c r="D1035" s="52" t="s">
        <v>56</v>
      </c>
      <c r="E1035" s="128"/>
      <c r="F1035" s="52"/>
    </row>
    <row r="1036" spans="1:6" ht="13.8" x14ac:dyDescent="0.3">
      <c r="A1036" s="55">
        <v>62032</v>
      </c>
      <c r="B1036" s="56" t="s">
        <v>38</v>
      </c>
      <c r="C1036" s="52" t="s">
        <v>85</v>
      </c>
      <c r="D1036" s="52" t="s">
        <v>85</v>
      </c>
      <c r="E1036" s="128"/>
      <c r="F1036" s="52"/>
    </row>
    <row r="1037" spans="1:6" ht="13.8" x14ac:dyDescent="0.3">
      <c r="A1037" s="55">
        <v>62035</v>
      </c>
      <c r="B1037" s="56" t="s">
        <v>39</v>
      </c>
      <c r="C1037" s="52" t="s">
        <v>109</v>
      </c>
      <c r="D1037" s="52" t="s">
        <v>62</v>
      </c>
      <c r="E1037" s="128"/>
      <c r="F1037" s="52"/>
    </row>
    <row r="1038" spans="1:6" ht="13.8" x14ac:dyDescent="0.3">
      <c r="A1038" s="55">
        <v>62036</v>
      </c>
      <c r="B1038" s="56" t="s">
        <v>9704</v>
      </c>
      <c r="C1038" s="52" t="s">
        <v>110</v>
      </c>
      <c r="D1038" s="52" t="s">
        <v>63</v>
      </c>
      <c r="E1038" s="128"/>
      <c r="F1038" s="52"/>
    </row>
    <row r="1039" spans="1:6" ht="13.8" x14ac:dyDescent="0.3">
      <c r="A1039" s="55">
        <v>62038</v>
      </c>
      <c r="B1039" s="56" t="s">
        <v>4068</v>
      </c>
      <c r="C1039" s="52" t="s">
        <v>124</v>
      </c>
      <c r="D1039" s="52" t="s">
        <v>66</v>
      </c>
      <c r="E1039" s="128"/>
      <c r="F1039" s="52"/>
    </row>
    <row r="1040" spans="1:6" ht="13.8" x14ac:dyDescent="0.3">
      <c r="A1040" s="55"/>
      <c r="B1040" s="56"/>
      <c r="C1040" s="52"/>
      <c r="D1040" s="52"/>
      <c r="E1040" s="128"/>
      <c r="F1040" s="52"/>
    </row>
    <row r="1041" spans="1:6" ht="13.8" x14ac:dyDescent="0.3">
      <c r="A1041" s="55"/>
      <c r="B1041" s="56"/>
      <c r="C1041" s="52"/>
      <c r="D1041" s="52"/>
      <c r="E1041" s="128"/>
      <c r="F1041" s="52"/>
    </row>
    <row r="1042" spans="1:6" ht="13.8" x14ac:dyDescent="0.3">
      <c r="A1042" s="54" t="s">
        <v>8959</v>
      </c>
      <c r="B1042" s="56"/>
      <c r="C1042" s="52"/>
      <c r="D1042" s="52"/>
      <c r="E1042" s="128"/>
      <c r="F1042" s="52"/>
    </row>
    <row r="1043" spans="1:6" ht="13.8" x14ac:dyDescent="0.3">
      <c r="A1043" s="55">
        <v>62101</v>
      </c>
      <c r="B1043" s="56" t="s">
        <v>5930</v>
      </c>
      <c r="C1043" s="52" t="s">
        <v>6</v>
      </c>
      <c r="D1043" s="52" t="s">
        <v>59</v>
      </c>
      <c r="E1043" s="128"/>
      <c r="F1043" s="52"/>
    </row>
    <row r="1044" spans="1:6" ht="13.8" x14ac:dyDescent="0.3">
      <c r="A1044" s="55">
        <v>62102</v>
      </c>
      <c r="B1044" s="56" t="s">
        <v>5933</v>
      </c>
      <c r="C1044" s="52" t="s">
        <v>6</v>
      </c>
      <c r="D1044" s="52" t="s">
        <v>59</v>
      </c>
      <c r="E1044" s="128"/>
      <c r="F1044" s="52"/>
    </row>
    <row r="1045" spans="1:6" ht="13.8" x14ac:dyDescent="0.3">
      <c r="A1045" s="55"/>
      <c r="B1045" s="56"/>
      <c r="C1045" s="52"/>
      <c r="D1045" s="52"/>
      <c r="E1045" s="128"/>
      <c r="F1045" s="52"/>
    </row>
    <row r="1046" spans="1:6" ht="13.8" x14ac:dyDescent="0.3">
      <c r="A1046" s="55"/>
      <c r="B1046" s="56"/>
      <c r="C1046" s="52"/>
      <c r="D1046" s="52" t="s">
        <v>8868</v>
      </c>
      <c r="E1046" s="128"/>
      <c r="F1046" s="52"/>
    </row>
    <row r="1047" spans="1:6" ht="13.8" x14ac:dyDescent="0.3">
      <c r="A1047" s="54" t="s">
        <v>8960</v>
      </c>
      <c r="B1047" s="56"/>
      <c r="C1047" s="52"/>
      <c r="D1047" s="52"/>
      <c r="E1047" s="128"/>
      <c r="F1047" s="52"/>
    </row>
    <row r="1048" spans="1:6" ht="13.8" x14ac:dyDescent="0.3">
      <c r="A1048" s="55">
        <v>62201</v>
      </c>
      <c r="B1048" s="56" t="s">
        <v>5936</v>
      </c>
      <c r="C1048" s="52" t="s">
        <v>8961</v>
      </c>
      <c r="D1048" s="52" t="s">
        <v>60</v>
      </c>
      <c r="E1048" s="128"/>
      <c r="F1048" s="52"/>
    </row>
    <row r="1049" spans="1:6" ht="13.8" x14ac:dyDescent="0.3">
      <c r="A1049" s="55">
        <v>62202</v>
      </c>
      <c r="B1049" s="56" t="s">
        <v>5936</v>
      </c>
      <c r="C1049" s="52" t="s">
        <v>85</v>
      </c>
      <c r="D1049" s="52" t="s">
        <v>85</v>
      </c>
      <c r="E1049" s="128"/>
      <c r="F1049" s="52"/>
    </row>
    <row r="1050" spans="1:6" ht="13.8" x14ac:dyDescent="0.3">
      <c r="A1050" s="55"/>
      <c r="B1050" s="56"/>
      <c r="C1050" s="52"/>
      <c r="D1050" s="52" t="s">
        <v>8868</v>
      </c>
      <c r="E1050" s="128"/>
      <c r="F1050" s="52"/>
    </row>
    <row r="1051" spans="1:6" ht="13.8" x14ac:dyDescent="0.3">
      <c r="A1051" s="55"/>
      <c r="B1051" s="56"/>
      <c r="C1051" s="52"/>
      <c r="D1051" s="52"/>
      <c r="E1051" s="128"/>
      <c r="F1051" s="52"/>
    </row>
    <row r="1052" spans="1:6" ht="13.8" x14ac:dyDescent="0.3">
      <c r="A1052" s="54" t="s">
        <v>8962</v>
      </c>
      <c r="B1052" s="56"/>
      <c r="C1052" s="52"/>
      <c r="D1052" s="52"/>
      <c r="E1052" s="128"/>
      <c r="F1052" s="52"/>
    </row>
    <row r="1053" spans="1:6" ht="13.8" x14ac:dyDescent="0.3">
      <c r="A1053" s="55">
        <v>62301</v>
      </c>
      <c r="B1053" s="56" t="s">
        <v>6051</v>
      </c>
      <c r="C1053" s="52" t="s">
        <v>8961</v>
      </c>
      <c r="D1053" s="52" t="s">
        <v>60</v>
      </c>
      <c r="E1053" s="128"/>
      <c r="F1053" s="52"/>
    </row>
    <row r="1054" spans="1:6" ht="13.8" x14ac:dyDescent="0.3">
      <c r="A1054" s="55">
        <v>62302</v>
      </c>
      <c r="B1054" s="56" t="s">
        <v>9661</v>
      </c>
      <c r="C1054" s="52" t="s">
        <v>8961</v>
      </c>
      <c r="D1054" s="52" t="s">
        <v>60</v>
      </c>
      <c r="E1054" s="128"/>
      <c r="F1054" s="52"/>
    </row>
    <row r="1055" spans="1:6" ht="13.8" x14ac:dyDescent="0.3">
      <c r="A1055" s="55">
        <v>62303</v>
      </c>
      <c r="B1055" s="56" t="s">
        <v>9661</v>
      </c>
      <c r="C1055" s="52" t="s">
        <v>85</v>
      </c>
      <c r="D1055" s="52" t="s">
        <v>85</v>
      </c>
      <c r="F1055" s="81"/>
    </row>
    <row r="1056" spans="1:6" ht="13.8" x14ac:dyDescent="0.3">
      <c r="A1056" s="62">
        <v>62304</v>
      </c>
      <c r="B1056" s="79" t="s">
        <v>9661</v>
      </c>
      <c r="C1056" s="61" t="s">
        <v>10846</v>
      </c>
      <c r="D1056" s="61" t="s">
        <v>31</v>
      </c>
      <c r="E1056" s="130">
        <v>42598</v>
      </c>
      <c r="F1056" s="52"/>
    </row>
    <row r="1057" spans="1:6" ht="13.8" x14ac:dyDescent="0.3">
      <c r="A1057" s="62">
        <v>62305</v>
      </c>
      <c r="B1057" s="79" t="s">
        <v>9661</v>
      </c>
      <c r="C1057" s="61" t="s">
        <v>11338</v>
      </c>
      <c r="D1057" s="61" t="s">
        <v>5209</v>
      </c>
      <c r="E1057" s="130">
        <v>44417</v>
      </c>
      <c r="F1057" s="52"/>
    </row>
    <row r="1058" spans="1:6" ht="13.8" x14ac:dyDescent="0.3">
      <c r="A1058" s="55"/>
      <c r="B1058" s="56"/>
      <c r="C1058" s="52"/>
      <c r="D1058" s="52" t="s">
        <v>8868</v>
      </c>
      <c r="E1058" s="128"/>
      <c r="F1058" s="52"/>
    </row>
    <row r="1059" spans="1:6" ht="13.8" x14ac:dyDescent="0.3">
      <c r="A1059" s="54" t="s">
        <v>8963</v>
      </c>
      <c r="B1059" s="56"/>
      <c r="C1059" s="52"/>
      <c r="D1059" s="52"/>
      <c r="E1059" s="128"/>
      <c r="F1059" s="52"/>
    </row>
    <row r="1060" spans="1:6" ht="13.8" x14ac:dyDescent="0.3">
      <c r="A1060" s="55">
        <v>62401</v>
      </c>
      <c r="B1060" s="58" t="s">
        <v>9662</v>
      </c>
      <c r="C1060" s="52" t="s">
        <v>109</v>
      </c>
      <c r="D1060" s="52" t="s">
        <v>62</v>
      </c>
      <c r="E1060" s="128"/>
      <c r="F1060" s="52"/>
    </row>
    <row r="1061" spans="1:6" ht="13.8" x14ac:dyDescent="0.3">
      <c r="A1061" s="55">
        <v>62402</v>
      </c>
      <c r="B1061" s="58" t="s">
        <v>9662</v>
      </c>
      <c r="C1061" s="52" t="s">
        <v>108</v>
      </c>
      <c r="D1061" s="52" t="s">
        <v>61</v>
      </c>
      <c r="E1061" s="128"/>
      <c r="F1061" s="52"/>
    </row>
    <row r="1062" spans="1:6" ht="13.8" x14ac:dyDescent="0.3">
      <c r="A1062" s="55">
        <v>62403</v>
      </c>
      <c r="B1062" s="58" t="s">
        <v>8964</v>
      </c>
      <c r="C1062" s="52" t="s">
        <v>113</v>
      </c>
      <c r="D1062" s="52" t="s">
        <v>65</v>
      </c>
      <c r="E1062" s="128"/>
      <c r="F1062" s="52"/>
    </row>
    <row r="1063" spans="1:6" ht="13.8" x14ac:dyDescent="0.3">
      <c r="A1063" s="55">
        <v>62404</v>
      </c>
      <c r="B1063" s="58" t="s">
        <v>8964</v>
      </c>
      <c r="C1063" s="52" t="s">
        <v>124</v>
      </c>
      <c r="D1063" s="52" t="s">
        <v>66</v>
      </c>
      <c r="E1063" s="128"/>
      <c r="F1063" s="52"/>
    </row>
    <row r="1064" spans="1:6" ht="13.8" x14ac:dyDescent="0.3">
      <c r="A1064" s="55">
        <v>62405</v>
      </c>
      <c r="B1064" s="56" t="s">
        <v>9663</v>
      </c>
      <c r="C1064" s="52" t="s">
        <v>109</v>
      </c>
      <c r="D1064" s="52" t="s">
        <v>62</v>
      </c>
      <c r="E1064" s="128"/>
      <c r="F1064" s="52"/>
    </row>
    <row r="1065" spans="1:6" ht="13.8" x14ac:dyDescent="0.3">
      <c r="A1065" s="55">
        <v>62406</v>
      </c>
      <c r="B1065" s="56" t="s">
        <v>9663</v>
      </c>
      <c r="C1065" s="52" t="s">
        <v>108</v>
      </c>
      <c r="D1065" s="52" t="s">
        <v>61</v>
      </c>
      <c r="E1065" s="128"/>
      <c r="F1065" s="52"/>
    </row>
    <row r="1066" spans="1:6" ht="13.8" x14ac:dyDescent="0.3">
      <c r="A1066" s="55">
        <v>62407</v>
      </c>
      <c r="B1066" s="56" t="s">
        <v>9664</v>
      </c>
      <c r="C1066" s="52" t="s">
        <v>113</v>
      </c>
      <c r="D1066" s="52" t="s">
        <v>65</v>
      </c>
      <c r="E1066" s="128"/>
      <c r="F1066" s="52"/>
    </row>
    <row r="1067" spans="1:6" ht="13.8" x14ac:dyDescent="0.3">
      <c r="A1067" s="55">
        <v>62408</v>
      </c>
      <c r="B1067" s="56" t="s">
        <v>9664</v>
      </c>
      <c r="C1067" s="52" t="s">
        <v>124</v>
      </c>
      <c r="D1067" s="52" t="s">
        <v>66</v>
      </c>
      <c r="E1067" s="128"/>
      <c r="F1067" s="52"/>
    </row>
    <row r="1068" spans="1:6" ht="13.8" x14ac:dyDescent="0.3">
      <c r="A1068" s="55">
        <v>62409</v>
      </c>
      <c r="B1068" s="56" t="s">
        <v>8965</v>
      </c>
      <c r="C1068" s="52" t="s">
        <v>113</v>
      </c>
      <c r="D1068" s="52" t="s">
        <v>65</v>
      </c>
      <c r="E1068" s="128"/>
      <c r="F1068" s="52"/>
    </row>
    <row r="1069" spans="1:6" ht="13.8" x14ac:dyDescent="0.3">
      <c r="A1069" s="55">
        <v>62410</v>
      </c>
      <c r="B1069" s="56" t="s">
        <v>8965</v>
      </c>
      <c r="C1069" s="52" t="s">
        <v>109</v>
      </c>
      <c r="D1069" s="52" t="s">
        <v>62</v>
      </c>
      <c r="E1069" s="128"/>
      <c r="F1069" s="52"/>
    </row>
    <row r="1070" spans="1:6" ht="13.8" x14ac:dyDescent="0.3">
      <c r="A1070" s="62">
        <v>62411</v>
      </c>
      <c r="B1070" s="79" t="s">
        <v>10894</v>
      </c>
      <c r="C1070" s="61" t="s">
        <v>109</v>
      </c>
      <c r="D1070" s="61" t="s">
        <v>62</v>
      </c>
      <c r="E1070" s="130">
        <v>42849</v>
      </c>
      <c r="F1070" s="81"/>
    </row>
    <row r="1071" spans="1:6" ht="13.8" x14ac:dyDescent="0.3">
      <c r="A1071" s="55">
        <v>62415</v>
      </c>
      <c r="B1071" s="56" t="s">
        <v>8966</v>
      </c>
      <c r="C1071" s="52" t="s">
        <v>113</v>
      </c>
      <c r="D1071" s="52" t="s">
        <v>65</v>
      </c>
      <c r="E1071" s="128"/>
      <c r="F1071" s="52"/>
    </row>
    <row r="1072" spans="1:6" ht="13.8" x14ac:dyDescent="0.3">
      <c r="A1072" s="55"/>
      <c r="B1072" s="56"/>
      <c r="C1072" s="52"/>
      <c r="D1072" s="52" t="s">
        <v>8868</v>
      </c>
      <c r="E1072" s="128"/>
      <c r="F1072" s="52"/>
    </row>
    <row r="1073" spans="1:6" ht="13.8" x14ac:dyDescent="0.3">
      <c r="A1073" s="52"/>
      <c r="B1073" s="56"/>
      <c r="C1073" s="52"/>
      <c r="D1073" s="52"/>
      <c r="E1073" s="128"/>
      <c r="F1073" s="52"/>
    </row>
    <row r="1074" spans="1:6" ht="13.8" x14ac:dyDescent="0.3">
      <c r="A1074" s="54" t="s">
        <v>8967</v>
      </c>
      <c r="B1074" s="56"/>
      <c r="C1074" s="52"/>
      <c r="D1074" s="52"/>
      <c r="E1074" s="128"/>
      <c r="F1074" s="52"/>
    </row>
    <row r="1075" spans="1:6" ht="13.8" x14ac:dyDescent="0.3">
      <c r="A1075" s="55">
        <v>62501</v>
      </c>
      <c r="B1075" s="56" t="s">
        <v>6132</v>
      </c>
      <c r="C1075" s="52" t="s">
        <v>108</v>
      </c>
      <c r="D1075" s="52" t="s">
        <v>61</v>
      </c>
      <c r="E1075" s="128"/>
      <c r="F1075" s="52"/>
    </row>
    <row r="1076" spans="1:6" ht="13.8" x14ac:dyDescent="0.3">
      <c r="A1076" s="55">
        <v>62502</v>
      </c>
      <c r="B1076" s="56" t="s">
        <v>6132</v>
      </c>
      <c r="C1076" s="52" t="s">
        <v>109</v>
      </c>
      <c r="D1076" s="52" t="s">
        <v>62</v>
      </c>
      <c r="E1076" s="128"/>
      <c r="F1076" s="52"/>
    </row>
    <row r="1077" spans="1:6" ht="13.8" x14ac:dyDescent="0.3">
      <c r="A1077" s="55">
        <v>62503</v>
      </c>
      <c r="B1077" s="56" t="s">
        <v>6132</v>
      </c>
      <c r="C1077" s="52" t="s">
        <v>111</v>
      </c>
      <c r="D1077" s="52" t="s">
        <v>64</v>
      </c>
      <c r="E1077" s="128"/>
      <c r="F1077" s="52"/>
    </row>
    <row r="1078" spans="1:6" ht="13.8" x14ac:dyDescent="0.3">
      <c r="A1078" s="55">
        <v>62510</v>
      </c>
      <c r="B1078" s="56" t="s">
        <v>8968</v>
      </c>
      <c r="C1078" s="52" t="s">
        <v>108</v>
      </c>
      <c r="D1078" s="52" t="s">
        <v>61</v>
      </c>
      <c r="E1078" s="128"/>
      <c r="F1078" s="52"/>
    </row>
    <row r="1079" spans="1:6" ht="13.8" x14ac:dyDescent="0.3">
      <c r="A1079" s="55">
        <v>62511</v>
      </c>
      <c r="B1079" s="56" t="s">
        <v>8968</v>
      </c>
      <c r="C1079" s="52" t="s">
        <v>109</v>
      </c>
      <c r="D1079" s="52" t="s">
        <v>62</v>
      </c>
      <c r="E1079" s="128"/>
      <c r="F1079" s="52"/>
    </row>
    <row r="1080" spans="1:6" ht="13.8" x14ac:dyDescent="0.3">
      <c r="A1080" s="55">
        <v>62512</v>
      </c>
      <c r="B1080" s="56" t="s">
        <v>8968</v>
      </c>
      <c r="C1080" s="52" t="s">
        <v>111</v>
      </c>
      <c r="D1080" s="52" t="s">
        <v>64</v>
      </c>
      <c r="E1080" s="128"/>
      <c r="F1080" s="52"/>
    </row>
    <row r="1081" spans="1:6" ht="13.8" x14ac:dyDescent="0.3">
      <c r="A1081" s="55">
        <v>62515</v>
      </c>
      <c r="B1081" s="56" t="s">
        <v>8969</v>
      </c>
      <c r="C1081" s="52" t="s">
        <v>108</v>
      </c>
      <c r="D1081" s="52" t="s">
        <v>61</v>
      </c>
      <c r="E1081" s="128"/>
      <c r="F1081" s="52"/>
    </row>
    <row r="1082" spans="1:6" ht="13.8" x14ac:dyDescent="0.3">
      <c r="A1082" s="55">
        <v>62516</v>
      </c>
      <c r="B1082" s="56" t="s">
        <v>8969</v>
      </c>
      <c r="C1082" s="52" t="s">
        <v>109</v>
      </c>
      <c r="D1082" s="52" t="s">
        <v>62</v>
      </c>
      <c r="E1082" s="128"/>
      <c r="F1082" s="52"/>
    </row>
    <row r="1083" spans="1:6" ht="13.8" x14ac:dyDescent="0.3">
      <c r="A1083" s="55">
        <v>62517</v>
      </c>
      <c r="B1083" s="56" t="s">
        <v>8969</v>
      </c>
      <c r="C1083" s="52" t="s">
        <v>111</v>
      </c>
      <c r="D1083" s="52" t="s">
        <v>64</v>
      </c>
      <c r="E1083" s="128"/>
      <c r="F1083" s="52"/>
    </row>
    <row r="1084" spans="1:6" ht="13.8" x14ac:dyDescent="0.3">
      <c r="A1084" s="55">
        <v>62520</v>
      </c>
      <c r="B1084" s="56" t="s">
        <v>6163</v>
      </c>
      <c r="C1084" s="52" t="s">
        <v>108</v>
      </c>
      <c r="D1084" s="52" t="s">
        <v>61</v>
      </c>
      <c r="E1084" s="128"/>
      <c r="F1084" s="52"/>
    </row>
    <row r="1085" spans="1:6" ht="13.8" x14ac:dyDescent="0.3">
      <c r="A1085" s="55">
        <v>62521</v>
      </c>
      <c r="B1085" s="56" t="s">
        <v>6163</v>
      </c>
      <c r="C1085" s="52" t="s">
        <v>124</v>
      </c>
      <c r="D1085" s="52" t="s">
        <v>66</v>
      </c>
      <c r="E1085" s="128"/>
      <c r="F1085" s="52"/>
    </row>
    <row r="1086" spans="1:6" ht="13.8" x14ac:dyDescent="0.3">
      <c r="A1086" s="55">
        <v>62525</v>
      </c>
      <c r="B1086" s="56" t="s">
        <v>6167</v>
      </c>
      <c r="C1086" s="52" t="s">
        <v>113</v>
      </c>
      <c r="D1086" s="52" t="s">
        <v>55</v>
      </c>
      <c r="E1086" s="128"/>
      <c r="F1086" s="52"/>
    </row>
    <row r="1087" spans="1:6" ht="13.8" x14ac:dyDescent="0.3">
      <c r="A1087" s="55">
        <v>62531</v>
      </c>
      <c r="B1087" s="56" t="s">
        <v>6169</v>
      </c>
      <c r="C1087" s="52" t="s">
        <v>108</v>
      </c>
      <c r="D1087" s="52" t="s">
        <v>61</v>
      </c>
      <c r="E1087" s="128"/>
      <c r="F1087" s="52"/>
    </row>
    <row r="1088" spans="1:6" ht="13.8" x14ac:dyDescent="0.3">
      <c r="A1088" s="55">
        <v>62535</v>
      </c>
      <c r="B1088" s="56" t="s">
        <v>6173</v>
      </c>
      <c r="C1088" s="52" t="s">
        <v>46</v>
      </c>
      <c r="D1088" s="52" t="s">
        <v>67</v>
      </c>
      <c r="E1088" s="128"/>
      <c r="F1088" s="52"/>
    </row>
    <row r="1089" spans="1:6" ht="13.8" x14ac:dyDescent="0.3">
      <c r="A1089" s="55">
        <v>62541</v>
      </c>
      <c r="B1089" s="56" t="s">
        <v>9667</v>
      </c>
      <c r="C1089" s="52" t="s">
        <v>124</v>
      </c>
      <c r="D1089" s="52" t="s">
        <v>66</v>
      </c>
      <c r="E1089" s="128"/>
      <c r="F1089" s="52"/>
    </row>
    <row r="1090" spans="1:6" ht="13.8" x14ac:dyDescent="0.3">
      <c r="A1090" s="55">
        <v>62542</v>
      </c>
      <c r="B1090" s="56" t="s">
        <v>9667</v>
      </c>
      <c r="C1090" s="52" t="s">
        <v>105</v>
      </c>
      <c r="D1090" s="52" t="s">
        <v>30</v>
      </c>
      <c r="E1090" s="128"/>
      <c r="F1090" s="52"/>
    </row>
    <row r="1091" spans="1:6" ht="13.8" x14ac:dyDescent="0.3">
      <c r="A1091" s="62">
        <v>62550</v>
      </c>
      <c r="B1091" s="79" t="s">
        <v>11067</v>
      </c>
      <c r="C1091" s="61" t="s">
        <v>108</v>
      </c>
      <c r="D1091" s="61" t="s">
        <v>61</v>
      </c>
      <c r="E1091" s="130">
        <v>43535</v>
      </c>
      <c r="F1091" s="52"/>
    </row>
    <row r="1092" spans="1:6" ht="13.8" x14ac:dyDescent="0.3">
      <c r="A1092" s="62">
        <v>62551</v>
      </c>
      <c r="B1092" s="79" t="s">
        <v>11067</v>
      </c>
      <c r="C1092" s="61" t="s">
        <v>109</v>
      </c>
      <c r="D1092" s="61" t="s">
        <v>62</v>
      </c>
      <c r="E1092" s="130">
        <v>43535</v>
      </c>
      <c r="F1092" s="81"/>
    </row>
    <row r="1093" spans="1:6" ht="13.8" x14ac:dyDescent="0.3">
      <c r="A1093" s="55"/>
      <c r="B1093" s="56"/>
      <c r="C1093" s="81"/>
      <c r="D1093" s="81"/>
      <c r="E1093" s="128"/>
      <c r="F1093" s="81"/>
    </row>
    <row r="1094" spans="1:6" ht="13.8" x14ac:dyDescent="0.3">
      <c r="A1094" s="55"/>
      <c r="B1094" s="56"/>
      <c r="C1094" s="52"/>
      <c r="D1094" s="52" t="s">
        <v>8868</v>
      </c>
      <c r="E1094" s="128"/>
      <c r="F1094" s="52"/>
    </row>
    <row r="1095" spans="1:6" ht="13.8" x14ac:dyDescent="0.3">
      <c r="A1095" s="54" t="s">
        <v>8970</v>
      </c>
      <c r="B1095" s="56"/>
      <c r="C1095" s="52"/>
      <c r="D1095" s="52"/>
      <c r="E1095" s="128"/>
      <c r="F1095" s="52"/>
    </row>
    <row r="1096" spans="1:6" ht="13.8" x14ac:dyDescent="0.3">
      <c r="A1096" s="55">
        <v>62601</v>
      </c>
      <c r="B1096" s="78" t="s">
        <v>8971</v>
      </c>
      <c r="C1096" s="52" t="s">
        <v>6</v>
      </c>
      <c r="D1096" s="52" t="s">
        <v>59</v>
      </c>
      <c r="E1096" s="128"/>
      <c r="F1096" s="52"/>
    </row>
    <row r="1097" spans="1:6" ht="13.8" x14ac:dyDescent="0.3">
      <c r="A1097" s="55">
        <v>62630</v>
      </c>
      <c r="B1097" s="56" t="s">
        <v>9668</v>
      </c>
      <c r="C1097" s="52" t="s">
        <v>6</v>
      </c>
      <c r="D1097" s="52" t="s">
        <v>59</v>
      </c>
      <c r="E1097" s="128"/>
      <c r="F1097" s="52"/>
    </row>
    <row r="1098" spans="1:6" ht="13.8" x14ac:dyDescent="0.3">
      <c r="A1098" s="55">
        <v>62631</v>
      </c>
      <c r="B1098" s="56" t="s">
        <v>6930</v>
      </c>
      <c r="C1098" s="52" t="s">
        <v>108</v>
      </c>
      <c r="D1098" s="52" t="s">
        <v>61</v>
      </c>
      <c r="E1098" s="128"/>
      <c r="F1098" s="52"/>
    </row>
    <row r="1099" spans="1:6" ht="13.8" x14ac:dyDescent="0.3">
      <c r="A1099" s="55">
        <v>62632</v>
      </c>
      <c r="B1099" s="56" t="s">
        <v>6930</v>
      </c>
      <c r="C1099" s="52" t="s">
        <v>85</v>
      </c>
      <c r="D1099" s="52" t="s">
        <v>85</v>
      </c>
      <c r="E1099" s="128"/>
      <c r="F1099" s="52"/>
    </row>
    <row r="1100" spans="1:6" ht="13.8" x14ac:dyDescent="0.3">
      <c r="A1100" s="55">
        <v>62635</v>
      </c>
      <c r="B1100" s="56" t="s">
        <v>8972</v>
      </c>
      <c r="C1100" s="52" t="s">
        <v>6</v>
      </c>
      <c r="D1100" s="52" t="s">
        <v>59</v>
      </c>
      <c r="E1100" s="128"/>
      <c r="F1100" s="52"/>
    </row>
    <row r="1101" spans="1:6" ht="13.8" x14ac:dyDescent="0.3">
      <c r="A1101" s="55">
        <v>62636</v>
      </c>
      <c r="B1101" s="56" t="s">
        <v>8973</v>
      </c>
      <c r="C1101" s="52" t="s">
        <v>6</v>
      </c>
      <c r="D1101" s="52" t="s">
        <v>59</v>
      </c>
      <c r="E1101" s="128"/>
      <c r="F1101" s="52"/>
    </row>
    <row r="1102" spans="1:6" ht="13.8" x14ac:dyDescent="0.3">
      <c r="A1102" s="55">
        <v>62640</v>
      </c>
      <c r="B1102" s="56" t="s">
        <v>6955</v>
      </c>
      <c r="C1102" s="52" t="s">
        <v>6</v>
      </c>
      <c r="D1102" s="52" t="s">
        <v>59</v>
      </c>
      <c r="E1102" s="128"/>
      <c r="F1102" s="52"/>
    </row>
    <row r="1103" spans="1:6" ht="13.8" x14ac:dyDescent="0.3">
      <c r="A1103" s="55">
        <v>62641</v>
      </c>
      <c r="B1103" s="56" t="s">
        <v>6958</v>
      </c>
      <c r="C1103" s="52" t="s">
        <v>6</v>
      </c>
      <c r="D1103" s="52" t="s">
        <v>59</v>
      </c>
      <c r="E1103" s="128"/>
      <c r="F1103" s="52"/>
    </row>
    <row r="1104" spans="1:6" ht="13.8" x14ac:dyDescent="0.3">
      <c r="A1104" s="55">
        <v>62642</v>
      </c>
      <c r="B1104" s="56" t="s">
        <v>6961</v>
      </c>
      <c r="C1104" s="52" t="s">
        <v>110</v>
      </c>
      <c r="D1104" s="52" t="s">
        <v>63</v>
      </c>
      <c r="E1104" s="128"/>
      <c r="F1104" s="52"/>
    </row>
    <row r="1105" spans="1:6" ht="13.8" x14ac:dyDescent="0.3">
      <c r="A1105" s="62">
        <v>62643</v>
      </c>
      <c r="B1105" s="79" t="s">
        <v>10902</v>
      </c>
      <c r="C1105" s="61" t="s">
        <v>110</v>
      </c>
      <c r="D1105" s="61" t="s">
        <v>63</v>
      </c>
      <c r="E1105" s="130">
        <v>42877</v>
      </c>
      <c r="F1105" s="81"/>
    </row>
    <row r="1106" spans="1:6" ht="13.8" x14ac:dyDescent="0.3">
      <c r="A1106" s="55">
        <v>62650</v>
      </c>
      <c r="B1106" s="56" t="s">
        <v>9669</v>
      </c>
      <c r="C1106" s="52" t="s">
        <v>6</v>
      </c>
      <c r="D1106" s="52" t="s">
        <v>59</v>
      </c>
      <c r="E1106" s="128"/>
      <c r="F1106" s="52"/>
    </row>
    <row r="1107" spans="1:6" ht="13.8" x14ac:dyDescent="0.3">
      <c r="A1107" s="55"/>
      <c r="B1107" s="56"/>
      <c r="C1107" s="52"/>
      <c r="D1107" s="52" t="s">
        <v>8868</v>
      </c>
      <c r="E1107" s="128"/>
      <c r="F1107" s="52"/>
    </row>
    <row r="1108" spans="1:6" ht="13.8" x14ac:dyDescent="0.3">
      <c r="A1108" s="55"/>
      <c r="B1108" s="56"/>
      <c r="C1108" s="52"/>
      <c r="D1108" s="52" t="s">
        <v>8868</v>
      </c>
      <c r="E1108" s="128"/>
      <c r="F1108" s="52"/>
    </row>
    <row r="1109" spans="1:6" ht="13.8" x14ac:dyDescent="0.3">
      <c r="A1109" s="54" t="s">
        <v>8974</v>
      </c>
      <c r="B1109" s="56"/>
      <c r="C1109" s="52"/>
      <c r="D1109" s="52"/>
      <c r="E1109" s="128"/>
      <c r="F1109" s="52"/>
    </row>
    <row r="1110" spans="1:6" ht="13.8" x14ac:dyDescent="0.3">
      <c r="A1110" s="55">
        <v>62701</v>
      </c>
      <c r="B1110" s="56" t="s">
        <v>9670</v>
      </c>
      <c r="C1110" s="52" t="s">
        <v>109</v>
      </c>
      <c r="D1110" s="52" t="s">
        <v>62</v>
      </c>
      <c r="E1110" s="128"/>
      <c r="F1110" s="52"/>
    </row>
    <row r="1111" spans="1:6" ht="13.8" x14ac:dyDescent="0.3">
      <c r="A1111" s="55"/>
      <c r="B1111" s="56"/>
      <c r="C1111" s="52"/>
      <c r="D1111" s="52" t="s">
        <v>8868</v>
      </c>
      <c r="E1111" s="128"/>
      <c r="F1111" s="52"/>
    </row>
    <row r="1112" spans="1:6" ht="13.8" x14ac:dyDescent="0.3">
      <c r="A1112" s="55"/>
      <c r="B1112" s="56"/>
      <c r="C1112" s="52"/>
      <c r="D1112" s="52"/>
      <c r="E1112" s="128"/>
      <c r="F1112" s="52"/>
    </row>
    <row r="1113" spans="1:6" ht="13.8" x14ac:dyDescent="0.3">
      <c r="A1113" s="54" t="s">
        <v>8975</v>
      </c>
      <c r="B1113" s="56"/>
      <c r="C1113" s="52"/>
      <c r="D1113" s="52"/>
      <c r="E1113" s="128"/>
      <c r="F1113" s="52"/>
    </row>
    <row r="1114" spans="1:6" ht="13.8" x14ac:dyDescent="0.3">
      <c r="A1114" s="55"/>
      <c r="B1114" s="56"/>
      <c r="C1114" s="52"/>
      <c r="D1114" s="52"/>
      <c r="E1114" s="128"/>
      <c r="F1114" s="52"/>
    </row>
    <row r="1115" spans="1:6" ht="13.8" x14ac:dyDescent="0.3">
      <c r="A1115" s="55"/>
      <c r="B1115" s="56"/>
      <c r="C1115" s="52"/>
      <c r="D1115" s="52"/>
      <c r="E1115" s="128"/>
      <c r="F1115" s="52"/>
    </row>
    <row r="1116" spans="1:6" ht="13.8" x14ac:dyDescent="0.3">
      <c r="A1116" s="54" t="s">
        <v>8976</v>
      </c>
      <c r="B1116" s="56"/>
      <c r="C1116" s="52"/>
      <c r="D1116" s="52" t="s">
        <v>8868</v>
      </c>
      <c r="E1116" s="128"/>
      <c r="F1116" s="52"/>
    </row>
    <row r="1117" spans="1:6" ht="13.8" x14ac:dyDescent="0.3">
      <c r="A1117" s="55">
        <v>62901</v>
      </c>
      <c r="B1117" s="56" t="s">
        <v>9671</v>
      </c>
      <c r="C1117" s="52" t="s">
        <v>109</v>
      </c>
      <c r="D1117" s="52" t="s">
        <v>62</v>
      </c>
      <c r="E1117" s="128"/>
      <c r="F1117" s="52"/>
    </row>
    <row r="1118" spans="1:6" ht="13.8" x14ac:dyDescent="0.3">
      <c r="A1118" s="55">
        <v>62902</v>
      </c>
      <c r="B1118" s="56" t="s">
        <v>9671</v>
      </c>
      <c r="C1118" s="52" t="s">
        <v>108</v>
      </c>
      <c r="D1118" s="52" t="s">
        <v>61</v>
      </c>
      <c r="E1118" s="128"/>
      <c r="F1118" s="52"/>
    </row>
    <row r="1119" spans="1:6" ht="13.8" x14ac:dyDescent="0.3">
      <c r="A1119" s="55">
        <v>62903</v>
      </c>
      <c r="B1119" s="56" t="s">
        <v>7042</v>
      </c>
      <c r="C1119" s="52" t="s">
        <v>109</v>
      </c>
      <c r="D1119" s="52" t="s">
        <v>62</v>
      </c>
      <c r="E1119" s="128"/>
      <c r="F1119" s="52"/>
    </row>
    <row r="1120" spans="1:6" ht="13.8" x14ac:dyDescent="0.3">
      <c r="A1120" s="55">
        <v>62910</v>
      </c>
      <c r="B1120" s="56" t="s">
        <v>11243</v>
      </c>
      <c r="C1120" s="81" t="s">
        <v>113</v>
      </c>
      <c r="D1120" s="81" t="s">
        <v>65</v>
      </c>
      <c r="E1120" s="130">
        <v>44005</v>
      </c>
      <c r="F1120" s="52"/>
    </row>
    <row r="1121" spans="1:6" ht="13.8" x14ac:dyDescent="0.3">
      <c r="A1121" s="55"/>
      <c r="B1121" s="56"/>
      <c r="C1121" s="52"/>
      <c r="D1121" s="52" t="s">
        <v>8868</v>
      </c>
      <c r="E1121" s="128"/>
      <c r="F1121" s="52"/>
    </row>
    <row r="1122" spans="1:6" ht="13.8" x14ac:dyDescent="0.3">
      <c r="A1122" s="54" t="s">
        <v>8977</v>
      </c>
      <c r="B1122" s="56"/>
      <c r="C1122" s="52"/>
      <c r="D1122" s="52" t="s">
        <v>8868</v>
      </c>
      <c r="E1122" s="128"/>
      <c r="F1122" s="52"/>
    </row>
    <row r="1123" spans="1:6" ht="13.8" x14ac:dyDescent="0.3">
      <c r="A1123" s="54"/>
      <c r="B1123" s="56"/>
      <c r="C1123" s="52"/>
      <c r="D1123" s="52"/>
      <c r="E1123" s="128"/>
      <c r="F1123" s="52"/>
    </row>
    <row r="1124" spans="1:6" ht="13.8" x14ac:dyDescent="0.3">
      <c r="A1124" s="55"/>
      <c r="B1124" s="56"/>
      <c r="C1124" s="52"/>
      <c r="D1124" s="52"/>
      <c r="E1124" s="128"/>
      <c r="F1124" s="52"/>
    </row>
    <row r="1125" spans="1:6" ht="13.8" x14ac:dyDescent="0.3">
      <c r="A1125" s="54" t="s">
        <v>8978</v>
      </c>
      <c r="B1125" s="56"/>
      <c r="C1125" s="52"/>
      <c r="D1125" s="52" t="s">
        <v>8868</v>
      </c>
      <c r="E1125" s="128"/>
      <c r="F1125" s="52"/>
    </row>
    <row r="1126" spans="1:6" ht="13.8" x14ac:dyDescent="0.3">
      <c r="A1126" s="54"/>
      <c r="B1126" s="56"/>
      <c r="C1126" s="52"/>
      <c r="D1126" s="52"/>
      <c r="E1126" s="128"/>
      <c r="F1126" s="52"/>
    </row>
    <row r="1127" spans="1:6" ht="13.8" x14ac:dyDescent="0.3">
      <c r="A1127" s="55"/>
      <c r="B1127" s="56"/>
      <c r="C1127" s="52"/>
      <c r="D1127" s="52"/>
      <c r="E1127" s="128"/>
      <c r="F1127" s="52"/>
    </row>
    <row r="1128" spans="1:6" ht="13.8" x14ac:dyDescent="0.3">
      <c r="A1128" s="54" t="s">
        <v>8979</v>
      </c>
      <c r="B1128" s="56"/>
      <c r="C1128" s="52"/>
      <c r="D1128" s="52"/>
      <c r="E1128" s="128"/>
      <c r="F1128" s="52"/>
    </row>
    <row r="1129" spans="1:6" ht="13.8" x14ac:dyDescent="0.3">
      <c r="A1129" s="55"/>
      <c r="B1129" s="56"/>
      <c r="C1129" s="52"/>
      <c r="D1129" s="52"/>
      <c r="E1129" s="128"/>
      <c r="F1129" s="52"/>
    </row>
    <row r="1130" spans="1:6" ht="13.8" x14ac:dyDescent="0.3">
      <c r="A1130" s="55"/>
      <c r="B1130" s="56"/>
      <c r="C1130" s="52"/>
      <c r="D1130" s="52" t="s">
        <v>8868</v>
      </c>
      <c r="E1130" s="128"/>
      <c r="F1130" s="52"/>
    </row>
    <row r="1131" spans="1:6" ht="13.8" x14ac:dyDescent="0.3">
      <c r="A1131" s="54" t="s">
        <v>8980</v>
      </c>
      <c r="B1131" s="56"/>
      <c r="C1131" s="52"/>
      <c r="D1131" s="52"/>
      <c r="E1131" s="128"/>
      <c r="F1131" s="52"/>
    </row>
    <row r="1132" spans="1:6" ht="13.8" x14ac:dyDescent="0.3">
      <c r="A1132" s="55">
        <v>63301</v>
      </c>
      <c r="B1132" s="56" t="s">
        <v>9672</v>
      </c>
      <c r="C1132" s="52" t="s">
        <v>6</v>
      </c>
      <c r="D1132" s="52" t="s">
        <v>59</v>
      </c>
      <c r="E1132" s="128"/>
      <c r="F1132" s="52"/>
    </row>
    <row r="1133" spans="1:6" ht="13.8" x14ac:dyDescent="0.3">
      <c r="A1133" s="55">
        <v>63302</v>
      </c>
      <c r="B1133" s="56" t="s">
        <v>9672</v>
      </c>
      <c r="C1133" s="52" t="s">
        <v>109</v>
      </c>
      <c r="D1133" s="52" t="s">
        <v>56</v>
      </c>
      <c r="E1133" s="128"/>
      <c r="F1133" s="52"/>
    </row>
    <row r="1134" spans="1:6" ht="13.8" x14ac:dyDescent="0.3">
      <c r="A1134" s="55">
        <v>63303</v>
      </c>
      <c r="B1134" s="56" t="s">
        <v>9673</v>
      </c>
      <c r="C1134" s="52" t="s">
        <v>6</v>
      </c>
      <c r="D1134" s="52" t="s">
        <v>59</v>
      </c>
      <c r="E1134" s="128"/>
      <c r="F1134" s="52"/>
    </row>
    <row r="1135" spans="1:6" ht="13.8" x14ac:dyDescent="0.3">
      <c r="A1135" s="55">
        <v>63304</v>
      </c>
      <c r="B1135" s="56" t="s">
        <v>9673</v>
      </c>
      <c r="C1135" s="52" t="s">
        <v>109</v>
      </c>
      <c r="D1135" s="52" t="s">
        <v>56</v>
      </c>
      <c r="E1135" s="128"/>
      <c r="F1135" s="52"/>
    </row>
    <row r="1136" spans="1:6" ht="13.8" x14ac:dyDescent="0.3">
      <c r="A1136" s="55">
        <v>63305</v>
      </c>
      <c r="B1136" s="56" t="s">
        <v>8981</v>
      </c>
      <c r="C1136" s="52" t="s">
        <v>110</v>
      </c>
      <c r="D1136" s="52" t="s">
        <v>63</v>
      </c>
      <c r="E1136" s="128"/>
      <c r="F1136" s="52"/>
    </row>
    <row r="1137" spans="1:6" ht="13.8" x14ac:dyDescent="0.3">
      <c r="A1137" s="55">
        <v>63306</v>
      </c>
      <c r="B1137" s="56" t="s">
        <v>8981</v>
      </c>
      <c r="C1137" s="52" t="s">
        <v>6</v>
      </c>
      <c r="D1137" s="52" t="s">
        <v>59</v>
      </c>
      <c r="E1137" s="128"/>
      <c r="F1137" s="52"/>
    </row>
    <row r="1138" spans="1:6" ht="13.8" x14ac:dyDescent="0.3">
      <c r="A1138" s="55">
        <v>63307</v>
      </c>
      <c r="B1138" s="56" t="s">
        <v>8982</v>
      </c>
      <c r="C1138" s="52" t="s">
        <v>6</v>
      </c>
      <c r="D1138" s="52" t="s">
        <v>59</v>
      </c>
      <c r="E1138" s="128"/>
      <c r="F1138" s="52"/>
    </row>
    <row r="1139" spans="1:6" ht="13.8" x14ac:dyDescent="0.3">
      <c r="A1139" s="55">
        <v>63308</v>
      </c>
      <c r="B1139" s="56" t="s">
        <v>9674</v>
      </c>
      <c r="C1139" s="52" t="s">
        <v>6</v>
      </c>
      <c r="D1139" s="52" t="s">
        <v>59</v>
      </c>
      <c r="E1139" s="128"/>
      <c r="F1139" s="52"/>
    </row>
    <row r="1140" spans="1:6" ht="13.8" x14ac:dyDescent="0.3">
      <c r="A1140" s="55">
        <v>63309</v>
      </c>
      <c r="B1140" s="56" t="s">
        <v>9675</v>
      </c>
      <c r="C1140" s="52" t="s">
        <v>6</v>
      </c>
      <c r="D1140" s="52" t="s">
        <v>59</v>
      </c>
      <c r="E1140" s="128"/>
      <c r="F1140" s="52"/>
    </row>
    <row r="1141" spans="1:6" ht="13.8" x14ac:dyDescent="0.3">
      <c r="A1141" s="55">
        <v>63310</v>
      </c>
      <c r="B1141" s="56" t="s">
        <v>9676</v>
      </c>
      <c r="C1141" s="52" t="s">
        <v>6</v>
      </c>
      <c r="D1141" s="52" t="s">
        <v>59</v>
      </c>
      <c r="E1141" s="128"/>
      <c r="F1141" s="52"/>
    </row>
    <row r="1142" spans="1:6" ht="13.8" x14ac:dyDescent="0.3">
      <c r="A1142" s="55">
        <v>63311</v>
      </c>
      <c r="B1142" s="56" t="s">
        <v>7309</v>
      </c>
      <c r="C1142" s="52" t="s">
        <v>110</v>
      </c>
      <c r="D1142" s="52" t="s">
        <v>63</v>
      </c>
      <c r="E1142" s="128"/>
      <c r="F1142" s="52"/>
    </row>
    <row r="1143" spans="1:6" ht="13.8" x14ac:dyDescent="0.3">
      <c r="A1143" s="55">
        <v>63312</v>
      </c>
      <c r="B1143" s="56" t="s">
        <v>7309</v>
      </c>
      <c r="C1143" s="52" t="s">
        <v>6</v>
      </c>
      <c r="D1143" s="52" t="s">
        <v>59</v>
      </c>
      <c r="E1143" s="128"/>
      <c r="F1143" s="52"/>
    </row>
    <row r="1144" spans="1:6" ht="13.8" x14ac:dyDescent="0.3">
      <c r="A1144" s="55">
        <v>63313</v>
      </c>
      <c r="B1144" s="56" t="s">
        <v>9677</v>
      </c>
      <c r="C1144" s="52" t="s">
        <v>110</v>
      </c>
      <c r="D1144" s="52" t="s">
        <v>63</v>
      </c>
      <c r="E1144" s="128"/>
      <c r="F1144" s="52"/>
    </row>
    <row r="1145" spans="1:6" ht="13.8" x14ac:dyDescent="0.3">
      <c r="A1145" s="55">
        <v>63314</v>
      </c>
      <c r="B1145" s="56" t="s">
        <v>9677</v>
      </c>
      <c r="C1145" s="52" t="s">
        <v>5</v>
      </c>
      <c r="D1145" s="52" t="s">
        <v>58</v>
      </c>
      <c r="E1145" s="128"/>
      <c r="F1145" s="52"/>
    </row>
    <row r="1146" spans="1:6" ht="13.8" x14ac:dyDescent="0.3">
      <c r="A1146" s="55">
        <v>63315</v>
      </c>
      <c r="B1146" s="56" t="s">
        <v>9677</v>
      </c>
      <c r="C1146" s="52" t="s">
        <v>109</v>
      </c>
      <c r="D1146" s="52" t="s">
        <v>62</v>
      </c>
      <c r="E1146" s="128"/>
      <c r="F1146" s="52"/>
    </row>
    <row r="1147" spans="1:6" ht="13.8" x14ac:dyDescent="0.3">
      <c r="A1147" s="55">
        <v>63316</v>
      </c>
      <c r="B1147" s="56" t="s">
        <v>8983</v>
      </c>
      <c r="C1147" s="52" t="s">
        <v>6</v>
      </c>
      <c r="D1147" s="52" t="s">
        <v>59</v>
      </c>
      <c r="E1147" s="128"/>
      <c r="F1147" s="52"/>
    </row>
    <row r="1148" spans="1:6" ht="13.8" x14ac:dyDescent="0.3">
      <c r="A1148" s="55">
        <v>63317</v>
      </c>
      <c r="B1148" s="56" t="s">
        <v>8983</v>
      </c>
      <c r="C1148" s="52" t="s">
        <v>109</v>
      </c>
      <c r="D1148" s="52" t="s">
        <v>62</v>
      </c>
      <c r="E1148" s="128"/>
      <c r="F1148" s="52"/>
    </row>
    <row r="1149" spans="1:6" ht="13.8" x14ac:dyDescent="0.3">
      <c r="A1149" s="55">
        <v>63318</v>
      </c>
      <c r="B1149" s="56" t="s">
        <v>7332</v>
      </c>
      <c r="C1149" s="52" t="s">
        <v>6</v>
      </c>
      <c r="D1149" s="52" t="s">
        <v>8984</v>
      </c>
      <c r="E1149" s="128"/>
      <c r="F1149" s="52"/>
    </row>
    <row r="1150" spans="1:6" ht="13.8" x14ac:dyDescent="0.3">
      <c r="A1150" s="55">
        <v>63319</v>
      </c>
      <c r="B1150" s="56" t="s">
        <v>7334</v>
      </c>
      <c r="C1150" s="52" t="s">
        <v>6</v>
      </c>
      <c r="D1150" s="52" t="s">
        <v>59</v>
      </c>
      <c r="E1150" s="128"/>
      <c r="F1150" s="52"/>
    </row>
    <row r="1151" spans="1:6" ht="13.8" x14ac:dyDescent="0.3">
      <c r="A1151" s="55">
        <v>63320</v>
      </c>
      <c r="B1151" s="56" t="s">
        <v>7337</v>
      </c>
      <c r="C1151" s="52" t="s">
        <v>6</v>
      </c>
      <c r="D1151" s="52" t="s">
        <v>59</v>
      </c>
      <c r="E1151" s="128"/>
      <c r="F1151" s="52"/>
    </row>
    <row r="1152" spans="1:6" ht="13.8" x14ac:dyDescent="0.3">
      <c r="A1152" s="62">
        <v>63325</v>
      </c>
      <c r="B1152" s="79" t="s">
        <v>10926</v>
      </c>
      <c r="C1152" s="61" t="s">
        <v>110</v>
      </c>
      <c r="D1152" s="61" t="s">
        <v>63</v>
      </c>
      <c r="E1152" s="130">
        <v>42975</v>
      </c>
      <c r="F1152" s="81"/>
    </row>
    <row r="1153" spans="1:6" ht="13.8" x14ac:dyDescent="0.3">
      <c r="A1153" s="62">
        <v>63326</v>
      </c>
      <c r="B1153" s="79" t="s">
        <v>10926</v>
      </c>
      <c r="C1153" s="61" t="s">
        <v>5</v>
      </c>
      <c r="D1153" s="61" t="s">
        <v>58</v>
      </c>
      <c r="E1153" s="136">
        <v>43314</v>
      </c>
      <c r="F1153" s="81"/>
    </row>
    <row r="1154" spans="1:6" ht="13.8" x14ac:dyDescent="0.3">
      <c r="A1154" s="62">
        <v>63327</v>
      </c>
      <c r="B1154" s="79" t="s">
        <v>10926</v>
      </c>
      <c r="C1154" s="61" t="s">
        <v>109</v>
      </c>
      <c r="D1154" s="61" t="s">
        <v>62</v>
      </c>
      <c r="E1154" s="136" t="s">
        <v>10929</v>
      </c>
      <c r="F1154" s="81"/>
    </row>
    <row r="1155" spans="1:6" ht="13.8" x14ac:dyDescent="0.3">
      <c r="A1155" s="62">
        <v>63328</v>
      </c>
      <c r="B1155" s="79" t="s">
        <v>11072</v>
      </c>
      <c r="C1155" s="61" t="s">
        <v>6</v>
      </c>
      <c r="D1155" s="61" t="s">
        <v>59</v>
      </c>
      <c r="E1155" s="136">
        <v>43543</v>
      </c>
      <c r="F1155" s="81"/>
    </row>
    <row r="1156" spans="1:6" ht="13.8" x14ac:dyDescent="0.3">
      <c r="A1156" s="62">
        <v>63331</v>
      </c>
      <c r="B1156" s="79" t="s">
        <v>11436</v>
      </c>
      <c r="C1156" s="61" t="s">
        <v>110</v>
      </c>
      <c r="D1156" s="61" t="s">
        <v>63</v>
      </c>
      <c r="E1156" s="136">
        <v>45355</v>
      </c>
      <c r="F1156" s="81"/>
    </row>
    <row r="1157" spans="1:6" ht="13.8" x14ac:dyDescent="0.3">
      <c r="A1157" s="55"/>
      <c r="B1157" s="56"/>
      <c r="C1157" s="81"/>
      <c r="D1157" s="81"/>
      <c r="E1157" s="128"/>
      <c r="F1157" s="81"/>
    </row>
    <row r="1158" spans="1:6" ht="13.8" x14ac:dyDescent="0.3">
      <c r="A1158" s="55"/>
      <c r="B1158" s="56"/>
      <c r="C1158" s="52"/>
      <c r="D1158" s="52" t="s">
        <v>8868</v>
      </c>
      <c r="E1158" s="128"/>
      <c r="F1158" s="52"/>
    </row>
    <row r="1159" spans="1:6" ht="13.8" x14ac:dyDescent="0.3">
      <c r="A1159" s="54" t="s">
        <v>8985</v>
      </c>
      <c r="B1159" s="56"/>
      <c r="C1159" s="52"/>
      <c r="D1159" s="52"/>
      <c r="E1159" s="128"/>
      <c r="F1159" s="52"/>
    </row>
    <row r="1160" spans="1:6" ht="13.8" x14ac:dyDescent="0.3">
      <c r="A1160" s="55">
        <v>63401</v>
      </c>
      <c r="B1160" s="56" t="s">
        <v>9678</v>
      </c>
      <c r="C1160" s="52" t="s">
        <v>110</v>
      </c>
      <c r="D1160" s="52" t="s">
        <v>63</v>
      </c>
      <c r="E1160" s="128"/>
      <c r="F1160" s="52"/>
    </row>
    <row r="1161" spans="1:6" ht="13.8" x14ac:dyDescent="0.3">
      <c r="A1161" s="55">
        <v>63402</v>
      </c>
      <c r="B1161" s="56" t="s">
        <v>9678</v>
      </c>
      <c r="C1161" s="52" t="s">
        <v>5</v>
      </c>
      <c r="D1161" s="52" t="s">
        <v>58</v>
      </c>
      <c r="E1161" s="128"/>
      <c r="F1161" s="52"/>
    </row>
    <row r="1162" spans="1:6" ht="13.8" x14ac:dyDescent="0.3">
      <c r="A1162" s="55">
        <v>63403</v>
      </c>
      <c r="B1162" s="56" t="s">
        <v>9678</v>
      </c>
      <c r="C1162" s="52" t="s">
        <v>109</v>
      </c>
      <c r="D1162" s="52" t="s">
        <v>56</v>
      </c>
      <c r="E1162" s="128"/>
      <c r="F1162" s="52"/>
    </row>
    <row r="1163" spans="1:6" ht="13.8" x14ac:dyDescent="0.3">
      <c r="A1163" s="55">
        <v>63404</v>
      </c>
      <c r="B1163" s="56" t="s">
        <v>9678</v>
      </c>
      <c r="C1163" s="52" t="s">
        <v>46</v>
      </c>
      <c r="D1163" s="52" t="s">
        <v>67</v>
      </c>
      <c r="E1163" s="128"/>
      <c r="F1163" s="52"/>
    </row>
    <row r="1164" spans="1:6" ht="13.8" x14ac:dyDescent="0.3">
      <c r="A1164" s="55">
        <v>63405</v>
      </c>
      <c r="B1164" s="56" t="s">
        <v>9679</v>
      </c>
      <c r="C1164" s="52" t="s">
        <v>6</v>
      </c>
      <c r="D1164" s="52" t="s">
        <v>59</v>
      </c>
      <c r="E1164" s="128"/>
      <c r="F1164" s="52"/>
    </row>
    <row r="1165" spans="1:6" ht="13.8" x14ac:dyDescent="0.3">
      <c r="A1165" s="55">
        <v>63406</v>
      </c>
      <c r="B1165" s="56" t="s">
        <v>9680</v>
      </c>
      <c r="C1165" s="52" t="s">
        <v>6</v>
      </c>
      <c r="D1165" s="52" t="s">
        <v>59</v>
      </c>
      <c r="E1165" s="128"/>
      <c r="F1165" s="52"/>
    </row>
    <row r="1166" spans="1:6" ht="13.8" x14ac:dyDescent="0.3">
      <c r="A1166" s="55">
        <v>63407</v>
      </c>
      <c r="B1166" s="56" t="s">
        <v>9681</v>
      </c>
      <c r="C1166" s="52" t="s">
        <v>6</v>
      </c>
      <c r="D1166" s="52" t="s">
        <v>59</v>
      </c>
      <c r="F1166" s="52"/>
    </row>
    <row r="1167" spans="1:6" ht="13.8" x14ac:dyDescent="0.3">
      <c r="A1167" s="62">
        <v>63411</v>
      </c>
      <c r="B1167" s="79" t="s">
        <v>10703</v>
      </c>
      <c r="C1167" s="61" t="s">
        <v>110</v>
      </c>
      <c r="D1167" s="61" t="s">
        <v>63</v>
      </c>
      <c r="E1167" s="130">
        <v>42331</v>
      </c>
      <c r="F1167" s="52"/>
    </row>
    <row r="1168" spans="1:6" ht="13.8" x14ac:dyDescent="0.3">
      <c r="A1168" s="62">
        <v>63412</v>
      </c>
      <c r="B1168" s="79" t="s">
        <v>10703</v>
      </c>
      <c r="C1168" s="61" t="s">
        <v>5</v>
      </c>
      <c r="D1168" s="61" t="s">
        <v>58</v>
      </c>
      <c r="E1168" s="130">
        <v>43635</v>
      </c>
      <c r="F1168" s="81"/>
    </row>
    <row r="1169" spans="1:6" ht="13.8" x14ac:dyDescent="0.3">
      <c r="A1169" s="62">
        <v>63413</v>
      </c>
      <c r="B1169" s="79" t="s">
        <v>10703</v>
      </c>
      <c r="C1169" s="61" t="s">
        <v>6</v>
      </c>
      <c r="D1169" s="61" t="s">
        <v>59</v>
      </c>
      <c r="E1169" s="130">
        <v>42331</v>
      </c>
      <c r="F1169" s="52"/>
    </row>
    <row r="1170" spans="1:6" ht="13.8" x14ac:dyDescent="0.3">
      <c r="A1170" s="62">
        <v>63415</v>
      </c>
      <c r="B1170" s="79" t="s">
        <v>9680</v>
      </c>
      <c r="C1170" s="61" t="s">
        <v>5</v>
      </c>
      <c r="D1170" s="61" t="s">
        <v>58</v>
      </c>
      <c r="E1170" s="130">
        <v>42740</v>
      </c>
      <c r="F1170" s="52"/>
    </row>
    <row r="1171" spans="1:6" ht="13.8" x14ac:dyDescent="0.3">
      <c r="A1171" s="55"/>
      <c r="B1171" s="56"/>
      <c r="C1171" s="52"/>
      <c r="D1171" s="52"/>
      <c r="E1171" s="128"/>
      <c r="F1171" s="52"/>
    </row>
    <row r="1172" spans="1:6" ht="13.8" x14ac:dyDescent="0.3">
      <c r="A1172" s="55"/>
      <c r="B1172" s="56"/>
      <c r="C1172" s="52"/>
      <c r="D1172" s="52" t="s">
        <v>8868</v>
      </c>
      <c r="E1172" s="128"/>
      <c r="F1172" s="52"/>
    </row>
    <row r="1173" spans="1:6" ht="13.8" x14ac:dyDescent="0.3">
      <c r="A1173" s="54" t="s">
        <v>8986</v>
      </c>
      <c r="B1173" s="56"/>
      <c r="C1173" s="52"/>
      <c r="D1173" s="52"/>
      <c r="E1173" s="128"/>
      <c r="F1173" s="52"/>
    </row>
    <row r="1174" spans="1:6" ht="13.8" x14ac:dyDescent="0.3">
      <c r="A1174" s="55">
        <v>63501</v>
      </c>
      <c r="B1174" s="56" t="s">
        <v>8987</v>
      </c>
      <c r="C1174" s="52" t="s">
        <v>85</v>
      </c>
      <c r="D1174" s="52" t="s">
        <v>85</v>
      </c>
      <c r="E1174" s="128"/>
      <c r="F1174" s="52"/>
    </row>
    <row r="1175" spans="1:6" ht="13.8" x14ac:dyDescent="0.3">
      <c r="A1175" s="55">
        <v>63502</v>
      </c>
      <c r="B1175" s="56" t="s">
        <v>8987</v>
      </c>
      <c r="C1175" s="52" t="s">
        <v>6</v>
      </c>
      <c r="D1175" s="52" t="s">
        <v>59</v>
      </c>
      <c r="E1175" s="128"/>
      <c r="F1175" s="52"/>
    </row>
    <row r="1176" spans="1:6" ht="13.8" x14ac:dyDescent="0.3">
      <c r="A1176" s="55">
        <v>63503</v>
      </c>
      <c r="B1176" s="56" t="s">
        <v>8987</v>
      </c>
      <c r="C1176" s="52" t="s">
        <v>110</v>
      </c>
      <c r="D1176" s="52" t="s">
        <v>63</v>
      </c>
      <c r="E1176" s="128"/>
      <c r="F1176" s="52"/>
    </row>
    <row r="1177" spans="1:6" ht="13.8" x14ac:dyDescent="0.3">
      <c r="A1177" s="55">
        <v>63504</v>
      </c>
      <c r="B1177" s="56" t="s">
        <v>8987</v>
      </c>
      <c r="C1177" s="52" t="s">
        <v>109</v>
      </c>
      <c r="D1177" s="52" t="s">
        <v>56</v>
      </c>
      <c r="E1177" s="128"/>
      <c r="F1177" s="52"/>
    </row>
    <row r="1178" spans="1:6" ht="13.8" x14ac:dyDescent="0.3">
      <c r="A1178" s="55">
        <v>63505</v>
      </c>
      <c r="B1178" s="56" t="s">
        <v>8987</v>
      </c>
      <c r="C1178" s="52" t="s">
        <v>5</v>
      </c>
      <c r="D1178" s="52" t="s">
        <v>58</v>
      </c>
      <c r="E1178" s="128"/>
      <c r="F1178" s="52"/>
    </row>
    <row r="1179" spans="1:6" ht="13.8" x14ac:dyDescent="0.3">
      <c r="A1179" s="55">
        <v>63506</v>
      </c>
      <c r="B1179" s="56" t="s">
        <v>8987</v>
      </c>
      <c r="C1179" s="52" t="s">
        <v>107</v>
      </c>
      <c r="D1179" s="52" t="s">
        <v>60</v>
      </c>
      <c r="E1179" s="128"/>
      <c r="F1179" s="52"/>
    </row>
    <row r="1180" spans="1:6" ht="13.8" x14ac:dyDescent="0.3">
      <c r="A1180" s="55">
        <v>63507</v>
      </c>
      <c r="B1180" s="56" t="s">
        <v>8987</v>
      </c>
      <c r="C1180" s="52" t="s">
        <v>21</v>
      </c>
      <c r="D1180" s="52" t="s">
        <v>31</v>
      </c>
      <c r="E1180" s="128"/>
      <c r="F1180" s="52"/>
    </row>
    <row r="1181" spans="1:6" ht="13.8" x14ac:dyDescent="0.3">
      <c r="A1181" s="55">
        <v>63508</v>
      </c>
      <c r="B1181" s="56" t="s">
        <v>8987</v>
      </c>
      <c r="C1181" s="52" t="s">
        <v>124</v>
      </c>
      <c r="D1181" s="52" t="s">
        <v>66</v>
      </c>
      <c r="E1181" s="128"/>
      <c r="F1181" s="52"/>
    </row>
    <row r="1182" spans="1:6" ht="13.8" x14ac:dyDescent="0.3">
      <c r="A1182" s="55">
        <v>63509</v>
      </c>
      <c r="B1182" s="56" t="s">
        <v>8987</v>
      </c>
      <c r="C1182" s="52" t="s">
        <v>7898</v>
      </c>
      <c r="D1182" s="52" t="s">
        <v>7899</v>
      </c>
      <c r="E1182" s="128"/>
      <c r="F1182" s="52"/>
    </row>
    <row r="1183" spans="1:6" ht="13.8" x14ac:dyDescent="0.3">
      <c r="A1183" s="55">
        <v>63510</v>
      </c>
      <c r="B1183" s="56" t="s">
        <v>8987</v>
      </c>
      <c r="C1183" s="52" t="s">
        <v>7901</v>
      </c>
      <c r="D1183" s="52" t="s">
        <v>7902</v>
      </c>
      <c r="E1183" s="128"/>
      <c r="F1183" s="52"/>
    </row>
    <row r="1184" spans="1:6" ht="13.8" x14ac:dyDescent="0.3">
      <c r="A1184" s="55">
        <v>63511</v>
      </c>
      <c r="B1184" s="56" t="s">
        <v>8987</v>
      </c>
      <c r="C1184" s="52" t="s">
        <v>5209</v>
      </c>
      <c r="D1184" s="52" t="s">
        <v>5209</v>
      </c>
      <c r="E1184" s="128"/>
      <c r="F1184" s="52"/>
    </row>
    <row r="1185" spans="1:6" ht="13.8" x14ac:dyDescent="0.3">
      <c r="A1185" s="55"/>
      <c r="B1185" s="56"/>
      <c r="C1185" s="52"/>
      <c r="D1185" s="52" t="s">
        <v>8868</v>
      </c>
      <c r="E1185" s="128"/>
      <c r="F1185" s="52"/>
    </row>
    <row r="1186" spans="1:6" ht="13.8" x14ac:dyDescent="0.3">
      <c r="A1186" s="55"/>
      <c r="B1186" s="56"/>
      <c r="C1186" s="52"/>
      <c r="D1186" s="52" t="s">
        <v>8868</v>
      </c>
      <c r="E1186" s="128"/>
      <c r="F1186" s="52"/>
    </row>
    <row r="1187" spans="1:6" ht="13.8" x14ac:dyDescent="0.3">
      <c r="A1187" s="54" t="s">
        <v>9682</v>
      </c>
      <c r="B1187" s="56"/>
      <c r="C1187" s="52"/>
      <c r="D1187" s="52"/>
      <c r="E1187" s="128"/>
      <c r="F1187" s="52"/>
    </row>
    <row r="1188" spans="1:6" ht="13.8" x14ac:dyDescent="0.3">
      <c r="A1188" s="55">
        <v>63601</v>
      </c>
      <c r="B1188" s="56" t="s">
        <v>8993</v>
      </c>
      <c r="C1188" s="52" t="s">
        <v>85</v>
      </c>
      <c r="D1188" s="52" t="s">
        <v>85</v>
      </c>
      <c r="E1188" s="128"/>
      <c r="F1188" s="52"/>
    </row>
    <row r="1189" spans="1:6" ht="13.8" x14ac:dyDescent="0.3">
      <c r="A1189" s="55">
        <v>63602</v>
      </c>
      <c r="B1189" s="56" t="s">
        <v>8993</v>
      </c>
      <c r="C1189" s="52" t="s">
        <v>6</v>
      </c>
      <c r="D1189" s="52" t="s">
        <v>59</v>
      </c>
      <c r="E1189" s="128"/>
      <c r="F1189" s="52"/>
    </row>
    <row r="1190" spans="1:6" ht="13.8" x14ac:dyDescent="0.3">
      <c r="A1190" s="55">
        <v>63603</v>
      </c>
      <c r="B1190" s="56" t="s">
        <v>8993</v>
      </c>
      <c r="C1190" s="52" t="s">
        <v>5209</v>
      </c>
      <c r="D1190" s="52" t="s">
        <v>5209</v>
      </c>
      <c r="E1190" s="128"/>
      <c r="F1190" s="52"/>
    </row>
    <row r="1191" spans="1:6" ht="13.8" x14ac:dyDescent="0.3">
      <c r="A1191" s="55">
        <v>63610</v>
      </c>
      <c r="B1191" s="56" t="s">
        <v>9683</v>
      </c>
      <c r="C1191" s="52" t="s">
        <v>110</v>
      </c>
      <c r="D1191" s="52" t="s">
        <v>63</v>
      </c>
      <c r="E1191" s="128"/>
      <c r="F1191" s="52"/>
    </row>
    <row r="1192" spans="1:6" ht="13.8" x14ac:dyDescent="0.3">
      <c r="A1192" s="55">
        <v>63611</v>
      </c>
      <c r="B1192" s="56" t="s">
        <v>9684</v>
      </c>
      <c r="C1192" s="52" t="s">
        <v>110</v>
      </c>
      <c r="D1192" s="52" t="s">
        <v>63</v>
      </c>
      <c r="E1192" s="128"/>
      <c r="F1192" s="52"/>
    </row>
    <row r="1193" spans="1:6" ht="13.8" x14ac:dyDescent="0.3">
      <c r="A1193" s="55">
        <v>63612</v>
      </c>
      <c r="B1193" s="56" t="s">
        <v>9685</v>
      </c>
      <c r="C1193" s="52" t="s">
        <v>6</v>
      </c>
      <c r="D1193" s="52" t="s">
        <v>59</v>
      </c>
      <c r="E1193" s="128"/>
      <c r="F1193" s="52"/>
    </row>
    <row r="1194" spans="1:6" ht="13.8" x14ac:dyDescent="0.3">
      <c r="A1194" s="55">
        <v>63613</v>
      </c>
      <c r="B1194" s="56" t="s">
        <v>9686</v>
      </c>
      <c r="C1194" s="52" t="s">
        <v>6</v>
      </c>
      <c r="D1194" s="52" t="s">
        <v>59</v>
      </c>
      <c r="E1194" s="128"/>
      <c r="F1194" s="52"/>
    </row>
    <row r="1195" spans="1:6" ht="13.8" x14ac:dyDescent="0.3">
      <c r="A1195" s="62">
        <v>63614</v>
      </c>
      <c r="B1195" s="79" t="s">
        <v>11447</v>
      </c>
      <c r="C1195" s="61" t="s">
        <v>6</v>
      </c>
      <c r="D1195" s="61" t="s">
        <v>59</v>
      </c>
      <c r="E1195" s="130">
        <v>45398</v>
      </c>
      <c r="F1195" s="81"/>
    </row>
    <row r="1196" spans="1:6" ht="13.8" x14ac:dyDescent="0.3">
      <c r="A1196" s="62">
        <v>63615</v>
      </c>
      <c r="B1196" s="79" t="s">
        <v>11448</v>
      </c>
      <c r="C1196" s="61" t="s">
        <v>6</v>
      </c>
      <c r="D1196" s="61" t="s">
        <v>59</v>
      </c>
      <c r="E1196" s="130">
        <v>45398</v>
      </c>
      <c r="F1196" s="81"/>
    </row>
    <row r="1197" spans="1:6" ht="13.8" x14ac:dyDescent="0.3">
      <c r="A1197" s="62">
        <v>63616</v>
      </c>
      <c r="B1197" s="79" t="s">
        <v>11459</v>
      </c>
      <c r="C1197" s="61" t="s">
        <v>6</v>
      </c>
      <c r="D1197" s="61" t="s">
        <v>59</v>
      </c>
      <c r="E1197" s="130">
        <v>45442</v>
      </c>
      <c r="F1197" s="81"/>
    </row>
    <row r="1198" spans="1:6" ht="13.8" x14ac:dyDescent="0.3">
      <c r="A1198" s="55">
        <v>63620</v>
      </c>
      <c r="B1198" s="56" t="s">
        <v>9687</v>
      </c>
      <c r="C1198" s="52" t="s">
        <v>6</v>
      </c>
      <c r="D1198" s="52" t="s">
        <v>59</v>
      </c>
      <c r="E1198" s="128"/>
      <c r="F1198" s="52"/>
    </row>
    <row r="1199" spans="1:6" ht="13.8" x14ac:dyDescent="0.3">
      <c r="A1199" s="55">
        <v>63621</v>
      </c>
      <c r="B1199" s="56" t="s">
        <v>9688</v>
      </c>
      <c r="C1199" s="52" t="s">
        <v>6</v>
      </c>
      <c r="D1199" s="52" t="s">
        <v>59</v>
      </c>
      <c r="E1199" s="128"/>
      <c r="F1199" s="52"/>
    </row>
    <row r="1200" spans="1:6" ht="13.8" x14ac:dyDescent="0.3">
      <c r="A1200" s="55">
        <v>63622</v>
      </c>
      <c r="B1200" s="56" t="s">
        <v>8148</v>
      </c>
      <c r="C1200" s="52" t="s">
        <v>110</v>
      </c>
      <c r="D1200" s="52" t="s">
        <v>63</v>
      </c>
      <c r="E1200" s="128"/>
      <c r="F1200" s="52"/>
    </row>
    <row r="1201" spans="1:6" ht="13.8" x14ac:dyDescent="0.3">
      <c r="A1201" s="55">
        <v>63623</v>
      </c>
      <c r="B1201" s="56" t="s">
        <v>8988</v>
      </c>
      <c r="C1201" s="52" t="s">
        <v>6</v>
      </c>
      <c r="D1201" s="52" t="s">
        <v>59</v>
      </c>
      <c r="E1201" s="128"/>
      <c r="F1201" s="52"/>
    </row>
    <row r="1202" spans="1:6" ht="13.8" x14ac:dyDescent="0.3">
      <c r="A1202" s="55">
        <v>63624</v>
      </c>
      <c r="B1202" s="56" t="s">
        <v>9689</v>
      </c>
      <c r="C1202" s="52" t="s">
        <v>6</v>
      </c>
      <c r="D1202" s="52" t="s">
        <v>59</v>
      </c>
      <c r="E1202" s="128"/>
      <c r="F1202" s="52"/>
    </row>
    <row r="1203" spans="1:6" ht="13.8" x14ac:dyDescent="0.3">
      <c r="A1203" s="55">
        <v>63640</v>
      </c>
      <c r="B1203" s="56" t="s">
        <v>8944</v>
      </c>
      <c r="C1203" s="52" t="s">
        <v>85</v>
      </c>
      <c r="D1203" s="52" t="s">
        <v>85</v>
      </c>
      <c r="E1203" s="128"/>
      <c r="F1203" s="52"/>
    </row>
    <row r="1204" spans="1:6" ht="13.8" x14ac:dyDescent="0.3">
      <c r="A1204" s="55">
        <v>63641</v>
      </c>
      <c r="B1204" s="56" t="s">
        <v>8944</v>
      </c>
      <c r="C1204" s="52" t="s">
        <v>6</v>
      </c>
      <c r="D1204" s="52" t="s">
        <v>59</v>
      </c>
      <c r="E1204" s="128"/>
      <c r="F1204" s="52"/>
    </row>
    <row r="1205" spans="1:6" ht="13.8" x14ac:dyDescent="0.3">
      <c r="A1205" s="55">
        <v>63642</v>
      </c>
      <c r="B1205" s="56" t="s">
        <v>8944</v>
      </c>
      <c r="C1205" s="52" t="s">
        <v>110</v>
      </c>
      <c r="D1205" s="52" t="s">
        <v>63</v>
      </c>
      <c r="E1205" s="128"/>
      <c r="F1205" s="52"/>
    </row>
    <row r="1206" spans="1:6" ht="13.8" x14ac:dyDescent="0.3">
      <c r="A1206" s="55"/>
      <c r="B1206" s="56"/>
      <c r="C1206" s="52"/>
      <c r="D1206" s="52" t="s">
        <v>8868</v>
      </c>
      <c r="E1206" s="128"/>
      <c r="F1206" s="52"/>
    </row>
    <row r="1207" spans="1:6" ht="13.8" x14ac:dyDescent="0.3">
      <c r="A1207" s="55"/>
      <c r="B1207" s="56"/>
      <c r="C1207" s="52"/>
      <c r="D1207" s="52" t="s">
        <v>8868</v>
      </c>
      <c r="E1207" s="128"/>
      <c r="F1207" s="52"/>
    </row>
    <row r="1208" spans="1:6" ht="13.8" x14ac:dyDescent="0.3">
      <c r="A1208" s="54" t="s">
        <v>8989</v>
      </c>
      <c r="B1208" s="56"/>
      <c r="C1208" s="52"/>
      <c r="D1208" s="52"/>
      <c r="E1208" s="128"/>
      <c r="F1208" s="52"/>
    </row>
    <row r="1209" spans="1:6" ht="13.8" x14ac:dyDescent="0.3">
      <c r="A1209" s="55">
        <v>63701</v>
      </c>
      <c r="B1209" s="56" t="s">
        <v>8200</v>
      </c>
      <c r="C1209" s="52" t="s">
        <v>6</v>
      </c>
      <c r="D1209" s="52" t="s">
        <v>59</v>
      </c>
      <c r="E1209" s="128"/>
      <c r="F1209" s="52"/>
    </row>
    <row r="1210" spans="1:6" ht="13.8" x14ac:dyDescent="0.3">
      <c r="A1210" s="55">
        <v>63702</v>
      </c>
      <c r="B1210" s="56" t="s">
        <v>8203</v>
      </c>
      <c r="C1210" s="52" t="s">
        <v>6</v>
      </c>
      <c r="D1210" s="52" t="s">
        <v>59</v>
      </c>
      <c r="E1210" s="128"/>
      <c r="F1210" s="52"/>
    </row>
    <row r="1211" spans="1:6" ht="13.8" x14ac:dyDescent="0.3">
      <c r="A1211" s="55">
        <v>63703</v>
      </c>
      <c r="B1211" s="56" t="s">
        <v>8206</v>
      </c>
      <c r="C1211" s="52" t="s">
        <v>6</v>
      </c>
      <c r="D1211" s="52" t="s">
        <v>59</v>
      </c>
      <c r="E1211" s="128"/>
      <c r="F1211" s="52"/>
    </row>
    <row r="1212" spans="1:6" ht="13.8" x14ac:dyDescent="0.3">
      <c r="A1212" s="55">
        <v>63704</v>
      </c>
      <c r="B1212" s="56" t="s">
        <v>8209</v>
      </c>
      <c r="C1212" s="52" t="s">
        <v>6</v>
      </c>
      <c r="D1212" s="52" t="s">
        <v>59</v>
      </c>
      <c r="E1212" s="128"/>
      <c r="F1212" s="52"/>
    </row>
    <row r="1213" spans="1:6" ht="13.8" x14ac:dyDescent="0.3">
      <c r="A1213" s="55">
        <v>63705</v>
      </c>
      <c r="B1213" s="58" t="s">
        <v>8212</v>
      </c>
      <c r="C1213" s="52" t="s">
        <v>85</v>
      </c>
      <c r="D1213" s="52" t="s">
        <v>85</v>
      </c>
      <c r="E1213" s="128"/>
      <c r="F1213" s="52"/>
    </row>
    <row r="1214" spans="1:6" ht="13.8" x14ac:dyDescent="0.3">
      <c r="A1214" s="55">
        <v>63706</v>
      </c>
      <c r="B1214" s="56" t="s">
        <v>8206</v>
      </c>
      <c r="C1214" s="52" t="s">
        <v>21</v>
      </c>
      <c r="D1214" s="52" t="s">
        <v>31</v>
      </c>
      <c r="E1214" s="128"/>
      <c r="F1214" s="52"/>
    </row>
    <row r="1215" spans="1:6" ht="13.8" x14ac:dyDescent="0.3">
      <c r="A1215" s="55">
        <v>63707</v>
      </c>
      <c r="B1215" s="56" t="s">
        <v>8216</v>
      </c>
      <c r="C1215" s="52" t="s">
        <v>6</v>
      </c>
      <c r="D1215" s="52" t="s">
        <v>59</v>
      </c>
      <c r="E1215" s="128"/>
      <c r="F1215" s="52"/>
    </row>
    <row r="1216" spans="1:6" ht="13.8" x14ac:dyDescent="0.3">
      <c r="A1216" s="55">
        <v>63708</v>
      </c>
      <c r="B1216" s="56" t="s">
        <v>8219</v>
      </c>
      <c r="C1216" s="52" t="s">
        <v>8990</v>
      </c>
      <c r="D1216" s="52" t="s">
        <v>172</v>
      </c>
      <c r="E1216" s="128"/>
      <c r="F1216" s="52"/>
    </row>
    <row r="1217" spans="1:6" ht="13.8" x14ac:dyDescent="0.3">
      <c r="A1217" s="62">
        <v>63709</v>
      </c>
      <c r="B1217" s="79" t="s">
        <v>11002</v>
      </c>
      <c r="C1217" s="61" t="s">
        <v>6</v>
      </c>
      <c r="D1217" s="61" t="s">
        <v>59</v>
      </c>
      <c r="E1217" s="130">
        <v>43199</v>
      </c>
      <c r="F1217" s="81"/>
    </row>
    <row r="1218" spans="1:6" ht="13.8" x14ac:dyDescent="0.3">
      <c r="A1218" s="62">
        <v>63710</v>
      </c>
      <c r="B1218" s="79" t="s">
        <v>11002</v>
      </c>
      <c r="C1218" s="61" t="s">
        <v>85</v>
      </c>
      <c r="D1218" s="61" t="s">
        <v>85</v>
      </c>
      <c r="E1218" s="130">
        <v>43199</v>
      </c>
      <c r="F1218" s="81"/>
    </row>
    <row r="1219" spans="1:6" ht="13.8" x14ac:dyDescent="0.3">
      <c r="A1219" s="62">
        <v>63712</v>
      </c>
      <c r="B1219" s="79" t="s">
        <v>11003</v>
      </c>
      <c r="C1219" s="61" t="s">
        <v>6</v>
      </c>
      <c r="D1219" s="61" t="s">
        <v>59</v>
      </c>
      <c r="E1219" s="130">
        <v>43199</v>
      </c>
      <c r="F1219" s="81"/>
    </row>
    <row r="1220" spans="1:6" ht="13.8" x14ac:dyDescent="0.3">
      <c r="A1220" s="62">
        <v>63713</v>
      </c>
      <c r="B1220" s="79" t="s">
        <v>11003</v>
      </c>
      <c r="C1220" s="61" t="s">
        <v>8990</v>
      </c>
      <c r="D1220" s="61" t="s">
        <v>172</v>
      </c>
      <c r="E1220" s="130">
        <v>43199</v>
      </c>
      <c r="F1220" s="81"/>
    </row>
    <row r="1221" spans="1:6" ht="13.8" x14ac:dyDescent="0.3">
      <c r="A1221" s="55"/>
      <c r="B1221" s="56"/>
      <c r="C1221" s="81"/>
      <c r="D1221" s="81"/>
      <c r="E1221" s="128"/>
      <c r="F1221" s="81"/>
    </row>
    <row r="1222" spans="1:6" ht="13.8" x14ac:dyDescent="0.3">
      <c r="A1222" s="54" t="s">
        <v>10748</v>
      </c>
      <c r="B1222" s="56"/>
      <c r="C1222" s="52"/>
      <c r="D1222" s="52" t="s">
        <v>8868</v>
      </c>
      <c r="E1222" s="128"/>
      <c r="F1222" s="52"/>
    </row>
    <row r="1223" spans="1:6" ht="13.8" x14ac:dyDescent="0.3">
      <c r="A1223" s="55">
        <v>64501</v>
      </c>
      <c r="B1223" s="56" t="s">
        <v>8222</v>
      </c>
      <c r="C1223" s="52" t="s">
        <v>85</v>
      </c>
      <c r="D1223" s="52" t="s">
        <v>85</v>
      </c>
      <c r="E1223" s="128"/>
      <c r="F1223" s="52"/>
    </row>
    <row r="1224" spans="1:6" ht="13.8" x14ac:dyDescent="0.3">
      <c r="A1224" s="55">
        <v>64502</v>
      </c>
      <c r="B1224" s="56" t="s">
        <v>8222</v>
      </c>
      <c r="C1224" s="52" t="s">
        <v>6</v>
      </c>
      <c r="D1224" s="52" t="s">
        <v>59</v>
      </c>
      <c r="E1224" s="128"/>
      <c r="F1224" s="52"/>
    </row>
    <row r="1225" spans="1:6" ht="13.8" x14ac:dyDescent="0.3">
      <c r="A1225" s="62">
        <v>64503</v>
      </c>
      <c r="B1225" s="79" t="s">
        <v>11337</v>
      </c>
      <c r="C1225" s="61" t="s">
        <v>5209</v>
      </c>
      <c r="D1225" s="61" t="s">
        <v>5209</v>
      </c>
      <c r="E1225" s="130">
        <v>44417</v>
      </c>
      <c r="F1225" s="52"/>
    </row>
    <row r="1226" spans="1:6" ht="13.8" x14ac:dyDescent="0.3">
      <c r="A1226" s="55"/>
      <c r="B1226" s="56"/>
      <c r="C1226" s="52"/>
      <c r="D1226" s="52" t="s">
        <v>8868</v>
      </c>
      <c r="E1226" s="128"/>
      <c r="F1226" s="52"/>
    </row>
    <row r="1227" spans="1:6" ht="13.8" x14ac:dyDescent="0.3">
      <c r="A1227" s="54" t="s">
        <v>10749</v>
      </c>
      <c r="B1227" s="56"/>
      <c r="C1227" s="52"/>
      <c r="D1227" s="52" t="s">
        <v>8868</v>
      </c>
      <c r="E1227" s="128"/>
      <c r="F1227" s="52"/>
    </row>
    <row r="1228" spans="1:6" ht="13.8" x14ac:dyDescent="0.3">
      <c r="A1228" s="55">
        <v>64601</v>
      </c>
      <c r="B1228" s="56" t="s">
        <v>9690</v>
      </c>
      <c r="C1228" s="52" t="s">
        <v>6</v>
      </c>
      <c r="D1228" s="52" t="s">
        <v>59</v>
      </c>
      <c r="E1228" s="128"/>
      <c r="F1228" s="52"/>
    </row>
    <row r="1229" spans="1:6" ht="13.8" x14ac:dyDescent="0.3">
      <c r="A1229" s="55">
        <v>64602</v>
      </c>
      <c r="B1229" s="56" t="s">
        <v>8991</v>
      </c>
      <c r="C1229" s="52" t="s">
        <v>85</v>
      </c>
      <c r="D1229" s="52" t="s">
        <v>85</v>
      </c>
      <c r="E1229" s="128"/>
      <c r="F1229" s="52"/>
    </row>
    <row r="1230" spans="1:6" ht="13.8" x14ac:dyDescent="0.3">
      <c r="A1230" s="55">
        <v>64603</v>
      </c>
      <c r="B1230" s="56" t="s">
        <v>9691</v>
      </c>
      <c r="C1230" s="52" t="s">
        <v>6</v>
      </c>
      <c r="D1230" s="52" t="s">
        <v>59</v>
      </c>
      <c r="E1230" s="128"/>
      <c r="F1230" s="52"/>
    </row>
    <row r="1231" spans="1:6" ht="13.8" x14ac:dyDescent="0.3">
      <c r="A1231" s="55">
        <v>64604</v>
      </c>
      <c r="B1231" s="56" t="s">
        <v>9691</v>
      </c>
      <c r="C1231" s="52" t="s">
        <v>110</v>
      </c>
      <c r="D1231" s="52" t="s">
        <v>63</v>
      </c>
      <c r="E1231" s="128"/>
      <c r="F1231" s="52"/>
    </row>
    <row r="1232" spans="1:6" ht="13.8" x14ac:dyDescent="0.3">
      <c r="A1232" s="55">
        <v>64605</v>
      </c>
      <c r="B1232" s="56" t="s">
        <v>9691</v>
      </c>
      <c r="C1232" s="52" t="s">
        <v>85</v>
      </c>
      <c r="D1232" s="52" t="s">
        <v>85</v>
      </c>
      <c r="E1232" s="128"/>
      <c r="F1232" s="52"/>
    </row>
    <row r="1233" spans="1:6" ht="13.8" x14ac:dyDescent="0.3">
      <c r="A1233" s="55">
        <v>64620</v>
      </c>
      <c r="B1233" s="56" t="s">
        <v>8983</v>
      </c>
      <c r="C1233" s="52" t="s">
        <v>6</v>
      </c>
      <c r="D1233" s="52" t="s">
        <v>59</v>
      </c>
      <c r="E1233" s="128"/>
      <c r="F1233" s="52"/>
    </row>
    <row r="1234" spans="1:6" ht="13.8" x14ac:dyDescent="0.3">
      <c r="A1234" s="55">
        <v>64625</v>
      </c>
      <c r="B1234" s="56" t="s">
        <v>9692</v>
      </c>
      <c r="C1234" s="52" t="s">
        <v>6</v>
      </c>
      <c r="D1234" s="52" t="s">
        <v>59</v>
      </c>
      <c r="E1234" s="128"/>
      <c r="F1234" s="52"/>
    </row>
    <row r="1235" spans="1:6" ht="13.8" x14ac:dyDescent="0.3">
      <c r="A1235" s="55">
        <v>64630</v>
      </c>
      <c r="B1235" s="56" t="s">
        <v>8335</v>
      </c>
      <c r="C1235" s="52" t="s">
        <v>85</v>
      </c>
      <c r="D1235" s="52" t="s">
        <v>85</v>
      </c>
      <c r="E1235" s="128"/>
      <c r="F1235" s="52"/>
    </row>
    <row r="1236" spans="1:6" ht="13.8" x14ac:dyDescent="0.3">
      <c r="A1236" s="55">
        <v>64631</v>
      </c>
      <c r="B1236" s="56" t="s">
        <v>8335</v>
      </c>
      <c r="C1236" s="52" t="s">
        <v>110</v>
      </c>
      <c r="D1236" s="52" t="s">
        <v>63</v>
      </c>
      <c r="E1236" s="128"/>
      <c r="F1236" s="52"/>
    </row>
    <row r="1237" spans="1:6" ht="13.8" x14ac:dyDescent="0.3">
      <c r="A1237" s="55">
        <v>64632</v>
      </c>
      <c r="B1237" s="56" t="s">
        <v>8335</v>
      </c>
      <c r="C1237" s="52" t="s">
        <v>109</v>
      </c>
      <c r="D1237" s="52" t="s">
        <v>56</v>
      </c>
      <c r="E1237" s="128"/>
      <c r="F1237" s="52"/>
    </row>
    <row r="1238" spans="1:6" ht="13.8" x14ac:dyDescent="0.3">
      <c r="A1238" s="55">
        <v>64633</v>
      </c>
      <c r="B1238" s="56" t="s">
        <v>8335</v>
      </c>
      <c r="C1238" s="81" t="s">
        <v>113</v>
      </c>
      <c r="D1238" s="81" t="s">
        <v>65</v>
      </c>
      <c r="E1238" s="130">
        <v>43258</v>
      </c>
      <c r="F1238" s="81"/>
    </row>
    <row r="1239" spans="1:6" ht="13.8" x14ac:dyDescent="0.3">
      <c r="A1239" s="55"/>
      <c r="B1239" s="56"/>
      <c r="C1239" s="52"/>
      <c r="D1239" s="52"/>
      <c r="E1239" s="128"/>
      <c r="F1239" s="52"/>
    </row>
    <row r="1240" spans="1:6" ht="13.8" x14ac:dyDescent="0.3">
      <c r="A1240" s="55"/>
      <c r="B1240" s="56"/>
      <c r="C1240" s="52"/>
      <c r="D1240" s="52" t="s">
        <v>8868</v>
      </c>
      <c r="E1240" s="128"/>
      <c r="F1240" s="52"/>
    </row>
    <row r="1241" spans="1:6" ht="13.8" x14ac:dyDescent="0.3">
      <c r="A1241" s="54" t="s">
        <v>9693</v>
      </c>
      <c r="B1241" s="56"/>
      <c r="C1241" s="52"/>
      <c r="D1241" s="52" t="s">
        <v>8868</v>
      </c>
      <c r="E1241" s="128"/>
      <c r="F1241" s="52"/>
    </row>
    <row r="1242" spans="1:6" ht="13.8" x14ac:dyDescent="0.3">
      <c r="A1242" s="55">
        <v>64701</v>
      </c>
      <c r="B1242" s="56" t="s">
        <v>8992</v>
      </c>
      <c r="C1242" s="52" t="s">
        <v>85</v>
      </c>
      <c r="D1242" s="52" t="s">
        <v>85</v>
      </c>
      <c r="E1242" s="128"/>
      <c r="F1242" s="52"/>
    </row>
    <row r="1243" spans="1:6" ht="13.8" x14ac:dyDescent="0.3">
      <c r="A1243" s="55">
        <v>64702</v>
      </c>
      <c r="B1243" s="56" t="s">
        <v>8992</v>
      </c>
      <c r="C1243" s="52" t="s">
        <v>110</v>
      </c>
      <c r="D1243" s="52" t="s">
        <v>63</v>
      </c>
      <c r="E1243" s="128"/>
      <c r="F1243" s="52"/>
    </row>
    <row r="1244" spans="1:6" ht="13.8" x14ac:dyDescent="0.3">
      <c r="A1244" s="55">
        <v>64703</v>
      </c>
      <c r="B1244" s="56" t="s">
        <v>8992</v>
      </c>
      <c r="C1244" s="52" t="s">
        <v>6</v>
      </c>
      <c r="D1244" s="52" t="s">
        <v>59</v>
      </c>
      <c r="E1244" s="128"/>
      <c r="F1244" s="52"/>
    </row>
    <row r="1245" spans="1:6" ht="13.8" x14ac:dyDescent="0.3">
      <c r="A1245" s="55">
        <v>64704</v>
      </c>
      <c r="B1245" s="56" t="s">
        <v>8992</v>
      </c>
      <c r="C1245" s="52" t="s">
        <v>113</v>
      </c>
      <c r="D1245" s="52" t="s">
        <v>65</v>
      </c>
      <c r="E1245" s="128"/>
      <c r="F1245" s="52"/>
    </row>
    <row r="1246" spans="1:6" ht="13.8" x14ac:dyDescent="0.3">
      <c r="A1246" s="55">
        <v>64705</v>
      </c>
      <c r="B1246" s="56" t="s">
        <v>8992</v>
      </c>
      <c r="C1246" s="52" t="s">
        <v>124</v>
      </c>
      <c r="D1246" s="52" t="s">
        <v>66</v>
      </c>
      <c r="E1246" s="128"/>
      <c r="F1246" s="52"/>
    </row>
    <row r="1247" spans="1:6" ht="13.8" x14ac:dyDescent="0.3">
      <c r="A1247" s="55">
        <v>64706</v>
      </c>
      <c r="B1247" s="56" t="s">
        <v>8992</v>
      </c>
      <c r="C1247" s="52" t="s">
        <v>109</v>
      </c>
      <c r="D1247" s="52" t="s">
        <v>62</v>
      </c>
      <c r="E1247" s="128"/>
      <c r="F1247" s="52"/>
    </row>
    <row r="1248" spans="1:6" ht="13.8" x14ac:dyDescent="0.3">
      <c r="A1248" s="55">
        <v>64707</v>
      </c>
      <c r="B1248" s="56" t="s">
        <v>8992</v>
      </c>
      <c r="C1248" s="81" t="s">
        <v>107</v>
      </c>
      <c r="D1248" s="81" t="s">
        <v>60</v>
      </c>
      <c r="E1248" s="128"/>
      <c r="F1248" s="81"/>
    </row>
    <row r="1249" spans="1:6" ht="13.8" x14ac:dyDescent="0.3">
      <c r="A1249" s="55"/>
      <c r="B1249" s="56"/>
      <c r="C1249" s="81"/>
      <c r="D1249" s="81"/>
      <c r="E1249" s="128"/>
      <c r="F1249" s="81"/>
    </row>
    <row r="1250" spans="1:6" ht="13.8" x14ac:dyDescent="0.3">
      <c r="A1250" s="55"/>
      <c r="B1250" s="56"/>
      <c r="C1250" s="81"/>
      <c r="D1250" s="81"/>
      <c r="E1250" s="128"/>
      <c r="F1250" s="81"/>
    </row>
    <row r="1251" spans="1:6" ht="13.8" x14ac:dyDescent="0.3">
      <c r="A1251" s="54" t="s">
        <v>11426</v>
      </c>
      <c r="B1251" s="57"/>
      <c r="C1251" s="52"/>
      <c r="D1251" s="52"/>
      <c r="E1251" s="128"/>
      <c r="F1251" s="52"/>
    </row>
    <row r="1252" spans="1:6" ht="13.8" x14ac:dyDescent="0.3">
      <c r="A1252" s="62">
        <v>64901</v>
      </c>
      <c r="B1252" s="79" t="s">
        <v>11341</v>
      </c>
      <c r="C1252" s="61" t="s">
        <v>5209</v>
      </c>
      <c r="D1252" s="61" t="s">
        <v>5209</v>
      </c>
      <c r="E1252" s="130">
        <v>44417</v>
      </c>
      <c r="F1252" s="81"/>
    </row>
    <row r="1253" spans="1:6" ht="13.8" x14ac:dyDescent="0.3">
      <c r="A1253" s="62">
        <v>64905</v>
      </c>
      <c r="B1253" s="79" t="s">
        <v>11427</v>
      </c>
      <c r="C1253" s="61" t="s">
        <v>85</v>
      </c>
      <c r="D1253" s="61" t="s">
        <v>85</v>
      </c>
      <c r="E1253" s="130">
        <v>45187</v>
      </c>
      <c r="F1253" s="81"/>
    </row>
    <row r="1254" spans="1:6" ht="13.8" x14ac:dyDescent="0.3">
      <c r="A1254" s="62"/>
      <c r="B1254" s="79"/>
      <c r="C1254" s="61"/>
      <c r="D1254" s="61"/>
      <c r="E1254" s="130"/>
      <c r="F1254" s="81"/>
    </row>
    <row r="1255" spans="1:6" ht="13.8" x14ac:dyDescent="0.3">
      <c r="A1255" s="62"/>
      <c r="B1255" s="79"/>
      <c r="C1255" s="61"/>
      <c r="D1255" s="61"/>
      <c r="E1255" s="130"/>
      <c r="F1255" s="81"/>
    </row>
    <row r="1256" spans="1:6" ht="13.8" x14ac:dyDescent="0.3">
      <c r="A1256" s="55"/>
      <c r="B1256" s="56"/>
      <c r="C1256" s="52"/>
      <c r="D1256" s="52" t="s">
        <v>8868</v>
      </c>
      <c r="E1256" s="128"/>
      <c r="F1256" s="52"/>
    </row>
    <row r="1257" spans="1:6" ht="13.8" x14ac:dyDescent="0.3">
      <c r="A1257" s="54" t="s">
        <v>10750</v>
      </c>
      <c r="B1257" s="56"/>
      <c r="C1257" s="52"/>
      <c r="D1257" s="52" t="s">
        <v>8868</v>
      </c>
      <c r="E1257" s="128"/>
      <c r="F1257" s="52"/>
    </row>
    <row r="1258" spans="1:6" ht="13.8" x14ac:dyDescent="0.3">
      <c r="A1258" s="55">
        <v>64801</v>
      </c>
      <c r="B1258" s="56" t="s">
        <v>8993</v>
      </c>
      <c r="C1258" s="52" t="s">
        <v>85</v>
      </c>
      <c r="D1258" s="52" t="s">
        <v>85</v>
      </c>
      <c r="E1258" s="128"/>
      <c r="F1258" s="52"/>
    </row>
    <row r="1259" spans="1:6" ht="13.8" x14ac:dyDescent="0.3">
      <c r="A1259" s="55">
        <v>64803</v>
      </c>
      <c r="B1259" s="56" t="s">
        <v>8993</v>
      </c>
      <c r="C1259" s="52" t="s">
        <v>5209</v>
      </c>
      <c r="D1259" s="52" t="s">
        <v>5209</v>
      </c>
      <c r="E1259" s="128"/>
      <c r="F1259" s="52"/>
    </row>
    <row r="1260" spans="1:6" ht="13.8" x14ac:dyDescent="0.3">
      <c r="A1260" s="55">
        <v>64805</v>
      </c>
      <c r="B1260" s="56" t="s">
        <v>8344</v>
      </c>
      <c r="C1260" s="52" t="s">
        <v>85</v>
      </c>
      <c r="D1260" s="52" t="s">
        <v>85</v>
      </c>
      <c r="E1260" s="128"/>
      <c r="F1260" s="52"/>
    </row>
    <row r="1261" spans="1:6" ht="13.8" x14ac:dyDescent="0.3">
      <c r="A1261" s="55">
        <v>64810</v>
      </c>
      <c r="B1261" s="56" t="s">
        <v>8994</v>
      </c>
      <c r="C1261" s="52" t="s">
        <v>110</v>
      </c>
      <c r="D1261" s="52" t="s">
        <v>63</v>
      </c>
      <c r="E1261" s="128"/>
      <c r="F1261" s="52"/>
    </row>
    <row r="1262" spans="1:6" s="3" customFormat="1" ht="13.8" x14ac:dyDescent="0.3">
      <c r="A1262" s="55">
        <v>64811</v>
      </c>
      <c r="B1262" s="56" t="s">
        <v>8995</v>
      </c>
      <c r="C1262" s="52" t="s">
        <v>6</v>
      </c>
      <c r="D1262" s="52" t="s">
        <v>59</v>
      </c>
      <c r="E1262" s="128"/>
      <c r="F1262" s="52"/>
    </row>
    <row r="1263" spans="1:6" ht="13.8" x14ac:dyDescent="0.3">
      <c r="A1263" s="55">
        <v>64820</v>
      </c>
      <c r="B1263" s="56" t="s">
        <v>8983</v>
      </c>
      <c r="C1263" s="52" t="s">
        <v>85</v>
      </c>
      <c r="D1263" s="52" t="s">
        <v>85</v>
      </c>
      <c r="E1263" s="128"/>
      <c r="F1263" s="52"/>
    </row>
    <row r="1264" spans="1:6" ht="13.8" x14ac:dyDescent="0.3">
      <c r="A1264" s="55"/>
      <c r="B1264" s="56"/>
      <c r="C1264" s="52"/>
      <c r="D1264" s="52"/>
      <c r="E1264" s="128"/>
      <c r="F1264" s="51"/>
    </row>
    <row r="1265" spans="1:6" ht="13.8" x14ac:dyDescent="0.3">
      <c r="A1265" s="55"/>
      <c r="B1265" s="56"/>
      <c r="C1265" s="52"/>
      <c r="D1265" s="52"/>
      <c r="E1265" s="128"/>
      <c r="F1265" s="52"/>
    </row>
    <row r="1266" spans="1:6" s="3" customFormat="1" ht="13.8" x14ac:dyDescent="0.3">
      <c r="A1266" s="65" t="s">
        <v>10751</v>
      </c>
      <c r="B1266" s="49"/>
      <c r="C1266" s="52"/>
      <c r="D1266" s="52"/>
      <c r="E1266" s="128"/>
      <c r="F1266" s="52"/>
    </row>
    <row r="1267" spans="1:6" ht="13.8" x14ac:dyDescent="0.3">
      <c r="A1267" s="55">
        <v>65001</v>
      </c>
      <c r="B1267" s="56" t="s">
        <v>8356</v>
      </c>
      <c r="C1267" s="52" t="s">
        <v>85</v>
      </c>
      <c r="D1267" s="52" t="s">
        <v>85</v>
      </c>
      <c r="E1267" s="128"/>
      <c r="F1267" s="52"/>
    </row>
    <row r="1268" spans="1:6" ht="13.8" x14ac:dyDescent="0.3">
      <c r="A1268" s="55"/>
      <c r="B1268" s="56"/>
      <c r="C1268" s="52"/>
      <c r="D1268" s="52"/>
      <c r="E1268" s="128"/>
      <c r="F1268" s="51"/>
    </row>
    <row r="1269" spans="1:6" ht="13.8" x14ac:dyDescent="0.3">
      <c r="A1269" s="55"/>
      <c r="B1269" s="56"/>
      <c r="C1269" s="52"/>
      <c r="D1269" s="52"/>
      <c r="E1269" s="128"/>
      <c r="F1269" s="52"/>
    </row>
    <row r="1270" spans="1:6" ht="13.8" x14ac:dyDescent="0.3">
      <c r="A1270" s="54" t="s">
        <v>10961</v>
      </c>
      <c r="B1270" s="56"/>
      <c r="C1270" s="81"/>
      <c r="D1270" s="81"/>
      <c r="E1270" s="130">
        <v>43171</v>
      </c>
      <c r="F1270" s="81" t="s">
        <v>10964</v>
      </c>
    </row>
    <row r="1271" spans="1:6" ht="13.8" x14ac:dyDescent="0.3">
      <c r="A1271" s="55">
        <v>65101</v>
      </c>
      <c r="B1271" s="56" t="s">
        <v>9694</v>
      </c>
      <c r="C1271" s="52" t="s">
        <v>109</v>
      </c>
      <c r="D1271" s="52" t="s">
        <v>62</v>
      </c>
      <c r="E1271" s="130">
        <v>43171</v>
      </c>
      <c r="F1271" s="52" t="s">
        <v>10960</v>
      </c>
    </row>
    <row r="1272" spans="1:6" ht="13.8" x14ac:dyDescent="0.3">
      <c r="A1272" s="137">
        <v>65102</v>
      </c>
      <c r="B1272" s="138" t="s">
        <v>10962</v>
      </c>
      <c r="C1272" s="139" t="s">
        <v>110</v>
      </c>
      <c r="D1272" s="139" t="s">
        <v>63</v>
      </c>
      <c r="E1272" s="141">
        <v>43171</v>
      </c>
      <c r="F1272" s="140" t="s">
        <v>10963</v>
      </c>
    </row>
    <row r="1273" spans="1:6" ht="13.8" x14ac:dyDescent="0.3">
      <c r="A1273" s="137">
        <v>65103</v>
      </c>
      <c r="B1273" s="138" t="s">
        <v>29</v>
      </c>
      <c r="C1273" s="139" t="s">
        <v>110</v>
      </c>
      <c r="D1273" s="139" t="s">
        <v>63</v>
      </c>
      <c r="E1273" s="141">
        <v>43171</v>
      </c>
      <c r="F1273" s="140" t="s">
        <v>10963</v>
      </c>
    </row>
    <row r="1274" spans="1:6" ht="13.8" x14ac:dyDescent="0.3">
      <c r="A1274" s="137">
        <v>65104</v>
      </c>
      <c r="B1274" s="138" t="s">
        <v>77</v>
      </c>
      <c r="C1274" s="139" t="s">
        <v>109</v>
      </c>
      <c r="D1274" s="139" t="s">
        <v>62</v>
      </c>
      <c r="E1274" s="141">
        <v>43171</v>
      </c>
      <c r="F1274" s="140" t="s">
        <v>10963</v>
      </c>
    </row>
    <row r="1275" spans="1:6" s="3" customFormat="1" ht="13.8" x14ac:dyDescent="0.3">
      <c r="A1275" s="137">
        <v>65105</v>
      </c>
      <c r="B1275" s="138" t="s">
        <v>176</v>
      </c>
      <c r="C1275" s="139" t="s">
        <v>85</v>
      </c>
      <c r="D1275" s="139" t="s">
        <v>85</v>
      </c>
      <c r="E1275" s="141">
        <v>43171</v>
      </c>
      <c r="F1275" s="140" t="s">
        <v>10963</v>
      </c>
    </row>
    <row r="1276" spans="1:6" s="94" customFormat="1" ht="13.8" x14ac:dyDescent="0.3">
      <c r="A1276" s="55">
        <v>65106</v>
      </c>
      <c r="B1276" s="56" t="s">
        <v>9695</v>
      </c>
      <c r="C1276" s="52" t="s">
        <v>6</v>
      </c>
      <c r="D1276" s="52" t="s">
        <v>59</v>
      </c>
      <c r="E1276" s="130">
        <v>43171</v>
      </c>
      <c r="F1276" s="52"/>
    </row>
    <row r="1277" spans="1:6" s="94" customFormat="1" ht="13.8" x14ac:dyDescent="0.3">
      <c r="A1277" s="62">
        <v>65120</v>
      </c>
      <c r="B1277" s="79" t="s">
        <v>10965</v>
      </c>
      <c r="C1277" s="61" t="s">
        <v>85</v>
      </c>
      <c r="D1277" s="61" t="s">
        <v>85</v>
      </c>
      <c r="E1277" s="130">
        <v>43171</v>
      </c>
      <c r="F1277" s="81" t="s">
        <v>10960</v>
      </c>
    </row>
    <row r="1278" spans="1:6" s="94" customFormat="1" ht="13.8" x14ac:dyDescent="0.3">
      <c r="A1278" s="55"/>
      <c r="B1278" s="56"/>
      <c r="C1278" s="81"/>
      <c r="D1278" s="81"/>
      <c r="E1278" s="128"/>
      <c r="F1278" s="81"/>
    </row>
    <row r="1279" spans="1:6" ht="13.8" x14ac:dyDescent="0.3">
      <c r="A1279" s="55"/>
      <c r="B1279" s="56"/>
      <c r="C1279" s="81"/>
      <c r="D1279" s="81"/>
      <c r="E1279" s="128"/>
      <c r="F1279" s="81"/>
    </row>
    <row r="1280" spans="1:6" ht="13.8" x14ac:dyDescent="0.3">
      <c r="A1280" s="65" t="s">
        <v>10752</v>
      </c>
      <c r="B1280" s="49"/>
      <c r="C1280" s="52"/>
      <c r="D1280" s="52"/>
      <c r="E1280" s="128"/>
      <c r="F1280" s="52"/>
    </row>
    <row r="1281" spans="1:6" ht="13.8" x14ac:dyDescent="0.3">
      <c r="A1281" s="55">
        <v>65201</v>
      </c>
      <c r="B1281" s="56" t="s">
        <v>9696</v>
      </c>
      <c r="C1281" s="52" t="s">
        <v>110</v>
      </c>
      <c r="D1281" s="52" t="s">
        <v>63</v>
      </c>
      <c r="E1281" s="128"/>
      <c r="F1281" s="52"/>
    </row>
    <row r="1282" spans="1:6" ht="13.8" x14ac:dyDescent="0.3">
      <c r="A1282" s="55">
        <v>65202</v>
      </c>
      <c r="B1282" s="56" t="s">
        <v>9696</v>
      </c>
      <c r="C1282" s="52" t="s">
        <v>113</v>
      </c>
      <c r="D1282" s="52" t="s">
        <v>65</v>
      </c>
      <c r="E1282" s="128"/>
      <c r="F1282" s="52"/>
    </row>
    <row r="1283" spans="1:6" ht="13.8" x14ac:dyDescent="0.3">
      <c r="A1283" s="55">
        <v>65210</v>
      </c>
      <c r="B1283" s="56" t="s">
        <v>9697</v>
      </c>
      <c r="C1283" s="52" t="s">
        <v>113</v>
      </c>
      <c r="D1283" s="52" t="s">
        <v>65</v>
      </c>
      <c r="E1283" s="128"/>
      <c r="F1283" s="52"/>
    </row>
    <row r="1284" spans="1:6" ht="13.8" x14ac:dyDescent="0.3">
      <c r="A1284" s="55">
        <v>65211</v>
      </c>
      <c r="B1284" s="56" t="s">
        <v>9697</v>
      </c>
      <c r="C1284" s="52" t="s">
        <v>110</v>
      </c>
      <c r="D1284" s="52" t="s">
        <v>63</v>
      </c>
      <c r="F1284" s="81"/>
    </row>
    <row r="1285" spans="1:6" ht="13.8" x14ac:dyDescent="0.3">
      <c r="A1285" s="62">
        <v>65212</v>
      </c>
      <c r="B1285" s="79" t="s">
        <v>9697</v>
      </c>
      <c r="C1285" s="61" t="s">
        <v>109</v>
      </c>
      <c r="D1285" s="61" t="s">
        <v>62</v>
      </c>
      <c r="E1285" s="130">
        <v>42583</v>
      </c>
      <c r="F1285" s="52"/>
    </row>
    <row r="1286" spans="1:6" ht="13.8" x14ac:dyDescent="0.3">
      <c r="A1286" s="55">
        <v>65215</v>
      </c>
      <c r="B1286" s="56" t="s">
        <v>9698</v>
      </c>
      <c r="C1286" s="52" t="s">
        <v>110</v>
      </c>
      <c r="D1286" s="52" t="s">
        <v>63</v>
      </c>
      <c r="E1286" s="128"/>
      <c r="F1286" s="52"/>
    </row>
    <row r="1287" spans="1:6" s="3" customFormat="1" ht="13.8" x14ac:dyDescent="0.3">
      <c r="A1287" s="55">
        <v>65216</v>
      </c>
      <c r="B1287" s="56" t="s">
        <v>9699</v>
      </c>
      <c r="C1287" s="52" t="s">
        <v>113</v>
      </c>
      <c r="D1287" s="52" t="s">
        <v>65</v>
      </c>
      <c r="E1287" s="128"/>
      <c r="F1287" s="52"/>
    </row>
    <row r="1288" spans="1:6" ht="13.8" x14ac:dyDescent="0.3">
      <c r="A1288" s="55">
        <v>65220</v>
      </c>
      <c r="B1288" s="56" t="s">
        <v>9700</v>
      </c>
      <c r="C1288" s="52" t="s">
        <v>110</v>
      </c>
      <c r="D1288" s="52" t="s">
        <v>63</v>
      </c>
      <c r="E1288" s="128"/>
      <c r="F1288" s="52"/>
    </row>
    <row r="1289" spans="1:6" ht="13.8" x14ac:dyDescent="0.3">
      <c r="A1289" s="55"/>
      <c r="B1289" s="56"/>
      <c r="C1289" s="52"/>
      <c r="D1289" s="52"/>
      <c r="E1289" s="128"/>
      <c r="F1289" s="51"/>
    </row>
    <row r="1290" spans="1:6" ht="13.8" x14ac:dyDescent="0.3">
      <c r="A1290" s="55"/>
      <c r="B1290" s="56"/>
      <c r="C1290" s="81"/>
      <c r="D1290" s="81"/>
      <c r="E1290" s="128"/>
      <c r="F1290" s="109"/>
    </row>
    <row r="1291" spans="1:6" ht="13.8" x14ac:dyDescent="0.3">
      <c r="A1291" s="54" t="s">
        <v>10966</v>
      </c>
      <c r="B1291" s="56"/>
      <c r="C1291" s="81"/>
      <c r="D1291" s="81"/>
      <c r="E1291" s="130">
        <v>43171</v>
      </c>
      <c r="F1291" s="81" t="s">
        <v>10960</v>
      </c>
    </row>
    <row r="1292" spans="1:6" ht="13.8" x14ac:dyDescent="0.3">
      <c r="A1292" s="62">
        <v>65301</v>
      </c>
      <c r="B1292" s="79" t="s">
        <v>10967</v>
      </c>
      <c r="C1292" s="61" t="s">
        <v>109</v>
      </c>
      <c r="D1292" s="61" t="s">
        <v>62</v>
      </c>
      <c r="E1292" s="130">
        <v>43171</v>
      </c>
      <c r="F1292" s="81" t="s">
        <v>10960</v>
      </c>
    </row>
    <row r="1293" spans="1:6" ht="13.8" x14ac:dyDescent="0.3">
      <c r="A1293" s="62">
        <v>65305</v>
      </c>
      <c r="B1293" s="79" t="s">
        <v>10968</v>
      </c>
      <c r="C1293" s="61" t="s">
        <v>85</v>
      </c>
      <c r="D1293" s="61" t="s">
        <v>85</v>
      </c>
      <c r="E1293" s="130">
        <v>43171</v>
      </c>
      <c r="F1293" s="81" t="s">
        <v>10960</v>
      </c>
    </row>
    <row r="1294" spans="1:6" ht="13.8" x14ac:dyDescent="0.3">
      <c r="A1294" s="55"/>
      <c r="B1294" s="56"/>
      <c r="C1294" s="81"/>
      <c r="D1294" s="81"/>
      <c r="E1294" s="128"/>
      <c r="F1294" s="81"/>
    </row>
    <row r="1295" spans="1:6" ht="13.8" x14ac:dyDescent="0.3">
      <c r="A1295" s="55"/>
      <c r="B1295" s="56"/>
      <c r="C1295" s="81"/>
      <c r="D1295" s="81"/>
      <c r="E1295" s="128"/>
      <c r="F1295" s="81"/>
    </row>
    <row r="1296" spans="1:6" ht="13.8" x14ac:dyDescent="0.3">
      <c r="A1296" s="54" t="s">
        <v>11098</v>
      </c>
      <c r="B1296" s="56"/>
      <c r="C1296" s="81"/>
      <c r="D1296" s="81"/>
      <c r="E1296" s="130">
        <v>43171</v>
      </c>
      <c r="F1296" s="81" t="s">
        <v>10960</v>
      </c>
    </row>
    <row r="1297" spans="1:6" ht="13.8" x14ac:dyDescent="0.3">
      <c r="A1297" s="62">
        <v>65401</v>
      </c>
      <c r="B1297" s="79" t="s">
        <v>10969</v>
      </c>
      <c r="C1297" s="125" t="s">
        <v>110</v>
      </c>
      <c r="D1297" s="61" t="s">
        <v>63</v>
      </c>
      <c r="E1297" s="130">
        <v>43171</v>
      </c>
      <c r="F1297" s="81" t="s">
        <v>10960</v>
      </c>
    </row>
    <row r="1298" spans="1:6" ht="13.8" x14ac:dyDescent="0.3">
      <c r="A1298" s="62">
        <v>65402</v>
      </c>
      <c r="B1298" s="79" t="s">
        <v>10969</v>
      </c>
      <c r="C1298" s="125" t="s">
        <v>113</v>
      </c>
      <c r="D1298" s="61" t="s">
        <v>65</v>
      </c>
      <c r="E1298" s="130">
        <v>43171</v>
      </c>
      <c r="F1298" s="81" t="s">
        <v>10960</v>
      </c>
    </row>
    <row r="1299" spans="1:6" ht="13.8" x14ac:dyDescent="0.3">
      <c r="A1299" s="55"/>
      <c r="B1299" s="56"/>
      <c r="C1299" s="81"/>
      <c r="D1299" s="81"/>
      <c r="E1299" s="128"/>
      <c r="F1299" s="81"/>
    </row>
    <row r="1300" spans="1:6" ht="13.8" x14ac:dyDescent="0.3">
      <c r="A1300" s="55"/>
      <c r="B1300" s="56"/>
      <c r="C1300" s="81"/>
      <c r="D1300" s="81"/>
      <c r="E1300" s="128"/>
      <c r="F1300" s="81"/>
    </row>
    <row r="1301" spans="1:6" ht="13.8" x14ac:dyDescent="0.3">
      <c r="A1301" s="54" t="s">
        <v>10970</v>
      </c>
      <c r="B1301" s="56"/>
      <c r="C1301" s="81"/>
      <c r="D1301" s="81"/>
      <c r="E1301" s="130">
        <v>43171</v>
      </c>
      <c r="F1301" s="81" t="s">
        <v>10960</v>
      </c>
    </row>
    <row r="1302" spans="1:6" ht="13.8" x14ac:dyDescent="0.3">
      <c r="A1302" s="62">
        <v>65501</v>
      </c>
      <c r="B1302" s="79" t="s">
        <v>10971</v>
      </c>
      <c r="C1302" s="61" t="s">
        <v>109</v>
      </c>
      <c r="D1302" s="61" t="s">
        <v>62</v>
      </c>
      <c r="E1302" s="130">
        <v>43171</v>
      </c>
      <c r="F1302" s="81" t="s">
        <v>10960</v>
      </c>
    </row>
    <row r="1303" spans="1:6" ht="13.8" x14ac:dyDescent="0.3">
      <c r="A1303" s="87">
        <v>65502</v>
      </c>
      <c r="B1303" s="75" t="s">
        <v>11393</v>
      </c>
      <c r="C1303" s="82" t="s">
        <v>6</v>
      </c>
      <c r="D1303" s="82" t="s">
        <v>59</v>
      </c>
      <c r="E1303" s="133">
        <v>44725</v>
      </c>
      <c r="F1303" s="101" t="s">
        <v>9971</v>
      </c>
    </row>
    <row r="1304" spans="1:6" ht="13.8" x14ac:dyDescent="0.3">
      <c r="A1304" s="55"/>
      <c r="B1304" s="56"/>
      <c r="C1304" s="81"/>
      <c r="D1304" s="81"/>
      <c r="E1304" s="128"/>
      <c r="F1304" s="81"/>
    </row>
    <row r="1305" spans="1:6" ht="13.8" x14ac:dyDescent="0.3">
      <c r="A1305" s="54" t="s">
        <v>10972</v>
      </c>
      <c r="B1305" s="56"/>
      <c r="C1305" s="81"/>
      <c r="D1305" s="81"/>
      <c r="E1305" s="130">
        <v>43171</v>
      </c>
      <c r="F1305" s="81" t="s">
        <v>10960</v>
      </c>
    </row>
    <row r="1306" spans="1:6" ht="13.8" x14ac:dyDescent="0.3">
      <c r="A1306" s="62">
        <v>65601</v>
      </c>
      <c r="B1306" s="79" t="s">
        <v>10973</v>
      </c>
      <c r="C1306" s="125" t="s">
        <v>110</v>
      </c>
      <c r="D1306" s="61" t="s">
        <v>63</v>
      </c>
      <c r="E1306" s="130">
        <v>43171</v>
      </c>
      <c r="F1306" s="81" t="s">
        <v>10960</v>
      </c>
    </row>
    <row r="1307" spans="1:6" ht="13.8" x14ac:dyDescent="0.3">
      <c r="A1307" s="62">
        <v>65602</v>
      </c>
      <c r="B1307" s="79" t="s">
        <v>10973</v>
      </c>
      <c r="C1307" s="61" t="s">
        <v>85</v>
      </c>
      <c r="D1307" s="61" t="s">
        <v>85</v>
      </c>
      <c r="E1307" s="130">
        <v>43171</v>
      </c>
      <c r="F1307" s="81" t="s">
        <v>10960</v>
      </c>
    </row>
    <row r="1308" spans="1:6" ht="13.8" x14ac:dyDescent="0.3">
      <c r="A1308" s="55"/>
      <c r="B1308" s="56"/>
      <c r="C1308" s="81"/>
      <c r="D1308" s="81"/>
      <c r="E1308" s="128"/>
      <c r="F1308" s="81"/>
    </row>
    <row r="1309" spans="1:6" ht="13.8" x14ac:dyDescent="0.3">
      <c r="A1309" s="55"/>
      <c r="B1309" s="56"/>
      <c r="C1309" s="81"/>
      <c r="D1309" s="81"/>
      <c r="E1309" s="128"/>
      <c r="F1309" s="81"/>
    </row>
    <row r="1310" spans="1:6" ht="13.8" x14ac:dyDescent="0.3">
      <c r="A1310" s="65" t="s">
        <v>10753</v>
      </c>
      <c r="B1310" s="49"/>
      <c r="C1310" s="52"/>
      <c r="D1310" s="52"/>
      <c r="E1310" s="128"/>
      <c r="F1310" s="52"/>
    </row>
    <row r="1311" spans="1:6" ht="13.8" x14ac:dyDescent="0.3">
      <c r="A1311" s="55">
        <v>66601</v>
      </c>
      <c r="B1311" s="56" t="s">
        <v>8383</v>
      </c>
      <c r="C1311" s="52" t="s">
        <v>85</v>
      </c>
      <c r="D1311" s="52" t="s">
        <v>85</v>
      </c>
      <c r="E1311" s="128"/>
      <c r="F1311" s="52"/>
    </row>
    <row r="1312" spans="1:6" ht="13.8" x14ac:dyDescent="0.3">
      <c r="A1312" s="55">
        <v>66602</v>
      </c>
      <c r="B1312" s="56" t="s">
        <v>8383</v>
      </c>
      <c r="C1312" s="52" t="s">
        <v>5209</v>
      </c>
      <c r="D1312" s="52" t="s">
        <v>5209</v>
      </c>
      <c r="E1312" s="128"/>
      <c r="F1312" s="52"/>
    </row>
    <row r="1313" spans="1:6" ht="13.8" x14ac:dyDescent="0.3">
      <c r="A1313" s="55">
        <v>66603</v>
      </c>
      <c r="B1313" s="56" t="s">
        <v>8383</v>
      </c>
      <c r="C1313" s="52" t="s">
        <v>6</v>
      </c>
      <c r="D1313" s="52" t="s">
        <v>59</v>
      </c>
      <c r="E1313" s="128"/>
      <c r="F1313" s="52"/>
    </row>
    <row r="1314" spans="1:6" ht="13.8" x14ac:dyDescent="0.3">
      <c r="A1314" s="55">
        <v>66604</v>
      </c>
      <c r="B1314" s="56" t="s">
        <v>8383</v>
      </c>
      <c r="C1314" s="52" t="s">
        <v>107</v>
      </c>
      <c r="D1314" s="52" t="s">
        <v>60</v>
      </c>
      <c r="E1314" s="128"/>
      <c r="F1314" s="52"/>
    </row>
    <row r="1315" spans="1:6" ht="13.8" x14ac:dyDescent="0.3">
      <c r="A1315" s="55">
        <v>66605</v>
      </c>
      <c r="B1315" s="56" t="s">
        <v>8383</v>
      </c>
      <c r="C1315" s="52" t="s">
        <v>110</v>
      </c>
      <c r="D1315" s="52" t="s">
        <v>63</v>
      </c>
      <c r="E1315" s="128"/>
      <c r="F1315" s="52"/>
    </row>
    <row r="1316" spans="1:6" ht="13.8" x14ac:dyDescent="0.3">
      <c r="A1316" s="55">
        <v>66606</v>
      </c>
      <c r="B1316" s="56" t="s">
        <v>8383</v>
      </c>
      <c r="C1316" s="52" t="s">
        <v>113</v>
      </c>
      <c r="D1316" s="52" t="s">
        <v>65</v>
      </c>
      <c r="E1316" s="128"/>
      <c r="F1316" s="52"/>
    </row>
    <row r="1317" spans="1:6" ht="13.8" x14ac:dyDescent="0.3">
      <c r="A1317" s="55">
        <v>66607</v>
      </c>
      <c r="B1317" s="56" t="s">
        <v>8383</v>
      </c>
      <c r="C1317" s="52" t="s">
        <v>109</v>
      </c>
      <c r="D1317" s="52" t="s">
        <v>62</v>
      </c>
      <c r="E1317" s="128"/>
      <c r="F1317" s="52"/>
    </row>
    <row r="1318" spans="1:6" ht="13.8" x14ac:dyDescent="0.3">
      <c r="A1318" s="55">
        <v>66608</v>
      </c>
      <c r="B1318" s="56" t="s">
        <v>8383</v>
      </c>
      <c r="C1318" s="52" t="s">
        <v>124</v>
      </c>
      <c r="D1318" s="52" t="s">
        <v>66</v>
      </c>
      <c r="E1318" s="128"/>
      <c r="F1318" s="52"/>
    </row>
    <row r="1319" spans="1:6" ht="13.8" x14ac:dyDescent="0.3">
      <c r="A1319" s="55">
        <v>66609</v>
      </c>
      <c r="B1319" s="56" t="s">
        <v>8383</v>
      </c>
      <c r="C1319" s="52" t="s">
        <v>21</v>
      </c>
      <c r="D1319" s="52" t="s">
        <v>31</v>
      </c>
      <c r="E1319" s="128"/>
      <c r="F1319" s="52"/>
    </row>
    <row r="1320" spans="1:6" ht="13.8" x14ac:dyDescent="0.3">
      <c r="A1320" s="55">
        <v>66610</v>
      </c>
      <c r="B1320" s="56" t="s">
        <v>8383</v>
      </c>
      <c r="C1320" s="52" t="s">
        <v>108</v>
      </c>
      <c r="D1320" s="52" t="s">
        <v>61</v>
      </c>
      <c r="E1320" s="128"/>
      <c r="F1320" s="52"/>
    </row>
    <row r="1321" spans="1:6" ht="13.8" x14ac:dyDescent="0.3">
      <c r="A1321" s="55">
        <v>66611</v>
      </c>
      <c r="B1321" s="56" t="s">
        <v>8383</v>
      </c>
      <c r="C1321" s="52" t="s">
        <v>5</v>
      </c>
      <c r="D1321" s="52" t="s">
        <v>58</v>
      </c>
      <c r="E1321" s="128"/>
      <c r="F1321" s="52"/>
    </row>
    <row r="1322" spans="1:6" ht="13.8" x14ac:dyDescent="0.3">
      <c r="A1322" s="55">
        <v>66612</v>
      </c>
      <c r="B1322" s="56" t="s">
        <v>8383</v>
      </c>
      <c r="C1322" s="52" t="s">
        <v>7901</v>
      </c>
      <c r="D1322" s="52" t="s">
        <v>7902</v>
      </c>
      <c r="E1322" s="128"/>
      <c r="F1322" s="52"/>
    </row>
    <row r="1323" spans="1:6" ht="13.8" x14ac:dyDescent="0.3">
      <c r="A1323" s="55">
        <v>66620</v>
      </c>
      <c r="B1323" s="56" t="s">
        <v>8398</v>
      </c>
      <c r="C1323" s="52" t="s">
        <v>85</v>
      </c>
      <c r="D1323" s="52" t="s">
        <v>85</v>
      </c>
      <c r="E1323" s="128"/>
      <c r="F1323" s="52"/>
    </row>
    <row r="1324" spans="1:6" s="3" customFormat="1" ht="13.8" x14ac:dyDescent="0.3">
      <c r="A1324" s="55">
        <v>66621</v>
      </c>
      <c r="B1324" s="56" t="s">
        <v>8480</v>
      </c>
      <c r="C1324" s="52" t="s">
        <v>85</v>
      </c>
      <c r="D1324" s="52" t="s">
        <v>85</v>
      </c>
      <c r="E1324" s="128"/>
      <c r="F1324" s="52"/>
    </row>
    <row r="1325" spans="1:6" ht="13.8" x14ac:dyDescent="0.3">
      <c r="A1325" s="55">
        <v>66622</v>
      </c>
      <c r="B1325" s="56" t="s">
        <v>8481</v>
      </c>
      <c r="C1325" s="52" t="s">
        <v>85</v>
      </c>
      <c r="D1325" s="52" t="s">
        <v>85</v>
      </c>
      <c r="E1325" s="128"/>
      <c r="F1325" s="52"/>
    </row>
    <row r="1326" spans="1:6" ht="13.8" x14ac:dyDescent="0.3">
      <c r="A1326" s="52"/>
      <c r="B1326" s="52"/>
      <c r="C1326" s="52"/>
      <c r="D1326" s="52"/>
      <c r="E1326" s="128"/>
      <c r="F1326" s="51"/>
    </row>
    <row r="1327" spans="1:6" ht="13.8" x14ac:dyDescent="0.3">
      <c r="A1327" s="52"/>
      <c r="B1327" s="52"/>
      <c r="C1327" s="52"/>
      <c r="D1327" s="52"/>
      <c r="E1327" s="128"/>
      <c r="F1327" s="52"/>
    </row>
    <row r="1328" spans="1:6" ht="13.8" x14ac:dyDescent="0.3">
      <c r="A1328" s="80" t="s">
        <v>10754</v>
      </c>
      <c r="B1328" s="51"/>
      <c r="C1328" s="52"/>
      <c r="D1328" s="52"/>
      <c r="E1328" s="128"/>
      <c r="F1328" s="52"/>
    </row>
    <row r="1329" spans="1:6" ht="13.8" x14ac:dyDescent="0.3">
      <c r="A1329" s="55">
        <v>66701</v>
      </c>
      <c r="B1329" s="56" t="s">
        <v>8401</v>
      </c>
      <c r="C1329" s="52" t="s">
        <v>85</v>
      </c>
      <c r="D1329" s="52" t="s">
        <v>85</v>
      </c>
      <c r="E1329" s="128"/>
      <c r="F1329" s="52"/>
    </row>
    <row r="1330" spans="1:6" ht="13.8" x14ac:dyDescent="0.3">
      <c r="A1330" s="55">
        <v>66702</v>
      </c>
      <c r="B1330" s="56" t="s">
        <v>8401</v>
      </c>
      <c r="C1330" s="52" t="s">
        <v>5209</v>
      </c>
      <c r="D1330" s="52" t="s">
        <v>5209</v>
      </c>
      <c r="E1330" s="128"/>
      <c r="F1330" s="52"/>
    </row>
    <row r="1331" spans="1:6" ht="13.8" x14ac:dyDescent="0.3">
      <c r="A1331" s="55">
        <v>66703</v>
      </c>
      <c r="B1331" s="56" t="s">
        <v>8401</v>
      </c>
      <c r="C1331" s="52" t="s">
        <v>6</v>
      </c>
      <c r="D1331" s="52" t="s">
        <v>59</v>
      </c>
      <c r="E1331" s="128"/>
      <c r="F1331" s="52"/>
    </row>
    <row r="1332" spans="1:6" ht="13.8" x14ac:dyDescent="0.3">
      <c r="A1332" s="55">
        <v>66704</v>
      </c>
      <c r="B1332" s="56" t="s">
        <v>8401</v>
      </c>
      <c r="C1332" s="52" t="s">
        <v>107</v>
      </c>
      <c r="D1332" s="52" t="s">
        <v>60</v>
      </c>
      <c r="E1332" s="128"/>
      <c r="F1332" s="52"/>
    </row>
    <row r="1333" spans="1:6" ht="13.8" x14ac:dyDescent="0.3">
      <c r="A1333" s="55">
        <v>66705</v>
      </c>
      <c r="B1333" s="56" t="s">
        <v>8401</v>
      </c>
      <c r="C1333" s="52" t="s">
        <v>110</v>
      </c>
      <c r="D1333" s="52" t="s">
        <v>63</v>
      </c>
      <c r="E1333" s="128"/>
      <c r="F1333" s="52"/>
    </row>
    <row r="1334" spans="1:6" ht="13.8" x14ac:dyDescent="0.3">
      <c r="A1334" s="55">
        <v>66706</v>
      </c>
      <c r="B1334" s="56" t="s">
        <v>8401</v>
      </c>
      <c r="C1334" s="52" t="s">
        <v>113</v>
      </c>
      <c r="D1334" s="52" t="s">
        <v>65</v>
      </c>
      <c r="E1334" s="128"/>
      <c r="F1334" s="52"/>
    </row>
    <row r="1335" spans="1:6" ht="13.8" x14ac:dyDescent="0.3">
      <c r="A1335" s="55">
        <v>66707</v>
      </c>
      <c r="B1335" s="56" t="s">
        <v>8401</v>
      </c>
      <c r="C1335" s="52" t="s">
        <v>109</v>
      </c>
      <c r="D1335" s="52" t="s">
        <v>62</v>
      </c>
      <c r="E1335" s="128"/>
      <c r="F1335" s="52"/>
    </row>
    <row r="1336" spans="1:6" ht="13.8" x14ac:dyDescent="0.3">
      <c r="A1336" s="55">
        <v>66708</v>
      </c>
      <c r="B1336" s="56" t="s">
        <v>8401</v>
      </c>
      <c r="C1336" s="52" t="s">
        <v>124</v>
      </c>
      <c r="D1336" s="52" t="s">
        <v>66</v>
      </c>
      <c r="E1336" s="128"/>
      <c r="F1336" s="52"/>
    </row>
    <row r="1337" spans="1:6" ht="13.8" x14ac:dyDescent="0.3">
      <c r="A1337" s="55">
        <v>66709</v>
      </c>
      <c r="B1337" s="56" t="s">
        <v>8401</v>
      </c>
      <c r="C1337" s="52" t="s">
        <v>21</v>
      </c>
      <c r="D1337" s="52" t="s">
        <v>31</v>
      </c>
      <c r="E1337" s="128"/>
      <c r="F1337" s="52"/>
    </row>
    <row r="1338" spans="1:6" ht="13.8" x14ac:dyDescent="0.3">
      <c r="A1338" s="55">
        <v>66710</v>
      </c>
      <c r="B1338" s="56" t="s">
        <v>8401</v>
      </c>
      <c r="C1338" s="52" t="s">
        <v>108</v>
      </c>
      <c r="D1338" s="52" t="s">
        <v>61</v>
      </c>
      <c r="E1338" s="128"/>
      <c r="F1338" s="52"/>
    </row>
    <row r="1339" spans="1:6" s="3" customFormat="1" ht="13.8" x14ac:dyDescent="0.3">
      <c r="A1339" s="55">
        <v>66711</v>
      </c>
      <c r="B1339" s="56" t="s">
        <v>8401</v>
      </c>
      <c r="C1339" s="52" t="s">
        <v>5</v>
      </c>
      <c r="D1339" s="52" t="s">
        <v>58</v>
      </c>
      <c r="E1339" s="128"/>
      <c r="F1339" s="52"/>
    </row>
    <row r="1340" spans="1:6" ht="13.8" x14ac:dyDescent="0.3">
      <c r="A1340" s="55">
        <v>66712</v>
      </c>
      <c r="B1340" s="56" t="s">
        <v>8401</v>
      </c>
      <c r="C1340" s="52" t="s">
        <v>7901</v>
      </c>
      <c r="D1340" s="52" t="s">
        <v>7902</v>
      </c>
      <c r="E1340" s="128"/>
      <c r="F1340" s="52"/>
    </row>
    <row r="1341" spans="1:6" ht="13.8" x14ac:dyDescent="0.3">
      <c r="A1341" s="52"/>
      <c r="B1341" s="52"/>
      <c r="C1341" s="52"/>
      <c r="D1341" s="52"/>
      <c r="E1341" s="128"/>
      <c r="F1341" s="51"/>
    </row>
    <row r="1342" spans="1:6" ht="13.8" x14ac:dyDescent="0.3">
      <c r="A1342" s="52"/>
      <c r="B1342" s="52"/>
      <c r="C1342" s="52"/>
      <c r="D1342" s="52"/>
      <c r="E1342" s="128"/>
      <c r="F1342" s="52"/>
    </row>
    <row r="1343" spans="1:6" ht="13.8" x14ac:dyDescent="0.3">
      <c r="A1343" s="80" t="s">
        <v>10755</v>
      </c>
      <c r="B1343" s="51"/>
      <c r="C1343" s="52"/>
      <c r="D1343" s="52"/>
      <c r="E1343" s="128"/>
      <c r="F1343" s="52"/>
    </row>
    <row r="1344" spans="1:6" s="3" customFormat="1" ht="13.8" x14ac:dyDescent="0.3">
      <c r="A1344" s="55">
        <v>66801</v>
      </c>
      <c r="B1344" s="56" t="s">
        <v>8996</v>
      </c>
      <c r="C1344" s="52" t="s">
        <v>85</v>
      </c>
      <c r="D1344" s="52" t="s">
        <v>85</v>
      </c>
      <c r="E1344" s="128"/>
      <c r="F1344" s="52"/>
    </row>
    <row r="1345" spans="1:6" ht="13.8" x14ac:dyDescent="0.3">
      <c r="A1345" s="55">
        <v>66802</v>
      </c>
      <c r="B1345" s="56" t="s">
        <v>8996</v>
      </c>
      <c r="C1345" s="52" t="s">
        <v>5209</v>
      </c>
      <c r="D1345" s="52" t="s">
        <v>5209</v>
      </c>
      <c r="E1345" s="128"/>
      <c r="F1345" s="52"/>
    </row>
    <row r="1346" spans="1:6" ht="13.8" x14ac:dyDescent="0.3">
      <c r="A1346" s="55"/>
      <c r="B1346" s="56"/>
      <c r="C1346" s="52"/>
      <c r="D1346" s="52"/>
      <c r="E1346" s="128"/>
      <c r="F1346" s="51"/>
    </row>
    <row r="1347" spans="1:6" ht="13.8" x14ac:dyDescent="0.3">
      <c r="A1347" s="55"/>
      <c r="B1347" s="56"/>
      <c r="C1347" s="52"/>
      <c r="D1347" s="52"/>
      <c r="E1347" s="128"/>
      <c r="F1347" s="52"/>
    </row>
    <row r="1348" spans="1:6" s="3" customFormat="1" ht="13.8" x14ac:dyDescent="0.3">
      <c r="A1348" s="80" t="s">
        <v>10756</v>
      </c>
      <c r="B1348" s="51"/>
      <c r="C1348" s="52"/>
      <c r="D1348" s="52"/>
      <c r="E1348" s="128"/>
      <c r="F1348" s="52"/>
    </row>
    <row r="1349" spans="1:6" ht="13.8" x14ac:dyDescent="0.3">
      <c r="A1349" s="55">
        <v>66901</v>
      </c>
      <c r="B1349" s="56" t="s">
        <v>8418</v>
      </c>
      <c r="C1349" s="52" t="s">
        <v>85</v>
      </c>
      <c r="D1349" s="52" t="s">
        <v>85</v>
      </c>
      <c r="E1349" s="128"/>
      <c r="F1349" s="52"/>
    </row>
    <row r="1350" spans="1:6" ht="13.8" x14ac:dyDescent="0.3">
      <c r="A1350" s="55"/>
      <c r="B1350" s="56"/>
      <c r="C1350" s="52"/>
      <c r="D1350" s="52"/>
      <c r="E1350" s="128"/>
      <c r="F1350" s="51"/>
    </row>
    <row r="1351" spans="1:6" ht="13.8" x14ac:dyDescent="0.3">
      <c r="A1351" s="55"/>
      <c r="B1351" s="56"/>
      <c r="C1351" s="52"/>
      <c r="D1351" s="52"/>
      <c r="E1351" s="128"/>
      <c r="F1351" s="52"/>
    </row>
    <row r="1352" spans="1:6" ht="13.8" x14ac:dyDescent="0.3">
      <c r="A1352" s="80" t="s">
        <v>10757</v>
      </c>
      <c r="B1352" s="51"/>
      <c r="C1352" s="52"/>
      <c r="D1352" s="52"/>
      <c r="E1352" s="128"/>
      <c r="F1352" s="52"/>
    </row>
    <row r="1353" spans="1:6" s="3" customFormat="1" ht="13.8" x14ac:dyDescent="0.3">
      <c r="A1353" s="55">
        <v>67001</v>
      </c>
      <c r="B1353" s="52" t="s">
        <v>8420</v>
      </c>
      <c r="C1353" s="52" t="s">
        <v>85</v>
      </c>
      <c r="D1353" s="52" t="s">
        <v>85</v>
      </c>
      <c r="E1353" s="134"/>
      <c r="F1353" s="52"/>
    </row>
    <row r="1354" spans="1:6" ht="13.8" x14ac:dyDescent="0.3">
      <c r="A1354" s="62">
        <v>67002</v>
      </c>
      <c r="B1354" s="61" t="s">
        <v>8420</v>
      </c>
      <c r="C1354" s="61" t="s">
        <v>5209</v>
      </c>
      <c r="D1354" s="61" t="s">
        <v>5209</v>
      </c>
      <c r="E1354" s="130">
        <v>42124</v>
      </c>
      <c r="F1354" s="52"/>
    </row>
    <row r="1355" spans="1:6" ht="13.8" x14ac:dyDescent="0.3">
      <c r="A1355" s="52"/>
      <c r="B1355" s="52"/>
      <c r="C1355" s="52"/>
      <c r="D1355" s="52"/>
      <c r="E1355" s="128"/>
      <c r="F1355" s="51"/>
    </row>
    <row r="1356" spans="1:6" ht="13.8" x14ac:dyDescent="0.3">
      <c r="A1356" s="52"/>
      <c r="B1356" s="52"/>
      <c r="C1356" s="52"/>
      <c r="D1356" s="52"/>
      <c r="E1356" s="128"/>
      <c r="F1356" s="52"/>
    </row>
    <row r="1357" spans="1:6" ht="13.8" x14ac:dyDescent="0.3">
      <c r="A1357" s="80" t="s">
        <v>10758</v>
      </c>
      <c r="B1357" s="51"/>
      <c r="C1357" s="52"/>
      <c r="D1357" s="52"/>
      <c r="E1357" s="128"/>
      <c r="F1357" s="52"/>
    </row>
    <row r="1358" spans="1:6" ht="13.8" x14ac:dyDescent="0.3">
      <c r="A1358" s="55">
        <v>99901</v>
      </c>
      <c r="B1358" s="52" t="s">
        <v>8423</v>
      </c>
      <c r="C1358" s="52" t="s">
        <v>85</v>
      </c>
      <c r="D1358" s="52" t="s">
        <v>85</v>
      </c>
      <c r="E1358" s="128"/>
      <c r="F1358" s="52"/>
    </row>
    <row r="1359" spans="1:6" ht="13.8" x14ac:dyDescent="0.3">
      <c r="A1359" s="55">
        <v>99902</v>
      </c>
      <c r="B1359" s="52" t="s">
        <v>8426</v>
      </c>
      <c r="C1359" s="52" t="s">
        <v>85</v>
      </c>
      <c r="D1359" s="52" t="s">
        <v>85</v>
      </c>
      <c r="E1359" s="128"/>
      <c r="F1359" s="52"/>
    </row>
    <row r="1360" spans="1:6" ht="13.8" x14ac:dyDescent="0.3">
      <c r="A1360" s="55">
        <v>99903</v>
      </c>
      <c r="B1360" s="52" t="s">
        <v>8426</v>
      </c>
      <c r="C1360" s="52" t="s">
        <v>21</v>
      </c>
      <c r="D1360" s="52" t="s">
        <v>21</v>
      </c>
      <c r="E1360" s="128"/>
      <c r="F1360" s="52"/>
    </row>
    <row r="1361" spans="1:6" ht="13.8" x14ac:dyDescent="0.3">
      <c r="A1361" s="55">
        <v>99904</v>
      </c>
      <c r="B1361" s="52" t="s">
        <v>8430</v>
      </c>
      <c r="C1361" s="52" t="s">
        <v>85</v>
      </c>
      <c r="D1361" s="52" t="s">
        <v>85</v>
      </c>
      <c r="E1361" s="128"/>
      <c r="F1361" s="52"/>
    </row>
    <row r="1362" spans="1:6" ht="13.8" x14ac:dyDescent="0.3">
      <c r="A1362" s="55">
        <v>99905</v>
      </c>
      <c r="B1362" s="52" t="s">
        <v>8433</v>
      </c>
      <c r="C1362" s="52" t="s">
        <v>85</v>
      </c>
      <c r="D1362" s="52" t="s">
        <v>85</v>
      </c>
      <c r="E1362" s="128"/>
      <c r="F1362" s="52"/>
    </row>
    <row r="1363" spans="1:6" ht="13.8" x14ac:dyDescent="0.3">
      <c r="A1363" s="55">
        <v>99906</v>
      </c>
      <c r="B1363" s="81" t="s">
        <v>11368</v>
      </c>
      <c r="C1363" s="81" t="s">
        <v>85</v>
      </c>
      <c r="D1363" s="81" t="s">
        <v>85</v>
      </c>
      <c r="E1363" s="128">
        <v>44594</v>
      </c>
      <c r="F1363" s="81"/>
    </row>
    <row r="1364" spans="1:6" ht="13.8" x14ac:dyDescent="0.3">
      <c r="A1364" s="55">
        <v>99920</v>
      </c>
      <c r="B1364" s="52" t="s">
        <v>8436</v>
      </c>
      <c r="C1364" s="52" t="s">
        <v>85</v>
      </c>
      <c r="D1364" s="52" t="s">
        <v>85</v>
      </c>
      <c r="E1364" s="128"/>
      <c r="F1364" s="52"/>
    </row>
    <row r="1365" spans="1:6" ht="13.8" x14ac:dyDescent="0.3">
      <c r="A1365" s="55">
        <v>99950</v>
      </c>
      <c r="B1365" s="52" t="s">
        <v>8439</v>
      </c>
      <c r="C1365" s="52" t="s">
        <v>21</v>
      </c>
      <c r="D1365" s="52" t="s">
        <v>21</v>
      </c>
      <c r="E1365" s="128"/>
      <c r="F1365" s="52"/>
    </row>
    <row r="1366" spans="1:6" ht="13.8" x14ac:dyDescent="0.3">
      <c r="A1366" s="55">
        <v>99951</v>
      </c>
      <c r="B1366" s="52" t="s">
        <v>8443</v>
      </c>
      <c r="C1366" s="52" t="s">
        <v>85</v>
      </c>
      <c r="D1366" s="52" t="s">
        <v>85</v>
      </c>
      <c r="E1366" s="128"/>
      <c r="F1366" s="52"/>
    </row>
    <row r="1367" spans="1:6" ht="13.8" x14ac:dyDescent="0.3">
      <c r="A1367" s="55">
        <v>99952</v>
      </c>
      <c r="B1367" s="52" t="s">
        <v>8446</v>
      </c>
      <c r="C1367" s="52" t="s">
        <v>97</v>
      </c>
      <c r="D1367" s="52" t="s">
        <v>97</v>
      </c>
      <c r="E1367" s="128"/>
      <c r="F1367" s="52"/>
    </row>
    <row r="1368" spans="1:6" ht="13.8" x14ac:dyDescent="0.3">
      <c r="A1368" s="55">
        <v>99953</v>
      </c>
      <c r="B1368" s="52" t="s">
        <v>8449</v>
      </c>
      <c r="C1368" s="52" t="s">
        <v>85</v>
      </c>
      <c r="D1368" s="52" t="s">
        <v>85</v>
      </c>
      <c r="E1368" s="128"/>
      <c r="F1368" s="52"/>
    </row>
    <row r="1369" spans="1:6" ht="13.8" x14ac:dyDescent="0.3">
      <c r="A1369" s="55">
        <v>99954</v>
      </c>
      <c r="B1369" s="52" t="s">
        <v>8452</v>
      </c>
      <c r="C1369" s="52" t="s">
        <v>85</v>
      </c>
      <c r="D1369" s="52" t="s">
        <v>85</v>
      </c>
      <c r="F1369" s="52"/>
    </row>
    <row r="1370" spans="1:6" ht="13.8" x14ac:dyDescent="0.3">
      <c r="A1370" s="87">
        <v>99955</v>
      </c>
      <c r="B1370" s="82" t="s">
        <v>8446</v>
      </c>
      <c r="C1370" s="82" t="s">
        <v>21</v>
      </c>
      <c r="D1370" s="82" t="s">
        <v>31</v>
      </c>
      <c r="E1370" s="133">
        <v>41813</v>
      </c>
      <c r="F1370" s="52"/>
    </row>
    <row r="1371" spans="1:6" ht="13.8" x14ac:dyDescent="0.3">
      <c r="A1371" s="62">
        <v>99956</v>
      </c>
      <c r="B1371" s="61" t="s">
        <v>9979</v>
      </c>
      <c r="C1371" s="61" t="s">
        <v>85</v>
      </c>
      <c r="D1371" s="61" t="s">
        <v>85</v>
      </c>
      <c r="E1371" s="130">
        <v>41831</v>
      </c>
      <c r="F1371" s="52"/>
    </row>
  </sheetData>
  <autoFilter ref="A1:E1" xr:uid="{00000000-0009-0000-0000-000000000000}"/>
  <pageMargins left="0.7" right="0.7" top="0.75" bottom="0.75" header="0.3" footer="0.3"/>
  <pageSetup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3981"/>
  <sheetViews>
    <sheetView tabSelected="1" topLeftCell="B3857" zoomScaleNormal="100" workbookViewId="0">
      <selection activeCell="D3872" sqref="D3872"/>
    </sheetView>
  </sheetViews>
  <sheetFormatPr defaultColWidth="15.875" defaultRowHeight="13.8" x14ac:dyDescent="0.3"/>
  <cols>
    <col min="1" max="1" width="12.875" style="6" customWidth="1"/>
    <col min="2" max="2" width="84.125" style="6" customWidth="1"/>
    <col min="3" max="3" width="10.875" style="6" customWidth="1"/>
    <col min="4" max="4" width="84.125" style="6" customWidth="1"/>
    <col min="5" max="5" width="10.875" style="6" customWidth="1"/>
    <col min="6" max="6" width="11" style="8" customWidth="1"/>
    <col min="7" max="7" width="11.125" style="8" customWidth="1"/>
    <col min="8" max="8" width="15.875" style="6" customWidth="1"/>
    <col min="9" max="11" width="9.875" style="184" customWidth="1"/>
    <col min="12" max="12" width="10.875" style="8" customWidth="1"/>
    <col min="13" max="13" width="23" style="36" customWidth="1"/>
    <col min="14" max="14" width="13.5" style="6" customWidth="1"/>
    <col min="15" max="15" width="38.125" style="6" customWidth="1"/>
    <col min="16" max="16" width="80.875" style="6" customWidth="1"/>
    <col min="17" max="16384" width="15.875" style="6"/>
  </cols>
  <sheetData>
    <row r="1" spans="1:17" s="9" customFormat="1" ht="41.4" x14ac:dyDescent="0.3">
      <c r="A1" s="106" t="s">
        <v>9923</v>
      </c>
      <c r="B1" s="6" t="s">
        <v>41</v>
      </c>
      <c r="C1" s="6" t="s">
        <v>42</v>
      </c>
      <c r="D1" s="6" t="s">
        <v>165</v>
      </c>
      <c r="E1" s="8" t="s">
        <v>57</v>
      </c>
      <c r="F1" s="8" t="s">
        <v>9920</v>
      </c>
      <c r="G1" s="8" t="s">
        <v>9921</v>
      </c>
      <c r="H1" s="8" t="s">
        <v>173</v>
      </c>
      <c r="I1" s="183" t="s">
        <v>11388</v>
      </c>
      <c r="J1" s="183" t="s">
        <v>11390</v>
      </c>
      <c r="K1" s="183" t="s">
        <v>11389</v>
      </c>
      <c r="L1" s="8" t="s">
        <v>9922</v>
      </c>
      <c r="M1" s="17" t="s">
        <v>9931</v>
      </c>
      <c r="N1" s="6" t="s">
        <v>9924</v>
      </c>
      <c r="O1" s="6" t="s">
        <v>9925</v>
      </c>
      <c r="P1" t="s">
        <v>10176</v>
      </c>
      <c r="Q1" s="9" t="s">
        <v>11206</v>
      </c>
    </row>
    <row r="2" spans="1:17" x14ac:dyDescent="0.3">
      <c r="A2" s="6" t="s">
        <v>442</v>
      </c>
      <c r="B2" s="106" t="s">
        <v>86</v>
      </c>
      <c r="C2" s="6" t="s">
        <v>85</v>
      </c>
      <c r="D2" s="6" t="s">
        <v>443</v>
      </c>
      <c r="E2" s="8" t="s">
        <v>85</v>
      </c>
      <c r="F2" s="8">
        <v>0</v>
      </c>
      <c r="G2" s="8">
        <v>3</v>
      </c>
      <c r="H2" s="6" t="s">
        <v>344</v>
      </c>
      <c r="I2" s="184" t="s">
        <v>11392</v>
      </c>
      <c r="J2" s="184" t="s">
        <v>11392</v>
      </c>
      <c r="K2" s="184" t="s">
        <v>11391</v>
      </c>
      <c r="L2" s="8">
        <v>14</v>
      </c>
      <c r="M2" s="116"/>
      <c r="P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&lt;tr&gt;&lt;td&gt;15101-0000&lt;/td&gt;&lt;td&gt;Mobilization&lt;/td&gt;&lt;td&gt;LPSM&lt;/td&gt;&lt;td&gt;MOBILIZATION&lt;/td&gt;&lt;td&gt;LPSM&lt;/td&gt;&lt;td&gt;0&lt;/td&gt;&lt;td&gt;3&lt;/td&gt;&lt;td&gt;N&lt;/td&gt;&lt;td&gt; &lt;/td&gt;&lt;td&gt;&lt;/td&gt;&lt;/tr&gt;</v>
      </c>
      <c r="Q2" s="106" t="str">
        <f>IF(PayItems[[#This Row],[Date Added / Modified]]&gt;0,TEXT(PayItems[[#This Row],[Date Added / Modified]],"m/d/yyy"),"")</f>
        <v/>
      </c>
    </row>
    <row r="3" spans="1:17" x14ac:dyDescent="0.3">
      <c r="A3" s="6" t="s">
        <v>444</v>
      </c>
      <c r="B3" s="6" t="s">
        <v>3</v>
      </c>
      <c r="C3" s="6" t="s">
        <v>85</v>
      </c>
      <c r="D3" s="6" t="s">
        <v>445</v>
      </c>
      <c r="E3" s="8" t="s">
        <v>85</v>
      </c>
      <c r="F3" s="8">
        <v>0</v>
      </c>
      <c r="G3" s="8">
        <v>3</v>
      </c>
      <c r="H3" s="6" t="s">
        <v>344</v>
      </c>
      <c r="I3" s="184" t="s">
        <v>11392</v>
      </c>
      <c r="J3" s="184" t="s">
        <v>11392</v>
      </c>
      <c r="K3" s="184" t="s">
        <v>11391</v>
      </c>
      <c r="L3" s="8">
        <v>14</v>
      </c>
      <c r="M3" s="116"/>
      <c r="P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&lt;tr&gt;&lt;td&gt;15201-0000&lt;/td&gt;&lt;td&gt;Construction survey and staking&lt;/td&gt;&lt;td&gt;LPSM&lt;/td&gt;&lt;td&gt;CONSTRUCTION SURVEY AND STAKING&lt;/td&gt;&lt;td&gt;LPSM&lt;/td&gt;&lt;td&gt;0&lt;/td&gt;&lt;td&gt;3&lt;/td&gt;&lt;td&gt;N&lt;/td&gt;&lt;td&gt; &lt;/td&gt;&lt;td&gt;&lt;/td&gt;&lt;/tr&gt;</v>
      </c>
      <c r="Q3" s="106" t="str">
        <f>IF(PayItems[[#This Row],[Date Added / Modified]]&gt;0,TEXT(PayItems[[#This Row],[Date Added / Modified]],"m/d/yyy"),"")</f>
        <v/>
      </c>
    </row>
    <row r="4" spans="1:17" x14ac:dyDescent="0.3">
      <c r="A4" s="6" t="s">
        <v>446</v>
      </c>
      <c r="B4" s="6" t="s">
        <v>4</v>
      </c>
      <c r="C4" s="6" t="s">
        <v>85</v>
      </c>
      <c r="D4" s="6" t="s">
        <v>447</v>
      </c>
      <c r="E4" s="8" t="s">
        <v>85</v>
      </c>
      <c r="F4" s="8">
        <v>0</v>
      </c>
      <c r="G4" s="8">
        <v>3</v>
      </c>
      <c r="H4" s="6" t="s">
        <v>344</v>
      </c>
      <c r="I4" s="184" t="s">
        <v>11392</v>
      </c>
      <c r="J4" s="184" t="s">
        <v>11392</v>
      </c>
      <c r="K4" s="184" t="s">
        <v>11391</v>
      </c>
      <c r="L4" s="8">
        <v>14</v>
      </c>
      <c r="M4" s="116"/>
      <c r="P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&lt;tr&gt;&lt;td&gt;15205-0000&lt;/td&gt;&lt;td&gt;Slope, reference, and clearing and grubbing stake&lt;/td&gt;&lt;td&gt;LPSM&lt;/td&gt;&lt;td&gt;SLOPE, REFERENCE, AND CLEARING AND GRUBBING STAKE&lt;/td&gt;&lt;td&gt;LPSM&lt;/td&gt;&lt;td&gt;0&lt;/td&gt;&lt;td&gt;3&lt;/td&gt;&lt;td&gt;N&lt;/td&gt;&lt;td&gt; &lt;/td&gt;&lt;td&gt;&lt;/td&gt;&lt;/tr&gt;</v>
      </c>
      <c r="Q4" s="106" t="str">
        <f>IF(PayItems[[#This Row],[Date Added / Modified]]&gt;0,TEXT(PayItems[[#This Row],[Date Added / Modified]],"m/d/yyy"),"")</f>
        <v/>
      </c>
    </row>
    <row r="5" spans="1:17" x14ac:dyDescent="0.3">
      <c r="A5" s="6" t="s">
        <v>448</v>
      </c>
      <c r="B5" s="6" t="s">
        <v>4</v>
      </c>
      <c r="C5" s="6" t="s">
        <v>5</v>
      </c>
      <c r="D5" s="6" t="s">
        <v>447</v>
      </c>
      <c r="E5" s="8" t="s">
        <v>58</v>
      </c>
      <c r="F5" s="8">
        <v>3</v>
      </c>
      <c r="G5" s="8">
        <v>3</v>
      </c>
      <c r="H5" s="6" t="s">
        <v>344</v>
      </c>
      <c r="I5" s="184" t="s">
        <v>11392</v>
      </c>
      <c r="J5" s="184" t="s">
        <v>11392</v>
      </c>
      <c r="K5" s="184" t="s">
        <v>11391</v>
      </c>
      <c r="L5" s="8">
        <v>14</v>
      </c>
      <c r="M5" s="116"/>
      <c r="P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&lt;tr&gt;&lt;td&gt;15206-0000&lt;/td&gt;&lt;td&gt;Slope, reference, and clearing and grubbing stake&lt;/td&gt;&lt;td&gt;km&lt;/td&gt;&lt;td&gt;SLOPE, REFERENCE, AND CLEARING AND GRUBBING STAKE&lt;/td&gt;&lt;td&gt;MILE&lt;/td&gt;&lt;td&gt;3&lt;/td&gt;&lt;td&gt;3&lt;/td&gt;&lt;td&gt;N&lt;/td&gt;&lt;td&gt; &lt;/td&gt;&lt;td&gt;&lt;/td&gt;&lt;/tr&gt;</v>
      </c>
      <c r="Q5" s="106" t="str">
        <f>IF(PayItems[[#This Row],[Date Added / Modified]]&gt;0,TEXT(PayItems[[#This Row],[Date Added / Modified]],"m/d/yyy"),"")</f>
        <v/>
      </c>
    </row>
    <row r="6" spans="1:17" x14ac:dyDescent="0.3">
      <c r="A6" s="6" t="s">
        <v>449</v>
      </c>
      <c r="B6" s="6" t="s">
        <v>450</v>
      </c>
      <c r="C6" s="6" t="s">
        <v>5</v>
      </c>
      <c r="D6" s="6" t="s">
        <v>451</v>
      </c>
      <c r="E6" s="8" t="s">
        <v>58</v>
      </c>
      <c r="F6" s="8">
        <v>3</v>
      </c>
      <c r="G6" s="8">
        <v>3</v>
      </c>
      <c r="H6" s="6" t="s">
        <v>344</v>
      </c>
      <c r="I6" s="184" t="s">
        <v>11392</v>
      </c>
      <c r="J6" s="184" t="s">
        <v>11392</v>
      </c>
      <c r="K6" s="184" t="s">
        <v>11391</v>
      </c>
      <c r="L6" s="8">
        <v>14</v>
      </c>
      <c r="M6" s="116"/>
      <c r="P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&lt;tr&gt;&lt;td&gt;15210-1000&lt;/td&gt;&lt;td&gt;Centerline, staking&lt;/td&gt;&lt;td&gt;km&lt;/td&gt;&lt;td&gt;CENTERLINE, STAKING&lt;/td&gt;&lt;td&gt;MILE&lt;/td&gt;&lt;td&gt;3&lt;/td&gt;&lt;td&gt;3&lt;/td&gt;&lt;td&gt;N&lt;/td&gt;&lt;td&gt; &lt;/td&gt;&lt;td&gt;&lt;/td&gt;&lt;/tr&gt;</v>
      </c>
      <c r="Q6" s="106" t="str">
        <f>IF(PayItems[[#This Row],[Date Added / Modified]]&gt;0,TEXT(PayItems[[#This Row],[Date Added / Modified]],"m/d/yyy"),"")</f>
        <v/>
      </c>
    </row>
    <row r="7" spans="1:17" x14ac:dyDescent="0.3">
      <c r="A7" s="6" t="s">
        <v>452</v>
      </c>
      <c r="B7" s="6" t="s">
        <v>453</v>
      </c>
      <c r="C7" s="6" t="s">
        <v>5</v>
      </c>
      <c r="D7" s="6" t="s">
        <v>454</v>
      </c>
      <c r="E7" s="8" t="s">
        <v>58</v>
      </c>
      <c r="F7" s="8">
        <v>3</v>
      </c>
      <c r="G7" s="8">
        <v>3</v>
      </c>
      <c r="H7" s="6" t="s">
        <v>344</v>
      </c>
      <c r="I7" s="184" t="s">
        <v>11392</v>
      </c>
      <c r="J7" s="184" t="s">
        <v>11392</v>
      </c>
      <c r="K7" s="184" t="s">
        <v>11391</v>
      </c>
      <c r="L7" s="8">
        <v>14</v>
      </c>
      <c r="M7" s="116"/>
      <c r="P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&lt;tr&gt;&lt;td&gt;15210-3000&lt;/td&gt;&lt;td&gt;Centerline, verification and staking&lt;/td&gt;&lt;td&gt;km&lt;/td&gt;&lt;td&gt;CENTERLINE, VERIFICATION AND STAKING&lt;/td&gt;&lt;td&gt;MILE&lt;/td&gt;&lt;td&gt;3&lt;/td&gt;&lt;td&gt;3&lt;/td&gt;&lt;td&gt;N&lt;/td&gt;&lt;td&gt; &lt;/td&gt;&lt;td&gt;&lt;/td&gt;&lt;/tr&gt;</v>
      </c>
      <c r="Q7" s="106" t="str">
        <f>IF(PayItems[[#This Row],[Date Added / Modified]]&gt;0,TEXT(PayItems[[#This Row],[Date Added / Modified]],"m/d/yyy"),"")</f>
        <v/>
      </c>
    </row>
    <row r="8" spans="1:17" x14ac:dyDescent="0.3">
      <c r="A8" s="6" t="s">
        <v>455</v>
      </c>
      <c r="B8" s="6" t="s">
        <v>456</v>
      </c>
      <c r="C8" s="6" t="s">
        <v>5</v>
      </c>
      <c r="D8" s="6" t="s">
        <v>457</v>
      </c>
      <c r="E8" s="8" t="s">
        <v>58</v>
      </c>
      <c r="F8" s="8">
        <v>3</v>
      </c>
      <c r="G8" s="8">
        <v>3</v>
      </c>
      <c r="H8" s="6" t="s">
        <v>344</v>
      </c>
      <c r="I8" s="184" t="s">
        <v>11392</v>
      </c>
      <c r="J8" s="184" t="s">
        <v>11392</v>
      </c>
      <c r="K8" s="184" t="s">
        <v>11391</v>
      </c>
      <c r="L8" s="8">
        <v>14</v>
      </c>
      <c r="M8" s="116"/>
      <c r="P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&lt;tr&gt;&lt;td&gt;15210-4000&lt;/td&gt;&lt;td&gt;Centerline, establishment&lt;/td&gt;&lt;td&gt;km&lt;/td&gt;&lt;td&gt;CENTERLINE, ESTABLISHMENT&lt;/td&gt;&lt;td&gt;MILE&lt;/td&gt;&lt;td&gt;3&lt;/td&gt;&lt;td&gt;3&lt;/td&gt;&lt;td&gt;N&lt;/td&gt;&lt;td&gt; &lt;/td&gt;&lt;td&gt;&lt;/td&gt;&lt;/tr&gt;</v>
      </c>
      <c r="Q8" s="106" t="str">
        <f>IF(PayItems[[#This Row],[Date Added / Modified]]&gt;0,TEXT(PayItems[[#This Row],[Date Added / Modified]],"m/d/yyy"),"")</f>
        <v/>
      </c>
    </row>
    <row r="9" spans="1:17" x14ac:dyDescent="0.3">
      <c r="A9" s="6" t="s">
        <v>458</v>
      </c>
      <c r="B9" s="6" t="s">
        <v>459</v>
      </c>
      <c r="C9" s="6" t="s">
        <v>85</v>
      </c>
      <c r="D9" s="6" t="s">
        <v>460</v>
      </c>
      <c r="E9" s="6" t="s">
        <v>85</v>
      </c>
      <c r="F9" s="8">
        <v>0</v>
      </c>
      <c r="G9" s="8">
        <v>3</v>
      </c>
      <c r="H9" s="6" t="s">
        <v>344</v>
      </c>
      <c r="I9" s="184" t="s">
        <v>11392</v>
      </c>
      <c r="J9" s="184" t="s">
        <v>11392</v>
      </c>
      <c r="K9" s="184" t="s">
        <v>11391</v>
      </c>
      <c r="L9" s="8">
        <v>14</v>
      </c>
      <c r="M9" s="116"/>
      <c r="P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&lt;tr&gt;&lt;td&gt;15214-0000&lt;/td&gt;&lt;td&gt;Survey and staking, miscellaneous&lt;/td&gt;&lt;td&gt;LPSM&lt;/td&gt;&lt;td&gt;SURVEY AND STAKING, MISCELLANEOUS&lt;/td&gt;&lt;td&gt;LPSM&lt;/td&gt;&lt;td&gt;0&lt;/td&gt;&lt;td&gt;3&lt;/td&gt;&lt;td&gt;N&lt;/td&gt;&lt;td&gt; &lt;/td&gt;&lt;td&gt;&lt;/td&gt;&lt;/tr&gt;</v>
      </c>
      <c r="Q9" s="106" t="str">
        <f>IF(PayItems[[#This Row],[Date Added / Modified]]&gt;0,TEXT(PayItems[[#This Row],[Date Added / Modified]],"m/d/yyy"),"")</f>
        <v/>
      </c>
    </row>
    <row r="10" spans="1:17" x14ac:dyDescent="0.3">
      <c r="A10" s="6" t="s">
        <v>461</v>
      </c>
      <c r="B10" s="6" t="s">
        <v>462</v>
      </c>
      <c r="C10" s="6" t="s">
        <v>85</v>
      </c>
      <c r="D10" s="6" t="s">
        <v>463</v>
      </c>
      <c r="E10" s="6" t="s">
        <v>85</v>
      </c>
      <c r="F10" s="8">
        <v>0</v>
      </c>
      <c r="G10" s="8">
        <v>3</v>
      </c>
      <c r="H10" s="6" t="s">
        <v>344</v>
      </c>
      <c r="I10" s="184" t="s">
        <v>11392</v>
      </c>
      <c r="J10" s="184" t="s">
        <v>11392</v>
      </c>
      <c r="K10" s="184" t="s">
        <v>11391</v>
      </c>
      <c r="L10" s="8">
        <v>14</v>
      </c>
      <c r="M10" s="116"/>
      <c r="P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&lt;tr&gt;&lt;td&gt;15214-1000&lt;/td&gt;&lt;td&gt;Survey and staking, bridge&lt;/td&gt;&lt;td&gt;LPSM&lt;/td&gt;&lt;td&gt;SURVEY AND STAKING, BRIDGE&lt;/td&gt;&lt;td&gt;LPSM&lt;/td&gt;&lt;td&gt;0&lt;/td&gt;&lt;td&gt;3&lt;/td&gt;&lt;td&gt;N&lt;/td&gt;&lt;td&gt; &lt;/td&gt;&lt;td&gt;&lt;/td&gt;&lt;/tr&gt;</v>
      </c>
      <c r="Q10" s="106" t="str">
        <f>IF(PayItems[[#This Row],[Date Added / Modified]]&gt;0,TEXT(PayItems[[#This Row],[Date Added / Modified]],"m/d/yyy"),"")</f>
        <v/>
      </c>
    </row>
    <row r="11" spans="1:17" x14ac:dyDescent="0.3">
      <c r="A11" s="6" t="s">
        <v>464</v>
      </c>
      <c r="B11" s="6" t="s">
        <v>465</v>
      </c>
      <c r="C11" s="6" t="s">
        <v>85</v>
      </c>
      <c r="D11" s="6" t="s">
        <v>466</v>
      </c>
      <c r="E11" s="6" t="s">
        <v>85</v>
      </c>
      <c r="F11" s="8">
        <v>0</v>
      </c>
      <c r="G11" s="8">
        <v>3</v>
      </c>
      <c r="H11" s="6" t="s">
        <v>344</v>
      </c>
      <c r="I11" s="184" t="s">
        <v>11392</v>
      </c>
      <c r="J11" s="184" t="s">
        <v>11392</v>
      </c>
      <c r="K11" s="184" t="s">
        <v>11391</v>
      </c>
      <c r="L11" s="8">
        <v>14</v>
      </c>
      <c r="M11" s="116"/>
      <c r="P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&lt;tr&gt;&lt;td&gt;15214-2000&lt;/td&gt;&lt;td&gt;Survey and staking, retaining wall&lt;/td&gt;&lt;td&gt;LPSM&lt;/td&gt;&lt;td&gt;SURVEY AND STAKING, RETAINING WALL&lt;/td&gt;&lt;td&gt;LPSM&lt;/td&gt;&lt;td&gt;0&lt;/td&gt;&lt;td&gt;3&lt;/td&gt;&lt;td&gt;N&lt;/td&gt;&lt;td&gt; &lt;/td&gt;&lt;td&gt;&lt;/td&gt;&lt;/tr&gt;</v>
      </c>
      <c r="Q11" s="106" t="str">
        <f>IF(PayItems[[#This Row],[Date Added / Modified]]&gt;0,TEXT(PayItems[[#This Row],[Date Added / Modified]],"m/d/yyy"),"")</f>
        <v/>
      </c>
    </row>
    <row r="12" spans="1:17" x14ac:dyDescent="0.3">
      <c r="A12" s="110" t="s">
        <v>10876</v>
      </c>
      <c r="B12" s="106" t="s">
        <v>10877</v>
      </c>
      <c r="C12" s="88" t="s">
        <v>85</v>
      </c>
      <c r="D12" s="106" t="s">
        <v>10878</v>
      </c>
      <c r="E12" s="88" t="s">
        <v>85</v>
      </c>
      <c r="F12" s="104">
        <v>0</v>
      </c>
      <c r="G12" s="104">
        <v>3</v>
      </c>
      <c r="H12" s="88" t="s">
        <v>344</v>
      </c>
      <c r="I12" s="184" t="s">
        <v>11392</v>
      </c>
      <c r="J12" s="184" t="s">
        <v>11392</v>
      </c>
      <c r="K12" s="184" t="s">
        <v>11391</v>
      </c>
      <c r="L12" s="104">
        <v>14</v>
      </c>
      <c r="M12" s="116">
        <v>42800</v>
      </c>
      <c r="N12" s="106" t="s">
        <v>9977</v>
      </c>
      <c r="O12" s="110"/>
      <c r="P1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&lt;tr&gt;&lt;td&gt;15214-2500&lt;/td&gt;&lt;td&gt;Survey and staking, reinforced soil slope&lt;/td&gt;&lt;td&gt;LPSM&lt;/td&gt;&lt;td&gt;SURVEY AND STAKING, REINFORCED SOIL SLOPE&lt;/td&gt;&lt;td&gt;LPSM&lt;/td&gt;&lt;td&gt;0&lt;/td&gt;&lt;td&gt;3&lt;/td&gt;&lt;td&gt;N&lt;/td&gt;&lt;td&gt;3/6/2017&lt;/td&gt;&lt;td&gt;&lt;/td&gt;&lt;/tr&gt;</v>
      </c>
      <c r="Q12" s="106" t="str">
        <f>IF(PayItems[[#This Row],[Date Added / Modified]]&gt;0,TEXT(PayItems[[#This Row],[Date Added / Modified]],"m/d/yyy"),"")</f>
        <v>3/6/2017</v>
      </c>
    </row>
    <row r="13" spans="1:17" x14ac:dyDescent="0.3">
      <c r="A13" s="6" t="s">
        <v>467</v>
      </c>
      <c r="B13" s="6" t="s">
        <v>468</v>
      </c>
      <c r="C13" s="6" t="s">
        <v>85</v>
      </c>
      <c r="D13" s="6" t="s">
        <v>469</v>
      </c>
      <c r="E13" s="6" t="s">
        <v>85</v>
      </c>
      <c r="F13" s="8">
        <v>0</v>
      </c>
      <c r="G13" s="8">
        <v>3</v>
      </c>
      <c r="H13" s="6" t="s">
        <v>344</v>
      </c>
      <c r="I13" s="184" t="s">
        <v>11392</v>
      </c>
      <c r="J13" s="184" t="s">
        <v>11392</v>
      </c>
      <c r="K13" s="184" t="s">
        <v>11391</v>
      </c>
      <c r="L13" s="8">
        <v>14</v>
      </c>
      <c r="M13" s="116"/>
      <c r="P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&lt;tr&gt;&lt;td&gt;15214-3000&lt;/td&gt;&lt;td&gt;Survey and staking, parking area&lt;/td&gt;&lt;td&gt;LPSM&lt;/td&gt;&lt;td&gt;SURVEY AND STAKING, PARKING AREA&lt;/td&gt;&lt;td&gt;LPSM&lt;/td&gt;&lt;td&gt;0&lt;/td&gt;&lt;td&gt;3&lt;/td&gt;&lt;td&gt;N&lt;/td&gt;&lt;td&gt; &lt;/td&gt;&lt;td&gt;&lt;/td&gt;&lt;/tr&gt;</v>
      </c>
      <c r="Q13" s="106" t="str">
        <f>IF(PayItems[[#This Row],[Date Added / Modified]]&gt;0,TEXT(PayItems[[#This Row],[Date Added / Modified]],"m/d/yyy"),"")</f>
        <v/>
      </c>
    </row>
    <row r="14" spans="1:17" x14ac:dyDescent="0.3">
      <c r="A14" s="6" t="s">
        <v>470</v>
      </c>
      <c r="B14" s="6" t="s">
        <v>471</v>
      </c>
      <c r="C14" s="6" t="s">
        <v>6</v>
      </c>
      <c r="D14" s="6" t="s">
        <v>472</v>
      </c>
      <c r="E14" s="8" t="s">
        <v>59</v>
      </c>
      <c r="F14" s="8">
        <v>0</v>
      </c>
      <c r="G14" s="8">
        <v>3</v>
      </c>
      <c r="H14" s="6" t="s">
        <v>344</v>
      </c>
      <c r="I14" s="184" t="s">
        <v>11392</v>
      </c>
      <c r="J14" s="184" t="s">
        <v>11392</v>
      </c>
      <c r="K14" s="184" t="s">
        <v>11391</v>
      </c>
      <c r="L14" s="8">
        <v>14</v>
      </c>
      <c r="M14" s="116"/>
      <c r="P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&lt;tr&gt;&lt;td&gt;15215-1000&lt;/td&gt;&lt;td&gt;Survey and staking, approach road&lt;/td&gt;&lt;td&gt;Each&lt;/td&gt;&lt;td&gt;SURVEY AND STAKING, APPROACH ROAD&lt;/td&gt;&lt;td&gt;EACH&lt;/td&gt;&lt;td&gt;0&lt;/td&gt;&lt;td&gt;3&lt;/td&gt;&lt;td&gt;N&lt;/td&gt;&lt;td&gt; &lt;/td&gt;&lt;td&gt;&lt;/td&gt;&lt;/tr&gt;</v>
      </c>
      <c r="Q14" s="106" t="str">
        <f>IF(PayItems[[#This Row],[Date Added / Modified]]&gt;0,TEXT(PayItems[[#This Row],[Date Added / Modified]],"m/d/yyy"),"")</f>
        <v/>
      </c>
    </row>
    <row r="15" spans="1:17" x14ac:dyDescent="0.3">
      <c r="A15" s="6" t="s">
        <v>473</v>
      </c>
      <c r="B15" s="6" t="s">
        <v>462</v>
      </c>
      <c r="C15" s="6" t="s">
        <v>6</v>
      </c>
      <c r="D15" s="6" t="s">
        <v>463</v>
      </c>
      <c r="E15" s="8" t="s">
        <v>59</v>
      </c>
      <c r="F15" s="8">
        <v>0</v>
      </c>
      <c r="G15" s="8">
        <v>3</v>
      </c>
      <c r="H15" s="6" t="s">
        <v>344</v>
      </c>
      <c r="I15" s="184" t="s">
        <v>11392</v>
      </c>
      <c r="J15" s="184" t="s">
        <v>11392</v>
      </c>
      <c r="K15" s="184" t="s">
        <v>11391</v>
      </c>
      <c r="L15" s="8">
        <v>14</v>
      </c>
      <c r="M15" s="116"/>
      <c r="P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&lt;tr&gt;&lt;td&gt;15215-2000&lt;/td&gt;&lt;td&gt;Survey and staking, bridge&lt;/td&gt;&lt;td&gt;Each&lt;/td&gt;&lt;td&gt;SURVEY AND STAKING, BRIDGE&lt;/td&gt;&lt;td&gt;EACH&lt;/td&gt;&lt;td&gt;0&lt;/td&gt;&lt;td&gt;3&lt;/td&gt;&lt;td&gt;N&lt;/td&gt;&lt;td&gt; &lt;/td&gt;&lt;td&gt;&lt;/td&gt;&lt;/tr&gt;</v>
      </c>
      <c r="Q15" s="106" t="str">
        <f>IF(PayItems[[#This Row],[Date Added / Modified]]&gt;0,TEXT(PayItems[[#This Row],[Date Added / Modified]],"m/d/yyy"),"")</f>
        <v/>
      </c>
    </row>
    <row r="16" spans="1:17" x14ac:dyDescent="0.3">
      <c r="A16" s="6" t="s">
        <v>474</v>
      </c>
      <c r="B16" s="6" t="s">
        <v>475</v>
      </c>
      <c r="C16" s="6" t="s">
        <v>6</v>
      </c>
      <c r="D16" s="6" t="s">
        <v>476</v>
      </c>
      <c r="E16" s="8" t="s">
        <v>59</v>
      </c>
      <c r="F16" s="8">
        <v>0</v>
      </c>
      <c r="G16" s="8">
        <v>3</v>
      </c>
      <c r="H16" s="6" t="s">
        <v>344</v>
      </c>
      <c r="I16" s="184" t="s">
        <v>11392</v>
      </c>
      <c r="J16" s="184" t="s">
        <v>11392</v>
      </c>
      <c r="K16" s="184" t="s">
        <v>11391</v>
      </c>
      <c r="L16" s="8">
        <v>14</v>
      </c>
      <c r="M16" s="116"/>
      <c r="P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&lt;tr&gt;&lt;td&gt;15215-3000&lt;/td&gt;&lt;td&gt;Survey and staking, drainage structure&lt;/td&gt;&lt;td&gt;Each&lt;/td&gt;&lt;td&gt;SURVEY AND STAKING, DRAINAGE STRUCTURE&lt;/td&gt;&lt;td&gt;EACH&lt;/td&gt;&lt;td&gt;0&lt;/td&gt;&lt;td&gt;3&lt;/td&gt;&lt;td&gt;N&lt;/td&gt;&lt;td&gt; &lt;/td&gt;&lt;td&gt;&lt;/td&gt;&lt;/tr&gt;</v>
      </c>
      <c r="Q16" s="106" t="str">
        <f>IF(PayItems[[#This Row],[Date Added / Modified]]&gt;0,TEXT(PayItems[[#This Row],[Date Added / Modified]],"m/d/yyy"),"")</f>
        <v/>
      </c>
    </row>
    <row r="17" spans="1:17" x14ac:dyDescent="0.3">
      <c r="A17" s="6" t="s">
        <v>477</v>
      </c>
      <c r="B17" s="6" t="s">
        <v>478</v>
      </c>
      <c r="C17" s="6" t="s">
        <v>6</v>
      </c>
      <c r="D17" s="6" t="s">
        <v>479</v>
      </c>
      <c r="E17" s="8" t="s">
        <v>59</v>
      </c>
      <c r="F17" s="8">
        <v>0</v>
      </c>
      <c r="G17" s="8">
        <v>3</v>
      </c>
      <c r="H17" s="6" t="s">
        <v>344</v>
      </c>
      <c r="I17" s="184" t="s">
        <v>11392</v>
      </c>
      <c r="J17" s="184" t="s">
        <v>11392</v>
      </c>
      <c r="K17" s="184" t="s">
        <v>11391</v>
      </c>
      <c r="L17" s="8">
        <v>14</v>
      </c>
      <c r="M17" s="116"/>
      <c r="P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&lt;tr&gt;&lt;td&gt;15215-4000&lt;/td&gt;&lt;td&gt;Survey and staking, permanent monument and marker&lt;/td&gt;&lt;td&gt;Each&lt;/td&gt;&lt;td&gt;SURVEY AND STAKING, PERMANENT MONUMENT AND MARKER&lt;/td&gt;&lt;td&gt;EACH&lt;/td&gt;&lt;td&gt;0&lt;/td&gt;&lt;td&gt;3&lt;/td&gt;&lt;td&gt;N&lt;/td&gt;&lt;td&gt; &lt;/td&gt;&lt;td&gt;&lt;/td&gt;&lt;/tr&gt;</v>
      </c>
      <c r="Q17" s="106" t="str">
        <f>IF(PayItems[[#This Row],[Date Added / Modified]]&gt;0,TEXT(PayItems[[#This Row],[Date Added / Modified]],"m/d/yyy"),"")</f>
        <v/>
      </c>
    </row>
    <row r="18" spans="1:17" x14ac:dyDescent="0.3">
      <c r="A18" s="6" t="s">
        <v>480</v>
      </c>
      <c r="B18" s="6" t="s">
        <v>481</v>
      </c>
      <c r="C18" s="6" t="s">
        <v>6</v>
      </c>
      <c r="D18" s="6" t="s">
        <v>482</v>
      </c>
      <c r="E18" s="8" t="s">
        <v>59</v>
      </c>
      <c r="F18" s="8">
        <v>0</v>
      </c>
      <c r="G18" s="8">
        <v>3</v>
      </c>
      <c r="H18" s="6" t="s">
        <v>344</v>
      </c>
      <c r="I18" s="184" t="s">
        <v>11392</v>
      </c>
      <c r="J18" s="184" t="s">
        <v>11392</v>
      </c>
      <c r="K18" s="184" t="s">
        <v>11391</v>
      </c>
      <c r="L18" s="8">
        <v>14</v>
      </c>
      <c r="M18" s="116"/>
      <c r="P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&lt;tr&gt;&lt;td&gt;15215-4500&lt;/td&gt;&lt;td&gt;Survey and staking, relocate control point&lt;/td&gt;&lt;td&gt;Each&lt;/td&gt;&lt;td&gt;SURVEY AND STAKING, RELOCATE CONTROL POINT&lt;/td&gt;&lt;td&gt;EACH&lt;/td&gt;&lt;td&gt;0&lt;/td&gt;&lt;td&gt;3&lt;/td&gt;&lt;td&gt;N&lt;/td&gt;&lt;td&gt; &lt;/td&gt;&lt;td&gt;&lt;/td&gt;&lt;/tr&gt;</v>
      </c>
      <c r="Q18" s="106" t="str">
        <f>IF(PayItems[[#This Row],[Date Added / Modified]]&gt;0,TEXT(PayItems[[#This Row],[Date Added / Modified]],"m/d/yyy"),"")</f>
        <v/>
      </c>
    </row>
    <row r="19" spans="1:17" x14ac:dyDescent="0.3">
      <c r="A19" s="6" t="s">
        <v>483</v>
      </c>
      <c r="B19" s="6" t="s">
        <v>484</v>
      </c>
      <c r="C19" s="6" t="s">
        <v>6</v>
      </c>
      <c r="D19" s="6" t="s">
        <v>485</v>
      </c>
      <c r="E19" s="8" t="s">
        <v>59</v>
      </c>
      <c r="F19" s="8">
        <v>0</v>
      </c>
      <c r="G19" s="8">
        <v>3</v>
      </c>
      <c r="H19" s="6" t="s">
        <v>344</v>
      </c>
      <c r="I19" s="184" t="s">
        <v>11392</v>
      </c>
      <c r="J19" s="184" t="s">
        <v>11392</v>
      </c>
      <c r="K19" s="184" t="s">
        <v>11391</v>
      </c>
      <c r="L19" s="8">
        <v>14</v>
      </c>
      <c r="M19" s="116"/>
      <c r="P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&lt;tr&gt;&lt;td&gt;15215-5000&lt;/td&gt;&lt;td&gt;Survey and staking, box culvert&lt;/td&gt;&lt;td&gt;Each&lt;/td&gt;&lt;td&gt;SURVEY AND STAKING, BOX CULVERT&lt;/td&gt;&lt;td&gt;EACH&lt;/td&gt;&lt;td&gt;0&lt;/td&gt;&lt;td&gt;3&lt;/td&gt;&lt;td&gt;N&lt;/td&gt;&lt;td&gt; &lt;/td&gt;&lt;td&gt;&lt;/td&gt;&lt;/tr&gt;</v>
      </c>
      <c r="Q19" s="106" t="str">
        <f>IF(PayItems[[#This Row],[Date Added / Modified]]&gt;0,TEXT(PayItems[[#This Row],[Date Added / Modified]],"m/d/yyy"),"")</f>
        <v/>
      </c>
    </row>
    <row r="20" spans="1:17" x14ac:dyDescent="0.3">
      <c r="A20" s="6" t="s">
        <v>486</v>
      </c>
      <c r="B20" s="6" t="s">
        <v>487</v>
      </c>
      <c r="C20" s="6" t="s">
        <v>6</v>
      </c>
      <c r="D20" s="6" t="s">
        <v>488</v>
      </c>
      <c r="E20" s="8" t="s">
        <v>59</v>
      </c>
      <c r="F20" s="8">
        <v>0</v>
      </c>
      <c r="G20" s="8">
        <v>3</v>
      </c>
      <c r="H20" s="6" t="s">
        <v>344</v>
      </c>
      <c r="I20" s="184" t="s">
        <v>11392</v>
      </c>
      <c r="J20" s="184" t="s">
        <v>11392</v>
      </c>
      <c r="K20" s="184" t="s">
        <v>11391</v>
      </c>
      <c r="L20" s="8">
        <v>14</v>
      </c>
      <c r="M20" s="116"/>
      <c r="P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&lt;tr&gt;&lt;td&gt;15215-6000&lt;/td&gt;&lt;td&gt;Survey and staking, roadway cross-sections&lt;/td&gt;&lt;td&gt;Each&lt;/td&gt;&lt;td&gt;SURVEY AND STAKING, ROADWAY CROSS-SECTIONS&lt;/td&gt;&lt;td&gt;EACH&lt;/td&gt;&lt;td&gt;0&lt;/td&gt;&lt;td&gt;3&lt;/td&gt;&lt;td&gt;N&lt;/td&gt;&lt;td&gt; &lt;/td&gt;&lt;td&gt;&lt;/td&gt;&lt;/tr&gt;</v>
      </c>
      <c r="Q20" s="106" t="str">
        <f>IF(PayItems[[#This Row],[Date Added / Modified]]&gt;0,TEXT(PayItems[[#This Row],[Date Added / Modified]],"m/d/yyy"),"")</f>
        <v/>
      </c>
    </row>
    <row r="21" spans="1:17" x14ac:dyDescent="0.3">
      <c r="A21" s="6" t="s">
        <v>489</v>
      </c>
      <c r="B21" s="6" t="s">
        <v>468</v>
      </c>
      <c r="C21" s="6" t="s">
        <v>6</v>
      </c>
      <c r="D21" s="6" t="s">
        <v>469</v>
      </c>
      <c r="E21" s="8" t="s">
        <v>59</v>
      </c>
      <c r="F21" s="8">
        <v>0</v>
      </c>
      <c r="G21" s="8">
        <v>3</v>
      </c>
      <c r="H21" s="6" t="s">
        <v>344</v>
      </c>
      <c r="I21" s="184" t="s">
        <v>11392</v>
      </c>
      <c r="J21" s="184" t="s">
        <v>11392</v>
      </c>
      <c r="K21" s="184" t="s">
        <v>11391</v>
      </c>
      <c r="L21" s="8">
        <v>14</v>
      </c>
      <c r="M21" s="116"/>
      <c r="P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&lt;tr&gt;&lt;td&gt;15215-7000&lt;/td&gt;&lt;td&gt;Survey and staking, parking area&lt;/td&gt;&lt;td&gt;Each&lt;/td&gt;&lt;td&gt;SURVEY AND STAKING, PARKING AREA&lt;/td&gt;&lt;td&gt;EACH&lt;/td&gt;&lt;td&gt;0&lt;/td&gt;&lt;td&gt;3&lt;/td&gt;&lt;td&gt;N&lt;/td&gt;&lt;td&gt; &lt;/td&gt;&lt;td&gt;&lt;/td&gt;&lt;/tr&gt;</v>
      </c>
      <c r="Q21" s="106" t="str">
        <f>IF(PayItems[[#This Row],[Date Added / Modified]]&gt;0,TEXT(PayItems[[#This Row],[Date Added / Modified]],"m/d/yyy"),"")</f>
        <v/>
      </c>
    </row>
    <row r="22" spans="1:17" x14ac:dyDescent="0.3">
      <c r="A22" s="106" t="s">
        <v>10914</v>
      </c>
      <c r="B22" s="106" t="s">
        <v>10912</v>
      </c>
      <c r="C22" s="88" t="s">
        <v>6</v>
      </c>
      <c r="D22" s="106" t="s">
        <v>10913</v>
      </c>
      <c r="E22" s="104" t="s">
        <v>59</v>
      </c>
      <c r="F22" s="104">
        <v>0</v>
      </c>
      <c r="G22" s="104">
        <v>3</v>
      </c>
      <c r="H22" s="88" t="s">
        <v>344</v>
      </c>
      <c r="I22" s="184" t="s">
        <v>11392</v>
      </c>
      <c r="J22" s="184" t="s">
        <v>11392</v>
      </c>
      <c r="K22" s="184" t="s">
        <v>11391</v>
      </c>
      <c r="L22" s="104">
        <v>14</v>
      </c>
      <c r="M22" s="116">
        <v>42936</v>
      </c>
      <c r="N22" s="106" t="s">
        <v>9977</v>
      </c>
      <c r="O22" s="88"/>
      <c r="P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&lt;tr&gt;&lt;td&gt;15215-8000&lt;/td&gt;&lt;td&gt;Survey and staking, intersection&lt;/td&gt;&lt;td&gt;Each&lt;/td&gt;&lt;td&gt;SURVEY AND STAKING, INTERSECTION&lt;/td&gt;&lt;td&gt;EACH&lt;/td&gt;&lt;td&gt;0&lt;/td&gt;&lt;td&gt;3&lt;/td&gt;&lt;td&gt;N&lt;/td&gt;&lt;td&gt;7/20/2017&lt;/td&gt;&lt;td&gt;&lt;/td&gt;&lt;/tr&gt;</v>
      </c>
      <c r="Q22" s="106" t="str">
        <f>IF(PayItems[[#This Row],[Date Added / Modified]]&gt;0,TEXT(PayItems[[#This Row],[Date Added / Modified]],"m/d/yyy"),"")</f>
        <v>7/20/2017</v>
      </c>
    </row>
    <row r="23" spans="1:17" x14ac:dyDescent="0.3">
      <c r="A23" s="6" t="s">
        <v>490</v>
      </c>
      <c r="B23" s="6" t="s">
        <v>487</v>
      </c>
      <c r="C23" s="6" t="s">
        <v>5</v>
      </c>
      <c r="D23" s="6" t="s">
        <v>488</v>
      </c>
      <c r="E23" s="8" t="s">
        <v>58</v>
      </c>
      <c r="F23" s="8">
        <v>3</v>
      </c>
      <c r="G23" s="8">
        <v>3</v>
      </c>
      <c r="H23" s="6" t="s">
        <v>344</v>
      </c>
      <c r="I23" s="184" t="s">
        <v>11392</v>
      </c>
      <c r="J23" s="184" t="s">
        <v>11392</v>
      </c>
      <c r="K23" s="184" t="s">
        <v>11391</v>
      </c>
      <c r="L23" s="8">
        <v>14</v>
      </c>
      <c r="M23" s="116"/>
      <c r="P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&lt;tr&gt;&lt;td&gt;15216-1000&lt;/td&gt;&lt;td&gt;Survey and staking, roadway cross-sections&lt;/td&gt;&lt;td&gt;km&lt;/td&gt;&lt;td&gt;SURVEY AND STAKING, ROADWAY CROSS-SECTIONS&lt;/td&gt;&lt;td&gt;MILE&lt;/td&gt;&lt;td&gt;3&lt;/td&gt;&lt;td&gt;3&lt;/td&gt;&lt;td&gt;N&lt;/td&gt;&lt;td&gt; &lt;/td&gt;&lt;td&gt;&lt;/td&gt;&lt;/tr&gt;</v>
      </c>
      <c r="Q23" s="106" t="str">
        <f>IF(PayItems[[#This Row],[Date Added / Modified]]&gt;0,TEXT(PayItems[[#This Row],[Date Added / Modified]],"m/d/yyy"),"")</f>
        <v/>
      </c>
    </row>
    <row r="24" spans="1:17" x14ac:dyDescent="0.3">
      <c r="A24" s="6" t="s">
        <v>491</v>
      </c>
      <c r="B24" s="6" t="s">
        <v>492</v>
      </c>
      <c r="C24" s="6" t="s">
        <v>5</v>
      </c>
      <c r="D24" s="6" t="s">
        <v>493</v>
      </c>
      <c r="E24" s="8" t="s">
        <v>58</v>
      </c>
      <c r="F24" s="8">
        <v>3</v>
      </c>
      <c r="G24" s="8">
        <v>3</v>
      </c>
      <c r="H24" s="6" t="s">
        <v>344</v>
      </c>
      <c r="I24" s="184" t="s">
        <v>11392</v>
      </c>
      <c r="J24" s="184" t="s">
        <v>11392</v>
      </c>
      <c r="K24" s="184" t="s">
        <v>11391</v>
      </c>
      <c r="L24" s="8">
        <v>14</v>
      </c>
      <c r="M24" s="116"/>
      <c r="P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&lt;tr&gt;&lt;td&gt;15216-2000&lt;/td&gt;&lt;td&gt;Survey and staking, grade finishing stakes&lt;/td&gt;&lt;td&gt;km&lt;/td&gt;&lt;td&gt;SURVEY AND STAKING, GRADE FINISHING STAKES&lt;/td&gt;&lt;td&gt;MILE&lt;/td&gt;&lt;td&gt;3&lt;/td&gt;&lt;td&gt;3&lt;/td&gt;&lt;td&gt;N&lt;/td&gt;&lt;td&gt; &lt;/td&gt;&lt;td&gt;&lt;/td&gt;&lt;/tr&gt;</v>
      </c>
      <c r="Q24" s="106" t="str">
        <f>IF(PayItems[[#This Row],[Date Added / Modified]]&gt;0,TEXT(PayItems[[#This Row],[Date Added / Modified]],"m/d/yyy"),"")</f>
        <v/>
      </c>
    </row>
    <row r="25" spans="1:17" x14ac:dyDescent="0.3">
      <c r="A25" s="6" t="s">
        <v>494</v>
      </c>
      <c r="B25" s="6" t="s">
        <v>495</v>
      </c>
      <c r="C25" s="6" t="s">
        <v>5</v>
      </c>
      <c r="D25" s="6" t="s">
        <v>496</v>
      </c>
      <c r="E25" s="8" t="s">
        <v>58</v>
      </c>
      <c r="F25" s="8">
        <v>3</v>
      </c>
      <c r="G25" s="8">
        <v>3</v>
      </c>
      <c r="H25" s="6" t="s">
        <v>344</v>
      </c>
      <c r="I25" s="184" t="s">
        <v>11392</v>
      </c>
      <c r="J25" s="184" t="s">
        <v>11392</v>
      </c>
      <c r="K25" s="184" t="s">
        <v>11391</v>
      </c>
      <c r="L25" s="8">
        <v>14</v>
      </c>
      <c r="M25" s="116"/>
      <c r="P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&lt;tr&gt;&lt;td&gt;15216-3000&lt;/td&gt;&lt;td&gt;Survey and staking, template control&lt;/td&gt;&lt;td&gt;km&lt;/td&gt;&lt;td&gt;SURVEY AND STAKING, TEMPLATE CONTROL&lt;/td&gt;&lt;td&gt;MILE&lt;/td&gt;&lt;td&gt;3&lt;/td&gt;&lt;td&gt;3&lt;/td&gt;&lt;td&gt;N&lt;/td&gt;&lt;td&gt; &lt;/td&gt;&lt;td&gt;&lt;/td&gt;&lt;/tr&gt;</v>
      </c>
      <c r="Q25" s="106" t="str">
        <f>IF(PayItems[[#This Row],[Date Added / Modified]]&gt;0,TEXT(PayItems[[#This Row],[Date Added / Modified]],"m/d/yyy"),"")</f>
        <v/>
      </c>
    </row>
    <row r="26" spans="1:17" x14ac:dyDescent="0.3">
      <c r="A26" s="6" t="s">
        <v>497</v>
      </c>
      <c r="B26" s="6" t="s">
        <v>459</v>
      </c>
      <c r="C26" s="6" t="s">
        <v>107</v>
      </c>
      <c r="D26" s="6" t="s">
        <v>460</v>
      </c>
      <c r="E26" s="8" t="s">
        <v>60</v>
      </c>
      <c r="F26" s="8">
        <v>0</v>
      </c>
      <c r="G26" s="8">
        <v>3</v>
      </c>
      <c r="H26" s="6" t="s">
        <v>344</v>
      </c>
      <c r="I26" s="184" t="s">
        <v>11392</v>
      </c>
      <c r="J26" s="184" t="s">
        <v>11392</v>
      </c>
      <c r="K26" s="184" t="s">
        <v>11391</v>
      </c>
      <c r="L26" s="8">
        <v>14</v>
      </c>
      <c r="M26" s="116"/>
      <c r="P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&lt;tr&gt;&lt;td&gt;15217-1000&lt;/td&gt;&lt;td&gt;Survey and staking, miscellaneous&lt;/td&gt;&lt;td&gt;Hour&lt;/td&gt;&lt;td&gt;SURVEY AND STAKING, MISCELLANEOUS&lt;/td&gt;&lt;td&gt;HOUR&lt;/td&gt;&lt;td&gt;0&lt;/td&gt;&lt;td&gt;3&lt;/td&gt;&lt;td&gt;N&lt;/td&gt;&lt;td&gt; &lt;/td&gt;&lt;td&gt;&lt;/td&gt;&lt;/tr&gt;</v>
      </c>
      <c r="Q26" s="106" t="str">
        <f>IF(PayItems[[#This Row],[Date Added / Modified]]&gt;0,TEXT(PayItems[[#This Row],[Date Added / Modified]],"m/d/yyy"),"")</f>
        <v/>
      </c>
    </row>
    <row r="27" spans="1:17" x14ac:dyDescent="0.3">
      <c r="A27" s="6" t="s">
        <v>498</v>
      </c>
      <c r="B27" s="6" t="s">
        <v>10</v>
      </c>
      <c r="C27" s="6" t="s">
        <v>5</v>
      </c>
      <c r="D27" s="6" t="s">
        <v>499</v>
      </c>
      <c r="E27" s="8" t="s">
        <v>58</v>
      </c>
      <c r="F27" s="8">
        <v>3</v>
      </c>
      <c r="G27" s="8">
        <v>3</v>
      </c>
      <c r="H27" s="6" t="s">
        <v>344</v>
      </c>
      <c r="I27" s="184" t="s">
        <v>11392</v>
      </c>
      <c r="J27" s="184" t="s">
        <v>11392</v>
      </c>
      <c r="K27" s="184" t="s">
        <v>11391</v>
      </c>
      <c r="L27" s="8">
        <v>14</v>
      </c>
      <c r="M27" s="116"/>
      <c r="P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&lt;tr&gt;&lt;td&gt;15225-0000&lt;/td&gt;&lt;td&gt;Slope, reference, and clearing and grubbing control&lt;/td&gt;&lt;td&gt;km&lt;/td&gt;&lt;td&gt;SLOPE, REFERENCE, AND CLEARING AND GRUBBING CONTROL&lt;/td&gt;&lt;td&gt;MILE&lt;/td&gt;&lt;td&gt;3&lt;/td&gt;&lt;td&gt;3&lt;/td&gt;&lt;td&gt;N&lt;/td&gt;&lt;td&gt; &lt;/td&gt;&lt;td&gt;&lt;/td&gt;&lt;/tr&gt;</v>
      </c>
      <c r="Q27" s="106" t="str">
        <f>IF(PayItems[[#This Row],[Date Added / Modified]]&gt;0,TEXT(PayItems[[#This Row],[Date Added / Modified]],"m/d/yyy"),"")</f>
        <v/>
      </c>
    </row>
    <row r="28" spans="1:17" x14ac:dyDescent="0.3">
      <c r="A28" s="6" t="s">
        <v>500</v>
      </c>
      <c r="B28" s="6" t="s">
        <v>501</v>
      </c>
      <c r="C28" s="6" t="s">
        <v>5</v>
      </c>
      <c r="D28" s="6" t="s">
        <v>502</v>
      </c>
      <c r="E28" s="8" t="s">
        <v>58</v>
      </c>
      <c r="F28" s="8">
        <v>3</v>
      </c>
      <c r="G28" s="8">
        <v>3</v>
      </c>
      <c r="H28" s="6" t="s">
        <v>344</v>
      </c>
      <c r="I28" s="184" t="s">
        <v>11392</v>
      </c>
      <c r="J28" s="184" t="s">
        <v>11392</v>
      </c>
      <c r="K28" s="184" t="s">
        <v>11391</v>
      </c>
      <c r="L28" s="8">
        <v>14</v>
      </c>
      <c r="M28" s="116"/>
      <c r="P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&lt;tr&gt;&lt;td&gt;15236-2000&lt;/td&gt;&lt;td&gt;Survey control, grade finishing&lt;/td&gt;&lt;td&gt;km&lt;/td&gt;&lt;td&gt;SURVEY CONTROL, GRADE FINISHING&lt;/td&gt;&lt;td&gt;MILE&lt;/td&gt;&lt;td&gt;3&lt;/td&gt;&lt;td&gt;3&lt;/td&gt;&lt;td&gt;N&lt;/td&gt;&lt;td&gt; &lt;/td&gt;&lt;td&gt;&lt;/td&gt;&lt;/tr&gt;</v>
      </c>
      <c r="Q28" s="106" t="str">
        <f>IF(PayItems[[#This Row],[Date Added / Modified]]&gt;0,TEXT(PayItems[[#This Row],[Date Added / Modified]],"m/d/yyy"),"")</f>
        <v/>
      </c>
    </row>
    <row r="29" spans="1:17" x14ac:dyDescent="0.3">
      <c r="A29" s="6" t="s">
        <v>503</v>
      </c>
      <c r="B29" s="6" t="s">
        <v>143</v>
      </c>
      <c r="C29" s="6" t="s">
        <v>85</v>
      </c>
      <c r="D29" s="6" t="s">
        <v>504</v>
      </c>
      <c r="E29" s="8" t="s">
        <v>85</v>
      </c>
      <c r="F29" s="8">
        <v>0</v>
      </c>
      <c r="G29" s="8">
        <v>3</v>
      </c>
      <c r="H29" s="6" t="s">
        <v>344</v>
      </c>
      <c r="I29" s="184" t="s">
        <v>11392</v>
      </c>
      <c r="J29" s="184" t="s">
        <v>11392</v>
      </c>
      <c r="K29" s="184" t="s">
        <v>11391</v>
      </c>
      <c r="L29" s="8">
        <v>14</v>
      </c>
      <c r="M29" s="116"/>
      <c r="P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&lt;tr&gt;&lt;td&gt;15301-0000&lt;/td&gt;&lt;td&gt;Contractor quality control&lt;/td&gt;&lt;td&gt;LPSM&lt;/td&gt;&lt;td&gt;CONTRACTOR QUALITY CONTROL&lt;/td&gt;&lt;td&gt;LPSM&lt;/td&gt;&lt;td&gt;0&lt;/td&gt;&lt;td&gt;3&lt;/td&gt;&lt;td&gt;N&lt;/td&gt;&lt;td&gt; &lt;/td&gt;&lt;td&gt;&lt;/td&gt;&lt;/tr&gt;</v>
      </c>
      <c r="Q29" s="106" t="str">
        <f>IF(PayItems[[#This Row],[Date Added / Modified]]&gt;0,TEXT(PayItems[[#This Row],[Date Added / Modified]],"m/d/yyy"),"")</f>
        <v/>
      </c>
    </row>
    <row r="30" spans="1:17" x14ac:dyDescent="0.3">
      <c r="A30" s="6" t="s">
        <v>505</v>
      </c>
      <c r="B30" s="6" t="s">
        <v>506</v>
      </c>
      <c r="C30" s="6" t="s">
        <v>85</v>
      </c>
      <c r="D30" s="6" t="s">
        <v>507</v>
      </c>
      <c r="E30" s="8" t="s">
        <v>85</v>
      </c>
      <c r="F30" s="8">
        <v>0</v>
      </c>
      <c r="G30" s="8">
        <v>3</v>
      </c>
      <c r="H30" s="6" t="s">
        <v>344</v>
      </c>
      <c r="I30" s="184" t="s">
        <v>11392</v>
      </c>
      <c r="J30" s="184" t="s">
        <v>11392</v>
      </c>
      <c r="K30" s="184" t="s">
        <v>11391</v>
      </c>
      <c r="L30" s="8">
        <v>14</v>
      </c>
      <c r="M30" s="116"/>
      <c r="P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&lt;tr&gt;&lt;td&gt;15301-0010&lt;/td&gt;&lt;td&gt;Contractor quality control and assurance&lt;/td&gt;&lt;td&gt;LPSM&lt;/td&gt;&lt;td&gt;CONTRACTOR QUALITY CONTROL AND ASSURANCE&lt;/td&gt;&lt;td&gt;LPSM&lt;/td&gt;&lt;td&gt;0&lt;/td&gt;&lt;td&gt;3&lt;/td&gt;&lt;td&gt;N&lt;/td&gt;&lt;td&gt; &lt;/td&gt;&lt;td&gt;&lt;/td&gt;&lt;/tr&gt;</v>
      </c>
      <c r="Q30" s="106" t="str">
        <f>IF(PayItems[[#This Row],[Date Added / Modified]]&gt;0,TEXT(PayItems[[#This Row],[Date Added / Modified]],"m/d/yyy"),"")</f>
        <v/>
      </c>
    </row>
    <row r="31" spans="1:17" x14ac:dyDescent="0.3">
      <c r="A31" s="6" t="s">
        <v>508</v>
      </c>
      <c r="B31" s="6" t="s">
        <v>154</v>
      </c>
      <c r="C31" s="6" t="s">
        <v>21</v>
      </c>
      <c r="D31" s="6" t="s">
        <v>509</v>
      </c>
      <c r="E31" s="8" t="s">
        <v>31</v>
      </c>
      <c r="F31" s="8">
        <v>0</v>
      </c>
      <c r="G31" s="8">
        <v>3</v>
      </c>
      <c r="H31" s="6" t="s">
        <v>344</v>
      </c>
      <c r="I31" s="184" t="s">
        <v>11392</v>
      </c>
      <c r="J31" s="184" t="s">
        <v>11392</v>
      </c>
      <c r="K31" s="184" t="s">
        <v>11391</v>
      </c>
      <c r="L31" s="8">
        <v>14</v>
      </c>
      <c r="M31" s="116"/>
      <c r="P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&lt;tr&gt;&lt;td&gt;15302-0000&lt;/td&gt;&lt;td&gt;Contractor quality control manager&lt;/td&gt;&lt;td&gt;Day&lt;/td&gt;&lt;td&gt;CONTRACTOR QUALITY CONTROL MANAGER&lt;/td&gt;&lt;td&gt;DAY&lt;/td&gt;&lt;td&gt;0&lt;/td&gt;&lt;td&gt;3&lt;/td&gt;&lt;td&gt;N&lt;/td&gt;&lt;td&gt; &lt;/td&gt;&lt;td&gt;&lt;/td&gt;&lt;/tr&gt;</v>
      </c>
      <c r="Q31" s="106" t="str">
        <f>IF(PayItems[[#This Row],[Date Added / Modified]]&gt;0,TEXT(PayItems[[#This Row],[Date Added / Modified]],"m/d/yyy"),"")</f>
        <v/>
      </c>
    </row>
    <row r="32" spans="1:17" x14ac:dyDescent="0.3">
      <c r="A32" s="6" t="s">
        <v>510</v>
      </c>
      <c r="B32" s="6" t="s">
        <v>154</v>
      </c>
      <c r="C32" s="6" t="s">
        <v>97</v>
      </c>
      <c r="D32" s="6" t="s">
        <v>509</v>
      </c>
      <c r="E32" s="8" t="s">
        <v>172</v>
      </c>
      <c r="F32" s="8">
        <v>0</v>
      </c>
      <c r="G32" s="8">
        <v>3</v>
      </c>
      <c r="H32" s="6" t="s">
        <v>344</v>
      </c>
      <c r="I32" s="184" t="s">
        <v>11392</v>
      </c>
      <c r="J32" s="184" t="s">
        <v>11392</v>
      </c>
      <c r="K32" s="184" t="s">
        <v>11391</v>
      </c>
      <c r="L32" s="8">
        <v>14</v>
      </c>
      <c r="M32" s="116"/>
      <c r="P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&lt;tr&gt;&lt;td&gt;15303-0000&lt;/td&gt;&lt;td&gt;Contractor quality control manager&lt;/td&gt;&lt;td&gt;mo&lt;/td&gt;&lt;td&gt;CONTRACTOR QUALITY CONTROL MANAGER&lt;/td&gt;&lt;td&gt;MO&lt;/td&gt;&lt;td&gt;0&lt;/td&gt;&lt;td&gt;3&lt;/td&gt;&lt;td&gt;N&lt;/td&gt;&lt;td&gt; &lt;/td&gt;&lt;td&gt;&lt;/td&gt;&lt;/tr&gt;</v>
      </c>
      <c r="Q32" s="106" t="str">
        <f>IF(PayItems[[#This Row],[Date Added / Modified]]&gt;0,TEXT(PayItems[[#This Row],[Date Added / Modified]],"m/d/yyy"),"")</f>
        <v/>
      </c>
    </row>
    <row r="33" spans="1:17" x14ac:dyDescent="0.3">
      <c r="A33" s="6" t="s">
        <v>511</v>
      </c>
      <c r="B33" s="6" t="s">
        <v>144</v>
      </c>
      <c r="C33" s="6" t="s">
        <v>85</v>
      </c>
      <c r="D33" s="6" t="s">
        <v>512</v>
      </c>
      <c r="E33" s="8" t="s">
        <v>85</v>
      </c>
      <c r="F33" s="8">
        <v>0</v>
      </c>
      <c r="G33" s="8">
        <v>3</v>
      </c>
      <c r="H33" s="6" t="s">
        <v>344</v>
      </c>
      <c r="I33" s="184" t="s">
        <v>11392</v>
      </c>
      <c r="J33" s="184" t="s">
        <v>11392</v>
      </c>
      <c r="K33" s="184" t="s">
        <v>11391</v>
      </c>
      <c r="L33" s="8">
        <v>14</v>
      </c>
      <c r="M33" s="116"/>
      <c r="P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&lt;tr&gt;&lt;td&gt;15401-0000&lt;/td&gt;&lt;td&gt;Contractor testing&lt;/td&gt;&lt;td&gt;LPSM&lt;/td&gt;&lt;td&gt;CONTRACTOR TESTING&lt;/td&gt;&lt;td&gt;LPSM&lt;/td&gt;&lt;td&gt;0&lt;/td&gt;&lt;td&gt;3&lt;/td&gt;&lt;td&gt;N&lt;/td&gt;&lt;td&gt; &lt;/td&gt;&lt;td&gt;&lt;/td&gt;&lt;/tr&gt;</v>
      </c>
      <c r="Q33" s="106" t="str">
        <f>IF(PayItems[[#This Row],[Date Added / Modified]]&gt;0,TEXT(PayItems[[#This Row],[Date Added / Modified]],"m/d/yyy"),"")</f>
        <v/>
      </c>
    </row>
    <row r="34" spans="1:17" x14ac:dyDescent="0.3">
      <c r="A34" s="6" t="s">
        <v>513</v>
      </c>
      <c r="B34" s="6" t="s">
        <v>1</v>
      </c>
      <c r="C34" s="6" t="s">
        <v>85</v>
      </c>
      <c r="D34" s="6" t="s">
        <v>514</v>
      </c>
      <c r="E34" s="8" t="s">
        <v>85</v>
      </c>
      <c r="F34" s="8">
        <v>0</v>
      </c>
      <c r="G34" s="8">
        <v>3</v>
      </c>
      <c r="H34" s="6" t="s">
        <v>344</v>
      </c>
      <c r="I34" s="184" t="s">
        <v>11392</v>
      </c>
      <c r="J34" s="184" t="s">
        <v>11392</v>
      </c>
      <c r="K34" s="184" t="s">
        <v>11391</v>
      </c>
      <c r="L34" s="8">
        <v>14</v>
      </c>
      <c r="M34" s="116"/>
      <c r="P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&lt;tr&gt;&lt;td&gt;15501-0000&lt;/td&gt;&lt;td&gt;Construction schedule&lt;/td&gt;&lt;td&gt;LPSM&lt;/td&gt;&lt;td&gt;CONSTRUCTION SCHEDULE&lt;/td&gt;&lt;td&gt;LPSM&lt;/td&gt;&lt;td&gt;0&lt;/td&gt;&lt;td&gt;3&lt;/td&gt;&lt;td&gt;N&lt;/td&gt;&lt;td&gt; &lt;/td&gt;&lt;td&gt;&lt;/td&gt;&lt;/tr&gt;</v>
      </c>
      <c r="Q34" s="106" t="str">
        <f>IF(PayItems[[#This Row],[Date Added / Modified]]&gt;0,TEXT(PayItems[[#This Row],[Date Added / Modified]],"m/d/yyy"),"")</f>
        <v/>
      </c>
    </row>
    <row r="35" spans="1:17" x14ac:dyDescent="0.3">
      <c r="A35" s="6" t="s">
        <v>515</v>
      </c>
      <c r="B35" s="6" t="s">
        <v>2</v>
      </c>
      <c r="C35" s="6" t="s">
        <v>85</v>
      </c>
      <c r="D35" s="6" t="s">
        <v>516</v>
      </c>
      <c r="E35" s="8" t="s">
        <v>85</v>
      </c>
      <c r="F35" s="8">
        <v>0</v>
      </c>
      <c r="G35" s="8">
        <v>3</v>
      </c>
      <c r="H35" s="6" t="s">
        <v>344</v>
      </c>
      <c r="I35" s="184" t="s">
        <v>11392</v>
      </c>
      <c r="J35" s="184" t="s">
        <v>11392</v>
      </c>
      <c r="K35" s="184" t="s">
        <v>11391</v>
      </c>
      <c r="L35" s="8">
        <v>14</v>
      </c>
      <c r="M35" s="116"/>
      <c r="P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&lt;tr&gt;&lt;td&gt;15701-0000&lt;/td&gt;&lt;td&gt;Soil erosion control&lt;/td&gt;&lt;td&gt;LPSM&lt;/td&gt;&lt;td&gt;SOIL EROSION CONTROL&lt;/td&gt;&lt;td&gt;LPSM&lt;/td&gt;&lt;td&gt;0&lt;/td&gt;&lt;td&gt;3&lt;/td&gt;&lt;td&gt;N&lt;/td&gt;&lt;td&gt; &lt;/td&gt;&lt;td&gt;&lt;/td&gt;&lt;/tr&gt;</v>
      </c>
      <c r="Q35" s="106" t="str">
        <f>IF(PayItems[[#This Row],[Date Added / Modified]]&gt;0,TEXT(PayItems[[#This Row],[Date Added / Modified]],"m/d/yyy"),"")</f>
        <v/>
      </c>
    </row>
    <row r="36" spans="1:17" x14ac:dyDescent="0.3">
      <c r="A36" s="6" t="s">
        <v>517</v>
      </c>
      <c r="B36" s="6" t="s">
        <v>518</v>
      </c>
      <c r="C36" s="6" t="s">
        <v>85</v>
      </c>
      <c r="D36" s="6" t="s">
        <v>519</v>
      </c>
      <c r="E36" s="8" t="s">
        <v>85</v>
      </c>
      <c r="F36" s="8">
        <v>0</v>
      </c>
      <c r="G36" s="8">
        <v>3</v>
      </c>
      <c r="H36" s="6" t="s">
        <v>344</v>
      </c>
      <c r="I36" s="184" t="s">
        <v>11392</v>
      </c>
      <c r="J36" s="184" t="s">
        <v>11392</v>
      </c>
      <c r="K36" s="184" t="s">
        <v>11391</v>
      </c>
      <c r="L36" s="8">
        <v>14</v>
      </c>
      <c r="M36" s="116"/>
      <c r="P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&lt;tr&gt;&lt;td&gt;15702-1000&lt;/td&gt;&lt;td&gt;Soil erosion control, temporary diversion channel&lt;/td&gt;&lt;td&gt;LPSM&lt;/td&gt;&lt;td&gt;SOIL EROSION CONTROL, TEMPORARY DIVERSION CHANNEL&lt;/td&gt;&lt;td&gt;LPSM&lt;/td&gt;&lt;td&gt;0&lt;/td&gt;&lt;td&gt;3&lt;/td&gt;&lt;td&gt;N&lt;/td&gt;&lt;td&gt; &lt;/td&gt;&lt;td&gt;&lt;/td&gt;&lt;/tr&gt;</v>
      </c>
      <c r="Q36" s="106" t="str">
        <f>IF(PayItems[[#This Row],[Date Added / Modified]]&gt;0,TEXT(PayItems[[#This Row],[Date Added / Modified]],"m/d/yyy"),"")</f>
        <v/>
      </c>
    </row>
    <row r="37" spans="1:17" x14ac:dyDescent="0.3">
      <c r="A37" s="6" t="s">
        <v>520</v>
      </c>
      <c r="B37" s="106" t="s">
        <v>521</v>
      </c>
      <c r="C37" s="6" t="s">
        <v>85</v>
      </c>
      <c r="D37" s="106" t="s">
        <v>522</v>
      </c>
      <c r="E37" s="8" t="s">
        <v>85</v>
      </c>
      <c r="F37" s="8">
        <v>0</v>
      </c>
      <c r="G37" s="8">
        <v>3</v>
      </c>
      <c r="H37" s="6" t="s">
        <v>344</v>
      </c>
      <c r="I37" s="184" t="s">
        <v>11392</v>
      </c>
      <c r="J37" s="184" t="s">
        <v>11392</v>
      </c>
      <c r="K37" s="184" t="s">
        <v>11391</v>
      </c>
      <c r="L37" s="8">
        <v>14</v>
      </c>
      <c r="M37" s="116"/>
      <c r="P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&lt;tr&gt;&lt;td&gt;15702-2000&lt;/td&gt;&lt;td&gt;Soil erosion control, turbidity monitoring&lt;/td&gt;&lt;td&gt;LPSM&lt;/td&gt;&lt;td&gt;SOIL EROSION CONTROL, TURBIDITY MONITORING&lt;/td&gt;&lt;td&gt;LPSM&lt;/td&gt;&lt;td&gt;0&lt;/td&gt;&lt;td&gt;3&lt;/td&gt;&lt;td&gt;N&lt;/td&gt;&lt;td&gt; &lt;/td&gt;&lt;td&gt;&lt;/td&gt;&lt;/tr&gt;</v>
      </c>
      <c r="Q37" s="106" t="str">
        <f>IF(PayItems[[#This Row],[Date Added / Modified]]&gt;0,TEXT(PayItems[[#This Row],[Date Added / Modified]],"m/d/yyy"),"")</f>
        <v/>
      </c>
    </row>
    <row r="38" spans="1:17" x14ac:dyDescent="0.3">
      <c r="A38" s="110" t="s">
        <v>10860</v>
      </c>
      <c r="B38" s="106" t="s">
        <v>655</v>
      </c>
      <c r="C38" s="110" t="s">
        <v>85</v>
      </c>
      <c r="D38" s="106" t="s">
        <v>656</v>
      </c>
      <c r="E38" s="111" t="s">
        <v>85</v>
      </c>
      <c r="F38" s="111">
        <v>0</v>
      </c>
      <c r="G38" s="111">
        <v>3</v>
      </c>
      <c r="H38" s="110" t="s">
        <v>344</v>
      </c>
      <c r="I38" s="184" t="s">
        <v>11392</v>
      </c>
      <c r="J38" s="184" t="s">
        <v>11392</v>
      </c>
      <c r="K38" s="184" t="s">
        <v>11391</v>
      </c>
      <c r="L38" s="111">
        <v>14</v>
      </c>
      <c r="M38" s="116">
        <v>42710</v>
      </c>
      <c r="N38" s="110" t="s">
        <v>9977</v>
      </c>
      <c r="O38" s="110"/>
      <c r="P3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&lt;tr&gt;&lt;td&gt;15702-3000&lt;/td&gt;&lt;td&gt;Soil erosion control, supervisor&lt;/td&gt;&lt;td&gt;LPSM&lt;/td&gt;&lt;td&gt;SOIL EROSION CONTROL, SUPERVISOR&lt;/td&gt;&lt;td&gt;LPSM&lt;/td&gt;&lt;td&gt;0&lt;/td&gt;&lt;td&gt;3&lt;/td&gt;&lt;td&gt;N&lt;/td&gt;&lt;td&gt;12/6/2016&lt;/td&gt;&lt;td&gt;&lt;/td&gt;&lt;/tr&gt;</v>
      </c>
      <c r="Q38" s="106" t="str">
        <f>IF(PayItems[[#This Row],[Date Added / Modified]]&gt;0,TEXT(PayItems[[#This Row],[Date Added / Modified]],"m/d/yyy"),"")</f>
        <v>12/6/2016</v>
      </c>
    </row>
    <row r="39" spans="1:17" x14ac:dyDescent="0.3">
      <c r="A39" s="106" t="s">
        <v>11028</v>
      </c>
      <c r="B39" s="106" t="s">
        <v>651</v>
      </c>
      <c r="C39" s="110" t="s">
        <v>85</v>
      </c>
      <c r="D39" s="106" t="s">
        <v>652</v>
      </c>
      <c r="E39" s="110" t="s">
        <v>85</v>
      </c>
      <c r="F39" s="145">
        <v>0</v>
      </c>
      <c r="G39" s="145">
        <v>3</v>
      </c>
      <c r="H39" s="106" t="s">
        <v>344</v>
      </c>
      <c r="I39" s="184" t="s">
        <v>11392</v>
      </c>
      <c r="J39" s="184" t="s">
        <v>11392</v>
      </c>
      <c r="K39" s="184" t="s">
        <v>11391</v>
      </c>
      <c r="L39" s="145">
        <v>14</v>
      </c>
      <c r="M39" s="116">
        <v>43283</v>
      </c>
      <c r="N39" s="106" t="s">
        <v>9962</v>
      </c>
      <c r="O39" s="143"/>
      <c r="P3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&lt;tr&gt;&lt;td&gt;15702-4000&lt;/td&gt;&lt;td&gt;Soil erosion control, filter bag&lt;/td&gt;&lt;td&gt;LPSM&lt;/td&gt;&lt;td&gt;SOIL EROSION CONTROL, FILTER BAG&lt;/td&gt;&lt;td&gt;LPSM&lt;/td&gt;&lt;td&gt;0&lt;/td&gt;&lt;td&gt;3&lt;/td&gt;&lt;td&gt;N&lt;/td&gt;&lt;td&gt;7/2/2018&lt;/td&gt;&lt;td&gt;&lt;/td&gt;&lt;/tr&gt;</v>
      </c>
      <c r="Q39" s="106" t="str">
        <f>IF(PayItems[[#This Row],[Date Added / Modified]]&gt;0,TEXT(PayItems[[#This Row],[Date Added / Modified]],"m/d/yyy"),"")</f>
        <v>7/2/2018</v>
      </c>
    </row>
    <row r="40" spans="1:17" x14ac:dyDescent="0.3">
      <c r="A40" s="106" t="s">
        <v>11081</v>
      </c>
      <c r="B40" s="106" t="s">
        <v>587</v>
      </c>
      <c r="C40" s="88" t="s">
        <v>85</v>
      </c>
      <c r="D40" s="106" t="s">
        <v>588</v>
      </c>
      <c r="E40" s="104" t="s">
        <v>85</v>
      </c>
      <c r="F40" s="104">
        <v>0</v>
      </c>
      <c r="G40" s="104">
        <v>3</v>
      </c>
      <c r="H40" s="88" t="s">
        <v>344</v>
      </c>
      <c r="I40" s="184" t="s">
        <v>11392</v>
      </c>
      <c r="J40" s="184" t="s">
        <v>11392</v>
      </c>
      <c r="K40" s="184" t="s">
        <v>11391</v>
      </c>
      <c r="L40" s="104">
        <v>14</v>
      </c>
      <c r="M40" s="116">
        <v>43563</v>
      </c>
      <c r="N40" s="106" t="s">
        <v>9971</v>
      </c>
      <c r="O40" s="88"/>
      <c r="P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&lt;tr&gt;&lt;td&gt;15702-5000&lt;/td&gt;&lt;td&gt;Soil erosion control, temporary diversion berm&lt;/td&gt;&lt;td&gt;LPSM&lt;/td&gt;&lt;td&gt;SOIL EROSION CONTROL, TEMPORARY DIVERSION BERM&lt;/td&gt;&lt;td&gt;LPSM&lt;/td&gt;&lt;td&gt;0&lt;/td&gt;&lt;td&gt;3&lt;/td&gt;&lt;td&gt;N&lt;/td&gt;&lt;td&gt;4/8/2019&lt;/td&gt;&lt;td&gt;&lt;/td&gt;&lt;/tr&gt;</v>
      </c>
      <c r="Q40" s="106" t="str">
        <f>IF(PayItems[[#This Row],[Date Added / Modified]]&gt;0,TEXT(PayItems[[#This Row],[Date Added / Modified]],"m/d/yyy"),"")</f>
        <v>4/8/2019</v>
      </c>
    </row>
    <row r="41" spans="1:17" x14ac:dyDescent="0.3">
      <c r="A41" s="106" t="s">
        <v>11135</v>
      </c>
      <c r="B41" s="106" t="s">
        <v>11136</v>
      </c>
      <c r="C41" s="88" t="s">
        <v>85</v>
      </c>
      <c r="D41" s="106" t="s">
        <v>11137</v>
      </c>
      <c r="E41" s="104" t="s">
        <v>85</v>
      </c>
      <c r="F41" s="104">
        <v>0</v>
      </c>
      <c r="G41" s="104">
        <v>3</v>
      </c>
      <c r="H41" s="88" t="s">
        <v>344</v>
      </c>
      <c r="I41" s="184" t="s">
        <v>11392</v>
      </c>
      <c r="J41" s="184" t="s">
        <v>11392</v>
      </c>
      <c r="K41" s="184" t="s">
        <v>11391</v>
      </c>
      <c r="L41" s="104">
        <v>14</v>
      </c>
      <c r="M41" s="116">
        <v>43731</v>
      </c>
      <c r="N41" s="106" t="s">
        <v>9971</v>
      </c>
      <c r="O41" s="143"/>
      <c r="P4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&lt;tr&gt;&lt;td&gt;15702-6000&lt;/td&gt;&lt;td&gt;Soil erosion control, temporary stream diversion&lt;/td&gt;&lt;td&gt;LPSM&lt;/td&gt;&lt;td&gt;SOIL EROSION CONTROL, TEMPORARY STREAM DIVERSION&lt;/td&gt;&lt;td&gt;LPSM&lt;/td&gt;&lt;td&gt;0&lt;/td&gt;&lt;td&gt;3&lt;/td&gt;&lt;td&gt;N&lt;/td&gt;&lt;td&gt;9/23/2019&lt;/td&gt;&lt;td&gt;&lt;/td&gt;&lt;/tr&gt;</v>
      </c>
      <c r="Q41" s="106" t="str">
        <f>IF(PayItems[[#This Row],[Date Added / Modified]]&gt;0,TEXT(PayItems[[#This Row],[Date Added / Modified]],"m/d/yyy"),"")</f>
        <v>9/23/2019</v>
      </c>
    </row>
    <row r="42" spans="1:17" x14ac:dyDescent="0.3">
      <c r="A42" s="6" t="s">
        <v>523</v>
      </c>
      <c r="B42" s="6" t="s">
        <v>524</v>
      </c>
      <c r="C42" s="6" t="s">
        <v>108</v>
      </c>
      <c r="D42" s="6" t="s">
        <v>525</v>
      </c>
      <c r="E42" s="8" t="s">
        <v>61</v>
      </c>
      <c r="F42" s="8">
        <v>1</v>
      </c>
      <c r="G42" s="8">
        <v>3</v>
      </c>
      <c r="H42" s="6" t="s">
        <v>344</v>
      </c>
      <c r="I42" s="184" t="s">
        <v>11392</v>
      </c>
      <c r="J42" s="184" t="s">
        <v>11392</v>
      </c>
      <c r="K42" s="184" t="s">
        <v>11391</v>
      </c>
      <c r="L42" s="8">
        <v>14</v>
      </c>
      <c r="M42" s="116"/>
      <c r="P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&lt;tr&gt;&lt;td&gt;15703-1000&lt;/td&gt;&lt;td&gt;Soil erosion control, soil stabilization&lt;/td&gt;&lt;td&gt;ha&lt;/td&gt;&lt;td&gt;SOIL EROSION CONTROL, SOIL STABILIZATION&lt;/td&gt;&lt;td&gt;ACRE&lt;/td&gt;&lt;td&gt;1&lt;/td&gt;&lt;td&gt;3&lt;/td&gt;&lt;td&gt;N&lt;/td&gt;&lt;td&gt; &lt;/td&gt;&lt;td&gt;&lt;/td&gt;&lt;/tr&gt;</v>
      </c>
      <c r="Q42" s="106" t="str">
        <f>IF(PayItems[[#This Row],[Date Added / Modified]]&gt;0,TEXT(PayItems[[#This Row],[Date Added / Modified]],"m/d/yyy"),"")</f>
        <v/>
      </c>
    </row>
    <row r="43" spans="1:17" x14ac:dyDescent="0.3">
      <c r="A43" s="6" t="s">
        <v>526</v>
      </c>
      <c r="B43" s="6" t="s">
        <v>527</v>
      </c>
      <c r="C43" s="6" t="s">
        <v>108</v>
      </c>
      <c r="D43" s="6" t="s">
        <v>528</v>
      </c>
      <c r="E43" s="8" t="s">
        <v>61</v>
      </c>
      <c r="F43" s="8">
        <v>1</v>
      </c>
      <c r="G43" s="8">
        <v>3</v>
      </c>
      <c r="H43" s="6" t="s">
        <v>344</v>
      </c>
      <c r="I43" s="184" t="s">
        <v>11392</v>
      </c>
      <c r="J43" s="184" t="s">
        <v>11392</v>
      </c>
      <c r="K43" s="184" t="s">
        <v>11391</v>
      </c>
      <c r="L43" s="8">
        <v>14</v>
      </c>
      <c r="M43" s="116"/>
      <c r="P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&lt;tr&gt;&lt;td&gt;15703-1500&lt;/td&gt;&lt;td&gt;Soil erosion control, temporary soil tackifier&lt;/td&gt;&lt;td&gt;ha&lt;/td&gt;&lt;td&gt;SOIL EROSION CONTROL, TEMPORARY SOIL TACKIFIER&lt;/td&gt;&lt;td&gt;ACRE&lt;/td&gt;&lt;td&gt;1&lt;/td&gt;&lt;td&gt;3&lt;/td&gt;&lt;td&gt;N&lt;/td&gt;&lt;td&gt; &lt;/td&gt;&lt;td&gt;&lt;/td&gt;&lt;/tr&gt;</v>
      </c>
      <c r="Q43" s="106" t="str">
        <f>IF(PayItems[[#This Row],[Date Added / Modified]]&gt;0,TEXT(PayItems[[#This Row],[Date Added / Modified]],"m/d/yyy"),"")</f>
        <v/>
      </c>
    </row>
    <row r="44" spans="1:17" x14ac:dyDescent="0.3">
      <c r="A44" s="6" t="s">
        <v>529</v>
      </c>
      <c r="B44" s="6" t="s">
        <v>530</v>
      </c>
      <c r="C44" s="6" t="s">
        <v>108</v>
      </c>
      <c r="D44" s="6" t="s">
        <v>531</v>
      </c>
      <c r="E44" s="8" t="s">
        <v>61</v>
      </c>
      <c r="F44" s="8">
        <v>1</v>
      </c>
      <c r="G44" s="8">
        <v>3</v>
      </c>
      <c r="H44" s="6" t="s">
        <v>344</v>
      </c>
      <c r="I44" s="184" t="s">
        <v>11392</v>
      </c>
      <c r="J44" s="184" t="s">
        <v>11392</v>
      </c>
      <c r="K44" s="184" t="s">
        <v>11391</v>
      </c>
      <c r="L44" s="8">
        <v>14</v>
      </c>
      <c r="M44" s="116"/>
      <c r="P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&lt;tr&gt;&lt;td&gt;15703-2000&lt;/td&gt;&lt;td&gt;Soil erosion control, temporary turf establishment&lt;/td&gt;&lt;td&gt;ha&lt;/td&gt;&lt;td&gt;SOIL EROSION CONTROL, TEMPORARY TURF ESTABLISHMENT&lt;/td&gt;&lt;td&gt;ACRE&lt;/td&gt;&lt;td&gt;1&lt;/td&gt;&lt;td&gt;3&lt;/td&gt;&lt;td&gt;N&lt;/td&gt;&lt;td&gt; &lt;/td&gt;&lt;td&gt;&lt;/td&gt;&lt;/tr&gt;</v>
      </c>
      <c r="Q44" s="106" t="str">
        <f>IF(PayItems[[#This Row],[Date Added / Modified]]&gt;0,TEXT(PayItems[[#This Row],[Date Added / Modified]],"m/d/yyy"),"")</f>
        <v/>
      </c>
    </row>
    <row r="45" spans="1:17" x14ac:dyDescent="0.3">
      <c r="A45" s="6" t="s">
        <v>532</v>
      </c>
      <c r="B45" s="6" t="s">
        <v>533</v>
      </c>
      <c r="C45" s="6" t="s">
        <v>108</v>
      </c>
      <c r="D45" s="6" t="s">
        <v>534</v>
      </c>
      <c r="E45" s="8" t="s">
        <v>61</v>
      </c>
      <c r="F45" s="8">
        <v>1</v>
      </c>
      <c r="G45" s="8">
        <v>3</v>
      </c>
      <c r="H45" s="6" t="s">
        <v>344</v>
      </c>
      <c r="I45" s="184" t="s">
        <v>11392</v>
      </c>
      <c r="J45" s="184" t="s">
        <v>11392</v>
      </c>
      <c r="K45" s="184" t="s">
        <v>11391</v>
      </c>
      <c r="L45" s="8">
        <v>14</v>
      </c>
      <c r="M45" s="116"/>
      <c r="P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&lt;tr&gt;&lt;td&gt;15703-2500&lt;/td&gt;&lt;td&gt;Soil erosion control, mulching, hydraulic method&lt;/td&gt;&lt;td&gt;ha&lt;/td&gt;&lt;td&gt;SOIL EROSION CONTROL, MULCHING, HYDRAULIC METHOD&lt;/td&gt;&lt;td&gt;ACRE&lt;/td&gt;&lt;td&gt;1&lt;/td&gt;&lt;td&gt;3&lt;/td&gt;&lt;td&gt;N&lt;/td&gt;&lt;td&gt; &lt;/td&gt;&lt;td&gt;&lt;/td&gt;&lt;/tr&gt;</v>
      </c>
      <c r="Q45" s="106" t="str">
        <f>IF(PayItems[[#This Row],[Date Added / Modified]]&gt;0,TEXT(PayItems[[#This Row],[Date Added / Modified]],"m/d/yyy"),"")</f>
        <v/>
      </c>
    </row>
    <row r="46" spans="1:17" x14ac:dyDescent="0.3">
      <c r="A46" s="6" t="s">
        <v>8731</v>
      </c>
      <c r="B46" s="6" t="s">
        <v>8732</v>
      </c>
      <c r="C46" s="6" t="s">
        <v>108</v>
      </c>
      <c r="D46" s="6" t="s">
        <v>8733</v>
      </c>
      <c r="E46" s="8" t="s">
        <v>61</v>
      </c>
      <c r="F46" s="8">
        <v>1</v>
      </c>
      <c r="G46" s="8">
        <v>3</v>
      </c>
      <c r="H46" s="6" t="s">
        <v>344</v>
      </c>
      <c r="I46" s="184" t="s">
        <v>11392</v>
      </c>
      <c r="J46" s="184" t="s">
        <v>11392</v>
      </c>
      <c r="K46" s="184" t="s">
        <v>11391</v>
      </c>
      <c r="L46" s="8">
        <v>14</v>
      </c>
      <c r="M46" s="116"/>
      <c r="P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&lt;tr&gt;&lt;td&gt;15703-3000&lt;/td&gt;&lt;td&gt;Soil erosion control, wood strand&lt;/td&gt;&lt;td&gt;ha&lt;/td&gt;&lt;td&gt;SOIL EROSION CONTROL, WOOD STRAND&lt;/td&gt;&lt;td&gt;ACRE&lt;/td&gt;&lt;td&gt;1&lt;/td&gt;&lt;td&gt;3&lt;/td&gt;&lt;td&gt;N&lt;/td&gt;&lt;td&gt; &lt;/td&gt;&lt;td&gt;&lt;/td&gt;&lt;/tr&gt;</v>
      </c>
      <c r="Q46" s="106" t="str">
        <f>IF(PayItems[[#This Row],[Date Added / Modified]]&gt;0,TEXT(PayItems[[#This Row],[Date Added / Modified]],"m/d/yyy"),"")</f>
        <v/>
      </c>
    </row>
    <row r="47" spans="1:17" x14ac:dyDescent="0.3">
      <c r="A47" s="6" t="s">
        <v>535</v>
      </c>
      <c r="B47" s="6" t="s">
        <v>536</v>
      </c>
      <c r="C47" s="6" t="s">
        <v>109</v>
      </c>
      <c r="D47" s="6" t="s">
        <v>537</v>
      </c>
      <c r="E47" s="8" t="s">
        <v>62</v>
      </c>
      <c r="F47" s="8">
        <v>0</v>
      </c>
      <c r="G47" s="8">
        <v>3</v>
      </c>
      <c r="H47" s="6" t="s">
        <v>344</v>
      </c>
      <c r="I47" s="184" t="s">
        <v>11392</v>
      </c>
      <c r="J47" s="184" t="s">
        <v>11392</v>
      </c>
      <c r="K47" s="184" t="s">
        <v>11391</v>
      </c>
      <c r="L47" s="8">
        <v>14</v>
      </c>
      <c r="M47" s="116"/>
      <c r="P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&lt;tr&gt;&lt;td&gt;15704-1000&lt;/td&gt;&lt;td&gt;Soil erosion control, plastic lining&lt;/td&gt;&lt;td&gt;m2&lt;/td&gt;&lt;td&gt;SOIL EROSION CONTROL, PLASTIC LINING&lt;/td&gt;&lt;td&gt;SQYD&lt;/td&gt;&lt;td&gt;0&lt;/td&gt;&lt;td&gt;3&lt;/td&gt;&lt;td&gt;N&lt;/td&gt;&lt;td&gt; &lt;/td&gt;&lt;td&gt;&lt;/td&gt;&lt;/tr&gt;</v>
      </c>
      <c r="Q47" s="106" t="str">
        <f>IF(PayItems[[#This Row],[Date Added / Modified]]&gt;0,TEXT(PayItems[[#This Row],[Date Added / Modified]],"m/d/yyy"),"")</f>
        <v/>
      </c>
    </row>
    <row r="48" spans="1:17" x14ac:dyDescent="0.3">
      <c r="A48" s="6" t="s">
        <v>538</v>
      </c>
      <c r="B48" s="6" t="s">
        <v>539</v>
      </c>
      <c r="C48" s="6" t="s">
        <v>109</v>
      </c>
      <c r="D48" s="6" t="s">
        <v>540</v>
      </c>
      <c r="E48" s="8" t="s">
        <v>62</v>
      </c>
      <c r="F48" s="8">
        <v>0</v>
      </c>
      <c r="G48" s="8">
        <v>3</v>
      </c>
      <c r="H48" s="6" t="s">
        <v>344</v>
      </c>
      <c r="I48" s="184" t="s">
        <v>11392</v>
      </c>
      <c r="J48" s="184" t="s">
        <v>11392</v>
      </c>
      <c r="K48" s="184" t="s">
        <v>11391</v>
      </c>
      <c r="L48" s="8">
        <v>14</v>
      </c>
      <c r="M48" s="116"/>
      <c r="P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&lt;tr&gt;&lt;td&gt;15704-1100&lt;/td&gt;&lt;td&gt;Soil erosion control, brush blanket&lt;/td&gt;&lt;td&gt;m2&lt;/td&gt;&lt;td&gt;SOIL EROSION CONTROL, BRUSH BLANKET&lt;/td&gt;&lt;td&gt;SQYD&lt;/td&gt;&lt;td&gt;0&lt;/td&gt;&lt;td&gt;3&lt;/td&gt;&lt;td&gt;N&lt;/td&gt;&lt;td&gt; &lt;/td&gt;&lt;td&gt;&lt;/td&gt;&lt;/tr&gt;</v>
      </c>
      <c r="Q48" s="106" t="str">
        <f>IF(PayItems[[#This Row],[Date Added / Modified]]&gt;0,TEXT(PayItems[[#This Row],[Date Added / Modified]],"m/d/yyy"),"")</f>
        <v/>
      </c>
    </row>
    <row r="49" spans="1:17" x14ac:dyDescent="0.3">
      <c r="A49" s="46" t="s">
        <v>10729</v>
      </c>
      <c r="B49" s="46" t="s">
        <v>10730</v>
      </c>
      <c r="C49" s="46" t="s">
        <v>109</v>
      </c>
      <c r="D49" s="46" t="s">
        <v>10731</v>
      </c>
      <c r="E49" s="47" t="s">
        <v>62</v>
      </c>
      <c r="F49" s="47">
        <v>0</v>
      </c>
      <c r="G49" s="47">
        <v>3</v>
      </c>
      <c r="H49" s="46" t="s">
        <v>344</v>
      </c>
      <c r="I49" s="184" t="s">
        <v>11392</v>
      </c>
      <c r="J49" s="184" t="s">
        <v>11392</v>
      </c>
      <c r="K49" s="184" t="s">
        <v>11391</v>
      </c>
      <c r="L49" s="47">
        <v>14</v>
      </c>
      <c r="M49" s="116">
        <v>42345</v>
      </c>
      <c r="N49" s="106" t="s">
        <v>9977</v>
      </c>
      <c r="O49" s="106"/>
      <c r="P49" s="43"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&lt;tr&gt;&lt;td&gt;15704-1200&lt;/td&gt;&lt;td&gt;Soil erosion control, rock mulch&lt;/td&gt;&lt;td&gt;m2&lt;/td&gt;&lt;td&gt;SOIL EROSION CONTROL, ROCK MULCH&lt;/td&gt;&lt;td&gt;SQYD&lt;/td&gt;&lt;td&gt;0&lt;/td&gt;&lt;td&gt;3&lt;/td&gt;&lt;td&gt;N&lt;/td&gt;&lt;td&gt;12/7/2015&lt;/td&gt;&lt;td&gt;&lt;/td&gt;&lt;/tr&gt;</v>
      </c>
      <c r="Q49" s="106" t="str">
        <f>IF(PayItems[[#This Row],[Date Added / Modified]]&gt;0,TEXT(PayItems[[#This Row],[Date Added / Modified]],"m/d/yyy"),"")</f>
        <v>12/7/2015</v>
      </c>
    </row>
    <row r="50" spans="1:17" x14ac:dyDescent="0.3">
      <c r="A50" s="106" t="s">
        <v>10833</v>
      </c>
      <c r="B50" s="106" t="s">
        <v>10834</v>
      </c>
      <c r="C50" s="106" t="s">
        <v>109</v>
      </c>
      <c r="D50" s="106" t="s">
        <v>10835</v>
      </c>
      <c r="E50" s="45" t="s">
        <v>62</v>
      </c>
      <c r="F50" s="45">
        <v>0</v>
      </c>
      <c r="G50" s="45">
        <v>3</v>
      </c>
      <c r="H50" s="106" t="s">
        <v>344</v>
      </c>
      <c r="I50" s="184" t="s">
        <v>11392</v>
      </c>
      <c r="J50" s="184" t="s">
        <v>11392</v>
      </c>
      <c r="K50" s="184" t="s">
        <v>11391</v>
      </c>
      <c r="L50" s="45">
        <v>14</v>
      </c>
      <c r="M50" s="116">
        <v>42569</v>
      </c>
      <c r="N50" s="106" t="s">
        <v>9971</v>
      </c>
      <c r="O50" s="106"/>
      <c r="P50"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&lt;tr&gt;&lt;td&gt;15704-1300&lt;/td&gt;&lt;td&gt;Soil erosion control, filter rock&lt;/td&gt;&lt;td&gt;m2&lt;/td&gt;&lt;td&gt;SOIL EROSION CONTROL, FILTER ROCK&lt;/td&gt;&lt;td&gt;SQYD&lt;/td&gt;&lt;td&gt;0&lt;/td&gt;&lt;td&gt;3&lt;/td&gt;&lt;td&gt;N&lt;/td&gt;&lt;td&gt;7/18/2016&lt;/td&gt;&lt;td&gt;&lt;/td&gt;&lt;/tr&gt;</v>
      </c>
      <c r="Q50" s="106" t="str">
        <f>IF(PayItems[[#This Row],[Date Added / Modified]]&gt;0,TEXT(PayItems[[#This Row],[Date Added / Modified]],"m/d/yyy"),"")</f>
        <v>7/18/2016</v>
      </c>
    </row>
    <row r="51" spans="1:17" x14ac:dyDescent="0.3">
      <c r="A51" s="6" t="s">
        <v>541</v>
      </c>
      <c r="B51" s="6" t="s">
        <v>542</v>
      </c>
      <c r="C51" s="6" t="s">
        <v>110</v>
      </c>
      <c r="D51" s="6" t="s">
        <v>543</v>
      </c>
      <c r="E51" s="8" t="s">
        <v>63</v>
      </c>
      <c r="F51" s="8">
        <v>0</v>
      </c>
      <c r="G51" s="8">
        <v>3</v>
      </c>
      <c r="H51" s="6" t="s">
        <v>344</v>
      </c>
      <c r="I51" s="184" t="s">
        <v>11392</v>
      </c>
      <c r="J51" s="184" t="s">
        <v>11392</v>
      </c>
      <c r="K51" s="184" t="s">
        <v>11391</v>
      </c>
      <c r="L51" s="8">
        <v>14</v>
      </c>
      <c r="M51" s="116"/>
      <c r="P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&lt;tr&gt;&lt;td&gt;15705-0100&lt;/td&gt;&lt;td&gt;Soil erosion control, silt fence&lt;/td&gt;&lt;td&gt;m&lt;/td&gt;&lt;td&gt;SOIL EROSION CONTROL, SILT FENCE&lt;/td&gt;&lt;td&gt;LNFT&lt;/td&gt;&lt;td&gt;0&lt;/td&gt;&lt;td&gt;3&lt;/td&gt;&lt;td&gt;N&lt;/td&gt;&lt;td&gt; &lt;/td&gt;&lt;td&gt;&lt;/td&gt;&lt;/tr&gt;</v>
      </c>
      <c r="Q51" s="106" t="str">
        <f>IF(PayItems[[#This Row],[Date Added / Modified]]&gt;0,TEXT(PayItems[[#This Row],[Date Added / Modified]],"m/d/yyy"),"")</f>
        <v/>
      </c>
    </row>
    <row r="52" spans="1:17" x14ac:dyDescent="0.3">
      <c r="A52" s="6" t="s">
        <v>544</v>
      </c>
      <c r="B52" s="6" t="s">
        <v>545</v>
      </c>
      <c r="C52" s="6" t="s">
        <v>110</v>
      </c>
      <c r="D52" s="6" t="s">
        <v>546</v>
      </c>
      <c r="E52" s="8" t="s">
        <v>63</v>
      </c>
      <c r="F52" s="8">
        <v>0</v>
      </c>
      <c r="G52" s="8">
        <v>3</v>
      </c>
      <c r="H52" s="6" t="s">
        <v>344</v>
      </c>
      <c r="I52" s="184" t="s">
        <v>11392</v>
      </c>
      <c r="J52" s="184" t="s">
        <v>11392</v>
      </c>
      <c r="K52" s="184" t="s">
        <v>11391</v>
      </c>
      <c r="L52" s="8">
        <v>14</v>
      </c>
      <c r="M52" s="116"/>
      <c r="P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&lt;tr&gt;&lt;td&gt;15705-0200&lt;/td&gt;&lt;td&gt;Soil erosion control, brush barriers&lt;/td&gt;&lt;td&gt;m&lt;/td&gt;&lt;td&gt;SOIL EROSION CONTROL, BRUSH BARRIERS&lt;/td&gt;&lt;td&gt;LNFT&lt;/td&gt;&lt;td&gt;0&lt;/td&gt;&lt;td&gt;3&lt;/td&gt;&lt;td&gt;N&lt;/td&gt;&lt;td&gt; &lt;/td&gt;&lt;td&gt;&lt;/td&gt;&lt;/tr&gt;</v>
      </c>
      <c r="Q52" s="106" t="str">
        <f>IF(PayItems[[#This Row],[Date Added / Modified]]&gt;0,TEXT(PayItems[[#This Row],[Date Added / Modified]],"m/d/yyy"),"")</f>
        <v/>
      </c>
    </row>
    <row r="53" spans="1:17" x14ac:dyDescent="0.3">
      <c r="A53" s="6" t="s">
        <v>547</v>
      </c>
      <c r="B53" s="6" t="s">
        <v>548</v>
      </c>
      <c r="C53" s="6" t="s">
        <v>110</v>
      </c>
      <c r="D53" s="6" t="s">
        <v>549</v>
      </c>
      <c r="E53" s="8" t="s">
        <v>63</v>
      </c>
      <c r="F53" s="8">
        <v>0</v>
      </c>
      <c r="G53" s="8">
        <v>3</v>
      </c>
      <c r="H53" s="6" t="s">
        <v>344</v>
      </c>
      <c r="I53" s="184" t="s">
        <v>11392</v>
      </c>
      <c r="J53" s="184" t="s">
        <v>11392</v>
      </c>
      <c r="K53" s="184" t="s">
        <v>11391</v>
      </c>
      <c r="L53" s="8">
        <v>14</v>
      </c>
      <c r="M53" s="116"/>
      <c r="P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&lt;tr&gt;&lt;td&gt;15705-0300&lt;/td&gt;&lt;td&gt;Soil erosion control, slope drains&lt;/td&gt;&lt;td&gt;m&lt;/td&gt;&lt;td&gt;SOIL EROSION CONTROL, SLOPE DRAINS&lt;/td&gt;&lt;td&gt;LNFT&lt;/td&gt;&lt;td&gt;0&lt;/td&gt;&lt;td&gt;3&lt;/td&gt;&lt;td&gt;N&lt;/td&gt;&lt;td&gt; &lt;/td&gt;&lt;td&gt;&lt;/td&gt;&lt;/tr&gt;</v>
      </c>
      <c r="Q53" s="106" t="str">
        <f>IF(PayItems[[#This Row],[Date Added / Modified]]&gt;0,TEXT(PayItems[[#This Row],[Date Added / Modified]],"m/d/yyy"),"")</f>
        <v/>
      </c>
    </row>
    <row r="54" spans="1:17" x14ac:dyDescent="0.3">
      <c r="A54" s="6" t="s">
        <v>550</v>
      </c>
      <c r="B54" s="6" t="s">
        <v>551</v>
      </c>
      <c r="C54" s="6" t="s">
        <v>110</v>
      </c>
      <c r="D54" s="6" t="s">
        <v>552</v>
      </c>
      <c r="E54" s="8" t="s">
        <v>63</v>
      </c>
      <c r="F54" s="8">
        <v>0</v>
      </c>
      <c r="G54" s="8">
        <v>3</v>
      </c>
      <c r="H54" s="6" t="s">
        <v>344</v>
      </c>
      <c r="I54" s="184" t="s">
        <v>11392</v>
      </c>
      <c r="J54" s="184" t="s">
        <v>11392</v>
      </c>
      <c r="K54" s="184" t="s">
        <v>11391</v>
      </c>
      <c r="L54" s="8">
        <v>14</v>
      </c>
      <c r="M54" s="116"/>
      <c r="P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&lt;tr&gt;&lt;td&gt;15705-0400&lt;/td&gt;&lt;td&gt;Soil erosion control, earth berms&lt;/td&gt;&lt;td&gt;m&lt;/td&gt;&lt;td&gt;SOIL EROSION CONTROL, EARTH BERMS&lt;/td&gt;&lt;td&gt;LNFT&lt;/td&gt;&lt;td&gt;0&lt;/td&gt;&lt;td&gt;3&lt;/td&gt;&lt;td&gt;N&lt;/td&gt;&lt;td&gt; &lt;/td&gt;&lt;td&gt;&lt;/td&gt;&lt;/tr&gt;</v>
      </c>
      <c r="Q54" s="106" t="str">
        <f>IF(PayItems[[#This Row],[Date Added / Modified]]&gt;0,TEXT(PayItems[[#This Row],[Date Added / Modified]],"m/d/yyy"),"")</f>
        <v/>
      </c>
    </row>
    <row r="55" spans="1:17" x14ac:dyDescent="0.3">
      <c r="A55" s="6" t="s">
        <v>553</v>
      </c>
      <c r="B55" s="6" t="s">
        <v>554</v>
      </c>
      <c r="C55" s="6" t="s">
        <v>110</v>
      </c>
      <c r="D55" s="6" t="s">
        <v>555</v>
      </c>
      <c r="E55" s="8" t="s">
        <v>63</v>
      </c>
      <c r="F55" s="8">
        <v>0</v>
      </c>
      <c r="G55" s="8">
        <v>3</v>
      </c>
      <c r="H55" s="6" t="s">
        <v>344</v>
      </c>
      <c r="I55" s="184" t="s">
        <v>11392</v>
      </c>
      <c r="J55" s="184" t="s">
        <v>11392</v>
      </c>
      <c r="K55" s="184" t="s">
        <v>11391</v>
      </c>
      <c r="L55" s="8">
        <v>14</v>
      </c>
      <c r="M55" s="116"/>
      <c r="P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&lt;tr&gt;&lt;td&gt;15705-0500&lt;/td&gt;&lt;td&gt;Soil erosion control, temporary culvert pipe&lt;/td&gt;&lt;td&gt;m&lt;/td&gt;&lt;td&gt;SOIL EROSION CONTROL, TEMPORARY CULVERT PIPE&lt;/td&gt;&lt;td&gt;LNFT&lt;/td&gt;&lt;td&gt;0&lt;/td&gt;&lt;td&gt;3&lt;/td&gt;&lt;td&gt;N&lt;/td&gt;&lt;td&gt; &lt;/td&gt;&lt;td&gt;&lt;/td&gt;&lt;/tr&gt;</v>
      </c>
      <c r="Q55" s="106" t="str">
        <f>IF(PayItems[[#This Row],[Date Added / Modified]]&gt;0,TEXT(PayItems[[#This Row],[Date Added / Modified]],"m/d/yyy"),"")</f>
        <v/>
      </c>
    </row>
    <row r="56" spans="1:17" x14ac:dyDescent="0.3">
      <c r="A56" s="6" t="s">
        <v>556</v>
      </c>
      <c r="B56" s="6" t="s">
        <v>557</v>
      </c>
      <c r="C56" s="6" t="s">
        <v>110</v>
      </c>
      <c r="D56" s="6" t="s">
        <v>558</v>
      </c>
      <c r="E56" s="8" t="s">
        <v>63</v>
      </c>
      <c r="F56" s="8">
        <v>0</v>
      </c>
      <c r="G56" s="8">
        <v>3</v>
      </c>
      <c r="H56" s="6" t="s">
        <v>344</v>
      </c>
      <c r="I56" s="184" t="s">
        <v>11392</v>
      </c>
      <c r="J56" s="184" t="s">
        <v>11392</v>
      </c>
      <c r="K56" s="184" t="s">
        <v>11391</v>
      </c>
      <c r="L56" s="8">
        <v>14</v>
      </c>
      <c r="M56" s="116"/>
      <c r="P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&lt;tr&gt;&lt;td&gt;15705-0600&lt;/td&gt;&lt;td&gt;Soil erosion control, temporary 600mm culvert pipe&lt;/td&gt;&lt;td&gt;m&lt;/td&gt;&lt;td&gt;SOIL EROSION CONTROL, TEMPORARY 24-INCH CULVERT PIPE&lt;/td&gt;&lt;td&gt;LNFT&lt;/td&gt;&lt;td&gt;0&lt;/td&gt;&lt;td&gt;3&lt;/td&gt;&lt;td&gt;N&lt;/td&gt;&lt;td&gt; &lt;/td&gt;&lt;td&gt;&lt;/td&gt;&lt;/tr&gt;</v>
      </c>
      <c r="Q56" s="106" t="str">
        <f>IF(PayItems[[#This Row],[Date Added / Modified]]&gt;0,TEXT(PayItems[[#This Row],[Date Added / Modified]],"m/d/yyy"),"")</f>
        <v/>
      </c>
    </row>
    <row r="57" spans="1:17" x14ac:dyDescent="0.3">
      <c r="A57" s="6" t="s">
        <v>559</v>
      </c>
      <c r="B57" s="6" t="s">
        <v>560</v>
      </c>
      <c r="C57" s="6" t="s">
        <v>110</v>
      </c>
      <c r="D57" s="6" t="s">
        <v>561</v>
      </c>
      <c r="E57" s="8" t="s">
        <v>63</v>
      </c>
      <c r="F57" s="8">
        <v>0</v>
      </c>
      <c r="G57" s="8">
        <v>3</v>
      </c>
      <c r="H57" s="6" t="s">
        <v>344</v>
      </c>
      <c r="I57" s="184" t="s">
        <v>11392</v>
      </c>
      <c r="J57" s="184" t="s">
        <v>11392</v>
      </c>
      <c r="K57" s="184" t="s">
        <v>11391</v>
      </c>
      <c r="L57" s="8">
        <v>14</v>
      </c>
      <c r="M57" s="116"/>
      <c r="P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&lt;tr&gt;&lt;td&gt;15705-0700&lt;/td&gt;&lt;td&gt;Soil erosion control, temporary 750mm culvert pipe&lt;/td&gt;&lt;td&gt;m&lt;/td&gt;&lt;td&gt;SOIL EROSION CONTROL, TEMPORARY 30-INCH CULVERT PIPE&lt;/td&gt;&lt;td&gt;LNFT&lt;/td&gt;&lt;td&gt;0&lt;/td&gt;&lt;td&gt;3&lt;/td&gt;&lt;td&gt;N&lt;/td&gt;&lt;td&gt; &lt;/td&gt;&lt;td&gt;&lt;/td&gt;&lt;/tr&gt;</v>
      </c>
      <c r="Q57" s="106" t="str">
        <f>IF(PayItems[[#This Row],[Date Added / Modified]]&gt;0,TEXT(PayItems[[#This Row],[Date Added / Modified]],"m/d/yyy"),"")</f>
        <v/>
      </c>
    </row>
    <row r="58" spans="1:17" x14ac:dyDescent="0.3">
      <c r="A58" s="6" t="s">
        <v>562</v>
      </c>
      <c r="B58" s="6" t="s">
        <v>563</v>
      </c>
      <c r="C58" s="6" t="s">
        <v>110</v>
      </c>
      <c r="D58" s="6" t="s">
        <v>564</v>
      </c>
      <c r="E58" s="8" t="s">
        <v>63</v>
      </c>
      <c r="F58" s="8">
        <v>0</v>
      </c>
      <c r="G58" s="8">
        <v>3</v>
      </c>
      <c r="H58" s="6" t="s">
        <v>344</v>
      </c>
      <c r="I58" s="184" t="s">
        <v>11392</v>
      </c>
      <c r="J58" s="184" t="s">
        <v>11392</v>
      </c>
      <c r="K58" s="184" t="s">
        <v>11391</v>
      </c>
      <c r="L58" s="8">
        <v>14</v>
      </c>
      <c r="M58" s="116"/>
      <c r="P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&lt;tr&gt;&lt;td&gt;15705-0800&lt;/td&gt;&lt;td&gt;Soil erosion control, temporary 900mm culvert pipe&lt;/td&gt;&lt;td&gt;m&lt;/td&gt;&lt;td&gt;SOIL EROSION CONTROL, TEMPORARY 36-INCH CULVERT PIPE&lt;/td&gt;&lt;td&gt;LNFT&lt;/td&gt;&lt;td&gt;0&lt;/td&gt;&lt;td&gt;3&lt;/td&gt;&lt;td&gt;N&lt;/td&gt;&lt;td&gt; &lt;/td&gt;&lt;td&gt;&lt;/td&gt;&lt;/tr&gt;</v>
      </c>
      <c r="Q58" s="106" t="str">
        <f>IF(PayItems[[#This Row],[Date Added / Modified]]&gt;0,TEXT(PayItems[[#This Row],[Date Added / Modified]],"m/d/yyy"),"")</f>
        <v/>
      </c>
    </row>
    <row r="59" spans="1:17" x14ac:dyDescent="0.3">
      <c r="A59" s="6" t="s">
        <v>565</v>
      </c>
      <c r="B59" s="6" t="s">
        <v>566</v>
      </c>
      <c r="C59" s="6" t="s">
        <v>110</v>
      </c>
      <c r="D59" s="6" t="s">
        <v>567</v>
      </c>
      <c r="E59" s="8" t="s">
        <v>63</v>
      </c>
      <c r="F59" s="8">
        <v>0</v>
      </c>
      <c r="G59" s="8">
        <v>3</v>
      </c>
      <c r="H59" s="6" t="s">
        <v>344</v>
      </c>
      <c r="I59" s="184" t="s">
        <v>11392</v>
      </c>
      <c r="J59" s="184" t="s">
        <v>11392</v>
      </c>
      <c r="K59" s="184" t="s">
        <v>11391</v>
      </c>
      <c r="L59" s="8">
        <v>14</v>
      </c>
      <c r="M59" s="116"/>
      <c r="P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&lt;tr&gt;&lt;td&gt;15705-0900&lt;/td&gt;&lt;td&gt;Soil erosion control, temporary 1050mm culvert pipe&lt;/td&gt;&lt;td&gt;m&lt;/td&gt;&lt;td&gt;SOIL EROSION CONTROL, TEMPORARY 42-INCH CULVERT PIPE&lt;/td&gt;&lt;td&gt;LNFT&lt;/td&gt;&lt;td&gt;0&lt;/td&gt;&lt;td&gt;3&lt;/td&gt;&lt;td&gt;N&lt;/td&gt;&lt;td&gt; &lt;/td&gt;&lt;td&gt;&lt;/td&gt;&lt;/tr&gt;</v>
      </c>
      <c r="Q59" s="106" t="str">
        <f>IF(PayItems[[#This Row],[Date Added / Modified]]&gt;0,TEXT(PayItems[[#This Row],[Date Added / Modified]],"m/d/yyy"),"")</f>
        <v/>
      </c>
    </row>
    <row r="60" spans="1:17" x14ac:dyDescent="0.3">
      <c r="A60" s="6" t="s">
        <v>568</v>
      </c>
      <c r="B60" s="6" t="s">
        <v>569</v>
      </c>
      <c r="C60" s="6" t="s">
        <v>110</v>
      </c>
      <c r="D60" s="6" t="s">
        <v>570</v>
      </c>
      <c r="E60" s="8" t="s">
        <v>63</v>
      </c>
      <c r="F60" s="8">
        <v>0</v>
      </c>
      <c r="G60" s="8">
        <v>3</v>
      </c>
      <c r="H60" s="6" t="s">
        <v>344</v>
      </c>
      <c r="I60" s="184" t="s">
        <v>11392</v>
      </c>
      <c r="J60" s="184" t="s">
        <v>11392</v>
      </c>
      <c r="K60" s="184" t="s">
        <v>11391</v>
      </c>
      <c r="L60" s="8">
        <v>14</v>
      </c>
      <c r="M60" s="116"/>
      <c r="P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&lt;tr&gt;&lt;td&gt;15705-1000&lt;/td&gt;&lt;td&gt;Soil erosion control, temporary 1200mm culvert pipe&lt;/td&gt;&lt;td&gt;m&lt;/td&gt;&lt;td&gt;SOIL EROSION CONTROL, TEMPORARY 48-INCH CULVERT PIPE&lt;/td&gt;&lt;td&gt;LNFT&lt;/td&gt;&lt;td&gt;0&lt;/td&gt;&lt;td&gt;3&lt;/td&gt;&lt;td&gt;N&lt;/td&gt;&lt;td&gt; &lt;/td&gt;&lt;td&gt;&lt;/td&gt;&lt;/tr&gt;</v>
      </c>
      <c r="Q60" s="106" t="str">
        <f>IF(PayItems[[#This Row],[Date Added / Modified]]&gt;0,TEXT(PayItems[[#This Row],[Date Added / Modified]],"m/d/yyy"),"")</f>
        <v/>
      </c>
    </row>
    <row r="61" spans="1:17" x14ac:dyDescent="0.3">
      <c r="A61" s="6" t="s">
        <v>571</v>
      </c>
      <c r="B61" s="6" t="s">
        <v>572</v>
      </c>
      <c r="C61" s="6" t="s">
        <v>110</v>
      </c>
      <c r="D61" s="6" t="s">
        <v>573</v>
      </c>
      <c r="E61" s="8" t="s">
        <v>63</v>
      </c>
      <c r="F61" s="8">
        <v>0</v>
      </c>
      <c r="G61" s="8">
        <v>3</v>
      </c>
      <c r="H61" s="6" t="s">
        <v>344</v>
      </c>
      <c r="I61" s="184" t="s">
        <v>11392</v>
      </c>
      <c r="J61" s="184" t="s">
        <v>11392</v>
      </c>
      <c r="K61" s="184" t="s">
        <v>11391</v>
      </c>
      <c r="L61" s="8">
        <v>14</v>
      </c>
      <c r="M61" s="116"/>
      <c r="P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&lt;tr&gt;&lt;td&gt;15705-1100&lt;/td&gt;&lt;td&gt;Soil erosion control, temporary 1500mm culvert pipe&lt;/td&gt;&lt;td&gt;m&lt;/td&gt;&lt;td&gt;SOIL EROSION CONTROL, TEMPORARY 60-INCH CULVERT PIPE&lt;/td&gt;&lt;td&gt;LNFT&lt;/td&gt;&lt;td&gt;0&lt;/td&gt;&lt;td&gt;3&lt;/td&gt;&lt;td&gt;N&lt;/td&gt;&lt;td&gt; &lt;/td&gt;&lt;td&gt;&lt;/td&gt;&lt;/tr&gt;</v>
      </c>
      <c r="Q61" s="106" t="str">
        <f>IF(PayItems[[#This Row],[Date Added / Modified]]&gt;0,TEXT(PayItems[[#This Row],[Date Added / Modified]],"m/d/yyy"),"")</f>
        <v/>
      </c>
    </row>
    <row r="62" spans="1:17" x14ac:dyDescent="0.3">
      <c r="A62" s="6" t="s">
        <v>574</v>
      </c>
      <c r="B62" s="6" t="s">
        <v>575</v>
      </c>
      <c r="C62" s="6" t="s">
        <v>110</v>
      </c>
      <c r="D62" s="6" t="s">
        <v>576</v>
      </c>
      <c r="E62" s="8" t="s">
        <v>63</v>
      </c>
      <c r="F62" s="8">
        <v>0</v>
      </c>
      <c r="G62" s="8">
        <v>3</v>
      </c>
      <c r="H62" s="6" t="s">
        <v>344</v>
      </c>
      <c r="I62" s="184" t="s">
        <v>11392</v>
      </c>
      <c r="J62" s="184" t="s">
        <v>11392</v>
      </c>
      <c r="K62" s="184" t="s">
        <v>11391</v>
      </c>
      <c r="L62" s="8">
        <v>14</v>
      </c>
      <c r="M62" s="116"/>
      <c r="P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&lt;tr&gt;&lt;td&gt;15705-1200&lt;/td&gt;&lt;td&gt;Soil erosion control, temporary 1800mm culvert pipe&lt;/td&gt;&lt;td&gt;m&lt;/td&gt;&lt;td&gt;SOIL EROSION CONTROL, TEMPORARY 72-INCH CULVERT PIPE&lt;/td&gt;&lt;td&gt;LNFT&lt;/td&gt;&lt;td&gt;0&lt;/td&gt;&lt;td&gt;3&lt;/td&gt;&lt;td&gt;N&lt;/td&gt;&lt;td&gt; &lt;/td&gt;&lt;td&gt;&lt;/td&gt;&lt;/tr&gt;</v>
      </c>
      <c r="Q62" s="106" t="str">
        <f>IF(PayItems[[#This Row],[Date Added / Modified]]&gt;0,TEXT(PayItems[[#This Row],[Date Added / Modified]],"m/d/yyy"),"")</f>
        <v/>
      </c>
    </row>
    <row r="63" spans="1:17" x14ac:dyDescent="0.3">
      <c r="A63" s="6" t="s">
        <v>577</v>
      </c>
      <c r="B63" s="6" t="s">
        <v>518</v>
      </c>
      <c r="C63" s="6" t="s">
        <v>110</v>
      </c>
      <c r="D63" s="6" t="s">
        <v>519</v>
      </c>
      <c r="E63" s="8" t="s">
        <v>63</v>
      </c>
      <c r="F63" s="8">
        <v>0</v>
      </c>
      <c r="G63" s="8">
        <v>3</v>
      </c>
      <c r="H63" s="6" t="s">
        <v>344</v>
      </c>
      <c r="I63" s="184" t="s">
        <v>11392</v>
      </c>
      <c r="J63" s="184" t="s">
        <v>11392</v>
      </c>
      <c r="K63" s="184" t="s">
        <v>11391</v>
      </c>
      <c r="L63" s="8">
        <v>14</v>
      </c>
      <c r="M63" s="116"/>
      <c r="P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&lt;tr&gt;&lt;td&gt;15705-1300&lt;/td&gt;&lt;td&gt;Soil erosion control, temporary diversion channel&lt;/td&gt;&lt;td&gt;m&lt;/td&gt;&lt;td&gt;SOIL EROSION CONTROL, TEMPORARY DIVERSION CHANNEL&lt;/td&gt;&lt;td&gt;LNFT&lt;/td&gt;&lt;td&gt;0&lt;/td&gt;&lt;td&gt;3&lt;/td&gt;&lt;td&gt;N&lt;/td&gt;&lt;td&gt; &lt;/td&gt;&lt;td&gt;&lt;/td&gt;&lt;/tr&gt;</v>
      </c>
      <c r="Q63" s="106" t="str">
        <f>IF(PayItems[[#This Row],[Date Added / Modified]]&gt;0,TEXT(PayItems[[#This Row],[Date Added / Modified]],"m/d/yyy"),"")</f>
        <v/>
      </c>
    </row>
    <row r="64" spans="1:17" x14ac:dyDescent="0.3">
      <c r="A64" s="6" t="s">
        <v>578</v>
      </c>
      <c r="B64" s="6" t="s">
        <v>8997</v>
      </c>
      <c r="C64" s="6" t="s">
        <v>110</v>
      </c>
      <c r="D64" s="6" t="s">
        <v>9066</v>
      </c>
      <c r="E64" s="8" t="s">
        <v>63</v>
      </c>
      <c r="F64" s="8">
        <v>0</v>
      </c>
      <c r="G64" s="8">
        <v>3</v>
      </c>
      <c r="H64" s="6" t="s">
        <v>344</v>
      </c>
      <c r="I64" s="184" t="s">
        <v>11392</v>
      </c>
      <c r="J64" s="184" t="s">
        <v>11392</v>
      </c>
      <c r="K64" s="184" t="s">
        <v>11391</v>
      </c>
      <c r="L64" s="8">
        <v>14</v>
      </c>
      <c r="M64" s="116"/>
      <c r="P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&lt;tr&gt;&lt;td&gt;15705-1400&lt;/td&gt;&lt;td&gt;Soil erosion control, fiber roll&lt;/td&gt;&lt;td&gt;m&lt;/td&gt;&lt;td&gt;SOIL EROSION CONTROL, FIBER ROLL&lt;/td&gt;&lt;td&gt;LNFT&lt;/td&gt;&lt;td&gt;0&lt;/td&gt;&lt;td&gt;3&lt;/td&gt;&lt;td&gt;N&lt;/td&gt;&lt;td&gt; &lt;/td&gt;&lt;td&gt;&lt;/td&gt;&lt;/tr&gt;</v>
      </c>
      <c r="Q64" s="106" t="str">
        <f>IF(PayItems[[#This Row],[Date Added / Modified]]&gt;0,TEXT(PayItems[[#This Row],[Date Added / Modified]],"m/d/yyy"),"")</f>
        <v/>
      </c>
    </row>
    <row r="65" spans="1:17" x14ac:dyDescent="0.3">
      <c r="A65" s="6" t="s">
        <v>579</v>
      </c>
      <c r="B65" s="6" t="s">
        <v>8998</v>
      </c>
      <c r="C65" s="6" t="s">
        <v>110</v>
      </c>
      <c r="D65" s="6" t="s">
        <v>9067</v>
      </c>
      <c r="E65" s="8" t="s">
        <v>63</v>
      </c>
      <c r="F65" s="8">
        <v>0</v>
      </c>
      <c r="G65" s="8">
        <v>3</v>
      </c>
      <c r="H65" s="6" t="s">
        <v>344</v>
      </c>
      <c r="I65" s="184" t="s">
        <v>11392</v>
      </c>
      <c r="J65" s="184" t="s">
        <v>11392</v>
      </c>
      <c r="K65" s="184" t="s">
        <v>11391</v>
      </c>
      <c r="L65" s="8">
        <v>14</v>
      </c>
      <c r="M65" s="116"/>
      <c r="P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&lt;tr&gt;&lt;td&gt;15705-1500&lt;/td&gt;&lt;td&gt;Soil erosion control, compost sock&lt;/td&gt;&lt;td&gt;m&lt;/td&gt;&lt;td&gt;SOIL EROSION CONTROL, COMPOST SOCK&lt;/td&gt;&lt;td&gt;LNFT&lt;/td&gt;&lt;td&gt;0&lt;/td&gt;&lt;td&gt;3&lt;/td&gt;&lt;td&gt;N&lt;/td&gt;&lt;td&gt; &lt;/td&gt;&lt;td&gt;&lt;/td&gt;&lt;/tr&gt;</v>
      </c>
      <c r="Q65" s="106" t="str">
        <f>IF(PayItems[[#This Row],[Date Added / Modified]]&gt;0,TEXT(PayItems[[#This Row],[Date Added / Modified]],"m/d/yyy"),"")</f>
        <v/>
      </c>
    </row>
    <row r="66" spans="1:17" x14ac:dyDescent="0.3">
      <c r="A66" s="6" t="s">
        <v>580</v>
      </c>
      <c r="B66" s="6" t="s">
        <v>581</v>
      </c>
      <c r="C66" s="6" t="s">
        <v>110</v>
      </c>
      <c r="D66" s="6" t="s">
        <v>582</v>
      </c>
      <c r="E66" s="8" t="s">
        <v>63</v>
      </c>
      <c r="F66" s="8">
        <v>0</v>
      </c>
      <c r="G66" s="8">
        <v>3</v>
      </c>
      <c r="H66" s="6" t="s">
        <v>344</v>
      </c>
      <c r="I66" s="184" t="s">
        <v>11392</v>
      </c>
      <c r="J66" s="184" t="s">
        <v>11392</v>
      </c>
      <c r="K66" s="184" t="s">
        <v>11391</v>
      </c>
      <c r="L66" s="8">
        <v>14</v>
      </c>
      <c r="M66" s="116"/>
      <c r="P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&lt;tr&gt;&lt;td&gt;15705-1600&lt;/td&gt;&lt;td&gt;Soil erosion control, absorbent boom&lt;/td&gt;&lt;td&gt;m&lt;/td&gt;&lt;td&gt;SOIL EROSION CONTROL, ABSORBENT BOOM&lt;/td&gt;&lt;td&gt;LNFT&lt;/td&gt;&lt;td&gt;0&lt;/td&gt;&lt;td&gt;3&lt;/td&gt;&lt;td&gt;N&lt;/td&gt;&lt;td&gt; &lt;/td&gt;&lt;td&gt;&lt;/td&gt;&lt;/tr&gt;</v>
      </c>
      <c r="Q66" s="106" t="str">
        <f>IF(PayItems[[#This Row],[Date Added / Modified]]&gt;0,TEXT(PayItems[[#This Row],[Date Added / Modified]],"m/d/yyy"),"")</f>
        <v/>
      </c>
    </row>
    <row r="67" spans="1:17" x14ac:dyDescent="0.3">
      <c r="A67" s="6" t="s">
        <v>583</v>
      </c>
      <c r="B67" s="6" t="s">
        <v>584</v>
      </c>
      <c r="C67" s="6" t="s">
        <v>110</v>
      </c>
      <c r="D67" s="6" t="s">
        <v>585</v>
      </c>
      <c r="E67" s="8" t="s">
        <v>63</v>
      </c>
      <c r="F67" s="8">
        <v>0</v>
      </c>
      <c r="G67" s="8">
        <v>3</v>
      </c>
      <c r="H67" s="6" t="s">
        <v>344</v>
      </c>
      <c r="I67" s="184" t="s">
        <v>11392</v>
      </c>
      <c r="J67" s="184" t="s">
        <v>11392</v>
      </c>
      <c r="K67" s="184" t="s">
        <v>11391</v>
      </c>
      <c r="L67" s="8">
        <v>14</v>
      </c>
      <c r="M67" s="116"/>
      <c r="P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&lt;tr&gt;&lt;td&gt;15705-1700&lt;/td&gt;&lt;td&gt;Soil erosion control, filter berm&lt;/td&gt;&lt;td&gt;m&lt;/td&gt;&lt;td&gt;SOIL EROSION CONTROL, FILTER BERM&lt;/td&gt;&lt;td&gt;LNFT&lt;/td&gt;&lt;td&gt;0&lt;/td&gt;&lt;td&gt;3&lt;/td&gt;&lt;td&gt;N&lt;/td&gt;&lt;td&gt; &lt;/td&gt;&lt;td&gt;&lt;/td&gt;&lt;/tr&gt;</v>
      </c>
      <c r="Q67" s="106" t="str">
        <f>IF(PayItems[[#This Row],[Date Added / Modified]]&gt;0,TEXT(PayItems[[#This Row],[Date Added / Modified]],"m/d/yyy"),"")</f>
        <v/>
      </c>
    </row>
    <row r="68" spans="1:17" x14ac:dyDescent="0.3">
      <c r="A68" s="6" t="s">
        <v>586</v>
      </c>
      <c r="B68" s="6" t="s">
        <v>587</v>
      </c>
      <c r="C68" s="6" t="s">
        <v>110</v>
      </c>
      <c r="D68" s="6" t="s">
        <v>588</v>
      </c>
      <c r="E68" s="8" t="s">
        <v>63</v>
      </c>
      <c r="F68" s="8">
        <v>0</v>
      </c>
      <c r="G68" s="8">
        <v>3</v>
      </c>
      <c r="H68" s="6" t="s">
        <v>344</v>
      </c>
      <c r="I68" s="184" t="s">
        <v>11392</v>
      </c>
      <c r="J68" s="184" t="s">
        <v>11392</v>
      </c>
      <c r="K68" s="184" t="s">
        <v>11391</v>
      </c>
      <c r="L68" s="8">
        <v>14</v>
      </c>
      <c r="M68" s="116"/>
      <c r="P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&lt;tr&gt;&lt;td&gt;15705-1800&lt;/td&gt;&lt;td&gt;Soil erosion control, temporary diversion berm&lt;/td&gt;&lt;td&gt;m&lt;/td&gt;&lt;td&gt;SOIL EROSION CONTROL, TEMPORARY DIVERSION BERM&lt;/td&gt;&lt;td&gt;LNFT&lt;/td&gt;&lt;td&gt;0&lt;/td&gt;&lt;td&gt;3&lt;/td&gt;&lt;td&gt;N&lt;/td&gt;&lt;td&gt; &lt;/td&gt;&lt;td&gt;&lt;/td&gt;&lt;/tr&gt;</v>
      </c>
      <c r="Q68" s="106" t="str">
        <f>IF(PayItems[[#This Row],[Date Added / Modified]]&gt;0,TEXT(PayItems[[#This Row],[Date Added / Modified]],"m/d/yyy"),"")</f>
        <v/>
      </c>
    </row>
    <row r="69" spans="1:17" x14ac:dyDescent="0.3">
      <c r="A69" s="106" t="s">
        <v>11196</v>
      </c>
      <c r="B69" s="106" t="s">
        <v>11197</v>
      </c>
      <c r="C69" s="88" t="s">
        <v>110</v>
      </c>
      <c r="D69" s="106" t="s">
        <v>11198</v>
      </c>
      <c r="E69" s="104" t="s">
        <v>63</v>
      </c>
      <c r="F69" s="104">
        <v>0</v>
      </c>
      <c r="G69" s="104">
        <v>3</v>
      </c>
      <c r="H69" s="88" t="s">
        <v>344</v>
      </c>
      <c r="I69" s="184" t="s">
        <v>11392</v>
      </c>
      <c r="J69" s="184" t="s">
        <v>11392</v>
      </c>
      <c r="K69" s="184" t="s">
        <v>11391</v>
      </c>
      <c r="L69" s="104">
        <v>14</v>
      </c>
      <c r="M69" s="116">
        <v>43885</v>
      </c>
      <c r="N69" s="106" t="s">
        <v>9962</v>
      </c>
      <c r="O69" s="168"/>
      <c r="P6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&lt;tr&gt;&lt;td&gt;15705-1900&lt;/td&gt;&lt;td&gt;Soil erosion control, temporary water crossing&lt;/td&gt;&lt;td&gt;m&lt;/td&gt;&lt;td&gt;SOIL EROSION CONTROL, TEMPORARY WATER CROSSING&lt;/td&gt;&lt;td&gt;LNFT&lt;/td&gt;&lt;td&gt;0&lt;/td&gt;&lt;td&gt;3&lt;/td&gt;&lt;td&gt;N&lt;/td&gt;&lt;td&gt;2/24/2020&lt;/td&gt;&lt;td&gt;&lt;/td&gt;&lt;/tr&gt;</v>
      </c>
      <c r="Q69" s="169" t="str">
        <f>IF(PayItems[[#This Row],[Date Added / Modified]]&gt;0,TEXT(PayItems[[#This Row],[Date Added / Modified]],"m/d/yyy"),"")</f>
        <v>2/24/2020</v>
      </c>
    </row>
    <row r="70" spans="1:17" x14ac:dyDescent="0.3">
      <c r="A70" s="6" t="s">
        <v>589</v>
      </c>
      <c r="B70" s="6" t="s">
        <v>8627</v>
      </c>
      <c r="C70" s="6" t="s">
        <v>110</v>
      </c>
      <c r="D70" s="6" t="s">
        <v>8626</v>
      </c>
      <c r="E70" s="8" t="s">
        <v>63</v>
      </c>
      <c r="F70" s="8">
        <v>0</v>
      </c>
      <c r="G70" s="8">
        <v>3</v>
      </c>
      <c r="H70" s="6" t="s">
        <v>344</v>
      </c>
      <c r="I70" s="184" t="s">
        <v>11392</v>
      </c>
      <c r="J70" s="184" t="s">
        <v>11392</v>
      </c>
      <c r="K70" s="184" t="s">
        <v>11391</v>
      </c>
      <c r="L70" s="8">
        <v>14</v>
      </c>
      <c r="M70" s="116"/>
      <c r="P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&lt;tr&gt;&lt;td&gt;15705-2000&lt;/td&gt;&lt;td&gt;Soil erosion control, floating turbidity curtain&lt;/td&gt;&lt;td&gt;m&lt;/td&gt;&lt;td&gt;SOIL EROSION CONTROL, FLOATING TURBIDITY CURTAIN&lt;/td&gt;&lt;td&gt;LNFT&lt;/td&gt;&lt;td&gt;0&lt;/td&gt;&lt;td&gt;3&lt;/td&gt;&lt;td&gt;N&lt;/td&gt;&lt;td&gt; &lt;/td&gt;&lt;td&gt;&lt;/td&gt;&lt;/tr&gt;</v>
      </c>
      <c r="Q70" s="106" t="str">
        <f>IF(PayItems[[#This Row],[Date Added / Modified]]&gt;0,TEXT(PayItems[[#This Row],[Date Added / Modified]],"m/d/yyy"),"")</f>
        <v/>
      </c>
    </row>
    <row r="71" spans="1:17" x14ac:dyDescent="0.3">
      <c r="A71" s="6" t="s">
        <v>590</v>
      </c>
      <c r="B71" s="6" t="s">
        <v>591</v>
      </c>
      <c r="C71" s="6" t="s">
        <v>110</v>
      </c>
      <c r="D71" s="6" t="s">
        <v>592</v>
      </c>
      <c r="E71" s="8" t="s">
        <v>63</v>
      </c>
      <c r="F71" s="8">
        <v>0</v>
      </c>
      <c r="G71" s="8">
        <v>3</v>
      </c>
      <c r="H71" s="6" t="s">
        <v>344</v>
      </c>
      <c r="I71" s="184" t="s">
        <v>11392</v>
      </c>
      <c r="J71" s="184" t="s">
        <v>11392</v>
      </c>
      <c r="K71" s="184" t="s">
        <v>11391</v>
      </c>
      <c r="L71" s="8">
        <v>14</v>
      </c>
      <c r="M71" s="116"/>
      <c r="P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&lt;tr&gt;&lt;td&gt;15705-2100&lt;/td&gt;&lt;td&gt;Soil erosion control, silt barrier&lt;/td&gt;&lt;td&gt;m&lt;/td&gt;&lt;td&gt;SOIL EROSION CONTROL, SILT BARRIER&lt;/td&gt;&lt;td&gt;LNFT&lt;/td&gt;&lt;td&gt;0&lt;/td&gt;&lt;td&gt;3&lt;/td&gt;&lt;td&gt;N&lt;/td&gt;&lt;td&gt; &lt;/td&gt;&lt;td&gt;&lt;/td&gt;&lt;/tr&gt;</v>
      </c>
      <c r="Q71" s="106" t="str">
        <f>IF(PayItems[[#This Row],[Date Added / Modified]]&gt;0,TEXT(PayItems[[#This Row],[Date Added / Modified]],"m/d/yyy"),"")</f>
        <v/>
      </c>
    </row>
    <row r="72" spans="1:17" x14ac:dyDescent="0.3">
      <c r="A72" s="6" t="s">
        <v>10158</v>
      </c>
      <c r="B72" s="6" t="s">
        <v>10164</v>
      </c>
      <c r="C72" s="6" t="s">
        <v>110</v>
      </c>
      <c r="D72" s="6" t="s">
        <v>10165</v>
      </c>
      <c r="E72" s="8" t="s">
        <v>63</v>
      </c>
      <c r="F72" s="8">
        <v>0</v>
      </c>
      <c r="G72" s="8">
        <v>3</v>
      </c>
      <c r="H72" s="6" t="s">
        <v>344</v>
      </c>
      <c r="I72" s="184" t="s">
        <v>11392</v>
      </c>
      <c r="J72" s="184" t="s">
        <v>11392</v>
      </c>
      <c r="K72" s="184" t="s">
        <v>11391</v>
      </c>
      <c r="L72" s="8">
        <v>14</v>
      </c>
      <c r="M72" s="116">
        <v>42219</v>
      </c>
      <c r="N72" s="106" t="s">
        <v>9962</v>
      </c>
      <c r="O72" s="106"/>
      <c r="P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&lt;tr&gt;&lt;td&gt;15705-2200&lt;/td&gt;&lt;td&gt;Soil erosion control, diversion fence&lt;/td&gt;&lt;td&gt;m&lt;/td&gt;&lt;td&gt;SOIL EROSION CONTROL, DIVERSION FENCE&lt;/td&gt;&lt;td&gt;LNFT&lt;/td&gt;&lt;td&gt;0&lt;/td&gt;&lt;td&gt;3&lt;/td&gt;&lt;td&gt;N&lt;/td&gt;&lt;td&gt;8/3/2015&lt;/td&gt;&lt;td&gt;&lt;/td&gt;&lt;/tr&gt;</v>
      </c>
      <c r="Q72" s="106" t="str">
        <f>IF(PayItems[[#This Row],[Date Added / Modified]]&gt;0,TEXT(PayItems[[#This Row],[Date Added / Modified]],"m/d/yyy"),"")</f>
        <v>8/3/2015</v>
      </c>
    </row>
    <row r="73" spans="1:17" x14ac:dyDescent="0.3">
      <c r="A73" s="6" t="s">
        <v>593</v>
      </c>
      <c r="B73" s="6" t="s">
        <v>594</v>
      </c>
      <c r="C73" s="6" t="s">
        <v>6</v>
      </c>
      <c r="D73" s="6" t="s">
        <v>595</v>
      </c>
      <c r="E73" s="8" t="s">
        <v>59</v>
      </c>
      <c r="F73" s="8">
        <v>0</v>
      </c>
      <c r="G73" s="8">
        <v>3</v>
      </c>
      <c r="H73" s="6" t="s">
        <v>344</v>
      </c>
      <c r="I73" s="184" t="s">
        <v>11392</v>
      </c>
      <c r="J73" s="184" t="s">
        <v>11392</v>
      </c>
      <c r="K73" s="184" t="s">
        <v>11391</v>
      </c>
      <c r="L73" s="8">
        <v>14</v>
      </c>
      <c r="M73" s="116"/>
      <c r="P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&lt;tr&gt;&lt;td&gt;15706-0100&lt;/td&gt;&lt;td&gt;Soil erosion control, straw bale&lt;/td&gt;&lt;td&gt;Each&lt;/td&gt;&lt;td&gt;SOIL EROSION CONTROL, STRAW BALE&lt;/td&gt;&lt;td&gt;EACH&lt;/td&gt;&lt;td&gt;0&lt;/td&gt;&lt;td&gt;3&lt;/td&gt;&lt;td&gt;N&lt;/td&gt;&lt;td&gt; &lt;/td&gt;&lt;td&gt;&lt;/td&gt;&lt;/tr&gt;</v>
      </c>
      <c r="Q73" s="106" t="str">
        <f>IF(PayItems[[#This Row],[Date Added / Modified]]&gt;0,TEXT(PayItems[[#This Row],[Date Added / Modified]],"m/d/yyy"),"")</f>
        <v/>
      </c>
    </row>
    <row r="74" spans="1:17" x14ac:dyDescent="0.3">
      <c r="A74" s="6" t="s">
        <v>596</v>
      </c>
      <c r="B74" s="6" t="s">
        <v>597</v>
      </c>
      <c r="C74" s="6" t="s">
        <v>6</v>
      </c>
      <c r="D74" s="6" t="s">
        <v>598</v>
      </c>
      <c r="E74" s="8" t="s">
        <v>59</v>
      </c>
      <c r="F74" s="8">
        <v>0</v>
      </c>
      <c r="G74" s="8">
        <v>3</v>
      </c>
      <c r="H74" s="6" t="s">
        <v>344</v>
      </c>
      <c r="I74" s="184" t="s">
        <v>11392</v>
      </c>
      <c r="J74" s="184" t="s">
        <v>11392</v>
      </c>
      <c r="K74" s="184" t="s">
        <v>11391</v>
      </c>
      <c r="L74" s="8">
        <v>14</v>
      </c>
      <c r="M74" s="116"/>
      <c r="P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&lt;tr&gt;&lt;td&gt;15706-0200&lt;/td&gt;&lt;td&gt;Soil erosion control, check dam&lt;/td&gt;&lt;td&gt;Each&lt;/td&gt;&lt;td&gt;SOIL EROSION CONTROL, CHECK DAM&lt;/td&gt;&lt;td&gt;EACH&lt;/td&gt;&lt;td&gt;0&lt;/td&gt;&lt;td&gt;3&lt;/td&gt;&lt;td&gt;N&lt;/td&gt;&lt;td&gt; &lt;/td&gt;&lt;td&gt;&lt;/td&gt;&lt;/tr&gt;</v>
      </c>
      <c r="Q74" s="106" t="str">
        <f>IF(PayItems[[#This Row],[Date Added / Modified]]&gt;0,TEXT(PayItems[[#This Row],[Date Added / Modified]],"m/d/yyy"),"")</f>
        <v/>
      </c>
    </row>
    <row r="75" spans="1:17" x14ac:dyDescent="0.3">
      <c r="A75" s="6" t="s">
        <v>599</v>
      </c>
      <c r="B75" s="6" t="s">
        <v>600</v>
      </c>
      <c r="C75" s="6" t="s">
        <v>6</v>
      </c>
      <c r="D75" s="6" t="s">
        <v>601</v>
      </c>
      <c r="E75" s="8" t="s">
        <v>59</v>
      </c>
      <c r="F75" s="8">
        <v>0</v>
      </c>
      <c r="G75" s="8">
        <v>3</v>
      </c>
      <c r="H75" s="6" t="s">
        <v>344</v>
      </c>
      <c r="I75" s="184" t="s">
        <v>11392</v>
      </c>
      <c r="J75" s="184" t="s">
        <v>11392</v>
      </c>
      <c r="K75" s="184" t="s">
        <v>11391</v>
      </c>
      <c r="L75" s="8">
        <v>14</v>
      </c>
      <c r="M75" s="116"/>
      <c r="P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&lt;tr&gt;&lt;td&gt;15706-0300&lt;/td&gt;&lt;td&gt;Soil erosion control, sandbag&lt;/td&gt;&lt;td&gt;Each&lt;/td&gt;&lt;td&gt;SOIL EROSION CONTROL, SANDBAG&lt;/td&gt;&lt;td&gt;EACH&lt;/td&gt;&lt;td&gt;0&lt;/td&gt;&lt;td&gt;3&lt;/td&gt;&lt;td&gt;N&lt;/td&gt;&lt;td&gt; &lt;/td&gt;&lt;td&gt;&lt;/td&gt;&lt;/tr&gt;</v>
      </c>
      <c r="Q75" s="106" t="str">
        <f>IF(PayItems[[#This Row],[Date Added / Modified]]&gt;0,TEXT(PayItems[[#This Row],[Date Added / Modified]],"m/d/yyy"),"")</f>
        <v/>
      </c>
    </row>
    <row r="76" spans="1:17" x14ac:dyDescent="0.3">
      <c r="A76" s="6" t="s">
        <v>602</v>
      </c>
      <c r="B76" s="6" t="s">
        <v>603</v>
      </c>
      <c r="C76" s="6" t="s">
        <v>6</v>
      </c>
      <c r="D76" s="6" t="s">
        <v>604</v>
      </c>
      <c r="E76" s="8" t="s">
        <v>59</v>
      </c>
      <c r="F76" s="8">
        <v>0</v>
      </c>
      <c r="G76" s="8">
        <v>3</v>
      </c>
      <c r="H76" s="6" t="s">
        <v>344</v>
      </c>
      <c r="I76" s="184" t="s">
        <v>11392</v>
      </c>
      <c r="J76" s="184" t="s">
        <v>11392</v>
      </c>
      <c r="K76" s="184" t="s">
        <v>11391</v>
      </c>
      <c r="L76" s="8">
        <v>14</v>
      </c>
      <c r="M76" s="116"/>
      <c r="P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&lt;tr&gt;&lt;td&gt;15706-0400&lt;/td&gt;&lt;td&gt;Soil erosion control, sediment trap&lt;/td&gt;&lt;td&gt;Each&lt;/td&gt;&lt;td&gt;SOIL EROSION CONTROL, SEDIMENT TRAP&lt;/td&gt;&lt;td&gt;EACH&lt;/td&gt;&lt;td&gt;0&lt;/td&gt;&lt;td&gt;3&lt;/td&gt;&lt;td&gt;N&lt;/td&gt;&lt;td&gt; &lt;/td&gt;&lt;td&gt;&lt;/td&gt;&lt;/tr&gt;</v>
      </c>
      <c r="Q76" s="106" t="str">
        <f>IF(PayItems[[#This Row],[Date Added / Modified]]&gt;0,TEXT(PayItems[[#This Row],[Date Added / Modified]],"m/d/yyy"),"")</f>
        <v/>
      </c>
    </row>
    <row r="77" spans="1:17" x14ac:dyDescent="0.3">
      <c r="A77" s="6" t="s">
        <v>605</v>
      </c>
      <c r="B77" s="6" t="s">
        <v>606</v>
      </c>
      <c r="C77" s="6" t="s">
        <v>6</v>
      </c>
      <c r="D77" s="6" t="s">
        <v>607</v>
      </c>
      <c r="E77" s="8" t="s">
        <v>59</v>
      </c>
      <c r="F77" s="8">
        <v>0</v>
      </c>
      <c r="G77" s="8">
        <v>3</v>
      </c>
      <c r="H77" s="6" t="s">
        <v>344</v>
      </c>
      <c r="I77" s="184" t="s">
        <v>11392</v>
      </c>
      <c r="J77" s="184" t="s">
        <v>11392</v>
      </c>
      <c r="K77" s="184" t="s">
        <v>11391</v>
      </c>
      <c r="L77" s="8">
        <v>14</v>
      </c>
      <c r="M77" s="116"/>
      <c r="P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&lt;tr&gt;&lt;td&gt;15706-0500&lt;/td&gt;&lt;td&gt;Soil erosion control, inlet sediment trap&lt;/td&gt;&lt;td&gt;Each&lt;/td&gt;&lt;td&gt;SOIL EROSION CONTROL, INLET SEDIMENT TRAP&lt;/td&gt;&lt;td&gt;EACH&lt;/td&gt;&lt;td&gt;0&lt;/td&gt;&lt;td&gt;3&lt;/td&gt;&lt;td&gt;N&lt;/td&gt;&lt;td&gt; &lt;/td&gt;&lt;td&gt;&lt;/td&gt;&lt;/tr&gt;</v>
      </c>
      <c r="Q77" s="106" t="str">
        <f>IF(PayItems[[#This Row],[Date Added / Modified]]&gt;0,TEXT(PayItems[[#This Row],[Date Added / Modified]],"m/d/yyy"),"")</f>
        <v/>
      </c>
    </row>
    <row r="78" spans="1:17" x14ac:dyDescent="0.3">
      <c r="A78" s="6" t="s">
        <v>608</v>
      </c>
      <c r="B78" s="6" t="s">
        <v>609</v>
      </c>
      <c r="C78" s="6" t="s">
        <v>6</v>
      </c>
      <c r="D78" s="6" t="s">
        <v>610</v>
      </c>
      <c r="E78" s="8" t="s">
        <v>59</v>
      </c>
      <c r="F78" s="8">
        <v>0</v>
      </c>
      <c r="G78" s="8">
        <v>3</v>
      </c>
      <c r="H78" s="6" t="s">
        <v>344</v>
      </c>
      <c r="I78" s="184" t="s">
        <v>11392</v>
      </c>
      <c r="J78" s="184" t="s">
        <v>11392</v>
      </c>
      <c r="K78" s="184" t="s">
        <v>11391</v>
      </c>
      <c r="L78" s="8">
        <v>14</v>
      </c>
      <c r="M78" s="116"/>
      <c r="P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&lt;tr&gt;&lt;td&gt;15706-0600&lt;/td&gt;&lt;td&gt;Soil erosion control, riser pipe assembly&lt;/td&gt;&lt;td&gt;Each&lt;/td&gt;&lt;td&gt;SOIL EROSION CONTROL, RISER PIPE ASSEMBLY&lt;/td&gt;&lt;td&gt;EACH&lt;/td&gt;&lt;td&gt;0&lt;/td&gt;&lt;td&gt;3&lt;/td&gt;&lt;td&gt;N&lt;/td&gt;&lt;td&gt; &lt;/td&gt;&lt;td&gt;&lt;/td&gt;&lt;/tr&gt;</v>
      </c>
      <c r="Q78" s="106" t="str">
        <f>IF(PayItems[[#This Row],[Date Added / Modified]]&gt;0,TEXT(PayItems[[#This Row],[Date Added / Modified]],"m/d/yyy"),"")</f>
        <v/>
      </c>
    </row>
    <row r="79" spans="1:17" x14ac:dyDescent="0.3">
      <c r="A79" s="6" t="s">
        <v>611</v>
      </c>
      <c r="B79" s="6" t="s">
        <v>9068</v>
      </c>
      <c r="C79" s="6" t="s">
        <v>6</v>
      </c>
      <c r="D79" s="6" t="s">
        <v>8999</v>
      </c>
      <c r="E79" s="8" t="s">
        <v>59</v>
      </c>
      <c r="F79" s="8">
        <v>0</v>
      </c>
      <c r="G79" s="8">
        <v>3</v>
      </c>
      <c r="H79" s="6" t="s">
        <v>344</v>
      </c>
      <c r="I79" s="184" t="s">
        <v>11392</v>
      </c>
      <c r="J79" s="184" t="s">
        <v>11392</v>
      </c>
      <c r="K79" s="184" t="s">
        <v>11391</v>
      </c>
      <c r="L79" s="8">
        <v>14</v>
      </c>
      <c r="M79" s="116"/>
      <c r="P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&lt;tr&gt;&lt;td&gt;15706-0700&lt;/td&gt;&lt;td&gt;Soil erosion control, silt control gate&lt;/td&gt;&lt;td&gt;Each&lt;/td&gt;&lt;td&gt;SOIL EROSION CONTROL, SILT CONTROL GATE&lt;/td&gt;&lt;td&gt;EACH&lt;/td&gt;&lt;td&gt;0&lt;/td&gt;&lt;td&gt;3&lt;/td&gt;&lt;td&gt;N&lt;/td&gt;&lt;td&gt; &lt;/td&gt;&lt;td&gt;&lt;/td&gt;&lt;/tr&gt;</v>
      </c>
      <c r="Q79" s="106" t="str">
        <f>IF(PayItems[[#This Row],[Date Added / Modified]]&gt;0,TEXT(PayItems[[#This Row],[Date Added / Modified]],"m/d/yyy"),"")</f>
        <v/>
      </c>
    </row>
    <row r="80" spans="1:17" x14ac:dyDescent="0.3">
      <c r="A80" s="6" t="s">
        <v>9076</v>
      </c>
      <c r="B80" s="6" t="s">
        <v>612</v>
      </c>
      <c r="C80" s="6" t="s">
        <v>6</v>
      </c>
      <c r="D80" s="6" t="s">
        <v>613</v>
      </c>
      <c r="E80" s="8" t="s">
        <v>59</v>
      </c>
      <c r="F80" s="8">
        <v>0</v>
      </c>
      <c r="G80" s="8">
        <v>3</v>
      </c>
      <c r="H80" s="6" t="s">
        <v>344</v>
      </c>
      <c r="I80" s="184" t="s">
        <v>11392</v>
      </c>
      <c r="J80" s="184" t="s">
        <v>11392</v>
      </c>
      <c r="K80" s="184" t="s">
        <v>11391</v>
      </c>
      <c r="L80" s="8">
        <v>14</v>
      </c>
      <c r="M80" s="116"/>
      <c r="P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&lt;tr&gt;&lt;td&gt;15706-0710&lt;/td&gt;&lt;td&gt;Soil erosion control, silt control gate, type 1&lt;/td&gt;&lt;td&gt;Each&lt;/td&gt;&lt;td&gt;SOIL EROSION CONTROL, SILT CONTROL GATE, TYPE 1&lt;/td&gt;&lt;td&gt;EACH&lt;/td&gt;&lt;td&gt;0&lt;/td&gt;&lt;td&gt;3&lt;/td&gt;&lt;td&gt;N&lt;/td&gt;&lt;td&gt; &lt;/td&gt;&lt;td&gt;&lt;/td&gt;&lt;/tr&gt;</v>
      </c>
      <c r="Q80" s="106" t="str">
        <f>IF(PayItems[[#This Row],[Date Added / Modified]]&gt;0,TEXT(PayItems[[#This Row],[Date Added / Modified]],"m/d/yyy"),"")</f>
        <v/>
      </c>
    </row>
    <row r="81" spans="1:17" x14ac:dyDescent="0.3">
      <c r="A81" s="6" t="s">
        <v>9077</v>
      </c>
      <c r="B81" s="6" t="s">
        <v>614</v>
      </c>
      <c r="C81" s="6" t="s">
        <v>6</v>
      </c>
      <c r="D81" s="6" t="s">
        <v>615</v>
      </c>
      <c r="E81" s="8" t="s">
        <v>59</v>
      </c>
      <c r="F81" s="8">
        <v>0</v>
      </c>
      <c r="G81" s="8">
        <v>3</v>
      </c>
      <c r="H81" s="6" t="s">
        <v>344</v>
      </c>
      <c r="I81" s="184" t="s">
        <v>11392</v>
      </c>
      <c r="J81" s="184" t="s">
        <v>11392</v>
      </c>
      <c r="K81" s="184" t="s">
        <v>11391</v>
      </c>
      <c r="L81" s="8">
        <v>14</v>
      </c>
      <c r="M81" s="116"/>
      <c r="P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&lt;tr&gt;&lt;td&gt;15706-0720&lt;/td&gt;&lt;td&gt;Soil erosion control, silt control gate, type 2&lt;/td&gt;&lt;td&gt;Each&lt;/td&gt;&lt;td&gt;SOIL EROSION CONTROL, SILT CONTROL GATE, TYPE 2&lt;/td&gt;&lt;td&gt;EACH&lt;/td&gt;&lt;td&gt;0&lt;/td&gt;&lt;td&gt;3&lt;/td&gt;&lt;td&gt;N&lt;/td&gt;&lt;td&gt; &lt;/td&gt;&lt;td&gt;&lt;/td&gt;&lt;/tr&gt;</v>
      </c>
      <c r="Q81" s="106" t="str">
        <f>IF(PayItems[[#This Row],[Date Added / Modified]]&gt;0,TEXT(PayItems[[#This Row],[Date Added / Modified]],"m/d/yyy"),"")</f>
        <v/>
      </c>
    </row>
    <row r="82" spans="1:17" x14ac:dyDescent="0.3">
      <c r="A82" s="6" t="s">
        <v>9078</v>
      </c>
      <c r="B82" s="6" t="s">
        <v>616</v>
      </c>
      <c r="C82" s="6" t="s">
        <v>6</v>
      </c>
      <c r="D82" s="6" t="s">
        <v>617</v>
      </c>
      <c r="E82" s="8" t="s">
        <v>59</v>
      </c>
      <c r="F82" s="8">
        <v>0</v>
      </c>
      <c r="G82" s="8">
        <v>3</v>
      </c>
      <c r="H82" s="6" t="s">
        <v>344</v>
      </c>
      <c r="I82" s="184" t="s">
        <v>11392</v>
      </c>
      <c r="J82" s="184" t="s">
        <v>11392</v>
      </c>
      <c r="K82" s="184" t="s">
        <v>11391</v>
      </c>
      <c r="L82" s="8">
        <v>14</v>
      </c>
      <c r="M82" s="116"/>
      <c r="P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&lt;tr&gt;&lt;td&gt;15706-0730&lt;/td&gt;&lt;td&gt;Soil erosion control, silt control gate, type 3&lt;/td&gt;&lt;td&gt;Each&lt;/td&gt;&lt;td&gt;SOIL EROSION CONTROL, SILT CONTROL GATE, TYPE 3&lt;/td&gt;&lt;td&gt;EACH&lt;/td&gt;&lt;td&gt;0&lt;/td&gt;&lt;td&gt;3&lt;/td&gt;&lt;td&gt;N&lt;/td&gt;&lt;td&gt; &lt;/td&gt;&lt;td&gt;&lt;/td&gt;&lt;/tr&gt;</v>
      </c>
      <c r="Q82" s="106" t="str">
        <f>IF(PayItems[[#This Row],[Date Added / Modified]]&gt;0,TEXT(PayItems[[#This Row],[Date Added / Modified]],"m/d/yyy"),"")</f>
        <v/>
      </c>
    </row>
    <row r="83" spans="1:17" x14ac:dyDescent="0.3">
      <c r="A83" s="6" t="s">
        <v>618</v>
      </c>
      <c r="B83" s="6" t="s">
        <v>619</v>
      </c>
      <c r="C83" s="6" t="s">
        <v>6</v>
      </c>
      <c r="D83" s="6" t="s">
        <v>620</v>
      </c>
      <c r="E83" s="8" t="s">
        <v>59</v>
      </c>
      <c r="F83" s="8">
        <v>0</v>
      </c>
      <c r="G83" s="8">
        <v>3</v>
      </c>
      <c r="H83" s="6" t="s">
        <v>344</v>
      </c>
      <c r="I83" s="184" t="s">
        <v>11392</v>
      </c>
      <c r="J83" s="184" t="s">
        <v>11392</v>
      </c>
      <c r="K83" s="184" t="s">
        <v>11391</v>
      </c>
      <c r="L83" s="8">
        <v>14</v>
      </c>
      <c r="M83" s="116"/>
      <c r="P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&lt;tr&gt;&lt;td&gt;15706-1000&lt;/td&gt;&lt;td&gt;Soil erosion control, inlet protection&lt;/td&gt;&lt;td&gt;Each&lt;/td&gt;&lt;td&gt;SOIL EROSION CONTROL, INLET PROTECTION&lt;/td&gt;&lt;td&gt;EACH&lt;/td&gt;&lt;td&gt;0&lt;/td&gt;&lt;td&gt;3&lt;/td&gt;&lt;td&gt;N&lt;/td&gt;&lt;td&gt; &lt;/td&gt;&lt;td&gt;&lt;/td&gt;&lt;/tr&gt;</v>
      </c>
      <c r="Q83" s="106" t="str">
        <f>IF(PayItems[[#This Row],[Date Added / Modified]]&gt;0,TEXT(PayItems[[#This Row],[Date Added / Modified]],"m/d/yyy"),"")</f>
        <v/>
      </c>
    </row>
    <row r="84" spans="1:17" x14ac:dyDescent="0.3">
      <c r="A84" s="6" t="s">
        <v>621</v>
      </c>
      <c r="B84" s="6" t="s">
        <v>622</v>
      </c>
      <c r="C84" s="6" t="s">
        <v>6</v>
      </c>
      <c r="D84" s="6" t="s">
        <v>623</v>
      </c>
      <c r="E84" s="8" t="s">
        <v>59</v>
      </c>
      <c r="F84" s="8">
        <v>0</v>
      </c>
      <c r="G84" s="8">
        <v>3</v>
      </c>
      <c r="H84" s="6" t="s">
        <v>344</v>
      </c>
      <c r="I84" s="184" t="s">
        <v>11392</v>
      </c>
      <c r="J84" s="184" t="s">
        <v>11392</v>
      </c>
      <c r="K84" s="184" t="s">
        <v>11391</v>
      </c>
      <c r="L84" s="8">
        <v>14</v>
      </c>
      <c r="M84" s="116"/>
      <c r="P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&lt;tr&gt;&lt;td&gt;15706-1100&lt;/td&gt;&lt;td&gt;Soil erosion control, inlet protection type A&lt;/td&gt;&lt;td&gt;Each&lt;/td&gt;&lt;td&gt;SOIL EROSION CONTROL, INLET PROTECTION TYPE A&lt;/td&gt;&lt;td&gt;EACH&lt;/td&gt;&lt;td&gt;0&lt;/td&gt;&lt;td&gt;3&lt;/td&gt;&lt;td&gt;N&lt;/td&gt;&lt;td&gt; &lt;/td&gt;&lt;td&gt;&lt;/td&gt;&lt;/tr&gt;</v>
      </c>
      <c r="Q84" s="106" t="str">
        <f>IF(PayItems[[#This Row],[Date Added / Modified]]&gt;0,TEXT(PayItems[[#This Row],[Date Added / Modified]],"m/d/yyy"),"")</f>
        <v/>
      </c>
    </row>
    <row r="85" spans="1:17" x14ac:dyDescent="0.3">
      <c r="A85" s="6" t="s">
        <v>624</v>
      </c>
      <c r="B85" s="6" t="s">
        <v>625</v>
      </c>
      <c r="C85" s="6" t="s">
        <v>6</v>
      </c>
      <c r="D85" s="6" t="s">
        <v>626</v>
      </c>
      <c r="E85" s="8" t="s">
        <v>59</v>
      </c>
      <c r="F85" s="8">
        <v>0</v>
      </c>
      <c r="G85" s="8">
        <v>3</v>
      </c>
      <c r="H85" s="6" t="s">
        <v>344</v>
      </c>
      <c r="I85" s="184" t="s">
        <v>11392</v>
      </c>
      <c r="J85" s="184" t="s">
        <v>11392</v>
      </c>
      <c r="K85" s="184" t="s">
        <v>11391</v>
      </c>
      <c r="L85" s="8">
        <v>14</v>
      </c>
      <c r="M85" s="116"/>
      <c r="P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&lt;tr&gt;&lt;td&gt;15706-1200&lt;/td&gt;&lt;td&gt;Soil erosion control, inlet protection type B&lt;/td&gt;&lt;td&gt;Each&lt;/td&gt;&lt;td&gt;SOIL EROSION CONTROL, INLET PROTECTION TYPE B&lt;/td&gt;&lt;td&gt;EACH&lt;/td&gt;&lt;td&gt;0&lt;/td&gt;&lt;td&gt;3&lt;/td&gt;&lt;td&gt;N&lt;/td&gt;&lt;td&gt; &lt;/td&gt;&lt;td&gt;&lt;/td&gt;&lt;/tr&gt;</v>
      </c>
      <c r="Q85" s="106" t="str">
        <f>IF(PayItems[[#This Row],[Date Added / Modified]]&gt;0,TEXT(PayItems[[#This Row],[Date Added / Modified]],"m/d/yyy"),"")</f>
        <v/>
      </c>
    </row>
    <row r="86" spans="1:17" x14ac:dyDescent="0.3">
      <c r="A86" s="6" t="s">
        <v>627</v>
      </c>
      <c r="B86" s="6" t="s">
        <v>628</v>
      </c>
      <c r="C86" s="6" t="s">
        <v>6</v>
      </c>
      <c r="D86" s="6" t="s">
        <v>629</v>
      </c>
      <c r="E86" s="8" t="s">
        <v>59</v>
      </c>
      <c r="F86" s="8">
        <v>0</v>
      </c>
      <c r="G86" s="8">
        <v>3</v>
      </c>
      <c r="H86" s="6" t="s">
        <v>344</v>
      </c>
      <c r="I86" s="184" t="s">
        <v>11392</v>
      </c>
      <c r="J86" s="184" t="s">
        <v>11392</v>
      </c>
      <c r="K86" s="184" t="s">
        <v>11391</v>
      </c>
      <c r="L86" s="8">
        <v>14</v>
      </c>
      <c r="M86" s="116"/>
      <c r="P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&lt;tr&gt;&lt;td&gt;15706-1300&lt;/td&gt;&lt;td&gt;Soil erosion control, inlet protection type C&lt;/td&gt;&lt;td&gt;Each&lt;/td&gt;&lt;td&gt;SOIL EROSION CONTROL, INLET PROTECTION TYPE C&lt;/td&gt;&lt;td&gt;EACH&lt;/td&gt;&lt;td&gt;0&lt;/td&gt;&lt;td&gt;3&lt;/td&gt;&lt;td&gt;N&lt;/td&gt;&lt;td&gt; &lt;/td&gt;&lt;td&gt;&lt;/td&gt;&lt;/tr&gt;</v>
      </c>
      <c r="Q86" s="106" t="str">
        <f>IF(PayItems[[#This Row],[Date Added / Modified]]&gt;0,TEXT(PayItems[[#This Row],[Date Added / Modified]],"m/d/yyy"),"")</f>
        <v/>
      </c>
    </row>
    <row r="87" spans="1:17" x14ac:dyDescent="0.3">
      <c r="A87" s="6" t="s">
        <v>630</v>
      </c>
      <c r="B87" s="6" t="s">
        <v>631</v>
      </c>
      <c r="C87" s="6" t="s">
        <v>6</v>
      </c>
      <c r="D87" s="6" t="s">
        <v>632</v>
      </c>
      <c r="E87" s="8" t="s">
        <v>59</v>
      </c>
      <c r="F87" s="8">
        <v>0</v>
      </c>
      <c r="G87" s="8">
        <v>3</v>
      </c>
      <c r="H87" s="6" t="s">
        <v>344</v>
      </c>
      <c r="I87" s="184" t="s">
        <v>11392</v>
      </c>
      <c r="J87" s="184" t="s">
        <v>11392</v>
      </c>
      <c r="K87" s="184" t="s">
        <v>11391</v>
      </c>
      <c r="L87" s="8">
        <v>14</v>
      </c>
      <c r="M87" s="116"/>
      <c r="P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&lt;tr&gt;&lt;td&gt;15706-1400&lt;/td&gt;&lt;td&gt;Soil erosion control, inlet protection type D&lt;/td&gt;&lt;td&gt;Each&lt;/td&gt;&lt;td&gt;SOIL EROSION CONTROL, INLET PROTECTION TYPE D&lt;/td&gt;&lt;td&gt;EACH&lt;/td&gt;&lt;td&gt;0&lt;/td&gt;&lt;td&gt;3&lt;/td&gt;&lt;td&gt;N&lt;/td&gt;&lt;td&gt; &lt;/td&gt;&lt;td&gt;&lt;/td&gt;&lt;/tr&gt;</v>
      </c>
      <c r="Q87" s="106" t="str">
        <f>IF(PayItems[[#This Row],[Date Added / Modified]]&gt;0,TEXT(PayItems[[#This Row],[Date Added / Modified]],"m/d/yyy"),"")</f>
        <v/>
      </c>
    </row>
    <row r="88" spans="1:17" x14ac:dyDescent="0.3">
      <c r="A88" s="6" t="s">
        <v>633</v>
      </c>
      <c r="B88" s="6" t="s">
        <v>634</v>
      </c>
      <c r="C88" s="6" t="s">
        <v>6</v>
      </c>
      <c r="D88" s="6" t="s">
        <v>635</v>
      </c>
      <c r="E88" s="8" t="s">
        <v>59</v>
      </c>
      <c r="F88" s="8">
        <v>0</v>
      </c>
      <c r="G88" s="8">
        <v>3</v>
      </c>
      <c r="H88" s="6" t="s">
        <v>344</v>
      </c>
      <c r="I88" s="184" t="s">
        <v>11392</v>
      </c>
      <c r="J88" s="184" t="s">
        <v>11392</v>
      </c>
      <c r="K88" s="184" t="s">
        <v>11391</v>
      </c>
      <c r="L88" s="8">
        <v>14</v>
      </c>
      <c r="M88" s="116"/>
      <c r="P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&lt;tr&gt;&lt;td&gt;15706-1500&lt;/td&gt;&lt;td&gt;Soil erosion control, inlet protection type E&lt;/td&gt;&lt;td&gt;Each&lt;/td&gt;&lt;td&gt;SOIL EROSION CONTROL, INLET PROTECTION TYPE E&lt;/td&gt;&lt;td&gt;EACH&lt;/td&gt;&lt;td&gt;0&lt;/td&gt;&lt;td&gt;3&lt;/td&gt;&lt;td&gt;N&lt;/td&gt;&lt;td&gt; &lt;/td&gt;&lt;td&gt;&lt;/td&gt;&lt;/tr&gt;</v>
      </c>
      <c r="Q88" s="106" t="str">
        <f>IF(PayItems[[#This Row],[Date Added / Modified]]&gt;0,TEXT(PayItems[[#This Row],[Date Added / Modified]],"m/d/yyy"),"")</f>
        <v/>
      </c>
    </row>
    <row r="89" spans="1:17" x14ac:dyDescent="0.3">
      <c r="A89" s="6" t="s">
        <v>636</v>
      </c>
      <c r="B89" s="6" t="s">
        <v>8628</v>
      </c>
      <c r="C89" s="6" t="s">
        <v>6</v>
      </c>
      <c r="D89" s="6" t="s">
        <v>8629</v>
      </c>
      <c r="E89" s="8" t="s">
        <v>59</v>
      </c>
      <c r="F89" s="8">
        <v>0</v>
      </c>
      <c r="G89" s="8">
        <v>3</v>
      </c>
      <c r="H89" s="6" t="s">
        <v>344</v>
      </c>
      <c r="I89" s="184" t="s">
        <v>11392</v>
      </c>
      <c r="J89" s="184" t="s">
        <v>11392</v>
      </c>
      <c r="K89" s="184" t="s">
        <v>11391</v>
      </c>
      <c r="L89" s="8">
        <v>14</v>
      </c>
      <c r="M89" s="116"/>
      <c r="P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&lt;tr&gt;&lt;td&gt;15706-1600&lt;/td&gt;&lt;td&gt;Soil erosion control, stabilized construction exit&lt;/td&gt;&lt;td&gt;Each&lt;/td&gt;&lt;td&gt;SOIL EROSION CONTROL, STABILIZED CONSTRUCTION EXIT&lt;/td&gt;&lt;td&gt;EACH&lt;/td&gt;&lt;td&gt;0&lt;/td&gt;&lt;td&gt;3&lt;/td&gt;&lt;td&gt;N&lt;/td&gt;&lt;td&gt; &lt;/td&gt;&lt;td&gt;&lt;/td&gt;&lt;/tr&gt;</v>
      </c>
      <c r="Q89" s="106" t="str">
        <f>IF(PayItems[[#This Row],[Date Added / Modified]]&gt;0,TEXT(PayItems[[#This Row],[Date Added / Modified]],"m/d/yyy"),"")</f>
        <v/>
      </c>
    </row>
    <row r="90" spans="1:17" x14ac:dyDescent="0.3">
      <c r="A90" s="6" t="s">
        <v>637</v>
      </c>
      <c r="B90" s="6" t="s">
        <v>638</v>
      </c>
      <c r="C90" s="6" t="s">
        <v>6</v>
      </c>
      <c r="D90" s="6" t="s">
        <v>639</v>
      </c>
      <c r="E90" s="8" t="s">
        <v>59</v>
      </c>
      <c r="F90" s="8">
        <v>0</v>
      </c>
      <c r="G90" s="8">
        <v>3</v>
      </c>
      <c r="H90" s="6" t="s">
        <v>344</v>
      </c>
      <c r="I90" s="184" t="s">
        <v>11392</v>
      </c>
      <c r="J90" s="184" t="s">
        <v>11392</v>
      </c>
      <c r="K90" s="184" t="s">
        <v>11391</v>
      </c>
      <c r="L90" s="8">
        <v>14</v>
      </c>
      <c r="M90" s="116"/>
      <c r="P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&lt;tr&gt;&lt;td&gt;15706-1700&lt;/td&gt;&lt;td&gt;Soil erosion control, water bar&lt;/td&gt;&lt;td&gt;Each&lt;/td&gt;&lt;td&gt;SOIL EROSION CONTROL, WATER BAR&lt;/td&gt;&lt;td&gt;EACH&lt;/td&gt;&lt;td&gt;0&lt;/td&gt;&lt;td&gt;3&lt;/td&gt;&lt;td&gt;N&lt;/td&gt;&lt;td&gt; &lt;/td&gt;&lt;td&gt;&lt;/td&gt;&lt;/tr&gt;</v>
      </c>
      <c r="Q90" s="106" t="str">
        <f>IF(PayItems[[#This Row],[Date Added / Modified]]&gt;0,TEXT(PayItems[[#This Row],[Date Added / Modified]],"m/d/yyy"),"")</f>
        <v/>
      </c>
    </row>
    <row r="91" spans="1:17" x14ac:dyDescent="0.3">
      <c r="A91" s="6" t="s">
        <v>640</v>
      </c>
      <c r="B91" s="6" t="s">
        <v>641</v>
      </c>
      <c r="C91" s="6" t="s">
        <v>6</v>
      </c>
      <c r="D91" s="6" t="s">
        <v>642</v>
      </c>
      <c r="E91" s="8" t="s">
        <v>59</v>
      </c>
      <c r="F91" s="8">
        <v>0</v>
      </c>
      <c r="G91" s="8">
        <v>3</v>
      </c>
      <c r="H91" s="6" t="s">
        <v>344</v>
      </c>
      <c r="I91" s="184" t="s">
        <v>11392</v>
      </c>
      <c r="J91" s="184" t="s">
        <v>11392</v>
      </c>
      <c r="K91" s="184" t="s">
        <v>11391</v>
      </c>
      <c r="L91" s="8">
        <v>14</v>
      </c>
      <c r="M91" s="116"/>
      <c r="P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&lt;tr&gt;&lt;td&gt;15706-1800&lt;/td&gt;&lt;td&gt;Soil erosion control, temporary stone outlet structure&lt;/td&gt;&lt;td&gt;Each&lt;/td&gt;&lt;td&gt;SOIL EROSION CONTROL, TEMPORARY STONE OUTLET STRUCTURE&lt;/td&gt;&lt;td&gt;EACH&lt;/td&gt;&lt;td&gt;0&lt;/td&gt;&lt;td&gt;3&lt;/td&gt;&lt;td&gt;N&lt;/td&gt;&lt;td&gt; &lt;/td&gt;&lt;td&gt;&lt;/td&gt;&lt;/tr&gt;</v>
      </c>
      <c r="Q91" s="106" t="str">
        <f>IF(PayItems[[#This Row],[Date Added / Modified]]&gt;0,TEXT(PayItems[[#This Row],[Date Added / Modified]],"m/d/yyy"),"")</f>
        <v/>
      </c>
    </row>
    <row r="92" spans="1:17" x14ac:dyDescent="0.3">
      <c r="A92" s="6" t="s">
        <v>643</v>
      </c>
      <c r="B92" s="6" t="s">
        <v>644</v>
      </c>
      <c r="C92" s="6" t="s">
        <v>6</v>
      </c>
      <c r="D92" s="6" t="s">
        <v>645</v>
      </c>
      <c r="E92" s="8" t="s">
        <v>59</v>
      </c>
      <c r="F92" s="8">
        <v>0</v>
      </c>
      <c r="G92" s="8">
        <v>3</v>
      </c>
      <c r="H92" s="6" t="s">
        <v>344</v>
      </c>
      <c r="I92" s="184" t="s">
        <v>11392</v>
      </c>
      <c r="J92" s="184" t="s">
        <v>11392</v>
      </c>
      <c r="K92" s="184" t="s">
        <v>11391</v>
      </c>
      <c r="L92" s="8">
        <v>14</v>
      </c>
      <c r="M92" s="116"/>
      <c r="P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&lt;tr&gt;&lt;td&gt;15706-1900&lt;/td&gt;&lt;td&gt;Soil erosion control, log dam&lt;/td&gt;&lt;td&gt;Each&lt;/td&gt;&lt;td&gt;SOIL EROSION CONTROL, LOG DAM&lt;/td&gt;&lt;td&gt;EACH&lt;/td&gt;&lt;td&gt;0&lt;/td&gt;&lt;td&gt;3&lt;/td&gt;&lt;td&gt;N&lt;/td&gt;&lt;td&gt; &lt;/td&gt;&lt;td&gt;&lt;/td&gt;&lt;/tr&gt;</v>
      </c>
      <c r="Q92" s="106" t="str">
        <f>IF(PayItems[[#This Row],[Date Added / Modified]]&gt;0,TEXT(PayItems[[#This Row],[Date Added / Modified]],"m/d/yyy"),"")</f>
        <v/>
      </c>
    </row>
    <row r="93" spans="1:17" x14ac:dyDescent="0.3">
      <c r="A93" s="6" t="s">
        <v>646</v>
      </c>
      <c r="B93" s="6" t="s">
        <v>647</v>
      </c>
      <c r="C93" s="6" t="s">
        <v>6</v>
      </c>
      <c r="D93" s="6" t="s">
        <v>648</v>
      </c>
      <c r="E93" s="8" t="s">
        <v>59</v>
      </c>
      <c r="F93" s="8">
        <v>0</v>
      </c>
      <c r="G93" s="8">
        <v>3</v>
      </c>
      <c r="H93" s="6" t="s">
        <v>344</v>
      </c>
      <c r="I93" s="184" t="s">
        <v>11392</v>
      </c>
      <c r="J93" s="184" t="s">
        <v>11392</v>
      </c>
      <c r="K93" s="184" t="s">
        <v>11391</v>
      </c>
      <c r="L93" s="8">
        <v>14</v>
      </c>
      <c r="M93" s="116"/>
      <c r="P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&lt;tr&gt;&lt;td&gt;15706-2000&lt;/td&gt;&lt;td&gt;Soil erosion control, chitosan gel sock&lt;/td&gt;&lt;td&gt;Each&lt;/td&gt;&lt;td&gt;SOIL EROSION CONTROL, CHITOSAN GEL SOCK&lt;/td&gt;&lt;td&gt;EACH&lt;/td&gt;&lt;td&gt;0&lt;/td&gt;&lt;td&gt;3&lt;/td&gt;&lt;td&gt;N&lt;/td&gt;&lt;td&gt; &lt;/td&gt;&lt;td&gt;&lt;/td&gt;&lt;/tr&gt;</v>
      </c>
      <c r="Q93" s="106" t="str">
        <f>IF(PayItems[[#This Row],[Date Added / Modified]]&gt;0,TEXT(PayItems[[#This Row],[Date Added / Modified]],"m/d/yyy"),"")</f>
        <v/>
      </c>
    </row>
    <row r="94" spans="1:17" x14ac:dyDescent="0.3">
      <c r="A94" s="6" t="s">
        <v>649</v>
      </c>
      <c r="B94" s="6" t="s">
        <v>584</v>
      </c>
      <c r="C94" s="6" t="s">
        <v>6</v>
      </c>
      <c r="D94" s="6" t="s">
        <v>585</v>
      </c>
      <c r="E94" s="8" t="s">
        <v>59</v>
      </c>
      <c r="F94" s="8">
        <v>0</v>
      </c>
      <c r="G94" s="8">
        <v>3</v>
      </c>
      <c r="H94" s="6" t="s">
        <v>344</v>
      </c>
      <c r="I94" s="184" t="s">
        <v>11392</v>
      </c>
      <c r="J94" s="184" t="s">
        <v>11392</v>
      </c>
      <c r="K94" s="184" t="s">
        <v>11391</v>
      </c>
      <c r="L94" s="8">
        <v>14</v>
      </c>
      <c r="M94" s="116"/>
      <c r="P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&lt;tr&gt;&lt;td&gt;15706-2100&lt;/td&gt;&lt;td&gt;Soil erosion control, filter berm&lt;/td&gt;&lt;td&gt;Each&lt;/td&gt;&lt;td&gt;SOIL EROSION CONTROL, FILTER BERM&lt;/td&gt;&lt;td&gt;EACH&lt;/td&gt;&lt;td&gt;0&lt;/td&gt;&lt;td&gt;3&lt;/td&gt;&lt;td&gt;N&lt;/td&gt;&lt;td&gt; &lt;/td&gt;&lt;td&gt;&lt;/td&gt;&lt;/tr&gt;</v>
      </c>
      <c r="Q94" s="106" t="str">
        <f>IF(PayItems[[#This Row],[Date Added / Modified]]&gt;0,TEXT(PayItems[[#This Row],[Date Added / Modified]],"m/d/yyy"),"")</f>
        <v/>
      </c>
    </row>
    <row r="95" spans="1:17" x14ac:dyDescent="0.3">
      <c r="A95" s="6" t="s">
        <v>650</v>
      </c>
      <c r="B95" s="6" t="s">
        <v>651</v>
      </c>
      <c r="C95" s="6" t="s">
        <v>6</v>
      </c>
      <c r="D95" s="6" t="s">
        <v>652</v>
      </c>
      <c r="E95" s="8" t="s">
        <v>59</v>
      </c>
      <c r="F95" s="8">
        <v>0</v>
      </c>
      <c r="G95" s="8">
        <v>3</v>
      </c>
      <c r="H95" s="6" t="s">
        <v>344</v>
      </c>
      <c r="I95" s="184" t="s">
        <v>11392</v>
      </c>
      <c r="J95" s="184" t="s">
        <v>11392</v>
      </c>
      <c r="K95" s="184" t="s">
        <v>11391</v>
      </c>
      <c r="L95" s="8">
        <v>14</v>
      </c>
      <c r="M95" s="116"/>
      <c r="P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&lt;tr&gt;&lt;td&gt;15706-2200&lt;/td&gt;&lt;td&gt;Soil erosion control, filter bag&lt;/td&gt;&lt;td&gt;Each&lt;/td&gt;&lt;td&gt;SOIL EROSION CONTROL, FILTER BAG&lt;/td&gt;&lt;td&gt;EACH&lt;/td&gt;&lt;td&gt;0&lt;/td&gt;&lt;td&gt;3&lt;/td&gt;&lt;td&gt;N&lt;/td&gt;&lt;td&gt; &lt;/td&gt;&lt;td&gt;&lt;/td&gt;&lt;/tr&gt;</v>
      </c>
      <c r="Q95" s="106" t="str">
        <f>IF(PayItems[[#This Row],[Date Added / Modified]]&gt;0,TEXT(PayItems[[#This Row],[Date Added / Modified]],"m/d/yyy"),"")</f>
        <v/>
      </c>
    </row>
    <row r="96" spans="1:17" x14ac:dyDescent="0.3">
      <c r="A96" s="106" t="s">
        <v>11107</v>
      </c>
      <c r="B96" s="106" t="s">
        <v>11108</v>
      </c>
      <c r="C96" s="88" t="s">
        <v>6</v>
      </c>
      <c r="D96" s="106" t="s">
        <v>11109</v>
      </c>
      <c r="E96" s="104" t="s">
        <v>59</v>
      </c>
      <c r="F96" s="104">
        <v>0</v>
      </c>
      <c r="G96" s="104">
        <v>3</v>
      </c>
      <c r="H96" s="88" t="s">
        <v>344</v>
      </c>
      <c r="I96" s="184" t="s">
        <v>11392</v>
      </c>
      <c r="J96" s="184" t="s">
        <v>11392</v>
      </c>
      <c r="K96" s="184" t="s">
        <v>11391</v>
      </c>
      <c r="L96" s="104">
        <v>14</v>
      </c>
      <c r="M96" s="116">
        <v>43717</v>
      </c>
      <c r="N96" s="106" t="s">
        <v>9962</v>
      </c>
      <c r="O96" s="88"/>
      <c r="P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&lt;tr&gt;&lt;td&gt;15706-2300&lt;/td&gt;&lt;td&gt;Soil erosion control, on-site concrete washout structure&lt;/td&gt;&lt;td&gt;Each&lt;/td&gt;&lt;td&gt;SOIL EROSION CONTROL, ON-SITE CONCRETE WASHOUT STRUCTURE&lt;/td&gt;&lt;td&gt;EACH&lt;/td&gt;&lt;td&gt;0&lt;/td&gt;&lt;td&gt;3&lt;/td&gt;&lt;td&gt;N&lt;/td&gt;&lt;td&gt;9/9/2019&lt;/td&gt;&lt;td&gt;&lt;/td&gt;&lt;/tr&gt;</v>
      </c>
      <c r="Q96" s="106" t="str">
        <f>IF(PayItems[[#This Row],[Date Added / Modified]]&gt;0,TEXT(PayItems[[#This Row],[Date Added / Modified]],"m/d/yyy"),"")</f>
        <v>9/9/2019</v>
      </c>
    </row>
    <row r="97" spans="1:17" x14ac:dyDescent="0.3">
      <c r="A97" s="6" t="s">
        <v>653</v>
      </c>
      <c r="B97" s="6" t="s">
        <v>530</v>
      </c>
      <c r="C97" s="6" t="s">
        <v>111</v>
      </c>
      <c r="D97" s="6" t="s">
        <v>531</v>
      </c>
      <c r="E97" s="8" t="s">
        <v>64</v>
      </c>
      <c r="F97" s="8">
        <v>0</v>
      </c>
      <c r="G97" s="8">
        <v>3</v>
      </c>
      <c r="H97" s="6" t="s">
        <v>344</v>
      </c>
      <c r="I97" s="184" t="s">
        <v>11392</v>
      </c>
      <c r="J97" s="184" t="s">
        <v>11392</v>
      </c>
      <c r="K97" s="184" t="s">
        <v>11391</v>
      </c>
      <c r="L97" s="8">
        <v>14</v>
      </c>
      <c r="M97" s="116"/>
      <c r="P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&lt;tr&gt;&lt;td&gt;15707-1000&lt;/td&gt;&lt;td&gt;Soil erosion control, temporary turf establishment&lt;/td&gt;&lt;td&gt;slry&lt;/td&gt;&lt;td&gt;SOIL EROSION CONTROL, TEMPORARY TURF ESTABLISHMENT&lt;/td&gt;&lt;td&gt;SLRY&lt;/td&gt;&lt;td&gt;0&lt;/td&gt;&lt;td&gt;3&lt;/td&gt;&lt;td&gt;N&lt;/td&gt;&lt;td&gt; &lt;/td&gt;&lt;td&gt;&lt;/td&gt;&lt;/tr&gt;</v>
      </c>
      <c r="Q97" s="106" t="str">
        <f>IF(PayItems[[#This Row],[Date Added / Modified]]&gt;0,TEXT(PayItems[[#This Row],[Date Added / Modified]],"m/d/yyy"),"")</f>
        <v/>
      </c>
    </row>
    <row r="98" spans="1:17" x14ac:dyDescent="0.3">
      <c r="A98" s="6" t="s">
        <v>654</v>
      </c>
      <c r="B98" s="6" t="s">
        <v>655</v>
      </c>
      <c r="C98" s="6" t="s">
        <v>21</v>
      </c>
      <c r="D98" s="6" t="s">
        <v>656</v>
      </c>
      <c r="E98" s="8" t="s">
        <v>31</v>
      </c>
      <c r="F98" s="8">
        <v>0</v>
      </c>
      <c r="G98" s="8">
        <v>3</v>
      </c>
      <c r="H98" s="6" t="s">
        <v>344</v>
      </c>
      <c r="I98" s="184" t="s">
        <v>11392</v>
      </c>
      <c r="J98" s="184" t="s">
        <v>11392</v>
      </c>
      <c r="K98" s="184" t="s">
        <v>11391</v>
      </c>
      <c r="L98" s="8">
        <v>14</v>
      </c>
      <c r="M98" s="116"/>
      <c r="P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&lt;tr&gt;&lt;td&gt;15708-1000&lt;/td&gt;&lt;td&gt;Soil erosion control, supervisor&lt;/td&gt;&lt;td&gt;Day&lt;/td&gt;&lt;td&gt;SOIL EROSION CONTROL, SUPERVISOR&lt;/td&gt;&lt;td&gt;DAY&lt;/td&gt;&lt;td&gt;0&lt;/td&gt;&lt;td&gt;3&lt;/td&gt;&lt;td&gt;N&lt;/td&gt;&lt;td&gt; &lt;/td&gt;&lt;td&gt;&lt;/td&gt;&lt;/tr&gt;</v>
      </c>
      <c r="Q98" s="106" t="str">
        <f>IF(PayItems[[#This Row],[Date Added / Modified]]&gt;0,TEXT(PayItems[[#This Row],[Date Added / Modified]],"m/d/yyy"),"")</f>
        <v/>
      </c>
    </row>
    <row r="99" spans="1:17" x14ac:dyDescent="0.3">
      <c r="A99" s="6" t="s">
        <v>657</v>
      </c>
      <c r="B99" s="6" t="s">
        <v>658</v>
      </c>
      <c r="C99" s="6" t="s">
        <v>105</v>
      </c>
      <c r="D99" s="6" t="s">
        <v>659</v>
      </c>
      <c r="E99" s="8" t="s">
        <v>30</v>
      </c>
      <c r="F99" s="8">
        <v>0</v>
      </c>
      <c r="G99" s="8">
        <v>3</v>
      </c>
      <c r="H99" s="6" t="s">
        <v>344</v>
      </c>
      <c r="I99" s="184" t="s">
        <v>11392</v>
      </c>
      <c r="J99" s="184" t="s">
        <v>11392</v>
      </c>
      <c r="K99" s="184" t="s">
        <v>11391</v>
      </c>
      <c r="L99" s="8">
        <v>14</v>
      </c>
      <c r="M99" s="116"/>
      <c r="P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&lt;tr&gt;&lt;td&gt;15709-0100&lt;/td&gt;&lt;td&gt;Soil erosion control, polyacrylamide powder&lt;/td&gt;&lt;td&gt;kg&lt;/td&gt;&lt;td&gt;SOIL EROSION CONTROL, POLYACRYLAMIDE POWDER&lt;/td&gt;&lt;td&gt;LB&lt;/td&gt;&lt;td&gt;0&lt;/td&gt;&lt;td&gt;3&lt;/td&gt;&lt;td&gt;N&lt;/td&gt;&lt;td&gt; &lt;/td&gt;&lt;td&gt;&lt;/td&gt;&lt;/tr&gt;</v>
      </c>
      <c r="Q99" s="106" t="str">
        <f>IF(PayItems[[#This Row],[Date Added / Modified]]&gt;0,TEXT(PayItems[[#This Row],[Date Added / Modified]],"m/d/yyy"),"")</f>
        <v/>
      </c>
    </row>
    <row r="100" spans="1:17" x14ac:dyDescent="0.3">
      <c r="A100" s="6" t="s">
        <v>660</v>
      </c>
      <c r="B100" s="6" t="s">
        <v>661</v>
      </c>
      <c r="C100" s="6" t="s">
        <v>105</v>
      </c>
      <c r="D100" s="6" t="s">
        <v>662</v>
      </c>
      <c r="E100" s="8" t="s">
        <v>30</v>
      </c>
      <c r="F100" s="8">
        <v>0</v>
      </c>
      <c r="G100" s="8">
        <v>3</v>
      </c>
      <c r="H100" s="6" t="s">
        <v>344</v>
      </c>
      <c r="I100" s="184" t="s">
        <v>11392</v>
      </c>
      <c r="J100" s="184" t="s">
        <v>11392</v>
      </c>
      <c r="K100" s="184" t="s">
        <v>11391</v>
      </c>
      <c r="L100" s="8">
        <v>14</v>
      </c>
      <c r="M100" s="116"/>
      <c r="P1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&lt;tr&gt;&lt;td&gt;15709-0200&lt;/td&gt;&lt;td&gt;Soil erosion control, polyacrylamide block&lt;/td&gt;&lt;td&gt;kg&lt;/td&gt;&lt;td&gt;SOIL EROSION CONTROL, POLYACRYLAMIDE BLOCK&lt;/td&gt;&lt;td&gt;LB&lt;/td&gt;&lt;td&gt;0&lt;/td&gt;&lt;td&gt;3&lt;/td&gt;&lt;td&gt;N&lt;/td&gt;&lt;td&gt; &lt;/td&gt;&lt;td&gt;&lt;/td&gt;&lt;/tr&gt;</v>
      </c>
      <c r="Q100" s="106" t="str">
        <f>IF(PayItems[[#This Row],[Date Added / Modified]]&gt;0,TEXT(PayItems[[#This Row],[Date Added / Modified]],"m/d/yyy"),"")</f>
        <v/>
      </c>
    </row>
    <row r="101" spans="1:17" x14ac:dyDescent="0.3">
      <c r="A101" s="106" t="s">
        <v>10836</v>
      </c>
      <c r="B101" s="106" t="s">
        <v>10834</v>
      </c>
      <c r="C101" s="106" t="s">
        <v>113</v>
      </c>
      <c r="D101" s="106" t="s">
        <v>10835</v>
      </c>
      <c r="E101" s="45" t="s">
        <v>65</v>
      </c>
      <c r="F101" s="45">
        <v>0</v>
      </c>
      <c r="G101" s="45">
        <v>3</v>
      </c>
      <c r="H101" s="106" t="s">
        <v>344</v>
      </c>
      <c r="I101" s="184" t="s">
        <v>11392</v>
      </c>
      <c r="J101" s="184" t="s">
        <v>11392</v>
      </c>
      <c r="K101" s="184" t="s">
        <v>11391</v>
      </c>
      <c r="L101" s="45">
        <v>14</v>
      </c>
      <c r="M101" s="116">
        <v>42569</v>
      </c>
      <c r="N101" s="106" t="s">
        <v>9971</v>
      </c>
      <c r="O101" s="106"/>
      <c r="P10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&lt;tr&gt;&lt;td&gt;15710-0100&lt;/td&gt;&lt;td&gt;Soil erosion control, filter rock&lt;/td&gt;&lt;td&gt;m3&lt;/td&gt;&lt;td&gt;SOIL EROSION CONTROL, FILTER ROCK&lt;/td&gt;&lt;td&gt;CUYD&lt;/td&gt;&lt;td&gt;0&lt;/td&gt;&lt;td&gt;3&lt;/td&gt;&lt;td&gt;N&lt;/td&gt;&lt;td&gt;7/18/2016&lt;/td&gt;&lt;td&gt;&lt;/td&gt;&lt;/tr&gt;</v>
      </c>
      <c r="Q101" s="106" t="str">
        <f>IF(PayItems[[#This Row],[Date Added / Modified]]&gt;0,TEXT(PayItems[[#This Row],[Date Added / Modified]],"m/d/yyy"),"")</f>
        <v>7/18/2016</v>
      </c>
    </row>
    <row r="102" spans="1:17" x14ac:dyDescent="0.3">
      <c r="A102" s="6" t="s">
        <v>663</v>
      </c>
      <c r="B102" s="6" t="s">
        <v>179</v>
      </c>
      <c r="C102" s="6" t="s">
        <v>85</v>
      </c>
      <c r="D102" s="6" t="s">
        <v>664</v>
      </c>
      <c r="E102" s="8" t="s">
        <v>85</v>
      </c>
      <c r="F102" s="8">
        <v>0</v>
      </c>
      <c r="G102" s="8">
        <v>3</v>
      </c>
      <c r="H102" s="6" t="s">
        <v>344</v>
      </c>
      <c r="I102" s="184" t="s">
        <v>11392</v>
      </c>
      <c r="J102" s="184" t="s">
        <v>11392</v>
      </c>
      <c r="K102" s="184" t="s">
        <v>11391</v>
      </c>
      <c r="L102" s="8">
        <v>14</v>
      </c>
      <c r="M102" s="116"/>
      <c r="P1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&lt;tr&gt;&lt;td&gt;15720-0000&lt;/td&gt;&lt;td&gt;Storm water pollution prevention plan&lt;/td&gt;&lt;td&gt;LPSM&lt;/td&gt;&lt;td&gt;STORM WATER POLLUTION PREVENTION PLAN&lt;/td&gt;&lt;td&gt;LPSM&lt;/td&gt;&lt;td&gt;0&lt;/td&gt;&lt;td&gt;3&lt;/td&gt;&lt;td&gt;N&lt;/td&gt;&lt;td&gt; &lt;/td&gt;&lt;td&gt;&lt;/td&gt;&lt;/tr&gt;</v>
      </c>
      <c r="Q102" s="106" t="str">
        <f>IF(PayItems[[#This Row],[Date Added / Modified]]&gt;0,TEXT(PayItems[[#This Row],[Date Added / Modified]],"m/d/yyy"),"")</f>
        <v/>
      </c>
    </row>
    <row r="103" spans="1:17" x14ac:dyDescent="0.3">
      <c r="A103" s="6" t="s">
        <v>665</v>
      </c>
      <c r="B103" s="6" t="s">
        <v>112</v>
      </c>
      <c r="C103" s="6" t="s">
        <v>113</v>
      </c>
      <c r="D103" s="6" t="s">
        <v>666</v>
      </c>
      <c r="E103" s="8" t="s">
        <v>55</v>
      </c>
      <c r="F103" s="8">
        <v>0</v>
      </c>
      <c r="G103" s="8">
        <v>3</v>
      </c>
      <c r="H103" s="6" t="s">
        <v>344</v>
      </c>
      <c r="I103" s="184" t="s">
        <v>11392</v>
      </c>
      <c r="J103" s="184" t="s">
        <v>11392</v>
      </c>
      <c r="K103" s="184" t="s">
        <v>11391</v>
      </c>
      <c r="L103" s="8">
        <v>14</v>
      </c>
      <c r="M103" s="116"/>
      <c r="P1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&lt;tr&gt;&lt;td&gt;15801-0000&lt;/td&gt;&lt;td&gt;Watering for dust control&lt;/td&gt;&lt;td&gt;m3&lt;/td&gt;&lt;td&gt;WATERING FOR DUST CONTROL&lt;/td&gt;&lt;td&gt;MGAL&lt;/td&gt;&lt;td&gt;0&lt;/td&gt;&lt;td&gt;3&lt;/td&gt;&lt;td&gt;N&lt;/td&gt;&lt;td&gt; &lt;/td&gt;&lt;td&gt;&lt;/td&gt;&lt;/tr&gt;</v>
      </c>
      <c r="Q103" s="106" t="str">
        <f>IF(PayItems[[#This Row],[Date Added / Modified]]&gt;0,TEXT(PayItems[[#This Row],[Date Added / Modified]],"m/d/yyy"),"")</f>
        <v/>
      </c>
    </row>
    <row r="104" spans="1:17" x14ac:dyDescent="0.3">
      <c r="A104" s="6" t="s">
        <v>667</v>
      </c>
      <c r="B104" s="6" t="s">
        <v>112</v>
      </c>
      <c r="C104" s="6" t="s">
        <v>85</v>
      </c>
      <c r="D104" s="6" t="s">
        <v>666</v>
      </c>
      <c r="E104" s="8" t="s">
        <v>85</v>
      </c>
      <c r="F104" s="8">
        <v>0</v>
      </c>
      <c r="G104" s="8">
        <v>3</v>
      </c>
      <c r="H104" s="6" t="s">
        <v>344</v>
      </c>
      <c r="I104" s="184" t="s">
        <v>11392</v>
      </c>
      <c r="J104" s="184" t="s">
        <v>11392</v>
      </c>
      <c r="K104" s="184" t="s">
        <v>11391</v>
      </c>
      <c r="L104" s="8">
        <v>14</v>
      </c>
      <c r="M104" s="116"/>
      <c r="P1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&lt;tr&gt;&lt;td&gt;15802-0000&lt;/td&gt;&lt;td&gt;Watering for dust control&lt;/td&gt;&lt;td&gt;LPSM&lt;/td&gt;&lt;td&gt;WATERING FOR DUST CONTROL&lt;/td&gt;&lt;td&gt;LPSM&lt;/td&gt;&lt;td&gt;0&lt;/td&gt;&lt;td&gt;3&lt;/td&gt;&lt;td&gt;N&lt;/td&gt;&lt;td&gt; &lt;/td&gt;&lt;td&gt;&lt;/td&gt;&lt;/tr&gt;</v>
      </c>
      <c r="Q104" s="106" t="str">
        <f>IF(PayItems[[#This Row],[Date Added / Modified]]&gt;0,TEXT(PayItems[[#This Row],[Date Added / Modified]],"m/d/yyy"),"")</f>
        <v/>
      </c>
    </row>
    <row r="105" spans="1:17" x14ac:dyDescent="0.3">
      <c r="A105" s="6" t="s">
        <v>668</v>
      </c>
      <c r="B105" s="6" t="s">
        <v>114</v>
      </c>
      <c r="C105" s="6" t="s">
        <v>108</v>
      </c>
      <c r="D105" s="106" t="s">
        <v>669</v>
      </c>
      <c r="E105" s="8" t="s">
        <v>61</v>
      </c>
      <c r="F105" s="8">
        <v>1</v>
      </c>
      <c r="G105" s="8">
        <v>3</v>
      </c>
      <c r="H105" s="6" t="s">
        <v>344</v>
      </c>
      <c r="I105" s="184" t="s">
        <v>11392</v>
      </c>
      <c r="J105" s="184" t="s">
        <v>11392</v>
      </c>
      <c r="K105" s="184" t="s">
        <v>11391</v>
      </c>
      <c r="L105" s="8">
        <v>14</v>
      </c>
      <c r="M105" s="116"/>
      <c r="P1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&lt;tr&gt;&lt;td&gt;20101-0000&lt;/td&gt;&lt;td&gt;Clearing and grubbing&lt;/td&gt;&lt;td&gt;ha&lt;/td&gt;&lt;td&gt;CLEARING AND GRUBBING&lt;/td&gt;&lt;td&gt;ACRE&lt;/td&gt;&lt;td&gt;1&lt;/td&gt;&lt;td&gt;3&lt;/td&gt;&lt;td&gt;N&lt;/td&gt;&lt;td&gt; &lt;/td&gt;&lt;td&gt;&lt;/td&gt;&lt;/tr&gt;</v>
      </c>
      <c r="Q105" s="106" t="str">
        <f>IF(PayItems[[#This Row],[Date Added / Modified]]&gt;0,TEXT(PayItems[[#This Row],[Date Added / Modified]],"m/d/yyy"),"")</f>
        <v/>
      </c>
    </row>
    <row r="106" spans="1:17" x14ac:dyDescent="0.3">
      <c r="A106" s="6" t="s">
        <v>670</v>
      </c>
      <c r="B106" s="6" t="s">
        <v>114</v>
      </c>
      <c r="C106" s="6" t="s">
        <v>85</v>
      </c>
      <c r="D106" s="6" t="s">
        <v>669</v>
      </c>
      <c r="E106" s="8" t="s">
        <v>85</v>
      </c>
      <c r="F106" s="8">
        <v>0</v>
      </c>
      <c r="G106" s="8">
        <v>3</v>
      </c>
      <c r="H106" s="6" t="s">
        <v>344</v>
      </c>
      <c r="I106" s="184" t="s">
        <v>11392</v>
      </c>
      <c r="J106" s="184" t="s">
        <v>11392</v>
      </c>
      <c r="K106" s="184" t="s">
        <v>11391</v>
      </c>
      <c r="L106" s="8">
        <v>14</v>
      </c>
      <c r="M106" s="116"/>
      <c r="P1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&lt;tr&gt;&lt;td&gt;20102-0000&lt;/td&gt;&lt;td&gt;Clearing and grubbing&lt;/td&gt;&lt;td&gt;LPSM&lt;/td&gt;&lt;td&gt;CLEARING AND GRUBBING&lt;/td&gt;&lt;td&gt;LPSM&lt;/td&gt;&lt;td&gt;0&lt;/td&gt;&lt;td&gt;3&lt;/td&gt;&lt;td&gt;N&lt;/td&gt;&lt;td&gt; &lt;/td&gt;&lt;td&gt;&lt;/td&gt;&lt;/tr&gt;</v>
      </c>
      <c r="Q106" s="106" t="str">
        <f>IF(PayItems[[#This Row],[Date Added / Modified]]&gt;0,TEXT(PayItems[[#This Row],[Date Added / Modified]],"m/d/yyy"),"")</f>
        <v/>
      </c>
    </row>
    <row r="107" spans="1:17" x14ac:dyDescent="0.3">
      <c r="A107" s="6" t="s">
        <v>671</v>
      </c>
      <c r="B107" s="6" t="s">
        <v>114</v>
      </c>
      <c r="C107" s="6" t="s">
        <v>109</v>
      </c>
      <c r="D107" s="6" t="s">
        <v>669</v>
      </c>
      <c r="E107" s="8" t="s">
        <v>62</v>
      </c>
      <c r="F107" s="8">
        <v>0</v>
      </c>
      <c r="G107" s="8">
        <v>3</v>
      </c>
      <c r="H107" s="6" t="s">
        <v>344</v>
      </c>
      <c r="I107" s="184" t="s">
        <v>11392</v>
      </c>
      <c r="J107" s="184" t="s">
        <v>11392</v>
      </c>
      <c r="K107" s="184" t="s">
        <v>11391</v>
      </c>
      <c r="L107" s="8">
        <v>14</v>
      </c>
      <c r="M107" s="116"/>
      <c r="P1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&lt;tr&gt;&lt;td&gt;20103-0000&lt;/td&gt;&lt;td&gt;Clearing and grubbing&lt;/td&gt;&lt;td&gt;m2&lt;/td&gt;&lt;td&gt;CLEARING AND GRUBBING&lt;/td&gt;&lt;td&gt;SQYD&lt;/td&gt;&lt;td&gt;0&lt;/td&gt;&lt;td&gt;3&lt;/td&gt;&lt;td&gt;N&lt;/td&gt;&lt;td&gt; &lt;/td&gt;&lt;td&gt;&lt;/td&gt;&lt;/tr&gt;</v>
      </c>
      <c r="Q107" s="106" t="str">
        <f>IF(PayItems[[#This Row],[Date Added / Modified]]&gt;0,TEXT(PayItems[[#This Row],[Date Added / Modified]],"m/d/yyy"),"")</f>
        <v/>
      </c>
    </row>
    <row r="108" spans="1:17" x14ac:dyDescent="0.3">
      <c r="A108" s="6" t="s">
        <v>672</v>
      </c>
      <c r="B108" s="6" t="s">
        <v>673</v>
      </c>
      <c r="C108" s="6" t="s">
        <v>108</v>
      </c>
      <c r="D108" s="6" t="s">
        <v>674</v>
      </c>
      <c r="E108" s="8" t="s">
        <v>61</v>
      </c>
      <c r="F108" s="8">
        <v>1</v>
      </c>
      <c r="G108" s="8">
        <v>3</v>
      </c>
      <c r="H108" s="6" t="s">
        <v>344</v>
      </c>
      <c r="I108" s="184" t="s">
        <v>11392</v>
      </c>
      <c r="J108" s="184" t="s">
        <v>11392</v>
      </c>
      <c r="K108" s="184" t="s">
        <v>11391</v>
      </c>
      <c r="L108" s="8">
        <v>14</v>
      </c>
      <c r="M108" s="116"/>
      <c r="P1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&lt;tr&gt;&lt;td&gt;20104-0000&lt;/td&gt;&lt;td&gt;Clearing&lt;/td&gt;&lt;td&gt;ha&lt;/td&gt;&lt;td&gt;CLEARING&lt;/td&gt;&lt;td&gt;ACRE&lt;/td&gt;&lt;td&gt;1&lt;/td&gt;&lt;td&gt;3&lt;/td&gt;&lt;td&gt;N&lt;/td&gt;&lt;td&gt; &lt;/td&gt;&lt;td&gt;&lt;/td&gt;&lt;/tr&gt;</v>
      </c>
      <c r="Q108" s="106" t="str">
        <f>IF(PayItems[[#This Row],[Date Added / Modified]]&gt;0,TEXT(PayItems[[#This Row],[Date Added / Modified]],"m/d/yyy"),"")</f>
        <v/>
      </c>
    </row>
    <row r="109" spans="1:17" x14ac:dyDescent="0.3">
      <c r="A109" s="106" t="s">
        <v>10898</v>
      </c>
      <c r="B109" s="88" t="s">
        <v>694</v>
      </c>
      <c r="C109" s="88" t="s">
        <v>6</v>
      </c>
      <c r="D109" s="88" t="s">
        <v>695</v>
      </c>
      <c r="E109" s="104" t="s">
        <v>59</v>
      </c>
      <c r="F109" s="104">
        <v>0</v>
      </c>
      <c r="G109" s="104">
        <v>3</v>
      </c>
      <c r="H109" s="88" t="s">
        <v>344</v>
      </c>
      <c r="I109" s="184" t="s">
        <v>11392</v>
      </c>
      <c r="J109" s="184" t="s">
        <v>11392</v>
      </c>
      <c r="K109" s="184" t="s">
        <v>11391</v>
      </c>
      <c r="L109" s="104">
        <v>14</v>
      </c>
      <c r="M109" s="116">
        <v>42863</v>
      </c>
      <c r="N109" s="106" t="s">
        <v>9971</v>
      </c>
      <c r="O109" s="106" t="s">
        <v>10900</v>
      </c>
      <c r="P1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&lt;tr&gt;&lt;td&gt;20120-1000&lt;/td&gt;&lt;td&gt;Removal, individual tree&lt;/td&gt;&lt;td&gt;Each&lt;/td&gt;&lt;td&gt;REMOVAL, INDIVIDUAL TREE&lt;/td&gt;&lt;td&gt;EACH&lt;/td&gt;&lt;td&gt;0&lt;/td&gt;&lt;td&gt;3&lt;/td&gt;&lt;td&gt;N&lt;/td&gt;&lt;td&gt;5/8/2017&lt;/td&gt;&lt;td&gt;ONLY for unique situations; normally part of Clearing &amp; Grubbing&lt;/td&gt;&lt;/tr&gt;</v>
      </c>
      <c r="Q109" s="106" t="str">
        <f>IF(PayItems[[#This Row],[Date Added / Modified]]&gt;0,TEXT(PayItems[[#This Row],[Date Added / Modified]],"m/d/yyy"),"")</f>
        <v>5/8/2017</v>
      </c>
    </row>
    <row r="110" spans="1:17" x14ac:dyDescent="0.3">
      <c r="A110" s="106" t="s">
        <v>10899</v>
      </c>
      <c r="B110" s="88" t="s">
        <v>697</v>
      </c>
      <c r="C110" s="88" t="s">
        <v>6</v>
      </c>
      <c r="D110" s="88" t="s">
        <v>698</v>
      </c>
      <c r="E110" s="104" t="s">
        <v>59</v>
      </c>
      <c r="F110" s="104">
        <v>0</v>
      </c>
      <c r="G110" s="104">
        <v>3</v>
      </c>
      <c r="H110" s="88" t="s">
        <v>344</v>
      </c>
      <c r="I110" s="184" t="s">
        <v>11392</v>
      </c>
      <c r="J110" s="184" t="s">
        <v>11392</v>
      </c>
      <c r="K110" s="184" t="s">
        <v>11391</v>
      </c>
      <c r="L110" s="104">
        <v>14</v>
      </c>
      <c r="M110" s="116">
        <v>42863</v>
      </c>
      <c r="N110" s="106" t="s">
        <v>9971</v>
      </c>
      <c r="O110" s="106" t="s">
        <v>10900</v>
      </c>
      <c r="P1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&lt;tr&gt;&lt;td&gt;20120-2000&lt;/td&gt;&lt;td&gt;Removal, individual stump&lt;/td&gt;&lt;td&gt;Each&lt;/td&gt;&lt;td&gt;REMOVAL, INDIVIDUAL STUMP&lt;/td&gt;&lt;td&gt;EACH&lt;/td&gt;&lt;td&gt;0&lt;/td&gt;&lt;td&gt;3&lt;/td&gt;&lt;td&gt;N&lt;/td&gt;&lt;td&gt;5/8/2017&lt;/td&gt;&lt;td&gt;ONLY for unique situations; normally part of Clearing &amp; Grubbing&lt;/td&gt;&lt;/tr&gt;</v>
      </c>
      <c r="Q110" s="106" t="str">
        <f>IF(PayItems[[#This Row],[Date Added / Modified]]&gt;0,TEXT(PayItems[[#This Row],[Date Added / Modified]],"m/d/yyy"),"")</f>
        <v>5/8/2017</v>
      </c>
    </row>
    <row r="111" spans="1:17" s="88" customFormat="1" x14ac:dyDescent="0.3">
      <c r="A111" s="88" t="s">
        <v>675</v>
      </c>
      <c r="B111" s="88" t="s">
        <v>115</v>
      </c>
      <c r="C111" s="88" t="s">
        <v>108</v>
      </c>
      <c r="D111" s="88" t="s">
        <v>676</v>
      </c>
      <c r="E111" s="104" t="s">
        <v>61</v>
      </c>
      <c r="F111" s="104">
        <v>1</v>
      </c>
      <c r="G111" s="104">
        <v>3</v>
      </c>
      <c r="H111" s="88" t="s">
        <v>344</v>
      </c>
      <c r="I111" s="184" t="s">
        <v>11392</v>
      </c>
      <c r="J111" s="184" t="s">
        <v>11392</v>
      </c>
      <c r="K111" s="184" t="s">
        <v>11391</v>
      </c>
      <c r="L111" s="104">
        <v>14</v>
      </c>
      <c r="M111" s="116"/>
      <c r="P111"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&lt;tr&gt;&lt;td&gt;20201-0000&lt;/td&gt;&lt;td&gt;Selective clearing&lt;/td&gt;&lt;td&gt;ha&lt;/td&gt;&lt;td&gt;SELECTIVE CLEARING&lt;/td&gt;&lt;td&gt;ACRE&lt;/td&gt;&lt;td&gt;1&lt;/td&gt;&lt;td&gt;3&lt;/td&gt;&lt;td&gt;N&lt;/td&gt;&lt;td&gt; &lt;/td&gt;&lt;td&gt;&lt;/td&gt;&lt;/tr&gt;</v>
      </c>
      <c r="Q111" s="106" t="str">
        <f>IF(PayItems[[#This Row],[Date Added / Modified]]&gt;0,TEXT(PayItems[[#This Row],[Date Added / Modified]],"m/d/yyy"),"")</f>
        <v/>
      </c>
    </row>
    <row r="112" spans="1:17" s="88" customFormat="1" x14ac:dyDescent="0.3">
      <c r="A112" s="88" t="s">
        <v>677</v>
      </c>
      <c r="B112" s="88" t="s">
        <v>115</v>
      </c>
      <c r="C112" s="88" t="s">
        <v>109</v>
      </c>
      <c r="D112" s="88" t="s">
        <v>676</v>
      </c>
      <c r="E112" s="104" t="s">
        <v>62</v>
      </c>
      <c r="F112" s="104">
        <v>0</v>
      </c>
      <c r="G112" s="104">
        <v>3</v>
      </c>
      <c r="H112" s="88" t="s">
        <v>344</v>
      </c>
      <c r="I112" s="184" t="s">
        <v>11392</v>
      </c>
      <c r="J112" s="184" t="s">
        <v>11392</v>
      </c>
      <c r="K112" s="184" t="s">
        <v>11391</v>
      </c>
      <c r="L112" s="104">
        <v>14</v>
      </c>
      <c r="M112" s="116"/>
      <c r="P112"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&lt;tr&gt;&lt;td&gt;20202-0000&lt;/td&gt;&lt;td&gt;Selective clearing&lt;/td&gt;&lt;td&gt;m2&lt;/td&gt;&lt;td&gt;SELECTIVE CLEARING&lt;/td&gt;&lt;td&gt;SQYD&lt;/td&gt;&lt;td&gt;0&lt;/td&gt;&lt;td&gt;3&lt;/td&gt;&lt;td&gt;N&lt;/td&gt;&lt;td&gt; &lt;/td&gt;&lt;td&gt;&lt;/td&gt;&lt;/tr&gt;</v>
      </c>
      <c r="Q112" s="106" t="str">
        <f>IF(PayItems[[#This Row],[Date Added / Modified]]&gt;0,TEXT(PayItems[[#This Row],[Date Added / Modified]],"m/d/yyy"),"")</f>
        <v/>
      </c>
    </row>
    <row r="113" spans="1:17" s="88" customFormat="1" x14ac:dyDescent="0.3">
      <c r="A113" s="106" t="s">
        <v>11210</v>
      </c>
      <c r="B113" s="88" t="s">
        <v>115</v>
      </c>
      <c r="C113" s="106" t="s">
        <v>5</v>
      </c>
      <c r="D113" s="88" t="s">
        <v>676</v>
      </c>
      <c r="E113" s="45" t="s">
        <v>58</v>
      </c>
      <c r="F113" s="104">
        <v>3</v>
      </c>
      <c r="G113" s="104">
        <v>3</v>
      </c>
      <c r="H113" s="88" t="s">
        <v>344</v>
      </c>
      <c r="I113" s="184" t="s">
        <v>11392</v>
      </c>
      <c r="J113" s="184" t="s">
        <v>11392</v>
      </c>
      <c r="K113" s="184" t="s">
        <v>11391</v>
      </c>
      <c r="L113" s="104">
        <v>14</v>
      </c>
      <c r="M113" s="116">
        <v>43927</v>
      </c>
      <c r="N113" s="106" t="s">
        <v>9977</v>
      </c>
      <c r="P113"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&lt;tr&gt;&lt;td&gt;20203-0000&lt;/td&gt;&lt;td&gt;Selective clearing&lt;/td&gt;&lt;td&gt;km&lt;/td&gt;&lt;td&gt;SELECTIVE CLEARING&lt;/td&gt;&lt;td&gt;MILE&lt;/td&gt;&lt;td&gt;3&lt;/td&gt;&lt;td&gt;3&lt;/td&gt;&lt;td&gt;N&lt;/td&gt;&lt;td&gt;4/6/2020&lt;/td&gt;&lt;td&gt;&lt;/td&gt;&lt;/tr&gt;</v>
      </c>
      <c r="Q113" s="106" t="str">
        <f>IF(PayItems[[#This Row],[Date Added / Modified]]&gt;0,TEXT(PayItems[[#This Row],[Date Added / Modified]],"m/d/yyy"),"")</f>
        <v>4/6/2020</v>
      </c>
    </row>
    <row r="114" spans="1:17" s="88" customFormat="1" x14ac:dyDescent="0.3">
      <c r="A114" s="88" t="s">
        <v>678</v>
      </c>
      <c r="B114" s="88" t="s">
        <v>116</v>
      </c>
      <c r="C114" s="88" t="s">
        <v>108</v>
      </c>
      <c r="D114" s="88" t="s">
        <v>679</v>
      </c>
      <c r="E114" s="104" t="s">
        <v>61</v>
      </c>
      <c r="F114" s="104">
        <v>1</v>
      </c>
      <c r="G114" s="104">
        <v>3</v>
      </c>
      <c r="H114" s="88" t="s">
        <v>344</v>
      </c>
      <c r="I114" s="184" t="s">
        <v>11392</v>
      </c>
      <c r="J114" s="184" t="s">
        <v>11392</v>
      </c>
      <c r="K114" s="184" t="s">
        <v>11391</v>
      </c>
      <c r="L114" s="104">
        <v>14</v>
      </c>
      <c r="M114" s="116"/>
      <c r="P114"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&lt;tr&gt;&lt;td&gt;20205-0000&lt;/td&gt;&lt;td&gt;Selective clearing and grubbing&lt;/td&gt;&lt;td&gt;ha&lt;/td&gt;&lt;td&gt;SELECTIVE CLEARING AND GRUBBING&lt;/td&gt;&lt;td&gt;ACRE&lt;/td&gt;&lt;td&gt;1&lt;/td&gt;&lt;td&gt;3&lt;/td&gt;&lt;td&gt;N&lt;/td&gt;&lt;td&gt; &lt;/td&gt;&lt;td&gt;&lt;/td&gt;&lt;/tr&gt;</v>
      </c>
      <c r="Q114" s="106" t="str">
        <f>IF(PayItems[[#This Row],[Date Added / Modified]]&gt;0,TEXT(PayItems[[#This Row],[Date Added / Modified]],"m/d/yyy"),"")</f>
        <v/>
      </c>
    </row>
    <row r="115" spans="1:17" s="88" customFormat="1" x14ac:dyDescent="0.3">
      <c r="A115" s="88" t="s">
        <v>680</v>
      </c>
      <c r="B115" s="88" t="s">
        <v>116</v>
      </c>
      <c r="C115" s="88" t="s">
        <v>109</v>
      </c>
      <c r="D115" s="88" t="s">
        <v>679</v>
      </c>
      <c r="E115" s="104" t="s">
        <v>62</v>
      </c>
      <c r="F115" s="104">
        <v>0</v>
      </c>
      <c r="G115" s="104">
        <v>3</v>
      </c>
      <c r="H115" s="88" t="s">
        <v>344</v>
      </c>
      <c r="I115" s="184" t="s">
        <v>11392</v>
      </c>
      <c r="J115" s="184" t="s">
        <v>11392</v>
      </c>
      <c r="K115" s="184" t="s">
        <v>11391</v>
      </c>
      <c r="L115" s="104">
        <v>14</v>
      </c>
      <c r="M115" s="116"/>
      <c r="P115"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&lt;tr&gt;&lt;td&gt;20206-0000&lt;/td&gt;&lt;td&gt;Selective clearing and grubbing&lt;/td&gt;&lt;td&gt;m2&lt;/td&gt;&lt;td&gt;SELECTIVE CLEARING AND GRUBBING&lt;/td&gt;&lt;td&gt;SQYD&lt;/td&gt;&lt;td&gt;0&lt;/td&gt;&lt;td&gt;3&lt;/td&gt;&lt;td&gt;N&lt;/td&gt;&lt;td&gt; &lt;/td&gt;&lt;td&gt;&lt;/td&gt;&lt;/tr&gt;</v>
      </c>
      <c r="Q115" s="106" t="str">
        <f>IF(PayItems[[#This Row],[Date Added / Modified]]&gt;0,TEXT(PayItems[[#This Row],[Date Added / Modified]],"m/d/yyy"),"")</f>
        <v/>
      </c>
    </row>
    <row r="116" spans="1:17" x14ac:dyDescent="0.3">
      <c r="A116" s="106" t="s">
        <v>11211</v>
      </c>
      <c r="B116" s="88" t="s">
        <v>116</v>
      </c>
      <c r="C116" s="106" t="s">
        <v>5</v>
      </c>
      <c r="D116" s="88" t="s">
        <v>679</v>
      </c>
      <c r="E116" s="45" t="s">
        <v>58</v>
      </c>
      <c r="F116" s="104">
        <v>3</v>
      </c>
      <c r="G116" s="104">
        <v>3</v>
      </c>
      <c r="H116" s="88" t="s">
        <v>344</v>
      </c>
      <c r="I116" s="184" t="s">
        <v>11392</v>
      </c>
      <c r="J116" s="184" t="s">
        <v>11392</v>
      </c>
      <c r="K116" s="184" t="s">
        <v>11391</v>
      </c>
      <c r="L116" s="104">
        <v>14</v>
      </c>
      <c r="M116" s="116">
        <v>43927</v>
      </c>
      <c r="N116" s="106" t="s">
        <v>9977</v>
      </c>
      <c r="O116" s="88"/>
      <c r="P116"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&lt;tr&gt;&lt;td&gt;20207-0000&lt;/td&gt;&lt;td&gt;Selective clearing and grubbing&lt;/td&gt;&lt;td&gt;km&lt;/td&gt;&lt;td&gt;SELECTIVE CLEARING AND GRUBBING&lt;/td&gt;&lt;td&gt;MILE&lt;/td&gt;&lt;td&gt;3&lt;/td&gt;&lt;td&gt;3&lt;/td&gt;&lt;td&gt;N&lt;/td&gt;&lt;td&gt;4/6/2020&lt;/td&gt;&lt;td&gt;&lt;/td&gt;&lt;/tr&gt;</v>
      </c>
      <c r="Q116" s="106" t="str">
        <f>IF(PayItems[[#This Row],[Date Added / Modified]]&gt;0,TEXT(PayItems[[#This Row],[Date Added / Modified]],"m/d/yyy"),"")</f>
        <v>4/6/2020</v>
      </c>
    </row>
    <row r="117" spans="1:17" x14ac:dyDescent="0.3">
      <c r="A117" s="88" t="s">
        <v>681</v>
      </c>
      <c r="B117" s="88" t="s">
        <v>117</v>
      </c>
      <c r="C117" s="88" t="s">
        <v>108</v>
      </c>
      <c r="D117" s="88" t="s">
        <v>682</v>
      </c>
      <c r="E117" s="104" t="s">
        <v>61</v>
      </c>
      <c r="F117" s="104">
        <v>1</v>
      </c>
      <c r="G117" s="104">
        <v>3</v>
      </c>
      <c r="H117" s="88" t="s">
        <v>344</v>
      </c>
      <c r="I117" s="184" t="s">
        <v>11392</v>
      </c>
      <c r="J117" s="184" t="s">
        <v>11392</v>
      </c>
      <c r="K117" s="184" t="s">
        <v>11391</v>
      </c>
      <c r="L117" s="104">
        <v>14</v>
      </c>
      <c r="M117" s="116"/>
      <c r="N117" s="88"/>
      <c r="O117" s="88"/>
      <c r="P117"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&lt;tr&gt;&lt;td&gt;20210-0000&lt;/td&gt;&lt;td&gt;Special clearing and grubbing&lt;/td&gt;&lt;td&gt;ha&lt;/td&gt;&lt;td&gt;SPECIAL CLEARING AND GRUBBING&lt;/td&gt;&lt;td&gt;ACRE&lt;/td&gt;&lt;td&gt;1&lt;/td&gt;&lt;td&gt;3&lt;/td&gt;&lt;td&gt;N&lt;/td&gt;&lt;td&gt; &lt;/td&gt;&lt;td&gt;&lt;/td&gt;&lt;/tr&gt;</v>
      </c>
      <c r="Q117" s="106" t="str">
        <f>IF(PayItems[[#This Row],[Date Added / Modified]]&gt;0,TEXT(PayItems[[#This Row],[Date Added / Modified]],"m/d/yyy"),"")</f>
        <v/>
      </c>
    </row>
    <row r="118" spans="1:17" x14ac:dyDescent="0.3">
      <c r="A118" s="88" t="s">
        <v>683</v>
      </c>
      <c r="B118" s="88" t="s">
        <v>117</v>
      </c>
      <c r="C118" s="88" t="s">
        <v>109</v>
      </c>
      <c r="D118" s="88" t="s">
        <v>682</v>
      </c>
      <c r="E118" s="104" t="s">
        <v>62</v>
      </c>
      <c r="F118" s="104">
        <v>0</v>
      </c>
      <c r="G118" s="104">
        <v>3</v>
      </c>
      <c r="H118" s="88" t="s">
        <v>344</v>
      </c>
      <c r="I118" s="184" t="s">
        <v>11392</v>
      </c>
      <c r="J118" s="184" t="s">
        <v>11392</v>
      </c>
      <c r="K118" s="184" t="s">
        <v>11391</v>
      </c>
      <c r="L118" s="104">
        <v>14</v>
      </c>
      <c r="M118" s="116"/>
      <c r="N118" s="88"/>
      <c r="O118" s="88"/>
      <c r="P118"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&lt;tr&gt;&lt;td&gt;20211-0000&lt;/td&gt;&lt;td&gt;Special clearing and grubbing&lt;/td&gt;&lt;td&gt;m2&lt;/td&gt;&lt;td&gt;SPECIAL CLEARING AND GRUBBING&lt;/td&gt;&lt;td&gt;SQYD&lt;/td&gt;&lt;td&gt;0&lt;/td&gt;&lt;td&gt;3&lt;/td&gt;&lt;td&gt;N&lt;/td&gt;&lt;td&gt; &lt;/td&gt;&lt;td&gt;&lt;/td&gt;&lt;/tr&gt;</v>
      </c>
      <c r="Q118" s="106" t="str">
        <f>IF(PayItems[[#This Row],[Date Added / Modified]]&gt;0,TEXT(PayItems[[#This Row],[Date Added / Modified]],"m/d/yyy"),"")</f>
        <v/>
      </c>
    </row>
    <row r="119" spans="1:17" x14ac:dyDescent="0.3">
      <c r="A119" s="6" t="s">
        <v>684</v>
      </c>
      <c r="B119" s="6" t="s">
        <v>685</v>
      </c>
      <c r="C119" s="6" t="s">
        <v>109</v>
      </c>
      <c r="D119" s="6" t="s">
        <v>686</v>
      </c>
      <c r="E119" s="8" t="s">
        <v>62</v>
      </c>
      <c r="F119" s="8">
        <v>0</v>
      </c>
      <c r="G119" s="8">
        <v>3</v>
      </c>
      <c r="H119" s="6" t="s">
        <v>344</v>
      </c>
      <c r="I119" s="184" t="s">
        <v>11392</v>
      </c>
      <c r="J119" s="184" t="s">
        <v>11392</v>
      </c>
      <c r="K119" s="184" t="s">
        <v>11391</v>
      </c>
      <c r="L119" s="8">
        <v>14</v>
      </c>
      <c r="M119" s="116"/>
      <c r="P1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&lt;tr&gt;&lt;td&gt;20212-0000&lt;/td&gt;&lt;td&gt;Special clearing&lt;/td&gt;&lt;td&gt;m2&lt;/td&gt;&lt;td&gt;SPECIAL CLEARING&lt;/td&gt;&lt;td&gt;SQYD&lt;/td&gt;&lt;td&gt;0&lt;/td&gt;&lt;td&gt;3&lt;/td&gt;&lt;td&gt;N&lt;/td&gt;&lt;td&gt; &lt;/td&gt;&lt;td&gt;&lt;/td&gt;&lt;/tr&gt;</v>
      </c>
      <c r="Q119" s="106" t="str">
        <f>IF(PayItems[[#This Row],[Date Added / Modified]]&gt;0,TEXT(PayItems[[#This Row],[Date Added / Modified]],"m/d/yyy"),"")</f>
        <v/>
      </c>
    </row>
    <row r="120" spans="1:17" x14ac:dyDescent="0.3">
      <c r="A120" s="88" t="s">
        <v>11361</v>
      </c>
      <c r="B120" s="88" t="s">
        <v>118</v>
      </c>
      <c r="C120" s="88" t="s">
        <v>5</v>
      </c>
      <c r="D120" s="88" t="s">
        <v>688</v>
      </c>
      <c r="E120" s="104" t="s">
        <v>58</v>
      </c>
      <c r="F120" s="104">
        <v>3</v>
      </c>
      <c r="G120" s="104">
        <v>3</v>
      </c>
      <c r="H120" s="88" t="s">
        <v>344</v>
      </c>
      <c r="I120" s="184" t="s">
        <v>11392</v>
      </c>
      <c r="J120" s="184" t="s">
        <v>11392</v>
      </c>
      <c r="K120" s="184" t="s">
        <v>11391</v>
      </c>
      <c r="L120" s="104">
        <v>14</v>
      </c>
      <c r="M120" s="116">
        <v>44571</v>
      </c>
      <c r="N120" s="88" t="s">
        <v>9962</v>
      </c>
      <c r="O120" s="88"/>
      <c r="P1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&lt;tr&gt;&lt;td&gt;20213-0000&lt;/td&gt;&lt;td&gt;Roadside cleanup&lt;/td&gt;&lt;td&gt;km&lt;/td&gt;&lt;td&gt;ROADSIDE CLEANUP&lt;/td&gt;&lt;td&gt;MILE&lt;/td&gt;&lt;td&gt;3&lt;/td&gt;&lt;td&gt;3&lt;/td&gt;&lt;td&gt;N&lt;/td&gt;&lt;td&gt;1/10/2022&lt;/td&gt;&lt;td&gt;&lt;/td&gt;&lt;/tr&gt;</v>
      </c>
      <c r="Q120" s="106" t="str">
        <f>IF(PayItems[[#This Row],[Date Added / Modified]]&gt;0,TEXT(PayItems[[#This Row],[Date Added / Modified]],"m/d/yyy"),"")</f>
        <v>1/10/2022</v>
      </c>
    </row>
    <row r="121" spans="1:17" x14ac:dyDescent="0.3">
      <c r="A121" s="6" t="s">
        <v>8625</v>
      </c>
      <c r="B121" s="6" t="s">
        <v>118</v>
      </c>
      <c r="C121" s="6" t="s">
        <v>85</v>
      </c>
      <c r="D121" s="6" t="s">
        <v>688</v>
      </c>
      <c r="E121" s="8" t="s">
        <v>85</v>
      </c>
      <c r="F121" s="8">
        <v>0</v>
      </c>
      <c r="G121" s="8">
        <v>3</v>
      </c>
      <c r="H121" s="6" t="s">
        <v>344</v>
      </c>
      <c r="I121" s="184" t="s">
        <v>11392</v>
      </c>
      <c r="J121" s="184" t="s">
        <v>11392</v>
      </c>
      <c r="K121" s="184" t="s">
        <v>11391</v>
      </c>
      <c r="L121" s="8">
        <v>14</v>
      </c>
      <c r="M121" s="116"/>
      <c r="P1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&lt;tr&gt;&lt;td&gt;20214-0000&lt;/td&gt;&lt;td&gt;Roadside cleanup&lt;/td&gt;&lt;td&gt;LPSM&lt;/td&gt;&lt;td&gt;ROADSIDE CLEANUP&lt;/td&gt;&lt;td&gt;LPSM&lt;/td&gt;&lt;td&gt;0&lt;/td&gt;&lt;td&gt;3&lt;/td&gt;&lt;td&gt;N&lt;/td&gt;&lt;td&gt; &lt;/td&gt;&lt;td&gt;&lt;/td&gt;&lt;/tr&gt;</v>
      </c>
      <c r="Q121" s="106" t="str">
        <f>IF(PayItems[[#This Row],[Date Added / Modified]]&gt;0,TEXT(PayItems[[#This Row],[Date Added / Modified]],"m/d/yyy"),"")</f>
        <v/>
      </c>
    </row>
    <row r="122" spans="1:17" x14ac:dyDescent="0.3">
      <c r="A122" s="6" t="s">
        <v>687</v>
      </c>
      <c r="B122" s="6" t="s">
        <v>118</v>
      </c>
      <c r="C122" s="6" t="s">
        <v>108</v>
      </c>
      <c r="D122" s="6" t="s">
        <v>688</v>
      </c>
      <c r="E122" s="8" t="s">
        <v>61</v>
      </c>
      <c r="F122" s="8">
        <v>1</v>
      </c>
      <c r="G122" s="8">
        <v>3</v>
      </c>
      <c r="H122" s="6" t="s">
        <v>344</v>
      </c>
      <c r="I122" s="184" t="s">
        <v>11392</v>
      </c>
      <c r="J122" s="184" t="s">
        <v>11392</v>
      </c>
      <c r="K122" s="184" t="s">
        <v>11391</v>
      </c>
      <c r="L122" s="8">
        <v>14</v>
      </c>
      <c r="M122" s="116"/>
      <c r="P1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&lt;tr&gt;&lt;td&gt;20215-0000&lt;/td&gt;&lt;td&gt;Roadside cleanup&lt;/td&gt;&lt;td&gt;ha&lt;/td&gt;&lt;td&gt;ROADSIDE CLEANUP&lt;/td&gt;&lt;td&gt;ACRE&lt;/td&gt;&lt;td&gt;1&lt;/td&gt;&lt;td&gt;3&lt;/td&gt;&lt;td&gt;N&lt;/td&gt;&lt;td&gt; &lt;/td&gt;&lt;td&gt;&lt;/td&gt;&lt;/tr&gt;</v>
      </c>
      <c r="Q122" s="106" t="str">
        <f>IF(PayItems[[#This Row],[Date Added / Modified]]&gt;0,TEXT(PayItems[[#This Row],[Date Added / Modified]],"m/d/yyy"),"")</f>
        <v/>
      </c>
    </row>
    <row r="123" spans="1:17" x14ac:dyDescent="0.3">
      <c r="A123" s="6" t="s">
        <v>689</v>
      </c>
      <c r="B123" s="6" t="s">
        <v>119</v>
      </c>
      <c r="C123" s="6" t="s">
        <v>6</v>
      </c>
      <c r="D123" s="6" t="s">
        <v>690</v>
      </c>
      <c r="E123" s="8" t="s">
        <v>59</v>
      </c>
      <c r="F123" s="8">
        <v>0</v>
      </c>
      <c r="G123" s="8">
        <v>3</v>
      </c>
      <c r="H123" s="6" t="s">
        <v>344</v>
      </c>
      <c r="I123" s="184" t="s">
        <v>11392</v>
      </c>
      <c r="J123" s="184" t="s">
        <v>11392</v>
      </c>
      <c r="K123" s="184" t="s">
        <v>11391</v>
      </c>
      <c r="L123" s="8">
        <v>14</v>
      </c>
      <c r="M123" s="116"/>
      <c r="P1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&lt;tr&gt;&lt;td&gt;20216-0000&lt;/td&gt;&lt;td&gt;Tree pruning&lt;/td&gt;&lt;td&gt;Each&lt;/td&gt;&lt;td&gt;TREE PRUNING&lt;/td&gt;&lt;td&gt;EACH&lt;/td&gt;&lt;td&gt;0&lt;/td&gt;&lt;td&gt;3&lt;/td&gt;&lt;td&gt;N&lt;/td&gt;&lt;td&gt; &lt;/td&gt;&lt;td&gt;&lt;/td&gt;&lt;/tr&gt;</v>
      </c>
      <c r="Q123" s="106" t="str">
        <f>IF(PayItems[[#This Row],[Date Added / Modified]]&gt;0,TEXT(PayItems[[#This Row],[Date Added / Modified]],"m/d/yyy"),"")</f>
        <v/>
      </c>
    </row>
    <row r="124" spans="1:17" x14ac:dyDescent="0.3">
      <c r="A124" s="6" t="s">
        <v>691</v>
      </c>
      <c r="B124" s="6" t="s">
        <v>157</v>
      </c>
      <c r="C124" s="6" t="s">
        <v>110</v>
      </c>
      <c r="D124" s="6" t="s">
        <v>692</v>
      </c>
      <c r="E124" s="8" t="s">
        <v>63</v>
      </c>
      <c r="F124" s="8">
        <v>0</v>
      </c>
      <c r="G124" s="8">
        <v>3</v>
      </c>
      <c r="H124" s="6" t="s">
        <v>344</v>
      </c>
      <c r="I124" s="184" t="s">
        <v>11392</v>
      </c>
      <c r="J124" s="184" t="s">
        <v>11392</v>
      </c>
      <c r="K124" s="184" t="s">
        <v>11391</v>
      </c>
      <c r="L124" s="8">
        <v>14</v>
      </c>
      <c r="M124" s="116"/>
      <c r="P1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&lt;tr&gt;&lt;td&gt;20217-0000&lt;/td&gt;&lt;td&gt;Tree root pruning&lt;/td&gt;&lt;td&gt;m&lt;/td&gt;&lt;td&gt;TREE ROOT PRUNING&lt;/td&gt;&lt;td&gt;LNFT&lt;/td&gt;&lt;td&gt;0&lt;/td&gt;&lt;td&gt;3&lt;/td&gt;&lt;td&gt;N&lt;/td&gt;&lt;td&gt; &lt;/td&gt;&lt;td&gt;&lt;/td&gt;&lt;/tr&gt;</v>
      </c>
      <c r="Q124" s="106" t="str">
        <f>IF(PayItems[[#This Row],[Date Added / Modified]]&gt;0,TEXT(PayItems[[#This Row],[Date Added / Modified]],"m/d/yyy"),"")</f>
        <v/>
      </c>
    </row>
    <row r="125" spans="1:17" x14ac:dyDescent="0.3">
      <c r="A125" s="6" t="s">
        <v>693</v>
      </c>
      <c r="B125" s="6" t="s">
        <v>694</v>
      </c>
      <c r="C125" s="6" t="s">
        <v>6</v>
      </c>
      <c r="D125" s="6" t="s">
        <v>695</v>
      </c>
      <c r="E125" s="8" t="s">
        <v>59</v>
      </c>
      <c r="F125" s="8">
        <v>0</v>
      </c>
      <c r="G125" s="8">
        <v>3</v>
      </c>
      <c r="H125" s="6" t="s">
        <v>344</v>
      </c>
      <c r="I125" s="184" t="s">
        <v>11392</v>
      </c>
      <c r="J125" s="184" t="s">
        <v>11392</v>
      </c>
      <c r="K125" s="184" t="s">
        <v>11391</v>
      </c>
      <c r="L125" s="8">
        <v>14</v>
      </c>
      <c r="M125" s="116"/>
      <c r="P1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&lt;tr&gt;&lt;td&gt;20220-1000&lt;/td&gt;&lt;td&gt;Removal, individual tree&lt;/td&gt;&lt;td&gt;Each&lt;/td&gt;&lt;td&gt;REMOVAL, INDIVIDUAL TREE&lt;/td&gt;&lt;td&gt;EACH&lt;/td&gt;&lt;td&gt;0&lt;/td&gt;&lt;td&gt;3&lt;/td&gt;&lt;td&gt;N&lt;/td&gt;&lt;td&gt; &lt;/td&gt;&lt;td&gt;&lt;/td&gt;&lt;/tr&gt;</v>
      </c>
      <c r="Q125" s="106" t="str">
        <f>IF(PayItems[[#This Row],[Date Added / Modified]]&gt;0,TEXT(PayItems[[#This Row],[Date Added / Modified]],"m/d/yyy"),"")</f>
        <v/>
      </c>
    </row>
    <row r="126" spans="1:17" x14ac:dyDescent="0.3">
      <c r="A126" s="6" t="s">
        <v>696</v>
      </c>
      <c r="B126" s="6" t="s">
        <v>697</v>
      </c>
      <c r="C126" s="6" t="s">
        <v>6</v>
      </c>
      <c r="D126" s="6" t="s">
        <v>698</v>
      </c>
      <c r="E126" s="8" t="s">
        <v>59</v>
      </c>
      <c r="F126" s="8">
        <v>0</v>
      </c>
      <c r="G126" s="8">
        <v>3</v>
      </c>
      <c r="H126" s="6" t="s">
        <v>344</v>
      </c>
      <c r="I126" s="184" t="s">
        <v>11392</v>
      </c>
      <c r="J126" s="184" t="s">
        <v>11392</v>
      </c>
      <c r="K126" s="184" t="s">
        <v>11391</v>
      </c>
      <c r="L126" s="8">
        <v>14</v>
      </c>
      <c r="M126" s="116"/>
      <c r="P1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&lt;tr&gt;&lt;td&gt;20220-2000&lt;/td&gt;&lt;td&gt;Removal, individual stump&lt;/td&gt;&lt;td&gt;Each&lt;/td&gt;&lt;td&gt;REMOVAL, INDIVIDUAL STUMP&lt;/td&gt;&lt;td&gt;EACH&lt;/td&gt;&lt;td&gt;0&lt;/td&gt;&lt;td&gt;3&lt;/td&gt;&lt;td&gt;N&lt;/td&gt;&lt;td&gt; &lt;/td&gt;&lt;td&gt;&lt;/td&gt;&lt;/tr&gt;</v>
      </c>
      <c r="Q126" s="106" t="str">
        <f>IF(PayItems[[#This Row],[Date Added / Modified]]&gt;0,TEXT(PayItems[[#This Row],[Date Added / Modified]],"m/d/yyy"),"")</f>
        <v/>
      </c>
    </row>
    <row r="127" spans="1:17" x14ac:dyDescent="0.3">
      <c r="A127" s="6" t="s">
        <v>699</v>
      </c>
      <c r="B127" s="6" t="s">
        <v>700</v>
      </c>
      <c r="C127" s="6" t="s">
        <v>109</v>
      </c>
      <c r="D127" s="6" t="s">
        <v>701</v>
      </c>
      <c r="E127" s="8" t="s">
        <v>56</v>
      </c>
      <c r="F127" s="8">
        <v>0</v>
      </c>
      <c r="G127" s="8">
        <v>3</v>
      </c>
      <c r="H127" s="6" t="s">
        <v>344</v>
      </c>
      <c r="I127" s="184" t="s">
        <v>11392</v>
      </c>
      <c r="J127" s="184" t="s">
        <v>11392</v>
      </c>
      <c r="K127" s="184" t="s">
        <v>11391</v>
      </c>
      <c r="L127" s="8">
        <v>14</v>
      </c>
      <c r="M127" s="116"/>
      <c r="P1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&lt;tr&gt;&lt;td&gt;20221-1000&lt;/td&gt;&lt;td&gt;Removal, individual trees&lt;/td&gt;&lt;td&gt;m2&lt;/td&gt;&lt;td&gt;REMOVAL, INDIVIDUAL TREES&lt;/td&gt;&lt;td&gt;SQFT&lt;/td&gt;&lt;td&gt;0&lt;/td&gt;&lt;td&gt;3&lt;/td&gt;&lt;td&gt;N&lt;/td&gt;&lt;td&gt; &lt;/td&gt;&lt;td&gt;&lt;/td&gt;&lt;/tr&gt;</v>
      </c>
      <c r="Q127" s="106" t="str">
        <f>IF(PayItems[[#This Row],[Date Added / Modified]]&gt;0,TEXT(PayItems[[#This Row],[Date Added / Modified]],"m/d/yyy"),"")</f>
        <v/>
      </c>
    </row>
    <row r="128" spans="1:17" x14ac:dyDescent="0.3">
      <c r="A128" s="6" t="s">
        <v>702</v>
      </c>
      <c r="B128" s="8" t="s">
        <v>703</v>
      </c>
      <c r="C128" s="6" t="s">
        <v>6</v>
      </c>
      <c r="D128" s="8" t="s">
        <v>704</v>
      </c>
      <c r="E128" s="8" t="s">
        <v>59</v>
      </c>
      <c r="F128" s="8">
        <v>0</v>
      </c>
      <c r="G128" s="8">
        <v>3</v>
      </c>
      <c r="H128" s="6" t="s">
        <v>344</v>
      </c>
      <c r="I128" s="184" t="s">
        <v>11392</v>
      </c>
      <c r="J128" s="184" t="s">
        <v>11392</v>
      </c>
      <c r="K128" s="184" t="s">
        <v>11391</v>
      </c>
      <c r="L128" s="8">
        <v>14</v>
      </c>
      <c r="M128" s="116"/>
      <c r="P1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&lt;tr&gt;&lt;td&gt;20301-0080&lt;/td&gt;&lt;td&gt;Removal of bench&lt;/td&gt;&lt;td&gt;Each&lt;/td&gt;&lt;td&gt;REMOVAL OF BENCH&lt;/td&gt;&lt;td&gt;EACH&lt;/td&gt;&lt;td&gt;0&lt;/td&gt;&lt;td&gt;3&lt;/td&gt;&lt;td&gt;N&lt;/td&gt;&lt;td&gt; &lt;/td&gt;&lt;td&gt;&lt;/td&gt;&lt;/tr&gt;</v>
      </c>
      <c r="Q128" s="106" t="str">
        <f>IF(PayItems[[#This Row],[Date Added / Modified]]&gt;0,TEXT(PayItems[[#This Row],[Date Added / Modified]],"m/d/yyy"),"")</f>
        <v/>
      </c>
    </row>
    <row r="129" spans="1:17" x14ac:dyDescent="0.3">
      <c r="A129" s="6" t="s">
        <v>705</v>
      </c>
      <c r="B129" s="8" t="s">
        <v>706</v>
      </c>
      <c r="C129" s="6" t="s">
        <v>6</v>
      </c>
      <c r="D129" s="8" t="s">
        <v>707</v>
      </c>
      <c r="E129" s="8" t="s">
        <v>59</v>
      </c>
      <c r="F129" s="8">
        <v>0</v>
      </c>
      <c r="G129" s="8">
        <v>3</v>
      </c>
      <c r="H129" s="6" t="s">
        <v>344</v>
      </c>
      <c r="I129" s="184" t="s">
        <v>11392</v>
      </c>
      <c r="J129" s="184" t="s">
        <v>11392</v>
      </c>
      <c r="K129" s="184" t="s">
        <v>11391</v>
      </c>
      <c r="L129" s="8">
        <v>14</v>
      </c>
      <c r="M129" s="116"/>
      <c r="P1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&lt;tr&gt;&lt;td&gt;20301-0100&lt;/td&gt;&lt;td&gt;Removal of bollard&lt;/td&gt;&lt;td&gt;Each&lt;/td&gt;&lt;td&gt;REMOVAL OF BOLLARD&lt;/td&gt;&lt;td&gt;EACH&lt;/td&gt;&lt;td&gt;0&lt;/td&gt;&lt;td&gt;3&lt;/td&gt;&lt;td&gt;N&lt;/td&gt;&lt;td&gt; &lt;/td&gt;&lt;td&gt;&lt;/td&gt;&lt;/tr&gt;</v>
      </c>
      <c r="Q129" s="106" t="str">
        <f>IF(PayItems[[#This Row],[Date Added / Modified]]&gt;0,TEXT(PayItems[[#This Row],[Date Added / Modified]],"m/d/yyy"),"")</f>
        <v/>
      </c>
    </row>
    <row r="130" spans="1:17" x14ac:dyDescent="0.3">
      <c r="A130" s="6" t="s">
        <v>708</v>
      </c>
      <c r="B130" s="6" t="s">
        <v>709</v>
      </c>
      <c r="C130" s="6" t="s">
        <v>6</v>
      </c>
      <c r="D130" s="6" t="s">
        <v>710</v>
      </c>
      <c r="E130" s="8" t="s">
        <v>59</v>
      </c>
      <c r="F130" s="8">
        <v>0</v>
      </c>
      <c r="G130" s="8">
        <v>3</v>
      </c>
      <c r="H130" s="6" t="s">
        <v>344</v>
      </c>
      <c r="I130" s="184" t="s">
        <v>11392</v>
      </c>
      <c r="J130" s="184" t="s">
        <v>11392</v>
      </c>
      <c r="K130" s="184" t="s">
        <v>11391</v>
      </c>
      <c r="L130" s="8">
        <v>14</v>
      </c>
      <c r="M130" s="116"/>
      <c r="P1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&lt;tr&gt;&lt;td&gt;20301-0200&lt;/td&gt;&lt;td&gt;Removal of boulder&lt;/td&gt;&lt;td&gt;Each&lt;/td&gt;&lt;td&gt;REMOVAL OF BOULDER&lt;/td&gt;&lt;td&gt;EACH&lt;/td&gt;&lt;td&gt;0&lt;/td&gt;&lt;td&gt;3&lt;/td&gt;&lt;td&gt;N&lt;/td&gt;&lt;td&gt; &lt;/td&gt;&lt;td&gt;&lt;/td&gt;&lt;/tr&gt;</v>
      </c>
      <c r="Q130" s="106" t="str">
        <f>IF(PayItems[[#This Row],[Date Added / Modified]]&gt;0,TEXT(PayItems[[#This Row],[Date Added / Modified]],"m/d/yyy"),"")</f>
        <v/>
      </c>
    </row>
    <row r="131" spans="1:17" x14ac:dyDescent="0.3">
      <c r="A131" s="6" t="s">
        <v>711</v>
      </c>
      <c r="B131" s="6" t="s">
        <v>712</v>
      </c>
      <c r="C131" s="6" t="s">
        <v>6</v>
      </c>
      <c r="D131" s="6" t="s">
        <v>713</v>
      </c>
      <c r="E131" s="8" t="s">
        <v>59</v>
      </c>
      <c r="F131" s="8">
        <v>0</v>
      </c>
      <c r="G131" s="8">
        <v>3</v>
      </c>
      <c r="H131" s="6" t="s">
        <v>344</v>
      </c>
      <c r="I131" s="184" t="s">
        <v>11392</v>
      </c>
      <c r="J131" s="184" t="s">
        <v>11392</v>
      </c>
      <c r="K131" s="184" t="s">
        <v>11391</v>
      </c>
      <c r="L131" s="8">
        <v>14</v>
      </c>
      <c r="M131" s="116"/>
      <c r="P1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&lt;tr&gt;&lt;td&gt;20301-0300&lt;/td&gt;&lt;td&gt;Removal of box culvert&lt;/td&gt;&lt;td&gt;Each&lt;/td&gt;&lt;td&gt;REMOVAL OF BOX CULVERT&lt;/td&gt;&lt;td&gt;EACH&lt;/td&gt;&lt;td&gt;0&lt;/td&gt;&lt;td&gt;3&lt;/td&gt;&lt;td&gt;N&lt;/td&gt;&lt;td&gt; &lt;/td&gt;&lt;td&gt;&lt;/td&gt;&lt;/tr&gt;</v>
      </c>
      <c r="Q131" s="106" t="str">
        <f>IF(PayItems[[#This Row],[Date Added / Modified]]&gt;0,TEXT(PayItems[[#This Row],[Date Added / Modified]],"m/d/yyy"),"")</f>
        <v/>
      </c>
    </row>
    <row r="132" spans="1:17" x14ac:dyDescent="0.3">
      <c r="A132" s="6" t="s">
        <v>714</v>
      </c>
      <c r="B132" s="6" t="s">
        <v>715</v>
      </c>
      <c r="C132" s="6" t="s">
        <v>6</v>
      </c>
      <c r="D132" s="6" t="s">
        <v>716</v>
      </c>
      <c r="E132" s="8" t="s">
        <v>59</v>
      </c>
      <c r="F132" s="8">
        <v>0</v>
      </c>
      <c r="G132" s="8">
        <v>3</v>
      </c>
      <c r="H132" s="6" t="s">
        <v>344</v>
      </c>
      <c r="I132" s="184" t="s">
        <v>11392</v>
      </c>
      <c r="J132" s="184" t="s">
        <v>11392</v>
      </c>
      <c r="K132" s="184" t="s">
        <v>11391</v>
      </c>
      <c r="L132" s="8">
        <v>14</v>
      </c>
      <c r="M132" s="116"/>
      <c r="P1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&lt;tr&gt;&lt;td&gt;20301-0400&lt;/td&gt;&lt;td&gt;Removal of bridge&lt;/td&gt;&lt;td&gt;Each&lt;/td&gt;&lt;td&gt;REMOVAL OF BRIDGE&lt;/td&gt;&lt;td&gt;EACH&lt;/td&gt;&lt;td&gt;0&lt;/td&gt;&lt;td&gt;3&lt;/td&gt;&lt;td&gt;N&lt;/td&gt;&lt;td&gt; &lt;/td&gt;&lt;td&gt;&lt;/td&gt;&lt;/tr&gt;</v>
      </c>
      <c r="Q132" s="106" t="str">
        <f>IF(PayItems[[#This Row],[Date Added / Modified]]&gt;0,TEXT(PayItems[[#This Row],[Date Added / Modified]],"m/d/yyy"),"")</f>
        <v/>
      </c>
    </row>
    <row r="133" spans="1:17" x14ac:dyDescent="0.3">
      <c r="A133" s="6" t="s">
        <v>717</v>
      </c>
      <c r="B133" s="6" t="s">
        <v>718</v>
      </c>
      <c r="C133" s="6" t="s">
        <v>6</v>
      </c>
      <c r="D133" s="6" t="s">
        <v>719</v>
      </c>
      <c r="E133" s="8" t="s">
        <v>59</v>
      </c>
      <c r="F133" s="8">
        <v>0</v>
      </c>
      <c r="G133" s="8">
        <v>3</v>
      </c>
      <c r="H133" s="6" t="s">
        <v>344</v>
      </c>
      <c r="I133" s="184" t="s">
        <v>11392</v>
      </c>
      <c r="J133" s="184" t="s">
        <v>11392</v>
      </c>
      <c r="K133" s="184" t="s">
        <v>11391</v>
      </c>
      <c r="L133" s="8">
        <v>14</v>
      </c>
      <c r="M133" s="116"/>
      <c r="P1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&lt;tr&gt;&lt;td&gt;20301-0500&lt;/td&gt;&lt;td&gt;Removal of catch basin&lt;/td&gt;&lt;td&gt;Each&lt;/td&gt;&lt;td&gt;REMOVAL OF CATCH BASIN&lt;/td&gt;&lt;td&gt;EACH&lt;/td&gt;&lt;td&gt;0&lt;/td&gt;&lt;td&gt;3&lt;/td&gt;&lt;td&gt;N&lt;/td&gt;&lt;td&gt; &lt;/td&gt;&lt;td&gt;&lt;/td&gt;&lt;/tr&gt;</v>
      </c>
      <c r="Q133" s="106" t="str">
        <f>IF(PayItems[[#This Row],[Date Added / Modified]]&gt;0,TEXT(PayItems[[#This Row],[Date Added / Modified]],"m/d/yyy"),"")</f>
        <v/>
      </c>
    </row>
    <row r="134" spans="1:17" x14ac:dyDescent="0.3">
      <c r="A134" s="6" t="s">
        <v>720</v>
      </c>
      <c r="B134" s="6" t="s">
        <v>721</v>
      </c>
      <c r="C134" s="6" t="s">
        <v>6</v>
      </c>
      <c r="D134" s="6" t="s">
        <v>722</v>
      </c>
      <c r="E134" s="8" t="s">
        <v>59</v>
      </c>
      <c r="F134" s="8">
        <v>0</v>
      </c>
      <c r="G134" s="8">
        <v>3</v>
      </c>
      <c r="H134" s="6" t="s">
        <v>344</v>
      </c>
      <c r="I134" s="184" t="s">
        <v>11392</v>
      </c>
      <c r="J134" s="184" t="s">
        <v>11392</v>
      </c>
      <c r="K134" s="184" t="s">
        <v>11391</v>
      </c>
      <c r="L134" s="8">
        <v>14</v>
      </c>
      <c r="M134" s="116"/>
      <c r="P1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&lt;tr&gt;&lt;td&gt;20301-0600&lt;/td&gt;&lt;td&gt;Removal of cattle guard&lt;/td&gt;&lt;td&gt;Each&lt;/td&gt;&lt;td&gt;REMOVAL OF CATTLE GUARD&lt;/td&gt;&lt;td&gt;EACH&lt;/td&gt;&lt;td&gt;0&lt;/td&gt;&lt;td&gt;3&lt;/td&gt;&lt;td&gt;N&lt;/td&gt;&lt;td&gt; &lt;/td&gt;&lt;td&gt;&lt;/td&gt;&lt;/tr&gt;</v>
      </c>
      <c r="Q134" s="106" t="str">
        <f>IF(PayItems[[#This Row],[Date Added / Modified]]&gt;0,TEXT(PayItems[[#This Row],[Date Added / Modified]],"m/d/yyy"),"")</f>
        <v/>
      </c>
    </row>
    <row r="135" spans="1:17" x14ac:dyDescent="0.3">
      <c r="A135" s="6" t="s">
        <v>723</v>
      </c>
      <c r="B135" s="6" t="s">
        <v>724</v>
      </c>
      <c r="C135" s="6" t="s">
        <v>6</v>
      </c>
      <c r="D135" s="6" t="s">
        <v>725</v>
      </c>
      <c r="E135" s="8" t="s">
        <v>59</v>
      </c>
      <c r="F135" s="8">
        <v>0</v>
      </c>
      <c r="G135" s="8">
        <v>3</v>
      </c>
      <c r="H135" s="6" t="s">
        <v>344</v>
      </c>
      <c r="I135" s="184" t="s">
        <v>11392</v>
      </c>
      <c r="J135" s="184" t="s">
        <v>11392</v>
      </c>
      <c r="K135" s="184" t="s">
        <v>11391</v>
      </c>
      <c r="L135" s="8">
        <v>14</v>
      </c>
      <c r="M135" s="116"/>
      <c r="P1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&lt;tr&gt;&lt;td&gt;20301-0700&lt;/td&gt;&lt;td&gt;Removal of delineator&lt;/td&gt;&lt;td&gt;Each&lt;/td&gt;&lt;td&gt;REMOVAL OF DELINEATOR&lt;/td&gt;&lt;td&gt;EACH&lt;/td&gt;&lt;td&gt;0&lt;/td&gt;&lt;td&gt;3&lt;/td&gt;&lt;td&gt;N&lt;/td&gt;&lt;td&gt; &lt;/td&gt;&lt;td&gt;&lt;/td&gt;&lt;/tr&gt;</v>
      </c>
      <c r="Q135" s="106" t="str">
        <f>IF(PayItems[[#This Row],[Date Added / Modified]]&gt;0,TEXT(PayItems[[#This Row],[Date Added / Modified]],"m/d/yyy"),"")</f>
        <v/>
      </c>
    </row>
    <row r="136" spans="1:17" x14ac:dyDescent="0.3">
      <c r="A136" s="6" t="s">
        <v>726</v>
      </c>
      <c r="B136" s="8" t="s">
        <v>727</v>
      </c>
      <c r="C136" s="6" t="s">
        <v>6</v>
      </c>
      <c r="D136" s="8" t="s">
        <v>728</v>
      </c>
      <c r="E136" s="8" t="s">
        <v>59</v>
      </c>
      <c r="F136" s="8">
        <v>0</v>
      </c>
      <c r="G136" s="8">
        <v>3</v>
      </c>
      <c r="H136" s="6" t="s">
        <v>344</v>
      </c>
      <c r="I136" s="184" t="s">
        <v>11392</v>
      </c>
      <c r="J136" s="184" t="s">
        <v>11392</v>
      </c>
      <c r="K136" s="184" t="s">
        <v>11391</v>
      </c>
      <c r="L136" s="8">
        <v>14</v>
      </c>
      <c r="M136" s="116"/>
      <c r="P1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&lt;tr&gt;&lt;td&gt;20301-0800&lt;/td&gt;&lt;td&gt;Removal of drinking fountain&lt;/td&gt;&lt;td&gt;Each&lt;/td&gt;&lt;td&gt;REMOVAL OF DRINKING FOUNTAIN&lt;/td&gt;&lt;td&gt;EACH&lt;/td&gt;&lt;td&gt;0&lt;/td&gt;&lt;td&gt;3&lt;/td&gt;&lt;td&gt;N&lt;/td&gt;&lt;td&gt; &lt;/td&gt;&lt;td&gt;&lt;/td&gt;&lt;/tr&gt;</v>
      </c>
      <c r="Q136" s="106" t="str">
        <f>IF(PayItems[[#This Row],[Date Added / Modified]]&gt;0,TEXT(PayItems[[#This Row],[Date Added / Modified]],"m/d/yyy"),"")</f>
        <v/>
      </c>
    </row>
    <row r="137" spans="1:17" x14ac:dyDescent="0.3">
      <c r="A137" s="6" t="s">
        <v>729</v>
      </c>
      <c r="B137" s="6" t="s">
        <v>730</v>
      </c>
      <c r="C137" s="6" t="s">
        <v>6</v>
      </c>
      <c r="D137" s="6" t="s">
        <v>731</v>
      </c>
      <c r="E137" s="8" t="s">
        <v>59</v>
      </c>
      <c r="F137" s="8">
        <v>0</v>
      </c>
      <c r="G137" s="8">
        <v>3</v>
      </c>
      <c r="H137" s="6" t="s">
        <v>344</v>
      </c>
      <c r="I137" s="184" t="s">
        <v>11392</v>
      </c>
      <c r="J137" s="184" t="s">
        <v>11392</v>
      </c>
      <c r="K137" s="184" t="s">
        <v>11391</v>
      </c>
      <c r="L137" s="8">
        <v>14</v>
      </c>
      <c r="M137" s="116"/>
      <c r="P1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&lt;tr&gt;&lt;td&gt;20301-0900&lt;/td&gt;&lt;td&gt;Removal of fire hydrant&lt;/td&gt;&lt;td&gt;Each&lt;/td&gt;&lt;td&gt;REMOVAL OF FIRE HYDRANT&lt;/td&gt;&lt;td&gt;EACH&lt;/td&gt;&lt;td&gt;0&lt;/td&gt;&lt;td&gt;3&lt;/td&gt;&lt;td&gt;N&lt;/td&gt;&lt;td&gt; &lt;/td&gt;&lt;td&gt;&lt;/td&gt;&lt;/tr&gt;</v>
      </c>
      <c r="Q137" s="106" t="str">
        <f>IF(PayItems[[#This Row],[Date Added / Modified]]&gt;0,TEXT(PayItems[[#This Row],[Date Added / Modified]],"m/d/yyy"),"")</f>
        <v/>
      </c>
    </row>
    <row r="138" spans="1:17" x14ac:dyDescent="0.3">
      <c r="A138" s="6" t="s">
        <v>732</v>
      </c>
      <c r="B138" s="6" t="s">
        <v>733</v>
      </c>
      <c r="C138" s="6" t="s">
        <v>6</v>
      </c>
      <c r="D138" s="6" t="s">
        <v>734</v>
      </c>
      <c r="E138" s="8" t="s">
        <v>59</v>
      </c>
      <c r="F138" s="8">
        <v>0</v>
      </c>
      <c r="G138" s="8">
        <v>3</v>
      </c>
      <c r="H138" s="6" t="s">
        <v>344</v>
      </c>
      <c r="I138" s="184" t="s">
        <v>11392</v>
      </c>
      <c r="J138" s="184" t="s">
        <v>11392</v>
      </c>
      <c r="K138" s="184" t="s">
        <v>11391</v>
      </c>
      <c r="L138" s="8">
        <v>14</v>
      </c>
      <c r="M138" s="116"/>
      <c r="P1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&lt;tr&gt;&lt;td&gt;20301-1000&lt;/td&gt;&lt;td&gt;Removal of frame and grate&lt;/td&gt;&lt;td&gt;Each&lt;/td&gt;&lt;td&gt;REMOVAL OF FRAME AND GRATE&lt;/td&gt;&lt;td&gt;EACH&lt;/td&gt;&lt;td&gt;0&lt;/td&gt;&lt;td&gt;3&lt;/td&gt;&lt;td&gt;N&lt;/td&gt;&lt;td&gt; &lt;/td&gt;&lt;td&gt;&lt;/td&gt;&lt;/tr&gt;</v>
      </c>
      <c r="Q138" s="106" t="str">
        <f>IF(PayItems[[#This Row],[Date Added / Modified]]&gt;0,TEXT(PayItems[[#This Row],[Date Added / Modified]],"m/d/yyy"),"")</f>
        <v/>
      </c>
    </row>
    <row r="139" spans="1:17" x14ac:dyDescent="0.3">
      <c r="A139" s="6" t="s">
        <v>735</v>
      </c>
      <c r="B139" s="6" t="s">
        <v>736</v>
      </c>
      <c r="C139" s="6" t="s">
        <v>6</v>
      </c>
      <c r="D139" s="6" t="s">
        <v>737</v>
      </c>
      <c r="E139" s="8" t="s">
        <v>59</v>
      </c>
      <c r="F139" s="8">
        <v>0</v>
      </c>
      <c r="G139" s="8">
        <v>3</v>
      </c>
      <c r="H139" s="6" t="s">
        <v>344</v>
      </c>
      <c r="I139" s="184" t="s">
        <v>11392</v>
      </c>
      <c r="J139" s="184" t="s">
        <v>11392</v>
      </c>
      <c r="K139" s="184" t="s">
        <v>11391</v>
      </c>
      <c r="L139" s="8">
        <v>14</v>
      </c>
      <c r="M139" s="116"/>
      <c r="P1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&lt;tr&gt;&lt;td&gt;20301-1100&lt;/td&gt;&lt;td&gt;Removal of gate&lt;/td&gt;&lt;td&gt;Each&lt;/td&gt;&lt;td&gt;REMOVAL OF GATE&lt;/td&gt;&lt;td&gt;EACH&lt;/td&gt;&lt;td&gt;0&lt;/td&gt;&lt;td&gt;3&lt;/td&gt;&lt;td&gt;N&lt;/td&gt;&lt;td&gt; &lt;/td&gt;&lt;td&gt;&lt;/td&gt;&lt;/tr&gt;</v>
      </c>
      <c r="Q139" s="106" t="str">
        <f>IF(PayItems[[#This Row],[Date Added / Modified]]&gt;0,TEXT(PayItems[[#This Row],[Date Added / Modified]],"m/d/yyy"),"")</f>
        <v/>
      </c>
    </row>
    <row r="140" spans="1:17" x14ac:dyDescent="0.3">
      <c r="A140" s="6" t="s">
        <v>738</v>
      </c>
      <c r="B140" s="6" t="s">
        <v>739</v>
      </c>
      <c r="C140" s="6" t="s">
        <v>6</v>
      </c>
      <c r="D140" s="6" t="s">
        <v>740</v>
      </c>
      <c r="E140" s="8" t="s">
        <v>59</v>
      </c>
      <c r="F140" s="8">
        <v>0</v>
      </c>
      <c r="G140" s="8">
        <v>3</v>
      </c>
      <c r="H140" s="6" t="s">
        <v>344</v>
      </c>
      <c r="I140" s="184" t="s">
        <v>11392</v>
      </c>
      <c r="J140" s="184" t="s">
        <v>11392</v>
      </c>
      <c r="K140" s="184" t="s">
        <v>11391</v>
      </c>
      <c r="L140" s="8">
        <v>14</v>
      </c>
      <c r="M140" s="116"/>
      <c r="P1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&lt;tr&gt;&lt;td&gt;20301-1200&lt;/td&gt;&lt;td&gt;Removal of headwall&lt;/td&gt;&lt;td&gt;Each&lt;/td&gt;&lt;td&gt;REMOVAL OF HEADWALL&lt;/td&gt;&lt;td&gt;EACH&lt;/td&gt;&lt;td&gt;0&lt;/td&gt;&lt;td&gt;3&lt;/td&gt;&lt;td&gt;N&lt;/td&gt;&lt;td&gt; &lt;/td&gt;&lt;td&gt;&lt;/td&gt;&lt;/tr&gt;</v>
      </c>
      <c r="Q140" s="106" t="str">
        <f>IF(PayItems[[#This Row],[Date Added / Modified]]&gt;0,TEXT(PayItems[[#This Row],[Date Added / Modified]],"m/d/yyy"),"")</f>
        <v/>
      </c>
    </row>
    <row r="141" spans="1:17" x14ac:dyDescent="0.3">
      <c r="A141" s="6" t="s">
        <v>741</v>
      </c>
      <c r="B141" s="6" t="s">
        <v>742</v>
      </c>
      <c r="C141" s="6" t="s">
        <v>6</v>
      </c>
      <c r="D141" s="6" t="s">
        <v>743</v>
      </c>
      <c r="E141" s="8" t="s">
        <v>59</v>
      </c>
      <c r="F141" s="8">
        <v>0</v>
      </c>
      <c r="G141" s="8">
        <v>3</v>
      </c>
      <c r="H141" s="6" t="s">
        <v>344</v>
      </c>
      <c r="I141" s="184" t="s">
        <v>11392</v>
      </c>
      <c r="J141" s="184" t="s">
        <v>11392</v>
      </c>
      <c r="K141" s="184" t="s">
        <v>11391</v>
      </c>
      <c r="L141" s="8">
        <v>14</v>
      </c>
      <c r="M141" s="116"/>
      <c r="P1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&lt;tr&gt;&lt;td&gt;20301-1300&lt;/td&gt;&lt;td&gt;Removal of inlet grate&lt;/td&gt;&lt;td&gt;Each&lt;/td&gt;&lt;td&gt;REMOVAL OF INLET GRATE&lt;/td&gt;&lt;td&gt;EACH&lt;/td&gt;&lt;td&gt;0&lt;/td&gt;&lt;td&gt;3&lt;/td&gt;&lt;td&gt;N&lt;/td&gt;&lt;td&gt; &lt;/td&gt;&lt;td&gt;&lt;/td&gt;&lt;/tr&gt;</v>
      </c>
      <c r="Q141" s="106" t="str">
        <f>IF(PayItems[[#This Row],[Date Added / Modified]]&gt;0,TEXT(PayItems[[#This Row],[Date Added / Modified]],"m/d/yyy"),"")</f>
        <v/>
      </c>
    </row>
    <row r="142" spans="1:17" x14ac:dyDescent="0.3">
      <c r="A142" s="6" t="s">
        <v>744</v>
      </c>
      <c r="B142" s="6" t="s">
        <v>745</v>
      </c>
      <c r="C142" s="6" t="s">
        <v>6</v>
      </c>
      <c r="D142" s="6" t="s">
        <v>746</v>
      </c>
      <c r="E142" s="8" t="s">
        <v>59</v>
      </c>
      <c r="F142" s="8">
        <v>0</v>
      </c>
      <c r="G142" s="8">
        <v>3</v>
      </c>
      <c r="H142" s="6" t="s">
        <v>344</v>
      </c>
      <c r="I142" s="184" t="s">
        <v>11392</v>
      </c>
      <c r="J142" s="184" t="s">
        <v>11392</v>
      </c>
      <c r="K142" s="184" t="s">
        <v>11391</v>
      </c>
      <c r="L142" s="8">
        <v>14</v>
      </c>
      <c r="M142" s="116"/>
      <c r="P1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&lt;tr&gt;&lt;td&gt;20301-1400&lt;/td&gt;&lt;td&gt;Removal of inlet&lt;/td&gt;&lt;td&gt;Each&lt;/td&gt;&lt;td&gt;REMOVAL OF INLET&lt;/td&gt;&lt;td&gt;EACH&lt;/td&gt;&lt;td&gt;0&lt;/td&gt;&lt;td&gt;3&lt;/td&gt;&lt;td&gt;N&lt;/td&gt;&lt;td&gt; &lt;/td&gt;&lt;td&gt;&lt;/td&gt;&lt;/tr&gt;</v>
      </c>
      <c r="Q142" s="106" t="str">
        <f>IF(PayItems[[#This Row],[Date Added / Modified]]&gt;0,TEXT(PayItems[[#This Row],[Date Added / Modified]],"m/d/yyy"),"")</f>
        <v/>
      </c>
    </row>
    <row r="143" spans="1:17" x14ac:dyDescent="0.3">
      <c r="A143" s="6" t="s">
        <v>747</v>
      </c>
      <c r="B143" s="6" t="s">
        <v>748</v>
      </c>
      <c r="C143" s="6" t="s">
        <v>6</v>
      </c>
      <c r="D143" s="6" t="s">
        <v>749</v>
      </c>
      <c r="E143" s="8" t="s">
        <v>59</v>
      </c>
      <c r="F143" s="8">
        <v>0</v>
      </c>
      <c r="G143" s="8">
        <v>3</v>
      </c>
      <c r="H143" s="6" t="s">
        <v>344</v>
      </c>
      <c r="I143" s="184" t="s">
        <v>11392</v>
      </c>
      <c r="J143" s="184" t="s">
        <v>11392</v>
      </c>
      <c r="K143" s="184" t="s">
        <v>11391</v>
      </c>
      <c r="L143" s="8">
        <v>14</v>
      </c>
      <c r="M143" s="116"/>
      <c r="P1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&lt;tr&gt;&lt;td&gt;20301-1500&lt;/td&gt;&lt;td&gt;Removal of light pole&lt;/td&gt;&lt;td&gt;Each&lt;/td&gt;&lt;td&gt;REMOVAL OF LIGHT POLE&lt;/td&gt;&lt;td&gt;EACH&lt;/td&gt;&lt;td&gt;0&lt;/td&gt;&lt;td&gt;3&lt;/td&gt;&lt;td&gt;N&lt;/td&gt;&lt;td&gt; &lt;/td&gt;&lt;td&gt;&lt;/td&gt;&lt;/tr&gt;</v>
      </c>
      <c r="Q143" s="106" t="str">
        <f>IF(PayItems[[#This Row],[Date Added / Modified]]&gt;0,TEXT(PayItems[[#This Row],[Date Added / Modified]],"m/d/yyy"),"")</f>
        <v/>
      </c>
    </row>
    <row r="144" spans="1:17" x14ac:dyDescent="0.3">
      <c r="A144" s="6" t="s">
        <v>750</v>
      </c>
      <c r="B144" s="6" t="s">
        <v>751</v>
      </c>
      <c r="C144" s="6" t="s">
        <v>6</v>
      </c>
      <c r="D144" s="6" t="s">
        <v>752</v>
      </c>
      <c r="E144" s="8" t="s">
        <v>59</v>
      </c>
      <c r="F144" s="8">
        <v>0</v>
      </c>
      <c r="G144" s="8">
        <v>3</v>
      </c>
      <c r="H144" s="6" t="s">
        <v>344</v>
      </c>
      <c r="I144" s="184" t="s">
        <v>11392</v>
      </c>
      <c r="J144" s="184" t="s">
        <v>11392</v>
      </c>
      <c r="K144" s="184" t="s">
        <v>11391</v>
      </c>
      <c r="L144" s="8">
        <v>14</v>
      </c>
      <c r="M144" s="116"/>
      <c r="P1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&lt;tr&gt;&lt;td&gt;20301-1600&lt;/td&gt;&lt;td&gt;Removal of mailbox&lt;/td&gt;&lt;td&gt;Each&lt;/td&gt;&lt;td&gt;REMOVAL OF MAILBOX&lt;/td&gt;&lt;td&gt;EACH&lt;/td&gt;&lt;td&gt;0&lt;/td&gt;&lt;td&gt;3&lt;/td&gt;&lt;td&gt;N&lt;/td&gt;&lt;td&gt; &lt;/td&gt;&lt;td&gt;&lt;/td&gt;&lt;/tr&gt;</v>
      </c>
      <c r="Q144" s="106" t="str">
        <f>IF(PayItems[[#This Row],[Date Added / Modified]]&gt;0,TEXT(PayItems[[#This Row],[Date Added / Modified]],"m/d/yyy"),"")</f>
        <v/>
      </c>
    </row>
    <row r="145" spans="1:17" x14ac:dyDescent="0.3">
      <c r="A145" s="6" t="s">
        <v>753</v>
      </c>
      <c r="B145" s="6" t="s">
        <v>754</v>
      </c>
      <c r="C145" s="6" t="s">
        <v>6</v>
      </c>
      <c r="D145" s="6" t="s">
        <v>755</v>
      </c>
      <c r="E145" s="8" t="s">
        <v>59</v>
      </c>
      <c r="F145" s="8">
        <v>0</v>
      </c>
      <c r="G145" s="8">
        <v>3</v>
      </c>
      <c r="H145" s="6" t="s">
        <v>344</v>
      </c>
      <c r="I145" s="184" t="s">
        <v>11392</v>
      </c>
      <c r="J145" s="184" t="s">
        <v>11392</v>
      </c>
      <c r="K145" s="184" t="s">
        <v>11391</v>
      </c>
      <c r="L145" s="8">
        <v>14</v>
      </c>
      <c r="M145" s="116"/>
      <c r="P1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&lt;tr&gt;&lt;td&gt;20301-1700&lt;/td&gt;&lt;td&gt;Removal of manhole&lt;/td&gt;&lt;td&gt;Each&lt;/td&gt;&lt;td&gt;REMOVAL OF MANHOLE&lt;/td&gt;&lt;td&gt;EACH&lt;/td&gt;&lt;td&gt;0&lt;/td&gt;&lt;td&gt;3&lt;/td&gt;&lt;td&gt;N&lt;/td&gt;&lt;td&gt; &lt;/td&gt;&lt;td&gt;&lt;/td&gt;&lt;/tr&gt;</v>
      </c>
      <c r="Q145" s="106" t="str">
        <f>IF(PayItems[[#This Row],[Date Added / Modified]]&gt;0,TEXT(PayItems[[#This Row],[Date Added / Modified]],"m/d/yyy"),"")</f>
        <v/>
      </c>
    </row>
    <row r="146" spans="1:17" x14ac:dyDescent="0.3">
      <c r="A146" s="6" t="s">
        <v>756</v>
      </c>
      <c r="B146" s="6" t="s">
        <v>757</v>
      </c>
      <c r="C146" s="6" t="s">
        <v>6</v>
      </c>
      <c r="D146" s="6" t="s">
        <v>758</v>
      </c>
      <c r="E146" s="8" t="s">
        <v>59</v>
      </c>
      <c r="F146" s="8">
        <v>0</v>
      </c>
      <c r="G146" s="8">
        <v>3</v>
      </c>
      <c r="H146" s="6" t="s">
        <v>344</v>
      </c>
      <c r="I146" s="184" t="s">
        <v>11392</v>
      </c>
      <c r="J146" s="184" t="s">
        <v>11392</v>
      </c>
      <c r="K146" s="184" t="s">
        <v>11391</v>
      </c>
      <c r="L146" s="8">
        <v>14</v>
      </c>
      <c r="M146" s="116"/>
      <c r="P1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&lt;tr&gt;&lt;td&gt;20301-1800&lt;/td&gt;&lt;td&gt;Removal of monument&lt;/td&gt;&lt;td&gt;Each&lt;/td&gt;&lt;td&gt;REMOVAL OF MONUMENT&lt;/td&gt;&lt;td&gt;EACH&lt;/td&gt;&lt;td&gt;0&lt;/td&gt;&lt;td&gt;3&lt;/td&gt;&lt;td&gt;N&lt;/td&gt;&lt;td&gt; &lt;/td&gt;&lt;td&gt;&lt;/td&gt;&lt;/tr&gt;</v>
      </c>
      <c r="Q146" s="106" t="str">
        <f>IF(PayItems[[#This Row],[Date Added / Modified]]&gt;0,TEXT(PayItems[[#This Row],[Date Added / Modified]],"m/d/yyy"),"")</f>
        <v/>
      </c>
    </row>
    <row r="147" spans="1:17" x14ac:dyDescent="0.3">
      <c r="A147" s="6" t="s">
        <v>759</v>
      </c>
      <c r="B147" s="6" t="s">
        <v>760</v>
      </c>
      <c r="C147" s="6" t="s">
        <v>6</v>
      </c>
      <c r="D147" s="6" t="s">
        <v>761</v>
      </c>
      <c r="E147" s="8" t="s">
        <v>59</v>
      </c>
      <c r="F147" s="8">
        <v>0</v>
      </c>
      <c r="G147" s="8">
        <v>3</v>
      </c>
      <c r="H147" s="6" t="s">
        <v>344</v>
      </c>
      <c r="I147" s="184" t="s">
        <v>11392</v>
      </c>
      <c r="J147" s="184" t="s">
        <v>11392</v>
      </c>
      <c r="K147" s="184" t="s">
        <v>11391</v>
      </c>
      <c r="L147" s="8">
        <v>14</v>
      </c>
      <c r="M147" s="116"/>
      <c r="P1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&lt;tr&gt;&lt;td&gt;20301-1900&lt;/td&gt;&lt;td&gt;Removal of pipe culvert&lt;/td&gt;&lt;td&gt;Each&lt;/td&gt;&lt;td&gt;REMOVAL OF PIPE CULVERT&lt;/td&gt;&lt;td&gt;EACH&lt;/td&gt;&lt;td&gt;0&lt;/td&gt;&lt;td&gt;3&lt;/td&gt;&lt;td&gt;N&lt;/td&gt;&lt;td&gt; &lt;/td&gt;&lt;td&gt;&lt;/td&gt;&lt;/tr&gt;</v>
      </c>
      <c r="Q147" s="106" t="str">
        <f>IF(PayItems[[#This Row],[Date Added / Modified]]&gt;0,TEXT(PayItems[[#This Row],[Date Added / Modified]],"m/d/yyy"),"")</f>
        <v/>
      </c>
    </row>
    <row r="148" spans="1:17" x14ac:dyDescent="0.3">
      <c r="A148" s="6" t="s">
        <v>762</v>
      </c>
      <c r="B148" s="6" t="s">
        <v>763</v>
      </c>
      <c r="C148" s="6" t="s">
        <v>6</v>
      </c>
      <c r="D148" s="6" t="s">
        <v>764</v>
      </c>
      <c r="E148" s="8" t="s">
        <v>59</v>
      </c>
      <c r="F148" s="8">
        <v>0</v>
      </c>
      <c r="G148" s="8">
        <v>3</v>
      </c>
      <c r="H148" s="6" t="s">
        <v>344</v>
      </c>
      <c r="I148" s="184" t="s">
        <v>11392</v>
      </c>
      <c r="J148" s="184" t="s">
        <v>11392</v>
      </c>
      <c r="K148" s="184" t="s">
        <v>11391</v>
      </c>
      <c r="L148" s="8">
        <v>14</v>
      </c>
      <c r="M148" s="116"/>
      <c r="P1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&lt;tr&gt;&lt;td&gt;20301-2000&lt;/td&gt;&lt;td&gt;Removal of pipe end section&lt;/td&gt;&lt;td&gt;Each&lt;/td&gt;&lt;td&gt;REMOVAL OF PIPE END SECTION&lt;/td&gt;&lt;td&gt;EACH&lt;/td&gt;&lt;td&gt;0&lt;/td&gt;&lt;td&gt;3&lt;/td&gt;&lt;td&gt;N&lt;/td&gt;&lt;td&gt; &lt;/td&gt;&lt;td&gt;&lt;/td&gt;&lt;/tr&gt;</v>
      </c>
      <c r="Q148" s="106" t="str">
        <f>IF(PayItems[[#This Row],[Date Added / Modified]]&gt;0,TEXT(PayItems[[#This Row],[Date Added / Modified]],"m/d/yyy"),"")</f>
        <v/>
      </c>
    </row>
    <row r="149" spans="1:17" x14ac:dyDescent="0.3">
      <c r="A149" s="6" t="s">
        <v>765</v>
      </c>
      <c r="B149" s="6" t="s">
        <v>766</v>
      </c>
      <c r="C149" s="6" t="s">
        <v>6</v>
      </c>
      <c r="D149" s="6" t="s">
        <v>767</v>
      </c>
      <c r="E149" s="8" t="s">
        <v>59</v>
      </c>
      <c r="F149" s="8">
        <v>0</v>
      </c>
      <c r="G149" s="8">
        <v>3</v>
      </c>
      <c r="H149" s="6" t="s">
        <v>344</v>
      </c>
      <c r="I149" s="184" t="s">
        <v>11392</v>
      </c>
      <c r="J149" s="184" t="s">
        <v>11392</v>
      </c>
      <c r="K149" s="184" t="s">
        <v>11391</v>
      </c>
      <c r="L149" s="8">
        <v>14</v>
      </c>
      <c r="M149" s="116"/>
      <c r="P1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&lt;tr&gt;&lt;td&gt;20301-2100&lt;/td&gt;&lt;td&gt;Removal of restroom facility&lt;/td&gt;&lt;td&gt;Each&lt;/td&gt;&lt;td&gt;REMOVAL OF RESTROOM FACILITY&lt;/td&gt;&lt;td&gt;EACH&lt;/td&gt;&lt;td&gt;0&lt;/td&gt;&lt;td&gt;3&lt;/td&gt;&lt;td&gt;N&lt;/td&gt;&lt;td&gt; &lt;/td&gt;&lt;td&gt;&lt;/td&gt;&lt;/tr&gt;</v>
      </c>
      <c r="Q149" s="106" t="str">
        <f>IF(PayItems[[#This Row],[Date Added / Modified]]&gt;0,TEXT(PayItems[[#This Row],[Date Added / Modified]],"m/d/yyy"),"")</f>
        <v/>
      </c>
    </row>
    <row r="150" spans="1:17" x14ac:dyDescent="0.3">
      <c r="A150" s="6" t="s">
        <v>768</v>
      </c>
      <c r="B150" s="6" t="s">
        <v>769</v>
      </c>
      <c r="C150" s="6" t="s">
        <v>6</v>
      </c>
      <c r="D150" s="6" t="s">
        <v>770</v>
      </c>
      <c r="E150" s="8" t="s">
        <v>59</v>
      </c>
      <c r="F150" s="8">
        <v>0</v>
      </c>
      <c r="G150" s="8">
        <v>3</v>
      </c>
      <c r="H150" s="6" t="s">
        <v>344</v>
      </c>
      <c r="I150" s="184" t="s">
        <v>11392</v>
      </c>
      <c r="J150" s="184" t="s">
        <v>11392</v>
      </c>
      <c r="K150" s="184" t="s">
        <v>11391</v>
      </c>
      <c r="L150" s="8">
        <v>14</v>
      </c>
      <c r="M150" s="116"/>
      <c r="P1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&lt;tr&gt;&lt;td&gt;20301-2200&lt;/td&gt;&lt;td&gt;Removal of sign and stone foundation&lt;/td&gt;&lt;td&gt;Each&lt;/td&gt;&lt;td&gt;REMOVAL OF SIGN AND STONE FOUNDATION&lt;/td&gt;&lt;td&gt;EACH&lt;/td&gt;&lt;td&gt;0&lt;/td&gt;&lt;td&gt;3&lt;/td&gt;&lt;td&gt;N&lt;/td&gt;&lt;td&gt; &lt;/td&gt;&lt;td&gt;&lt;/td&gt;&lt;/tr&gt;</v>
      </c>
      <c r="Q150" s="106" t="str">
        <f>IF(PayItems[[#This Row],[Date Added / Modified]]&gt;0,TEXT(PayItems[[#This Row],[Date Added / Modified]],"m/d/yyy"),"")</f>
        <v/>
      </c>
    </row>
    <row r="151" spans="1:17" x14ac:dyDescent="0.3">
      <c r="A151" s="6" t="s">
        <v>771</v>
      </c>
      <c r="B151" s="6" t="s">
        <v>772</v>
      </c>
      <c r="C151" s="6" t="s">
        <v>6</v>
      </c>
      <c r="D151" s="6" t="s">
        <v>773</v>
      </c>
      <c r="E151" s="8" t="s">
        <v>59</v>
      </c>
      <c r="F151" s="8">
        <v>0</v>
      </c>
      <c r="G151" s="8">
        <v>3</v>
      </c>
      <c r="H151" s="6" t="s">
        <v>344</v>
      </c>
      <c r="I151" s="184" t="s">
        <v>11392</v>
      </c>
      <c r="J151" s="184" t="s">
        <v>11392</v>
      </c>
      <c r="K151" s="184" t="s">
        <v>11391</v>
      </c>
      <c r="L151" s="8">
        <v>14</v>
      </c>
      <c r="M151" s="116"/>
      <c r="P1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&lt;tr&gt;&lt;td&gt;20301-2300&lt;/td&gt;&lt;td&gt;Removal of sign/marker&lt;/td&gt;&lt;td&gt;Each&lt;/td&gt;&lt;td&gt;REMOVAL OF SIGN/MARKER&lt;/td&gt;&lt;td&gt;EACH&lt;/td&gt;&lt;td&gt;0&lt;/td&gt;&lt;td&gt;3&lt;/td&gt;&lt;td&gt;N&lt;/td&gt;&lt;td&gt; &lt;/td&gt;&lt;td&gt;&lt;/td&gt;&lt;/tr&gt;</v>
      </c>
      <c r="Q151" s="106" t="str">
        <f>IF(PayItems[[#This Row],[Date Added / Modified]]&gt;0,TEXT(PayItems[[#This Row],[Date Added / Modified]],"m/d/yyy"),"")</f>
        <v/>
      </c>
    </row>
    <row r="152" spans="1:17" x14ac:dyDescent="0.3">
      <c r="A152" s="6" t="s">
        <v>774</v>
      </c>
      <c r="B152" s="6" t="s">
        <v>775</v>
      </c>
      <c r="C152" s="6" t="s">
        <v>6</v>
      </c>
      <c r="D152" s="6" t="s">
        <v>776</v>
      </c>
      <c r="E152" s="8" t="s">
        <v>59</v>
      </c>
      <c r="F152" s="8">
        <v>0</v>
      </c>
      <c r="G152" s="8">
        <v>3</v>
      </c>
      <c r="H152" s="6" t="s">
        <v>344</v>
      </c>
      <c r="I152" s="184" t="s">
        <v>11392</v>
      </c>
      <c r="J152" s="184" t="s">
        <v>11392</v>
      </c>
      <c r="K152" s="184" t="s">
        <v>11391</v>
      </c>
      <c r="L152" s="8">
        <v>14</v>
      </c>
      <c r="M152" s="116"/>
      <c r="P1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&lt;tr&gt;&lt;td&gt;20301-2400&lt;/td&gt;&lt;td&gt;Removal of signs&lt;/td&gt;&lt;td&gt;Each&lt;/td&gt;&lt;td&gt;REMOVAL OF SIGN&lt;/td&gt;&lt;td&gt;EACH&lt;/td&gt;&lt;td&gt;0&lt;/td&gt;&lt;td&gt;3&lt;/td&gt;&lt;td&gt;N&lt;/td&gt;&lt;td&gt; &lt;/td&gt;&lt;td&gt;&lt;/td&gt;&lt;/tr&gt;</v>
      </c>
      <c r="Q152" s="106" t="str">
        <f>IF(PayItems[[#This Row],[Date Added / Modified]]&gt;0,TEXT(PayItems[[#This Row],[Date Added / Modified]],"m/d/yyy"),"")</f>
        <v/>
      </c>
    </row>
    <row r="153" spans="1:17" x14ac:dyDescent="0.3">
      <c r="A153" s="6" t="s">
        <v>777</v>
      </c>
      <c r="B153" s="6" t="s">
        <v>778</v>
      </c>
      <c r="C153" s="6" t="s">
        <v>6</v>
      </c>
      <c r="D153" s="6" t="s">
        <v>779</v>
      </c>
      <c r="E153" s="8" t="s">
        <v>59</v>
      </c>
      <c r="F153" s="8">
        <v>0</v>
      </c>
      <c r="G153" s="8">
        <v>3</v>
      </c>
      <c r="H153" s="6" t="s">
        <v>344</v>
      </c>
      <c r="I153" s="184" t="s">
        <v>11392</v>
      </c>
      <c r="J153" s="184" t="s">
        <v>11392</v>
      </c>
      <c r="K153" s="184" t="s">
        <v>11391</v>
      </c>
      <c r="L153" s="8">
        <v>14</v>
      </c>
      <c r="M153" s="116"/>
      <c r="P1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&lt;tr&gt;&lt;td&gt;20301-2600&lt;/td&gt;&lt;td&gt;Removal of structural plate pipe&lt;/td&gt;&lt;td&gt;Each&lt;/td&gt;&lt;td&gt;REMOVAL OF STRUCTURAL PLATE PIPE&lt;/td&gt;&lt;td&gt;EACH&lt;/td&gt;&lt;td&gt;0&lt;/td&gt;&lt;td&gt;3&lt;/td&gt;&lt;td&gt;N&lt;/td&gt;&lt;td&gt; &lt;/td&gt;&lt;td&gt;&lt;/td&gt;&lt;/tr&gt;</v>
      </c>
      <c r="Q153" s="106" t="str">
        <f>IF(PayItems[[#This Row],[Date Added / Modified]]&gt;0,TEXT(PayItems[[#This Row],[Date Added / Modified]],"m/d/yyy"),"")</f>
        <v/>
      </c>
    </row>
    <row r="154" spans="1:17" x14ac:dyDescent="0.3">
      <c r="A154" s="6" t="s">
        <v>780</v>
      </c>
      <c r="B154" s="6" t="s">
        <v>781</v>
      </c>
      <c r="C154" s="6" t="s">
        <v>6</v>
      </c>
      <c r="D154" s="6" t="s">
        <v>782</v>
      </c>
      <c r="E154" s="8" t="s">
        <v>59</v>
      </c>
      <c r="F154" s="8">
        <v>0</v>
      </c>
      <c r="G154" s="8">
        <v>3</v>
      </c>
      <c r="H154" s="6" t="s">
        <v>344</v>
      </c>
      <c r="I154" s="184" t="s">
        <v>11392</v>
      </c>
      <c r="J154" s="184" t="s">
        <v>11392</v>
      </c>
      <c r="K154" s="184" t="s">
        <v>11391</v>
      </c>
      <c r="L154" s="8">
        <v>14</v>
      </c>
      <c r="M154" s="116"/>
      <c r="P1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&lt;tr&gt;&lt;td&gt;20301-2700&lt;/td&gt;&lt;td&gt;Removal of structure&lt;/td&gt;&lt;td&gt;Each&lt;/td&gt;&lt;td&gt;REMOVAL OF STRUCTURE&lt;/td&gt;&lt;td&gt;EACH&lt;/td&gt;&lt;td&gt;0&lt;/td&gt;&lt;td&gt;3&lt;/td&gt;&lt;td&gt;N&lt;/td&gt;&lt;td&gt; &lt;/td&gt;&lt;td&gt;&lt;/td&gt;&lt;/tr&gt;</v>
      </c>
      <c r="Q154" s="106" t="str">
        <f>IF(PayItems[[#This Row],[Date Added / Modified]]&gt;0,TEXT(PayItems[[#This Row],[Date Added / Modified]],"m/d/yyy"),"")</f>
        <v/>
      </c>
    </row>
    <row r="155" spans="1:17" x14ac:dyDescent="0.3">
      <c r="A155" s="6" t="s">
        <v>783</v>
      </c>
      <c r="B155" s="8" t="s">
        <v>784</v>
      </c>
      <c r="C155" s="6" t="s">
        <v>6</v>
      </c>
      <c r="D155" s="8" t="s">
        <v>785</v>
      </c>
      <c r="E155" s="8" t="s">
        <v>59</v>
      </c>
      <c r="F155" s="8">
        <v>0</v>
      </c>
      <c r="G155" s="8">
        <v>3</v>
      </c>
      <c r="H155" s="6" t="s">
        <v>344</v>
      </c>
      <c r="I155" s="184" t="s">
        <v>11392</v>
      </c>
      <c r="J155" s="184" t="s">
        <v>11392</v>
      </c>
      <c r="K155" s="184" t="s">
        <v>11391</v>
      </c>
      <c r="L155" s="8">
        <v>14</v>
      </c>
      <c r="M155" s="116"/>
      <c r="P1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&lt;tr&gt;&lt;td&gt;20301-2800&lt;/td&gt;&lt;td&gt;Removal of structures and obstructions&lt;/td&gt;&lt;td&gt;Each&lt;/td&gt;&lt;td&gt;REMOVAL OF STRUCTURES AND OBSTRUCTIONS&lt;/td&gt;&lt;td&gt;EACH&lt;/td&gt;&lt;td&gt;0&lt;/td&gt;&lt;td&gt;3&lt;/td&gt;&lt;td&gt;N&lt;/td&gt;&lt;td&gt; &lt;/td&gt;&lt;td&gt;&lt;/td&gt;&lt;/tr&gt;</v>
      </c>
      <c r="Q155" s="106" t="str">
        <f>IF(PayItems[[#This Row],[Date Added / Modified]]&gt;0,TEXT(PayItems[[#This Row],[Date Added / Modified]],"m/d/yyy"),"")</f>
        <v/>
      </c>
    </row>
    <row r="156" spans="1:17" x14ac:dyDescent="0.3">
      <c r="A156" s="6" t="s">
        <v>786</v>
      </c>
      <c r="B156" s="8" t="s">
        <v>787</v>
      </c>
      <c r="C156" s="6" t="s">
        <v>6</v>
      </c>
      <c r="D156" s="8" t="s">
        <v>788</v>
      </c>
      <c r="E156" s="8" t="s">
        <v>59</v>
      </c>
      <c r="F156" s="8">
        <v>0</v>
      </c>
      <c r="G156" s="8">
        <v>3</v>
      </c>
      <c r="H156" s="6" t="s">
        <v>344</v>
      </c>
      <c r="I156" s="184" t="s">
        <v>11392</v>
      </c>
      <c r="J156" s="184" t="s">
        <v>11392</v>
      </c>
      <c r="K156" s="184" t="s">
        <v>11391</v>
      </c>
      <c r="L156" s="8">
        <v>14</v>
      </c>
      <c r="M156" s="116"/>
      <c r="P1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&lt;tr&gt;&lt;td&gt;20301-2900&lt;/td&gt;&lt;td&gt;Removal of telephone booth&lt;/td&gt;&lt;td&gt;Each&lt;/td&gt;&lt;td&gt;REMOVAL OF TELEPHONE BOOTH&lt;/td&gt;&lt;td&gt;EACH&lt;/td&gt;&lt;td&gt;0&lt;/td&gt;&lt;td&gt;3&lt;/td&gt;&lt;td&gt;N&lt;/td&gt;&lt;td&gt; &lt;/td&gt;&lt;td&gt;&lt;/td&gt;&lt;/tr&gt;</v>
      </c>
      <c r="Q156" s="106" t="str">
        <f>IF(PayItems[[#This Row],[Date Added / Modified]]&gt;0,TEXT(PayItems[[#This Row],[Date Added / Modified]],"m/d/yyy"),"")</f>
        <v/>
      </c>
    </row>
    <row r="157" spans="1:17" x14ac:dyDescent="0.3">
      <c r="A157" s="6" t="s">
        <v>789</v>
      </c>
      <c r="B157" s="8" t="s">
        <v>790</v>
      </c>
      <c r="C157" s="6" t="s">
        <v>6</v>
      </c>
      <c r="D157" s="8" t="s">
        <v>791</v>
      </c>
      <c r="E157" s="8" t="s">
        <v>59</v>
      </c>
      <c r="F157" s="8">
        <v>0</v>
      </c>
      <c r="G157" s="8">
        <v>3</v>
      </c>
      <c r="H157" s="6" t="s">
        <v>344</v>
      </c>
      <c r="I157" s="184" t="s">
        <v>11392</v>
      </c>
      <c r="J157" s="184" t="s">
        <v>11392</v>
      </c>
      <c r="K157" s="184" t="s">
        <v>11391</v>
      </c>
      <c r="L157" s="8">
        <v>14</v>
      </c>
      <c r="M157" s="116"/>
      <c r="P1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&lt;tr&gt;&lt;td&gt;20301-3000&lt;/td&gt;&lt;td&gt;Removal of trash receptacle&lt;/td&gt;&lt;td&gt;Each&lt;/td&gt;&lt;td&gt;REMOVAL OF TRASH RECEPTACLE&lt;/td&gt;&lt;td&gt;EACH&lt;/td&gt;&lt;td&gt;0&lt;/td&gt;&lt;td&gt;3&lt;/td&gt;&lt;td&gt;N&lt;/td&gt;&lt;td&gt; &lt;/td&gt;&lt;td&gt;&lt;/td&gt;&lt;/tr&gt;</v>
      </c>
      <c r="Q157" s="106" t="str">
        <f>IF(PayItems[[#This Row],[Date Added / Modified]]&gt;0,TEXT(PayItems[[#This Row],[Date Added / Modified]],"m/d/yyy"),"")</f>
        <v/>
      </c>
    </row>
    <row r="158" spans="1:17" x14ac:dyDescent="0.3">
      <c r="A158" s="6" t="s">
        <v>792</v>
      </c>
      <c r="B158" s="6" t="s">
        <v>793</v>
      </c>
      <c r="C158" s="6" t="s">
        <v>6</v>
      </c>
      <c r="D158" s="6" t="s">
        <v>794</v>
      </c>
      <c r="E158" s="8" t="s">
        <v>59</v>
      </c>
      <c r="F158" s="8">
        <v>0</v>
      </c>
      <c r="G158" s="8">
        <v>3</v>
      </c>
      <c r="H158" s="6" t="s">
        <v>344</v>
      </c>
      <c r="I158" s="184" t="s">
        <v>11392</v>
      </c>
      <c r="J158" s="184" t="s">
        <v>11392</v>
      </c>
      <c r="K158" s="184" t="s">
        <v>11391</v>
      </c>
      <c r="L158" s="8">
        <v>14</v>
      </c>
      <c r="M158" s="116"/>
      <c r="P1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&lt;tr&gt;&lt;td&gt;20301-3100&lt;/td&gt;&lt;td&gt;Removal of utility pole&lt;/td&gt;&lt;td&gt;Each&lt;/td&gt;&lt;td&gt;REMOVAL OF UTILITY POLE&lt;/td&gt;&lt;td&gt;EACH&lt;/td&gt;&lt;td&gt;0&lt;/td&gt;&lt;td&gt;3&lt;/td&gt;&lt;td&gt;N&lt;/td&gt;&lt;td&gt; &lt;/td&gt;&lt;td&gt;&lt;/td&gt;&lt;/tr&gt;</v>
      </c>
      <c r="Q158" s="106" t="str">
        <f>IF(PayItems[[#This Row],[Date Added / Modified]]&gt;0,TEXT(PayItems[[#This Row],[Date Added / Modified]],"m/d/yyy"),"")</f>
        <v/>
      </c>
    </row>
    <row r="159" spans="1:17" x14ac:dyDescent="0.3">
      <c r="A159" s="6" t="s">
        <v>795</v>
      </c>
      <c r="B159" s="6" t="s">
        <v>796</v>
      </c>
      <c r="C159" s="6" t="s">
        <v>6</v>
      </c>
      <c r="D159" s="6" t="s">
        <v>797</v>
      </c>
      <c r="E159" s="8" t="s">
        <v>59</v>
      </c>
      <c r="F159" s="8">
        <v>0</v>
      </c>
      <c r="G159" s="8">
        <v>3</v>
      </c>
      <c r="H159" s="6" t="s">
        <v>344</v>
      </c>
      <c r="I159" s="184" t="s">
        <v>11392</v>
      </c>
      <c r="J159" s="184" t="s">
        <v>11392</v>
      </c>
      <c r="K159" s="184" t="s">
        <v>11391</v>
      </c>
      <c r="L159" s="8">
        <v>14</v>
      </c>
      <c r="M159" s="116"/>
      <c r="P1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&lt;tr&gt;&lt;td&gt;20301-3200&lt;/td&gt;&lt;td&gt;Removal of valve&lt;/td&gt;&lt;td&gt;Each&lt;/td&gt;&lt;td&gt;REMOVAL OF VALVE&lt;/td&gt;&lt;td&gt;EACH&lt;/td&gt;&lt;td&gt;0&lt;/td&gt;&lt;td&gt;3&lt;/td&gt;&lt;td&gt;N&lt;/td&gt;&lt;td&gt; &lt;/td&gt;&lt;td&gt;&lt;/td&gt;&lt;/tr&gt;</v>
      </c>
      <c r="Q159" s="106" t="str">
        <f>IF(PayItems[[#This Row],[Date Added / Modified]]&gt;0,TEXT(PayItems[[#This Row],[Date Added / Modified]],"m/d/yyy"),"")</f>
        <v/>
      </c>
    </row>
    <row r="160" spans="1:17" x14ac:dyDescent="0.3">
      <c r="A160" s="6" t="s">
        <v>798</v>
      </c>
      <c r="B160" s="6" t="s">
        <v>799</v>
      </c>
      <c r="C160" s="6" t="s">
        <v>6</v>
      </c>
      <c r="D160" s="6" t="s">
        <v>800</v>
      </c>
      <c r="E160" s="8" t="s">
        <v>59</v>
      </c>
      <c r="F160" s="8">
        <v>0</v>
      </c>
      <c r="G160" s="8">
        <v>3</v>
      </c>
      <c r="H160" s="6" t="s">
        <v>344</v>
      </c>
      <c r="I160" s="184" t="s">
        <v>11392</v>
      </c>
      <c r="J160" s="184" t="s">
        <v>11392</v>
      </c>
      <c r="K160" s="184" t="s">
        <v>11391</v>
      </c>
      <c r="L160" s="8">
        <v>14</v>
      </c>
      <c r="M160" s="116"/>
      <c r="P1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&lt;tr&gt;&lt;td&gt;20301-3300&lt;/td&gt;&lt;td&gt;Removal of vault&lt;/td&gt;&lt;td&gt;Each&lt;/td&gt;&lt;td&gt;REMOVAL OF VAULT&lt;/td&gt;&lt;td&gt;EACH&lt;/td&gt;&lt;td&gt;0&lt;/td&gt;&lt;td&gt;3&lt;/td&gt;&lt;td&gt;N&lt;/td&gt;&lt;td&gt; &lt;/td&gt;&lt;td&gt;&lt;/td&gt;&lt;/tr&gt;</v>
      </c>
      <c r="Q160" s="106" t="str">
        <f>IF(PayItems[[#This Row],[Date Added / Modified]]&gt;0,TEXT(PayItems[[#This Row],[Date Added / Modified]],"m/d/yyy"),"")</f>
        <v/>
      </c>
    </row>
    <row r="161" spans="1:17" x14ac:dyDescent="0.3">
      <c r="A161" s="6" t="s">
        <v>801</v>
      </c>
      <c r="B161" s="8" t="s">
        <v>802</v>
      </c>
      <c r="C161" s="6" t="s">
        <v>6</v>
      </c>
      <c r="D161" s="8" t="s">
        <v>803</v>
      </c>
      <c r="E161" s="8" t="s">
        <v>59</v>
      </c>
      <c r="F161" s="8">
        <v>0</v>
      </c>
      <c r="G161" s="8">
        <v>3</v>
      </c>
      <c r="H161" s="6" t="s">
        <v>344</v>
      </c>
      <c r="I161" s="184" t="s">
        <v>11392</v>
      </c>
      <c r="J161" s="184" t="s">
        <v>11392</v>
      </c>
      <c r="K161" s="184" t="s">
        <v>11391</v>
      </c>
      <c r="L161" s="8">
        <v>14</v>
      </c>
      <c r="M161" s="116"/>
      <c r="P1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&lt;tr&gt;&lt;td&gt;20301-3400&lt;/td&gt;&lt;td&gt;Removal of wheelstop&lt;/td&gt;&lt;td&gt;Each&lt;/td&gt;&lt;td&gt;REMOVAL OF WHEELSTOP&lt;/td&gt;&lt;td&gt;EACH&lt;/td&gt;&lt;td&gt;0&lt;/td&gt;&lt;td&gt;3&lt;/td&gt;&lt;td&gt;N&lt;/td&gt;&lt;td&gt; &lt;/td&gt;&lt;td&gt;&lt;/td&gt;&lt;/tr&gt;</v>
      </c>
      <c r="Q161" s="106" t="str">
        <f>IF(PayItems[[#This Row],[Date Added / Modified]]&gt;0,TEXT(PayItems[[#This Row],[Date Added / Modified]],"m/d/yyy"),"")</f>
        <v/>
      </c>
    </row>
    <row r="162" spans="1:17" x14ac:dyDescent="0.3">
      <c r="A162" s="106" t="s">
        <v>11073</v>
      </c>
      <c r="B162" s="45" t="s">
        <v>11075</v>
      </c>
      <c r="C162" s="88" t="s">
        <v>6</v>
      </c>
      <c r="D162" s="45" t="s">
        <v>11076</v>
      </c>
      <c r="E162" s="104" t="s">
        <v>59</v>
      </c>
      <c r="F162" s="104">
        <v>0</v>
      </c>
      <c r="G162" s="104">
        <v>3</v>
      </c>
      <c r="H162" s="88" t="s">
        <v>344</v>
      </c>
      <c r="I162" s="184" t="s">
        <v>11392</v>
      </c>
      <c r="J162" s="184" t="s">
        <v>11392</v>
      </c>
      <c r="K162" s="184" t="s">
        <v>11391</v>
      </c>
      <c r="L162" s="104">
        <v>14</v>
      </c>
      <c r="M162" s="116">
        <v>43543</v>
      </c>
      <c r="N162" s="106" t="s">
        <v>9962</v>
      </c>
      <c r="O162" s="88"/>
      <c r="P16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&lt;tr&gt;&lt;td&gt;20301-3410&lt;/td&gt;&lt;td&gt;Removal of speed bump&lt;/td&gt;&lt;td&gt;Each&lt;/td&gt;&lt;td&gt;REMOVAL OF SPEED BUMP&lt;/td&gt;&lt;td&gt;EACH&lt;/td&gt;&lt;td&gt;0&lt;/td&gt;&lt;td&gt;3&lt;/td&gt;&lt;td&gt;N&lt;/td&gt;&lt;td&gt;3/19/2019&lt;/td&gt;&lt;td&gt;&lt;/td&gt;&lt;/tr&gt;</v>
      </c>
      <c r="Q162" s="106" t="str">
        <f>IF(PayItems[[#This Row],[Date Added / Modified]]&gt;0,TEXT(PayItems[[#This Row],[Date Added / Modified]],"m/d/yyy"),"")</f>
        <v>3/19/2019</v>
      </c>
    </row>
    <row r="163" spans="1:17" x14ac:dyDescent="0.3">
      <c r="A163" s="106" t="s">
        <v>11074</v>
      </c>
      <c r="B163" s="45" t="s">
        <v>11077</v>
      </c>
      <c r="C163" s="88" t="s">
        <v>6</v>
      </c>
      <c r="D163" s="45" t="s">
        <v>11078</v>
      </c>
      <c r="E163" s="104" t="s">
        <v>59</v>
      </c>
      <c r="F163" s="104">
        <v>0</v>
      </c>
      <c r="G163" s="104">
        <v>3</v>
      </c>
      <c r="H163" s="88" t="s">
        <v>344</v>
      </c>
      <c r="I163" s="184" t="s">
        <v>11392</v>
      </c>
      <c r="J163" s="184" t="s">
        <v>11392</v>
      </c>
      <c r="K163" s="184" t="s">
        <v>11391</v>
      </c>
      <c r="L163" s="104">
        <v>14</v>
      </c>
      <c r="M163" s="116">
        <v>43543</v>
      </c>
      <c r="N163" s="106" t="s">
        <v>9962</v>
      </c>
      <c r="O163" s="88"/>
      <c r="P163"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&lt;tr&gt;&lt;td&gt;20301-3420&lt;/td&gt;&lt;td&gt;Removal of speed hump&lt;/td&gt;&lt;td&gt;Each&lt;/td&gt;&lt;td&gt;REMOVAL OF SPEED HUMP&lt;/td&gt;&lt;td&gt;EACH&lt;/td&gt;&lt;td&gt;0&lt;/td&gt;&lt;td&gt;3&lt;/td&gt;&lt;td&gt;N&lt;/td&gt;&lt;td&gt;3/19/2019&lt;/td&gt;&lt;td&gt;&lt;/td&gt;&lt;/tr&gt;</v>
      </c>
      <c r="Q163" s="106" t="str">
        <f>IF(PayItems[[#This Row],[Date Added / Modified]]&gt;0,TEXT(PayItems[[#This Row],[Date Added / Modified]],"m/d/yyy"),"")</f>
        <v>3/19/2019</v>
      </c>
    </row>
    <row r="164" spans="1:17" x14ac:dyDescent="0.3">
      <c r="A164" s="6" t="s">
        <v>804</v>
      </c>
      <c r="B164" s="8" t="s">
        <v>805</v>
      </c>
      <c r="C164" s="6" t="s">
        <v>6</v>
      </c>
      <c r="D164" s="8" t="s">
        <v>806</v>
      </c>
      <c r="E164" s="8" t="s">
        <v>59</v>
      </c>
      <c r="F164" s="8">
        <v>0</v>
      </c>
      <c r="G164" s="8">
        <v>3</v>
      </c>
      <c r="H164" s="6" t="s">
        <v>344</v>
      </c>
      <c r="I164" s="184" t="s">
        <v>11392</v>
      </c>
      <c r="J164" s="184" t="s">
        <v>11392</v>
      </c>
      <c r="K164" s="184" t="s">
        <v>11391</v>
      </c>
      <c r="L164" s="8">
        <v>14</v>
      </c>
      <c r="M164" s="116"/>
      <c r="P1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&lt;tr&gt;&lt;td&gt;20301-3500&lt;/td&gt;&lt;td&gt;Removal of satellite dish&lt;/td&gt;&lt;td&gt;Each&lt;/td&gt;&lt;td&gt;REMOVAL OF SATELLITE DISH&lt;/td&gt;&lt;td&gt;EACH&lt;/td&gt;&lt;td&gt;0&lt;/td&gt;&lt;td&gt;3&lt;/td&gt;&lt;td&gt;N&lt;/td&gt;&lt;td&gt; &lt;/td&gt;&lt;td&gt;&lt;/td&gt;&lt;/tr&gt;</v>
      </c>
      <c r="Q164" s="106" t="str">
        <f>IF(PayItems[[#This Row],[Date Added / Modified]]&gt;0,TEXT(PayItems[[#This Row],[Date Added / Modified]],"m/d/yyy"),"")</f>
        <v/>
      </c>
    </row>
    <row r="165" spans="1:17" x14ac:dyDescent="0.3">
      <c r="A165" s="6" t="s">
        <v>807</v>
      </c>
      <c r="B165" s="8" t="s">
        <v>808</v>
      </c>
      <c r="C165" s="6" t="s">
        <v>6</v>
      </c>
      <c r="D165" s="8" t="s">
        <v>809</v>
      </c>
      <c r="E165" s="8" t="s">
        <v>59</v>
      </c>
      <c r="F165" s="8">
        <v>0</v>
      </c>
      <c r="G165" s="8">
        <v>3</v>
      </c>
      <c r="H165" s="6" t="s">
        <v>344</v>
      </c>
      <c r="I165" s="184" t="s">
        <v>11392</v>
      </c>
      <c r="J165" s="184" t="s">
        <v>11392</v>
      </c>
      <c r="K165" s="184" t="s">
        <v>11391</v>
      </c>
      <c r="L165" s="8">
        <v>14</v>
      </c>
      <c r="M165" s="116"/>
      <c r="P1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&lt;tr&gt;&lt;td&gt;20301-3600&lt;/td&gt;&lt;td&gt;Removal of raised pavement marker&lt;/td&gt;&lt;td&gt;Each&lt;/td&gt;&lt;td&gt;REMOVAL OF RAISED PAVEMENT MARKER&lt;/td&gt;&lt;td&gt;EACH&lt;/td&gt;&lt;td&gt;0&lt;/td&gt;&lt;td&gt;3&lt;/td&gt;&lt;td&gt;N&lt;/td&gt;&lt;td&gt; &lt;/td&gt;&lt;td&gt;&lt;/td&gt;&lt;/tr&gt;</v>
      </c>
      <c r="Q165" s="106" t="str">
        <f>IF(PayItems[[#This Row],[Date Added / Modified]]&gt;0,TEXT(PayItems[[#This Row],[Date Added / Modified]],"m/d/yyy"),"")</f>
        <v/>
      </c>
    </row>
    <row r="166" spans="1:17" x14ac:dyDescent="0.3">
      <c r="A166" s="6" t="s">
        <v>810</v>
      </c>
      <c r="B166" s="8" t="s">
        <v>811</v>
      </c>
      <c r="C166" s="6" t="s">
        <v>6</v>
      </c>
      <c r="D166" s="8" t="s">
        <v>812</v>
      </c>
      <c r="E166" s="8" t="s">
        <v>59</v>
      </c>
      <c r="F166" s="8">
        <v>0</v>
      </c>
      <c r="G166" s="8">
        <v>3</v>
      </c>
      <c r="H166" s="6" t="s">
        <v>344</v>
      </c>
      <c r="I166" s="184" t="s">
        <v>11392</v>
      </c>
      <c r="J166" s="184" t="s">
        <v>11392</v>
      </c>
      <c r="K166" s="184" t="s">
        <v>11391</v>
      </c>
      <c r="L166" s="8">
        <v>14</v>
      </c>
      <c r="M166" s="116"/>
      <c r="P1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&lt;tr&gt;&lt;td&gt;20301-3700&lt;/td&gt;&lt;td&gt;Removal of terminal section&lt;/td&gt;&lt;td&gt;Each&lt;/td&gt;&lt;td&gt;REMOVAL OF TERMINAL SECTION&lt;/td&gt;&lt;td&gt;EACH&lt;/td&gt;&lt;td&gt;0&lt;/td&gt;&lt;td&gt;3&lt;/td&gt;&lt;td&gt;N&lt;/td&gt;&lt;td&gt; &lt;/td&gt;&lt;td&gt;&lt;/td&gt;&lt;/tr&gt;</v>
      </c>
      <c r="Q166" s="106" t="str">
        <f>IF(PayItems[[#This Row],[Date Added / Modified]]&gt;0,TEXT(PayItems[[#This Row],[Date Added / Modified]],"m/d/yyy"),"")</f>
        <v/>
      </c>
    </row>
    <row r="167" spans="1:17" x14ac:dyDescent="0.3">
      <c r="A167" s="6" t="s">
        <v>9959</v>
      </c>
      <c r="B167" s="33" t="s">
        <v>9960</v>
      </c>
      <c r="C167" s="34" t="s">
        <v>6</v>
      </c>
      <c r="D167" s="33" t="s">
        <v>9961</v>
      </c>
      <c r="E167" s="33" t="s">
        <v>59</v>
      </c>
      <c r="F167" s="35">
        <v>0</v>
      </c>
      <c r="G167" s="35">
        <v>3</v>
      </c>
      <c r="H167" s="3" t="s">
        <v>344</v>
      </c>
      <c r="I167" s="184" t="s">
        <v>11392</v>
      </c>
      <c r="J167" s="184" t="s">
        <v>11392</v>
      </c>
      <c r="K167" s="184" t="s">
        <v>11391</v>
      </c>
      <c r="L167" s="8">
        <v>14</v>
      </c>
      <c r="M167" s="119">
        <v>41800</v>
      </c>
      <c r="N167" s="53" t="s">
        <v>9962</v>
      </c>
      <c r="O167" s="106"/>
      <c r="P1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&lt;tr&gt;&lt;td&gt;20301-3800&lt;/td&gt;&lt;td&gt;Removal of electrical junction box&lt;/td&gt;&lt;td&gt;Each&lt;/td&gt;&lt;td&gt;REMOVAL OF ELECTRICAL JUNCTION BOX&lt;/td&gt;&lt;td&gt;EACH&lt;/td&gt;&lt;td&gt;0&lt;/td&gt;&lt;td&gt;3&lt;/td&gt;&lt;td&gt;N&lt;/td&gt;&lt;td&gt;6/10/2014&lt;/td&gt;&lt;td&gt;&lt;/td&gt;&lt;/tr&gt;</v>
      </c>
      <c r="Q167" s="106" t="str">
        <f>IF(PayItems[[#This Row],[Date Added / Modified]]&gt;0,TEXT(PayItems[[#This Row],[Date Added / Modified]],"m/d/yyy"),"")</f>
        <v>6/10/2014</v>
      </c>
    </row>
    <row r="168" spans="1:17" x14ac:dyDescent="0.3">
      <c r="A168" s="106" t="s">
        <v>10953</v>
      </c>
      <c r="B168" s="123" t="s">
        <v>10954</v>
      </c>
      <c r="C168" s="55" t="s">
        <v>6</v>
      </c>
      <c r="D168" s="123" t="s">
        <v>10955</v>
      </c>
      <c r="E168" s="102" t="s">
        <v>59</v>
      </c>
      <c r="F168" s="103">
        <v>0</v>
      </c>
      <c r="G168" s="103">
        <v>3</v>
      </c>
      <c r="H168" s="94" t="s">
        <v>344</v>
      </c>
      <c r="I168" s="184" t="s">
        <v>11392</v>
      </c>
      <c r="J168" s="184" t="s">
        <v>11392</v>
      </c>
      <c r="K168" s="184" t="s">
        <v>11391</v>
      </c>
      <c r="L168" s="104">
        <v>14</v>
      </c>
      <c r="M168" s="124">
        <v>43060</v>
      </c>
      <c r="N168" s="55" t="s">
        <v>9962</v>
      </c>
      <c r="O168" s="127"/>
      <c r="P16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&lt;tr&gt;&lt;td&gt;20301-3900&lt;/td&gt;&lt;td&gt;Removal of pavement markings, symbols and words&lt;/td&gt;&lt;td&gt;Each&lt;/td&gt;&lt;td&gt;REMOVAL OF PAVEMENT MARKINGS, SYMBOLS AND WORDS&lt;/td&gt;&lt;td&gt;EACH&lt;/td&gt;&lt;td&gt;0&lt;/td&gt;&lt;td&gt;3&lt;/td&gt;&lt;td&gt;N&lt;/td&gt;&lt;td&gt;11/21/2017&lt;/td&gt;&lt;td&gt;&lt;/td&gt;&lt;/tr&gt;</v>
      </c>
      <c r="Q168" s="106" t="str">
        <f>IF(PayItems[[#This Row],[Date Added / Modified]]&gt;0,TEXT(PayItems[[#This Row],[Date Added / Modified]],"m/d/yyy"),"")</f>
        <v>11/21/2017</v>
      </c>
    </row>
    <row r="169" spans="1:17" x14ac:dyDescent="0.3">
      <c r="A169" s="6" t="s">
        <v>813</v>
      </c>
      <c r="B169" s="6" t="s">
        <v>712</v>
      </c>
      <c r="C169" s="6" t="s">
        <v>110</v>
      </c>
      <c r="D169" s="6" t="s">
        <v>713</v>
      </c>
      <c r="E169" s="8" t="s">
        <v>63</v>
      </c>
      <c r="F169" s="8">
        <v>0</v>
      </c>
      <c r="G169" s="8">
        <v>3</v>
      </c>
      <c r="H169" s="6" t="s">
        <v>344</v>
      </c>
      <c r="I169" s="184" t="s">
        <v>11392</v>
      </c>
      <c r="J169" s="184" t="s">
        <v>11392</v>
      </c>
      <c r="K169" s="184" t="s">
        <v>11391</v>
      </c>
      <c r="L169" s="8">
        <v>14</v>
      </c>
      <c r="M169" s="116"/>
      <c r="P1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&lt;tr&gt;&lt;td&gt;20302-0100&lt;/td&gt;&lt;td&gt;Removal of box culvert&lt;/td&gt;&lt;td&gt;m&lt;/td&gt;&lt;td&gt;REMOVAL OF BOX CULVERT&lt;/td&gt;&lt;td&gt;LNFT&lt;/td&gt;&lt;td&gt;0&lt;/td&gt;&lt;td&gt;3&lt;/td&gt;&lt;td&gt;N&lt;/td&gt;&lt;td&gt; &lt;/td&gt;&lt;td&gt;&lt;/td&gt;&lt;/tr&gt;</v>
      </c>
      <c r="Q169" s="106" t="str">
        <f>IF(PayItems[[#This Row],[Date Added / Modified]]&gt;0,TEXT(PayItems[[#This Row],[Date Added / Modified]],"m/d/yyy"),"")</f>
        <v/>
      </c>
    </row>
    <row r="170" spans="1:17" x14ac:dyDescent="0.3">
      <c r="A170" s="6" t="s">
        <v>814</v>
      </c>
      <c r="B170" s="6" t="s">
        <v>815</v>
      </c>
      <c r="C170" s="6" t="s">
        <v>110</v>
      </c>
      <c r="D170" s="6" t="s">
        <v>816</v>
      </c>
      <c r="E170" s="8" t="s">
        <v>63</v>
      </c>
      <c r="F170" s="8">
        <v>0</v>
      </c>
      <c r="G170" s="8">
        <v>3</v>
      </c>
      <c r="H170" s="6" t="s">
        <v>344</v>
      </c>
      <c r="I170" s="184" t="s">
        <v>11392</v>
      </c>
      <c r="J170" s="184" t="s">
        <v>11392</v>
      </c>
      <c r="K170" s="184" t="s">
        <v>11391</v>
      </c>
      <c r="L170" s="8">
        <v>14</v>
      </c>
      <c r="M170" s="116"/>
      <c r="P1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&lt;tr&gt;&lt;td&gt;20302-0150&lt;/td&gt;&lt;td&gt;Removal of bridge railing&lt;/td&gt;&lt;td&gt;m&lt;/td&gt;&lt;td&gt;REMOVAL OF BRIDGE RAILING&lt;/td&gt;&lt;td&gt;LNFT&lt;/td&gt;&lt;td&gt;0&lt;/td&gt;&lt;td&gt;3&lt;/td&gt;&lt;td&gt;N&lt;/td&gt;&lt;td&gt; &lt;/td&gt;&lt;td&gt;&lt;/td&gt;&lt;/tr&gt;</v>
      </c>
      <c r="Q170" s="106" t="str">
        <f>IF(PayItems[[#This Row],[Date Added / Modified]]&gt;0,TEXT(PayItems[[#This Row],[Date Added / Modified]],"m/d/yyy"),"")</f>
        <v/>
      </c>
    </row>
    <row r="171" spans="1:17" x14ac:dyDescent="0.3">
      <c r="A171" s="6" t="s">
        <v>817</v>
      </c>
      <c r="B171" s="6" t="s">
        <v>818</v>
      </c>
      <c r="C171" s="6" t="s">
        <v>110</v>
      </c>
      <c r="D171" s="6" t="s">
        <v>819</v>
      </c>
      <c r="E171" s="8" t="s">
        <v>63</v>
      </c>
      <c r="F171" s="8">
        <v>0</v>
      </c>
      <c r="G171" s="8">
        <v>3</v>
      </c>
      <c r="H171" s="6" t="s">
        <v>344</v>
      </c>
      <c r="I171" s="184" t="s">
        <v>11392</v>
      </c>
      <c r="J171" s="184" t="s">
        <v>11392</v>
      </c>
      <c r="K171" s="184" t="s">
        <v>11391</v>
      </c>
      <c r="L171" s="8">
        <v>14</v>
      </c>
      <c r="M171" s="116"/>
      <c r="P1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&lt;tr&gt;&lt;td&gt;20302-0200&lt;/td&gt;&lt;td&gt;Removal of curb&lt;/td&gt;&lt;td&gt;m&lt;/td&gt;&lt;td&gt;REMOVAL OF CURB&lt;/td&gt;&lt;td&gt;LNFT&lt;/td&gt;&lt;td&gt;0&lt;/td&gt;&lt;td&gt;3&lt;/td&gt;&lt;td&gt;N&lt;/td&gt;&lt;td&gt; &lt;/td&gt;&lt;td&gt;&lt;/td&gt;&lt;/tr&gt;</v>
      </c>
      <c r="Q171" s="106" t="str">
        <f>IF(PayItems[[#This Row],[Date Added / Modified]]&gt;0,TEXT(PayItems[[#This Row],[Date Added / Modified]],"m/d/yyy"),"")</f>
        <v/>
      </c>
    </row>
    <row r="172" spans="1:17" x14ac:dyDescent="0.3">
      <c r="A172" s="6" t="s">
        <v>820</v>
      </c>
      <c r="B172" s="6" t="s">
        <v>821</v>
      </c>
      <c r="C172" s="6" t="s">
        <v>110</v>
      </c>
      <c r="D172" s="6" t="s">
        <v>822</v>
      </c>
      <c r="E172" s="8" t="s">
        <v>63</v>
      </c>
      <c r="F172" s="8">
        <v>0</v>
      </c>
      <c r="G172" s="8">
        <v>3</v>
      </c>
      <c r="H172" s="6" t="s">
        <v>344</v>
      </c>
      <c r="I172" s="184" t="s">
        <v>11392</v>
      </c>
      <c r="J172" s="184" t="s">
        <v>11392</v>
      </c>
      <c r="K172" s="184" t="s">
        <v>11391</v>
      </c>
      <c r="L172" s="8">
        <v>14</v>
      </c>
      <c r="M172" s="116"/>
      <c r="P1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&lt;tr&gt;&lt;td&gt;20302-0300&lt;/td&gt;&lt;td&gt;Removal of curb and gutter, concrete&lt;/td&gt;&lt;td&gt;m&lt;/td&gt;&lt;td&gt;REMOVAL OF CURB AND GUTTER, CONCRETE&lt;/td&gt;&lt;td&gt;LNFT&lt;/td&gt;&lt;td&gt;0&lt;/td&gt;&lt;td&gt;3&lt;/td&gt;&lt;td&gt;N&lt;/td&gt;&lt;td&gt; &lt;/td&gt;&lt;td&gt;&lt;/td&gt;&lt;/tr&gt;</v>
      </c>
      <c r="Q172" s="106" t="str">
        <f>IF(PayItems[[#This Row],[Date Added / Modified]]&gt;0,TEXT(PayItems[[#This Row],[Date Added / Modified]],"m/d/yyy"),"")</f>
        <v/>
      </c>
    </row>
    <row r="173" spans="1:17" x14ac:dyDescent="0.3">
      <c r="A173" s="6" t="s">
        <v>823</v>
      </c>
      <c r="B173" s="6" t="s">
        <v>824</v>
      </c>
      <c r="C173" s="6" t="s">
        <v>110</v>
      </c>
      <c r="D173" s="6" t="s">
        <v>825</v>
      </c>
      <c r="E173" s="8" t="s">
        <v>63</v>
      </c>
      <c r="F173" s="8">
        <v>0</v>
      </c>
      <c r="G173" s="8">
        <v>3</v>
      </c>
      <c r="H173" s="6" t="s">
        <v>344</v>
      </c>
      <c r="I173" s="184" t="s">
        <v>11392</v>
      </c>
      <c r="J173" s="184" t="s">
        <v>11392</v>
      </c>
      <c r="K173" s="184" t="s">
        <v>11391</v>
      </c>
      <c r="L173" s="8">
        <v>14</v>
      </c>
      <c r="M173" s="116"/>
      <c r="P1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&lt;tr&gt;&lt;td&gt;20302-0400&lt;/td&gt;&lt;td&gt;Removal of curb, asphalt&lt;/td&gt;&lt;td&gt;m&lt;/td&gt;&lt;td&gt;REMOVAL OF CURB, ASPHALT&lt;/td&gt;&lt;td&gt;LNFT&lt;/td&gt;&lt;td&gt;0&lt;/td&gt;&lt;td&gt;3&lt;/td&gt;&lt;td&gt;N&lt;/td&gt;&lt;td&gt; &lt;/td&gt;&lt;td&gt;&lt;/td&gt;&lt;/tr&gt;</v>
      </c>
      <c r="Q173" s="106" t="str">
        <f>IF(PayItems[[#This Row],[Date Added / Modified]]&gt;0,TEXT(PayItems[[#This Row],[Date Added / Modified]],"m/d/yyy"),"")</f>
        <v/>
      </c>
    </row>
    <row r="174" spans="1:17" x14ac:dyDescent="0.3">
      <c r="A174" s="6" t="s">
        <v>826</v>
      </c>
      <c r="B174" s="6" t="s">
        <v>827</v>
      </c>
      <c r="C174" s="6" t="s">
        <v>110</v>
      </c>
      <c r="D174" s="6" t="s">
        <v>828</v>
      </c>
      <c r="E174" s="8" t="s">
        <v>63</v>
      </c>
      <c r="F174" s="8">
        <v>0</v>
      </c>
      <c r="G174" s="8">
        <v>3</v>
      </c>
      <c r="H174" s="6" t="s">
        <v>344</v>
      </c>
      <c r="I174" s="184" t="s">
        <v>11392</v>
      </c>
      <c r="J174" s="184" t="s">
        <v>11392</v>
      </c>
      <c r="K174" s="184" t="s">
        <v>11391</v>
      </c>
      <c r="L174" s="8">
        <v>14</v>
      </c>
      <c r="M174" s="116"/>
      <c r="P1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&lt;tr&gt;&lt;td&gt;20302-0500&lt;/td&gt;&lt;td&gt;Removal of curb, concrete&lt;/td&gt;&lt;td&gt;m&lt;/td&gt;&lt;td&gt;REMOVAL OF CURB, CONCRETE&lt;/td&gt;&lt;td&gt;LNFT&lt;/td&gt;&lt;td&gt;0&lt;/td&gt;&lt;td&gt;3&lt;/td&gt;&lt;td&gt;N&lt;/td&gt;&lt;td&gt; &lt;/td&gt;&lt;td&gt;&lt;/td&gt;&lt;/tr&gt;</v>
      </c>
      <c r="Q174" s="106" t="str">
        <f>IF(PayItems[[#This Row],[Date Added / Modified]]&gt;0,TEXT(PayItems[[#This Row],[Date Added / Modified]],"m/d/yyy"),"")</f>
        <v/>
      </c>
    </row>
    <row r="175" spans="1:17" x14ac:dyDescent="0.3">
      <c r="A175" s="6" t="s">
        <v>829</v>
      </c>
      <c r="B175" s="6" t="s">
        <v>830</v>
      </c>
      <c r="C175" s="6" t="s">
        <v>110</v>
      </c>
      <c r="D175" s="6" t="s">
        <v>831</v>
      </c>
      <c r="E175" s="8" t="s">
        <v>63</v>
      </c>
      <c r="F175" s="8">
        <v>0</v>
      </c>
      <c r="G175" s="8">
        <v>3</v>
      </c>
      <c r="H175" s="6" t="s">
        <v>344</v>
      </c>
      <c r="I175" s="184" t="s">
        <v>11392</v>
      </c>
      <c r="J175" s="184" t="s">
        <v>11392</v>
      </c>
      <c r="K175" s="184" t="s">
        <v>11391</v>
      </c>
      <c r="L175" s="8">
        <v>14</v>
      </c>
      <c r="M175" s="116"/>
      <c r="P1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&lt;tr&gt;&lt;td&gt;20302-0600&lt;/td&gt;&lt;td&gt;Removal of curb, stone&lt;/td&gt;&lt;td&gt;m&lt;/td&gt;&lt;td&gt;REMOVAL OF CURB, STONE&lt;/td&gt;&lt;td&gt;LNFT&lt;/td&gt;&lt;td&gt;0&lt;/td&gt;&lt;td&gt;3&lt;/td&gt;&lt;td&gt;N&lt;/td&gt;&lt;td&gt; &lt;/td&gt;&lt;td&gt;&lt;/td&gt;&lt;/tr&gt;</v>
      </c>
      <c r="Q175" s="106" t="str">
        <f>IF(PayItems[[#This Row],[Date Added / Modified]]&gt;0,TEXT(PayItems[[#This Row],[Date Added / Modified]],"m/d/yyy"),"")</f>
        <v/>
      </c>
    </row>
    <row r="176" spans="1:17" x14ac:dyDescent="0.3">
      <c r="A176" s="6" t="s">
        <v>832</v>
      </c>
      <c r="B176" s="6" t="s">
        <v>833</v>
      </c>
      <c r="C176" s="6" t="s">
        <v>110</v>
      </c>
      <c r="D176" s="6" t="s">
        <v>834</v>
      </c>
      <c r="E176" s="8" t="s">
        <v>63</v>
      </c>
      <c r="F176" s="8">
        <v>0</v>
      </c>
      <c r="G176" s="8">
        <v>3</v>
      </c>
      <c r="H176" s="6" t="s">
        <v>344</v>
      </c>
      <c r="I176" s="184" t="s">
        <v>11392</v>
      </c>
      <c r="J176" s="184" t="s">
        <v>11392</v>
      </c>
      <c r="K176" s="184" t="s">
        <v>11391</v>
      </c>
      <c r="L176" s="8">
        <v>14</v>
      </c>
      <c r="M176" s="116"/>
      <c r="P1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&lt;tr&gt;&lt;td&gt;20302-0625&lt;/td&gt;&lt;td&gt;Removal of curb, log&lt;/td&gt;&lt;td&gt;m&lt;/td&gt;&lt;td&gt;REMOVAL OF CURB, LOG&lt;/td&gt;&lt;td&gt;LNFT&lt;/td&gt;&lt;td&gt;0&lt;/td&gt;&lt;td&gt;3&lt;/td&gt;&lt;td&gt;N&lt;/td&gt;&lt;td&gt; &lt;/td&gt;&lt;td&gt;&lt;/td&gt;&lt;/tr&gt;</v>
      </c>
      <c r="Q176" s="106" t="str">
        <f>IF(PayItems[[#This Row],[Date Added / Modified]]&gt;0,TEXT(PayItems[[#This Row],[Date Added / Modified]],"m/d/yyy"),"")</f>
        <v/>
      </c>
    </row>
    <row r="177" spans="1:17" x14ac:dyDescent="0.3">
      <c r="A177" s="6" t="s">
        <v>835</v>
      </c>
      <c r="B177" s="6" t="s">
        <v>836</v>
      </c>
      <c r="C177" s="6" t="s">
        <v>110</v>
      </c>
      <c r="D177" s="6" t="s">
        <v>837</v>
      </c>
      <c r="E177" s="8" t="s">
        <v>63</v>
      </c>
      <c r="F177" s="8">
        <v>0</v>
      </c>
      <c r="G177" s="8">
        <v>3</v>
      </c>
      <c r="H177" s="6" t="s">
        <v>344</v>
      </c>
      <c r="I177" s="184" t="s">
        <v>11392</v>
      </c>
      <c r="J177" s="184" t="s">
        <v>11392</v>
      </c>
      <c r="K177" s="184" t="s">
        <v>11391</v>
      </c>
      <c r="L177" s="8">
        <v>14</v>
      </c>
      <c r="M177" s="116"/>
      <c r="P1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&lt;tr&gt;&lt;td&gt;20302-0700&lt;/td&gt;&lt;td&gt;Removal of fence&lt;/td&gt;&lt;td&gt;m&lt;/td&gt;&lt;td&gt;REMOVAL OF FENCE&lt;/td&gt;&lt;td&gt;LNFT&lt;/td&gt;&lt;td&gt;0&lt;/td&gt;&lt;td&gt;3&lt;/td&gt;&lt;td&gt;N&lt;/td&gt;&lt;td&gt; &lt;/td&gt;&lt;td&gt;&lt;/td&gt;&lt;/tr&gt;</v>
      </c>
      <c r="Q177" s="106" t="str">
        <f>IF(PayItems[[#This Row],[Date Added / Modified]]&gt;0,TEXT(PayItems[[#This Row],[Date Added / Modified]],"m/d/yyy"),"")</f>
        <v/>
      </c>
    </row>
    <row r="178" spans="1:17" x14ac:dyDescent="0.3">
      <c r="A178" s="6" t="s">
        <v>838</v>
      </c>
      <c r="B178" s="6" t="s">
        <v>839</v>
      </c>
      <c r="C178" s="6" t="s">
        <v>110</v>
      </c>
      <c r="D178" s="6" t="s">
        <v>840</v>
      </c>
      <c r="E178" s="8" t="s">
        <v>63</v>
      </c>
      <c r="F178" s="8">
        <v>0</v>
      </c>
      <c r="G178" s="8">
        <v>3</v>
      </c>
      <c r="H178" s="6" t="s">
        <v>344</v>
      </c>
      <c r="I178" s="184" t="s">
        <v>11392</v>
      </c>
      <c r="J178" s="184" t="s">
        <v>11392</v>
      </c>
      <c r="K178" s="184" t="s">
        <v>11391</v>
      </c>
      <c r="L178" s="8">
        <v>14</v>
      </c>
      <c r="M178" s="116"/>
      <c r="P1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&lt;tr&gt;&lt;td&gt;20302-0800&lt;/td&gt;&lt;td&gt;Removal of fence, barbed wire&lt;/td&gt;&lt;td&gt;m&lt;/td&gt;&lt;td&gt;REMOVAL OF FENCE, BARBED WIRE&lt;/td&gt;&lt;td&gt;LNFT&lt;/td&gt;&lt;td&gt;0&lt;/td&gt;&lt;td&gt;3&lt;/td&gt;&lt;td&gt;N&lt;/td&gt;&lt;td&gt; &lt;/td&gt;&lt;td&gt;&lt;/td&gt;&lt;/tr&gt;</v>
      </c>
      <c r="Q178" s="106" t="str">
        <f>IF(PayItems[[#This Row],[Date Added / Modified]]&gt;0,TEXT(PayItems[[#This Row],[Date Added / Modified]],"m/d/yyy"),"")</f>
        <v/>
      </c>
    </row>
    <row r="179" spans="1:17" x14ac:dyDescent="0.3">
      <c r="A179" s="6" t="s">
        <v>841</v>
      </c>
      <c r="B179" s="6" t="s">
        <v>842</v>
      </c>
      <c r="C179" s="6" t="s">
        <v>110</v>
      </c>
      <c r="D179" s="6" t="s">
        <v>843</v>
      </c>
      <c r="E179" s="8" t="s">
        <v>63</v>
      </c>
      <c r="F179" s="8">
        <v>0</v>
      </c>
      <c r="G179" s="8">
        <v>3</v>
      </c>
      <c r="H179" s="6" t="s">
        <v>344</v>
      </c>
      <c r="I179" s="184" t="s">
        <v>11392</v>
      </c>
      <c r="J179" s="184" t="s">
        <v>11392</v>
      </c>
      <c r="K179" s="184" t="s">
        <v>11391</v>
      </c>
      <c r="L179" s="8">
        <v>14</v>
      </c>
      <c r="M179" s="116"/>
      <c r="P1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&lt;tr&gt;&lt;td&gt;20302-0900&lt;/td&gt;&lt;td&gt;Removal of fence, chain link&lt;/td&gt;&lt;td&gt;m&lt;/td&gt;&lt;td&gt;REMOVAL OF FENCE, CHAIN LINK&lt;/td&gt;&lt;td&gt;LNFT&lt;/td&gt;&lt;td&gt;0&lt;/td&gt;&lt;td&gt;3&lt;/td&gt;&lt;td&gt;N&lt;/td&gt;&lt;td&gt; &lt;/td&gt;&lt;td&gt;&lt;/td&gt;&lt;/tr&gt;</v>
      </c>
      <c r="Q179" s="106" t="str">
        <f>IF(PayItems[[#This Row],[Date Added / Modified]]&gt;0,TEXT(PayItems[[#This Row],[Date Added / Modified]],"m/d/yyy"),"")</f>
        <v/>
      </c>
    </row>
    <row r="180" spans="1:17" x14ac:dyDescent="0.3">
      <c r="A180" s="6" t="s">
        <v>844</v>
      </c>
      <c r="B180" s="6" t="s">
        <v>845</v>
      </c>
      <c r="C180" s="6" t="s">
        <v>110</v>
      </c>
      <c r="D180" s="6" t="s">
        <v>846</v>
      </c>
      <c r="E180" s="8" t="s">
        <v>63</v>
      </c>
      <c r="F180" s="8">
        <v>0</v>
      </c>
      <c r="G180" s="8">
        <v>3</v>
      </c>
      <c r="H180" s="6" t="s">
        <v>344</v>
      </c>
      <c r="I180" s="184" t="s">
        <v>11392</v>
      </c>
      <c r="J180" s="184" t="s">
        <v>11392</v>
      </c>
      <c r="K180" s="184" t="s">
        <v>11391</v>
      </c>
      <c r="L180" s="8">
        <v>14</v>
      </c>
      <c r="M180" s="116"/>
      <c r="P1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&lt;tr&gt;&lt;td&gt;20302-1000&lt;/td&gt;&lt;td&gt;Removal of fence, rail&lt;/td&gt;&lt;td&gt;m&lt;/td&gt;&lt;td&gt;REMOVAL OF FENCE, RAIL&lt;/td&gt;&lt;td&gt;LNFT&lt;/td&gt;&lt;td&gt;0&lt;/td&gt;&lt;td&gt;3&lt;/td&gt;&lt;td&gt;N&lt;/td&gt;&lt;td&gt; &lt;/td&gt;&lt;td&gt;&lt;/td&gt;&lt;/tr&gt;</v>
      </c>
      <c r="Q180" s="106" t="str">
        <f>IF(PayItems[[#This Row],[Date Added / Modified]]&gt;0,TEXT(PayItems[[#This Row],[Date Added / Modified]],"m/d/yyy"),"")</f>
        <v/>
      </c>
    </row>
    <row r="181" spans="1:17" x14ac:dyDescent="0.3">
      <c r="A181" s="6" t="s">
        <v>847</v>
      </c>
      <c r="B181" s="6" t="s">
        <v>848</v>
      </c>
      <c r="C181" s="6" t="s">
        <v>110</v>
      </c>
      <c r="D181" s="6" t="s">
        <v>849</v>
      </c>
      <c r="E181" s="8" t="s">
        <v>63</v>
      </c>
      <c r="F181" s="8">
        <v>0</v>
      </c>
      <c r="G181" s="8">
        <v>3</v>
      </c>
      <c r="H181" s="6" t="s">
        <v>344</v>
      </c>
      <c r="I181" s="184" t="s">
        <v>11392</v>
      </c>
      <c r="J181" s="184" t="s">
        <v>11392</v>
      </c>
      <c r="K181" s="184" t="s">
        <v>11391</v>
      </c>
      <c r="L181" s="8">
        <v>14</v>
      </c>
      <c r="M181" s="116"/>
      <c r="P1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&lt;tr&gt;&lt;td&gt;20302-1100&lt;/td&gt;&lt;td&gt;Removal of fence, woven wire&lt;/td&gt;&lt;td&gt;m&lt;/td&gt;&lt;td&gt;REMOVAL OF FENCE, WOVEN WIRE&lt;/td&gt;&lt;td&gt;LNFT&lt;/td&gt;&lt;td&gt;0&lt;/td&gt;&lt;td&gt;3&lt;/td&gt;&lt;td&gt;N&lt;/td&gt;&lt;td&gt; &lt;/td&gt;&lt;td&gt;&lt;/td&gt;&lt;/tr&gt;</v>
      </c>
      <c r="Q181" s="106" t="str">
        <f>IF(PayItems[[#This Row],[Date Added / Modified]]&gt;0,TEXT(PayItems[[#This Row],[Date Added / Modified]],"m/d/yyy"),"")</f>
        <v/>
      </c>
    </row>
    <row r="182" spans="1:17" x14ac:dyDescent="0.3">
      <c r="A182" s="6" t="s">
        <v>850</v>
      </c>
      <c r="B182" s="6" t="s">
        <v>851</v>
      </c>
      <c r="C182" s="6" t="s">
        <v>110</v>
      </c>
      <c r="D182" s="6" t="s">
        <v>852</v>
      </c>
      <c r="E182" s="8" t="s">
        <v>63</v>
      </c>
      <c r="F182" s="8">
        <v>0</v>
      </c>
      <c r="G182" s="8">
        <v>3</v>
      </c>
      <c r="H182" s="6" t="s">
        <v>344</v>
      </c>
      <c r="I182" s="184" t="s">
        <v>11392</v>
      </c>
      <c r="J182" s="184" t="s">
        <v>11392</v>
      </c>
      <c r="K182" s="184" t="s">
        <v>11391</v>
      </c>
      <c r="L182" s="8">
        <v>14</v>
      </c>
      <c r="M182" s="116"/>
      <c r="P1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&lt;tr&gt;&lt;td&gt;20302-1200&lt;/td&gt;&lt;td&gt;Removal of guardrail&lt;/td&gt;&lt;td&gt;m&lt;/td&gt;&lt;td&gt;REMOVAL OF GUARDRAIL&lt;/td&gt;&lt;td&gt;LNFT&lt;/td&gt;&lt;td&gt;0&lt;/td&gt;&lt;td&gt;3&lt;/td&gt;&lt;td&gt;N&lt;/td&gt;&lt;td&gt; &lt;/td&gt;&lt;td&gt;&lt;/td&gt;&lt;/tr&gt;</v>
      </c>
      <c r="Q182" s="106" t="str">
        <f>IF(PayItems[[#This Row],[Date Added / Modified]]&gt;0,TEXT(PayItems[[#This Row],[Date Added / Modified]],"m/d/yyy"),"")</f>
        <v/>
      </c>
    </row>
    <row r="183" spans="1:17" x14ac:dyDescent="0.3">
      <c r="A183" s="6" t="s">
        <v>853</v>
      </c>
      <c r="B183" s="8" t="s">
        <v>854</v>
      </c>
      <c r="C183" s="6" t="s">
        <v>110</v>
      </c>
      <c r="D183" s="8" t="s">
        <v>855</v>
      </c>
      <c r="E183" s="8" t="s">
        <v>63</v>
      </c>
      <c r="F183" s="8">
        <v>0</v>
      </c>
      <c r="G183" s="8">
        <v>3</v>
      </c>
      <c r="H183" s="6" t="s">
        <v>344</v>
      </c>
      <c r="I183" s="184" t="s">
        <v>11392</v>
      </c>
      <c r="J183" s="184" t="s">
        <v>11392</v>
      </c>
      <c r="K183" s="184" t="s">
        <v>11391</v>
      </c>
      <c r="L183" s="8">
        <v>14</v>
      </c>
      <c r="M183" s="116"/>
      <c r="P1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&lt;tr&gt;&lt;td&gt;20302-1300&lt;/td&gt;&lt;td&gt;Removal of guardrail, concrete barrier&lt;/td&gt;&lt;td&gt;m&lt;/td&gt;&lt;td&gt;REMOVAL OF GUARDRAIL, CONCRETE BARRIER&lt;/td&gt;&lt;td&gt;LNFT&lt;/td&gt;&lt;td&gt;0&lt;/td&gt;&lt;td&gt;3&lt;/td&gt;&lt;td&gt;N&lt;/td&gt;&lt;td&gt; &lt;/td&gt;&lt;td&gt;&lt;/td&gt;&lt;/tr&gt;</v>
      </c>
      <c r="Q183" s="106" t="str">
        <f>IF(PayItems[[#This Row],[Date Added / Modified]]&gt;0,TEXT(PayItems[[#This Row],[Date Added / Modified]],"m/d/yyy"),"")</f>
        <v/>
      </c>
    </row>
    <row r="184" spans="1:17" x14ac:dyDescent="0.3">
      <c r="A184" s="6" t="s">
        <v>856</v>
      </c>
      <c r="B184" s="8" t="s">
        <v>857</v>
      </c>
      <c r="C184" s="6" t="s">
        <v>110</v>
      </c>
      <c r="D184" s="8" t="s">
        <v>858</v>
      </c>
      <c r="E184" s="8" t="s">
        <v>63</v>
      </c>
      <c r="F184" s="8">
        <v>0</v>
      </c>
      <c r="G184" s="8">
        <v>3</v>
      </c>
      <c r="H184" s="6" t="s">
        <v>344</v>
      </c>
      <c r="I184" s="184" t="s">
        <v>11392</v>
      </c>
      <c r="J184" s="184" t="s">
        <v>11392</v>
      </c>
      <c r="K184" s="184" t="s">
        <v>11391</v>
      </c>
      <c r="L184" s="8">
        <v>14</v>
      </c>
      <c r="M184" s="116"/>
      <c r="P1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&lt;tr&gt;&lt;td&gt;20302-1400&lt;/td&gt;&lt;td&gt;Removal of guardrail, timber&lt;/td&gt;&lt;td&gt;m&lt;/td&gt;&lt;td&gt;REMOVAL OF GUARDRAIL, TIMBER&lt;/td&gt;&lt;td&gt;LNFT&lt;/td&gt;&lt;td&gt;0&lt;/td&gt;&lt;td&gt;3&lt;/td&gt;&lt;td&gt;N&lt;/td&gt;&lt;td&gt; &lt;/td&gt;&lt;td&gt;&lt;/td&gt;&lt;/tr&gt;</v>
      </c>
      <c r="Q184" s="106" t="str">
        <f>IF(PayItems[[#This Row],[Date Added / Modified]]&gt;0,TEXT(PayItems[[#This Row],[Date Added / Modified]],"m/d/yyy"),"")</f>
        <v/>
      </c>
    </row>
    <row r="185" spans="1:17" x14ac:dyDescent="0.3">
      <c r="A185" s="6" t="s">
        <v>859</v>
      </c>
      <c r="B185" s="6" t="s">
        <v>860</v>
      </c>
      <c r="C185" s="6" t="s">
        <v>110</v>
      </c>
      <c r="D185" s="6" t="s">
        <v>861</v>
      </c>
      <c r="E185" s="8" t="s">
        <v>63</v>
      </c>
      <c r="F185" s="8">
        <v>0</v>
      </c>
      <c r="G185" s="8">
        <v>3</v>
      </c>
      <c r="H185" s="6" t="s">
        <v>344</v>
      </c>
      <c r="I185" s="184" t="s">
        <v>11392</v>
      </c>
      <c r="J185" s="184" t="s">
        <v>11392</v>
      </c>
      <c r="K185" s="184" t="s">
        <v>11391</v>
      </c>
      <c r="L185" s="8">
        <v>14</v>
      </c>
      <c r="M185" s="116"/>
      <c r="P1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&lt;tr&gt;&lt;td&gt;20302-1500&lt;/td&gt;&lt;td&gt;Removal of masonry guardwall&lt;/td&gt;&lt;td&gt;m&lt;/td&gt;&lt;td&gt;REMOVAL OF MASONRY GUARDWALL&lt;/td&gt;&lt;td&gt;LNFT&lt;/td&gt;&lt;td&gt;0&lt;/td&gt;&lt;td&gt;3&lt;/td&gt;&lt;td&gt;N&lt;/td&gt;&lt;td&gt; &lt;/td&gt;&lt;td&gt;&lt;/td&gt;&lt;/tr&gt;</v>
      </c>
      <c r="Q185" s="106" t="str">
        <f>IF(PayItems[[#This Row],[Date Added / Modified]]&gt;0,TEXT(PayItems[[#This Row],[Date Added / Modified]],"m/d/yyy"),"")</f>
        <v/>
      </c>
    </row>
    <row r="186" spans="1:17" x14ac:dyDescent="0.3">
      <c r="A186" s="6" t="s">
        <v>862</v>
      </c>
      <c r="B186" s="6" t="s">
        <v>863</v>
      </c>
      <c r="C186" s="6" t="s">
        <v>110</v>
      </c>
      <c r="D186" s="6" t="s">
        <v>864</v>
      </c>
      <c r="E186" s="8" t="s">
        <v>63</v>
      </c>
      <c r="F186" s="8">
        <v>0</v>
      </c>
      <c r="G186" s="8">
        <v>3</v>
      </c>
      <c r="H186" s="6" t="s">
        <v>344</v>
      </c>
      <c r="I186" s="184" t="s">
        <v>11392</v>
      </c>
      <c r="J186" s="184" t="s">
        <v>11392</v>
      </c>
      <c r="K186" s="184" t="s">
        <v>11391</v>
      </c>
      <c r="L186" s="8">
        <v>14</v>
      </c>
      <c r="M186" s="116"/>
      <c r="P1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&lt;tr&gt;&lt;td&gt;20302-1600&lt;/td&gt;&lt;td&gt;Removal of paved waterway&lt;/td&gt;&lt;td&gt;m&lt;/td&gt;&lt;td&gt;REMOVAL OF PAVED WATERWAY&lt;/td&gt;&lt;td&gt;LNFT&lt;/td&gt;&lt;td&gt;0&lt;/td&gt;&lt;td&gt;3&lt;/td&gt;&lt;td&gt;N&lt;/td&gt;&lt;td&gt; &lt;/td&gt;&lt;td&gt;&lt;/td&gt;&lt;/tr&gt;</v>
      </c>
      <c r="Q186" s="106" t="str">
        <f>IF(PayItems[[#This Row],[Date Added / Modified]]&gt;0,TEXT(PayItems[[#This Row],[Date Added / Modified]],"m/d/yyy"),"")</f>
        <v/>
      </c>
    </row>
    <row r="187" spans="1:17" x14ac:dyDescent="0.3">
      <c r="A187" s="6" t="s">
        <v>865</v>
      </c>
      <c r="B187" s="6" t="s">
        <v>866</v>
      </c>
      <c r="C187" s="6" t="s">
        <v>110</v>
      </c>
      <c r="D187" s="6" t="s">
        <v>867</v>
      </c>
      <c r="E187" s="8" t="s">
        <v>63</v>
      </c>
      <c r="F187" s="8">
        <v>0</v>
      </c>
      <c r="G187" s="8">
        <v>3</v>
      </c>
      <c r="H187" s="6" t="s">
        <v>344</v>
      </c>
      <c r="I187" s="184" t="s">
        <v>11392</v>
      </c>
      <c r="J187" s="184" t="s">
        <v>11392</v>
      </c>
      <c r="K187" s="184" t="s">
        <v>11391</v>
      </c>
      <c r="L187" s="8">
        <v>14</v>
      </c>
      <c r="M187" s="116"/>
      <c r="P1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&lt;tr&gt;&lt;td&gt;20302-1700&lt;/td&gt;&lt;td&gt;Removal of paved waterway, asphalt&lt;/td&gt;&lt;td&gt;m&lt;/td&gt;&lt;td&gt;REMOVAL OF PAVED WATERWAY, ASPHALT&lt;/td&gt;&lt;td&gt;LNFT&lt;/td&gt;&lt;td&gt;0&lt;/td&gt;&lt;td&gt;3&lt;/td&gt;&lt;td&gt;N&lt;/td&gt;&lt;td&gt; &lt;/td&gt;&lt;td&gt;&lt;/td&gt;&lt;/tr&gt;</v>
      </c>
      <c r="Q187" s="106" t="str">
        <f>IF(PayItems[[#This Row],[Date Added / Modified]]&gt;0,TEXT(PayItems[[#This Row],[Date Added / Modified]],"m/d/yyy"),"")</f>
        <v/>
      </c>
    </row>
    <row r="188" spans="1:17" x14ac:dyDescent="0.3">
      <c r="A188" s="6" t="s">
        <v>868</v>
      </c>
      <c r="B188" s="6" t="s">
        <v>869</v>
      </c>
      <c r="C188" s="6" t="s">
        <v>110</v>
      </c>
      <c r="D188" s="6" t="s">
        <v>870</v>
      </c>
      <c r="E188" s="8" t="s">
        <v>63</v>
      </c>
      <c r="F188" s="8">
        <v>0</v>
      </c>
      <c r="G188" s="8">
        <v>3</v>
      </c>
      <c r="H188" s="6" t="s">
        <v>344</v>
      </c>
      <c r="I188" s="184" t="s">
        <v>11392</v>
      </c>
      <c r="J188" s="184" t="s">
        <v>11392</v>
      </c>
      <c r="K188" s="184" t="s">
        <v>11391</v>
      </c>
      <c r="L188" s="8">
        <v>14</v>
      </c>
      <c r="M188" s="116"/>
      <c r="P1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&lt;tr&gt;&lt;td&gt;20302-1800&lt;/td&gt;&lt;td&gt;Removal of paved waterway, brick&lt;/td&gt;&lt;td&gt;m&lt;/td&gt;&lt;td&gt;REMOVAL OF PAVED WATERWAY, BRICK&lt;/td&gt;&lt;td&gt;LNFT&lt;/td&gt;&lt;td&gt;0&lt;/td&gt;&lt;td&gt;3&lt;/td&gt;&lt;td&gt;N&lt;/td&gt;&lt;td&gt; &lt;/td&gt;&lt;td&gt;&lt;/td&gt;&lt;/tr&gt;</v>
      </c>
      <c r="Q188" s="106" t="str">
        <f>IF(PayItems[[#This Row],[Date Added / Modified]]&gt;0,TEXT(PayItems[[#This Row],[Date Added / Modified]],"m/d/yyy"),"")</f>
        <v/>
      </c>
    </row>
    <row r="189" spans="1:17" x14ac:dyDescent="0.3">
      <c r="A189" s="6" t="s">
        <v>871</v>
      </c>
      <c r="B189" s="6" t="s">
        <v>872</v>
      </c>
      <c r="C189" s="6" t="s">
        <v>110</v>
      </c>
      <c r="D189" s="6" t="s">
        <v>873</v>
      </c>
      <c r="E189" s="8" t="s">
        <v>63</v>
      </c>
      <c r="F189" s="8">
        <v>0</v>
      </c>
      <c r="G189" s="8">
        <v>3</v>
      </c>
      <c r="H189" s="6" t="s">
        <v>344</v>
      </c>
      <c r="I189" s="184" t="s">
        <v>11392</v>
      </c>
      <c r="J189" s="184" t="s">
        <v>11392</v>
      </c>
      <c r="K189" s="184" t="s">
        <v>11391</v>
      </c>
      <c r="L189" s="8">
        <v>14</v>
      </c>
      <c r="M189" s="116"/>
      <c r="P1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&lt;tr&gt;&lt;td&gt;20302-1900&lt;/td&gt;&lt;td&gt;Removal of paved waterway, concrete&lt;/td&gt;&lt;td&gt;m&lt;/td&gt;&lt;td&gt;REMOVAL OF PAVED WATERWAY, CONCRETE&lt;/td&gt;&lt;td&gt;LNFT&lt;/td&gt;&lt;td&gt;0&lt;/td&gt;&lt;td&gt;3&lt;/td&gt;&lt;td&gt;N&lt;/td&gt;&lt;td&gt; &lt;/td&gt;&lt;td&gt;&lt;/td&gt;&lt;/tr&gt;</v>
      </c>
      <c r="Q189" s="106" t="str">
        <f>IF(PayItems[[#This Row],[Date Added / Modified]]&gt;0,TEXT(PayItems[[#This Row],[Date Added / Modified]],"m/d/yyy"),"")</f>
        <v/>
      </c>
    </row>
    <row r="190" spans="1:17" x14ac:dyDescent="0.3">
      <c r="A190" s="6" t="s">
        <v>874</v>
      </c>
      <c r="B190" s="6" t="s">
        <v>875</v>
      </c>
      <c r="C190" s="6" t="s">
        <v>110</v>
      </c>
      <c r="D190" s="6" t="s">
        <v>876</v>
      </c>
      <c r="E190" s="8" t="s">
        <v>63</v>
      </c>
      <c r="F190" s="8">
        <v>0</v>
      </c>
      <c r="G190" s="8">
        <v>3</v>
      </c>
      <c r="H190" s="6" t="s">
        <v>344</v>
      </c>
      <c r="I190" s="184" t="s">
        <v>11392</v>
      </c>
      <c r="J190" s="184" t="s">
        <v>11392</v>
      </c>
      <c r="K190" s="184" t="s">
        <v>11391</v>
      </c>
      <c r="L190" s="8">
        <v>14</v>
      </c>
      <c r="M190" s="116"/>
      <c r="P1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&lt;tr&gt;&lt;td&gt;20302-2000&lt;/td&gt;&lt;td&gt;Removal of paved waterway, stone&lt;/td&gt;&lt;td&gt;m&lt;/td&gt;&lt;td&gt;REMOVAL OF PAVED WATERWAY, STONE&lt;/td&gt;&lt;td&gt;LNFT&lt;/td&gt;&lt;td&gt;0&lt;/td&gt;&lt;td&gt;3&lt;/td&gt;&lt;td&gt;N&lt;/td&gt;&lt;td&gt; &lt;/td&gt;&lt;td&gt;&lt;/td&gt;&lt;/tr&gt;</v>
      </c>
      <c r="Q190" s="106" t="str">
        <f>IF(PayItems[[#This Row],[Date Added / Modified]]&gt;0,TEXT(PayItems[[#This Row],[Date Added / Modified]],"m/d/yyy"),"")</f>
        <v/>
      </c>
    </row>
    <row r="191" spans="1:17" x14ac:dyDescent="0.3">
      <c r="A191" s="6" t="s">
        <v>877</v>
      </c>
      <c r="B191" s="6" t="s">
        <v>760</v>
      </c>
      <c r="C191" s="6" t="s">
        <v>110</v>
      </c>
      <c r="D191" s="6" t="s">
        <v>761</v>
      </c>
      <c r="E191" s="8" t="s">
        <v>63</v>
      </c>
      <c r="F191" s="8">
        <v>0</v>
      </c>
      <c r="G191" s="8">
        <v>3</v>
      </c>
      <c r="H191" s="6" t="s">
        <v>344</v>
      </c>
      <c r="I191" s="184" t="s">
        <v>11392</v>
      </c>
      <c r="J191" s="184" t="s">
        <v>11392</v>
      </c>
      <c r="K191" s="184" t="s">
        <v>11391</v>
      </c>
      <c r="L191" s="8">
        <v>14</v>
      </c>
      <c r="M191" s="116"/>
      <c r="P1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&lt;tr&gt;&lt;td&gt;20302-2100&lt;/td&gt;&lt;td&gt;Removal of pipe culvert&lt;/td&gt;&lt;td&gt;m&lt;/td&gt;&lt;td&gt;REMOVAL OF PIPE CULVERT&lt;/td&gt;&lt;td&gt;LNFT&lt;/td&gt;&lt;td&gt;0&lt;/td&gt;&lt;td&gt;3&lt;/td&gt;&lt;td&gt;N&lt;/td&gt;&lt;td&gt; &lt;/td&gt;&lt;td&gt;&lt;/td&gt;&lt;/tr&gt;</v>
      </c>
      <c r="Q191" s="106" t="str">
        <f>IF(PayItems[[#This Row],[Date Added / Modified]]&gt;0,TEXT(PayItems[[#This Row],[Date Added / Modified]],"m/d/yyy"),"")</f>
        <v/>
      </c>
    </row>
    <row r="192" spans="1:17" x14ac:dyDescent="0.3">
      <c r="A192" s="6" t="s">
        <v>878</v>
      </c>
      <c r="B192" s="6" t="s">
        <v>879</v>
      </c>
      <c r="C192" s="6" t="s">
        <v>110</v>
      </c>
      <c r="D192" s="6" t="s">
        <v>880</v>
      </c>
      <c r="E192" s="8" t="s">
        <v>63</v>
      </c>
      <c r="F192" s="8">
        <v>0</v>
      </c>
      <c r="G192" s="8">
        <v>3</v>
      </c>
      <c r="H192" s="6" t="s">
        <v>344</v>
      </c>
      <c r="I192" s="184" t="s">
        <v>11392</v>
      </c>
      <c r="J192" s="184" t="s">
        <v>11392</v>
      </c>
      <c r="K192" s="184" t="s">
        <v>11391</v>
      </c>
      <c r="L192" s="8">
        <v>14</v>
      </c>
      <c r="M192" s="116"/>
      <c r="P1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&lt;tr&gt;&lt;td&gt;20302-2200&lt;/td&gt;&lt;td&gt;Removal of sewerline&lt;/td&gt;&lt;td&gt;m&lt;/td&gt;&lt;td&gt;REMOVAL OF SEWERLINE&lt;/td&gt;&lt;td&gt;LNFT&lt;/td&gt;&lt;td&gt;0&lt;/td&gt;&lt;td&gt;3&lt;/td&gt;&lt;td&gt;N&lt;/td&gt;&lt;td&gt; &lt;/td&gt;&lt;td&gt;&lt;/td&gt;&lt;/tr&gt;</v>
      </c>
      <c r="Q192" s="106" t="str">
        <f>IF(PayItems[[#This Row],[Date Added / Modified]]&gt;0,TEXT(PayItems[[#This Row],[Date Added / Modified]],"m/d/yyy"),"")</f>
        <v/>
      </c>
    </row>
    <row r="193" spans="1:17" x14ac:dyDescent="0.3">
      <c r="A193" s="6" t="s">
        <v>881</v>
      </c>
      <c r="B193" s="6" t="s">
        <v>882</v>
      </c>
      <c r="C193" s="6" t="s">
        <v>110</v>
      </c>
      <c r="D193" s="6" t="s">
        <v>883</v>
      </c>
      <c r="E193" s="8" t="s">
        <v>63</v>
      </c>
      <c r="F193" s="8">
        <v>0</v>
      </c>
      <c r="G193" s="8">
        <v>3</v>
      </c>
      <c r="H193" s="6" t="s">
        <v>344</v>
      </c>
      <c r="I193" s="184" t="s">
        <v>11392</v>
      </c>
      <c r="J193" s="184" t="s">
        <v>11392</v>
      </c>
      <c r="K193" s="184" t="s">
        <v>11391</v>
      </c>
      <c r="L193" s="8">
        <v>14</v>
      </c>
      <c r="M193" s="116"/>
      <c r="P1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&lt;tr&gt;&lt;td&gt;20302-2210&lt;/td&gt;&lt;td&gt;Removal of gas line&lt;/td&gt;&lt;td&gt;m&lt;/td&gt;&lt;td&gt;REMOVAL OF GAS LINE&lt;/td&gt;&lt;td&gt;LNFT&lt;/td&gt;&lt;td&gt;0&lt;/td&gt;&lt;td&gt;3&lt;/td&gt;&lt;td&gt;N&lt;/td&gt;&lt;td&gt; &lt;/td&gt;&lt;td&gt;&lt;/td&gt;&lt;/tr&gt;</v>
      </c>
      <c r="Q193" s="106" t="str">
        <f>IF(PayItems[[#This Row],[Date Added / Modified]]&gt;0,TEXT(PayItems[[#This Row],[Date Added / Modified]],"m/d/yyy"),"")</f>
        <v/>
      </c>
    </row>
    <row r="194" spans="1:17" x14ac:dyDescent="0.3">
      <c r="A194" s="6" t="s">
        <v>884</v>
      </c>
      <c r="B194" s="6" t="s">
        <v>885</v>
      </c>
      <c r="C194" s="6" t="s">
        <v>110</v>
      </c>
      <c r="D194" s="6" t="s">
        <v>886</v>
      </c>
      <c r="E194" s="8" t="s">
        <v>63</v>
      </c>
      <c r="F194" s="8">
        <v>0</v>
      </c>
      <c r="G194" s="8">
        <v>3</v>
      </c>
      <c r="H194" s="6" t="s">
        <v>344</v>
      </c>
      <c r="I194" s="184" t="s">
        <v>11392</v>
      </c>
      <c r="J194" s="184" t="s">
        <v>11392</v>
      </c>
      <c r="K194" s="184" t="s">
        <v>11391</v>
      </c>
      <c r="L194" s="8">
        <v>14</v>
      </c>
      <c r="M194" s="116"/>
      <c r="P1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&lt;tr&gt;&lt;td&gt;20302-2300&lt;/td&gt;&lt;td&gt;Removal of waterline&lt;/td&gt;&lt;td&gt;m&lt;/td&gt;&lt;td&gt;REMOVAL OF WATERLINE&lt;/td&gt;&lt;td&gt;LNFT&lt;/td&gt;&lt;td&gt;0&lt;/td&gt;&lt;td&gt;3&lt;/td&gt;&lt;td&gt;N&lt;/td&gt;&lt;td&gt; &lt;/td&gt;&lt;td&gt;&lt;/td&gt;&lt;/tr&gt;</v>
      </c>
      <c r="Q194" s="106" t="str">
        <f>IF(PayItems[[#This Row],[Date Added / Modified]]&gt;0,TEXT(PayItems[[#This Row],[Date Added / Modified]],"m/d/yyy"),"")</f>
        <v/>
      </c>
    </row>
    <row r="195" spans="1:17" x14ac:dyDescent="0.3">
      <c r="A195" s="6" t="s">
        <v>887</v>
      </c>
      <c r="B195" s="6" t="s">
        <v>888</v>
      </c>
      <c r="C195" s="6" t="s">
        <v>110</v>
      </c>
      <c r="D195" s="6" t="s">
        <v>889</v>
      </c>
      <c r="E195" s="8" t="s">
        <v>63</v>
      </c>
      <c r="F195" s="8">
        <v>0</v>
      </c>
      <c r="G195" s="8">
        <v>3</v>
      </c>
      <c r="H195" s="6" t="s">
        <v>344</v>
      </c>
      <c r="I195" s="184" t="s">
        <v>11392</v>
      </c>
      <c r="J195" s="184" t="s">
        <v>11392</v>
      </c>
      <c r="K195" s="184" t="s">
        <v>11391</v>
      </c>
      <c r="L195" s="8">
        <v>14</v>
      </c>
      <c r="M195" s="116"/>
      <c r="P1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&lt;tr&gt;&lt;td&gt;20302-2310&lt;/td&gt;&lt;td&gt;Removal of cable line&lt;/td&gt;&lt;td&gt;m&lt;/td&gt;&lt;td&gt;REMOVAL OF CABLE LINE&lt;/td&gt;&lt;td&gt;LNFT&lt;/td&gt;&lt;td&gt;0&lt;/td&gt;&lt;td&gt;3&lt;/td&gt;&lt;td&gt;N&lt;/td&gt;&lt;td&gt; &lt;/td&gt;&lt;td&gt;&lt;/td&gt;&lt;/tr&gt;</v>
      </c>
      <c r="Q195" s="106" t="str">
        <f>IF(PayItems[[#This Row],[Date Added / Modified]]&gt;0,TEXT(PayItems[[#This Row],[Date Added / Modified]],"m/d/yyy"),"")</f>
        <v/>
      </c>
    </row>
    <row r="196" spans="1:17" x14ac:dyDescent="0.3">
      <c r="A196" s="6" t="s">
        <v>890</v>
      </c>
      <c r="B196" s="6" t="s">
        <v>891</v>
      </c>
      <c r="C196" s="6" t="s">
        <v>110</v>
      </c>
      <c r="D196" s="6" t="s">
        <v>892</v>
      </c>
      <c r="E196" s="8" t="s">
        <v>63</v>
      </c>
      <c r="F196" s="8">
        <v>0</v>
      </c>
      <c r="G196" s="8">
        <v>3</v>
      </c>
      <c r="H196" s="6" t="s">
        <v>344</v>
      </c>
      <c r="I196" s="184" t="s">
        <v>11392</v>
      </c>
      <c r="J196" s="184" t="s">
        <v>11392</v>
      </c>
      <c r="K196" s="184" t="s">
        <v>11391</v>
      </c>
      <c r="L196" s="8">
        <v>14</v>
      </c>
      <c r="M196" s="116"/>
      <c r="P1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&lt;tr&gt;&lt;td&gt;20302-2400&lt;/td&gt;&lt;td&gt;Removal of wheelstops&lt;/td&gt;&lt;td&gt;m&lt;/td&gt;&lt;td&gt;REMOVAL OF WHEELSTOPS&lt;/td&gt;&lt;td&gt;LNFT&lt;/td&gt;&lt;td&gt;0&lt;/td&gt;&lt;td&gt;3&lt;/td&gt;&lt;td&gt;N&lt;/td&gt;&lt;td&gt; &lt;/td&gt;&lt;td&gt;&lt;/td&gt;&lt;/tr&gt;</v>
      </c>
      <c r="Q196" s="106" t="str">
        <f>IF(PayItems[[#This Row],[Date Added / Modified]]&gt;0,TEXT(PayItems[[#This Row],[Date Added / Modified]],"m/d/yyy"),"")</f>
        <v/>
      </c>
    </row>
    <row r="197" spans="1:17" x14ac:dyDescent="0.3">
      <c r="A197" s="6" t="s">
        <v>893</v>
      </c>
      <c r="B197" s="6" t="s">
        <v>894</v>
      </c>
      <c r="C197" s="6" t="s">
        <v>110</v>
      </c>
      <c r="D197" s="6" t="s">
        <v>895</v>
      </c>
      <c r="E197" s="8" t="s">
        <v>63</v>
      </c>
      <c r="F197" s="8">
        <v>0</v>
      </c>
      <c r="G197" s="8">
        <v>3</v>
      </c>
      <c r="H197" s="6" t="s">
        <v>344</v>
      </c>
      <c r="I197" s="184" t="s">
        <v>11392</v>
      </c>
      <c r="J197" s="184" t="s">
        <v>11392</v>
      </c>
      <c r="K197" s="184" t="s">
        <v>11391</v>
      </c>
      <c r="L197" s="8">
        <v>14</v>
      </c>
      <c r="M197" s="116"/>
      <c r="P1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&lt;tr&gt;&lt;td&gt;20302-2500&lt;/td&gt;&lt;td&gt;Removal of handrail&lt;/td&gt;&lt;td&gt;m&lt;/td&gt;&lt;td&gt;REMOVAL OF HANDRAIL&lt;/td&gt;&lt;td&gt;LNFT&lt;/td&gt;&lt;td&gt;0&lt;/td&gt;&lt;td&gt;3&lt;/td&gt;&lt;td&gt;N&lt;/td&gt;&lt;td&gt; &lt;/td&gt;&lt;td&gt;&lt;/td&gt;&lt;/tr&gt;</v>
      </c>
      <c r="Q197" s="106" t="str">
        <f>IF(PayItems[[#This Row],[Date Added / Modified]]&gt;0,TEXT(PayItems[[#This Row],[Date Added / Modified]],"m/d/yyy"),"")</f>
        <v/>
      </c>
    </row>
    <row r="198" spans="1:17" x14ac:dyDescent="0.3">
      <c r="A198" s="6" t="s">
        <v>896</v>
      </c>
      <c r="B198" s="6" t="s">
        <v>897</v>
      </c>
      <c r="C198" s="6" t="s">
        <v>110</v>
      </c>
      <c r="D198" s="6" t="s">
        <v>898</v>
      </c>
      <c r="E198" s="8" t="s">
        <v>63</v>
      </c>
      <c r="F198" s="8">
        <v>0</v>
      </c>
      <c r="G198" s="8">
        <v>3</v>
      </c>
      <c r="H198" s="6" t="s">
        <v>344</v>
      </c>
      <c r="I198" s="184" t="s">
        <v>11392</v>
      </c>
      <c r="J198" s="184" t="s">
        <v>11392</v>
      </c>
      <c r="K198" s="184" t="s">
        <v>11391</v>
      </c>
      <c r="L198" s="8">
        <v>14</v>
      </c>
      <c r="M198" s="116"/>
      <c r="P1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&lt;tr&gt;&lt;td&gt;20302-2600&lt;/td&gt;&lt;td&gt;Removal of pavement markings&lt;/td&gt;&lt;td&gt;m&lt;/td&gt;&lt;td&gt;REMOVAL OF PAVEMENT MARKINGS&lt;/td&gt;&lt;td&gt;LNFT&lt;/td&gt;&lt;td&gt;0&lt;/td&gt;&lt;td&gt;3&lt;/td&gt;&lt;td&gt;N&lt;/td&gt;&lt;td&gt; &lt;/td&gt;&lt;td&gt;&lt;/td&gt;&lt;/tr&gt;</v>
      </c>
      <c r="Q198" s="106" t="str">
        <f>IF(PayItems[[#This Row],[Date Added / Modified]]&gt;0,TEXT(PayItems[[#This Row],[Date Added / Modified]],"m/d/yyy"),"")</f>
        <v/>
      </c>
    </row>
    <row r="199" spans="1:17" s="88" customFormat="1" x14ac:dyDescent="0.3">
      <c r="A199" s="106" t="s">
        <v>11397</v>
      </c>
      <c r="B199" s="106" t="s">
        <v>11398</v>
      </c>
      <c r="C199" s="106" t="s">
        <v>110</v>
      </c>
      <c r="D199" s="106" t="s">
        <v>11399</v>
      </c>
      <c r="E199" s="104" t="s">
        <v>63</v>
      </c>
      <c r="F199" s="104">
        <v>0</v>
      </c>
      <c r="G199" s="104">
        <v>3</v>
      </c>
      <c r="H199" s="88" t="s">
        <v>344</v>
      </c>
      <c r="I199" s="184" t="s">
        <v>11392</v>
      </c>
      <c r="J199" s="184" t="s">
        <v>11392</v>
      </c>
      <c r="K199" s="184" t="s">
        <v>11391</v>
      </c>
      <c r="L199" s="104">
        <v>14</v>
      </c>
      <c r="M199" s="116">
        <v>44893</v>
      </c>
      <c r="N199" s="106" t="s">
        <v>9977</v>
      </c>
      <c r="O199" s="179"/>
      <c r="P19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&lt;tr&gt;&lt;td&gt;20302-2700&lt;/td&gt;&lt;td&gt;Removal of rumble strips&lt;/td&gt;&lt;td&gt;m&lt;/td&gt;&lt;td&gt;REMOVAL OF RUMBLE STRIPS&lt;/td&gt;&lt;td&gt;LNFT&lt;/td&gt;&lt;td&gt;0&lt;/td&gt;&lt;td&gt;3&lt;/td&gt;&lt;td&gt;N&lt;/td&gt;&lt;td&gt;11/28/2022&lt;/td&gt;&lt;td&gt;&lt;/td&gt;&lt;/tr&gt;</v>
      </c>
      <c r="Q199" s="181" t="str">
        <f>IF(PayItems[[#This Row],[Date Added / Modified]]&gt;0,TEXT(PayItems[[#This Row],[Date Added / Modified]],"m/d/yyy"),"")</f>
        <v>11/28/2022</v>
      </c>
    </row>
    <row r="200" spans="1:17" x14ac:dyDescent="0.3">
      <c r="A200" s="6" t="s">
        <v>8603</v>
      </c>
      <c r="B200" s="6" t="s">
        <v>784</v>
      </c>
      <c r="C200" s="6" t="s">
        <v>109</v>
      </c>
      <c r="D200" s="6" t="s">
        <v>785</v>
      </c>
      <c r="E200" s="8" t="s">
        <v>62</v>
      </c>
      <c r="F200" s="8">
        <v>0</v>
      </c>
      <c r="G200" s="8">
        <v>3</v>
      </c>
      <c r="H200" s="6" t="s">
        <v>344</v>
      </c>
      <c r="I200" s="184" t="s">
        <v>11392</v>
      </c>
      <c r="J200" s="184" t="s">
        <v>11392</v>
      </c>
      <c r="K200" s="184" t="s">
        <v>11391</v>
      </c>
      <c r="L200" s="8">
        <v>14</v>
      </c>
      <c r="M200" s="116"/>
      <c r="P2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&lt;tr&gt;&lt;td&gt;20303-0000&lt;/td&gt;&lt;td&gt;Removal of structures and obstructions&lt;/td&gt;&lt;td&gt;m2&lt;/td&gt;&lt;td&gt;REMOVAL OF STRUCTURES AND OBSTRUCTIONS&lt;/td&gt;&lt;td&gt;SQYD&lt;/td&gt;&lt;td&gt;0&lt;/td&gt;&lt;td&gt;3&lt;/td&gt;&lt;td&gt;N&lt;/td&gt;&lt;td&gt; &lt;/td&gt;&lt;td&gt;&lt;/td&gt;&lt;/tr&gt;</v>
      </c>
      <c r="Q200" s="106" t="str">
        <f>IF(PayItems[[#This Row],[Date Added / Modified]]&gt;0,TEXT(PayItems[[#This Row],[Date Added / Modified]],"m/d/yyy"),"")</f>
        <v/>
      </c>
    </row>
    <row r="201" spans="1:17" x14ac:dyDescent="0.3">
      <c r="A201" s="6" t="s">
        <v>899</v>
      </c>
      <c r="B201" s="6" t="s">
        <v>900</v>
      </c>
      <c r="C201" s="6" t="s">
        <v>109</v>
      </c>
      <c r="D201" s="6" t="s">
        <v>901</v>
      </c>
      <c r="E201" s="8" t="s">
        <v>62</v>
      </c>
      <c r="F201" s="8">
        <v>0</v>
      </c>
      <c r="G201" s="8">
        <v>3</v>
      </c>
      <c r="H201" s="6" t="s">
        <v>344</v>
      </c>
      <c r="I201" s="184" t="s">
        <v>11392</v>
      </c>
      <c r="J201" s="184" t="s">
        <v>11392</v>
      </c>
      <c r="K201" s="184" t="s">
        <v>11391</v>
      </c>
      <c r="L201" s="8">
        <v>14</v>
      </c>
      <c r="M201" s="116"/>
      <c r="P2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&lt;tr&gt;&lt;td&gt;20303-0100&lt;/td&gt;&lt;td&gt;Removal of approach slab&lt;/td&gt;&lt;td&gt;m2&lt;/td&gt;&lt;td&gt;REMOVAL OF APPROACH SLAB&lt;/td&gt;&lt;td&gt;SQYD&lt;/td&gt;&lt;td&gt;0&lt;/td&gt;&lt;td&gt;3&lt;/td&gt;&lt;td&gt;N&lt;/td&gt;&lt;td&gt; &lt;/td&gt;&lt;td&gt;&lt;/td&gt;&lt;/tr&gt;</v>
      </c>
      <c r="Q201" s="106" t="str">
        <f>IF(PayItems[[#This Row],[Date Added / Modified]]&gt;0,TEXT(PayItems[[#This Row],[Date Added / Modified]],"m/d/yyy"),"")</f>
        <v/>
      </c>
    </row>
    <row r="202" spans="1:17" x14ac:dyDescent="0.3">
      <c r="A202" s="6" t="s">
        <v>902</v>
      </c>
      <c r="B202" s="6" t="s">
        <v>903</v>
      </c>
      <c r="C202" s="6" t="s">
        <v>109</v>
      </c>
      <c r="D202" s="6" t="s">
        <v>904</v>
      </c>
      <c r="E202" s="8" t="s">
        <v>62</v>
      </c>
      <c r="F202" s="8">
        <v>0</v>
      </c>
      <c r="G202" s="8">
        <v>3</v>
      </c>
      <c r="H202" s="6" t="s">
        <v>344</v>
      </c>
      <c r="I202" s="184" t="s">
        <v>11392</v>
      </c>
      <c r="J202" s="184" t="s">
        <v>11392</v>
      </c>
      <c r="K202" s="184" t="s">
        <v>11391</v>
      </c>
      <c r="L202" s="8">
        <v>14</v>
      </c>
      <c r="M202" s="116"/>
      <c r="P2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&lt;tr&gt;&lt;td&gt;20303-0200&lt;/td&gt;&lt;td&gt;Removal of bridge deck&lt;/td&gt;&lt;td&gt;m2&lt;/td&gt;&lt;td&gt;REMOVAL OF BRIDGE DECK&lt;/td&gt;&lt;td&gt;SQYD&lt;/td&gt;&lt;td&gt;0&lt;/td&gt;&lt;td&gt;3&lt;/td&gt;&lt;td&gt;N&lt;/td&gt;&lt;td&gt; &lt;/td&gt;&lt;td&gt;&lt;/td&gt;&lt;/tr&gt;</v>
      </c>
      <c r="Q202" s="106" t="str">
        <f>IF(PayItems[[#This Row],[Date Added / Modified]]&gt;0,TEXT(PayItems[[#This Row],[Date Added / Modified]],"m/d/yyy"),"")</f>
        <v/>
      </c>
    </row>
    <row r="203" spans="1:17" x14ac:dyDescent="0.3">
      <c r="A203" s="6" t="s">
        <v>905</v>
      </c>
      <c r="B203" s="6" t="s">
        <v>906</v>
      </c>
      <c r="C203" s="6" t="s">
        <v>109</v>
      </c>
      <c r="D203" s="6" t="s">
        <v>907</v>
      </c>
      <c r="E203" s="8" t="s">
        <v>62</v>
      </c>
      <c r="F203" s="8">
        <v>0</v>
      </c>
      <c r="G203" s="8">
        <v>3</v>
      </c>
      <c r="H203" s="6" t="s">
        <v>344</v>
      </c>
      <c r="I203" s="184" t="s">
        <v>11392</v>
      </c>
      <c r="J203" s="184" t="s">
        <v>11392</v>
      </c>
      <c r="K203" s="184" t="s">
        <v>11391</v>
      </c>
      <c r="L203" s="8">
        <v>14</v>
      </c>
      <c r="M203" s="116"/>
      <c r="P2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&lt;tr&gt;&lt;td&gt;20303-0300&lt;/td&gt;&lt;td&gt;Removal of concrete&lt;/td&gt;&lt;td&gt;m2&lt;/td&gt;&lt;td&gt;REMOVAL OF CONCRETE&lt;/td&gt;&lt;td&gt;SQYD&lt;/td&gt;&lt;td&gt;0&lt;/td&gt;&lt;td&gt;3&lt;/td&gt;&lt;td&gt;N&lt;/td&gt;&lt;td&gt; &lt;/td&gt;&lt;td&gt;&lt;/td&gt;&lt;/tr&gt;</v>
      </c>
      <c r="Q203" s="106" t="str">
        <f>IF(PayItems[[#This Row],[Date Added / Modified]]&gt;0,TEXT(PayItems[[#This Row],[Date Added / Modified]],"m/d/yyy"),"")</f>
        <v/>
      </c>
    </row>
    <row r="204" spans="1:17" x14ac:dyDescent="0.3">
      <c r="A204" s="6" t="s">
        <v>908</v>
      </c>
      <c r="B204" s="8" t="s">
        <v>909</v>
      </c>
      <c r="C204" s="6" t="s">
        <v>109</v>
      </c>
      <c r="D204" s="8" t="s">
        <v>910</v>
      </c>
      <c r="E204" s="8" t="s">
        <v>62</v>
      </c>
      <c r="F204" s="8">
        <v>0</v>
      </c>
      <c r="G204" s="8">
        <v>3</v>
      </c>
      <c r="H204" s="6" t="s">
        <v>344</v>
      </c>
      <c r="I204" s="184" t="s">
        <v>11392</v>
      </c>
      <c r="J204" s="184" t="s">
        <v>11392</v>
      </c>
      <c r="K204" s="184" t="s">
        <v>11391</v>
      </c>
      <c r="L204" s="8">
        <v>14</v>
      </c>
      <c r="M204" s="116"/>
      <c r="P2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&lt;tr&gt;&lt;td&gt;20303-0500&lt;/td&gt;&lt;td&gt;Removal of granite cobbles&lt;/td&gt;&lt;td&gt;m2&lt;/td&gt;&lt;td&gt;REMOVAL OF GRANITE COBBLES&lt;/td&gt;&lt;td&gt;SQYD&lt;/td&gt;&lt;td&gt;0&lt;/td&gt;&lt;td&gt;3&lt;/td&gt;&lt;td&gt;N&lt;/td&gt;&lt;td&gt; &lt;/td&gt;&lt;td&gt;&lt;/td&gt;&lt;/tr&gt;</v>
      </c>
      <c r="Q204" s="106" t="str">
        <f>IF(PayItems[[#This Row],[Date Added / Modified]]&gt;0,TEXT(PayItems[[#This Row],[Date Added / Modified]],"m/d/yyy"),"")</f>
        <v/>
      </c>
    </row>
    <row r="205" spans="1:17" x14ac:dyDescent="0.3">
      <c r="A205" s="6" t="s">
        <v>911</v>
      </c>
      <c r="B205" s="8" t="s">
        <v>912</v>
      </c>
      <c r="C205" s="6" t="s">
        <v>109</v>
      </c>
      <c r="D205" s="8" t="s">
        <v>913</v>
      </c>
      <c r="E205" s="8" t="s">
        <v>62</v>
      </c>
      <c r="F205" s="8">
        <v>0</v>
      </c>
      <c r="G205" s="8">
        <v>3</v>
      </c>
      <c r="H205" s="6" t="s">
        <v>344</v>
      </c>
      <c r="I205" s="184" t="s">
        <v>11392</v>
      </c>
      <c r="J205" s="184" t="s">
        <v>11392</v>
      </c>
      <c r="K205" s="184" t="s">
        <v>11391</v>
      </c>
      <c r="L205" s="8">
        <v>14</v>
      </c>
      <c r="M205" s="116"/>
      <c r="P2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&lt;tr&gt;&lt;td&gt;20303-0600&lt;/td&gt;&lt;td&gt;Removal of gutter, brick&lt;/td&gt;&lt;td&gt;m2&lt;/td&gt;&lt;td&gt;REMOVAL OF GUTTER, BRICK&lt;/td&gt;&lt;td&gt;SQYD&lt;/td&gt;&lt;td&gt;0&lt;/td&gt;&lt;td&gt;3&lt;/td&gt;&lt;td&gt;N&lt;/td&gt;&lt;td&gt; &lt;/td&gt;&lt;td&gt;&lt;/td&gt;&lt;/tr&gt;</v>
      </c>
      <c r="Q205" s="106" t="str">
        <f>IF(PayItems[[#This Row],[Date Added / Modified]]&gt;0,TEXT(PayItems[[#This Row],[Date Added / Modified]],"m/d/yyy"),"")</f>
        <v/>
      </c>
    </row>
    <row r="206" spans="1:17" x14ac:dyDescent="0.3">
      <c r="A206" s="6" t="s">
        <v>914</v>
      </c>
      <c r="B206" s="8" t="s">
        <v>915</v>
      </c>
      <c r="C206" s="6" t="s">
        <v>109</v>
      </c>
      <c r="D206" s="8" t="s">
        <v>916</v>
      </c>
      <c r="E206" s="8" t="s">
        <v>62</v>
      </c>
      <c r="F206" s="8">
        <v>0</v>
      </c>
      <c r="G206" s="8">
        <v>3</v>
      </c>
      <c r="H206" s="6" t="s">
        <v>344</v>
      </c>
      <c r="I206" s="184" t="s">
        <v>11392</v>
      </c>
      <c r="J206" s="184" t="s">
        <v>11392</v>
      </c>
      <c r="K206" s="184" t="s">
        <v>11391</v>
      </c>
      <c r="L206" s="8">
        <v>14</v>
      </c>
      <c r="M206" s="116"/>
      <c r="P2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&lt;tr&gt;&lt;td&gt;20303-0700&lt;/td&gt;&lt;td&gt;Removal of gutter, concrete&lt;/td&gt;&lt;td&gt;m2&lt;/td&gt;&lt;td&gt;REMOVAL OF GUTTER, CONCRETE&lt;/td&gt;&lt;td&gt;SQYD&lt;/td&gt;&lt;td&gt;0&lt;/td&gt;&lt;td&gt;3&lt;/td&gt;&lt;td&gt;N&lt;/td&gt;&lt;td&gt; &lt;/td&gt;&lt;td&gt;&lt;/td&gt;&lt;/tr&gt;</v>
      </c>
      <c r="Q206" s="106" t="str">
        <f>IF(PayItems[[#This Row],[Date Added / Modified]]&gt;0,TEXT(PayItems[[#This Row],[Date Added / Modified]],"m/d/yyy"),"")</f>
        <v/>
      </c>
    </row>
    <row r="207" spans="1:17" x14ac:dyDescent="0.3">
      <c r="A207" s="6" t="s">
        <v>917</v>
      </c>
      <c r="B207" s="8" t="s">
        <v>918</v>
      </c>
      <c r="C207" s="6" t="s">
        <v>109</v>
      </c>
      <c r="D207" s="8" t="s">
        <v>919</v>
      </c>
      <c r="E207" s="8" t="s">
        <v>62</v>
      </c>
      <c r="F207" s="8">
        <v>0</v>
      </c>
      <c r="G207" s="8">
        <v>3</v>
      </c>
      <c r="H207" s="6" t="s">
        <v>344</v>
      </c>
      <c r="I207" s="184" t="s">
        <v>11392</v>
      </c>
      <c r="J207" s="184" t="s">
        <v>11392</v>
      </c>
      <c r="K207" s="184" t="s">
        <v>11391</v>
      </c>
      <c r="L207" s="8">
        <v>14</v>
      </c>
      <c r="M207" s="116"/>
      <c r="P2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&lt;tr&gt;&lt;td&gt;20303-0800&lt;/td&gt;&lt;td&gt;Removal of gutter, stone&lt;/td&gt;&lt;td&gt;m2&lt;/td&gt;&lt;td&gt;REMOVAL OF GUTTER, STONE&lt;/td&gt;&lt;td&gt;SQYD&lt;/td&gt;&lt;td&gt;0&lt;/td&gt;&lt;td&gt;3&lt;/td&gt;&lt;td&gt;N&lt;/td&gt;&lt;td&gt; &lt;/td&gt;&lt;td&gt;&lt;/td&gt;&lt;/tr&gt;</v>
      </c>
      <c r="Q207" s="106" t="str">
        <f>IF(PayItems[[#This Row],[Date Added / Modified]]&gt;0,TEXT(PayItems[[#This Row],[Date Added / Modified]],"m/d/yyy"),"")</f>
        <v/>
      </c>
    </row>
    <row r="208" spans="1:17" x14ac:dyDescent="0.3">
      <c r="A208" s="6" t="s">
        <v>920</v>
      </c>
      <c r="B208" s="8" t="s">
        <v>921</v>
      </c>
      <c r="C208" s="6" t="s">
        <v>109</v>
      </c>
      <c r="D208" s="8" t="s">
        <v>922</v>
      </c>
      <c r="E208" s="8" t="s">
        <v>62</v>
      </c>
      <c r="F208" s="8">
        <v>0</v>
      </c>
      <c r="G208" s="8">
        <v>3</v>
      </c>
      <c r="H208" s="6" t="s">
        <v>344</v>
      </c>
      <c r="I208" s="184" t="s">
        <v>11392</v>
      </c>
      <c r="J208" s="184" t="s">
        <v>11392</v>
      </c>
      <c r="K208" s="184" t="s">
        <v>11391</v>
      </c>
      <c r="L208" s="8">
        <v>14</v>
      </c>
      <c r="M208" s="116"/>
      <c r="P2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&lt;tr&gt;&lt;td&gt;20303-0900&lt;/td&gt;&lt;td&gt;Removal of median, brick&lt;/td&gt;&lt;td&gt;m2&lt;/td&gt;&lt;td&gt;REMOVAL OF MEDIAN, BRICK&lt;/td&gt;&lt;td&gt;SQYD&lt;/td&gt;&lt;td&gt;0&lt;/td&gt;&lt;td&gt;3&lt;/td&gt;&lt;td&gt;N&lt;/td&gt;&lt;td&gt; &lt;/td&gt;&lt;td&gt;&lt;/td&gt;&lt;/tr&gt;</v>
      </c>
      <c r="Q208" s="106" t="str">
        <f>IF(PayItems[[#This Row],[Date Added / Modified]]&gt;0,TEXT(PayItems[[#This Row],[Date Added / Modified]],"m/d/yyy"),"")</f>
        <v/>
      </c>
    </row>
    <row r="209" spans="1:17" x14ac:dyDescent="0.3">
      <c r="A209" s="6" t="s">
        <v>923</v>
      </c>
      <c r="B209" s="8" t="s">
        <v>924</v>
      </c>
      <c r="C209" s="6" t="s">
        <v>109</v>
      </c>
      <c r="D209" s="8" t="s">
        <v>925</v>
      </c>
      <c r="E209" s="8" t="s">
        <v>62</v>
      </c>
      <c r="F209" s="8">
        <v>0</v>
      </c>
      <c r="G209" s="8">
        <v>3</v>
      </c>
      <c r="H209" s="6" t="s">
        <v>344</v>
      </c>
      <c r="I209" s="184" t="s">
        <v>11392</v>
      </c>
      <c r="J209" s="184" t="s">
        <v>11392</v>
      </c>
      <c r="K209" s="184" t="s">
        <v>11391</v>
      </c>
      <c r="L209" s="8">
        <v>14</v>
      </c>
      <c r="M209" s="116"/>
      <c r="P2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&lt;tr&gt;&lt;td&gt;20303-1000&lt;/td&gt;&lt;td&gt;Removal of median, concrete&lt;/td&gt;&lt;td&gt;m2&lt;/td&gt;&lt;td&gt;REMOVAL OF MEDIAN, CONCRETE&lt;/td&gt;&lt;td&gt;SQYD&lt;/td&gt;&lt;td&gt;0&lt;/td&gt;&lt;td&gt;3&lt;/td&gt;&lt;td&gt;N&lt;/td&gt;&lt;td&gt; &lt;/td&gt;&lt;td&gt;&lt;/td&gt;&lt;/tr&gt;</v>
      </c>
      <c r="Q209" s="106" t="str">
        <f>IF(PayItems[[#This Row],[Date Added / Modified]]&gt;0,TEXT(PayItems[[#This Row],[Date Added / Modified]],"m/d/yyy"),"")</f>
        <v/>
      </c>
    </row>
    <row r="210" spans="1:17" x14ac:dyDescent="0.3">
      <c r="A210" s="6" t="s">
        <v>926</v>
      </c>
      <c r="B210" s="8" t="s">
        <v>927</v>
      </c>
      <c r="C210" s="6" t="s">
        <v>109</v>
      </c>
      <c r="D210" s="8" t="s">
        <v>928</v>
      </c>
      <c r="E210" s="8" t="s">
        <v>62</v>
      </c>
      <c r="F210" s="8">
        <v>0</v>
      </c>
      <c r="G210" s="8">
        <v>3</v>
      </c>
      <c r="H210" s="6" t="s">
        <v>344</v>
      </c>
      <c r="I210" s="184" t="s">
        <v>11392</v>
      </c>
      <c r="J210" s="184" t="s">
        <v>11392</v>
      </c>
      <c r="K210" s="184" t="s">
        <v>11391</v>
      </c>
      <c r="L210" s="8">
        <v>14</v>
      </c>
      <c r="M210" s="116"/>
      <c r="P2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&lt;tr&gt;&lt;td&gt;20303-1100&lt;/td&gt;&lt;td&gt;Removal of median, stone&lt;/td&gt;&lt;td&gt;m2&lt;/td&gt;&lt;td&gt;REMOVAL OF MEDIAN, STONE&lt;/td&gt;&lt;td&gt;SQYD&lt;/td&gt;&lt;td&gt;0&lt;/td&gt;&lt;td&gt;3&lt;/td&gt;&lt;td&gt;N&lt;/td&gt;&lt;td&gt; &lt;/td&gt;&lt;td&gt;&lt;/td&gt;&lt;/tr&gt;</v>
      </c>
      <c r="Q210" s="106" t="str">
        <f>IF(PayItems[[#This Row],[Date Added / Modified]]&gt;0,TEXT(PayItems[[#This Row],[Date Added / Modified]],"m/d/yyy"),"")</f>
        <v/>
      </c>
    </row>
    <row r="211" spans="1:17" x14ac:dyDescent="0.3">
      <c r="A211" s="6" t="s">
        <v>929</v>
      </c>
      <c r="B211" s="6" t="s">
        <v>866</v>
      </c>
      <c r="C211" s="6" t="s">
        <v>109</v>
      </c>
      <c r="D211" s="6" t="s">
        <v>867</v>
      </c>
      <c r="E211" s="8" t="s">
        <v>62</v>
      </c>
      <c r="F211" s="8">
        <v>0</v>
      </c>
      <c r="G211" s="8">
        <v>3</v>
      </c>
      <c r="H211" s="6" t="s">
        <v>344</v>
      </c>
      <c r="I211" s="184" t="s">
        <v>11392</v>
      </c>
      <c r="J211" s="184" t="s">
        <v>11392</v>
      </c>
      <c r="K211" s="184" t="s">
        <v>11391</v>
      </c>
      <c r="L211" s="8">
        <v>14</v>
      </c>
      <c r="M211" s="116"/>
      <c r="P2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&lt;tr&gt;&lt;td&gt;20303-1200&lt;/td&gt;&lt;td&gt;Removal of paved waterway, asphalt&lt;/td&gt;&lt;td&gt;m2&lt;/td&gt;&lt;td&gt;REMOVAL OF PAVED WATERWAY, ASPHALT&lt;/td&gt;&lt;td&gt;SQYD&lt;/td&gt;&lt;td&gt;0&lt;/td&gt;&lt;td&gt;3&lt;/td&gt;&lt;td&gt;N&lt;/td&gt;&lt;td&gt; &lt;/td&gt;&lt;td&gt;&lt;/td&gt;&lt;/tr&gt;</v>
      </c>
      <c r="Q211" s="106" t="str">
        <f>IF(PayItems[[#This Row],[Date Added / Modified]]&gt;0,TEXT(PayItems[[#This Row],[Date Added / Modified]],"m/d/yyy"),"")</f>
        <v/>
      </c>
    </row>
    <row r="212" spans="1:17" x14ac:dyDescent="0.3">
      <c r="A212" s="6" t="s">
        <v>930</v>
      </c>
      <c r="B212" s="6" t="s">
        <v>869</v>
      </c>
      <c r="C212" s="6" t="s">
        <v>109</v>
      </c>
      <c r="D212" s="6" t="s">
        <v>870</v>
      </c>
      <c r="E212" s="8" t="s">
        <v>62</v>
      </c>
      <c r="F212" s="8">
        <v>0</v>
      </c>
      <c r="G212" s="8">
        <v>3</v>
      </c>
      <c r="H212" s="6" t="s">
        <v>344</v>
      </c>
      <c r="I212" s="184" t="s">
        <v>11392</v>
      </c>
      <c r="J212" s="184" t="s">
        <v>11392</v>
      </c>
      <c r="K212" s="184" t="s">
        <v>11391</v>
      </c>
      <c r="L212" s="8">
        <v>14</v>
      </c>
      <c r="M212" s="116"/>
      <c r="P2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&lt;tr&gt;&lt;td&gt;20303-1300&lt;/td&gt;&lt;td&gt;Removal of paved waterway, brick&lt;/td&gt;&lt;td&gt;m2&lt;/td&gt;&lt;td&gt;REMOVAL OF PAVED WATERWAY, BRICK&lt;/td&gt;&lt;td&gt;SQYD&lt;/td&gt;&lt;td&gt;0&lt;/td&gt;&lt;td&gt;3&lt;/td&gt;&lt;td&gt;N&lt;/td&gt;&lt;td&gt; &lt;/td&gt;&lt;td&gt;&lt;/td&gt;&lt;/tr&gt;</v>
      </c>
      <c r="Q212" s="106" t="str">
        <f>IF(PayItems[[#This Row],[Date Added / Modified]]&gt;0,TEXT(PayItems[[#This Row],[Date Added / Modified]],"m/d/yyy"),"")</f>
        <v/>
      </c>
    </row>
    <row r="213" spans="1:17" x14ac:dyDescent="0.3">
      <c r="A213" s="6" t="s">
        <v>931</v>
      </c>
      <c r="B213" s="6" t="s">
        <v>872</v>
      </c>
      <c r="C213" s="6" t="s">
        <v>109</v>
      </c>
      <c r="D213" s="6" t="s">
        <v>873</v>
      </c>
      <c r="E213" s="8" t="s">
        <v>62</v>
      </c>
      <c r="F213" s="8">
        <v>0</v>
      </c>
      <c r="G213" s="8">
        <v>3</v>
      </c>
      <c r="H213" s="6" t="s">
        <v>344</v>
      </c>
      <c r="I213" s="184" t="s">
        <v>11392</v>
      </c>
      <c r="J213" s="184" t="s">
        <v>11392</v>
      </c>
      <c r="K213" s="184" t="s">
        <v>11391</v>
      </c>
      <c r="L213" s="8">
        <v>14</v>
      </c>
      <c r="M213" s="116"/>
      <c r="P2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&lt;tr&gt;&lt;td&gt;20303-1400&lt;/td&gt;&lt;td&gt;Removal of paved waterway, concrete&lt;/td&gt;&lt;td&gt;m2&lt;/td&gt;&lt;td&gt;REMOVAL OF PAVED WATERWAY, CONCRETE&lt;/td&gt;&lt;td&gt;SQYD&lt;/td&gt;&lt;td&gt;0&lt;/td&gt;&lt;td&gt;3&lt;/td&gt;&lt;td&gt;N&lt;/td&gt;&lt;td&gt; &lt;/td&gt;&lt;td&gt;&lt;/td&gt;&lt;/tr&gt;</v>
      </c>
      <c r="Q213" s="106" t="str">
        <f>IF(PayItems[[#This Row],[Date Added / Modified]]&gt;0,TEXT(PayItems[[#This Row],[Date Added / Modified]],"m/d/yyy"),"")</f>
        <v/>
      </c>
    </row>
    <row r="214" spans="1:17" x14ac:dyDescent="0.3">
      <c r="A214" s="6" t="s">
        <v>932</v>
      </c>
      <c r="B214" s="6" t="s">
        <v>875</v>
      </c>
      <c r="C214" s="6" t="s">
        <v>109</v>
      </c>
      <c r="D214" s="6" t="s">
        <v>876</v>
      </c>
      <c r="E214" s="8" t="s">
        <v>62</v>
      </c>
      <c r="F214" s="8">
        <v>0</v>
      </c>
      <c r="G214" s="8">
        <v>3</v>
      </c>
      <c r="H214" s="6" t="s">
        <v>344</v>
      </c>
      <c r="I214" s="184" t="s">
        <v>11392</v>
      </c>
      <c r="J214" s="184" t="s">
        <v>11392</v>
      </c>
      <c r="K214" s="184" t="s">
        <v>11391</v>
      </c>
      <c r="L214" s="8">
        <v>14</v>
      </c>
      <c r="M214" s="116"/>
      <c r="P2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&lt;tr&gt;&lt;td&gt;20303-1500&lt;/td&gt;&lt;td&gt;Removal of paved waterway, stone&lt;/td&gt;&lt;td&gt;m2&lt;/td&gt;&lt;td&gt;REMOVAL OF PAVED WATERWAY, STONE&lt;/td&gt;&lt;td&gt;SQYD&lt;/td&gt;&lt;td&gt;0&lt;/td&gt;&lt;td&gt;3&lt;/td&gt;&lt;td&gt;N&lt;/td&gt;&lt;td&gt; &lt;/td&gt;&lt;td&gt;&lt;/td&gt;&lt;/tr&gt;</v>
      </c>
      <c r="Q214" s="106" t="str">
        <f>IF(PayItems[[#This Row],[Date Added / Modified]]&gt;0,TEXT(PayItems[[#This Row],[Date Added / Modified]],"m/d/yyy"),"")</f>
        <v/>
      </c>
    </row>
    <row r="215" spans="1:17" x14ac:dyDescent="0.3">
      <c r="A215" s="6" t="s">
        <v>933</v>
      </c>
      <c r="B215" s="6" t="s">
        <v>934</v>
      </c>
      <c r="C215" s="6" t="s">
        <v>109</v>
      </c>
      <c r="D215" s="6" t="s">
        <v>935</v>
      </c>
      <c r="E215" s="8" t="s">
        <v>62</v>
      </c>
      <c r="F215" s="8">
        <v>0</v>
      </c>
      <c r="G215" s="8">
        <v>3</v>
      </c>
      <c r="H215" s="6" t="s">
        <v>344</v>
      </c>
      <c r="I215" s="184" t="s">
        <v>11392</v>
      </c>
      <c r="J215" s="184" t="s">
        <v>11392</v>
      </c>
      <c r="K215" s="184" t="s">
        <v>11391</v>
      </c>
      <c r="L215" s="8">
        <v>14</v>
      </c>
      <c r="M215" s="116"/>
      <c r="P2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&lt;tr&gt;&lt;td&gt;20303-1600&lt;/td&gt;&lt;td&gt;Removal of pavement, asphalt&lt;/td&gt;&lt;td&gt;m2&lt;/td&gt;&lt;td&gt;REMOVAL OF PAVEMENT, ASPHALT&lt;/td&gt;&lt;td&gt;SQYD&lt;/td&gt;&lt;td&gt;0&lt;/td&gt;&lt;td&gt;3&lt;/td&gt;&lt;td&gt;N&lt;/td&gt;&lt;td&gt; &lt;/td&gt;&lt;td&gt;&lt;/td&gt;&lt;/tr&gt;</v>
      </c>
      <c r="Q215" s="106" t="str">
        <f>IF(PayItems[[#This Row],[Date Added / Modified]]&gt;0,TEXT(PayItems[[#This Row],[Date Added / Modified]],"m/d/yyy"),"")</f>
        <v/>
      </c>
    </row>
    <row r="216" spans="1:17" x14ac:dyDescent="0.3">
      <c r="A216" s="6" t="s">
        <v>936</v>
      </c>
      <c r="B216" s="6" t="s">
        <v>937</v>
      </c>
      <c r="C216" s="6" t="s">
        <v>109</v>
      </c>
      <c r="D216" s="6" t="s">
        <v>938</v>
      </c>
      <c r="E216" s="8" t="s">
        <v>62</v>
      </c>
      <c r="F216" s="8">
        <v>0</v>
      </c>
      <c r="G216" s="8">
        <v>3</v>
      </c>
      <c r="H216" s="6" t="s">
        <v>344</v>
      </c>
      <c r="I216" s="184" t="s">
        <v>11392</v>
      </c>
      <c r="J216" s="184" t="s">
        <v>11392</v>
      </c>
      <c r="K216" s="184" t="s">
        <v>11391</v>
      </c>
      <c r="L216" s="8">
        <v>14</v>
      </c>
      <c r="M216" s="116"/>
      <c r="P2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&lt;tr&gt;&lt;td&gt;20303-1700&lt;/td&gt;&lt;td&gt;Removal of pavement, asphalt, 25mm depth&lt;/td&gt;&lt;td&gt;m2&lt;/td&gt;&lt;td&gt;REMOVAL OF PAVEMENT, ASPHALT, 1-INCH DEPTH&lt;/td&gt;&lt;td&gt;SQYD&lt;/td&gt;&lt;td&gt;0&lt;/td&gt;&lt;td&gt;3&lt;/td&gt;&lt;td&gt;N&lt;/td&gt;&lt;td&gt; &lt;/td&gt;&lt;td&gt;&lt;/td&gt;&lt;/tr&gt;</v>
      </c>
      <c r="Q216" s="106" t="str">
        <f>IF(PayItems[[#This Row],[Date Added / Modified]]&gt;0,TEXT(PayItems[[#This Row],[Date Added / Modified]],"m/d/yyy"),"")</f>
        <v/>
      </c>
    </row>
    <row r="217" spans="1:17" x14ac:dyDescent="0.3">
      <c r="A217" s="6" t="s">
        <v>939</v>
      </c>
      <c r="B217" s="6" t="s">
        <v>940</v>
      </c>
      <c r="C217" s="6" t="s">
        <v>109</v>
      </c>
      <c r="D217" s="6" t="s">
        <v>941</v>
      </c>
      <c r="E217" s="8" t="s">
        <v>62</v>
      </c>
      <c r="F217" s="8">
        <v>0</v>
      </c>
      <c r="G217" s="8">
        <v>3</v>
      </c>
      <c r="H217" s="6" t="s">
        <v>344</v>
      </c>
      <c r="I217" s="184" t="s">
        <v>11392</v>
      </c>
      <c r="J217" s="184" t="s">
        <v>11392</v>
      </c>
      <c r="K217" s="184" t="s">
        <v>11391</v>
      </c>
      <c r="L217" s="8">
        <v>14</v>
      </c>
      <c r="M217" s="116"/>
      <c r="P2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&lt;tr&gt;&lt;td&gt;20303-1800&lt;/td&gt;&lt;td&gt;Removal of pavement, asphalt, 50mm depth&lt;/td&gt;&lt;td&gt;m2&lt;/td&gt;&lt;td&gt;REMOVAL OF PAVEMENT, ASPHALT, 2-INCH DEPTH&lt;/td&gt;&lt;td&gt;SQYD&lt;/td&gt;&lt;td&gt;0&lt;/td&gt;&lt;td&gt;3&lt;/td&gt;&lt;td&gt;N&lt;/td&gt;&lt;td&gt; &lt;/td&gt;&lt;td&gt;&lt;/td&gt;&lt;/tr&gt;</v>
      </c>
      <c r="Q217" s="106" t="str">
        <f>IF(PayItems[[#This Row],[Date Added / Modified]]&gt;0,TEXT(PayItems[[#This Row],[Date Added / Modified]],"m/d/yyy"),"")</f>
        <v/>
      </c>
    </row>
    <row r="218" spans="1:17" x14ac:dyDescent="0.3">
      <c r="A218" s="6" t="s">
        <v>942</v>
      </c>
      <c r="B218" s="6" t="s">
        <v>943</v>
      </c>
      <c r="C218" s="6" t="s">
        <v>109</v>
      </c>
      <c r="D218" s="6" t="s">
        <v>944</v>
      </c>
      <c r="E218" s="8" t="s">
        <v>62</v>
      </c>
      <c r="F218" s="8">
        <v>0</v>
      </c>
      <c r="G218" s="8">
        <v>3</v>
      </c>
      <c r="H218" s="6" t="s">
        <v>344</v>
      </c>
      <c r="I218" s="184" t="s">
        <v>11392</v>
      </c>
      <c r="J218" s="184" t="s">
        <v>11392</v>
      </c>
      <c r="K218" s="184" t="s">
        <v>11391</v>
      </c>
      <c r="L218" s="8">
        <v>14</v>
      </c>
      <c r="M218" s="116"/>
      <c r="P2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&lt;tr&gt;&lt;td&gt;20303-1900&lt;/td&gt;&lt;td&gt;Removal of pavement, asphalt, 75mm depth&lt;/td&gt;&lt;td&gt;m2&lt;/td&gt;&lt;td&gt;REMOVAL OF PAVEMENT, ASPHALT, 3-INCH DEPTH&lt;/td&gt;&lt;td&gt;SQYD&lt;/td&gt;&lt;td&gt;0&lt;/td&gt;&lt;td&gt;3&lt;/td&gt;&lt;td&gt;N&lt;/td&gt;&lt;td&gt; &lt;/td&gt;&lt;td&gt;&lt;/td&gt;&lt;/tr&gt;</v>
      </c>
      <c r="Q218" s="106" t="str">
        <f>IF(PayItems[[#This Row],[Date Added / Modified]]&gt;0,TEXT(PayItems[[#This Row],[Date Added / Modified]],"m/d/yyy"),"")</f>
        <v/>
      </c>
    </row>
    <row r="219" spans="1:17" x14ac:dyDescent="0.3">
      <c r="A219" s="6" t="s">
        <v>945</v>
      </c>
      <c r="B219" s="6" t="s">
        <v>946</v>
      </c>
      <c r="C219" s="6" t="s">
        <v>109</v>
      </c>
      <c r="D219" s="6" t="s">
        <v>947</v>
      </c>
      <c r="E219" s="8" t="s">
        <v>62</v>
      </c>
      <c r="F219" s="8">
        <v>0</v>
      </c>
      <c r="G219" s="8">
        <v>3</v>
      </c>
      <c r="H219" s="6" t="s">
        <v>344</v>
      </c>
      <c r="I219" s="184" t="s">
        <v>11392</v>
      </c>
      <c r="J219" s="184" t="s">
        <v>11392</v>
      </c>
      <c r="K219" s="184" t="s">
        <v>11391</v>
      </c>
      <c r="L219" s="8">
        <v>14</v>
      </c>
      <c r="M219" s="116"/>
      <c r="P2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&lt;tr&gt;&lt;td&gt;20303-2000&lt;/td&gt;&lt;td&gt;Removal of pavement, asphalt, 100mm depth&lt;/td&gt;&lt;td&gt;m2&lt;/td&gt;&lt;td&gt;REMOVAL OF PAVEMENT, ASPHALT, 4-INCH DEPTH&lt;/td&gt;&lt;td&gt;SQYD&lt;/td&gt;&lt;td&gt;0&lt;/td&gt;&lt;td&gt;3&lt;/td&gt;&lt;td&gt;N&lt;/td&gt;&lt;td&gt; &lt;/td&gt;&lt;td&gt;&lt;/td&gt;&lt;/tr&gt;</v>
      </c>
      <c r="Q219" s="106" t="str">
        <f>IF(PayItems[[#This Row],[Date Added / Modified]]&gt;0,TEXT(PayItems[[#This Row],[Date Added / Modified]],"m/d/yyy"),"")</f>
        <v/>
      </c>
    </row>
    <row r="220" spans="1:17" x14ac:dyDescent="0.3">
      <c r="A220" s="6" t="s">
        <v>948</v>
      </c>
      <c r="B220" s="6" t="s">
        <v>949</v>
      </c>
      <c r="C220" s="6" t="s">
        <v>109</v>
      </c>
      <c r="D220" s="6" t="s">
        <v>950</v>
      </c>
      <c r="E220" s="8" t="s">
        <v>62</v>
      </c>
      <c r="F220" s="8">
        <v>0</v>
      </c>
      <c r="G220" s="8">
        <v>3</v>
      </c>
      <c r="H220" s="6" t="s">
        <v>344</v>
      </c>
      <c r="I220" s="184" t="s">
        <v>11392</v>
      </c>
      <c r="J220" s="184" t="s">
        <v>11392</v>
      </c>
      <c r="K220" s="184" t="s">
        <v>11391</v>
      </c>
      <c r="L220" s="8">
        <v>14</v>
      </c>
      <c r="M220" s="116"/>
      <c r="P2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&lt;tr&gt;&lt;td&gt;20303-2100&lt;/td&gt;&lt;td&gt;Removal of pavement, asphalt, 125mm depth&lt;/td&gt;&lt;td&gt;m2&lt;/td&gt;&lt;td&gt;REMOVAL OF PAVEMENT, ASPHALT, 5-INCH DEPTH&lt;/td&gt;&lt;td&gt;SQYD&lt;/td&gt;&lt;td&gt;0&lt;/td&gt;&lt;td&gt;3&lt;/td&gt;&lt;td&gt;N&lt;/td&gt;&lt;td&gt; &lt;/td&gt;&lt;td&gt;&lt;/td&gt;&lt;/tr&gt;</v>
      </c>
      <c r="Q220" s="106" t="str">
        <f>IF(PayItems[[#This Row],[Date Added / Modified]]&gt;0,TEXT(PayItems[[#This Row],[Date Added / Modified]],"m/d/yyy"),"")</f>
        <v/>
      </c>
    </row>
    <row r="221" spans="1:17" x14ac:dyDescent="0.3">
      <c r="A221" s="6" t="s">
        <v>951</v>
      </c>
      <c r="B221" s="6" t="s">
        <v>952</v>
      </c>
      <c r="C221" s="6" t="s">
        <v>109</v>
      </c>
      <c r="D221" s="6" t="s">
        <v>953</v>
      </c>
      <c r="E221" s="8" t="s">
        <v>62</v>
      </c>
      <c r="F221" s="8">
        <v>0</v>
      </c>
      <c r="G221" s="8">
        <v>3</v>
      </c>
      <c r="H221" s="6" t="s">
        <v>344</v>
      </c>
      <c r="I221" s="184" t="s">
        <v>11392</v>
      </c>
      <c r="J221" s="184" t="s">
        <v>11392</v>
      </c>
      <c r="K221" s="184" t="s">
        <v>11391</v>
      </c>
      <c r="L221" s="8">
        <v>14</v>
      </c>
      <c r="M221" s="116"/>
      <c r="P2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&lt;tr&gt;&lt;td&gt;20303-2200&lt;/td&gt;&lt;td&gt;Removal of pavement, asphalt, 150mm depth&lt;/td&gt;&lt;td&gt;m2&lt;/td&gt;&lt;td&gt;REMOVAL OF PAVEMENT, ASPHALT, 6-INCH DEPTH&lt;/td&gt;&lt;td&gt;SQYD&lt;/td&gt;&lt;td&gt;0&lt;/td&gt;&lt;td&gt;3&lt;/td&gt;&lt;td&gt;N&lt;/td&gt;&lt;td&gt; &lt;/td&gt;&lt;td&gt;&lt;/td&gt;&lt;/tr&gt;</v>
      </c>
      <c r="Q221" s="106" t="str">
        <f>IF(PayItems[[#This Row],[Date Added / Modified]]&gt;0,TEXT(PayItems[[#This Row],[Date Added / Modified]],"m/d/yyy"),"")</f>
        <v/>
      </c>
    </row>
    <row r="222" spans="1:17" x14ac:dyDescent="0.3">
      <c r="A222" s="6" t="s">
        <v>954</v>
      </c>
      <c r="B222" s="6" t="s">
        <v>955</v>
      </c>
      <c r="C222" s="6" t="s">
        <v>109</v>
      </c>
      <c r="D222" s="6" t="s">
        <v>956</v>
      </c>
      <c r="E222" s="8" t="s">
        <v>62</v>
      </c>
      <c r="F222" s="8">
        <v>0</v>
      </c>
      <c r="G222" s="8">
        <v>3</v>
      </c>
      <c r="H222" s="6" t="s">
        <v>344</v>
      </c>
      <c r="I222" s="184" t="s">
        <v>11392</v>
      </c>
      <c r="J222" s="184" t="s">
        <v>11392</v>
      </c>
      <c r="K222" s="184" t="s">
        <v>11391</v>
      </c>
      <c r="L222" s="8">
        <v>14</v>
      </c>
      <c r="M222" s="116"/>
      <c r="P2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&lt;tr&gt;&lt;td&gt;20303-2300&lt;/td&gt;&lt;td&gt;Removal of pavement, concrete&lt;/td&gt;&lt;td&gt;m2&lt;/td&gt;&lt;td&gt;REMOVAL OF PAVEMENT, CONCRETE&lt;/td&gt;&lt;td&gt;SQYD&lt;/td&gt;&lt;td&gt;0&lt;/td&gt;&lt;td&gt;3&lt;/td&gt;&lt;td&gt;N&lt;/td&gt;&lt;td&gt; &lt;/td&gt;&lt;td&gt;&lt;/td&gt;&lt;/tr&gt;</v>
      </c>
      <c r="Q222" s="106" t="str">
        <f>IF(PayItems[[#This Row],[Date Added / Modified]]&gt;0,TEXT(PayItems[[#This Row],[Date Added / Modified]],"m/d/yyy"),"")</f>
        <v/>
      </c>
    </row>
    <row r="223" spans="1:17" x14ac:dyDescent="0.3">
      <c r="A223" s="6" t="s">
        <v>957</v>
      </c>
      <c r="B223" s="6" t="s">
        <v>958</v>
      </c>
      <c r="C223" s="6" t="s">
        <v>109</v>
      </c>
      <c r="D223" s="6" t="s">
        <v>959</v>
      </c>
      <c r="E223" s="8" t="s">
        <v>62</v>
      </c>
      <c r="F223" s="8">
        <v>0</v>
      </c>
      <c r="G223" s="8">
        <v>3</v>
      </c>
      <c r="H223" s="6" t="s">
        <v>344</v>
      </c>
      <c r="I223" s="184" t="s">
        <v>11392</v>
      </c>
      <c r="J223" s="184" t="s">
        <v>11392</v>
      </c>
      <c r="K223" s="184" t="s">
        <v>11391</v>
      </c>
      <c r="L223" s="8">
        <v>14</v>
      </c>
      <c r="M223" s="116"/>
      <c r="P2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&lt;tr&gt;&lt;td&gt;20303-2700&lt;/td&gt;&lt;td&gt;Removal of pavement, concrete, 100mm depth&lt;/td&gt;&lt;td&gt;m2&lt;/td&gt;&lt;td&gt;REMOVAL OF PAVEMENT, CONCRETE, 4-INCH DEPTH&lt;/td&gt;&lt;td&gt;SQYD&lt;/td&gt;&lt;td&gt;0&lt;/td&gt;&lt;td&gt;3&lt;/td&gt;&lt;td&gt;N&lt;/td&gt;&lt;td&gt; &lt;/td&gt;&lt;td&gt;&lt;/td&gt;&lt;/tr&gt;</v>
      </c>
      <c r="Q223" s="106" t="str">
        <f>IF(PayItems[[#This Row],[Date Added / Modified]]&gt;0,TEXT(PayItems[[#This Row],[Date Added / Modified]],"m/d/yyy"),"")</f>
        <v/>
      </c>
    </row>
    <row r="224" spans="1:17" x14ac:dyDescent="0.3">
      <c r="A224" s="6" t="s">
        <v>960</v>
      </c>
      <c r="B224" s="6" t="s">
        <v>961</v>
      </c>
      <c r="C224" s="6" t="s">
        <v>109</v>
      </c>
      <c r="D224" s="6" t="s">
        <v>962</v>
      </c>
      <c r="E224" s="8" t="s">
        <v>62</v>
      </c>
      <c r="F224" s="8">
        <v>0</v>
      </c>
      <c r="G224" s="8">
        <v>3</v>
      </c>
      <c r="H224" s="6" t="s">
        <v>344</v>
      </c>
      <c r="I224" s="184" t="s">
        <v>11392</v>
      </c>
      <c r="J224" s="184" t="s">
        <v>11392</v>
      </c>
      <c r="K224" s="184" t="s">
        <v>11391</v>
      </c>
      <c r="L224" s="8">
        <v>14</v>
      </c>
      <c r="M224" s="116"/>
      <c r="P2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&lt;tr&gt;&lt;td&gt;20303-2800&lt;/td&gt;&lt;td&gt;Removal of pavement, concrete, 125mm depth&lt;/td&gt;&lt;td&gt;m2&lt;/td&gt;&lt;td&gt;REMOVAL OF PAVEMENT, CONCRETE, 5-INCH DEPTH&lt;/td&gt;&lt;td&gt;SQYD&lt;/td&gt;&lt;td&gt;0&lt;/td&gt;&lt;td&gt;3&lt;/td&gt;&lt;td&gt;N&lt;/td&gt;&lt;td&gt; &lt;/td&gt;&lt;td&gt;&lt;/td&gt;&lt;/tr&gt;</v>
      </c>
      <c r="Q224" s="106" t="str">
        <f>IF(PayItems[[#This Row],[Date Added / Modified]]&gt;0,TEXT(PayItems[[#This Row],[Date Added / Modified]],"m/d/yyy"),"")</f>
        <v/>
      </c>
    </row>
    <row r="225" spans="1:17" x14ac:dyDescent="0.3">
      <c r="A225" s="6" t="s">
        <v>963</v>
      </c>
      <c r="B225" s="6" t="s">
        <v>964</v>
      </c>
      <c r="C225" s="6" t="s">
        <v>109</v>
      </c>
      <c r="D225" s="6" t="s">
        <v>965</v>
      </c>
      <c r="E225" s="8" t="s">
        <v>62</v>
      </c>
      <c r="F225" s="8">
        <v>0</v>
      </c>
      <c r="G225" s="8">
        <v>3</v>
      </c>
      <c r="H225" s="6" t="s">
        <v>344</v>
      </c>
      <c r="I225" s="184" t="s">
        <v>11392</v>
      </c>
      <c r="J225" s="184" t="s">
        <v>11392</v>
      </c>
      <c r="K225" s="184" t="s">
        <v>11391</v>
      </c>
      <c r="L225" s="8">
        <v>14</v>
      </c>
      <c r="M225" s="116"/>
      <c r="P2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&lt;tr&gt;&lt;td&gt;20303-2900&lt;/td&gt;&lt;td&gt;Removal of pavement, concrete, 150mm depth&lt;/td&gt;&lt;td&gt;m2&lt;/td&gt;&lt;td&gt;REMOVAL OF PAVEMENT, CONCRETE, 6-INCH DEPTH&lt;/td&gt;&lt;td&gt;SQYD&lt;/td&gt;&lt;td&gt;0&lt;/td&gt;&lt;td&gt;3&lt;/td&gt;&lt;td&gt;N&lt;/td&gt;&lt;td&gt; &lt;/td&gt;&lt;td&gt;&lt;/td&gt;&lt;/tr&gt;</v>
      </c>
      <c r="Q225" s="106" t="str">
        <f>IF(PayItems[[#This Row],[Date Added / Modified]]&gt;0,TEXT(PayItems[[#This Row],[Date Added / Modified]],"m/d/yyy"),"")</f>
        <v/>
      </c>
    </row>
    <row r="226" spans="1:17" x14ac:dyDescent="0.3">
      <c r="A226" s="6" t="s">
        <v>966</v>
      </c>
      <c r="B226" s="6" t="s">
        <v>967</v>
      </c>
      <c r="C226" s="6" t="s">
        <v>109</v>
      </c>
      <c r="D226" s="6" t="s">
        <v>968</v>
      </c>
      <c r="E226" s="8" t="s">
        <v>62</v>
      </c>
      <c r="F226" s="8">
        <v>0</v>
      </c>
      <c r="G226" s="8">
        <v>3</v>
      </c>
      <c r="H226" s="6" t="s">
        <v>344</v>
      </c>
      <c r="I226" s="184" t="s">
        <v>11392</v>
      </c>
      <c r="J226" s="184" t="s">
        <v>11392</v>
      </c>
      <c r="K226" s="184" t="s">
        <v>11391</v>
      </c>
      <c r="L226" s="8">
        <v>14</v>
      </c>
      <c r="M226" s="116"/>
      <c r="P2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&lt;tr&gt;&lt;td&gt;20303-2910&lt;/td&gt;&lt;td&gt;Removal of pavement, concrete, 200mm depth&lt;/td&gt;&lt;td&gt;m2&lt;/td&gt;&lt;td&gt;REMOVAL OF PAVEMENT, CONCRETE, 8-INCH DEPTH&lt;/td&gt;&lt;td&gt;SQYD&lt;/td&gt;&lt;td&gt;0&lt;/td&gt;&lt;td&gt;3&lt;/td&gt;&lt;td&gt;N&lt;/td&gt;&lt;td&gt; &lt;/td&gt;&lt;td&gt;&lt;/td&gt;&lt;/tr&gt;</v>
      </c>
      <c r="Q226" s="106" t="str">
        <f>IF(PayItems[[#This Row],[Date Added / Modified]]&gt;0,TEXT(PayItems[[#This Row],[Date Added / Modified]],"m/d/yyy"),"")</f>
        <v/>
      </c>
    </row>
    <row r="227" spans="1:17" x14ac:dyDescent="0.3">
      <c r="A227" s="6" t="s">
        <v>969</v>
      </c>
      <c r="B227" s="6" t="s">
        <v>970</v>
      </c>
      <c r="C227" s="6" t="s">
        <v>109</v>
      </c>
      <c r="D227" s="6" t="s">
        <v>971</v>
      </c>
      <c r="E227" s="8" t="s">
        <v>62</v>
      </c>
      <c r="F227" s="8">
        <v>0</v>
      </c>
      <c r="G227" s="8">
        <v>3</v>
      </c>
      <c r="H227" s="6" t="s">
        <v>344</v>
      </c>
      <c r="I227" s="184" t="s">
        <v>11392</v>
      </c>
      <c r="J227" s="184" t="s">
        <v>11392</v>
      </c>
      <c r="K227" s="184" t="s">
        <v>11391</v>
      </c>
      <c r="L227" s="8">
        <v>14</v>
      </c>
      <c r="M227" s="116"/>
      <c r="P2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&lt;tr&gt;&lt;td&gt;20303-2920&lt;/td&gt;&lt;td&gt;Removal of pavement, concrete, 225mm depth&lt;/td&gt;&lt;td&gt;m2&lt;/td&gt;&lt;td&gt;REMOVAL OF PAVEMENT, CONCRETE, 9-INCH DEPTH&lt;/td&gt;&lt;td&gt;SQYD&lt;/td&gt;&lt;td&gt;0&lt;/td&gt;&lt;td&gt;3&lt;/td&gt;&lt;td&gt;N&lt;/td&gt;&lt;td&gt; &lt;/td&gt;&lt;td&gt;&lt;/td&gt;&lt;/tr&gt;</v>
      </c>
      <c r="Q227" s="106" t="str">
        <f>IF(PayItems[[#This Row],[Date Added / Modified]]&gt;0,TEXT(PayItems[[#This Row],[Date Added / Modified]],"m/d/yyy"),"")</f>
        <v/>
      </c>
    </row>
    <row r="228" spans="1:17" x14ac:dyDescent="0.3">
      <c r="A228" s="6" t="s">
        <v>972</v>
      </c>
      <c r="B228" s="6" t="s">
        <v>973</v>
      </c>
      <c r="C228" s="6" t="s">
        <v>109</v>
      </c>
      <c r="D228" s="6" t="s">
        <v>974</v>
      </c>
      <c r="E228" s="8" t="s">
        <v>62</v>
      </c>
      <c r="F228" s="8">
        <v>0</v>
      </c>
      <c r="G228" s="8">
        <v>3</v>
      </c>
      <c r="H228" s="6" t="s">
        <v>344</v>
      </c>
      <c r="I228" s="184" t="s">
        <v>11392</v>
      </c>
      <c r="J228" s="184" t="s">
        <v>11392</v>
      </c>
      <c r="K228" s="184" t="s">
        <v>11391</v>
      </c>
      <c r="L228" s="8">
        <v>14</v>
      </c>
      <c r="M228" s="116"/>
      <c r="P2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&lt;tr&gt;&lt;td&gt;20303-3000&lt;/td&gt;&lt;td&gt;Removal of sidewalk, asphalt&lt;/td&gt;&lt;td&gt;m2&lt;/td&gt;&lt;td&gt;REMOVAL OF SIDEWALK, ASPHALT&lt;/td&gt;&lt;td&gt;SQYD&lt;/td&gt;&lt;td&gt;0&lt;/td&gt;&lt;td&gt;3&lt;/td&gt;&lt;td&gt;N&lt;/td&gt;&lt;td&gt; &lt;/td&gt;&lt;td&gt;&lt;/td&gt;&lt;/tr&gt;</v>
      </c>
      <c r="Q228" s="106" t="str">
        <f>IF(PayItems[[#This Row],[Date Added / Modified]]&gt;0,TEXT(PayItems[[#This Row],[Date Added / Modified]],"m/d/yyy"),"")</f>
        <v/>
      </c>
    </row>
    <row r="229" spans="1:17" x14ac:dyDescent="0.3">
      <c r="A229" s="6" t="s">
        <v>975</v>
      </c>
      <c r="B229" s="6" t="s">
        <v>976</v>
      </c>
      <c r="C229" s="6" t="s">
        <v>109</v>
      </c>
      <c r="D229" s="6" t="s">
        <v>977</v>
      </c>
      <c r="E229" s="8" t="s">
        <v>62</v>
      </c>
      <c r="F229" s="8">
        <v>0</v>
      </c>
      <c r="G229" s="8">
        <v>3</v>
      </c>
      <c r="H229" s="6" t="s">
        <v>344</v>
      </c>
      <c r="I229" s="184" t="s">
        <v>11392</v>
      </c>
      <c r="J229" s="184" t="s">
        <v>11392</v>
      </c>
      <c r="K229" s="184" t="s">
        <v>11391</v>
      </c>
      <c r="L229" s="8">
        <v>14</v>
      </c>
      <c r="M229" s="116"/>
      <c r="P2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&lt;tr&gt;&lt;td&gt;20303-3100&lt;/td&gt;&lt;td&gt;Removal of sidewalk, brick&lt;/td&gt;&lt;td&gt;m2&lt;/td&gt;&lt;td&gt;REMOVAL OF SIDEWALK, BRICK&lt;/td&gt;&lt;td&gt;SQYD&lt;/td&gt;&lt;td&gt;0&lt;/td&gt;&lt;td&gt;3&lt;/td&gt;&lt;td&gt;N&lt;/td&gt;&lt;td&gt; &lt;/td&gt;&lt;td&gt;&lt;/td&gt;&lt;/tr&gt;</v>
      </c>
      <c r="Q229" s="106" t="str">
        <f>IF(PayItems[[#This Row],[Date Added / Modified]]&gt;0,TEXT(PayItems[[#This Row],[Date Added / Modified]],"m/d/yyy"),"")</f>
        <v/>
      </c>
    </row>
    <row r="230" spans="1:17" x14ac:dyDescent="0.3">
      <c r="A230" s="6" t="s">
        <v>978</v>
      </c>
      <c r="B230" s="6" t="s">
        <v>979</v>
      </c>
      <c r="C230" s="6" t="s">
        <v>109</v>
      </c>
      <c r="D230" s="6" t="s">
        <v>980</v>
      </c>
      <c r="E230" s="8" t="s">
        <v>62</v>
      </c>
      <c r="F230" s="8">
        <v>0</v>
      </c>
      <c r="G230" s="8">
        <v>3</v>
      </c>
      <c r="H230" s="6" t="s">
        <v>344</v>
      </c>
      <c r="I230" s="184" t="s">
        <v>11392</v>
      </c>
      <c r="J230" s="184" t="s">
        <v>11392</v>
      </c>
      <c r="K230" s="184" t="s">
        <v>11391</v>
      </c>
      <c r="L230" s="8">
        <v>14</v>
      </c>
      <c r="M230" s="116"/>
      <c r="P2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&lt;tr&gt;&lt;td&gt;20303-3200&lt;/td&gt;&lt;td&gt;Removal of sidewalk, concrete&lt;/td&gt;&lt;td&gt;m2&lt;/td&gt;&lt;td&gt;REMOVAL OF SIDEWALK, CONCRETE&lt;/td&gt;&lt;td&gt;SQYD&lt;/td&gt;&lt;td&gt;0&lt;/td&gt;&lt;td&gt;3&lt;/td&gt;&lt;td&gt;N&lt;/td&gt;&lt;td&gt; &lt;/td&gt;&lt;td&gt;&lt;/td&gt;&lt;/tr&gt;</v>
      </c>
      <c r="Q230" s="106" t="str">
        <f>IF(PayItems[[#This Row],[Date Added / Modified]]&gt;0,TEXT(PayItems[[#This Row],[Date Added / Modified]],"m/d/yyy"),"")</f>
        <v/>
      </c>
    </row>
    <row r="231" spans="1:17" x14ac:dyDescent="0.3">
      <c r="A231" s="6" t="s">
        <v>981</v>
      </c>
      <c r="B231" s="6" t="s">
        <v>982</v>
      </c>
      <c r="C231" s="6" t="s">
        <v>109</v>
      </c>
      <c r="D231" s="6" t="s">
        <v>983</v>
      </c>
      <c r="E231" s="8" t="s">
        <v>62</v>
      </c>
      <c r="F231" s="8">
        <v>0</v>
      </c>
      <c r="G231" s="8">
        <v>3</v>
      </c>
      <c r="H231" s="6" t="s">
        <v>344</v>
      </c>
      <c r="I231" s="184" t="s">
        <v>11392</v>
      </c>
      <c r="J231" s="184" t="s">
        <v>11392</v>
      </c>
      <c r="K231" s="184" t="s">
        <v>11391</v>
      </c>
      <c r="L231" s="8">
        <v>14</v>
      </c>
      <c r="M231" s="116"/>
      <c r="P2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&lt;tr&gt;&lt;td&gt;20303-3300&lt;/td&gt;&lt;td&gt;Removal of sidewalk, stone&lt;/td&gt;&lt;td&gt;m2&lt;/td&gt;&lt;td&gt;REMOVAL OF SIDEWALK, STONE&lt;/td&gt;&lt;td&gt;SQYD&lt;/td&gt;&lt;td&gt;0&lt;/td&gt;&lt;td&gt;3&lt;/td&gt;&lt;td&gt;N&lt;/td&gt;&lt;td&gt; &lt;/td&gt;&lt;td&gt;&lt;/td&gt;&lt;/tr&gt;</v>
      </c>
      <c r="Q231" s="106" t="str">
        <f>IF(PayItems[[#This Row],[Date Added / Modified]]&gt;0,TEXT(PayItems[[#This Row],[Date Added / Modified]],"m/d/yyy"),"")</f>
        <v/>
      </c>
    </row>
    <row r="232" spans="1:17" x14ac:dyDescent="0.3">
      <c r="A232" s="6" t="s">
        <v>984</v>
      </c>
      <c r="B232" s="6" t="s">
        <v>985</v>
      </c>
      <c r="C232" s="6" t="s">
        <v>109</v>
      </c>
      <c r="D232" s="6" t="s">
        <v>986</v>
      </c>
      <c r="E232" s="8" t="s">
        <v>62</v>
      </c>
      <c r="F232" s="8">
        <v>0</v>
      </c>
      <c r="G232" s="8">
        <v>3</v>
      </c>
      <c r="H232" s="6" t="s">
        <v>344</v>
      </c>
      <c r="I232" s="184" t="s">
        <v>11392</v>
      </c>
      <c r="J232" s="184" t="s">
        <v>11392</v>
      </c>
      <c r="K232" s="184" t="s">
        <v>11391</v>
      </c>
      <c r="L232" s="8">
        <v>14</v>
      </c>
      <c r="M232" s="116"/>
      <c r="P2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&lt;tr&gt;&lt;td&gt;20303-3500&lt;/td&gt;&lt;td&gt;Removal of stone masonry&lt;/td&gt;&lt;td&gt;m2&lt;/td&gt;&lt;td&gt;REMOVAL OF STONE MASONRY&lt;/td&gt;&lt;td&gt;SQYD&lt;/td&gt;&lt;td&gt;0&lt;/td&gt;&lt;td&gt;3&lt;/td&gt;&lt;td&gt;N&lt;/td&gt;&lt;td&gt; &lt;/td&gt;&lt;td&gt;&lt;/td&gt;&lt;/tr&gt;</v>
      </c>
      <c r="Q232" s="106" t="str">
        <f>IF(PayItems[[#This Row],[Date Added / Modified]]&gt;0,TEXT(PayItems[[#This Row],[Date Added / Modified]],"m/d/yyy"),"")</f>
        <v/>
      </c>
    </row>
    <row r="233" spans="1:17" x14ac:dyDescent="0.3">
      <c r="A233" s="6" t="s">
        <v>987</v>
      </c>
      <c r="B233" s="6" t="s">
        <v>988</v>
      </c>
      <c r="C233" s="6" t="s">
        <v>109</v>
      </c>
      <c r="D233" s="6" t="s">
        <v>989</v>
      </c>
      <c r="E233" s="8" t="s">
        <v>62</v>
      </c>
      <c r="F233" s="8">
        <v>0</v>
      </c>
      <c r="G233" s="8">
        <v>3</v>
      </c>
      <c r="H233" s="6" t="s">
        <v>344</v>
      </c>
      <c r="I233" s="184" t="s">
        <v>11392</v>
      </c>
      <c r="J233" s="184" t="s">
        <v>11392</v>
      </c>
      <c r="K233" s="184" t="s">
        <v>11391</v>
      </c>
      <c r="L233" s="8">
        <v>14</v>
      </c>
      <c r="M233" s="116"/>
      <c r="P2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&lt;tr&gt;&lt;td&gt;20303-3600&lt;/td&gt;&lt;td&gt;Removal of wall&lt;/td&gt;&lt;td&gt;m2&lt;/td&gt;&lt;td&gt;REMOVAL OF WALL&lt;/td&gt;&lt;td&gt;SQYD&lt;/td&gt;&lt;td&gt;0&lt;/td&gt;&lt;td&gt;3&lt;/td&gt;&lt;td&gt;N&lt;/td&gt;&lt;td&gt; &lt;/td&gt;&lt;td&gt;&lt;/td&gt;&lt;/tr&gt;</v>
      </c>
      <c r="Q233" s="106" t="str">
        <f>IF(PayItems[[#This Row],[Date Added / Modified]]&gt;0,TEXT(PayItems[[#This Row],[Date Added / Modified]],"m/d/yyy"),"")</f>
        <v/>
      </c>
    </row>
    <row r="234" spans="1:17" x14ac:dyDescent="0.3">
      <c r="A234" s="6" t="s">
        <v>990</v>
      </c>
      <c r="B234" s="6" t="s">
        <v>897</v>
      </c>
      <c r="C234" s="6" t="s">
        <v>109</v>
      </c>
      <c r="D234" s="6" t="s">
        <v>898</v>
      </c>
      <c r="E234" s="8" t="s">
        <v>62</v>
      </c>
      <c r="F234" s="8">
        <v>0</v>
      </c>
      <c r="G234" s="8">
        <v>3</v>
      </c>
      <c r="H234" s="6" t="s">
        <v>344</v>
      </c>
      <c r="I234" s="184" t="s">
        <v>11392</v>
      </c>
      <c r="J234" s="184" t="s">
        <v>11392</v>
      </c>
      <c r="K234" s="184" t="s">
        <v>11391</v>
      </c>
      <c r="L234" s="8">
        <v>14</v>
      </c>
      <c r="M234" s="116"/>
      <c r="P2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&lt;tr&gt;&lt;td&gt;20303-3700&lt;/td&gt;&lt;td&gt;Removal of pavement markings&lt;/td&gt;&lt;td&gt;m2&lt;/td&gt;&lt;td&gt;REMOVAL OF PAVEMENT MARKINGS&lt;/td&gt;&lt;td&gt;SQYD&lt;/td&gt;&lt;td&gt;0&lt;/td&gt;&lt;td&gt;3&lt;/td&gt;&lt;td&gt;N&lt;/td&gt;&lt;td&gt; &lt;/td&gt;&lt;td&gt;&lt;/td&gt;&lt;/tr&gt;</v>
      </c>
      <c r="Q234" s="106" t="str">
        <f>IF(PayItems[[#This Row],[Date Added / Modified]]&gt;0,TEXT(PayItems[[#This Row],[Date Added / Modified]],"m/d/yyy"),"")</f>
        <v/>
      </c>
    </row>
    <row r="235" spans="1:17" x14ac:dyDescent="0.3">
      <c r="A235" s="6" t="s">
        <v>991</v>
      </c>
      <c r="B235" s="8" t="s">
        <v>784</v>
      </c>
      <c r="C235" s="6" t="s">
        <v>85</v>
      </c>
      <c r="D235" s="8" t="s">
        <v>785</v>
      </c>
      <c r="E235" s="8" t="s">
        <v>85</v>
      </c>
      <c r="F235" s="8">
        <v>0</v>
      </c>
      <c r="G235" s="8">
        <v>3</v>
      </c>
      <c r="H235" s="6" t="s">
        <v>344</v>
      </c>
      <c r="I235" s="184" t="s">
        <v>11392</v>
      </c>
      <c r="J235" s="184" t="s">
        <v>11392</v>
      </c>
      <c r="K235" s="184" t="s">
        <v>11391</v>
      </c>
      <c r="L235" s="8">
        <v>14</v>
      </c>
      <c r="M235" s="116"/>
      <c r="P2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&lt;tr&gt;&lt;td&gt;20304-1000&lt;/td&gt;&lt;td&gt;Removal of structures and obstructions&lt;/td&gt;&lt;td&gt;LPSM&lt;/td&gt;&lt;td&gt;REMOVAL OF STRUCTURES AND OBSTRUCTIONS&lt;/td&gt;&lt;td&gt;LPSM&lt;/td&gt;&lt;td&gt;0&lt;/td&gt;&lt;td&gt;3&lt;/td&gt;&lt;td&gt;N&lt;/td&gt;&lt;td&gt; &lt;/td&gt;&lt;td&gt;&lt;/td&gt;&lt;/tr&gt;</v>
      </c>
      <c r="Q235" s="106" t="str">
        <f>IF(PayItems[[#This Row],[Date Added / Modified]]&gt;0,TEXT(PayItems[[#This Row],[Date Added / Modified]],"m/d/yyy"),"")</f>
        <v/>
      </c>
    </row>
    <row r="236" spans="1:17" x14ac:dyDescent="0.3">
      <c r="A236" s="6" t="s">
        <v>992</v>
      </c>
      <c r="B236" s="8" t="s">
        <v>715</v>
      </c>
      <c r="C236" s="6" t="s">
        <v>85</v>
      </c>
      <c r="D236" s="8" t="s">
        <v>716</v>
      </c>
      <c r="E236" s="8" t="s">
        <v>85</v>
      </c>
      <c r="F236" s="8">
        <v>0</v>
      </c>
      <c r="G236" s="8">
        <v>3</v>
      </c>
      <c r="H236" s="6" t="s">
        <v>344</v>
      </c>
      <c r="I236" s="184" t="s">
        <v>11392</v>
      </c>
      <c r="J236" s="184" t="s">
        <v>11392</v>
      </c>
      <c r="K236" s="184" t="s">
        <v>11391</v>
      </c>
      <c r="L236" s="8">
        <v>14</v>
      </c>
      <c r="M236" s="116"/>
      <c r="P2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&lt;tr&gt;&lt;td&gt;20304-2000&lt;/td&gt;&lt;td&gt;Removal of bridge&lt;/td&gt;&lt;td&gt;LPSM&lt;/td&gt;&lt;td&gt;REMOVAL OF BRIDGE&lt;/td&gt;&lt;td&gt;LPSM&lt;/td&gt;&lt;td&gt;0&lt;/td&gt;&lt;td&gt;3&lt;/td&gt;&lt;td&gt;N&lt;/td&gt;&lt;td&gt; &lt;/td&gt;&lt;td&gt;&lt;/td&gt;&lt;/tr&gt;</v>
      </c>
      <c r="Q236" s="106" t="str">
        <f>IF(PayItems[[#This Row],[Date Added / Modified]]&gt;0,TEXT(PayItems[[#This Row],[Date Added / Modified]],"m/d/yyy"),"")</f>
        <v/>
      </c>
    </row>
    <row r="237" spans="1:17" x14ac:dyDescent="0.3">
      <c r="A237" s="6" t="s">
        <v>993</v>
      </c>
      <c r="B237" s="8" t="s">
        <v>903</v>
      </c>
      <c r="C237" s="6" t="s">
        <v>85</v>
      </c>
      <c r="D237" s="8" t="s">
        <v>904</v>
      </c>
      <c r="E237" s="8" t="s">
        <v>85</v>
      </c>
      <c r="F237" s="8">
        <v>0</v>
      </c>
      <c r="G237" s="8">
        <v>3</v>
      </c>
      <c r="H237" s="6" t="s">
        <v>344</v>
      </c>
      <c r="I237" s="184" t="s">
        <v>11392</v>
      </c>
      <c r="J237" s="184" t="s">
        <v>11392</v>
      </c>
      <c r="K237" s="184" t="s">
        <v>11391</v>
      </c>
      <c r="L237" s="8">
        <v>14</v>
      </c>
      <c r="M237" s="116"/>
      <c r="P2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&lt;tr&gt;&lt;td&gt;20304-3000&lt;/td&gt;&lt;td&gt;Removal of bridge deck&lt;/td&gt;&lt;td&gt;LPSM&lt;/td&gt;&lt;td&gt;REMOVAL OF BRIDGE DECK&lt;/td&gt;&lt;td&gt;LPSM&lt;/td&gt;&lt;td&gt;0&lt;/td&gt;&lt;td&gt;3&lt;/td&gt;&lt;td&gt;N&lt;/td&gt;&lt;td&gt; &lt;/td&gt;&lt;td&gt;&lt;/td&gt;&lt;/tr&gt;</v>
      </c>
      <c r="Q237" s="106" t="str">
        <f>IF(PayItems[[#This Row],[Date Added / Modified]]&gt;0,TEXT(PayItems[[#This Row],[Date Added / Modified]],"m/d/yyy"),"")</f>
        <v/>
      </c>
    </row>
    <row r="238" spans="1:17" x14ac:dyDescent="0.3">
      <c r="A238" s="6" t="s">
        <v>994</v>
      </c>
      <c r="B238" s="8" t="s">
        <v>995</v>
      </c>
      <c r="C238" s="6" t="s">
        <v>85</v>
      </c>
      <c r="D238" s="8" t="s">
        <v>996</v>
      </c>
      <c r="E238" s="8" t="s">
        <v>85</v>
      </c>
      <c r="F238" s="8">
        <v>0</v>
      </c>
      <c r="G238" s="8">
        <v>3</v>
      </c>
      <c r="H238" s="6" t="s">
        <v>344</v>
      </c>
      <c r="I238" s="184" t="s">
        <v>11392</v>
      </c>
      <c r="J238" s="184" t="s">
        <v>11392</v>
      </c>
      <c r="K238" s="184" t="s">
        <v>11391</v>
      </c>
      <c r="L238" s="8">
        <v>14</v>
      </c>
      <c r="M238" s="116"/>
      <c r="P2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&lt;tr&gt;&lt;td&gt;20304-4000&lt;/td&gt;&lt;td&gt;Removal of bridge superstructure&lt;/td&gt;&lt;td&gt;LPSM&lt;/td&gt;&lt;td&gt;REMOVAL OF BRIDGE SUPERSTRUCTURE&lt;/td&gt;&lt;td&gt;LPSM&lt;/td&gt;&lt;td&gt;0&lt;/td&gt;&lt;td&gt;3&lt;/td&gt;&lt;td&gt;N&lt;/td&gt;&lt;td&gt; &lt;/td&gt;&lt;td&gt;&lt;/td&gt;&lt;/tr&gt;</v>
      </c>
      <c r="Q238" s="106" t="str">
        <f>IF(PayItems[[#This Row],[Date Added / Modified]]&gt;0,TEXT(PayItems[[#This Row],[Date Added / Modified]],"m/d/yyy"),"")</f>
        <v/>
      </c>
    </row>
    <row r="239" spans="1:17" x14ac:dyDescent="0.3">
      <c r="A239" s="6" t="s">
        <v>997</v>
      </c>
      <c r="B239" s="8" t="s">
        <v>998</v>
      </c>
      <c r="C239" s="6" t="s">
        <v>85</v>
      </c>
      <c r="D239" s="8" t="s">
        <v>999</v>
      </c>
      <c r="E239" s="8" t="s">
        <v>85</v>
      </c>
      <c r="F239" s="8">
        <v>0</v>
      </c>
      <c r="G239" s="8">
        <v>3</v>
      </c>
      <c r="H239" s="6" t="s">
        <v>344</v>
      </c>
      <c r="I239" s="184" t="s">
        <v>11392</v>
      </c>
      <c r="J239" s="184" t="s">
        <v>11392</v>
      </c>
      <c r="K239" s="184" t="s">
        <v>11391</v>
      </c>
      <c r="L239" s="8">
        <v>14</v>
      </c>
      <c r="M239" s="116"/>
      <c r="P2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&lt;tr&gt;&lt;td&gt;20304-5000&lt;/td&gt;&lt;td&gt;Removal of building&lt;/td&gt;&lt;td&gt;LPSM&lt;/td&gt;&lt;td&gt;REMOVAL OF BUILDING&lt;/td&gt;&lt;td&gt;LPSM&lt;/td&gt;&lt;td&gt;0&lt;/td&gt;&lt;td&gt;3&lt;/td&gt;&lt;td&gt;N&lt;/td&gt;&lt;td&gt; &lt;/td&gt;&lt;td&gt;&lt;/td&gt;&lt;/tr&gt;</v>
      </c>
      <c r="Q239" s="106" t="str">
        <f>IF(PayItems[[#This Row],[Date Added / Modified]]&gt;0,TEXT(PayItems[[#This Row],[Date Added / Modified]],"m/d/yyy"),"")</f>
        <v/>
      </c>
    </row>
    <row r="240" spans="1:17" x14ac:dyDescent="0.3">
      <c r="A240" s="6" t="s">
        <v>1000</v>
      </c>
      <c r="B240" s="8" t="s">
        <v>1001</v>
      </c>
      <c r="C240" s="6" t="s">
        <v>85</v>
      </c>
      <c r="D240" s="8" t="s">
        <v>1002</v>
      </c>
      <c r="E240" s="8" t="s">
        <v>85</v>
      </c>
      <c r="F240" s="8">
        <v>0</v>
      </c>
      <c r="G240" s="8">
        <v>3</v>
      </c>
      <c r="H240" s="6" t="s">
        <v>344</v>
      </c>
      <c r="I240" s="184" t="s">
        <v>11392</v>
      </c>
      <c r="J240" s="184" t="s">
        <v>11392</v>
      </c>
      <c r="K240" s="184" t="s">
        <v>11391</v>
      </c>
      <c r="L240" s="8">
        <v>14</v>
      </c>
      <c r="M240" s="116"/>
      <c r="P2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&lt;tr&gt;&lt;td&gt;20304-7000&lt;/td&gt;&lt;td&gt;Removal of utility conduits&lt;/td&gt;&lt;td&gt;LPSM&lt;/td&gt;&lt;td&gt;REMOVAL OF UTILITY CONDUITS&lt;/td&gt;&lt;td&gt;LPSM&lt;/td&gt;&lt;td&gt;0&lt;/td&gt;&lt;td&gt;3&lt;/td&gt;&lt;td&gt;N&lt;/td&gt;&lt;td&gt; &lt;/td&gt;&lt;td&gt;&lt;/td&gt;&lt;/tr&gt;</v>
      </c>
      <c r="Q240" s="106" t="str">
        <f>IF(PayItems[[#This Row],[Date Added / Modified]]&gt;0,TEXT(PayItems[[#This Row],[Date Added / Modified]],"m/d/yyy"),"")</f>
        <v/>
      </c>
    </row>
    <row r="241" spans="1:17" x14ac:dyDescent="0.3">
      <c r="A241" s="106" t="s">
        <v>10803</v>
      </c>
      <c r="B241" s="45" t="s">
        <v>10804</v>
      </c>
      <c r="C241" s="88" t="s">
        <v>85</v>
      </c>
      <c r="D241" s="45" t="s">
        <v>10805</v>
      </c>
      <c r="E241" s="104" t="s">
        <v>85</v>
      </c>
      <c r="F241" s="104">
        <v>0</v>
      </c>
      <c r="G241" s="104">
        <v>3</v>
      </c>
      <c r="H241" s="88" t="s">
        <v>344</v>
      </c>
      <c r="I241" s="184" t="s">
        <v>11392</v>
      </c>
      <c r="J241" s="184" t="s">
        <v>11392</v>
      </c>
      <c r="K241" s="184" t="s">
        <v>11391</v>
      </c>
      <c r="L241" s="104">
        <v>14</v>
      </c>
      <c r="M241" s="116">
        <v>42535</v>
      </c>
      <c r="N241" s="106" t="s">
        <v>9962</v>
      </c>
      <c r="O241" s="106"/>
      <c r="P2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&lt;tr&gt;&lt;td&gt;20304-7500&lt;/td&gt;&lt;td&gt;Removal of siphon system&lt;/td&gt;&lt;td&gt;LPSM&lt;/td&gt;&lt;td&gt;REMOVAL OF SIPHON SYSTEM&lt;/td&gt;&lt;td&gt;LPSM&lt;/td&gt;&lt;td&gt;0&lt;/td&gt;&lt;td&gt;3&lt;/td&gt;&lt;td&gt;N&lt;/td&gt;&lt;td&gt;6/14/2016&lt;/td&gt;&lt;td&gt;&lt;/td&gt;&lt;/tr&gt;</v>
      </c>
      <c r="Q241" s="106" t="str">
        <f>IF(PayItems[[#This Row],[Date Added / Modified]]&gt;0,TEXT(PayItems[[#This Row],[Date Added / Modified]],"m/d/yyy"),"")</f>
        <v>6/14/2016</v>
      </c>
    </row>
    <row r="242" spans="1:17" x14ac:dyDescent="0.3">
      <c r="A242" s="6" t="s">
        <v>1003</v>
      </c>
      <c r="B242" s="8" t="s">
        <v>1004</v>
      </c>
      <c r="C242" s="6" t="s">
        <v>85</v>
      </c>
      <c r="D242" s="8" t="s">
        <v>1005</v>
      </c>
      <c r="E242" s="8" t="s">
        <v>85</v>
      </c>
      <c r="F242" s="8">
        <v>0</v>
      </c>
      <c r="G242" s="8">
        <v>3</v>
      </c>
      <c r="H242" s="6" t="s">
        <v>344</v>
      </c>
      <c r="I242" s="184" t="s">
        <v>11392</v>
      </c>
      <c r="J242" s="184" t="s">
        <v>11392</v>
      </c>
      <c r="K242" s="184" t="s">
        <v>11391</v>
      </c>
      <c r="L242" s="8">
        <v>14</v>
      </c>
      <c r="M242" s="116"/>
      <c r="P2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&lt;tr&gt;&lt;td&gt;20304-8000&lt;/td&gt;&lt;td&gt;Removal of wingwall concrete&lt;/td&gt;&lt;td&gt;LPSM&lt;/td&gt;&lt;td&gt;REMOVAL OF WINGWALL CONCRETE&lt;/td&gt;&lt;td&gt;LPSM&lt;/td&gt;&lt;td&gt;0&lt;/td&gt;&lt;td&gt;3&lt;/td&gt;&lt;td&gt;N&lt;/td&gt;&lt;td&gt; &lt;/td&gt;&lt;td&gt;&lt;/td&gt;&lt;/tr&gt;</v>
      </c>
      <c r="Q242" s="106" t="str">
        <f>IF(PayItems[[#This Row],[Date Added / Modified]]&gt;0,TEXT(PayItems[[#This Row],[Date Added / Modified]],"m/d/yyy"),"")</f>
        <v/>
      </c>
    </row>
    <row r="243" spans="1:17" x14ac:dyDescent="0.3">
      <c r="A243" s="6" t="s">
        <v>1006</v>
      </c>
      <c r="B243" s="8" t="s">
        <v>1007</v>
      </c>
      <c r="C243" s="6" t="s">
        <v>85</v>
      </c>
      <c r="D243" s="8" t="s">
        <v>1008</v>
      </c>
      <c r="E243" s="8" t="s">
        <v>85</v>
      </c>
      <c r="F243" s="8">
        <v>0</v>
      </c>
      <c r="G243" s="8">
        <v>3</v>
      </c>
      <c r="H243" s="6" t="s">
        <v>344</v>
      </c>
      <c r="I243" s="184" t="s">
        <v>11392</v>
      </c>
      <c r="J243" s="184" t="s">
        <v>11392</v>
      </c>
      <c r="K243" s="184" t="s">
        <v>11391</v>
      </c>
      <c r="L243" s="8">
        <v>14</v>
      </c>
      <c r="M243" s="116"/>
      <c r="P2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&lt;tr&gt;&lt;td&gt;20304-9000&lt;/td&gt;&lt;td&gt;Removal of stream debris&lt;/td&gt;&lt;td&gt;LPSM&lt;/td&gt;&lt;td&gt;REMOVAL OF STREAM DEBRIS&lt;/td&gt;&lt;td&gt;LPSM&lt;/td&gt;&lt;td&gt;0&lt;/td&gt;&lt;td&gt;3&lt;/td&gt;&lt;td&gt;N&lt;/td&gt;&lt;td&gt; &lt;/td&gt;&lt;td&gt;&lt;/td&gt;&lt;/tr&gt;</v>
      </c>
      <c r="Q243" s="106" t="str">
        <f>IF(PayItems[[#This Row],[Date Added / Modified]]&gt;0,TEXT(PayItems[[#This Row],[Date Added / Modified]],"m/d/yyy"),"")</f>
        <v/>
      </c>
    </row>
    <row r="244" spans="1:17" x14ac:dyDescent="0.3">
      <c r="A244" s="6" t="s">
        <v>1009</v>
      </c>
      <c r="B244" s="8" t="s">
        <v>906</v>
      </c>
      <c r="C244" s="6" t="s">
        <v>113</v>
      </c>
      <c r="D244" s="8" t="s">
        <v>907</v>
      </c>
      <c r="E244" s="8" t="s">
        <v>65</v>
      </c>
      <c r="F244" s="8">
        <v>0</v>
      </c>
      <c r="G244" s="8">
        <v>3</v>
      </c>
      <c r="H244" s="6" t="s">
        <v>344</v>
      </c>
      <c r="I244" s="184" t="s">
        <v>11392</v>
      </c>
      <c r="J244" s="184" t="s">
        <v>11392</v>
      </c>
      <c r="K244" s="184" t="s">
        <v>11391</v>
      </c>
      <c r="L244" s="8">
        <v>14</v>
      </c>
      <c r="M244" s="116"/>
      <c r="P2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&lt;tr&gt;&lt;td&gt;20305-1000&lt;/td&gt;&lt;td&gt;Removal of concrete&lt;/td&gt;&lt;td&gt;m3&lt;/td&gt;&lt;td&gt;REMOVAL OF CONCRETE&lt;/td&gt;&lt;td&gt;CUYD&lt;/td&gt;&lt;td&gt;0&lt;/td&gt;&lt;td&gt;3&lt;/td&gt;&lt;td&gt;N&lt;/td&gt;&lt;td&gt; &lt;/td&gt;&lt;td&gt;&lt;/td&gt;&lt;/tr&gt;</v>
      </c>
      <c r="Q244" s="106" t="str">
        <f>IF(PayItems[[#This Row],[Date Added / Modified]]&gt;0,TEXT(PayItems[[#This Row],[Date Added / Modified]],"m/d/yyy"),"")</f>
        <v/>
      </c>
    </row>
    <row r="245" spans="1:17" s="88" customFormat="1" x14ac:dyDescent="0.3">
      <c r="A245" s="106" t="s">
        <v>11402</v>
      </c>
      <c r="B245" s="45" t="s">
        <v>934</v>
      </c>
      <c r="C245" s="106" t="s">
        <v>113</v>
      </c>
      <c r="D245" s="45" t="s">
        <v>935</v>
      </c>
      <c r="E245" s="45" t="s">
        <v>65</v>
      </c>
      <c r="F245" s="188">
        <v>0</v>
      </c>
      <c r="G245" s="188">
        <v>3</v>
      </c>
      <c r="H245" s="106" t="s">
        <v>344</v>
      </c>
      <c r="I245" s="185" t="s">
        <v>11392</v>
      </c>
      <c r="J245" s="185" t="s">
        <v>11392</v>
      </c>
      <c r="K245" s="185" t="s">
        <v>11391</v>
      </c>
      <c r="L245" s="188">
        <v>14</v>
      </c>
      <c r="M245" s="116">
        <v>44949</v>
      </c>
      <c r="N245" s="106" t="s">
        <v>9977</v>
      </c>
      <c r="O245" s="187"/>
      <c r="P24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&lt;tr&gt;&lt;td&gt;20305-1600&lt;/td&gt;&lt;td&gt;Removal of pavement, asphalt&lt;/td&gt;&lt;td&gt;m3&lt;/td&gt;&lt;td&gt;REMOVAL OF PAVEMENT, ASPHALT&lt;/td&gt;&lt;td&gt;CUYD&lt;/td&gt;&lt;td&gt;0&lt;/td&gt;&lt;td&gt;3&lt;/td&gt;&lt;td&gt;N&lt;/td&gt;&lt;td&gt;1/23/2023&lt;/td&gt;&lt;td&gt;&lt;/td&gt;&lt;/tr&gt;</v>
      </c>
      <c r="Q245" s="189" t="str">
        <f>IF(PayItems[[#This Row],[Date Added / Modified]]&gt;0,TEXT(PayItems[[#This Row],[Date Added / Modified]],"m/d/yyy"),"")</f>
        <v>1/23/2023</v>
      </c>
    </row>
    <row r="246" spans="1:17" x14ac:dyDescent="0.3">
      <c r="A246" s="6" t="s">
        <v>1010</v>
      </c>
      <c r="B246" s="8" t="s">
        <v>985</v>
      </c>
      <c r="C246" s="6" t="s">
        <v>113</v>
      </c>
      <c r="D246" s="8" t="s">
        <v>986</v>
      </c>
      <c r="E246" s="8" t="s">
        <v>65</v>
      </c>
      <c r="F246" s="8">
        <v>0</v>
      </c>
      <c r="G246" s="8">
        <v>3</v>
      </c>
      <c r="H246" s="6" t="s">
        <v>344</v>
      </c>
      <c r="I246" s="184" t="s">
        <v>11392</v>
      </c>
      <c r="J246" s="184" t="s">
        <v>11392</v>
      </c>
      <c r="K246" s="184" t="s">
        <v>11391</v>
      </c>
      <c r="L246" s="8">
        <v>14</v>
      </c>
      <c r="M246" s="116"/>
      <c r="P2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&lt;tr&gt;&lt;td&gt;20305-2000&lt;/td&gt;&lt;td&gt;Removal of stone masonry&lt;/td&gt;&lt;td&gt;m3&lt;/td&gt;&lt;td&gt;REMOVAL OF STONE MASONRY&lt;/td&gt;&lt;td&gt;CUYD&lt;/td&gt;&lt;td&gt;0&lt;/td&gt;&lt;td&gt;3&lt;/td&gt;&lt;td&gt;N&lt;/td&gt;&lt;td&gt; &lt;/td&gt;&lt;td&gt;&lt;/td&gt;&lt;/tr&gt;</v>
      </c>
      <c r="Q246" s="106" t="str">
        <f>IF(PayItems[[#This Row],[Date Added / Modified]]&gt;0,TEXT(PayItems[[#This Row],[Date Added / Modified]],"m/d/yyy"),"")</f>
        <v/>
      </c>
    </row>
    <row r="247" spans="1:17" x14ac:dyDescent="0.3">
      <c r="A247" s="6" t="s">
        <v>1011</v>
      </c>
      <c r="B247" s="8" t="s">
        <v>709</v>
      </c>
      <c r="C247" s="6" t="s">
        <v>113</v>
      </c>
      <c r="D247" s="8" t="s">
        <v>710</v>
      </c>
      <c r="E247" s="8" t="s">
        <v>65</v>
      </c>
      <c r="F247" s="8">
        <v>0</v>
      </c>
      <c r="G247" s="8">
        <v>3</v>
      </c>
      <c r="H247" s="6" t="s">
        <v>344</v>
      </c>
      <c r="I247" s="184" t="s">
        <v>11392</v>
      </c>
      <c r="J247" s="184" t="s">
        <v>11392</v>
      </c>
      <c r="K247" s="184" t="s">
        <v>11391</v>
      </c>
      <c r="L247" s="8">
        <v>14</v>
      </c>
      <c r="M247" s="116"/>
      <c r="P2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&lt;tr&gt;&lt;td&gt;20305-3000&lt;/td&gt;&lt;td&gt;Removal of boulder&lt;/td&gt;&lt;td&gt;m3&lt;/td&gt;&lt;td&gt;REMOVAL OF BOULDER&lt;/td&gt;&lt;td&gt;CUYD&lt;/td&gt;&lt;td&gt;0&lt;/td&gt;&lt;td&gt;3&lt;/td&gt;&lt;td&gt;N&lt;/td&gt;&lt;td&gt; &lt;/td&gt;&lt;td&gt;&lt;/td&gt;&lt;/tr&gt;</v>
      </c>
      <c r="Q247" s="106" t="str">
        <f>IF(PayItems[[#This Row],[Date Added / Modified]]&gt;0,TEXT(PayItems[[#This Row],[Date Added / Modified]],"m/d/yyy"),"")</f>
        <v/>
      </c>
    </row>
    <row r="248" spans="1:17" x14ac:dyDescent="0.3">
      <c r="A248" s="6" t="s">
        <v>1012</v>
      </c>
      <c r="B248" s="8" t="s">
        <v>784</v>
      </c>
      <c r="C248" s="6" t="s">
        <v>5</v>
      </c>
      <c r="D248" s="8" t="s">
        <v>785</v>
      </c>
      <c r="E248" s="8" t="s">
        <v>58</v>
      </c>
      <c r="F248" s="104">
        <v>3</v>
      </c>
      <c r="G248" s="8">
        <v>3</v>
      </c>
      <c r="H248" s="6" t="s">
        <v>344</v>
      </c>
      <c r="I248" s="184" t="s">
        <v>11392</v>
      </c>
      <c r="J248" s="184" t="s">
        <v>11392</v>
      </c>
      <c r="K248" s="184" t="s">
        <v>11391</v>
      </c>
      <c r="L248" s="8">
        <v>14</v>
      </c>
      <c r="M248" s="116"/>
      <c r="P2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&lt;tr&gt;&lt;td&gt;20306-0100&lt;/td&gt;&lt;td&gt;Removal of structures and obstructions&lt;/td&gt;&lt;td&gt;km&lt;/td&gt;&lt;td&gt;REMOVAL OF STRUCTURES AND OBSTRUCTIONS&lt;/td&gt;&lt;td&gt;MILE&lt;/td&gt;&lt;td&gt;3&lt;/td&gt;&lt;td&gt;3&lt;/td&gt;&lt;td&gt;N&lt;/td&gt;&lt;td&gt; &lt;/td&gt;&lt;td&gt;&lt;/td&gt;&lt;/tr&gt;</v>
      </c>
      <c r="Q248" s="106" t="str">
        <f>IF(PayItems[[#This Row],[Date Added / Modified]]&gt;0,TEXT(PayItems[[#This Row],[Date Added / Modified]],"m/d/yyy"),"")</f>
        <v/>
      </c>
    </row>
    <row r="249" spans="1:17" x14ac:dyDescent="0.3">
      <c r="A249" s="6" t="s">
        <v>1013</v>
      </c>
      <c r="B249" s="8" t="s">
        <v>1014</v>
      </c>
      <c r="C249" s="6" t="s">
        <v>6</v>
      </c>
      <c r="D249" s="8" t="s">
        <v>1015</v>
      </c>
      <c r="E249" s="8" t="s">
        <v>59</v>
      </c>
      <c r="F249" s="8">
        <v>0</v>
      </c>
      <c r="G249" s="8">
        <v>3</v>
      </c>
      <c r="H249" s="6" t="s">
        <v>344</v>
      </c>
      <c r="I249" s="184" t="s">
        <v>11392</v>
      </c>
      <c r="J249" s="184" t="s">
        <v>11392</v>
      </c>
      <c r="K249" s="184" t="s">
        <v>11391</v>
      </c>
      <c r="L249" s="8">
        <v>14</v>
      </c>
      <c r="M249" s="116"/>
      <c r="P2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&lt;tr&gt;&lt;td&gt;20310-1000&lt;/td&gt;&lt;td&gt;Plug, existing pipe&lt;/td&gt;&lt;td&gt;Each&lt;/td&gt;&lt;td&gt;PLUG, EXISTING PIPE&lt;/td&gt;&lt;td&gt;EACH&lt;/td&gt;&lt;td&gt;0&lt;/td&gt;&lt;td&gt;3&lt;/td&gt;&lt;td&gt;N&lt;/td&gt;&lt;td&gt; &lt;/td&gt;&lt;td&gt;&lt;/td&gt;&lt;/tr&gt;</v>
      </c>
      <c r="Q249" s="106" t="str">
        <f>IF(PayItems[[#This Row],[Date Added / Modified]]&gt;0,TEXT(PayItems[[#This Row],[Date Added / Modified]],"m/d/yyy"),"")</f>
        <v/>
      </c>
    </row>
    <row r="250" spans="1:17" x14ac:dyDescent="0.3">
      <c r="A250" s="6" t="s">
        <v>1016</v>
      </c>
      <c r="B250" s="6" t="s">
        <v>120</v>
      </c>
      <c r="C250" s="6" t="s">
        <v>110</v>
      </c>
      <c r="D250" s="6" t="s">
        <v>1017</v>
      </c>
      <c r="E250" s="8" t="s">
        <v>63</v>
      </c>
      <c r="F250" s="8">
        <v>0</v>
      </c>
      <c r="G250" s="8">
        <v>3</v>
      </c>
      <c r="H250" s="6" t="s">
        <v>344</v>
      </c>
      <c r="I250" s="184" t="s">
        <v>11392</v>
      </c>
      <c r="J250" s="184" t="s">
        <v>11392</v>
      </c>
      <c r="K250" s="184" t="s">
        <v>11391</v>
      </c>
      <c r="L250" s="8">
        <v>14</v>
      </c>
      <c r="M250" s="116"/>
      <c r="P2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&lt;tr&gt;&lt;td&gt;20315-0000&lt;/td&gt;&lt;td&gt;Sawcutting pavement&lt;/td&gt;&lt;td&gt;m&lt;/td&gt;&lt;td&gt;SAWCUTTING PAVEMENT&lt;/td&gt;&lt;td&gt;LNFT&lt;/td&gt;&lt;td&gt;0&lt;/td&gt;&lt;td&gt;3&lt;/td&gt;&lt;td&gt;N&lt;/td&gt;&lt;td&gt; &lt;/td&gt;&lt;td&gt;&lt;/td&gt;&lt;/tr&gt;</v>
      </c>
      <c r="Q250" s="106" t="str">
        <f>IF(PayItems[[#This Row],[Date Added / Modified]]&gt;0,TEXT(PayItems[[#This Row],[Date Added / Modified]],"m/d/yyy"),"")</f>
        <v/>
      </c>
    </row>
    <row r="251" spans="1:17" x14ac:dyDescent="0.3">
      <c r="A251" s="6" t="s">
        <v>1018</v>
      </c>
      <c r="B251" s="6" t="s">
        <v>121</v>
      </c>
      <c r="C251" s="6" t="s">
        <v>113</v>
      </c>
      <c r="D251" s="6" t="s">
        <v>1019</v>
      </c>
      <c r="E251" s="8" t="s">
        <v>65</v>
      </c>
      <c r="F251" s="8">
        <v>0</v>
      </c>
      <c r="G251" s="8">
        <v>3</v>
      </c>
      <c r="H251" s="6" t="s">
        <v>344</v>
      </c>
      <c r="I251" s="184" t="s">
        <v>11392</v>
      </c>
      <c r="J251" s="184" t="s">
        <v>11392</v>
      </c>
      <c r="K251" s="184" t="s">
        <v>11391</v>
      </c>
      <c r="L251" s="8">
        <v>14</v>
      </c>
      <c r="M251" s="116"/>
      <c r="P2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&lt;tr&gt;&lt;td&gt;20401-0000&lt;/td&gt;&lt;td&gt;Roadway excavation&lt;/td&gt;&lt;td&gt;m3&lt;/td&gt;&lt;td&gt;ROADWAY EXCAVATION&lt;/td&gt;&lt;td&gt;CUYD&lt;/td&gt;&lt;td&gt;0&lt;/td&gt;&lt;td&gt;3&lt;/td&gt;&lt;td&gt;N&lt;/td&gt;&lt;td&gt; &lt;/td&gt;&lt;td&gt;&lt;/td&gt;&lt;/tr&gt;</v>
      </c>
      <c r="Q251" s="106" t="str">
        <f>IF(PayItems[[#This Row],[Date Added / Modified]]&gt;0,TEXT(PayItems[[#This Row],[Date Added / Modified]],"m/d/yyy"),"")</f>
        <v/>
      </c>
    </row>
    <row r="252" spans="1:17" x14ac:dyDescent="0.3">
      <c r="A252" s="6" t="s">
        <v>1020</v>
      </c>
      <c r="B252" s="6" t="s">
        <v>122</v>
      </c>
      <c r="C252" s="6" t="s">
        <v>113</v>
      </c>
      <c r="D252" s="6" t="s">
        <v>1021</v>
      </c>
      <c r="E252" s="8" t="s">
        <v>65</v>
      </c>
      <c r="F252" s="8">
        <v>0</v>
      </c>
      <c r="G252" s="8">
        <v>3</v>
      </c>
      <c r="H252" s="6" t="s">
        <v>344</v>
      </c>
      <c r="I252" s="184" t="s">
        <v>11392</v>
      </c>
      <c r="J252" s="184" t="s">
        <v>11392</v>
      </c>
      <c r="K252" s="184" t="s">
        <v>11391</v>
      </c>
      <c r="L252" s="8">
        <v>14</v>
      </c>
      <c r="M252" s="116"/>
      <c r="P2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&lt;tr&gt;&lt;td&gt;20402-0000&lt;/td&gt;&lt;td&gt;Subexcavation&lt;/td&gt;&lt;td&gt;m3&lt;/td&gt;&lt;td&gt;SUBEXCAVATION&lt;/td&gt;&lt;td&gt;CUYD&lt;/td&gt;&lt;td&gt;0&lt;/td&gt;&lt;td&gt;3&lt;/td&gt;&lt;td&gt;N&lt;/td&gt;&lt;td&gt; &lt;/td&gt;&lt;td&gt;&lt;/td&gt;&lt;/tr&gt;</v>
      </c>
      <c r="Q252" s="106" t="str">
        <f>IF(PayItems[[#This Row],[Date Added / Modified]]&gt;0,TEXT(PayItems[[#This Row],[Date Added / Modified]],"m/d/yyy"),"")</f>
        <v/>
      </c>
    </row>
    <row r="253" spans="1:17" x14ac:dyDescent="0.3">
      <c r="A253" s="6" t="s">
        <v>1022</v>
      </c>
      <c r="B253" s="6" t="s">
        <v>123</v>
      </c>
      <c r="C253" s="6" t="s">
        <v>113</v>
      </c>
      <c r="D253" s="6" t="s">
        <v>1023</v>
      </c>
      <c r="E253" s="8" t="s">
        <v>65</v>
      </c>
      <c r="F253" s="8">
        <v>0</v>
      </c>
      <c r="G253" s="8">
        <v>3</v>
      </c>
      <c r="H253" s="6" t="s">
        <v>344</v>
      </c>
      <c r="I253" s="184" t="s">
        <v>11392</v>
      </c>
      <c r="J253" s="184" t="s">
        <v>11392</v>
      </c>
      <c r="K253" s="184" t="s">
        <v>11391</v>
      </c>
      <c r="L253" s="8">
        <v>14</v>
      </c>
      <c r="M253" s="116"/>
      <c r="P2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&lt;tr&gt;&lt;td&gt;20403-0000&lt;/td&gt;&lt;td&gt;Unclassified borrow&lt;/td&gt;&lt;td&gt;m3&lt;/td&gt;&lt;td&gt;UNCLASSIFIED BORROW&lt;/td&gt;&lt;td&gt;CUYD&lt;/td&gt;&lt;td&gt;0&lt;/td&gt;&lt;td&gt;3&lt;/td&gt;&lt;td&gt;N&lt;/td&gt;&lt;td&gt; &lt;/td&gt;&lt;td&gt;&lt;/td&gt;&lt;/tr&gt;</v>
      </c>
      <c r="Q253" s="106" t="str">
        <f>IF(PayItems[[#This Row],[Date Added / Modified]]&gt;0,TEXT(PayItems[[#This Row],[Date Added / Modified]],"m/d/yyy"),"")</f>
        <v/>
      </c>
    </row>
    <row r="254" spans="1:17" x14ac:dyDescent="0.3">
      <c r="A254" s="6" t="s">
        <v>1024</v>
      </c>
      <c r="B254" s="6" t="s">
        <v>123</v>
      </c>
      <c r="C254" s="6" t="s">
        <v>124</v>
      </c>
      <c r="D254" s="6" t="s">
        <v>1023</v>
      </c>
      <c r="E254" s="8" t="s">
        <v>66</v>
      </c>
      <c r="F254" s="8">
        <v>0</v>
      </c>
      <c r="G254" s="8">
        <v>3</v>
      </c>
      <c r="H254" s="6" t="s">
        <v>344</v>
      </c>
      <c r="I254" s="184" t="s">
        <v>11392</v>
      </c>
      <c r="J254" s="184" t="s">
        <v>11392</v>
      </c>
      <c r="K254" s="184" t="s">
        <v>11391</v>
      </c>
      <c r="L254" s="8">
        <v>14</v>
      </c>
      <c r="M254" s="116"/>
      <c r="P2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&lt;tr&gt;&lt;td&gt;20404-0000&lt;/td&gt;&lt;td&gt;Unclassified borrow&lt;/td&gt;&lt;td&gt;t&lt;/td&gt;&lt;td&gt;UNCLASSIFIED BORROW&lt;/td&gt;&lt;td&gt;TON&lt;/td&gt;&lt;td&gt;0&lt;/td&gt;&lt;td&gt;3&lt;/td&gt;&lt;td&gt;N&lt;/td&gt;&lt;td&gt; &lt;/td&gt;&lt;td&gt;&lt;/td&gt;&lt;/tr&gt;</v>
      </c>
      <c r="Q254" s="106" t="str">
        <f>IF(PayItems[[#This Row],[Date Added / Modified]]&gt;0,TEXT(PayItems[[#This Row],[Date Added / Modified]],"m/d/yyy"),"")</f>
        <v/>
      </c>
    </row>
    <row r="255" spans="1:17" x14ac:dyDescent="0.3">
      <c r="A255" s="106" t="s">
        <v>11305</v>
      </c>
      <c r="B255" s="106" t="s">
        <v>11306</v>
      </c>
      <c r="C255" s="106" t="s">
        <v>109</v>
      </c>
      <c r="D255" s="106" t="s">
        <v>11307</v>
      </c>
      <c r="E255" s="45" t="s">
        <v>62</v>
      </c>
      <c r="F255" s="104">
        <v>0</v>
      </c>
      <c r="G255" s="104">
        <v>3</v>
      </c>
      <c r="H255" s="88" t="s">
        <v>344</v>
      </c>
      <c r="I255" s="184" t="s">
        <v>11392</v>
      </c>
      <c r="J255" s="184" t="s">
        <v>11392</v>
      </c>
      <c r="K255" s="184" t="s">
        <v>11391</v>
      </c>
      <c r="L255" s="104">
        <v>14</v>
      </c>
      <c r="M255" s="116"/>
      <c r="N255" s="88"/>
      <c r="O255" s="88"/>
      <c r="P2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&lt;tr&gt;&lt;td&gt;20405-3000&lt;/td&gt;&lt;td&gt;Subexcavation, 450mm depth&lt;/td&gt;&lt;td&gt;m2&lt;/td&gt;&lt;td&gt;SUBEXCAVATION, 18-INCH DEPTH&lt;/td&gt;&lt;td&gt;SQYD&lt;/td&gt;&lt;td&gt;0&lt;/td&gt;&lt;td&gt;3&lt;/td&gt;&lt;td&gt;N&lt;/td&gt;&lt;td&gt; &lt;/td&gt;&lt;td&gt;&lt;/td&gt;&lt;/tr&gt;</v>
      </c>
      <c r="Q255" s="106" t="str">
        <f>IF(PayItems[[#This Row],[Date Added / Modified]]&gt;0,TEXT(PayItems[[#This Row],[Date Added / Modified]],"m/d/yyy"),"")</f>
        <v/>
      </c>
    </row>
    <row r="256" spans="1:17" x14ac:dyDescent="0.3">
      <c r="A256" s="6" t="s">
        <v>1025</v>
      </c>
      <c r="B256" s="6" t="s">
        <v>125</v>
      </c>
      <c r="C256" s="6" t="s">
        <v>113</v>
      </c>
      <c r="D256" s="6" t="s">
        <v>1026</v>
      </c>
      <c r="E256" s="8" t="s">
        <v>65</v>
      </c>
      <c r="F256" s="8">
        <v>0</v>
      </c>
      <c r="G256" s="8">
        <v>3</v>
      </c>
      <c r="H256" s="6" t="s">
        <v>344</v>
      </c>
      <c r="I256" s="184" t="s">
        <v>11392</v>
      </c>
      <c r="J256" s="184" t="s">
        <v>11392</v>
      </c>
      <c r="K256" s="184" t="s">
        <v>11391</v>
      </c>
      <c r="L256" s="8">
        <v>14</v>
      </c>
      <c r="M256" s="116"/>
      <c r="P2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&lt;tr&gt;&lt;td&gt;20410-0000&lt;/td&gt;&lt;td&gt;Select borrow&lt;/td&gt;&lt;td&gt;m3&lt;/td&gt;&lt;td&gt;SELECT BORROW&lt;/td&gt;&lt;td&gt;CUYD&lt;/td&gt;&lt;td&gt;0&lt;/td&gt;&lt;td&gt;3&lt;/td&gt;&lt;td&gt;N&lt;/td&gt;&lt;td&gt; &lt;/td&gt;&lt;td&gt;&lt;/td&gt;&lt;/tr&gt;</v>
      </c>
      <c r="Q256" s="106" t="str">
        <f>IF(PayItems[[#This Row],[Date Added / Modified]]&gt;0,TEXT(PayItems[[#This Row],[Date Added / Modified]],"m/d/yyy"),"")</f>
        <v/>
      </c>
    </row>
    <row r="257" spans="1:17" x14ac:dyDescent="0.3">
      <c r="A257" s="6" t="s">
        <v>1027</v>
      </c>
      <c r="B257" s="6" t="s">
        <v>125</v>
      </c>
      <c r="C257" s="6" t="s">
        <v>124</v>
      </c>
      <c r="D257" s="6" t="s">
        <v>1026</v>
      </c>
      <c r="E257" s="8" t="s">
        <v>66</v>
      </c>
      <c r="F257" s="8">
        <v>0</v>
      </c>
      <c r="G257" s="8">
        <v>3</v>
      </c>
      <c r="H257" s="6" t="s">
        <v>344</v>
      </c>
      <c r="I257" s="184" t="s">
        <v>11392</v>
      </c>
      <c r="J257" s="184" t="s">
        <v>11392</v>
      </c>
      <c r="K257" s="184" t="s">
        <v>11391</v>
      </c>
      <c r="L257" s="8">
        <v>14</v>
      </c>
      <c r="M257" s="116"/>
      <c r="P2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&lt;tr&gt;&lt;td&gt;20411-0000&lt;/td&gt;&lt;td&gt;Select borrow&lt;/td&gt;&lt;td&gt;t&lt;/td&gt;&lt;td&gt;SELECT BORROW&lt;/td&gt;&lt;td&gt;TON&lt;/td&gt;&lt;td&gt;0&lt;/td&gt;&lt;td&gt;3&lt;/td&gt;&lt;td&gt;N&lt;/td&gt;&lt;td&gt; &lt;/td&gt;&lt;td&gt;&lt;/td&gt;&lt;/tr&gt;</v>
      </c>
      <c r="Q257" s="106" t="str">
        <f>IF(PayItems[[#This Row],[Date Added / Modified]]&gt;0,TEXT(PayItems[[#This Row],[Date Added / Modified]],"m/d/yyy"),"")</f>
        <v/>
      </c>
    </row>
    <row r="258" spans="1:17" x14ac:dyDescent="0.3">
      <c r="A258" s="6" t="s">
        <v>1028</v>
      </c>
      <c r="B258" s="6" t="s">
        <v>126</v>
      </c>
      <c r="C258" s="6" t="s">
        <v>113</v>
      </c>
      <c r="D258" s="6" t="s">
        <v>1029</v>
      </c>
      <c r="E258" s="8" t="s">
        <v>65</v>
      </c>
      <c r="F258" s="8">
        <v>0</v>
      </c>
      <c r="G258" s="8">
        <v>3</v>
      </c>
      <c r="H258" s="6" t="s">
        <v>344</v>
      </c>
      <c r="I258" s="184" t="s">
        <v>11392</v>
      </c>
      <c r="J258" s="184" t="s">
        <v>11392</v>
      </c>
      <c r="K258" s="184" t="s">
        <v>11391</v>
      </c>
      <c r="L258" s="8">
        <v>14</v>
      </c>
      <c r="M258" s="116"/>
      <c r="P2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&lt;tr&gt;&lt;td&gt;20415-0000&lt;/td&gt;&lt;td&gt;Select topping&lt;/td&gt;&lt;td&gt;m3&lt;/td&gt;&lt;td&gt;SELECT TOPPING&lt;/td&gt;&lt;td&gt;CUYD&lt;/td&gt;&lt;td&gt;0&lt;/td&gt;&lt;td&gt;3&lt;/td&gt;&lt;td&gt;N&lt;/td&gt;&lt;td&gt; &lt;/td&gt;&lt;td&gt;&lt;/td&gt;&lt;/tr&gt;</v>
      </c>
      <c r="Q258" s="106" t="str">
        <f>IF(PayItems[[#This Row],[Date Added / Modified]]&gt;0,TEXT(PayItems[[#This Row],[Date Added / Modified]],"m/d/yyy"),"")</f>
        <v/>
      </c>
    </row>
    <row r="259" spans="1:17" x14ac:dyDescent="0.3">
      <c r="A259" s="6" t="s">
        <v>1030</v>
      </c>
      <c r="B259" s="6" t="s">
        <v>126</v>
      </c>
      <c r="C259" s="6" t="s">
        <v>124</v>
      </c>
      <c r="D259" s="6" t="s">
        <v>1029</v>
      </c>
      <c r="E259" s="8" t="s">
        <v>66</v>
      </c>
      <c r="F259" s="8">
        <v>0</v>
      </c>
      <c r="G259" s="8">
        <v>3</v>
      </c>
      <c r="H259" s="6" t="s">
        <v>344</v>
      </c>
      <c r="I259" s="184" t="s">
        <v>11392</v>
      </c>
      <c r="J259" s="184" t="s">
        <v>11392</v>
      </c>
      <c r="K259" s="184" t="s">
        <v>11391</v>
      </c>
      <c r="L259" s="8">
        <v>14</v>
      </c>
      <c r="M259" s="116"/>
      <c r="P2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&lt;tr&gt;&lt;td&gt;20416-0000&lt;/td&gt;&lt;td&gt;Select topping&lt;/td&gt;&lt;td&gt;t&lt;/td&gt;&lt;td&gt;SELECT TOPPING&lt;/td&gt;&lt;td&gt;TON&lt;/td&gt;&lt;td&gt;0&lt;/td&gt;&lt;td&gt;3&lt;/td&gt;&lt;td&gt;N&lt;/td&gt;&lt;td&gt; &lt;/td&gt;&lt;td&gt;&lt;/td&gt;&lt;/tr&gt;</v>
      </c>
      <c r="Q259" s="106" t="str">
        <f>IF(PayItems[[#This Row],[Date Added / Modified]]&gt;0,TEXT(PayItems[[#This Row],[Date Added / Modified]],"m/d/yyy"),"")</f>
        <v/>
      </c>
    </row>
    <row r="260" spans="1:17" x14ac:dyDescent="0.3">
      <c r="A260" s="6" t="s">
        <v>9476</v>
      </c>
      <c r="B260" s="6" t="s">
        <v>127</v>
      </c>
      <c r="C260" s="6" t="s">
        <v>109</v>
      </c>
      <c r="D260" s="6" t="s">
        <v>1033</v>
      </c>
      <c r="E260" s="8" t="s">
        <v>62</v>
      </c>
      <c r="F260" s="8">
        <v>0</v>
      </c>
      <c r="G260" s="8">
        <v>3</v>
      </c>
      <c r="H260" s="6" t="s">
        <v>344</v>
      </c>
      <c r="I260" s="184" t="s">
        <v>11392</v>
      </c>
      <c r="J260" s="184" t="s">
        <v>11392</v>
      </c>
      <c r="K260" s="184" t="s">
        <v>11391</v>
      </c>
      <c r="L260" s="8">
        <v>14</v>
      </c>
      <c r="M260" s="116"/>
      <c r="P2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&lt;tr&gt;&lt;td&gt;20419-0000&lt;/td&gt;&lt;td&gt;Embankment construction&lt;/td&gt;&lt;td&gt;m2&lt;/td&gt;&lt;td&gt;EMBANKMENT CONSTRUCTION&lt;/td&gt;&lt;td&gt;SQYD&lt;/td&gt;&lt;td&gt;0&lt;/td&gt;&lt;td&gt;3&lt;/td&gt;&lt;td&gt;N&lt;/td&gt;&lt;td&gt; &lt;/td&gt;&lt;td&gt;&lt;/td&gt;&lt;/tr&gt;</v>
      </c>
      <c r="Q260" s="106" t="str">
        <f>IF(PayItems[[#This Row],[Date Added / Modified]]&gt;0,TEXT(PayItems[[#This Row],[Date Added / Modified]],"m/d/yyy"),"")</f>
        <v/>
      </c>
    </row>
    <row r="261" spans="1:17" x14ac:dyDescent="0.3">
      <c r="A261" s="6" t="s">
        <v>1031</v>
      </c>
      <c r="B261" s="6" t="s">
        <v>1032</v>
      </c>
      <c r="C261" s="6" t="s">
        <v>109</v>
      </c>
      <c r="D261" s="6" t="s">
        <v>1035</v>
      </c>
      <c r="E261" s="8" t="s">
        <v>62</v>
      </c>
      <c r="F261" s="8">
        <v>0</v>
      </c>
      <c r="G261" s="8">
        <v>3</v>
      </c>
      <c r="H261" s="6" t="s">
        <v>344</v>
      </c>
      <c r="I261" s="184" t="s">
        <v>11392</v>
      </c>
      <c r="J261" s="184" t="s">
        <v>11392</v>
      </c>
      <c r="K261" s="184" t="s">
        <v>11391</v>
      </c>
      <c r="L261" s="8">
        <v>14</v>
      </c>
      <c r="M261" s="116"/>
      <c r="P2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&lt;tr&gt;&lt;td&gt;20419-1000&lt;/td&gt;&lt;td&gt;Embankment construction, surcharge&lt;/td&gt;&lt;td&gt;m2&lt;/td&gt;&lt;td&gt;EMBANKMENT CONSTRUCTION, SURCHARGE&lt;/td&gt;&lt;td&gt;SQYD&lt;/td&gt;&lt;td&gt;0&lt;/td&gt;&lt;td&gt;3&lt;/td&gt;&lt;td&gt;N&lt;/td&gt;&lt;td&gt; &lt;/td&gt;&lt;td&gt;&lt;/td&gt;&lt;/tr&gt;</v>
      </c>
      <c r="Q261" s="106" t="str">
        <f>IF(PayItems[[#This Row],[Date Added / Modified]]&gt;0,TEXT(PayItems[[#This Row],[Date Added / Modified]],"m/d/yyy"),"")</f>
        <v/>
      </c>
    </row>
    <row r="262" spans="1:17" x14ac:dyDescent="0.3">
      <c r="A262" s="6" t="s">
        <v>1034</v>
      </c>
      <c r="B262" s="6" t="s">
        <v>127</v>
      </c>
      <c r="C262" s="6" t="s">
        <v>113</v>
      </c>
      <c r="D262" s="6" t="s">
        <v>1033</v>
      </c>
      <c r="E262" s="8" t="s">
        <v>65</v>
      </c>
      <c r="F262" s="8">
        <v>0</v>
      </c>
      <c r="G262" s="8">
        <v>3</v>
      </c>
      <c r="H262" s="6" t="s">
        <v>344</v>
      </c>
      <c r="I262" s="184" t="s">
        <v>11392</v>
      </c>
      <c r="J262" s="184" t="s">
        <v>11392</v>
      </c>
      <c r="K262" s="184" t="s">
        <v>11391</v>
      </c>
      <c r="L262" s="8">
        <v>14</v>
      </c>
      <c r="M262" s="116"/>
      <c r="P2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&lt;tr&gt;&lt;td&gt;20420-0000&lt;/td&gt;&lt;td&gt;Embankment construction&lt;/td&gt;&lt;td&gt;m3&lt;/td&gt;&lt;td&gt;EMBANKMENT CONSTRUCTION&lt;/td&gt;&lt;td&gt;CUYD&lt;/td&gt;&lt;td&gt;0&lt;/td&gt;&lt;td&gt;3&lt;/td&gt;&lt;td&gt;N&lt;/td&gt;&lt;td&gt; &lt;/td&gt;&lt;td&gt;&lt;/td&gt;&lt;/tr&gt;</v>
      </c>
      <c r="Q262" s="106" t="str">
        <f>IF(PayItems[[#This Row],[Date Added / Modified]]&gt;0,TEXT(PayItems[[#This Row],[Date Added / Modified]],"m/d/yyy"),"")</f>
        <v/>
      </c>
    </row>
    <row r="263" spans="1:17" x14ac:dyDescent="0.3">
      <c r="A263" s="6" t="s">
        <v>1036</v>
      </c>
      <c r="B263" s="6" t="s">
        <v>128</v>
      </c>
      <c r="C263" s="6" t="s">
        <v>113</v>
      </c>
      <c r="D263" s="6" t="s">
        <v>1037</v>
      </c>
      <c r="E263" s="8" t="s">
        <v>65</v>
      </c>
      <c r="F263" s="8">
        <v>0</v>
      </c>
      <c r="G263" s="8">
        <v>3</v>
      </c>
      <c r="H263" s="6" t="s">
        <v>344</v>
      </c>
      <c r="I263" s="184" t="s">
        <v>11392</v>
      </c>
      <c r="J263" s="184" t="s">
        <v>11392</v>
      </c>
      <c r="K263" s="184" t="s">
        <v>11391</v>
      </c>
      <c r="L263" s="8">
        <v>14</v>
      </c>
      <c r="M263" s="116"/>
      <c r="P2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&lt;tr&gt;&lt;td&gt;20421-0000&lt;/td&gt;&lt;td&gt;Rock excavation&lt;/td&gt;&lt;td&gt;m3&lt;/td&gt;&lt;td&gt;ROCK EXCAVATION&lt;/td&gt;&lt;td&gt;CUYD&lt;/td&gt;&lt;td&gt;0&lt;/td&gt;&lt;td&gt;3&lt;/td&gt;&lt;td&gt;N&lt;/td&gt;&lt;td&gt; &lt;/td&gt;&lt;td&gt;&lt;/td&gt;&lt;/tr&gt;</v>
      </c>
      <c r="Q263" s="106" t="str">
        <f>IF(PayItems[[#This Row],[Date Added / Modified]]&gt;0,TEXT(PayItems[[#This Row],[Date Added / Modified]],"m/d/yyy"),"")</f>
        <v/>
      </c>
    </row>
    <row r="264" spans="1:17" x14ac:dyDescent="0.3">
      <c r="A264" s="6" t="s">
        <v>1038</v>
      </c>
      <c r="B264" s="6" t="s">
        <v>1039</v>
      </c>
      <c r="C264" s="6" t="s">
        <v>110</v>
      </c>
      <c r="D264" s="6" t="s">
        <v>1040</v>
      </c>
      <c r="E264" s="8" t="s">
        <v>63</v>
      </c>
      <c r="F264" s="8">
        <v>0</v>
      </c>
      <c r="G264" s="8">
        <v>3</v>
      </c>
      <c r="H264" s="6" t="s">
        <v>344</v>
      </c>
      <c r="I264" s="184" t="s">
        <v>11392</v>
      </c>
      <c r="J264" s="184" t="s">
        <v>11392</v>
      </c>
      <c r="K264" s="184" t="s">
        <v>11391</v>
      </c>
      <c r="L264" s="8">
        <v>14</v>
      </c>
      <c r="M264" s="116"/>
      <c r="P2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&lt;tr&gt;&lt;td&gt;20425-1000&lt;/td&gt;&lt;td&gt;Ditch, excavation&lt;/td&gt;&lt;td&gt;m&lt;/td&gt;&lt;td&gt;DITCH, EXCAVATION&lt;/td&gt;&lt;td&gt;LNFT&lt;/td&gt;&lt;td&gt;0&lt;/td&gt;&lt;td&gt;3&lt;/td&gt;&lt;td&gt;N&lt;/td&gt;&lt;td&gt; &lt;/td&gt;&lt;td&gt;&lt;/td&gt;&lt;/tr&gt;</v>
      </c>
      <c r="Q264" s="106" t="str">
        <f>IF(PayItems[[#This Row],[Date Added / Modified]]&gt;0,TEXT(PayItems[[#This Row],[Date Added / Modified]],"m/d/yyy"),"")</f>
        <v/>
      </c>
    </row>
    <row r="265" spans="1:17" x14ac:dyDescent="0.3">
      <c r="A265" s="6" t="s">
        <v>1041</v>
      </c>
      <c r="B265" s="6" t="s">
        <v>1042</v>
      </c>
      <c r="C265" s="6" t="s">
        <v>110</v>
      </c>
      <c r="D265" s="6" t="s">
        <v>1043</v>
      </c>
      <c r="E265" s="8" t="s">
        <v>63</v>
      </c>
      <c r="F265" s="8">
        <v>0</v>
      </c>
      <c r="G265" s="8">
        <v>3</v>
      </c>
      <c r="H265" s="6" t="s">
        <v>344</v>
      </c>
      <c r="I265" s="184" t="s">
        <v>11392</v>
      </c>
      <c r="J265" s="184" t="s">
        <v>11392</v>
      </c>
      <c r="K265" s="184" t="s">
        <v>11391</v>
      </c>
      <c r="L265" s="8">
        <v>14</v>
      </c>
      <c r="M265" s="116"/>
      <c r="P2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&lt;tr&gt;&lt;td&gt;20425-2000&lt;/td&gt;&lt;td&gt;Ditch, excavation, furrow ditch&lt;/td&gt;&lt;td&gt;m&lt;/td&gt;&lt;td&gt;DITCH, EXCAVATION, FURROW DITCH&lt;/td&gt;&lt;td&gt;LNFT&lt;/td&gt;&lt;td&gt;0&lt;/td&gt;&lt;td&gt;3&lt;/td&gt;&lt;td&gt;N&lt;/td&gt;&lt;td&gt; &lt;/td&gt;&lt;td&gt;&lt;/td&gt;&lt;/tr&gt;</v>
      </c>
      <c r="Q265" s="106" t="str">
        <f>IF(PayItems[[#This Row],[Date Added / Modified]]&gt;0,TEXT(PayItems[[#This Row],[Date Added / Modified]],"m/d/yyy"),"")</f>
        <v/>
      </c>
    </row>
    <row r="266" spans="1:17" x14ac:dyDescent="0.3">
      <c r="A266" s="6" t="s">
        <v>1044</v>
      </c>
      <c r="B266" s="6" t="s">
        <v>1039</v>
      </c>
      <c r="C266" s="6" t="s">
        <v>113</v>
      </c>
      <c r="D266" s="6" t="s">
        <v>1040</v>
      </c>
      <c r="E266" s="8" t="s">
        <v>65</v>
      </c>
      <c r="F266" s="8">
        <v>0</v>
      </c>
      <c r="G266" s="8">
        <v>3</v>
      </c>
      <c r="H266" s="6" t="s">
        <v>344</v>
      </c>
      <c r="I266" s="184" t="s">
        <v>11392</v>
      </c>
      <c r="J266" s="184" t="s">
        <v>11392</v>
      </c>
      <c r="K266" s="184" t="s">
        <v>11391</v>
      </c>
      <c r="L266" s="8">
        <v>14</v>
      </c>
      <c r="M266" s="116"/>
      <c r="P2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&lt;tr&gt;&lt;td&gt;20426-1000&lt;/td&gt;&lt;td&gt;Ditch, excavation&lt;/td&gt;&lt;td&gt;m3&lt;/td&gt;&lt;td&gt;DITCH, EXCAVATION&lt;/td&gt;&lt;td&gt;CUYD&lt;/td&gt;&lt;td&gt;0&lt;/td&gt;&lt;td&gt;3&lt;/td&gt;&lt;td&gt;N&lt;/td&gt;&lt;td&gt; &lt;/td&gt;&lt;td&gt;&lt;/td&gt;&lt;/tr&gt;</v>
      </c>
      <c r="Q266" s="106" t="str">
        <f>IF(PayItems[[#This Row],[Date Added / Modified]]&gt;0,TEXT(PayItems[[#This Row],[Date Added / Modified]],"m/d/yyy"),"")</f>
        <v/>
      </c>
    </row>
    <row r="267" spans="1:17" x14ac:dyDescent="0.3">
      <c r="A267" s="6" t="s">
        <v>1045</v>
      </c>
      <c r="B267" s="6" t="s">
        <v>1046</v>
      </c>
      <c r="C267" s="6" t="s">
        <v>113</v>
      </c>
      <c r="D267" s="6" t="s">
        <v>1047</v>
      </c>
      <c r="E267" s="8" t="s">
        <v>65</v>
      </c>
      <c r="F267" s="8">
        <v>0</v>
      </c>
      <c r="G267" s="8">
        <v>3</v>
      </c>
      <c r="H267" s="6" t="s">
        <v>344</v>
      </c>
      <c r="I267" s="184" t="s">
        <v>11392</v>
      </c>
      <c r="J267" s="184" t="s">
        <v>11392</v>
      </c>
      <c r="K267" s="184" t="s">
        <v>11391</v>
      </c>
      <c r="L267" s="8">
        <v>14</v>
      </c>
      <c r="M267" s="116"/>
      <c r="P2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&lt;tr&gt;&lt;td&gt;20426-2000&lt;/td&gt;&lt;td&gt;Ditch, excavation by hand&lt;/td&gt;&lt;td&gt;m3&lt;/td&gt;&lt;td&gt;DITCH, EXCAVATION BY HAND&lt;/td&gt;&lt;td&gt;CUYD&lt;/td&gt;&lt;td&gt;0&lt;/td&gt;&lt;td&gt;3&lt;/td&gt;&lt;td&gt;N&lt;/td&gt;&lt;td&gt; &lt;/td&gt;&lt;td&gt;&lt;/td&gt;&lt;/tr&gt;</v>
      </c>
      <c r="Q267" s="106" t="str">
        <f>IF(PayItems[[#This Row],[Date Added / Modified]]&gt;0,TEXT(PayItems[[#This Row],[Date Added / Modified]],"m/d/yyy"),"")</f>
        <v/>
      </c>
    </row>
    <row r="268" spans="1:17" x14ac:dyDescent="0.3">
      <c r="A268" s="6" t="s">
        <v>1048</v>
      </c>
      <c r="B268" s="6" t="s">
        <v>1049</v>
      </c>
      <c r="C268" s="6" t="s">
        <v>110</v>
      </c>
      <c r="D268" s="6" t="s">
        <v>1050</v>
      </c>
      <c r="E268" s="8" t="s">
        <v>63</v>
      </c>
      <c r="F268" s="8">
        <v>0</v>
      </c>
      <c r="G268" s="8">
        <v>3</v>
      </c>
      <c r="H268" s="6" t="s">
        <v>344</v>
      </c>
      <c r="I268" s="184" t="s">
        <v>11392</v>
      </c>
      <c r="J268" s="184" t="s">
        <v>11392</v>
      </c>
      <c r="K268" s="184" t="s">
        <v>11391</v>
      </c>
      <c r="L268" s="8">
        <v>14</v>
      </c>
      <c r="M268" s="116"/>
      <c r="P2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&lt;tr&gt;&lt;td&gt;20430-1000&lt;/td&gt;&lt;td&gt;Shoulder, excavation&lt;/td&gt;&lt;td&gt;m&lt;/td&gt;&lt;td&gt;SHOULDER, EXCAVATION&lt;/td&gt;&lt;td&gt;LNFT&lt;/td&gt;&lt;td&gt;0&lt;/td&gt;&lt;td&gt;3&lt;/td&gt;&lt;td&gt;N&lt;/td&gt;&lt;td&gt; &lt;/td&gt;&lt;td&gt;&lt;/td&gt;&lt;/tr&gt;</v>
      </c>
      <c r="Q268" s="106" t="str">
        <f>IF(PayItems[[#This Row],[Date Added / Modified]]&gt;0,TEXT(PayItems[[#This Row],[Date Added / Modified]],"m/d/yyy"),"")</f>
        <v/>
      </c>
    </row>
    <row r="269" spans="1:17" x14ac:dyDescent="0.3">
      <c r="A269" s="6" t="s">
        <v>1051</v>
      </c>
      <c r="B269" s="6" t="s">
        <v>1049</v>
      </c>
      <c r="C269" s="6" t="s">
        <v>113</v>
      </c>
      <c r="D269" s="6" t="s">
        <v>1050</v>
      </c>
      <c r="E269" s="8" t="s">
        <v>65</v>
      </c>
      <c r="F269" s="8">
        <v>0</v>
      </c>
      <c r="G269" s="8">
        <v>3</v>
      </c>
      <c r="H269" s="6" t="s">
        <v>344</v>
      </c>
      <c r="I269" s="184" t="s">
        <v>11392</v>
      </c>
      <c r="J269" s="184" t="s">
        <v>11392</v>
      </c>
      <c r="K269" s="184" t="s">
        <v>11391</v>
      </c>
      <c r="L269" s="8">
        <v>14</v>
      </c>
      <c r="M269" s="116"/>
      <c r="P2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&lt;tr&gt;&lt;td&gt;20431-1000&lt;/td&gt;&lt;td&gt;Shoulder, excavation&lt;/td&gt;&lt;td&gt;m3&lt;/td&gt;&lt;td&gt;SHOULDER, EXCAVATION&lt;/td&gt;&lt;td&gt;CUYD&lt;/td&gt;&lt;td&gt;0&lt;/td&gt;&lt;td&gt;3&lt;/td&gt;&lt;td&gt;N&lt;/td&gt;&lt;td&gt; &lt;/td&gt;&lt;td&gt;&lt;/td&gt;&lt;/tr&gt;</v>
      </c>
      <c r="Q269" s="106" t="str">
        <f>IF(PayItems[[#This Row],[Date Added / Modified]]&gt;0,TEXT(PayItems[[#This Row],[Date Added / Modified]],"m/d/yyy"),"")</f>
        <v/>
      </c>
    </row>
    <row r="270" spans="1:17" x14ac:dyDescent="0.3">
      <c r="A270" s="6" t="s">
        <v>1052</v>
      </c>
      <c r="B270" s="6" t="s">
        <v>1053</v>
      </c>
      <c r="C270" s="6" t="s">
        <v>113</v>
      </c>
      <c r="D270" s="6" t="s">
        <v>1054</v>
      </c>
      <c r="E270" s="8" t="s">
        <v>65</v>
      </c>
      <c r="F270" s="8">
        <v>0</v>
      </c>
      <c r="G270" s="8">
        <v>3</v>
      </c>
      <c r="H270" s="6" t="s">
        <v>344</v>
      </c>
      <c r="I270" s="184" t="s">
        <v>11392</v>
      </c>
      <c r="J270" s="184" t="s">
        <v>11392</v>
      </c>
      <c r="K270" s="184" t="s">
        <v>11391</v>
      </c>
      <c r="L270" s="8">
        <v>14</v>
      </c>
      <c r="M270" s="116"/>
      <c r="P2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&lt;tr&gt;&lt;td&gt;20435-1000&lt;/td&gt;&lt;td&gt;Backfill, select granular&lt;/td&gt;&lt;td&gt;m3&lt;/td&gt;&lt;td&gt;BACKFILL, SELECT GRANULAR&lt;/td&gt;&lt;td&gt;CUYD&lt;/td&gt;&lt;td&gt;0&lt;/td&gt;&lt;td&gt;3&lt;/td&gt;&lt;td&gt;N&lt;/td&gt;&lt;td&gt; &lt;/td&gt;&lt;td&gt;&lt;/td&gt;&lt;/tr&gt;</v>
      </c>
      <c r="Q270" s="106" t="str">
        <f>IF(PayItems[[#This Row],[Date Added / Modified]]&gt;0,TEXT(PayItems[[#This Row],[Date Added / Modified]],"m/d/yyy"),"")</f>
        <v/>
      </c>
    </row>
    <row r="271" spans="1:17" x14ac:dyDescent="0.3">
      <c r="A271" s="6" t="s">
        <v>1055</v>
      </c>
      <c r="B271" s="6" t="s">
        <v>1056</v>
      </c>
      <c r="C271" s="6" t="s">
        <v>113</v>
      </c>
      <c r="D271" s="6" t="s">
        <v>1057</v>
      </c>
      <c r="E271" s="8" t="s">
        <v>65</v>
      </c>
      <c r="F271" s="8">
        <v>0</v>
      </c>
      <c r="G271" s="8">
        <v>3</v>
      </c>
      <c r="H271" s="6" t="s">
        <v>344</v>
      </c>
      <c r="I271" s="184" t="s">
        <v>11392</v>
      </c>
      <c r="J271" s="184" t="s">
        <v>11392</v>
      </c>
      <c r="K271" s="184" t="s">
        <v>11391</v>
      </c>
      <c r="L271" s="8">
        <v>14</v>
      </c>
      <c r="M271" s="116"/>
      <c r="P2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&lt;tr&gt;&lt;td&gt;20435-2000&lt;/td&gt;&lt;td&gt;Backfill, granular&lt;/td&gt;&lt;td&gt;m3&lt;/td&gt;&lt;td&gt;BACKFILL, GRANULAR&lt;/td&gt;&lt;td&gt;CUYD&lt;/td&gt;&lt;td&gt;0&lt;/td&gt;&lt;td&gt;3&lt;/td&gt;&lt;td&gt;N&lt;/td&gt;&lt;td&gt; &lt;/td&gt;&lt;td&gt;&lt;/td&gt;&lt;/tr&gt;</v>
      </c>
      <c r="Q271" s="106" t="str">
        <f>IF(PayItems[[#This Row],[Date Added / Modified]]&gt;0,TEXT(PayItems[[#This Row],[Date Added / Modified]],"m/d/yyy"),"")</f>
        <v/>
      </c>
    </row>
    <row r="272" spans="1:17" x14ac:dyDescent="0.3">
      <c r="A272" s="6" t="s">
        <v>1058</v>
      </c>
      <c r="B272" s="6" t="s">
        <v>1059</v>
      </c>
      <c r="C272" s="6" t="s">
        <v>113</v>
      </c>
      <c r="D272" s="6" t="s">
        <v>1060</v>
      </c>
      <c r="E272" s="8" t="s">
        <v>65</v>
      </c>
      <c r="F272" s="8">
        <v>0</v>
      </c>
      <c r="G272" s="8">
        <v>3</v>
      </c>
      <c r="H272" s="6" t="s">
        <v>344</v>
      </c>
      <c r="I272" s="184" t="s">
        <v>11392</v>
      </c>
      <c r="J272" s="184" t="s">
        <v>11392</v>
      </c>
      <c r="K272" s="184" t="s">
        <v>11391</v>
      </c>
      <c r="L272" s="8">
        <v>14</v>
      </c>
      <c r="M272" s="116"/>
      <c r="P2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&lt;tr&gt;&lt;td&gt;20435-2500&lt;/td&gt;&lt;td&gt;Backfill, permeable&lt;/td&gt;&lt;td&gt;m3&lt;/td&gt;&lt;td&gt;BACKFILL, PERMEABLE&lt;/td&gt;&lt;td&gt;CUYD&lt;/td&gt;&lt;td&gt;0&lt;/td&gt;&lt;td&gt;3&lt;/td&gt;&lt;td&gt;N&lt;/td&gt;&lt;td&gt; &lt;/td&gt;&lt;td&gt;&lt;/td&gt;&lt;/tr&gt;</v>
      </c>
      <c r="Q272" s="106" t="str">
        <f>IF(PayItems[[#This Row],[Date Added / Modified]]&gt;0,TEXT(PayItems[[#This Row],[Date Added / Modified]],"m/d/yyy"),"")</f>
        <v/>
      </c>
    </row>
    <row r="273" spans="1:17" x14ac:dyDescent="0.3">
      <c r="A273" s="6" t="s">
        <v>1061</v>
      </c>
      <c r="B273" s="6" t="s">
        <v>1062</v>
      </c>
      <c r="C273" s="6" t="s">
        <v>113</v>
      </c>
      <c r="D273" s="6" t="s">
        <v>1063</v>
      </c>
      <c r="E273" s="8" t="s">
        <v>65</v>
      </c>
      <c r="F273" s="8">
        <v>0</v>
      </c>
      <c r="G273" s="8">
        <v>3</v>
      </c>
      <c r="H273" s="6" t="s">
        <v>344</v>
      </c>
      <c r="I273" s="184" t="s">
        <v>11392</v>
      </c>
      <c r="J273" s="184" t="s">
        <v>11392</v>
      </c>
      <c r="K273" s="184" t="s">
        <v>11391</v>
      </c>
      <c r="L273" s="8">
        <v>14</v>
      </c>
      <c r="M273" s="116"/>
      <c r="P2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&lt;tr&gt;&lt;td&gt;20435-3000&lt;/td&gt;&lt;td&gt;Backfill, curb&lt;/td&gt;&lt;td&gt;m3&lt;/td&gt;&lt;td&gt;BACKFILL, CURB&lt;/td&gt;&lt;td&gt;CUYD&lt;/td&gt;&lt;td&gt;0&lt;/td&gt;&lt;td&gt;3&lt;/td&gt;&lt;td&gt;N&lt;/td&gt;&lt;td&gt; &lt;/td&gt;&lt;td&gt;&lt;/td&gt;&lt;/tr&gt;</v>
      </c>
      <c r="Q273" s="106" t="str">
        <f>IF(PayItems[[#This Row],[Date Added / Modified]]&gt;0,TEXT(PayItems[[#This Row],[Date Added / Modified]],"m/d/yyy"),"")</f>
        <v/>
      </c>
    </row>
    <row r="274" spans="1:17" s="88" customFormat="1" x14ac:dyDescent="0.3">
      <c r="A274" s="106" t="s">
        <v>11435</v>
      </c>
      <c r="B274" s="106" t="s">
        <v>1056</v>
      </c>
      <c r="C274" s="106" t="s">
        <v>124</v>
      </c>
      <c r="D274" s="106" t="s">
        <v>1057</v>
      </c>
      <c r="E274" s="45" t="s">
        <v>66</v>
      </c>
      <c r="F274" s="188">
        <v>0</v>
      </c>
      <c r="G274" s="188">
        <v>3</v>
      </c>
      <c r="H274" s="106" t="s">
        <v>344</v>
      </c>
      <c r="I274" s="185" t="s">
        <v>11392</v>
      </c>
      <c r="J274" s="185" t="s">
        <v>11392</v>
      </c>
      <c r="K274" s="185" t="s">
        <v>11391</v>
      </c>
      <c r="L274" s="188">
        <v>14</v>
      </c>
      <c r="M274" s="116">
        <v>45301</v>
      </c>
      <c r="N274" s="106" t="s">
        <v>9962</v>
      </c>
      <c r="O274" s="187"/>
      <c r="P27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&lt;tr&gt;&lt;td&gt;20436-2000&lt;/td&gt;&lt;td&gt;Backfill, granular&lt;/td&gt;&lt;td&gt;t&lt;/td&gt;&lt;td&gt;BACKFILL, GRANULAR&lt;/td&gt;&lt;td&gt;TON&lt;/td&gt;&lt;td&gt;0&lt;/td&gt;&lt;td&gt;3&lt;/td&gt;&lt;td&gt;N&lt;/td&gt;&lt;td&gt;1/10/2024&lt;/td&gt;&lt;td&gt;&lt;/td&gt;&lt;/tr&gt;</v>
      </c>
      <c r="Q274" s="189" t="str">
        <f>IF(PayItems[[#This Row],[Date Added / Modified]]&gt;0,TEXT(PayItems[[#This Row],[Date Added / Modified]],"m/d/yyy"),"")</f>
        <v>1/10/2024</v>
      </c>
    </row>
    <row r="275" spans="1:17" x14ac:dyDescent="0.3">
      <c r="A275" s="6" t="s">
        <v>1064</v>
      </c>
      <c r="B275" s="6" t="s">
        <v>47</v>
      </c>
      <c r="C275" s="6" t="s">
        <v>110</v>
      </c>
      <c r="D275" s="6" t="s">
        <v>1065</v>
      </c>
      <c r="E275" s="8" t="s">
        <v>63</v>
      </c>
      <c r="F275" s="8">
        <v>0</v>
      </c>
      <c r="G275" s="8">
        <v>3</v>
      </c>
      <c r="H275" s="6" t="s">
        <v>344</v>
      </c>
      <c r="I275" s="184" t="s">
        <v>11392</v>
      </c>
      <c r="J275" s="184" t="s">
        <v>11392</v>
      </c>
      <c r="K275" s="184" t="s">
        <v>11391</v>
      </c>
      <c r="L275" s="8">
        <v>14</v>
      </c>
      <c r="M275" s="116"/>
      <c r="P2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&lt;tr&gt;&lt;td&gt;20440-0000&lt;/td&gt;&lt;td&gt;Rounding cut slopes&lt;/td&gt;&lt;td&gt;m&lt;/td&gt;&lt;td&gt;ROUNDING CUT SLOPES&lt;/td&gt;&lt;td&gt;LNFT&lt;/td&gt;&lt;td&gt;0&lt;/td&gt;&lt;td&gt;3&lt;/td&gt;&lt;td&gt;N&lt;/td&gt;&lt;td&gt; &lt;/td&gt;&lt;td&gt;&lt;/td&gt;&lt;/tr&gt;</v>
      </c>
      <c r="Q275" s="106" t="str">
        <f>IF(PayItems[[#This Row],[Date Added / Modified]]&gt;0,TEXT(PayItems[[#This Row],[Date Added / Modified]],"m/d/yyy"),"")</f>
        <v/>
      </c>
    </row>
    <row r="276" spans="1:17" x14ac:dyDescent="0.3">
      <c r="A276" s="6" t="s">
        <v>1066</v>
      </c>
      <c r="B276" s="6" t="s">
        <v>48</v>
      </c>
      <c r="C276" s="6" t="s">
        <v>113</v>
      </c>
      <c r="D276" s="6" t="s">
        <v>1067</v>
      </c>
      <c r="E276" s="8" t="s">
        <v>65</v>
      </c>
      <c r="F276" s="8">
        <v>0</v>
      </c>
      <c r="G276" s="8">
        <v>3</v>
      </c>
      <c r="H276" s="6" t="s">
        <v>344</v>
      </c>
      <c r="I276" s="184" t="s">
        <v>11392</v>
      </c>
      <c r="J276" s="184" t="s">
        <v>11392</v>
      </c>
      <c r="K276" s="184" t="s">
        <v>11391</v>
      </c>
      <c r="L276" s="8">
        <v>14</v>
      </c>
      <c r="M276" s="116"/>
      <c r="P2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&lt;tr&gt;&lt;td&gt;20441-0000&lt;/td&gt;&lt;td&gt;Waste&lt;/td&gt;&lt;td&gt;m3&lt;/td&gt;&lt;td&gt;WASTE&lt;/td&gt;&lt;td&gt;CUYD&lt;/td&gt;&lt;td&gt;0&lt;/td&gt;&lt;td&gt;3&lt;/td&gt;&lt;td&gt;N&lt;/td&gt;&lt;td&gt; &lt;/td&gt;&lt;td&gt;&lt;/td&gt;&lt;/tr&gt;</v>
      </c>
      <c r="Q276" s="106" t="str">
        <f>IF(PayItems[[#This Row],[Date Added / Modified]]&gt;0,TEXT(PayItems[[#This Row],[Date Added / Modified]],"m/d/yyy"),"")</f>
        <v/>
      </c>
    </row>
    <row r="277" spans="1:17" x14ac:dyDescent="0.3">
      <c r="A277" s="6" t="s">
        <v>1068</v>
      </c>
      <c r="B277" s="6" t="s">
        <v>49</v>
      </c>
      <c r="C277" s="6" t="s">
        <v>113</v>
      </c>
      <c r="D277" s="6" t="s">
        <v>1069</v>
      </c>
      <c r="E277" s="8" t="s">
        <v>65</v>
      </c>
      <c r="F277" s="8">
        <v>0</v>
      </c>
      <c r="G277" s="8">
        <v>3</v>
      </c>
      <c r="H277" s="6" t="s">
        <v>344</v>
      </c>
      <c r="I277" s="184" t="s">
        <v>11392</v>
      </c>
      <c r="J277" s="184" t="s">
        <v>11392</v>
      </c>
      <c r="K277" s="184" t="s">
        <v>11391</v>
      </c>
      <c r="L277" s="8">
        <v>14</v>
      </c>
      <c r="M277" s="116"/>
      <c r="P2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&lt;tr&gt;&lt;td&gt;20442-0000&lt;/td&gt;&lt;td&gt;Slope scaling&lt;/td&gt;&lt;td&gt;m3&lt;/td&gt;&lt;td&gt;SLOPE SCALING&lt;/td&gt;&lt;td&gt;CUYD&lt;/td&gt;&lt;td&gt;0&lt;/td&gt;&lt;td&gt;3&lt;/td&gt;&lt;td&gt;N&lt;/td&gt;&lt;td&gt; &lt;/td&gt;&lt;td&gt;&lt;/td&gt;&lt;/tr&gt;</v>
      </c>
      <c r="Q277" s="106" t="str">
        <f>IF(PayItems[[#This Row],[Date Added / Modified]]&gt;0,TEXT(PayItems[[#This Row],[Date Added / Modified]],"m/d/yyy"),"")</f>
        <v/>
      </c>
    </row>
    <row r="278" spans="1:17" x14ac:dyDescent="0.3">
      <c r="A278" s="6" t="s">
        <v>1070</v>
      </c>
      <c r="B278" s="6" t="s">
        <v>50</v>
      </c>
      <c r="C278" s="6" t="s">
        <v>110</v>
      </c>
      <c r="D278" s="6" t="s">
        <v>1071</v>
      </c>
      <c r="E278" s="8" t="s">
        <v>63</v>
      </c>
      <c r="F278" s="8">
        <v>0</v>
      </c>
      <c r="G278" s="8">
        <v>3</v>
      </c>
      <c r="H278" s="6" t="s">
        <v>344</v>
      </c>
      <c r="I278" s="184" t="s">
        <v>11392</v>
      </c>
      <c r="J278" s="184" t="s">
        <v>11392</v>
      </c>
      <c r="K278" s="184" t="s">
        <v>11391</v>
      </c>
      <c r="L278" s="8">
        <v>14</v>
      </c>
      <c r="M278" s="116"/>
      <c r="P2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&lt;tr&gt;&lt;td&gt;20443-0000&lt;/td&gt;&lt;td&gt;Berms&lt;/td&gt;&lt;td&gt;m&lt;/td&gt;&lt;td&gt;BERMS&lt;/td&gt;&lt;td&gt;LNFT&lt;/td&gt;&lt;td&gt;0&lt;/td&gt;&lt;td&gt;3&lt;/td&gt;&lt;td&gt;N&lt;/td&gt;&lt;td&gt; &lt;/td&gt;&lt;td&gt;&lt;/td&gt;&lt;/tr&gt;</v>
      </c>
      <c r="Q278" s="106" t="str">
        <f>IF(PayItems[[#This Row],[Date Added / Modified]]&gt;0,TEXT(PayItems[[#This Row],[Date Added / Modified]],"m/d/yyy"),"")</f>
        <v/>
      </c>
    </row>
    <row r="279" spans="1:17" x14ac:dyDescent="0.3">
      <c r="A279" s="6" t="s">
        <v>8604</v>
      </c>
      <c r="B279" s="6" t="s">
        <v>8605</v>
      </c>
      <c r="C279" s="6" t="s">
        <v>109</v>
      </c>
      <c r="D279" s="6" t="s">
        <v>8606</v>
      </c>
      <c r="E279" s="8" t="s">
        <v>62</v>
      </c>
      <c r="F279" s="8">
        <v>0</v>
      </c>
      <c r="G279" s="8">
        <v>3</v>
      </c>
      <c r="H279" s="6" t="s">
        <v>344</v>
      </c>
      <c r="I279" s="184" t="s">
        <v>11392</v>
      </c>
      <c r="J279" s="184" t="s">
        <v>11392</v>
      </c>
      <c r="K279" s="184" t="s">
        <v>11391</v>
      </c>
      <c r="L279" s="8">
        <v>14</v>
      </c>
      <c r="M279" s="116"/>
      <c r="P2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&lt;tr&gt;&lt;td&gt;20444-0000&lt;/td&gt;&lt;td&gt;Slope grading&lt;/td&gt;&lt;td&gt;m2&lt;/td&gt;&lt;td&gt;SLOPE GRADING&lt;/td&gt;&lt;td&gt;SQYD&lt;/td&gt;&lt;td&gt;0&lt;/td&gt;&lt;td&gt;3&lt;/td&gt;&lt;td&gt;N&lt;/td&gt;&lt;td&gt; &lt;/td&gt;&lt;td&gt;&lt;/td&gt;&lt;/tr&gt;</v>
      </c>
      <c r="Q279" s="106" t="str">
        <f>IF(PayItems[[#This Row],[Date Added / Modified]]&gt;0,TEXT(PayItems[[#This Row],[Date Added / Modified]],"m/d/yyy"),"")</f>
        <v/>
      </c>
    </row>
    <row r="280" spans="1:17" x14ac:dyDescent="0.3">
      <c r="A280" s="6" t="s">
        <v>1072</v>
      </c>
      <c r="B280" s="6" t="s">
        <v>1073</v>
      </c>
      <c r="C280" s="6" t="s">
        <v>113</v>
      </c>
      <c r="D280" s="6" t="s">
        <v>1074</v>
      </c>
      <c r="E280" s="8" t="s">
        <v>65</v>
      </c>
      <c r="F280" s="8">
        <v>0</v>
      </c>
      <c r="G280" s="8">
        <v>3</v>
      </c>
      <c r="H280" s="6" t="s">
        <v>344</v>
      </c>
      <c r="I280" s="184" t="s">
        <v>11392</v>
      </c>
      <c r="J280" s="184" t="s">
        <v>11392</v>
      </c>
      <c r="K280" s="184" t="s">
        <v>11391</v>
      </c>
      <c r="L280" s="8">
        <v>14</v>
      </c>
      <c r="M280" s="116"/>
      <c r="P2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&lt;tr&gt;&lt;td&gt;20450-1000&lt;/td&gt;&lt;td&gt;Borrow, rock&lt;/td&gt;&lt;td&gt;m3&lt;/td&gt;&lt;td&gt;BORROW, ROCK&lt;/td&gt;&lt;td&gt;CUYD&lt;/td&gt;&lt;td&gt;0&lt;/td&gt;&lt;td&gt;3&lt;/td&gt;&lt;td&gt;N&lt;/td&gt;&lt;td&gt; &lt;/td&gt;&lt;td&gt;&lt;/td&gt;&lt;/tr&gt;</v>
      </c>
      <c r="Q280" s="106" t="str">
        <f>IF(PayItems[[#This Row],[Date Added / Modified]]&gt;0,TEXT(PayItems[[#This Row],[Date Added / Modified]],"m/d/yyy"),"")</f>
        <v/>
      </c>
    </row>
    <row r="281" spans="1:17" x14ac:dyDescent="0.3">
      <c r="A281" s="6" t="s">
        <v>1075</v>
      </c>
      <c r="B281" s="6" t="s">
        <v>1073</v>
      </c>
      <c r="C281" s="6" t="s">
        <v>124</v>
      </c>
      <c r="D281" s="6" t="s">
        <v>1074</v>
      </c>
      <c r="E281" s="8" t="s">
        <v>66</v>
      </c>
      <c r="F281" s="8">
        <v>0</v>
      </c>
      <c r="G281" s="8">
        <v>3</v>
      </c>
      <c r="H281" s="6" t="s">
        <v>344</v>
      </c>
      <c r="I281" s="184" t="s">
        <v>11392</v>
      </c>
      <c r="J281" s="184" t="s">
        <v>11392</v>
      </c>
      <c r="K281" s="184" t="s">
        <v>11391</v>
      </c>
      <c r="L281" s="8">
        <v>14</v>
      </c>
      <c r="M281" s="116"/>
      <c r="P2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&lt;tr&gt;&lt;td&gt;20451-1000&lt;/td&gt;&lt;td&gt;Borrow, rock&lt;/td&gt;&lt;td&gt;t&lt;/td&gt;&lt;td&gt;BORROW, ROCK&lt;/td&gt;&lt;td&gt;TON&lt;/td&gt;&lt;td&gt;0&lt;/td&gt;&lt;td&gt;3&lt;/td&gt;&lt;td&gt;N&lt;/td&gt;&lt;td&gt; &lt;/td&gt;&lt;td&gt;&lt;/td&gt;&lt;/tr&gt;</v>
      </c>
      <c r="Q281" s="106" t="str">
        <f>IF(PayItems[[#This Row],[Date Added / Modified]]&gt;0,TEXT(PayItems[[#This Row],[Date Added / Modified]],"m/d/yyy"),"")</f>
        <v/>
      </c>
    </row>
    <row r="282" spans="1:17" x14ac:dyDescent="0.3">
      <c r="A282" s="6" t="s">
        <v>1076</v>
      </c>
      <c r="B282" s="6" t="s">
        <v>80</v>
      </c>
      <c r="C282" s="6" t="s">
        <v>113</v>
      </c>
      <c r="D282" s="6" t="s">
        <v>1077</v>
      </c>
      <c r="E282" s="8" t="s">
        <v>65</v>
      </c>
      <c r="F282" s="8">
        <v>0</v>
      </c>
      <c r="G282" s="8">
        <v>3</v>
      </c>
      <c r="H282" s="6" t="s">
        <v>344</v>
      </c>
      <c r="I282" s="184" t="s">
        <v>11392</v>
      </c>
      <c r="J282" s="184" t="s">
        <v>11392</v>
      </c>
      <c r="K282" s="184" t="s">
        <v>11391</v>
      </c>
      <c r="L282" s="8">
        <v>14</v>
      </c>
      <c r="M282" s="116"/>
      <c r="P2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&lt;tr&gt;&lt;td&gt;20460-0000&lt;/td&gt;&lt;td&gt;Hand excavation&lt;/td&gt;&lt;td&gt;m3&lt;/td&gt;&lt;td&gt;HAND EXCAVATION&lt;/td&gt;&lt;td&gt;CUYD&lt;/td&gt;&lt;td&gt;0&lt;/td&gt;&lt;td&gt;3&lt;/td&gt;&lt;td&gt;N&lt;/td&gt;&lt;td&gt; &lt;/td&gt;&lt;td&gt;&lt;/td&gt;&lt;/tr&gt;</v>
      </c>
      <c r="Q282" s="106" t="str">
        <f>IF(PayItems[[#This Row],[Date Added / Modified]]&gt;0,TEXT(PayItems[[#This Row],[Date Added / Modified]],"m/d/yyy"),"")</f>
        <v/>
      </c>
    </row>
    <row r="283" spans="1:17" x14ac:dyDescent="0.3">
      <c r="A283" s="6" t="s">
        <v>1078</v>
      </c>
      <c r="B283" s="6" t="s">
        <v>83</v>
      </c>
      <c r="C283" s="6" t="s">
        <v>6</v>
      </c>
      <c r="D283" s="6" t="s">
        <v>1079</v>
      </c>
      <c r="E283" s="8" t="s">
        <v>59</v>
      </c>
      <c r="F283" s="8">
        <v>0</v>
      </c>
      <c r="G283" s="8">
        <v>3</v>
      </c>
      <c r="H283" s="6" t="s">
        <v>344</v>
      </c>
      <c r="I283" s="184" t="s">
        <v>11392</v>
      </c>
      <c r="J283" s="184" t="s">
        <v>11392</v>
      </c>
      <c r="K283" s="184" t="s">
        <v>11391</v>
      </c>
      <c r="L283" s="8">
        <v>14</v>
      </c>
      <c r="M283" s="116"/>
      <c r="P2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&lt;tr&gt;&lt;td&gt;20465-0000&lt;/td&gt;&lt;td&gt;Conserve and place boulder&lt;/td&gt;&lt;td&gt;Each&lt;/td&gt;&lt;td&gt;CONSERVE AND PLACE BOULDER&lt;/td&gt;&lt;td&gt;EACH&lt;/td&gt;&lt;td&gt;0&lt;/td&gt;&lt;td&gt;3&lt;/td&gt;&lt;td&gt;N&lt;/td&gt;&lt;td&gt; &lt;/td&gt;&lt;td&gt;&lt;/td&gt;&lt;/tr&gt;</v>
      </c>
      <c r="Q283" s="106" t="str">
        <f>IF(PayItems[[#This Row],[Date Added / Modified]]&gt;0,TEXT(PayItems[[#This Row],[Date Added / Modified]],"m/d/yyy"),"")</f>
        <v/>
      </c>
    </row>
    <row r="284" spans="1:17" x14ac:dyDescent="0.3">
      <c r="A284" s="6" t="s">
        <v>1080</v>
      </c>
      <c r="B284" s="6" t="s">
        <v>1081</v>
      </c>
      <c r="C284" s="6" t="s">
        <v>113</v>
      </c>
      <c r="D284" s="6" t="s">
        <v>1082</v>
      </c>
      <c r="E284" s="8" t="s">
        <v>65</v>
      </c>
      <c r="F284" s="8">
        <v>0</v>
      </c>
      <c r="G284" s="8">
        <v>3</v>
      </c>
      <c r="H284" s="6" t="s">
        <v>344</v>
      </c>
      <c r="I284" s="184" t="s">
        <v>11392</v>
      </c>
      <c r="J284" s="184" t="s">
        <v>11392</v>
      </c>
      <c r="K284" s="184" t="s">
        <v>11391</v>
      </c>
      <c r="L284" s="8">
        <v>14</v>
      </c>
      <c r="M284" s="116"/>
      <c r="P2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&lt;tr&gt;&lt;td&gt;20466-0000&lt;/td&gt;&lt;td&gt;Conserve and stockpile topsoil&lt;/td&gt;&lt;td&gt;m3&lt;/td&gt;&lt;td&gt;CONSERVE AND STOCKPILE TOPSOIL&lt;/td&gt;&lt;td&gt;CUYD&lt;/td&gt;&lt;td&gt;0&lt;/td&gt;&lt;td&gt;3&lt;/td&gt;&lt;td&gt;N&lt;/td&gt;&lt;td&gt; &lt;/td&gt;&lt;td&gt;&lt;/td&gt;&lt;/tr&gt;</v>
      </c>
      <c r="Q284" s="106" t="str">
        <f>IF(PayItems[[#This Row],[Date Added / Modified]]&gt;0,TEXT(PayItems[[#This Row],[Date Added / Modified]],"m/d/yyy"),"")</f>
        <v/>
      </c>
    </row>
    <row r="285" spans="1:17" x14ac:dyDescent="0.3">
      <c r="A285" s="6" t="s">
        <v>1083</v>
      </c>
      <c r="B285" s="6" t="s">
        <v>81</v>
      </c>
      <c r="C285" s="6" t="s">
        <v>110</v>
      </c>
      <c r="D285" s="6" t="s">
        <v>1084</v>
      </c>
      <c r="E285" s="8" t="s">
        <v>63</v>
      </c>
      <c r="F285" s="8">
        <v>0</v>
      </c>
      <c r="G285" s="8">
        <v>3</v>
      </c>
      <c r="H285" s="6" t="s">
        <v>344</v>
      </c>
      <c r="I285" s="184" t="s">
        <v>11392</v>
      </c>
      <c r="J285" s="184" t="s">
        <v>11392</v>
      </c>
      <c r="K285" s="184" t="s">
        <v>11391</v>
      </c>
      <c r="L285" s="8">
        <v>14</v>
      </c>
      <c r="M285" s="116"/>
      <c r="P2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&lt;tr&gt;&lt;td&gt;20501-0000&lt;/td&gt;&lt;td&gt;Controlled blast hole&lt;/td&gt;&lt;td&gt;m&lt;/td&gt;&lt;td&gt;CONTROLLED BLAST HOLE&lt;/td&gt;&lt;td&gt;LNFT&lt;/td&gt;&lt;td&gt;0&lt;/td&gt;&lt;td&gt;3&lt;/td&gt;&lt;td&gt;N&lt;/td&gt;&lt;td&gt; &lt;/td&gt;&lt;td&gt;&lt;/td&gt;&lt;/tr&gt;</v>
      </c>
      <c r="Q285" s="106" t="str">
        <f>IF(PayItems[[#This Row],[Date Added / Modified]]&gt;0,TEXT(PayItems[[#This Row],[Date Added / Modified]],"m/d/yyy"),"")</f>
        <v/>
      </c>
    </row>
    <row r="286" spans="1:17" x14ac:dyDescent="0.3">
      <c r="A286" s="6" t="s">
        <v>1085</v>
      </c>
      <c r="B286" s="6" t="s">
        <v>82</v>
      </c>
      <c r="C286" s="6" t="s">
        <v>109</v>
      </c>
      <c r="D286" s="6" t="s">
        <v>1086</v>
      </c>
      <c r="E286" s="8" t="s">
        <v>56</v>
      </c>
      <c r="F286" s="8">
        <v>0</v>
      </c>
      <c r="G286" s="8">
        <v>3</v>
      </c>
      <c r="H286" s="6" t="s">
        <v>344</v>
      </c>
      <c r="I286" s="184" t="s">
        <v>11392</v>
      </c>
      <c r="J286" s="184" t="s">
        <v>11392</v>
      </c>
      <c r="K286" s="184" t="s">
        <v>11391</v>
      </c>
      <c r="L286" s="8">
        <v>14</v>
      </c>
      <c r="M286" s="116"/>
      <c r="P2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&lt;tr&gt;&lt;td&gt;20502-0000&lt;/td&gt;&lt;td&gt;Controlled blasting&lt;/td&gt;&lt;td&gt;m2&lt;/td&gt;&lt;td&gt;CONTROLLED BLASTING&lt;/td&gt;&lt;td&gt;SQFT&lt;/td&gt;&lt;td&gt;0&lt;/td&gt;&lt;td&gt;3&lt;/td&gt;&lt;td&gt;N&lt;/td&gt;&lt;td&gt; &lt;/td&gt;&lt;td&gt;&lt;/td&gt;&lt;/tr&gt;</v>
      </c>
      <c r="Q286" s="106" t="str">
        <f>IF(PayItems[[#This Row],[Date Added / Modified]]&gt;0,TEXT(PayItems[[#This Row],[Date Added / Modified]],"m/d/yyy"),"")</f>
        <v/>
      </c>
    </row>
    <row r="287" spans="1:17" x14ac:dyDescent="0.3">
      <c r="A287" s="6" t="s">
        <v>1087</v>
      </c>
      <c r="B287" s="6" t="s">
        <v>88</v>
      </c>
      <c r="C287" s="6" t="s">
        <v>85</v>
      </c>
      <c r="D287" s="6" t="s">
        <v>1088</v>
      </c>
      <c r="E287" s="8" t="s">
        <v>85</v>
      </c>
      <c r="F287" s="8">
        <v>0</v>
      </c>
      <c r="G287" s="8">
        <v>3</v>
      </c>
      <c r="H287" s="6" t="s">
        <v>344</v>
      </c>
      <c r="I287" s="184" t="s">
        <v>11392</v>
      </c>
      <c r="J287" s="184" t="s">
        <v>11392</v>
      </c>
      <c r="K287" s="184" t="s">
        <v>11391</v>
      </c>
      <c r="L287" s="8">
        <v>14</v>
      </c>
      <c r="M287" s="116"/>
      <c r="P2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&lt;tr&gt;&lt;td&gt;20503-0000&lt;/td&gt;&lt;td&gt;Controlled vibration monitoring&lt;/td&gt;&lt;td&gt;LPSM&lt;/td&gt;&lt;td&gt;CONTROLLED VIBRATION MONITORING&lt;/td&gt;&lt;td&gt;LPSM&lt;/td&gt;&lt;td&gt;0&lt;/td&gt;&lt;td&gt;3&lt;/td&gt;&lt;td&gt;N&lt;/td&gt;&lt;td&gt; &lt;/td&gt;&lt;td&gt;&lt;/td&gt;&lt;/tr&gt;</v>
      </c>
      <c r="Q287" s="106" t="str">
        <f>IF(PayItems[[#This Row],[Date Added / Modified]]&gt;0,TEXT(PayItems[[#This Row],[Date Added / Modified]],"m/d/yyy"),"")</f>
        <v/>
      </c>
    </row>
    <row r="288" spans="1:17" x14ac:dyDescent="0.3">
      <c r="A288" s="6" t="s">
        <v>1089</v>
      </c>
      <c r="B288" s="6" t="s">
        <v>89</v>
      </c>
      <c r="C288" s="6" t="s">
        <v>85</v>
      </c>
      <c r="D288" s="6" t="s">
        <v>1090</v>
      </c>
      <c r="E288" s="8" t="s">
        <v>85</v>
      </c>
      <c r="F288" s="8">
        <v>0</v>
      </c>
      <c r="G288" s="8">
        <v>3</v>
      </c>
      <c r="H288" s="6" t="s">
        <v>344</v>
      </c>
      <c r="I288" s="184" t="s">
        <v>11392</v>
      </c>
      <c r="J288" s="184" t="s">
        <v>11392</v>
      </c>
      <c r="K288" s="184" t="s">
        <v>11391</v>
      </c>
      <c r="L288" s="8">
        <v>14</v>
      </c>
      <c r="M288" s="116"/>
      <c r="P2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&lt;tr&gt;&lt;td&gt;20504-0000&lt;/td&gt;&lt;td&gt;Blasting consultant&lt;/td&gt;&lt;td&gt;LPSM&lt;/td&gt;&lt;td&gt;BLASTING CONSULTANT&lt;/td&gt;&lt;td&gt;LPSM&lt;/td&gt;&lt;td&gt;0&lt;/td&gt;&lt;td&gt;3&lt;/td&gt;&lt;td&gt;N&lt;/td&gt;&lt;td&gt; &lt;/td&gt;&lt;td&gt;&lt;/td&gt;&lt;/tr&gt;</v>
      </c>
      <c r="Q288" s="106" t="str">
        <f>IF(PayItems[[#This Row],[Date Added / Modified]]&gt;0,TEXT(PayItems[[#This Row],[Date Added / Modified]],"m/d/yyy"),"")</f>
        <v/>
      </c>
    </row>
    <row r="289" spans="1:17" x14ac:dyDescent="0.3">
      <c r="A289" s="6" t="s">
        <v>1091</v>
      </c>
      <c r="B289" s="6" t="s">
        <v>9821</v>
      </c>
      <c r="C289" s="6" t="s">
        <v>109</v>
      </c>
      <c r="D289" s="6" t="s">
        <v>9744</v>
      </c>
      <c r="E289" s="6" t="s">
        <v>62</v>
      </c>
      <c r="F289" s="8">
        <v>0</v>
      </c>
      <c r="G289" s="8">
        <v>3</v>
      </c>
      <c r="H289" s="6" t="s">
        <v>344</v>
      </c>
      <c r="I289" s="184" t="s">
        <v>11392</v>
      </c>
      <c r="J289" s="184" t="s">
        <v>11392</v>
      </c>
      <c r="K289" s="184" t="s">
        <v>11391</v>
      </c>
      <c r="L289" s="8">
        <v>14</v>
      </c>
      <c r="M289" s="116"/>
      <c r="P2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&lt;tr&gt;&lt;td&gt;20701-0100&lt;/td&gt;&lt;td&gt;Separation-stabilization geotextile, class 1, type A&lt;/td&gt;&lt;td&gt;m2&lt;/td&gt;&lt;td&gt;SEPARATION-STABILIZATION GEOTEXTILE, CLASS 1, TYPE A&lt;/td&gt;&lt;td&gt;SQYD&lt;/td&gt;&lt;td&gt;0&lt;/td&gt;&lt;td&gt;3&lt;/td&gt;&lt;td&gt;N&lt;/td&gt;&lt;td&gt; &lt;/td&gt;&lt;td&gt;&lt;/td&gt;&lt;/tr&gt;</v>
      </c>
      <c r="Q289" s="106" t="str">
        <f>IF(PayItems[[#This Row],[Date Added / Modified]]&gt;0,TEXT(PayItems[[#This Row],[Date Added / Modified]],"m/d/yyy"),"")</f>
        <v/>
      </c>
    </row>
    <row r="290" spans="1:17" x14ac:dyDescent="0.3">
      <c r="A290" s="6" t="s">
        <v>1092</v>
      </c>
      <c r="B290" s="6" t="s">
        <v>9822</v>
      </c>
      <c r="C290" s="6" t="s">
        <v>109</v>
      </c>
      <c r="D290" s="6" t="s">
        <v>9745</v>
      </c>
      <c r="E290" s="6" t="s">
        <v>62</v>
      </c>
      <c r="F290" s="8">
        <v>0</v>
      </c>
      <c r="G290" s="8">
        <v>3</v>
      </c>
      <c r="H290" s="6" t="s">
        <v>344</v>
      </c>
      <c r="I290" s="184" t="s">
        <v>11392</v>
      </c>
      <c r="J290" s="184" t="s">
        <v>11392</v>
      </c>
      <c r="K290" s="184" t="s">
        <v>11391</v>
      </c>
      <c r="L290" s="8">
        <v>14</v>
      </c>
      <c r="M290" s="116"/>
      <c r="P2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&lt;tr&gt;&lt;td&gt;20701-0200&lt;/td&gt;&lt;td&gt;Separation-stabilization geotextile, class 1, type B&lt;/td&gt;&lt;td&gt;m2&lt;/td&gt;&lt;td&gt;SEPARATION-STABILIZATION GEOTEXTILE, CLASS 1, TYPE B&lt;/td&gt;&lt;td&gt;SQYD&lt;/td&gt;&lt;td&gt;0&lt;/td&gt;&lt;td&gt;3&lt;/td&gt;&lt;td&gt;N&lt;/td&gt;&lt;td&gt; &lt;/td&gt;&lt;td&gt;&lt;/td&gt;&lt;/tr&gt;</v>
      </c>
      <c r="Q290" s="106" t="str">
        <f>IF(PayItems[[#This Row],[Date Added / Modified]]&gt;0,TEXT(PayItems[[#This Row],[Date Added / Modified]],"m/d/yyy"),"")</f>
        <v/>
      </c>
    </row>
    <row r="291" spans="1:17" x14ac:dyDescent="0.3">
      <c r="A291" s="6" t="s">
        <v>1093</v>
      </c>
      <c r="B291" s="6" t="s">
        <v>9823</v>
      </c>
      <c r="C291" s="6" t="s">
        <v>109</v>
      </c>
      <c r="D291" s="6" t="s">
        <v>9746</v>
      </c>
      <c r="E291" s="6" t="s">
        <v>62</v>
      </c>
      <c r="F291" s="8">
        <v>0</v>
      </c>
      <c r="G291" s="8">
        <v>3</v>
      </c>
      <c r="H291" s="6" t="s">
        <v>344</v>
      </c>
      <c r="I291" s="184" t="s">
        <v>11392</v>
      </c>
      <c r="J291" s="184" t="s">
        <v>11392</v>
      </c>
      <c r="K291" s="184" t="s">
        <v>11391</v>
      </c>
      <c r="L291" s="8">
        <v>14</v>
      </c>
      <c r="M291" s="116"/>
      <c r="P2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&lt;tr&gt;&lt;td&gt;20701-0300&lt;/td&gt;&lt;td&gt;Separation-stabilization geotextile, class 1, type C&lt;/td&gt;&lt;td&gt;m2&lt;/td&gt;&lt;td&gt;SEPARATION-STABILIZATION GEOTEXTILE, CLASS 1, TYPE C&lt;/td&gt;&lt;td&gt;SQYD&lt;/td&gt;&lt;td&gt;0&lt;/td&gt;&lt;td&gt;3&lt;/td&gt;&lt;td&gt;N&lt;/td&gt;&lt;td&gt; &lt;/td&gt;&lt;td&gt;&lt;/td&gt;&lt;/tr&gt;</v>
      </c>
      <c r="Q291" s="106" t="str">
        <f>IF(PayItems[[#This Row],[Date Added / Modified]]&gt;0,TEXT(PayItems[[#This Row],[Date Added / Modified]],"m/d/yyy"),"")</f>
        <v/>
      </c>
    </row>
    <row r="292" spans="1:17" x14ac:dyDescent="0.3">
      <c r="A292" s="6" t="s">
        <v>1094</v>
      </c>
      <c r="B292" s="6" t="s">
        <v>9824</v>
      </c>
      <c r="C292" s="6" t="s">
        <v>109</v>
      </c>
      <c r="D292" s="6" t="s">
        <v>9747</v>
      </c>
      <c r="E292" s="6" t="s">
        <v>62</v>
      </c>
      <c r="F292" s="8">
        <v>0</v>
      </c>
      <c r="G292" s="8">
        <v>3</v>
      </c>
      <c r="H292" s="6" t="s">
        <v>344</v>
      </c>
      <c r="I292" s="184" t="s">
        <v>11392</v>
      </c>
      <c r="J292" s="184" t="s">
        <v>11392</v>
      </c>
      <c r="K292" s="184" t="s">
        <v>11391</v>
      </c>
      <c r="L292" s="8">
        <v>14</v>
      </c>
      <c r="M292" s="116"/>
      <c r="P2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&lt;tr&gt;&lt;td&gt;20701-0400&lt;/td&gt;&lt;td&gt;Separation-stabilization geotextile, class 1, type D&lt;/td&gt;&lt;td&gt;m2&lt;/td&gt;&lt;td&gt;SEPARATION-STABILIZATION GEOTEXTILE, CLASS 1, TYPE D&lt;/td&gt;&lt;td&gt;SQYD&lt;/td&gt;&lt;td&gt;0&lt;/td&gt;&lt;td&gt;3&lt;/td&gt;&lt;td&gt;N&lt;/td&gt;&lt;td&gt; &lt;/td&gt;&lt;td&gt;&lt;/td&gt;&lt;/tr&gt;</v>
      </c>
      <c r="Q292" s="106" t="str">
        <f>IF(PayItems[[#This Row],[Date Added / Modified]]&gt;0,TEXT(PayItems[[#This Row],[Date Added / Modified]],"m/d/yyy"),"")</f>
        <v/>
      </c>
    </row>
    <row r="293" spans="1:17" x14ac:dyDescent="0.3">
      <c r="A293" s="6" t="s">
        <v>1095</v>
      </c>
      <c r="B293" s="6" t="s">
        <v>9825</v>
      </c>
      <c r="C293" s="6" t="s">
        <v>109</v>
      </c>
      <c r="D293" s="6" t="s">
        <v>9748</v>
      </c>
      <c r="E293" s="6" t="s">
        <v>62</v>
      </c>
      <c r="F293" s="8">
        <v>0</v>
      </c>
      <c r="G293" s="8">
        <v>3</v>
      </c>
      <c r="H293" s="6" t="s">
        <v>344</v>
      </c>
      <c r="I293" s="184" t="s">
        <v>11392</v>
      </c>
      <c r="J293" s="184" t="s">
        <v>11392</v>
      </c>
      <c r="K293" s="184" t="s">
        <v>11391</v>
      </c>
      <c r="L293" s="8">
        <v>14</v>
      </c>
      <c r="M293" s="116"/>
      <c r="P2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&lt;tr&gt;&lt;td&gt;20701-0500&lt;/td&gt;&lt;td&gt;Separation-stabilization geotextile, class 1, type E&lt;/td&gt;&lt;td&gt;m2&lt;/td&gt;&lt;td&gt;SEPARATION-STABILIZATION GEOTEXTILE, CLASS 1, TYPE E&lt;/td&gt;&lt;td&gt;SQYD&lt;/td&gt;&lt;td&gt;0&lt;/td&gt;&lt;td&gt;3&lt;/td&gt;&lt;td&gt;N&lt;/td&gt;&lt;td&gt; &lt;/td&gt;&lt;td&gt;&lt;/td&gt;&lt;/tr&gt;</v>
      </c>
      <c r="Q293" s="106" t="str">
        <f>IF(PayItems[[#This Row],[Date Added / Modified]]&gt;0,TEXT(PayItems[[#This Row],[Date Added / Modified]],"m/d/yyy"),"")</f>
        <v/>
      </c>
    </row>
    <row r="294" spans="1:17" x14ac:dyDescent="0.3">
      <c r="A294" s="6" t="s">
        <v>1096</v>
      </c>
      <c r="B294" s="6" t="s">
        <v>9826</v>
      </c>
      <c r="C294" s="6" t="s">
        <v>109</v>
      </c>
      <c r="D294" s="6" t="s">
        <v>9749</v>
      </c>
      <c r="E294" s="6" t="s">
        <v>62</v>
      </c>
      <c r="F294" s="8">
        <v>0</v>
      </c>
      <c r="G294" s="8">
        <v>3</v>
      </c>
      <c r="H294" s="6" t="s">
        <v>344</v>
      </c>
      <c r="I294" s="184" t="s">
        <v>11392</v>
      </c>
      <c r="J294" s="184" t="s">
        <v>11392</v>
      </c>
      <c r="K294" s="184" t="s">
        <v>11391</v>
      </c>
      <c r="L294" s="8">
        <v>14</v>
      </c>
      <c r="M294" s="116"/>
      <c r="P2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&lt;tr&gt;&lt;td&gt;20701-0600&lt;/td&gt;&lt;td&gt;Separation-stabilization geotextile, class 2, type A&lt;/td&gt;&lt;td&gt;m2&lt;/td&gt;&lt;td&gt;SEPARATION-STABILIZATION GEOTEXTILE, CLASS 2, TYPE A&lt;/td&gt;&lt;td&gt;SQYD&lt;/td&gt;&lt;td&gt;0&lt;/td&gt;&lt;td&gt;3&lt;/td&gt;&lt;td&gt;N&lt;/td&gt;&lt;td&gt; &lt;/td&gt;&lt;td&gt;&lt;/td&gt;&lt;/tr&gt;</v>
      </c>
      <c r="Q294" s="106" t="str">
        <f>IF(PayItems[[#This Row],[Date Added / Modified]]&gt;0,TEXT(PayItems[[#This Row],[Date Added / Modified]],"m/d/yyy"),"")</f>
        <v/>
      </c>
    </row>
    <row r="295" spans="1:17" x14ac:dyDescent="0.3">
      <c r="A295" s="6" t="s">
        <v>1097</v>
      </c>
      <c r="B295" s="6" t="s">
        <v>9827</v>
      </c>
      <c r="C295" s="6" t="s">
        <v>109</v>
      </c>
      <c r="D295" s="6" t="s">
        <v>9750</v>
      </c>
      <c r="E295" s="6" t="s">
        <v>62</v>
      </c>
      <c r="F295" s="8">
        <v>0</v>
      </c>
      <c r="G295" s="8">
        <v>3</v>
      </c>
      <c r="H295" s="6" t="s">
        <v>344</v>
      </c>
      <c r="I295" s="184" t="s">
        <v>11392</v>
      </c>
      <c r="J295" s="184" t="s">
        <v>11392</v>
      </c>
      <c r="K295" s="184" t="s">
        <v>11391</v>
      </c>
      <c r="L295" s="8">
        <v>14</v>
      </c>
      <c r="M295" s="116"/>
      <c r="P2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&lt;tr&gt;&lt;td&gt;20701-0700&lt;/td&gt;&lt;td&gt;Separation-stabilization geotextile, class 2, type B&lt;/td&gt;&lt;td&gt;m2&lt;/td&gt;&lt;td&gt;SEPARATION-STABILIZATION GEOTEXTILE, CLASS 2, TYPE B&lt;/td&gt;&lt;td&gt;SQYD&lt;/td&gt;&lt;td&gt;0&lt;/td&gt;&lt;td&gt;3&lt;/td&gt;&lt;td&gt;N&lt;/td&gt;&lt;td&gt; &lt;/td&gt;&lt;td&gt;&lt;/td&gt;&lt;/tr&gt;</v>
      </c>
      <c r="Q295" s="106" t="str">
        <f>IF(PayItems[[#This Row],[Date Added / Modified]]&gt;0,TEXT(PayItems[[#This Row],[Date Added / Modified]],"m/d/yyy"),"")</f>
        <v/>
      </c>
    </row>
    <row r="296" spans="1:17" x14ac:dyDescent="0.3">
      <c r="A296" s="6" t="s">
        <v>1098</v>
      </c>
      <c r="B296" s="6" t="s">
        <v>9828</v>
      </c>
      <c r="C296" s="6" t="s">
        <v>109</v>
      </c>
      <c r="D296" s="6" t="s">
        <v>9751</v>
      </c>
      <c r="E296" s="6" t="s">
        <v>62</v>
      </c>
      <c r="F296" s="8">
        <v>0</v>
      </c>
      <c r="G296" s="8">
        <v>3</v>
      </c>
      <c r="H296" s="6" t="s">
        <v>344</v>
      </c>
      <c r="I296" s="184" t="s">
        <v>11392</v>
      </c>
      <c r="J296" s="184" t="s">
        <v>11392</v>
      </c>
      <c r="K296" s="184" t="s">
        <v>11391</v>
      </c>
      <c r="L296" s="8">
        <v>14</v>
      </c>
      <c r="M296" s="116"/>
      <c r="P2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&lt;tr&gt;&lt;td&gt;20701-0800&lt;/td&gt;&lt;td&gt;Separation-stabilization geotextile, class 2, type C&lt;/td&gt;&lt;td&gt;m2&lt;/td&gt;&lt;td&gt;SEPARATION-STABILIZATION GEOTEXTILE, CLASS 2, TYPE C&lt;/td&gt;&lt;td&gt;SQYD&lt;/td&gt;&lt;td&gt;0&lt;/td&gt;&lt;td&gt;3&lt;/td&gt;&lt;td&gt;N&lt;/td&gt;&lt;td&gt; &lt;/td&gt;&lt;td&gt;&lt;/td&gt;&lt;/tr&gt;</v>
      </c>
      <c r="Q296" s="106" t="str">
        <f>IF(PayItems[[#This Row],[Date Added / Modified]]&gt;0,TEXT(PayItems[[#This Row],[Date Added / Modified]],"m/d/yyy"),"")</f>
        <v/>
      </c>
    </row>
    <row r="297" spans="1:17" x14ac:dyDescent="0.3">
      <c r="A297" s="6" t="s">
        <v>1099</v>
      </c>
      <c r="B297" s="6" t="s">
        <v>9829</v>
      </c>
      <c r="C297" s="6" t="s">
        <v>109</v>
      </c>
      <c r="D297" s="6" t="s">
        <v>9752</v>
      </c>
      <c r="E297" s="6" t="s">
        <v>62</v>
      </c>
      <c r="F297" s="8">
        <v>0</v>
      </c>
      <c r="G297" s="8">
        <v>3</v>
      </c>
      <c r="H297" s="6" t="s">
        <v>344</v>
      </c>
      <c r="I297" s="184" t="s">
        <v>11392</v>
      </c>
      <c r="J297" s="184" t="s">
        <v>11392</v>
      </c>
      <c r="K297" s="184" t="s">
        <v>11391</v>
      </c>
      <c r="L297" s="8">
        <v>14</v>
      </c>
      <c r="M297" s="116"/>
      <c r="P2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&lt;tr&gt;&lt;td&gt;20701-0900&lt;/td&gt;&lt;td&gt;Separation-stabilization geotextile, class 2, type D&lt;/td&gt;&lt;td&gt;m2&lt;/td&gt;&lt;td&gt;SEPARATION-STABILIZATION GEOTEXTILE, CLASS 2, TYPE D&lt;/td&gt;&lt;td&gt;SQYD&lt;/td&gt;&lt;td&gt;0&lt;/td&gt;&lt;td&gt;3&lt;/td&gt;&lt;td&gt;N&lt;/td&gt;&lt;td&gt; &lt;/td&gt;&lt;td&gt;&lt;/td&gt;&lt;/tr&gt;</v>
      </c>
      <c r="Q297" s="106" t="str">
        <f>IF(PayItems[[#This Row],[Date Added / Modified]]&gt;0,TEXT(PayItems[[#This Row],[Date Added / Modified]],"m/d/yyy"),"")</f>
        <v/>
      </c>
    </row>
    <row r="298" spans="1:17" x14ac:dyDescent="0.3">
      <c r="A298" s="6" t="s">
        <v>1100</v>
      </c>
      <c r="B298" s="6" t="s">
        <v>9830</v>
      </c>
      <c r="C298" s="6" t="s">
        <v>109</v>
      </c>
      <c r="D298" s="6" t="s">
        <v>9753</v>
      </c>
      <c r="E298" s="6" t="s">
        <v>62</v>
      </c>
      <c r="F298" s="8">
        <v>0</v>
      </c>
      <c r="G298" s="8">
        <v>3</v>
      </c>
      <c r="H298" s="6" t="s">
        <v>344</v>
      </c>
      <c r="I298" s="184" t="s">
        <v>11392</v>
      </c>
      <c r="J298" s="184" t="s">
        <v>11392</v>
      </c>
      <c r="K298" s="184" t="s">
        <v>11391</v>
      </c>
      <c r="L298" s="8">
        <v>14</v>
      </c>
      <c r="M298" s="116"/>
      <c r="P2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&lt;tr&gt;&lt;td&gt;20701-1000&lt;/td&gt;&lt;td&gt;Separation-stabilization geotextile, class 2, type E&lt;/td&gt;&lt;td&gt;m2&lt;/td&gt;&lt;td&gt;SEPARATION-STABILIZATION GEOTEXTILE, CLASS 2, TYPE E&lt;/td&gt;&lt;td&gt;SQYD&lt;/td&gt;&lt;td&gt;0&lt;/td&gt;&lt;td&gt;3&lt;/td&gt;&lt;td&gt;N&lt;/td&gt;&lt;td&gt; &lt;/td&gt;&lt;td&gt;&lt;/td&gt;&lt;/tr&gt;</v>
      </c>
      <c r="Q298" s="106" t="str">
        <f>IF(PayItems[[#This Row],[Date Added / Modified]]&gt;0,TEXT(PayItems[[#This Row],[Date Added / Modified]],"m/d/yyy"),"")</f>
        <v/>
      </c>
    </row>
    <row r="299" spans="1:17" x14ac:dyDescent="0.3">
      <c r="A299" s="6" t="s">
        <v>9446</v>
      </c>
      <c r="B299" s="6" t="s">
        <v>9831</v>
      </c>
      <c r="C299" s="6" t="s">
        <v>109</v>
      </c>
      <c r="D299" s="6" t="s">
        <v>9755</v>
      </c>
      <c r="E299" s="6" t="s">
        <v>62</v>
      </c>
      <c r="F299" s="8">
        <v>0</v>
      </c>
      <c r="G299" s="8">
        <v>3</v>
      </c>
      <c r="H299" s="6" t="s">
        <v>344</v>
      </c>
      <c r="I299" s="184" t="s">
        <v>11392</v>
      </c>
      <c r="J299" s="184" t="s">
        <v>11392</v>
      </c>
      <c r="K299" s="184" t="s">
        <v>11391</v>
      </c>
      <c r="L299" s="8">
        <v>14</v>
      </c>
      <c r="M299" s="116"/>
      <c r="P2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&lt;tr&gt;&lt;td&gt;20702-0100&lt;/td&gt;&lt;td&gt;Geotextile filter, class 1, type A&lt;/td&gt;&lt;td&gt;m2&lt;/td&gt;&lt;td&gt;GEOTEXTILE FILTER, CLASS 1, TYPE A&lt;/td&gt;&lt;td&gt;SQYD&lt;/td&gt;&lt;td&gt;0&lt;/td&gt;&lt;td&gt;3&lt;/td&gt;&lt;td&gt;N&lt;/td&gt;&lt;td&gt; &lt;/td&gt;&lt;td&gt;&lt;/td&gt;&lt;/tr&gt;</v>
      </c>
      <c r="Q299" s="106" t="str">
        <f>IF(PayItems[[#This Row],[Date Added / Modified]]&gt;0,TEXT(PayItems[[#This Row],[Date Added / Modified]],"m/d/yyy"),"")</f>
        <v/>
      </c>
    </row>
    <row r="300" spans="1:17" x14ac:dyDescent="0.3">
      <c r="A300" s="6" t="s">
        <v>9447</v>
      </c>
      <c r="B300" s="6" t="s">
        <v>9832</v>
      </c>
      <c r="C300" s="6" t="s">
        <v>109</v>
      </c>
      <c r="D300" s="6" t="s">
        <v>9754</v>
      </c>
      <c r="E300" s="6" t="s">
        <v>62</v>
      </c>
      <c r="F300" s="8">
        <v>0</v>
      </c>
      <c r="G300" s="8">
        <v>3</v>
      </c>
      <c r="H300" s="6" t="s">
        <v>344</v>
      </c>
      <c r="I300" s="184" t="s">
        <v>11392</v>
      </c>
      <c r="J300" s="184" t="s">
        <v>11392</v>
      </c>
      <c r="K300" s="184" t="s">
        <v>11391</v>
      </c>
      <c r="L300" s="8">
        <v>14</v>
      </c>
      <c r="M300" s="116"/>
      <c r="P3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&lt;tr&gt;&lt;td&gt;20702-0200&lt;/td&gt;&lt;td&gt;Geotextile filter, class 1, type B&lt;/td&gt;&lt;td&gt;m2&lt;/td&gt;&lt;td&gt;GEOTEXTILE FILTER, CLASS 1, TYPE B&lt;/td&gt;&lt;td&gt;SQYD&lt;/td&gt;&lt;td&gt;0&lt;/td&gt;&lt;td&gt;3&lt;/td&gt;&lt;td&gt;N&lt;/td&gt;&lt;td&gt; &lt;/td&gt;&lt;td&gt;&lt;/td&gt;&lt;/tr&gt;</v>
      </c>
      <c r="Q300" s="106" t="str">
        <f>IF(PayItems[[#This Row],[Date Added / Modified]]&gt;0,TEXT(PayItems[[#This Row],[Date Added / Modified]],"m/d/yyy"),"")</f>
        <v/>
      </c>
    </row>
    <row r="301" spans="1:17" x14ac:dyDescent="0.3">
      <c r="A301" s="6" t="s">
        <v>9448</v>
      </c>
      <c r="B301" s="6" t="s">
        <v>9833</v>
      </c>
      <c r="C301" s="6" t="s">
        <v>109</v>
      </c>
      <c r="D301" s="6" t="s">
        <v>9756</v>
      </c>
      <c r="E301" s="6" t="s">
        <v>62</v>
      </c>
      <c r="F301" s="8">
        <v>0</v>
      </c>
      <c r="G301" s="8">
        <v>3</v>
      </c>
      <c r="H301" s="6" t="s">
        <v>344</v>
      </c>
      <c r="I301" s="184" t="s">
        <v>11392</v>
      </c>
      <c r="J301" s="184" t="s">
        <v>11392</v>
      </c>
      <c r="K301" s="184" t="s">
        <v>11391</v>
      </c>
      <c r="L301" s="8">
        <v>14</v>
      </c>
      <c r="M301" s="116"/>
      <c r="P3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&lt;tr&gt;&lt;td&gt;20702-0300&lt;/td&gt;&lt;td&gt;Geotextile filter, class 1, type C&lt;/td&gt;&lt;td&gt;m2&lt;/td&gt;&lt;td&gt;GEOTEXTILE FILTER, CLASS 1, TYPE C&lt;/td&gt;&lt;td&gt;SQYD&lt;/td&gt;&lt;td&gt;0&lt;/td&gt;&lt;td&gt;3&lt;/td&gt;&lt;td&gt;N&lt;/td&gt;&lt;td&gt; &lt;/td&gt;&lt;td&gt;&lt;/td&gt;&lt;/tr&gt;</v>
      </c>
      <c r="Q301" s="106" t="str">
        <f>IF(PayItems[[#This Row],[Date Added / Modified]]&gt;0,TEXT(PayItems[[#This Row],[Date Added / Modified]],"m/d/yyy"),"")</f>
        <v/>
      </c>
    </row>
    <row r="302" spans="1:17" x14ac:dyDescent="0.3">
      <c r="A302" s="6" t="s">
        <v>9449</v>
      </c>
      <c r="B302" s="6" t="s">
        <v>9834</v>
      </c>
      <c r="C302" s="6" t="s">
        <v>109</v>
      </c>
      <c r="D302" s="6" t="s">
        <v>9757</v>
      </c>
      <c r="E302" s="6" t="s">
        <v>62</v>
      </c>
      <c r="F302" s="8">
        <v>0</v>
      </c>
      <c r="G302" s="8">
        <v>3</v>
      </c>
      <c r="H302" s="6" t="s">
        <v>344</v>
      </c>
      <c r="I302" s="184" t="s">
        <v>11392</v>
      </c>
      <c r="J302" s="184" t="s">
        <v>11392</v>
      </c>
      <c r="K302" s="184" t="s">
        <v>11391</v>
      </c>
      <c r="L302" s="8">
        <v>14</v>
      </c>
      <c r="M302" s="116"/>
      <c r="P3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&lt;tr&gt;&lt;td&gt;20702-0400&lt;/td&gt;&lt;td&gt;Geotextile filter, class 1, type D&lt;/td&gt;&lt;td&gt;m2&lt;/td&gt;&lt;td&gt;GEOTEXTILE FILTER, CLASS 1, TYPE D&lt;/td&gt;&lt;td&gt;SQYD&lt;/td&gt;&lt;td&gt;0&lt;/td&gt;&lt;td&gt;3&lt;/td&gt;&lt;td&gt;N&lt;/td&gt;&lt;td&gt; &lt;/td&gt;&lt;td&gt;&lt;/td&gt;&lt;/tr&gt;</v>
      </c>
      <c r="Q302" s="106" t="str">
        <f>IF(PayItems[[#This Row],[Date Added / Modified]]&gt;0,TEXT(PayItems[[#This Row],[Date Added / Modified]],"m/d/yyy"),"")</f>
        <v/>
      </c>
    </row>
    <row r="303" spans="1:17" x14ac:dyDescent="0.3">
      <c r="A303" s="6" t="s">
        <v>9450</v>
      </c>
      <c r="B303" s="6" t="s">
        <v>9835</v>
      </c>
      <c r="C303" s="6" t="s">
        <v>109</v>
      </c>
      <c r="D303" s="6" t="s">
        <v>9758</v>
      </c>
      <c r="E303" s="6" t="s">
        <v>62</v>
      </c>
      <c r="F303" s="8">
        <v>0</v>
      </c>
      <c r="G303" s="8">
        <v>3</v>
      </c>
      <c r="H303" s="6" t="s">
        <v>344</v>
      </c>
      <c r="I303" s="184" t="s">
        <v>11392</v>
      </c>
      <c r="J303" s="184" t="s">
        <v>11392</v>
      </c>
      <c r="K303" s="184" t="s">
        <v>11391</v>
      </c>
      <c r="L303" s="8">
        <v>14</v>
      </c>
      <c r="M303" s="116"/>
      <c r="P3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&lt;tr&gt;&lt;td&gt;20702-0500&lt;/td&gt;&lt;td&gt;Geotextile filter, class 1, type E&lt;/td&gt;&lt;td&gt;m2&lt;/td&gt;&lt;td&gt;GEOTEXTILE FILTER, CLASS 1, TYPE E&lt;/td&gt;&lt;td&gt;SQYD&lt;/td&gt;&lt;td&gt;0&lt;/td&gt;&lt;td&gt;3&lt;/td&gt;&lt;td&gt;N&lt;/td&gt;&lt;td&gt; &lt;/td&gt;&lt;td&gt;&lt;/td&gt;&lt;/tr&gt;</v>
      </c>
      <c r="Q303" s="106" t="str">
        <f>IF(PayItems[[#This Row],[Date Added / Modified]]&gt;0,TEXT(PayItems[[#This Row],[Date Added / Modified]],"m/d/yyy"),"")</f>
        <v/>
      </c>
    </row>
    <row r="304" spans="1:17" x14ac:dyDescent="0.3">
      <c r="A304" s="6" t="s">
        <v>9451</v>
      </c>
      <c r="B304" s="6" t="s">
        <v>9836</v>
      </c>
      <c r="C304" s="6" t="s">
        <v>109</v>
      </c>
      <c r="D304" s="6" t="s">
        <v>9759</v>
      </c>
      <c r="E304" s="6" t="s">
        <v>62</v>
      </c>
      <c r="F304" s="8">
        <v>0</v>
      </c>
      <c r="G304" s="8">
        <v>3</v>
      </c>
      <c r="H304" s="6" t="s">
        <v>344</v>
      </c>
      <c r="I304" s="184" t="s">
        <v>11392</v>
      </c>
      <c r="J304" s="184" t="s">
        <v>11392</v>
      </c>
      <c r="K304" s="184" t="s">
        <v>11391</v>
      </c>
      <c r="L304" s="8">
        <v>14</v>
      </c>
      <c r="M304" s="116"/>
      <c r="P3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&lt;tr&gt;&lt;td&gt;20702-0600&lt;/td&gt;&lt;td&gt;Geotextile filter, class 2, type A&lt;/td&gt;&lt;td&gt;m2&lt;/td&gt;&lt;td&gt;GEOTEXTILE FILTER, CLASS 2, TYPE A&lt;/td&gt;&lt;td&gt;SQYD&lt;/td&gt;&lt;td&gt;0&lt;/td&gt;&lt;td&gt;3&lt;/td&gt;&lt;td&gt;N&lt;/td&gt;&lt;td&gt; &lt;/td&gt;&lt;td&gt;&lt;/td&gt;&lt;/tr&gt;</v>
      </c>
      <c r="Q304" s="106" t="str">
        <f>IF(PayItems[[#This Row],[Date Added / Modified]]&gt;0,TEXT(PayItems[[#This Row],[Date Added / Modified]],"m/d/yyy"),"")</f>
        <v/>
      </c>
    </row>
    <row r="305" spans="1:17" x14ac:dyDescent="0.3">
      <c r="A305" s="6" t="s">
        <v>9452</v>
      </c>
      <c r="B305" s="6" t="s">
        <v>9837</v>
      </c>
      <c r="C305" s="6" t="s">
        <v>109</v>
      </c>
      <c r="D305" s="6" t="s">
        <v>9760</v>
      </c>
      <c r="E305" s="6" t="s">
        <v>62</v>
      </c>
      <c r="F305" s="8">
        <v>0</v>
      </c>
      <c r="G305" s="8">
        <v>3</v>
      </c>
      <c r="H305" s="6" t="s">
        <v>344</v>
      </c>
      <c r="I305" s="184" t="s">
        <v>11392</v>
      </c>
      <c r="J305" s="184" t="s">
        <v>11392</v>
      </c>
      <c r="K305" s="184" t="s">
        <v>11391</v>
      </c>
      <c r="L305" s="8">
        <v>14</v>
      </c>
      <c r="M305" s="116"/>
      <c r="P3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&lt;tr&gt;&lt;td&gt;20702-0700&lt;/td&gt;&lt;td&gt;Geotextile filter, class 2, type B&lt;/td&gt;&lt;td&gt;m2&lt;/td&gt;&lt;td&gt;GEOTEXTILE FILTER, CLASS 2, TYPE B&lt;/td&gt;&lt;td&gt;SQYD&lt;/td&gt;&lt;td&gt;0&lt;/td&gt;&lt;td&gt;3&lt;/td&gt;&lt;td&gt;N&lt;/td&gt;&lt;td&gt; &lt;/td&gt;&lt;td&gt;&lt;/td&gt;&lt;/tr&gt;</v>
      </c>
      <c r="Q305" s="106" t="str">
        <f>IF(PayItems[[#This Row],[Date Added / Modified]]&gt;0,TEXT(PayItems[[#This Row],[Date Added / Modified]],"m/d/yyy"),"")</f>
        <v/>
      </c>
    </row>
    <row r="306" spans="1:17" x14ac:dyDescent="0.3">
      <c r="A306" s="6" t="s">
        <v>9453</v>
      </c>
      <c r="B306" s="6" t="s">
        <v>9838</v>
      </c>
      <c r="C306" s="6" t="s">
        <v>109</v>
      </c>
      <c r="D306" s="6" t="s">
        <v>9761</v>
      </c>
      <c r="E306" s="6" t="s">
        <v>62</v>
      </c>
      <c r="F306" s="8">
        <v>0</v>
      </c>
      <c r="G306" s="8">
        <v>3</v>
      </c>
      <c r="H306" s="6" t="s">
        <v>344</v>
      </c>
      <c r="I306" s="184" t="s">
        <v>11392</v>
      </c>
      <c r="J306" s="184" t="s">
        <v>11392</v>
      </c>
      <c r="K306" s="184" t="s">
        <v>11391</v>
      </c>
      <c r="L306" s="8">
        <v>14</v>
      </c>
      <c r="M306" s="116"/>
      <c r="P3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&lt;tr&gt;&lt;td&gt;20702-0800&lt;/td&gt;&lt;td&gt;Geotextile filter, class 2, type C&lt;/td&gt;&lt;td&gt;m2&lt;/td&gt;&lt;td&gt;GEOTEXTILE FILTER, CLASS 2, TYPE C&lt;/td&gt;&lt;td&gt;SQYD&lt;/td&gt;&lt;td&gt;0&lt;/td&gt;&lt;td&gt;3&lt;/td&gt;&lt;td&gt;N&lt;/td&gt;&lt;td&gt; &lt;/td&gt;&lt;td&gt;&lt;/td&gt;&lt;/tr&gt;</v>
      </c>
      <c r="Q306" s="106" t="str">
        <f>IF(PayItems[[#This Row],[Date Added / Modified]]&gt;0,TEXT(PayItems[[#This Row],[Date Added / Modified]],"m/d/yyy"),"")</f>
        <v/>
      </c>
    </row>
    <row r="307" spans="1:17" x14ac:dyDescent="0.3">
      <c r="A307" s="6" t="s">
        <v>9454</v>
      </c>
      <c r="B307" s="6" t="s">
        <v>9839</v>
      </c>
      <c r="C307" s="6" t="s">
        <v>109</v>
      </c>
      <c r="D307" s="6" t="s">
        <v>9762</v>
      </c>
      <c r="E307" s="6" t="s">
        <v>62</v>
      </c>
      <c r="F307" s="8">
        <v>0</v>
      </c>
      <c r="G307" s="8">
        <v>3</v>
      </c>
      <c r="H307" s="6" t="s">
        <v>344</v>
      </c>
      <c r="I307" s="184" t="s">
        <v>11392</v>
      </c>
      <c r="J307" s="184" t="s">
        <v>11392</v>
      </c>
      <c r="K307" s="184" t="s">
        <v>11391</v>
      </c>
      <c r="L307" s="8">
        <v>14</v>
      </c>
      <c r="M307" s="116"/>
      <c r="P3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&lt;tr&gt;&lt;td&gt;20702-0900&lt;/td&gt;&lt;td&gt;Geotextile filter, class 2, type D&lt;/td&gt;&lt;td&gt;m2&lt;/td&gt;&lt;td&gt;GEOTEXTILE FILTER, CLASS 2, TYPE D&lt;/td&gt;&lt;td&gt;SQYD&lt;/td&gt;&lt;td&gt;0&lt;/td&gt;&lt;td&gt;3&lt;/td&gt;&lt;td&gt;N&lt;/td&gt;&lt;td&gt; &lt;/td&gt;&lt;td&gt;&lt;/td&gt;&lt;/tr&gt;</v>
      </c>
      <c r="Q307" s="106" t="str">
        <f>IF(PayItems[[#This Row],[Date Added / Modified]]&gt;0,TEXT(PayItems[[#This Row],[Date Added / Modified]],"m/d/yyy"),"")</f>
        <v/>
      </c>
    </row>
    <row r="308" spans="1:17" x14ac:dyDescent="0.3">
      <c r="A308" s="6" t="s">
        <v>9455</v>
      </c>
      <c r="B308" s="6" t="s">
        <v>9840</v>
      </c>
      <c r="C308" s="6" t="s">
        <v>109</v>
      </c>
      <c r="D308" s="6" t="s">
        <v>9763</v>
      </c>
      <c r="E308" s="6" t="s">
        <v>62</v>
      </c>
      <c r="F308" s="8">
        <v>0</v>
      </c>
      <c r="G308" s="8">
        <v>3</v>
      </c>
      <c r="H308" s="6" t="s">
        <v>344</v>
      </c>
      <c r="I308" s="184" t="s">
        <v>11392</v>
      </c>
      <c r="J308" s="184" t="s">
        <v>11392</v>
      </c>
      <c r="K308" s="184" t="s">
        <v>11391</v>
      </c>
      <c r="L308" s="8">
        <v>14</v>
      </c>
      <c r="M308" s="116"/>
      <c r="P3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&lt;tr&gt;&lt;td&gt;20702-1000&lt;/td&gt;&lt;td&gt;Geotextile filter, class 2, type E&lt;/td&gt;&lt;td&gt;m2&lt;/td&gt;&lt;td&gt;GEOTEXTILE FILTER, CLASS 2, TYPE E&lt;/td&gt;&lt;td&gt;SQYD&lt;/td&gt;&lt;td&gt;0&lt;/td&gt;&lt;td&gt;3&lt;/td&gt;&lt;td&gt;N&lt;/td&gt;&lt;td&gt; &lt;/td&gt;&lt;td&gt;&lt;/td&gt;&lt;/tr&gt;</v>
      </c>
      <c r="Q308" s="106" t="str">
        <f>IF(PayItems[[#This Row],[Date Added / Modified]]&gt;0,TEXT(PayItems[[#This Row],[Date Added / Modified]],"m/d/yyy"),"")</f>
        <v/>
      </c>
    </row>
    <row r="309" spans="1:17" x14ac:dyDescent="0.3">
      <c r="A309" s="6" t="s">
        <v>1101</v>
      </c>
      <c r="B309" s="6" t="s">
        <v>90</v>
      </c>
      <c r="C309" s="6" t="s">
        <v>109</v>
      </c>
      <c r="D309" s="6" t="s">
        <v>1102</v>
      </c>
      <c r="E309" s="8" t="s">
        <v>62</v>
      </c>
      <c r="F309" s="8">
        <v>0</v>
      </c>
      <c r="G309" s="8">
        <v>3</v>
      </c>
      <c r="H309" s="6" t="s">
        <v>344</v>
      </c>
      <c r="I309" s="184" t="s">
        <v>11392</v>
      </c>
      <c r="J309" s="184" t="s">
        <v>11392</v>
      </c>
      <c r="K309" s="184" t="s">
        <v>11391</v>
      </c>
      <c r="L309" s="8">
        <v>14</v>
      </c>
      <c r="M309" s="116"/>
      <c r="P3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&lt;tr&gt;&lt;td&gt;20703-0000&lt;/td&gt;&lt;td&gt;Geogrid&lt;/td&gt;&lt;td&gt;m2&lt;/td&gt;&lt;td&gt;GEOGRID&lt;/td&gt;&lt;td&gt;SQYD&lt;/td&gt;&lt;td&gt;0&lt;/td&gt;&lt;td&gt;3&lt;/td&gt;&lt;td&gt;N&lt;/td&gt;&lt;td&gt; &lt;/td&gt;&lt;td&gt;&lt;/td&gt;&lt;/tr&gt;</v>
      </c>
      <c r="Q309" s="106" t="str">
        <f>IF(PayItems[[#This Row],[Date Added / Modified]]&gt;0,TEXT(PayItems[[#This Row],[Date Added / Modified]],"m/d/yyy"),"")</f>
        <v/>
      </c>
    </row>
    <row r="310" spans="1:17" x14ac:dyDescent="0.3">
      <c r="A310" s="6" t="s">
        <v>1103</v>
      </c>
      <c r="B310" s="6" t="s">
        <v>10177</v>
      </c>
      <c r="C310" s="6" t="s">
        <v>109</v>
      </c>
      <c r="D310" s="6" t="s">
        <v>10429</v>
      </c>
      <c r="E310" s="8" t="s">
        <v>62</v>
      </c>
      <c r="F310" s="8">
        <v>0</v>
      </c>
      <c r="G310" s="8">
        <v>3</v>
      </c>
      <c r="H310" s="6" t="s">
        <v>344</v>
      </c>
      <c r="I310" s="184" t="s">
        <v>11392</v>
      </c>
      <c r="J310" s="184" t="s">
        <v>11392</v>
      </c>
      <c r="K310" s="184" t="s">
        <v>11391</v>
      </c>
      <c r="L310" s="8">
        <v>14</v>
      </c>
      <c r="M310" s="116"/>
      <c r="P3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&lt;tr&gt;&lt;td&gt;20703-1000&lt;/td&gt;&lt;td&gt;Geogrid, uniaxial&lt;/td&gt;&lt;td&gt;m2&lt;/td&gt;&lt;td&gt;GEOGRID, UNIAXIAL&lt;/td&gt;&lt;td&gt;SQYD&lt;/td&gt;&lt;td&gt;0&lt;/td&gt;&lt;td&gt;3&lt;/td&gt;&lt;td&gt;N&lt;/td&gt;&lt;td&gt; &lt;/td&gt;&lt;td&gt;&lt;/td&gt;&lt;/tr&gt;</v>
      </c>
      <c r="Q310" s="106" t="str">
        <f>IF(PayItems[[#This Row],[Date Added / Modified]]&gt;0,TEXT(PayItems[[#This Row],[Date Added / Modified]],"m/d/yyy"),"")</f>
        <v/>
      </c>
    </row>
    <row r="311" spans="1:17" x14ac:dyDescent="0.3">
      <c r="A311" s="6" t="s">
        <v>1104</v>
      </c>
      <c r="B311" s="6" t="s">
        <v>8458</v>
      </c>
      <c r="C311" s="6" t="s">
        <v>109</v>
      </c>
      <c r="D311" s="6" t="s">
        <v>8459</v>
      </c>
      <c r="E311" s="8" t="s">
        <v>62</v>
      </c>
      <c r="F311" s="8">
        <v>0</v>
      </c>
      <c r="G311" s="8">
        <v>3</v>
      </c>
      <c r="H311" s="6" t="s">
        <v>344</v>
      </c>
      <c r="I311" s="184" t="s">
        <v>11392</v>
      </c>
      <c r="J311" s="184" t="s">
        <v>11392</v>
      </c>
      <c r="K311" s="184" t="s">
        <v>11391</v>
      </c>
      <c r="L311" s="8">
        <v>14</v>
      </c>
      <c r="M311" s="116"/>
      <c r="P3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&lt;tr&gt;&lt;td&gt;20703-2000&lt;/td&gt;&lt;td&gt;Geogrid, stabilization&lt;/td&gt;&lt;td&gt;m2&lt;/td&gt;&lt;td&gt;GEOGRID, STABILIZATION&lt;/td&gt;&lt;td&gt;SQYD&lt;/td&gt;&lt;td&gt;0&lt;/td&gt;&lt;td&gt;3&lt;/td&gt;&lt;td&gt;N&lt;/td&gt;&lt;td&gt; &lt;/td&gt;&lt;td&gt;&lt;/td&gt;&lt;/tr&gt;</v>
      </c>
      <c r="Q311" s="106" t="str">
        <f>IF(PayItems[[#This Row],[Date Added / Modified]]&gt;0,TEXT(PayItems[[#This Row],[Date Added / Modified]],"m/d/yyy"),"")</f>
        <v/>
      </c>
    </row>
    <row r="312" spans="1:17" x14ac:dyDescent="0.3">
      <c r="A312" s="6" t="s">
        <v>1105</v>
      </c>
      <c r="B312" s="6" t="s">
        <v>150</v>
      </c>
      <c r="C312" s="6" t="s">
        <v>109</v>
      </c>
      <c r="D312" s="6" t="s">
        <v>1106</v>
      </c>
      <c r="E312" s="8" t="s">
        <v>62</v>
      </c>
      <c r="F312" s="8">
        <v>0</v>
      </c>
      <c r="G312" s="8">
        <v>3</v>
      </c>
      <c r="H312" s="6" t="s">
        <v>344</v>
      </c>
      <c r="I312" s="184" t="s">
        <v>11392</v>
      </c>
      <c r="J312" s="184" t="s">
        <v>11392</v>
      </c>
      <c r="K312" s="184" t="s">
        <v>11391</v>
      </c>
      <c r="L312" s="8">
        <v>14</v>
      </c>
      <c r="M312" s="116"/>
      <c r="P3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&lt;tr&gt;&lt;td&gt;20704-0000&lt;/td&gt;&lt;td&gt;Geomembrane&lt;/td&gt;&lt;td&gt;m2&lt;/td&gt;&lt;td&gt;GEOMEMBRANE&lt;/td&gt;&lt;td&gt;SQYD&lt;/td&gt;&lt;td&gt;0&lt;/td&gt;&lt;td&gt;3&lt;/td&gt;&lt;td&gt;N&lt;/td&gt;&lt;td&gt; &lt;/td&gt;&lt;td&gt;&lt;/td&gt;&lt;/tr&gt;</v>
      </c>
      <c r="Q312" s="106" t="str">
        <f>IF(PayItems[[#This Row],[Date Added / Modified]]&gt;0,TEXT(PayItems[[#This Row],[Date Added / Modified]],"m/d/yyy"),"")</f>
        <v/>
      </c>
    </row>
    <row r="313" spans="1:17" x14ac:dyDescent="0.3">
      <c r="A313" s="6" t="s">
        <v>1107</v>
      </c>
      <c r="B313" s="6" t="s">
        <v>1108</v>
      </c>
      <c r="C313" s="6" t="s">
        <v>109</v>
      </c>
      <c r="D313" s="6" t="s">
        <v>1109</v>
      </c>
      <c r="E313" s="8" t="s">
        <v>62</v>
      </c>
      <c r="F313" s="8">
        <v>0</v>
      </c>
      <c r="G313" s="8">
        <v>3</v>
      </c>
      <c r="H313" s="6" t="s">
        <v>344</v>
      </c>
      <c r="I313" s="184" t="s">
        <v>11392</v>
      </c>
      <c r="J313" s="184" t="s">
        <v>11392</v>
      </c>
      <c r="K313" s="184" t="s">
        <v>11391</v>
      </c>
      <c r="L313" s="8">
        <v>14</v>
      </c>
      <c r="M313" s="116"/>
      <c r="P3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&lt;tr&gt;&lt;td&gt;20705-1000&lt;/td&gt;&lt;td&gt;Insulation board, polystyrene foam&lt;/td&gt;&lt;td&gt;m2&lt;/td&gt;&lt;td&gt;INSULATION BOARD, POLYSTYRENE FOAM&lt;/td&gt;&lt;td&gt;SQYD&lt;/td&gt;&lt;td&gt;0&lt;/td&gt;&lt;td&gt;3&lt;/td&gt;&lt;td&gt;N&lt;/td&gt;&lt;td&gt; &lt;/td&gt;&lt;td&gt;&lt;/td&gt;&lt;/tr&gt;</v>
      </c>
      <c r="Q313" s="106" t="str">
        <f>IF(PayItems[[#This Row],[Date Added / Modified]]&gt;0,TEXT(PayItems[[#This Row],[Date Added / Modified]],"m/d/yyy"),"")</f>
        <v/>
      </c>
    </row>
    <row r="314" spans="1:17" x14ac:dyDescent="0.3">
      <c r="A314" s="6" t="s">
        <v>1110</v>
      </c>
      <c r="B314" s="6" t="s">
        <v>23</v>
      </c>
      <c r="C314" s="6" t="s">
        <v>109</v>
      </c>
      <c r="D314" s="6" t="s">
        <v>10430</v>
      </c>
      <c r="E314" s="8" t="s">
        <v>62</v>
      </c>
      <c r="F314" s="8">
        <v>0</v>
      </c>
      <c r="G314" s="8">
        <v>3</v>
      </c>
      <c r="H314" s="6" t="s">
        <v>344</v>
      </c>
      <c r="I314" s="184" t="s">
        <v>11392</v>
      </c>
      <c r="J314" s="184" t="s">
        <v>11392</v>
      </c>
      <c r="K314" s="184" t="s">
        <v>11391</v>
      </c>
      <c r="L314" s="8">
        <v>14</v>
      </c>
      <c r="M314" s="116"/>
      <c r="P3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&lt;tr&gt;&lt;td&gt;20706-0000&lt;/td&gt;&lt;td&gt;Geosynthetic clay liner&lt;/td&gt;&lt;td&gt;m2&lt;/td&gt;&lt;td&gt;GEOSYNTHETIC CLAY LINER&lt;/td&gt;&lt;td&gt;SQYD&lt;/td&gt;&lt;td&gt;0&lt;/td&gt;&lt;td&gt;3&lt;/td&gt;&lt;td&gt;N&lt;/td&gt;&lt;td&gt; &lt;/td&gt;&lt;td&gt;&lt;/td&gt;&lt;/tr&gt;</v>
      </c>
      <c r="Q314" s="106" t="str">
        <f>IF(PayItems[[#This Row],[Date Added / Modified]]&gt;0,TEXT(PayItems[[#This Row],[Date Added / Modified]],"m/d/yyy"),"")</f>
        <v/>
      </c>
    </row>
    <row r="315" spans="1:17" x14ac:dyDescent="0.3">
      <c r="A315" s="6" t="s">
        <v>1111</v>
      </c>
      <c r="B315" s="6" t="s">
        <v>175</v>
      </c>
      <c r="C315" s="6" t="s">
        <v>109</v>
      </c>
      <c r="D315" s="6" t="s">
        <v>1112</v>
      </c>
      <c r="E315" s="8" t="s">
        <v>62</v>
      </c>
      <c r="F315" s="8">
        <v>0</v>
      </c>
      <c r="G315" s="8">
        <v>3</v>
      </c>
      <c r="H315" s="6" t="s">
        <v>344</v>
      </c>
      <c r="I315" s="184" t="s">
        <v>11392</v>
      </c>
      <c r="J315" s="184" t="s">
        <v>11392</v>
      </c>
      <c r="K315" s="184" t="s">
        <v>11391</v>
      </c>
      <c r="L315" s="8">
        <v>14</v>
      </c>
      <c r="M315" s="116"/>
      <c r="P3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&lt;tr&gt;&lt;td&gt;20707-0000&lt;/td&gt;&lt;td&gt;Geocell&lt;/td&gt;&lt;td&gt;m2&lt;/td&gt;&lt;td&gt;GEOCELL&lt;/td&gt;&lt;td&gt;SQYD&lt;/td&gt;&lt;td&gt;0&lt;/td&gt;&lt;td&gt;3&lt;/td&gt;&lt;td&gt;N&lt;/td&gt;&lt;td&gt; &lt;/td&gt;&lt;td&gt;&lt;/td&gt;&lt;/tr&gt;</v>
      </c>
      <c r="Q315" s="106" t="str">
        <f>IF(PayItems[[#This Row],[Date Added / Modified]]&gt;0,TEXT(PayItems[[#This Row],[Date Added / Modified]],"m/d/yyy"),"")</f>
        <v/>
      </c>
    </row>
    <row r="316" spans="1:17" x14ac:dyDescent="0.3">
      <c r="A316" s="6" t="s">
        <v>9000</v>
      </c>
      <c r="B316" s="6" t="s">
        <v>9478</v>
      </c>
      <c r="C316" s="6" t="s">
        <v>109</v>
      </c>
      <c r="D316" s="6" t="s">
        <v>9484</v>
      </c>
      <c r="E316" s="8" t="s">
        <v>62</v>
      </c>
      <c r="F316" s="8">
        <v>0</v>
      </c>
      <c r="G316" s="8">
        <v>3</v>
      </c>
      <c r="H316" s="6" t="s">
        <v>344</v>
      </c>
      <c r="I316" s="184" t="s">
        <v>11392</v>
      </c>
      <c r="J316" s="184" t="s">
        <v>11392</v>
      </c>
      <c r="K316" s="184" t="s">
        <v>11391</v>
      </c>
      <c r="L316" s="8">
        <v>14</v>
      </c>
      <c r="M316" s="116"/>
      <c r="P3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&lt;tr&gt;&lt;td&gt;20720-0100&lt;/td&gt;&lt;td&gt;Reinforcement geosynthetic, type 1&lt;/td&gt;&lt;td&gt;m2&lt;/td&gt;&lt;td&gt;REINFORCEMENT GEOSYNTHETIC, TYPE 1&lt;/td&gt;&lt;td&gt;SQYD&lt;/td&gt;&lt;td&gt;0&lt;/td&gt;&lt;td&gt;3&lt;/td&gt;&lt;td&gt;N&lt;/td&gt;&lt;td&gt; &lt;/td&gt;&lt;td&gt;&lt;/td&gt;&lt;/tr&gt;</v>
      </c>
      <c r="Q316" s="106" t="str">
        <f>IF(PayItems[[#This Row],[Date Added / Modified]]&gt;0,TEXT(PayItems[[#This Row],[Date Added / Modified]],"m/d/yyy"),"")</f>
        <v/>
      </c>
    </row>
    <row r="317" spans="1:17" x14ac:dyDescent="0.3">
      <c r="A317" s="6" t="s">
        <v>9001</v>
      </c>
      <c r="B317" s="6" t="s">
        <v>9479</v>
      </c>
      <c r="C317" s="6" t="s">
        <v>109</v>
      </c>
      <c r="D317" s="6" t="s">
        <v>9485</v>
      </c>
      <c r="E317" s="8" t="s">
        <v>62</v>
      </c>
      <c r="F317" s="8">
        <v>0</v>
      </c>
      <c r="G317" s="8">
        <v>3</v>
      </c>
      <c r="H317" s="6" t="s">
        <v>344</v>
      </c>
      <c r="I317" s="184" t="s">
        <v>11392</v>
      </c>
      <c r="J317" s="184" t="s">
        <v>11392</v>
      </c>
      <c r="K317" s="184" t="s">
        <v>11391</v>
      </c>
      <c r="L317" s="8">
        <v>14</v>
      </c>
      <c r="M317" s="116"/>
      <c r="P3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&lt;tr&gt;&lt;td&gt;20720-0200&lt;/td&gt;&lt;td&gt;Reinforcement geosynthetic, type 2&lt;/td&gt;&lt;td&gt;m2&lt;/td&gt;&lt;td&gt;REINFORCEMENT GEOSYNTHETIC, TYPE 2&lt;/td&gt;&lt;td&gt;SQYD&lt;/td&gt;&lt;td&gt;0&lt;/td&gt;&lt;td&gt;3&lt;/td&gt;&lt;td&gt;N&lt;/td&gt;&lt;td&gt; &lt;/td&gt;&lt;td&gt;&lt;/td&gt;&lt;/tr&gt;</v>
      </c>
      <c r="Q317" s="106" t="str">
        <f>IF(PayItems[[#This Row],[Date Added / Modified]]&gt;0,TEXT(PayItems[[#This Row],[Date Added / Modified]],"m/d/yyy"),"")</f>
        <v/>
      </c>
    </row>
    <row r="318" spans="1:17" x14ac:dyDescent="0.3">
      <c r="A318" s="6" t="s">
        <v>9002</v>
      </c>
      <c r="B318" s="6" t="s">
        <v>9480</v>
      </c>
      <c r="C318" s="6" t="s">
        <v>109</v>
      </c>
      <c r="D318" s="6" t="s">
        <v>9486</v>
      </c>
      <c r="E318" s="8" t="s">
        <v>62</v>
      </c>
      <c r="F318" s="8">
        <v>0</v>
      </c>
      <c r="G318" s="8">
        <v>3</v>
      </c>
      <c r="H318" s="6" t="s">
        <v>344</v>
      </c>
      <c r="I318" s="184" t="s">
        <v>11392</v>
      </c>
      <c r="J318" s="184" t="s">
        <v>11392</v>
      </c>
      <c r="K318" s="184" t="s">
        <v>11391</v>
      </c>
      <c r="L318" s="8">
        <v>14</v>
      </c>
      <c r="M318" s="116"/>
      <c r="P3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&lt;tr&gt;&lt;td&gt;20720-0300&lt;/td&gt;&lt;td&gt;Reinforcement geosynthetic, type 3&lt;/td&gt;&lt;td&gt;m2&lt;/td&gt;&lt;td&gt;REINFORCEMENT GEOSYNTHETIC, TYPE 3&lt;/td&gt;&lt;td&gt;SQYD&lt;/td&gt;&lt;td&gt;0&lt;/td&gt;&lt;td&gt;3&lt;/td&gt;&lt;td&gt;N&lt;/td&gt;&lt;td&gt; &lt;/td&gt;&lt;td&gt;&lt;/td&gt;&lt;/tr&gt;</v>
      </c>
      <c r="Q318" s="106" t="str">
        <f>IF(PayItems[[#This Row],[Date Added / Modified]]&gt;0,TEXT(PayItems[[#This Row],[Date Added / Modified]],"m/d/yyy"),"")</f>
        <v/>
      </c>
    </row>
    <row r="319" spans="1:17" x14ac:dyDescent="0.3">
      <c r="A319" s="6" t="s">
        <v>9003</v>
      </c>
      <c r="B319" s="6" t="s">
        <v>9481</v>
      </c>
      <c r="C319" s="6" t="s">
        <v>109</v>
      </c>
      <c r="D319" s="6" t="s">
        <v>9487</v>
      </c>
      <c r="E319" s="8" t="s">
        <v>62</v>
      </c>
      <c r="F319" s="8">
        <v>0</v>
      </c>
      <c r="G319" s="8">
        <v>3</v>
      </c>
      <c r="H319" s="6" t="s">
        <v>344</v>
      </c>
      <c r="I319" s="184" t="s">
        <v>11392</v>
      </c>
      <c r="J319" s="184" t="s">
        <v>11392</v>
      </c>
      <c r="K319" s="184" t="s">
        <v>11391</v>
      </c>
      <c r="L319" s="8">
        <v>14</v>
      </c>
      <c r="M319" s="116"/>
      <c r="P3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&lt;tr&gt;&lt;td&gt;20720-0400&lt;/td&gt;&lt;td&gt;Reinforcement geosynthetic, type 4&lt;/td&gt;&lt;td&gt;m2&lt;/td&gt;&lt;td&gt;REINFORCEMENT GEOSYNTHETIC, TYPE 4&lt;/td&gt;&lt;td&gt;SQYD&lt;/td&gt;&lt;td&gt;0&lt;/td&gt;&lt;td&gt;3&lt;/td&gt;&lt;td&gt;N&lt;/td&gt;&lt;td&gt; &lt;/td&gt;&lt;td&gt;&lt;/td&gt;&lt;/tr&gt;</v>
      </c>
      <c r="Q319" s="106" t="str">
        <f>IF(PayItems[[#This Row],[Date Added / Modified]]&gt;0,TEXT(PayItems[[#This Row],[Date Added / Modified]],"m/d/yyy"),"")</f>
        <v/>
      </c>
    </row>
    <row r="320" spans="1:17" x14ac:dyDescent="0.3">
      <c r="A320" s="6" t="s">
        <v>9004</v>
      </c>
      <c r="B320" s="6" t="s">
        <v>9482</v>
      </c>
      <c r="C320" s="6" t="s">
        <v>109</v>
      </c>
      <c r="D320" s="6" t="s">
        <v>9488</v>
      </c>
      <c r="E320" s="8" t="s">
        <v>62</v>
      </c>
      <c r="F320" s="8">
        <v>0</v>
      </c>
      <c r="G320" s="8">
        <v>3</v>
      </c>
      <c r="H320" s="6" t="s">
        <v>344</v>
      </c>
      <c r="I320" s="184" t="s">
        <v>11392</v>
      </c>
      <c r="J320" s="184" t="s">
        <v>11392</v>
      </c>
      <c r="K320" s="184" t="s">
        <v>11391</v>
      </c>
      <c r="L320" s="8">
        <v>14</v>
      </c>
      <c r="M320" s="116"/>
      <c r="P3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&lt;tr&gt;&lt;td&gt;20720-0500&lt;/td&gt;&lt;td&gt;Reinforcement geosynthetic, type 5&lt;/td&gt;&lt;td&gt;m2&lt;/td&gt;&lt;td&gt;REINFORCEMENT GEOSYNTHETIC, TYPE 5&lt;/td&gt;&lt;td&gt;SQYD&lt;/td&gt;&lt;td&gt;0&lt;/td&gt;&lt;td&gt;3&lt;/td&gt;&lt;td&gt;N&lt;/td&gt;&lt;td&gt; &lt;/td&gt;&lt;td&gt;&lt;/td&gt;&lt;/tr&gt;</v>
      </c>
      <c r="Q320" s="106" t="str">
        <f>IF(PayItems[[#This Row],[Date Added / Modified]]&gt;0,TEXT(PayItems[[#This Row],[Date Added / Modified]],"m/d/yyy"),"")</f>
        <v/>
      </c>
    </row>
    <row r="321" spans="1:17" x14ac:dyDescent="0.3">
      <c r="A321" s="6" t="s">
        <v>9005</v>
      </c>
      <c r="B321" s="6" t="s">
        <v>9483</v>
      </c>
      <c r="C321" s="6" t="s">
        <v>109</v>
      </c>
      <c r="D321" s="6" t="s">
        <v>9489</v>
      </c>
      <c r="E321" s="8" t="s">
        <v>62</v>
      </c>
      <c r="F321" s="8">
        <v>0</v>
      </c>
      <c r="G321" s="8">
        <v>3</v>
      </c>
      <c r="H321" s="6" t="s">
        <v>344</v>
      </c>
      <c r="I321" s="184" t="s">
        <v>11392</v>
      </c>
      <c r="J321" s="184" t="s">
        <v>11392</v>
      </c>
      <c r="K321" s="184" t="s">
        <v>11391</v>
      </c>
      <c r="L321" s="8">
        <v>14</v>
      </c>
      <c r="M321" s="116"/>
      <c r="P3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&lt;tr&gt;&lt;td&gt;20720-0600&lt;/td&gt;&lt;td&gt;Reinforcement geosynthetic, type 6&lt;/td&gt;&lt;td&gt;m2&lt;/td&gt;&lt;td&gt;REINFORCEMENT GEOSYNTHETIC, TYPE 6&lt;/td&gt;&lt;td&gt;SQYD&lt;/td&gt;&lt;td&gt;0&lt;/td&gt;&lt;td&gt;3&lt;/td&gt;&lt;td&gt;N&lt;/td&gt;&lt;td&gt; &lt;/td&gt;&lt;td&gt;&lt;/td&gt;&lt;/tr&gt;</v>
      </c>
      <c r="Q321" s="106" t="str">
        <f>IF(PayItems[[#This Row],[Date Added / Modified]]&gt;0,TEXT(PayItems[[#This Row],[Date Added / Modified]],"m/d/yyy"),"")</f>
        <v/>
      </c>
    </row>
    <row r="322" spans="1:17" x14ac:dyDescent="0.3">
      <c r="A322" s="6" t="s">
        <v>1113</v>
      </c>
      <c r="B322" s="6" t="s">
        <v>91</v>
      </c>
      <c r="C322" s="6" t="s">
        <v>113</v>
      </c>
      <c r="D322" s="6" t="s">
        <v>1114</v>
      </c>
      <c r="E322" s="8" t="s">
        <v>65</v>
      </c>
      <c r="F322" s="8">
        <v>0</v>
      </c>
      <c r="G322" s="8">
        <v>3</v>
      </c>
      <c r="H322" s="6" t="s">
        <v>344</v>
      </c>
      <c r="I322" s="184" t="s">
        <v>11392</v>
      </c>
      <c r="J322" s="184" t="s">
        <v>11392</v>
      </c>
      <c r="K322" s="184" t="s">
        <v>11391</v>
      </c>
      <c r="L322" s="8">
        <v>14</v>
      </c>
      <c r="M322" s="116"/>
      <c r="P3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&lt;tr&gt;&lt;td&gt;20801-0000&lt;/td&gt;&lt;td&gt;Structure excavation&lt;/td&gt;&lt;td&gt;m3&lt;/td&gt;&lt;td&gt;STRUCTURE EXCAVATION&lt;/td&gt;&lt;td&gt;CUYD&lt;/td&gt;&lt;td&gt;0&lt;/td&gt;&lt;td&gt;3&lt;/td&gt;&lt;td&gt;N&lt;/td&gt;&lt;td&gt; &lt;/td&gt;&lt;td&gt;&lt;/td&gt;&lt;/tr&gt;</v>
      </c>
      <c r="Q322" s="106" t="str">
        <f>IF(PayItems[[#This Row],[Date Added / Modified]]&gt;0,TEXT(PayItems[[#This Row],[Date Added / Modified]],"m/d/yyy"),"")</f>
        <v/>
      </c>
    </row>
    <row r="323" spans="1:17" x14ac:dyDescent="0.3">
      <c r="A323" s="6" t="s">
        <v>1115</v>
      </c>
      <c r="B323" s="6" t="s">
        <v>92</v>
      </c>
      <c r="C323" s="6" t="s">
        <v>113</v>
      </c>
      <c r="D323" s="6" t="s">
        <v>1116</v>
      </c>
      <c r="E323" s="8" t="s">
        <v>65</v>
      </c>
      <c r="F323" s="8">
        <v>0</v>
      </c>
      <c r="G323" s="8">
        <v>3</v>
      </c>
      <c r="H323" s="6" t="s">
        <v>344</v>
      </c>
      <c r="I323" s="184" t="s">
        <v>11392</v>
      </c>
      <c r="J323" s="184" t="s">
        <v>11392</v>
      </c>
      <c r="K323" s="184" t="s">
        <v>11391</v>
      </c>
      <c r="L323" s="8">
        <v>14</v>
      </c>
      <c r="M323" s="116"/>
      <c r="P3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&lt;tr&gt;&lt;td&gt;20802-0000&lt;/td&gt;&lt;td&gt;Foundation fill&lt;/td&gt;&lt;td&gt;m3&lt;/td&gt;&lt;td&gt;FOUNDATION FILL&lt;/td&gt;&lt;td&gt;CUYD&lt;/td&gt;&lt;td&gt;0&lt;/td&gt;&lt;td&gt;3&lt;/td&gt;&lt;td&gt;N&lt;/td&gt;&lt;td&gt; &lt;/td&gt;&lt;td&gt;&lt;/td&gt;&lt;/tr&gt;</v>
      </c>
      <c r="Q323" s="106" t="str">
        <f>IF(PayItems[[#This Row],[Date Added / Modified]]&gt;0,TEXT(PayItems[[#This Row],[Date Added / Modified]],"m/d/yyy"),"")</f>
        <v/>
      </c>
    </row>
    <row r="324" spans="1:17" x14ac:dyDescent="0.3">
      <c r="A324" s="6" t="s">
        <v>1117</v>
      </c>
      <c r="B324" s="6" t="s">
        <v>93</v>
      </c>
      <c r="C324" s="6" t="s">
        <v>113</v>
      </c>
      <c r="D324" s="6" t="s">
        <v>1118</v>
      </c>
      <c r="E324" s="8" t="s">
        <v>65</v>
      </c>
      <c r="F324" s="8">
        <v>0</v>
      </c>
      <c r="G324" s="8">
        <v>3</v>
      </c>
      <c r="H324" s="6" t="s">
        <v>344</v>
      </c>
      <c r="I324" s="184" t="s">
        <v>11392</v>
      </c>
      <c r="J324" s="184" t="s">
        <v>11392</v>
      </c>
      <c r="K324" s="184" t="s">
        <v>11391</v>
      </c>
      <c r="L324" s="8">
        <v>14</v>
      </c>
      <c r="M324" s="116"/>
      <c r="P3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&lt;tr&gt;&lt;td&gt;20803-0000&lt;/td&gt;&lt;td&gt;Structural backfill&lt;/td&gt;&lt;td&gt;m3&lt;/td&gt;&lt;td&gt;STRUCTURAL BACKFILL&lt;/td&gt;&lt;td&gt;CUYD&lt;/td&gt;&lt;td&gt;0&lt;/td&gt;&lt;td&gt;3&lt;/td&gt;&lt;td&gt;N&lt;/td&gt;&lt;td&gt; &lt;/td&gt;&lt;td&gt;&lt;/td&gt;&lt;/tr&gt;</v>
      </c>
      <c r="Q324" s="106" t="str">
        <f>IF(PayItems[[#This Row],[Date Added / Modified]]&gt;0,TEXT(PayItems[[#This Row],[Date Added / Modified]],"m/d/yyy"),"")</f>
        <v/>
      </c>
    </row>
    <row r="325" spans="1:17" x14ac:dyDescent="0.3">
      <c r="A325" s="6" t="s">
        <v>1119</v>
      </c>
      <c r="B325" s="6" t="s">
        <v>93</v>
      </c>
      <c r="C325" s="6" t="s">
        <v>124</v>
      </c>
      <c r="D325" s="6" t="s">
        <v>1118</v>
      </c>
      <c r="E325" s="8" t="s">
        <v>66</v>
      </c>
      <c r="F325" s="8">
        <v>0</v>
      </c>
      <c r="G325" s="8">
        <v>3</v>
      </c>
      <c r="H325" s="6" t="s">
        <v>344</v>
      </c>
      <c r="I325" s="184" t="s">
        <v>11392</v>
      </c>
      <c r="J325" s="184" t="s">
        <v>11392</v>
      </c>
      <c r="K325" s="184" t="s">
        <v>11391</v>
      </c>
      <c r="L325" s="8">
        <v>14</v>
      </c>
      <c r="M325" s="116"/>
      <c r="P3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&lt;tr&gt;&lt;td&gt;20804-0000&lt;/td&gt;&lt;td&gt;Structural backfill&lt;/td&gt;&lt;td&gt;t&lt;/td&gt;&lt;td&gt;STRUCTURAL BACKFILL&lt;/td&gt;&lt;td&gt;TON&lt;/td&gt;&lt;td&gt;0&lt;/td&gt;&lt;td&gt;3&lt;/td&gt;&lt;td&gt;N&lt;/td&gt;&lt;td&gt; &lt;/td&gt;&lt;td&gt;&lt;/td&gt;&lt;/tr&gt;</v>
      </c>
      <c r="Q325" s="106" t="str">
        <f>IF(PayItems[[#This Row],[Date Added / Modified]]&gt;0,TEXT(PayItems[[#This Row],[Date Added / Modified]],"m/d/yyy"),"")</f>
        <v/>
      </c>
    </row>
    <row r="326" spans="1:17" x14ac:dyDescent="0.3">
      <c r="A326" s="6" t="s">
        <v>1120</v>
      </c>
      <c r="B326" s="6" t="s">
        <v>94</v>
      </c>
      <c r="C326" s="6" t="s">
        <v>85</v>
      </c>
      <c r="D326" s="6" t="s">
        <v>1121</v>
      </c>
      <c r="E326" s="8" t="s">
        <v>85</v>
      </c>
      <c r="F326" s="8">
        <v>0</v>
      </c>
      <c r="G326" s="8">
        <v>3</v>
      </c>
      <c r="H326" s="6" t="s">
        <v>344</v>
      </c>
      <c r="I326" s="184" t="s">
        <v>11392</v>
      </c>
      <c r="J326" s="184" t="s">
        <v>11392</v>
      </c>
      <c r="K326" s="184" t="s">
        <v>11391</v>
      </c>
      <c r="L326" s="8">
        <v>14</v>
      </c>
      <c r="M326" s="116"/>
      <c r="P3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&lt;tr&gt;&lt;td&gt;20810-0000&lt;/td&gt;&lt;td&gt;Shoring and bracing&lt;/td&gt;&lt;td&gt;LPSM&lt;/td&gt;&lt;td&gt;SHORING AND BRACING&lt;/td&gt;&lt;td&gt;LPSM&lt;/td&gt;&lt;td&gt;0&lt;/td&gt;&lt;td&gt;3&lt;/td&gt;&lt;td&gt;N&lt;/td&gt;&lt;td&gt; &lt;/td&gt;&lt;td&gt;&lt;/td&gt;&lt;/tr&gt;</v>
      </c>
      <c r="Q326" s="106" t="str">
        <f>IF(PayItems[[#This Row],[Date Added / Modified]]&gt;0,TEXT(PayItems[[#This Row],[Date Added / Modified]],"m/d/yyy"),"")</f>
        <v/>
      </c>
    </row>
    <row r="327" spans="1:17" x14ac:dyDescent="0.3">
      <c r="A327" s="6" t="s">
        <v>1122</v>
      </c>
      <c r="B327" s="6" t="s">
        <v>94</v>
      </c>
      <c r="C327" s="6" t="s">
        <v>109</v>
      </c>
      <c r="D327" s="6" t="s">
        <v>1121</v>
      </c>
      <c r="E327" s="8" t="s">
        <v>56</v>
      </c>
      <c r="F327" s="8">
        <v>0</v>
      </c>
      <c r="G327" s="8">
        <v>3</v>
      </c>
      <c r="H327" s="6" t="s">
        <v>344</v>
      </c>
      <c r="I327" s="184" t="s">
        <v>11392</v>
      </c>
      <c r="J327" s="184" t="s">
        <v>11392</v>
      </c>
      <c r="K327" s="184" t="s">
        <v>11391</v>
      </c>
      <c r="L327" s="8">
        <v>14</v>
      </c>
      <c r="M327" s="116"/>
      <c r="P3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&lt;tr&gt;&lt;td&gt;20811-0000&lt;/td&gt;&lt;td&gt;Shoring and bracing&lt;/td&gt;&lt;td&gt;m2&lt;/td&gt;&lt;td&gt;SHORING AND BRACING&lt;/td&gt;&lt;td&gt;SQFT&lt;/td&gt;&lt;td&gt;0&lt;/td&gt;&lt;td&gt;3&lt;/td&gt;&lt;td&gt;N&lt;/td&gt;&lt;td&gt; &lt;/td&gt;&lt;td&gt;&lt;/td&gt;&lt;/tr&gt;</v>
      </c>
      <c r="Q327" s="106" t="str">
        <f>IF(PayItems[[#This Row],[Date Added / Modified]]&gt;0,TEXT(PayItems[[#This Row],[Date Added / Modified]],"m/d/yyy"),"")</f>
        <v/>
      </c>
    </row>
    <row r="328" spans="1:17" x14ac:dyDescent="0.3">
      <c r="A328" s="6" t="s">
        <v>1123</v>
      </c>
      <c r="B328" s="6" t="s">
        <v>95</v>
      </c>
      <c r="C328" s="6" t="s">
        <v>85</v>
      </c>
      <c r="D328" s="6" t="s">
        <v>1124</v>
      </c>
      <c r="E328" s="8" t="s">
        <v>85</v>
      </c>
      <c r="F328" s="8">
        <v>0</v>
      </c>
      <c r="G328" s="8">
        <v>3</v>
      </c>
      <c r="H328" s="6" t="s">
        <v>344</v>
      </c>
      <c r="I328" s="184" t="s">
        <v>11392</v>
      </c>
      <c r="J328" s="184" t="s">
        <v>11392</v>
      </c>
      <c r="K328" s="184" t="s">
        <v>11391</v>
      </c>
      <c r="L328" s="8">
        <v>14</v>
      </c>
      <c r="M328" s="116"/>
      <c r="P3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&lt;tr&gt;&lt;td&gt;20815-0000&lt;/td&gt;&lt;td&gt;Cofferdams&lt;/td&gt;&lt;td&gt;LPSM&lt;/td&gt;&lt;td&gt;COFFERDAMS&lt;/td&gt;&lt;td&gt;LPSM&lt;/td&gt;&lt;td&gt;0&lt;/td&gt;&lt;td&gt;3&lt;/td&gt;&lt;td&gt;N&lt;/td&gt;&lt;td&gt; &lt;/td&gt;&lt;td&gt;&lt;/td&gt;&lt;/tr&gt;</v>
      </c>
      <c r="Q328" s="106" t="str">
        <f>IF(PayItems[[#This Row],[Date Added / Modified]]&gt;0,TEXT(PayItems[[#This Row],[Date Added / Modified]],"m/d/yyy"),"")</f>
        <v/>
      </c>
    </row>
    <row r="329" spans="1:17" x14ac:dyDescent="0.3">
      <c r="A329" s="6" t="s">
        <v>1125</v>
      </c>
      <c r="B329" s="6" t="s">
        <v>95</v>
      </c>
      <c r="C329" s="6" t="s">
        <v>109</v>
      </c>
      <c r="D329" s="6" t="s">
        <v>1124</v>
      </c>
      <c r="E329" s="8" t="s">
        <v>62</v>
      </c>
      <c r="F329" s="8">
        <v>0</v>
      </c>
      <c r="G329" s="8">
        <v>3</v>
      </c>
      <c r="H329" s="6" t="s">
        <v>344</v>
      </c>
      <c r="I329" s="184" t="s">
        <v>11392</v>
      </c>
      <c r="J329" s="184" t="s">
        <v>11392</v>
      </c>
      <c r="K329" s="184" t="s">
        <v>11391</v>
      </c>
      <c r="L329" s="8">
        <v>14</v>
      </c>
      <c r="M329" s="116"/>
      <c r="P3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&lt;tr&gt;&lt;td&gt;20816-0000&lt;/td&gt;&lt;td&gt;Cofferdams&lt;/td&gt;&lt;td&gt;m2&lt;/td&gt;&lt;td&gt;COFFERDAMS&lt;/td&gt;&lt;td&gt;SQYD&lt;/td&gt;&lt;td&gt;0&lt;/td&gt;&lt;td&gt;3&lt;/td&gt;&lt;td&gt;N&lt;/td&gt;&lt;td&gt; &lt;/td&gt;&lt;td&gt;&lt;/td&gt;&lt;/tr&gt;</v>
      </c>
      <c r="Q329" s="106" t="str">
        <f>IF(PayItems[[#This Row],[Date Added / Modified]]&gt;0,TEXT(PayItems[[#This Row],[Date Added / Modified]],"m/d/yyy"),"")</f>
        <v/>
      </c>
    </row>
    <row r="330" spans="1:17" x14ac:dyDescent="0.3">
      <c r="A330" s="6" t="s">
        <v>1126</v>
      </c>
      <c r="B330" s="6" t="s">
        <v>160</v>
      </c>
      <c r="C330" s="6" t="s">
        <v>85</v>
      </c>
      <c r="D330" s="6" t="s">
        <v>1127</v>
      </c>
      <c r="E330" s="8" t="s">
        <v>85</v>
      </c>
      <c r="F330" s="8">
        <v>0</v>
      </c>
      <c r="G330" s="8">
        <v>3</v>
      </c>
      <c r="H330" s="6" t="s">
        <v>344</v>
      </c>
      <c r="I330" s="184" t="s">
        <v>11392</v>
      </c>
      <c r="J330" s="184" t="s">
        <v>11392</v>
      </c>
      <c r="K330" s="184" t="s">
        <v>11391</v>
      </c>
      <c r="L330" s="8">
        <v>14</v>
      </c>
      <c r="M330" s="116"/>
      <c r="P3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&lt;tr&gt;&lt;td&gt;20820-0000&lt;/td&gt;&lt;td&gt;Dewatering&lt;/td&gt;&lt;td&gt;LPSM&lt;/td&gt;&lt;td&gt;DEWATERING&lt;/td&gt;&lt;td&gt;LPSM&lt;/td&gt;&lt;td&gt;0&lt;/td&gt;&lt;td&gt;3&lt;/td&gt;&lt;td&gt;N&lt;/td&gt;&lt;td&gt; &lt;/td&gt;&lt;td&gt;&lt;/td&gt;&lt;/tr&gt;</v>
      </c>
      <c r="Q330" s="106" t="str">
        <f>IF(PayItems[[#This Row],[Date Added / Modified]]&gt;0,TEXT(PayItems[[#This Row],[Date Added / Modified]],"m/d/yyy"),"")</f>
        <v/>
      </c>
    </row>
    <row r="331" spans="1:17" x14ac:dyDescent="0.3">
      <c r="A331" s="6" t="s">
        <v>1128</v>
      </c>
      <c r="B331" s="6" t="s">
        <v>1129</v>
      </c>
      <c r="C331" s="6" t="s">
        <v>109</v>
      </c>
      <c r="D331" s="6" t="s">
        <v>1130</v>
      </c>
      <c r="E331" s="8" t="s">
        <v>62</v>
      </c>
      <c r="F331" s="8">
        <v>0</v>
      </c>
      <c r="G331" s="8">
        <v>3</v>
      </c>
      <c r="H331" s="6" t="s">
        <v>344</v>
      </c>
      <c r="I331" s="184" t="s">
        <v>11392</v>
      </c>
      <c r="J331" s="184" t="s">
        <v>11392</v>
      </c>
      <c r="K331" s="184" t="s">
        <v>11391</v>
      </c>
      <c r="L331" s="8">
        <v>14</v>
      </c>
      <c r="M331" s="116"/>
      <c r="P3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&lt;tr&gt;&lt;td&gt;21101-1000&lt;/td&gt;&lt;td&gt;Roadway obliteration, method 1&lt;/td&gt;&lt;td&gt;m2&lt;/td&gt;&lt;td&gt;ROADWAY OBLITERATION, METHOD 1&lt;/td&gt;&lt;td&gt;SQYD&lt;/td&gt;&lt;td&gt;0&lt;/td&gt;&lt;td&gt;3&lt;/td&gt;&lt;td&gt;N&lt;/td&gt;&lt;td&gt; &lt;/td&gt;&lt;td&gt;&lt;/td&gt;&lt;/tr&gt;</v>
      </c>
      <c r="Q331" s="106" t="str">
        <f>IF(PayItems[[#This Row],[Date Added / Modified]]&gt;0,TEXT(PayItems[[#This Row],[Date Added / Modified]],"m/d/yyy"),"")</f>
        <v/>
      </c>
    </row>
    <row r="332" spans="1:17" x14ac:dyDescent="0.3">
      <c r="A332" s="6" t="s">
        <v>1131</v>
      </c>
      <c r="B332" s="6" t="s">
        <v>1132</v>
      </c>
      <c r="C332" s="6" t="s">
        <v>109</v>
      </c>
      <c r="D332" s="6" t="s">
        <v>1133</v>
      </c>
      <c r="E332" s="8" t="s">
        <v>62</v>
      </c>
      <c r="F332" s="8">
        <v>0</v>
      </c>
      <c r="G332" s="8">
        <v>3</v>
      </c>
      <c r="H332" s="6" t="s">
        <v>344</v>
      </c>
      <c r="I332" s="184" t="s">
        <v>11392</v>
      </c>
      <c r="J332" s="184" t="s">
        <v>11392</v>
      </c>
      <c r="K332" s="184" t="s">
        <v>11391</v>
      </c>
      <c r="L332" s="8">
        <v>14</v>
      </c>
      <c r="M332" s="116"/>
      <c r="P3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&lt;tr&gt;&lt;td&gt;21101-2000&lt;/td&gt;&lt;td&gt;Roadway obliteration, method 2&lt;/td&gt;&lt;td&gt;m2&lt;/td&gt;&lt;td&gt;ROADWAY OBLITERATION, METHOD 2&lt;/td&gt;&lt;td&gt;SQYD&lt;/td&gt;&lt;td&gt;0&lt;/td&gt;&lt;td&gt;3&lt;/td&gt;&lt;td&gt;N&lt;/td&gt;&lt;td&gt; &lt;/td&gt;&lt;td&gt;&lt;/td&gt;&lt;/tr&gt;</v>
      </c>
      <c r="Q332" s="106" t="str">
        <f>IF(PayItems[[#This Row],[Date Added / Modified]]&gt;0,TEXT(PayItems[[#This Row],[Date Added / Modified]],"m/d/yyy"),"")</f>
        <v/>
      </c>
    </row>
    <row r="333" spans="1:17" x14ac:dyDescent="0.3">
      <c r="A333" s="6" t="s">
        <v>1134</v>
      </c>
      <c r="B333" s="6" t="s">
        <v>1129</v>
      </c>
      <c r="C333" s="6" t="s">
        <v>85</v>
      </c>
      <c r="D333" s="6" t="s">
        <v>1130</v>
      </c>
      <c r="E333" s="8" t="s">
        <v>85</v>
      </c>
      <c r="F333" s="8">
        <v>0</v>
      </c>
      <c r="G333" s="8">
        <v>3</v>
      </c>
      <c r="H333" s="6" t="s">
        <v>344</v>
      </c>
      <c r="I333" s="184" t="s">
        <v>11392</v>
      </c>
      <c r="J333" s="184" t="s">
        <v>11392</v>
      </c>
      <c r="K333" s="184" t="s">
        <v>11391</v>
      </c>
      <c r="L333" s="8">
        <v>14</v>
      </c>
      <c r="M333" s="116"/>
      <c r="P3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&lt;tr&gt;&lt;td&gt;21102-1000&lt;/td&gt;&lt;td&gt;Roadway obliteration, method 1&lt;/td&gt;&lt;td&gt;LPSM&lt;/td&gt;&lt;td&gt;ROADWAY OBLITERATION, METHOD 1&lt;/td&gt;&lt;td&gt;LPSM&lt;/td&gt;&lt;td&gt;0&lt;/td&gt;&lt;td&gt;3&lt;/td&gt;&lt;td&gt;N&lt;/td&gt;&lt;td&gt; &lt;/td&gt;&lt;td&gt;&lt;/td&gt;&lt;/tr&gt;</v>
      </c>
      <c r="Q333" s="106" t="str">
        <f>IF(PayItems[[#This Row],[Date Added / Modified]]&gt;0,TEXT(PayItems[[#This Row],[Date Added / Modified]],"m/d/yyy"),"")</f>
        <v/>
      </c>
    </row>
    <row r="334" spans="1:17" x14ac:dyDescent="0.3">
      <c r="A334" s="6" t="s">
        <v>1135</v>
      </c>
      <c r="B334" s="6" t="s">
        <v>1132</v>
      </c>
      <c r="C334" s="6" t="s">
        <v>85</v>
      </c>
      <c r="D334" s="6" t="s">
        <v>1133</v>
      </c>
      <c r="E334" s="8" t="s">
        <v>85</v>
      </c>
      <c r="F334" s="8">
        <v>0</v>
      </c>
      <c r="G334" s="8">
        <v>3</v>
      </c>
      <c r="H334" s="6" t="s">
        <v>344</v>
      </c>
      <c r="I334" s="184" t="s">
        <v>11392</v>
      </c>
      <c r="J334" s="184" t="s">
        <v>11392</v>
      </c>
      <c r="K334" s="184" t="s">
        <v>11391</v>
      </c>
      <c r="L334" s="8">
        <v>14</v>
      </c>
      <c r="M334" s="116"/>
      <c r="P3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&lt;tr&gt;&lt;td&gt;21102-2000&lt;/td&gt;&lt;td&gt;Roadway obliteration, method 2&lt;/td&gt;&lt;td&gt;LPSM&lt;/td&gt;&lt;td&gt;ROADWAY OBLITERATION, METHOD 2&lt;/td&gt;&lt;td&gt;LPSM&lt;/td&gt;&lt;td&gt;0&lt;/td&gt;&lt;td&gt;3&lt;/td&gt;&lt;td&gt;N&lt;/td&gt;&lt;td&gt; &lt;/td&gt;&lt;td&gt;&lt;/td&gt;&lt;/tr&gt;</v>
      </c>
      <c r="Q334" s="106" t="str">
        <f>IF(PayItems[[#This Row],[Date Added / Modified]]&gt;0,TEXT(PayItems[[#This Row],[Date Added / Modified]],"m/d/yyy"),"")</f>
        <v/>
      </c>
    </row>
    <row r="335" spans="1:17" x14ac:dyDescent="0.3">
      <c r="A335" s="106" t="s">
        <v>10945</v>
      </c>
      <c r="B335" s="106" t="s">
        <v>10946</v>
      </c>
      <c r="C335" s="88" t="s">
        <v>85</v>
      </c>
      <c r="D335" s="106" t="s">
        <v>10947</v>
      </c>
      <c r="E335" s="104" t="s">
        <v>85</v>
      </c>
      <c r="F335" s="104">
        <v>0</v>
      </c>
      <c r="G335" s="104">
        <v>3</v>
      </c>
      <c r="H335" s="88" t="s">
        <v>344</v>
      </c>
      <c r="I335" s="184" t="s">
        <v>11392</v>
      </c>
      <c r="J335" s="184" t="s">
        <v>11392</v>
      </c>
      <c r="K335" s="184" t="s">
        <v>11391</v>
      </c>
      <c r="L335" s="104">
        <v>14</v>
      </c>
      <c r="M335" s="116">
        <v>43045</v>
      </c>
      <c r="N335" s="106" t="s">
        <v>9971</v>
      </c>
      <c r="O335" s="88"/>
      <c r="P3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&lt;tr&gt;&lt;td&gt;21102-3000&lt;/td&gt;&lt;td&gt;Roadway obliteration, method 3&lt;/td&gt;&lt;td&gt;LPSM&lt;/td&gt;&lt;td&gt;ROADWAY OBLITERATION, METHOD 3&lt;/td&gt;&lt;td&gt;LPSM&lt;/td&gt;&lt;td&gt;0&lt;/td&gt;&lt;td&gt;3&lt;/td&gt;&lt;td&gt;N&lt;/td&gt;&lt;td&gt;11/6/2017&lt;/td&gt;&lt;td&gt;&lt;/td&gt;&lt;/tr&gt;</v>
      </c>
      <c r="Q335" s="106" t="str">
        <f>IF(PayItems[[#This Row],[Date Added / Modified]]&gt;0,TEXT(PayItems[[#This Row],[Date Added / Modified]],"m/d/yyy"),"")</f>
        <v>11/6/2017</v>
      </c>
    </row>
    <row r="336" spans="1:17" x14ac:dyDescent="0.3">
      <c r="A336" s="6" t="s">
        <v>1136</v>
      </c>
      <c r="B336" s="8" t="s">
        <v>96</v>
      </c>
      <c r="C336" s="6" t="s">
        <v>5</v>
      </c>
      <c r="D336" s="8" t="s">
        <v>1137</v>
      </c>
      <c r="E336" s="8" t="s">
        <v>58</v>
      </c>
      <c r="F336" s="104">
        <v>3</v>
      </c>
      <c r="G336" s="8">
        <v>3</v>
      </c>
      <c r="H336" s="6" t="s">
        <v>344</v>
      </c>
      <c r="I336" s="184" t="s">
        <v>11392</v>
      </c>
      <c r="J336" s="184" t="s">
        <v>11392</v>
      </c>
      <c r="K336" s="184" t="s">
        <v>11391</v>
      </c>
      <c r="L336" s="8">
        <v>14</v>
      </c>
      <c r="M336" s="116"/>
      <c r="P3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&lt;tr&gt;&lt;td&gt;21201-0000&lt;/td&gt;&lt;td&gt;Linear grading&lt;/td&gt;&lt;td&gt;km&lt;/td&gt;&lt;td&gt;LINEAR GRADING&lt;/td&gt;&lt;td&gt;MILE&lt;/td&gt;&lt;td&gt;3&lt;/td&gt;&lt;td&gt;3&lt;/td&gt;&lt;td&gt;N&lt;/td&gt;&lt;td&gt; &lt;/td&gt;&lt;td&gt;&lt;/td&gt;&lt;/tr&gt;</v>
      </c>
      <c r="Q336" s="106" t="str">
        <f>IF(PayItems[[#This Row],[Date Added / Modified]]&gt;0,TEXT(PayItems[[#This Row],[Date Added / Modified]],"m/d/yyy"),"")</f>
        <v/>
      </c>
    </row>
    <row r="337" spans="1:17" x14ac:dyDescent="0.3">
      <c r="A337" s="6" t="s">
        <v>1138</v>
      </c>
      <c r="B337" s="8" t="s">
        <v>22</v>
      </c>
      <c r="C337" s="6" t="s">
        <v>109</v>
      </c>
      <c r="D337" s="8" t="s">
        <v>1139</v>
      </c>
      <c r="E337" s="8" t="s">
        <v>62</v>
      </c>
      <c r="F337" s="8">
        <v>0</v>
      </c>
      <c r="G337" s="8">
        <v>3</v>
      </c>
      <c r="H337" s="6" t="s">
        <v>344</v>
      </c>
      <c r="I337" s="184" t="s">
        <v>11392</v>
      </c>
      <c r="J337" s="184" t="s">
        <v>11392</v>
      </c>
      <c r="K337" s="184" t="s">
        <v>11391</v>
      </c>
      <c r="L337" s="8">
        <v>14</v>
      </c>
      <c r="M337" s="116"/>
      <c r="P3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&lt;tr&gt;&lt;td&gt;21202-0000&lt;/td&gt;&lt;td&gt;Site grading&lt;/td&gt;&lt;td&gt;m2&lt;/td&gt;&lt;td&gt;SITE GRADING&lt;/td&gt;&lt;td&gt;SQYD&lt;/td&gt;&lt;td&gt;0&lt;/td&gt;&lt;td&gt;3&lt;/td&gt;&lt;td&gt;N&lt;/td&gt;&lt;td&gt; &lt;/td&gt;&lt;td&gt;&lt;/td&gt;&lt;/tr&gt;</v>
      </c>
      <c r="Q337" s="106" t="str">
        <f>IF(PayItems[[#This Row],[Date Added / Modified]]&gt;0,TEXT(PayItems[[#This Row],[Date Added / Modified]],"m/d/yyy"),"")</f>
        <v/>
      </c>
    </row>
    <row r="338" spans="1:17" x14ac:dyDescent="0.3">
      <c r="A338" s="6" t="s">
        <v>1140</v>
      </c>
      <c r="B338" s="8" t="s">
        <v>1141</v>
      </c>
      <c r="C338" s="6" t="s">
        <v>109</v>
      </c>
      <c r="D338" s="8" t="s">
        <v>1142</v>
      </c>
      <c r="E338" s="8" t="s">
        <v>62</v>
      </c>
      <c r="F338" s="8">
        <v>0</v>
      </c>
      <c r="G338" s="8">
        <v>3</v>
      </c>
      <c r="H338" s="6" t="s">
        <v>344</v>
      </c>
      <c r="I338" s="184" t="s">
        <v>11392</v>
      </c>
      <c r="J338" s="184" t="s">
        <v>11392</v>
      </c>
      <c r="K338" s="184" t="s">
        <v>11391</v>
      </c>
      <c r="L338" s="8">
        <v>14</v>
      </c>
      <c r="M338" s="116"/>
      <c r="P3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&lt;tr&gt;&lt;td&gt;21301-0000&lt;/td&gt;&lt;td&gt;Subgrade stabilization&lt;/td&gt;&lt;td&gt;m2&lt;/td&gt;&lt;td&gt;SUBGRADE STABILIZATION&lt;/td&gt;&lt;td&gt;SQYD&lt;/td&gt;&lt;td&gt;0&lt;/td&gt;&lt;td&gt;3&lt;/td&gt;&lt;td&gt;N&lt;/td&gt;&lt;td&gt; &lt;/td&gt;&lt;td&gt;&lt;/td&gt;&lt;/tr&gt;</v>
      </c>
      <c r="Q338" s="106" t="str">
        <f>IF(PayItems[[#This Row],[Date Added / Modified]]&gt;0,TEXT(PayItems[[#This Row],[Date Added / Modified]],"m/d/yyy"),"")</f>
        <v/>
      </c>
    </row>
    <row r="339" spans="1:17" x14ac:dyDescent="0.3">
      <c r="A339" s="6" t="s">
        <v>1143</v>
      </c>
      <c r="B339" s="6" t="s">
        <v>136</v>
      </c>
      <c r="C339" s="6" t="s">
        <v>124</v>
      </c>
      <c r="D339" s="6" t="s">
        <v>351</v>
      </c>
      <c r="E339" s="8" t="s">
        <v>66</v>
      </c>
      <c r="F339" s="8">
        <v>0</v>
      </c>
      <c r="G339" s="8">
        <v>3</v>
      </c>
      <c r="H339" s="6" t="s">
        <v>344</v>
      </c>
      <c r="I339" s="184" t="s">
        <v>11392</v>
      </c>
      <c r="J339" s="184" t="s">
        <v>11392</v>
      </c>
      <c r="K339" s="184" t="s">
        <v>11391</v>
      </c>
      <c r="L339" s="8">
        <v>14</v>
      </c>
      <c r="M339" s="116"/>
      <c r="P3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&lt;tr&gt;&lt;td&gt;21302-0000&lt;/td&gt;&lt;td&gt;Lime&lt;/td&gt;&lt;td&gt;t&lt;/td&gt;&lt;td&gt;LIME&lt;/td&gt;&lt;td&gt;TON&lt;/td&gt;&lt;td&gt;0&lt;/td&gt;&lt;td&gt;3&lt;/td&gt;&lt;td&gt;N&lt;/td&gt;&lt;td&gt; &lt;/td&gt;&lt;td&gt;&lt;/td&gt;&lt;/tr&gt;</v>
      </c>
      <c r="Q339" s="106" t="str">
        <f>IF(PayItems[[#This Row],[Date Added / Modified]]&gt;0,TEXT(PayItems[[#This Row],[Date Added / Modified]],"m/d/yyy"),"")</f>
        <v/>
      </c>
    </row>
    <row r="340" spans="1:17" x14ac:dyDescent="0.3">
      <c r="A340" s="6" t="s">
        <v>1144</v>
      </c>
      <c r="B340" s="6" t="s">
        <v>137</v>
      </c>
      <c r="C340" s="6" t="s">
        <v>124</v>
      </c>
      <c r="D340" s="6" t="s">
        <v>1145</v>
      </c>
      <c r="E340" s="8" t="s">
        <v>66</v>
      </c>
      <c r="F340" s="8">
        <v>0</v>
      </c>
      <c r="G340" s="8">
        <v>3</v>
      </c>
      <c r="H340" s="6" t="s">
        <v>344</v>
      </c>
      <c r="I340" s="184" t="s">
        <v>11392</v>
      </c>
      <c r="J340" s="184" t="s">
        <v>11392</v>
      </c>
      <c r="K340" s="184" t="s">
        <v>11391</v>
      </c>
      <c r="L340" s="8">
        <v>14</v>
      </c>
      <c r="M340" s="116"/>
      <c r="P3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&lt;tr&gt;&lt;td&gt;21303-0000&lt;/td&gt;&lt;td&gt;Hydraulic cement&lt;/td&gt;&lt;td&gt;t&lt;/td&gt;&lt;td&gt;HYDRAULIC CEMENT&lt;/td&gt;&lt;td&gt;TON&lt;/td&gt;&lt;td&gt;0&lt;/td&gt;&lt;td&gt;3&lt;/td&gt;&lt;td&gt;N&lt;/td&gt;&lt;td&gt; &lt;/td&gt;&lt;td&gt;&lt;/td&gt;&lt;/tr&gt;</v>
      </c>
      <c r="Q340" s="106" t="str">
        <f>IF(PayItems[[#This Row],[Date Added / Modified]]&gt;0,TEXT(PayItems[[#This Row],[Date Added / Modified]],"m/d/yyy"),"")</f>
        <v/>
      </c>
    </row>
    <row r="341" spans="1:17" x14ac:dyDescent="0.3">
      <c r="A341" s="6" t="s">
        <v>1146</v>
      </c>
      <c r="B341" s="6" t="s">
        <v>138</v>
      </c>
      <c r="C341" s="6" t="s">
        <v>124</v>
      </c>
      <c r="D341" s="6" t="s">
        <v>350</v>
      </c>
      <c r="E341" s="8" t="s">
        <v>66</v>
      </c>
      <c r="F341" s="8">
        <v>0</v>
      </c>
      <c r="G341" s="8">
        <v>3</v>
      </c>
      <c r="H341" s="6" t="s">
        <v>344</v>
      </c>
      <c r="I341" s="184" t="s">
        <v>11392</v>
      </c>
      <c r="J341" s="184" t="s">
        <v>11392</v>
      </c>
      <c r="K341" s="184" t="s">
        <v>11391</v>
      </c>
      <c r="L341" s="8">
        <v>14</v>
      </c>
      <c r="M341" s="116"/>
      <c r="P3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&lt;tr&gt;&lt;td&gt;21304-0000&lt;/td&gt;&lt;td&gt;Fly ash&lt;/td&gt;&lt;td&gt;t&lt;/td&gt;&lt;td&gt;FLY ASH&lt;/td&gt;&lt;td&gt;TON&lt;/td&gt;&lt;td&gt;0&lt;/td&gt;&lt;td&gt;3&lt;/td&gt;&lt;td&gt;N&lt;/td&gt;&lt;td&gt; &lt;/td&gt;&lt;td&gt;&lt;/td&gt;&lt;/tr&gt;</v>
      </c>
      <c r="Q341" s="106" t="str">
        <f>IF(PayItems[[#This Row],[Date Added / Modified]]&gt;0,TEXT(PayItems[[#This Row],[Date Added / Modified]],"m/d/yyy"),"")</f>
        <v/>
      </c>
    </row>
    <row r="342" spans="1:17" x14ac:dyDescent="0.3">
      <c r="A342" s="6" t="s">
        <v>1147</v>
      </c>
      <c r="B342" s="6" t="s">
        <v>8630</v>
      </c>
      <c r="C342" s="6" t="s">
        <v>113</v>
      </c>
      <c r="D342" s="6" t="s">
        <v>8631</v>
      </c>
      <c r="E342" s="6" t="s">
        <v>65</v>
      </c>
      <c r="F342" s="8">
        <v>0</v>
      </c>
      <c r="G342" s="8">
        <v>3</v>
      </c>
      <c r="H342" s="6" t="s">
        <v>344</v>
      </c>
      <c r="I342" s="184" t="s">
        <v>11392</v>
      </c>
      <c r="J342" s="184" t="s">
        <v>11392</v>
      </c>
      <c r="K342" s="184" t="s">
        <v>11391</v>
      </c>
      <c r="L342" s="8">
        <v>14</v>
      </c>
      <c r="M342" s="116"/>
      <c r="P3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&lt;tr&gt;&lt;td&gt;25101-0000&lt;/td&gt;&lt;td&gt;Placed riprap, method A&lt;/td&gt;&lt;td&gt;m3&lt;/td&gt;&lt;td&gt;PLACED RIPRAP, METHOD A&lt;/td&gt;&lt;td&gt;CUYD&lt;/td&gt;&lt;td&gt;0&lt;/td&gt;&lt;td&gt;3&lt;/td&gt;&lt;td&gt;N&lt;/td&gt;&lt;td&gt; &lt;/td&gt;&lt;td&gt;&lt;/td&gt;&lt;/tr&gt;</v>
      </c>
      <c r="Q342" s="106" t="str">
        <f>IF(PayItems[[#This Row],[Date Added / Modified]]&gt;0,TEXT(PayItems[[#This Row],[Date Added / Modified]],"m/d/yyy"),"")</f>
        <v/>
      </c>
    </row>
    <row r="343" spans="1:17" x14ac:dyDescent="0.3">
      <c r="A343" s="6" t="s">
        <v>9071</v>
      </c>
      <c r="B343" s="6" t="s">
        <v>9069</v>
      </c>
      <c r="C343" s="6" t="s">
        <v>113</v>
      </c>
      <c r="D343" s="6" t="s">
        <v>9193</v>
      </c>
      <c r="E343" s="6" t="s">
        <v>65</v>
      </c>
      <c r="F343" s="8">
        <v>0</v>
      </c>
      <c r="G343" s="8">
        <v>3</v>
      </c>
      <c r="H343" s="6" t="s">
        <v>344</v>
      </c>
      <c r="I343" s="184" t="s">
        <v>11392</v>
      </c>
      <c r="J343" s="184" t="s">
        <v>11392</v>
      </c>
      <c r="K343" s="184" t="s">
        <v>11391</v>
      </c>
      <c r="L343" s="8">
        <v>14</v>
      </c>
      <c r="M343" s="116"/>
      <c r="P3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&lt;tr&gt;&lt;td&gt;25101-0100&lt;/td&gt;&lt;td&gt;Placed riprap, method A, class 1&lt;/td&gt;&lt;td&gt;m3&lt;/td&gt;&lt;td&gt;PLACED RIPRAP, METHOD A, CLASS 1&lt;/td&gt;&lt;td&gt;CUYD&lt;/td&gt;&lt;td&gt;0&lt;/td&gt;&lt;td&gt;3&lt;/td&gt;&lt;td&gt;N&lt;/td&gt;&lt;td&gt; &lt;/td&gt;&lt;td&gt;&lt;/td&gt;&lt;/tr&gt;</v>
      </c>
      <c r="Q343" s="106" t="str">
        <f>IF(PayItems[[#This Row],[Date Added / Modified]]&gt;0,TEXT(PayItems[[#This Row],[Date Added / Modified]],"m/d/yyy"),"")</f>
        <v/>
      </c>
    </row>
    <row r="344" spans="1:17" x14ac:dyDescent="0.3">
      <c r="A344" s="6" t="s">
        <v>9072</v>
      </c>
      <c r="B344" s="6" t="s">
        <v>9070</v>
      </c>
      <c r="C344" s="6" t="s">
        <v>113</v>
      </c>
      <c r="D344" s="6" t="s">
        <v>9194</v>
      </c>
      <c r="E344" s="6" t="s">
        <v>65</v>
      </c>
      <c r="F344" s="8">
        <v>0</v>
      </c>
      <c r="G344" s="8">
        <v>3</v>
      </c>
      <c r="H344" s="6" t="s">
        <v>344</v>
      </c>
      <c r="I344" s="184" t="s">
        <v>11392</v>
      </c>
      <c r="J344" s="184" t="s">
        <v>11392</v>
      </c>
      <c r="K344" s="184" t="s">
        <v>11391</v>
      </c>
      <c r="L344" s="8">
        <v>14</v>
      </c>
      <c r="M344" s="116"/>
      <c r="P3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&lt;tr&gt;&lt;td&gt;25101-0200&lt;/td&gt;&lt;td&gt;Placed riprap, method A, class 2&lt;/td&gt;&lt;td&gt;m3&lt;/td&gt;&lt;td&gt;PLACED RIPRAP, METHOD A, CLASS 2&lt;/td&gt;&lt;td&gt;CUYD&lt;/td&gt;&lt;td&gt;0&lt;/td&gt;&lt;td&gt;3&lt;/td&gt;&lt;td&gt;N&lt;/td&gt;&lt;td&gt; &lt;/td&gt;&lt;td&gt;&lt;/td&gt;&lt;/tr&gt;</v>
      </c>
      <c r="Q344" s="106" t="str">
        <f>IF(PayItems[[#This Row],[Date Added / Modified]]&gt;0,TEXT(PayItems[[#This Row],[Date Added / Modified]],"m/d/yyy"),"")</f>
        <v/>
      </c>
    </row>
    <row r="345" spans="1:17" x14ac:dyDescent="0.3">
      <c r="A345" s="6" t="s">
        <v>9170</v>
      </c>
      <c r="B345" s="6" t="s">
        <v>9162</v>
      </c>
      <c r="C345" s="6" t="s">
        <v>113</v>
      </c>
      <c r="D345" s="6" t="s">
        <v>9195</v>
      </c>
      <c r="E345" s="6" t="s">
        <v>65</v>
      </c>
      <c r="F345" s="8">
        <v>0</v>
      </c>
      <c r="G345" s="8">
        <v>3</v>
      </c>
      <c r="H345" s="6" t="s">
        <v>344</v>
      </c>
      <c r="I345" s="184" t="s">
        <v>11392</v>
      </c>
      <c r="J345" s="184" t="s">
        <v>11392</v>
      </c>
      <c r="K345" s="184" t="s">
        <v>11391</v>
      </c>
      <c r="L345" s="8">
        <v>14</v>
      </c>
      <c r="M345" s="116"/>
      <c r="P3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&lt;tr&gt;&lt;td&gt;25101-0300&lt;/td&gt;&lt;td&gt;Placed riprap, method A, class 3&lt;/td&gt;&lt;td&gt;m3&lt;/td&gt;&lt;td&gt;PLACED RIPRAP, METHOD A, CLASS 3&lt;/td&gt;&lt;td&gt;CUYD&lt;/td&gt;&lt;td&gt;0&lt;/td&gt;&lt;td&gt;3&lt;/td&gt;&lt;td&gt;N&lt;/td&gt;&lt;td&gt; &lt;/td&gt;&lt;td&gt;&lt;/td&gt;&lt;/tr&gt;</v>
      </c>
      <c r="Q345" s="106" t="str">
        <f>IF(PayItems[[#This Row],[Date Added / Modified]]&gt;0,TEXT(PayItems[[#This Row],[Date Added / Modified]],"m/d/yyy"),"")</f>
        <v/>
      </c>
    </row>
    <row r="346" spans="1:17" x14ac:dyDescent="0.3">
      <c r="A346" s="6" t="s">
        <v>9171</v>
      </c>
      <c r="B346" s="6" t="s">
        <v>9163</v>
      </c>
      <c r="C346" s="6" t="s">
        <v>113</v>
      </c>
      <c r="D346" s="6" t="s">
        <v>9196</v>
      </c>
      <c r="E346" s="6" t="s">
        <v>65</v>
      </c>
      <c r="F346" s="8">
        <v>0</v>
      </c>
      <c r="G346" s="8">
        <v>3</v>
      </c>
      <c r="H346" s="6" t="s">
        <v>344</v>
      </c>
      <c r="I346" s="184" t="s">
        <v>11392</v>
      </c>
      <c r="J346" s="184" t="s">
        <v>11392</v>
      </c>
      <c r="K346" s="184" t="s">
        <v>11391</v>
      </c>
      <c r="L346" s="8">
        <v>14</v>
      </c>
      <c r="M346" s="116"/>
      <c r="P3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&lt;tr&gt;&lt;td&gt;25101-0400&lt;/td&gt;&lt;td&gt;Placed riprap, method A, class 4&lt;/td&gt;&lt;td&gt;m3&lt;/td&gt;&lt;td&gt;PLACED RIPRAP, METHOD A, CLASS 4&lt;/td&gt;&lt;td&gt;CUYD&lt;/td&gt;&lt;td&gt;0&lt;/td&gt;&lt;td&gt;3&lt;/td&gt;&lt;td&gt;N&lt;/td&gt;&lt;td&gt; &lt;/td&gt;&lt;td&gt;&lt;/td&gt;&lt;/tr&gt;</v>
      </c>
      <c r="Q346" s="106" t="str">
        <f>IF(PayItems[[#This Row],[Date Added / Modified]]&gt;0,TEXT(PayItems[[#This Row],[Date Added / Modified]],"m/d/yyy"),"")</f>
        <v/>
      </c>
    </row>
    <row r="347" spans="1:17" x14ac:dyDescent="0.3">
      <c r="A347" s="6" t="s">
        <v>9172</v>
      </c>
      <c r="B347" s="6" t="s">
        <v>9164</v>
      </c>
      <c r="C347" s="6" t="s">
        <v>113</v>
      </c>
      <c r="D347" s="6" t="s">
        <v>9197</v>
      </c>
      <c r="E347" s="6" t="s">
        <v>65</v>
      </c>
      <c r="F347" s="8">
        <v>0</v>
      </c>
      <c r="G347" s="8">
        <v>3</v>
      </c>
      <c r="H347" s="6" t="s">
        <v>344</v>
      </c>
      <c r="I347" s="184" t="s">
        <v>11392</v>
      </c>
      <c r="J347" s="184" t="s">
        <v>11392</v>
      </c>
      <c r="K347" s="184" t="s">
        <v>11391</v>
      </c>
      <c r="L347" s="8">
        <v>14</v>
      </c>
      <c r="M347" s="116"/>
      <c r="P3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&lt;tr&gt;&lt;td&gt;25101-0500&lt;/td&gt;&lt;td&gt;Placed riprap, method A, class 5&lt;/td&gt;&lt;td&gt;m3&lt;/td&gt;&lt;td&gt;PLACED RIPRAP, METHOD A, CLASS 5&lt;/td&gt;&lt;td&gt;CUYD&lt;/td&gt;&lt;td&gt;0&lt;/td&gt;&lt;td&gt;3&lt;/td&gt;&lt;td&gt;N&lt;/td&gt;&lt;td&gt; &lt;/td&gt;&lt;td&gt;&lt;/td&gt;&lt;/tr&gt;</v>
      </c>
      <c r="Q347" s="106" t="str">
        <f>IF(PayItems[[#This Row],[Date Added / Modified]]&gt;0,TEXT(PayItems[[#This Row],[Date Added / Modified]],"m/d/yyy"),"")</f>
        <v/>
      </c>
    </row>
    <row r="348" spans="1:17" x14ac:dyDescent="0.3">
      <c r="A348" s="6" t="s">
        <v>9173</v>
      </c>
      <c r="B348" s="6" t="s">
        <v>9165</v>
      </c>
      <c r="C348" s="6" t="s">
        <v>113</v>
      </c>
      <c r="D348" s="6" t="s">
        <v>9198</v>
      </c>
      <c r="E348" s="6" t="s">
        <v>65</v>
      </c>
      <c r="F348" s="8">
        <v>0</v>
      </c>
      <c r="G348" s="8">
        <v>3</v>
      </c>
      <c r="H348" s="6" t="s">
        <v>344</v>
      </c>
      <c r="I348" s="184" t="s">
        <v>11392</v>
      </c>
      <c r="J348" s="184" t="s">
        <v>11392</v>
      </c>
      <c r="K348" s="184" t="s">
        <v>11391</v>
      </c>
      <c r="L348" s="8">
        <v>14</v>
      </c>
      <c r="M348" s="116"/>
      <c r="P3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&lt;tr&gt;&lt;td&gt;25101-0600&lt;/td&gt;&lt;td&gt;Placed riprap, method A, class 6&lt;/td&gt;&lt;td&gt;m3&lt;/td&gt;&lt;td&gt;PLACED RIPRAP, METHOD A, CLASS 6&lt;/td&gt;&lt;td&gt;CUYD&lt;/td&gt;&lt;td&gt;0&lt;/td&gt;&lt;td&gt;3&lt;/td&gt;&lt;td&gt;N&lt;/td&gt;&lt;td&gt; &lt;/td&gt;&lt;td&gt;&lt;/td&gt;&lt;/tr&gt;</v>
      </c>
      <c r="Q348" s="106" t="str">
        <f>IF(PayItems[[#This Row],[Date Added / Modified]]&gt;0,TEXT(PayItems[[#This Row],[Date Added / Modified]],"m/d/yyy"),"")</f>
        <v/>
      </c>
    </row>
    <row r="349" spans="1:17" x14ac:dyDescent="0.3">
      <c r="A349" s="6" t="s">
        <v>9174</v>
      </c>
      <c r="B349" s="6" t="s">
        <v>9166</v>
      </c>
      <c r="C349" s="6" t="s">
        <v>113</v>
      </c>
      <c r="D349" s="6" t="s">
        <v>9199</v>
      </c>
      <c r="E349" s="6" t="s">
        <v>65</v>
      </c>
      <c r="F349" s="8">
        <v>0</v>
      </c>
      <c r="G349" s="8">
        <v>3</v>
      </c>
      <c r="H349" s="6" t="s">
        <v>344</v>
      </c>
      <c r="I349" s="184" t="s">
        <v>11392</v>
      </c>
      <c r="J349" s="184" t="s">
        <v>11392</v>
      </c>
      <c r="K349" s="184" t="s">
        <v>11391</v>
      </c>
      <c r="L349" s="8">
        <v>14</v>
      </c>
      <c r="M349" s="116"/>
      <c r="P3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&lt;tr&gt;&lt;td&gt;25101-0700&lt;/td&gt;&lt;td&gt;Placed riprap, method A, class 7&lt;/td&gt;&lt;td&gt;m3&lt;/td&gt;&lt;td&gt;PLACED RIPRAP, METHOD A, CLASS 7&lt;/td&gt;&lt;td&gt;CUYD&lt;/td&gt;&lt;td&gt;0&lt;/td&gt;&lt;td&gt;3&lt;/td&gt;&lt;td&gt;N&lt;/td&gt;&lt;td&gt; &lt;/td&gt;&lt;td&gt;&lt;/td&gt;&lt;/tr&gt;</v>
      </c>
      <c r="Q349" s="106" t="str">
        <f>IF(PayItems[[#This Row],[Date Added / Modified]]&gt;0,TEXT(PayItems[[#This Row],[Date Added / Modified]],"m/d/yyy"),"")</f>
        <v/>
      </c>
    </row>
    <row r="350" spans="1:17" x14ac:dyDescent="0.3">
      <c r="A350" s="6" t="s">
        <v>9175</v>
      </c>
      <c r="B350" s="6" t="s">
        <v>9167</v>
      </c>
      <c r="C350" s="6" t="s">
        <v>113</v>
      </c>
      <c r="D350" s="6" t="s">
        <v>9200</v>
      </c>
      <c r="E350" s="6" t="s">
        <v>65</v>
      </c>
      <c r="F350" s="8">
        <v>0</v>
      </c>
      <c r="G350" s="8">
        <v>3</v>
      </c>
      <c r="H350" s="6" t="s">
        <v>344</v>
      </c>
      <c r="I350" s="184" t="s">
        <v>11392</v>
      </c>
      <c r="J350" s="184" t="s">
        <v>11392</v>
      </c>
      <c r="K350" s="184" t="s">
        <v>11391</v>
      </c>
      <c r="L350" s="8">
        <v>14</v>
      </c>
      <c r="M350" s="116"/>
      <c r="P3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&lt;tr&gt;&lt;td&gt;25101-0800&lt;/td&gt;&lt;td&gt;Placed riprap, method A, class 8&lt;/td&gt;&lt;td&gt;m3&lt;/td&gt;&lt;td&gt;PLACED RIPRAP, METHOD A, CLASS 8&lt;/td&gt;&lt;td&gt;CUYD&lt;/td&gt;&lt;td&gt;0&lt;/td&gt;&lt;td&gt;3&lt;/td&gt;&lt;td&gt;N&lt;/td&gt;&lt;td&gt; &lt;/td&gt;&lt;td&gt;&lt;/td&gt;&lt;/tr&gt;</v>
      </c>
      <c r="Q350" s="106" t="str">
        <f>IF(PayItems[[#This Row],[Date Added / Modified]]&gt;0,TEXT(PayItems[[#This Row],[Date Added / Modified]],"m/d/yyy"),"")</f>
        <v/>
      </c>
    </row>
    <row r="351" spans="1:17" x14ac:dyDescent="0.3">
      <c r="A351" s="6" t="s">
        <v>9176</v>
      </c>
      <c r="B351" s="6" t="s">
        <v>9168</v>
      </c>
      <c r="C351" s="6" t="s">
        <v>113</v>
      </c>
      <c r="D351" s="6" t="s">
        <v>9201</v>
      </c>
      <c r="E351" s="6" t="s">
        <v>65</v>
      </c>
      <c r="F351" s="8">
        <v>0</v>
      </c>
      <c r="G351" s="8">
        <v>3</v>
      </c>
      <c r="H351" s="6" t="s">
        <v>344</v>
      </c>
      <c r="I351" s="184" t="s">
        <v>11392</v>
      </c>
      <c r="J351" s="184" t="s">
        <v>11392</v>
      </c>
      <c r="K351" s="184" t="s">
        <v>11391</v>
      </c>
      <c r="L351" s="8">
        <v>14</v>
      </c>
      <c r="M351" s="116"/>
      <c r="P3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&lt;tr&gt;&lt;td&gt;25101-0900&lt;/td&gt;&lt;td&gt;Placed riprap, method A, class 9&lt;/td&gt;&lt;td&gt;m3&lt;/td&gt;&lt;td&gt;PLACED RIPRAP, METHOD A, CLASS 9&lt;/td&gt;&lt;td&gt;CUYD&lt;/td&gt;&lt;td&gt;0&lt;/td&gt;&lt;td&gt;3&lt;/td&gt;&lt;td&gt;N&lt;/td&gt;&lt;td&gt; &lt;/td&gt;&lt;td&gt;&lt;/td&gt;&lt;/tr&gt;</v>
      </c>
      <c r="Q351" s="106" t="str">
        <f>IF(PayItems[[#This Row],[Date Added / Modified]]&gt;0,TEXT(PayItems[[#This Row],[Date Added / Modified]],"m/d/yyy"),"")</f>
        <v/>
      </c>
    </row>
    <row r="352" spans="1:17" x14ac:dyDescent="0.3">
      <c r="A352" s="6" t="s">
        <v>1148</v>
      </c>
      <c r="B352" s="6" t="s">
        <v>9169</v>
      </c>
      <c r="C352" s="6" t="s">
        <v>113</v>
      </c>
      <c r="D352" s="6" t="s">
        <v>9202</v>
      </c>
      <c r="E352" s="6" t="s">
        <v>65</v>
      </c>
      <c r="F352" s="8">
        <v>0</v>
      </c>
      <c r="G352" s="8">
        <v>3</v>
      </c>
      <c r="H352" s="6" t="s">
        <v>344</v>
      </c>
      <c r="I352" s="184" t="s">
        <v>11392</v>
      </c>
      <c r="J352" s="184" t="s">
        <v>11392</v>
      </c>
      <c r="K352" s="184" t="s">
        <v>11391</v>
      </c>
      <c r="L352" s="8">
        <v>14</v>
      </c>
      <c r="M352" s="116"/>
      <c r="P3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&lt;tr&gt;&lt;td&gt;25101-1000&lt;/td&gt;&lt;td&gt;Placed riprap, method A, class 10&lt;/td&gt;&lt;td&gt;m3&lt;/td&gt;&lt;td&gt;PLACED RIPRAP, METHOD A, CLASS 10&lt;/td&gt;&lt;td&gt;CUYD&lt;/td&gt;&lt;td&gt;0&lt;/td&gt;&lt;td&gt;3&lt;/td&gt;&lt;td&gt;N&lt;/td&gt;&lt;td&gt; &lt;/td&gt;&lt;td&gt;&lt;/td&gt;&lt;/tr&gt;</v>
      </c>
      <c r="Q352" s="106" t="str">
        <f>IF(PayItems[[#This Row],[Date Added / Modified]]&gt;0,TEXT(PayItems[[#This Row],[Date Added / Modified]],"m/d/yyy"),"")</f>
        <v/>
      </c>
    </row>
    <row r="353" spans="1:17" x14ac:dyDescent="0.3">
      <c r="A353" s="6" t="s">
        <v>1149</v>
      </c>
      <c r="B353" s="6" t="s">
        <v>8632</v>
      </c>
      <c r="C353" s="6" t="s">
        <v>113</v>
      </c>
      <c r="D353" s="6" t="s">
        <v>8633</v>
      </c>
      <c r="E353" s="6" t="s">
        <v>65</v>
      </c>
      <c r="F353" s="8">
        <v>0</v>
      </c>
      <c r="G353" s="8">
        <v>3</v>
      </c>
      <c r="H353" s="6" t="s">
        <v>344</v>
      </c>
      <c r="I353" s="184" t="s">
        <v>11392</v>
      </c>
      <c r="J353" s="184" t="s">
        <v>11392</v>
      </c>
      <c r="K353" s="184" t="s">
        <v>11391</v>
      </c>
      <c r="L353" s="8">
        <v>14</v>
      </c>
      <c r="M353" s="116"/>
      <c r="P3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&lt;tr&gt;&lt;td&gt;25101-2000&lt;/td&gt;&lt;td&gt;Placed riprap, method B&lt;/td&gt;&lt;td&gt;m3&lt;/td&gt;&lt;td&gt;PLACED RIPRAP, METHOD B&lt;/td&gt;&lt;td&gt;CUYD&lt;/td&gt;&lt;td&gt;0&lt;/td&gt;&lt;td&gt;3&lt;/td&gt;&lt;td&gt;N&lt;/td&gt;&lt;td&gt; &lt;/td&gt;&lt;td&gt;&lt;/td&gt;&lt;/tr&gt;</v>
      </c>
      <c r="Q353" s="106" t="str">
        <f>IF(PayItems[[#This Row],[Date Added / Modified]]&gt;0,TEXT(PayItems[[#This Row],[Date Added / Modified]],"m/d/yyy"),"")</f>
        <v/>
      </c>
    </row>
    <row r="354" spans="1:17" x14ac:dyDescent="0.3">
      <c r="A354" s="6" t="s">
        <v>9074</v>
      </c>
      <c r="B354" s="6" t="s">
        <v>9073</v>
      </c>
      <c r="C354" s="6" t="s">
        <v>113</v>
      </c>
      <c r="D354" s="6" t="s">
        <v>9203</v>
      </c>
      <c r="E354" s="6" t="s">
        <v>65</v>
      </c>
      <c r="F354" s="8">
        <v>0</v>
      </c>
      <c r="G354" s="8">
        <v>3</v>
      </c>
      <c r="H354" s="6" t="s">
        <v>344</v>
      </c>
      <c r="I354" s="184" t="s">
        <v>11392</v>
      </c>
      <c r="J354" s="184" t="s">
        <v>11392</v>
      </c>
      <c r="K354" s="184" t="s">
        <v>11391</v>
      </c>
      <c r="L354" s="8">
        <v>14</v>
      </c>
      <c r="M354" s="116"/>
      <c r="P3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&lt;tr&gt;&lt;td&gt;25101-2100&lt;/td&gt;&lt;td&gt;Placed riprap, method B, class 1&lt;/td&gt;&lt;td&gt;m3&lt;/td&gt;&lt;td&gt;PLACED RIPRAP, METHOD B, CLASS 1&lt;/td&gt;&lt;td&gt;CUYD&lt;/td&gt;&lt;td&gt;0&lt;/td&gt;&lt;td&gt;3&lt;/td&gt;&lt;td&gt;N&lt;/td&gt;&lt;td&gt; &lt;/td&gt;&lt;td&gt;&lt;/td&gt;&lt;/tr&gt;</v>
      </c>
      <c r="Q354" s="106" t="str">
        <f>IF(PayItems[[#This Row],[Date Added / Modified]]&gt;0,TEXT(PayItems[[#This Row],[Date Added / Modified]],"m/d/yyy"),"")</f>
        <v/>
      </c>
    </row>
    <row r="355" spans="1:17" x14ac:dyDescent="0.3">
      <c r="A355" s="6" t="s">
        <v>9075</v>
      </c>
      <c r="B355" s="6" t="s">
        <v>9177</v>
      </c>
      <c r="C355" s="6" t="s">
        <v>113</v>
      </c>
      <c r="D355" s="6" t="s">
        <v>9204</v>
      </c>
      <c r="E355" s="6" t="s">
        <v>65</v>
      </c>
      <c r="F355" s="8">
        <v>0</v>
      </c>
      <c r="G355" s="8">
        <v>3</v>
      </c>
      <c r="H355" s="6" t="s">
        <v>344</v>
      </c>
      <c r="I355" s="184" t="s">
        <v>11392</v>
      </c>
      <c r="J355" s="184" t="s">
        <v>11392</v>
      </c>
      <c r="K355" s="184" t="s">
        <v>11391</v>
      </c>
      <c r="L355" s="8">
        <v>14</v>
      </c>
      <c r="M355" s="116"/>
      <c r="P3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&lt;tr&gt;&lt;td&gt;25101-2200&lt;/td&gt;&lt;td&gt;Placed riprap, method B, class 2&lt;/td&gt;&lt;td&gt;m3&lt;/td&gt;&lt;td&gt;PLACED RIPRAP, METHOD B, CLASS 2&lt;/td&gt;&lt;td&gt;CUYD&lt;/td&gt;&lt;td&gt;0&lt;/td&gt;&lt;td&gt;3&lt;/td&gt;&lt;td&gt;N&lt;/td&gt;&lt;td&gt; &lt;/td&gt;&lt;td&gt;&lt;/td&gt;&lt;/tr&gt;</v>
      </c>
      <c r="Q355" s="106" t="str">
        <f>IF(PayItems[[#This Row],[Date Added / Modified]]&gt;0,TEXT(PayItems[[#This Row],[Date Added / Modified]],"m/d/yyy"),"")</f>
        <v/>
      </c>
    </row>
    <row r="356" spans="1:17" x14ac:dyDescent="0.3">
      <c r="A356" s="6" t="s">
        <v>9186</v>
      </c>
      <c r="B356" s="6" t="s">
        <v>9178</v>
      </c>
      <c r="C356" s="6" t="s">
        <v>113</v>
      </c>
      <c r="D356" s="6" t="s">
        <v>9205</v>
      </c>
      <c r="E356" s="6" t="s">
        <v>65</v>
      </c>
      <c r="F356" s="8">
        <v>0</v>
      </c>
      <c r="G356" s="8">
        <v>3</v>
      </c>
      <c r="H356" s="6" t="s">
        <v>344</v>
      </c>
      <c r="I356" s="184" t="s">
        <v>11392</v>
      </c>
      <c r="J356" s="184" t="s">
        <v>11392</v>
      </c>
      <c r="K356" s="184" t="s">
        <v>11391</v>
      </c>
      <c r="L356" s="8">
        <v>14</v>
      </c>
      <c r="M356" s="116"/>
      <c r="P3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&lt;tr&gt;&lt;td&gt;25101-2300&lt;/td&gt;&lt;td&gt;Placed riprap, method B, class 3&lt;/td&gt;&lt;td&gt;m3&lt;/td&gt;&lt;td&gt;PLACED RIPRAP, METHOD B, CLASS 3&lt;/td&gt;&lt;td&gt;CUYD&lt;/td&gt;&lt;td&gt;0&lt;/td&gt;&lt;td&gt;3&lt;/td&gt;&lt;td&gt;N&lt;/td&gt;&lt;td&gt; &lt;/td&gt;&lt;td&gt;&lt;/td&gt;&lt;/tr&gt;</v>
      </c>
      <c r="Q356" s="106" t="str">
        <f>IF(PayItems[[#This Row],[Date Added / Modified]]&gt;0,TEXT(PayItems[[#This Row],[Date Added / Modified]],"m/d/yyy"),"")</f>
        <v/>
      </c>
    </row>
    <row r="357" spans="1:17" x14ac:dyDescent="0.3">
      <c r="A357" s="6" t="s">
        <v>9187</v>
      </c>
      <c r="B357" s="6" t="s">
        <v>9179</v>
      </c>
      <c r="C357" s="6" t="s">
        <v>113</v>
      </c>
      <c r="D357" s="6" t="s">
        <v>9206</v>
      </c>
      <c r="E357" s="6" t="s">
        <v>65</v>
      </c>
      <c r="F357" s="8">
        <v>0</v>
      </c>
      <c r="G357" s="8">
        <v>3</v>
      </c>
      <c r="H357" s="6" t="s">
        <v>344</v>
      </c>
      <c r="I357" s="184" t="s">
        <v>11392</v>
      </c>
      <c r="J357" s="184" t="s">
        <v>11392</v>
      </c>
      <c r="K357" s="184" t="s">
        <v>11391</v>
      </c>
      <c r="L357" s="8">
        <v>14</v>
      </c>
      <c r="M357" s="116"/>
      <c r="P3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&lt;tr&gt;&lt;td&gt;25101-2400&lt;/td&gt;&lt;td&gt;Placed riprap, method B, class 4&lt;/td&gt;&lt;td&gt;m3&lt;/td&gt;&lt;td&gt;PLACED RIPRAP, METHOD B, CLASS 4&lt;/td&gt;&lt;td&gt;CUYD&lt;/td&gt;&lt;td&gt;0&lt;/td&gt;&lt;td&gt;3&lt;/td&gt;&lt;td&gt;N&lt;/td&gt;&lt;td&gt; &lt;/td&gt;&lt;td&gt;&lt;/td&gt;&lt;/tr&gt;</v>
      </c>
      <c r="Q357" s="106" t="str">
        <f>IF(PayItems[[#This Row],[Date Added / Modified]]&gt;0,TEXT(PayItems[[#This Row],[Date Added / Modified]],"m/d/yyy"),"")</f>
        <v/>
      </c>
    </row>
    <row r="358" spans="1:17" x14ac:dyDescent="0.3">
      <c r="A358" s="6" t="s">
        <v>9188</v>
      </c>
      <c r="B358" s="6" t="s">
        <v>9180</v>
      </c>
      <c r="C358" s="6" t="s">
        <v>113</v>
      </c>
      <c r="D358" s="6" t="s">
        <v>9207</v>
      </c>
      <c r="E358" s="6" t="s">
        <v>65</v>
      </c>
      <c r="F358" s="8">
        <v>0</v>
      </c>
      <c r="G358" s="8">
        <v>3</v>
      </c>
      <c r="H358" s="6" t="s">
        <v>344</v>
      </c>
      <c r="I358" s="184" t="s">
        <v>11392</v>
      </c>
      <c r="J358" s="184" t="s">
        <v>11392</v>
      </c>
      <c r="K358" s="184" t="s">
        <v>11391</v>
      </c>
      <c r="L358" s="8">
        <v>14</v>
      </c>
      <c r="M358" s="116"/>
      <c r="P3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&lt;tr&gt;&lt;td&gt;25101-2500&lt;/td&gt;&lt;td&gt;Placed riprap, method B, class 5&lt;/td&gt;&lt;td&gt;m3&lt;/td&gt;&lt;td&gt;PLACED RIPRAP, METHOD B, CLASS 5&lt;/td&gt;&lt;td&gt;CUYD&lt;/td&gt;&lt;td&gt;0&lt;/td&gt;&lt;td&gt;3&lt;/td&gt;&lt;td&gt;N&lt;/td&gt;&lt;td&gt; &lt;/td&gt;&lt;td&gt;&lt;/td&gt;&lt;/tr&gt;</v>
      </c>
      <c r="Q358" s="106" t="str">
        <f>IF(PayItems[[#This Row],[Date Added / Modified]]&gt;0,TEXT(PayItems[[#This Row],[Date Added / Modified]],"m/d/yyy"),"")</f>
        <v/>
      </c>
    </row>
    <row r="359" spans="1:17" x14ac:dyDescent="0.3">
      <c r="A359" s="6" t="s">
        <v>9189</v>
      </c>
      <c r="B359" s="6" t="s">
        <v>9181</v>
      </c>
      <c r="C359" s="6" t="s">
        <v>113</v>
      </c>
      <c r="D359" s="6" t="s">
        <v>9208</v>
      </c>
      <c r="E359" s="6" t="s">
        <v>65</v>
      </c>
      <c r="F359" s="8">
        <v>0</v>
      </c>
      <c r="G359" s="8">
        <v>3</v>
      </c>
      <c r="H359" s="6" t="s">
        <v>344</v>
      </c>
      <c r="I359" s="184" t="s">
        <v>11392</v>
      </c>
      <c r="J359" s="184" t="s">
        <v>11392</v>
      </c>
      <c r="K359" s="184" t="s">
        <v>11391</v>
      </c>
      <c r="L359" s="8">
        <v>14</v>
      </c>
      <c r="M359" s="116"/>
      <c r="P3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&lt;tr&gt;&lt;td&gt;25101-2600&lt;/td&gt;&lt;td&gt;Placed riprap, method B, class 6&lt;/td&gt;&lt;td&gt;m3&lt;/td&gt;&lt;td&gt;PLACED RIPRAP, METHOD B, CLASS 6&lt;/td&gt;&lt;td&gt;CUYD&lt;/td&gt;&lt;td&gt;0&lt;/td&gt;&lt;td&gt;3&lt;/td&gt;&lt;td&gt;N&lt;/td&gt;&lt;td&gt; &lt;/td&gt;&lt;td&gt;&lt;/td&gt;&lt;/tr&gt;</v>
      </c>
      <c r="Q359" s="106" t="str">
        <f>IF(PayItems[[#This Row],[Date Added / Modified]]&gt;0,TEXT(PayItems[[#This Row],[Date Added / Modified]],"m/d/yyy"),"")</f>
        <v/>
      </c>
    </row>
    <row r="360" spans="1:17" x14ac:dyDescent="0.3">
      <c r="A360" s="6" t="s">
        <v>9190</v>
      </c>
      <c r="B360" s="6" t="s">
        <v>9182</v>
      </c>
      <c r="C360" s="6" t="s">
        <v>113</v>
      </c>
      <c r="D360" s="6" t="s">
        <v>9209</v>
      </c>
      <c r="E360" s="6" t="s">
        <v>65</v>
      </c>
      <c r="F360" s="8">
        <v>0</v>
      </c>
      <c r="G360" s="8">
        <v>3</v>
      </c>
      <c r="H360" s="6" t="s">
        <v>344</v>
      </c>
      <c r="I360" s="184" t="s">
        <v>11392</v>
      </c>
      <c r="J360" s="184" t="s">
        <v>11392</v>
      </c>
      <c r="K360" s="184" t="s">
        <v>11391</v>
      </c>
      <c r="L360" s="8">
        <v>14</v>
      </c>
      <c r="M360" s="116"/>
      <c r="P3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&lt;tr&gt;&lt;td&gt;25101-2700&lt;/td&gt;&lt;td&gt;Placed riprap, method B, class 7&lt;/td&gt;&lt;td&gt;m3&lt;/td&gt;&lt;td&gt;PLACED RIPRAP, METHOD B, CLASS 7&lt;/td&gt;&lt;td&gt;CUYD&lt;/td&gt;&lt;td&gt;0&lt;/td&gt;&lt;td&gt;3&lt;/td&gt;&lt;td&gt;N&lt;/td&gt;&lt;td&gt; &lt;/td&gt;&lt;td&gt;&lt;/td&gt;&lt;/tr&gt;</v>
      </c>
      <c r="Q360" s="106" t="str">
        <f>IF(PayItems[[#This Row],[Date Added / Modified]]&gt;0,TEXT(PayItems[[#This Row],[Date Added / Modified]],"m/d/yyy"),"")</f>
        <v/>
      </c>
    </row>
    <row r="361" spans="1:17" x14ac:dyDescent="0.3">
      <c r="A361" s="6" t="s">
        <v>9191</v>
      </c>
      <c r="B361" s="6" t="s">
        <v>9183</v>
      </c>
      <c r="C361" s="6" t="s">
        <v>113</v>
      </c>
      <c r="D361" s="6" t="s">
        <v>9210</v>
      </c>
      <c r="E361" s="6" t="s">
        <v>65</v>
      </c>
      <c r="F361" s="8">
        <v>0</v>
      </c>
      <c r="G361" s="8">
        <v>3</v>
      </c>
      <c r="H361" s="6" t="s">
        <v>344</v>
      </c>
      <c r="I361" s="184" t="s">
        <v>11392</v>
      </c>
      <c r="J361" s="184" t="s">
        <v>11392</v>
      </c>
      <c r="K361" s="184" t="s">
        <v>11391</v>
      </c>
      <c r="L361" s="8">
        <v>14</v>
      </c>
      <c r="M361" s="116"/>
      <c r="P3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&lt;tr&gt;&lt;td&gt;25101-2800&lt;/td&gt;&lt;td&gt;Placed riprap, method B, class 8&lt;/td&gt;&lt;td&gt;m3&lt;/td&gt;&lt;td&gt;PLACED RIPRAP, METHOD B, CLASS 8&lt;/td&gt;&lt;td&gt;CUYD&lt;/td&gt;&lt;td&gt;0&lt;/td&gt;&lt;td&gt;3&lt;/td&gt;&lt;td&gt;N&lt;/td&gt;&lt;td&gt; &lt;/td&gt;&lt;td&gt;&lt;/td&gt;&lt;/tr&gt;</v>
      </c>
      <c r="Q361" s="106" t="str">
        <f>IF(PayItems[[#This Row],[Date Added / Modified]]&gt;0,TEXT(PayItems[[#This Row],[Date Added / Modified]],"m/d/yyy"),"")</f>
        <v/>
      </c>
    </row>
    <row r="362" spans="1:17" x14ac:dyDescent="0.3">
      <c r="A362" s="6" t="s">
        <v>9192</v>
      </c>
      <c r="B362" s="6" t="s">
        <v>9184</v>
      </c>
      <c r="C362" s="6" t="s">
        <v>113</v>
      </c>
      <c r="D362" s="6" t="s">
        <v>9211</v>
      </c>
      <c r="E362" s="6" t="s">
        <v>65</v>
      </c>
      <c r="F362" s="8">
        <v>0</v>
      </c>
      <c r="G362" s="8">
        <v>3</v>
      </c>
      <c r="H362" s="6" t="s">
        <v>344</v>
      </c>
      <c r="I362" s="184" t="s">
        <v>11392</v>
      </c>
      <c r="J362" s="184" t="s">
        <v>11392</v>
      </c>
      <c r="K362" s="184" t="s">
        <v>11391</v>
      </c>
      <c r="L362" s="8">
        <v>14</v>
      </c>
      <c r="M362" s="116"/>
      <c r="P3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&lt;tr&gt;&lt;td&gt;25101-2900&lt;/td&gt;&lt;td&gt;Placed riprap, method B, class 9&lt;/td&gt;&lt;td&gt;m3&lt;/td&gt;&lt;td&gt;PLACED RIPRAP, METHOD B, CLASS 9&lt;/td&gt;&lt;td&gt;CUYD&lt;/td&gt;&lt;td&gt;0&lt;/td&gt;&lt;td&gt;3&lt;/td&gt;&lt;td&gt;N&lt;/td&gt;&lt;td&gt; &lt;/td&gt;&lt;td&gt;&lt;/td&gt;&lt;/tr&gt;</v>
      </c>
      <c r="Q362" s="106" t="str">
        <f>IF(PayItems[[#This Row],[Date Added / Modified]]&gt;0,TEXT(PayItems[[#This Row],[Date Added / Modified]],"m/d/yyy"),"")</f>
        <v/>
      </c>
    </row>
    <row r="363" spans="1:17" x14ac:dyDescent="0.3">
      <c r="A363" s="6" t="s">
        <v>1150</v>
      </c>
      <c r="B363" s="6" t="s">
        <v>9185</v>
      </c>
      <c r="C363" s="6" t="s">
        <v>113</v>
      </c>
      <c r="D363" s="6" t="s">
        <v>9212</v>
      </c>
      <c r="E363" s="6" t="s">
        <v>65</v>
      </c>
      <c r="F363" s="8">
        <v>0</v>
      </c>
      <c r="G363" s="8">
        <v>3</v>
      </c>
      <c r="H363" s="6" t="s">
        <v>344</v>
      </c>
      <c r="I363" s="184" t="s">
        <v>11392</v>
      </c>
      <c r="J363" s="184" t="s">
        <v>11392</v>
      </c>
      <c r="K363" s="184" t="s">
        <v>11391</v>
      </c>
      <c r="L363" s="8">
        <v>14</v>
      </c>
      <c r="M363" s="116"/>
      <c r="P3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&lt;tr&gt;&lt;td&gt;25101-3000&lt;/td&gt;&lt;td&gt;Placed riprap, method B, class 10&lt;/td&gt;&lt;td&gt;m3&lt;/td&gt;&lt;td&gt;PLACED RIPRAP, METHOD B, CLASS 10&lt;/td&gt;&lt;td&gt;CUYD&lt;/td&gt;&lt;td&gt;0&lt;/td&gt;&lt;td&gt;3&lt;/td&gt;&lt;td&gt;N&lt;/td&gt;&lt;td&gt; &lt;/td&gt;&lt;td&gt;&lt;/td&gt;&lt;/tr&gt;</v>
      </c>
      <c r="Q363" s="106" t="str">
        <f>IF(PayItems[[#This Row],[Date Added / Modified]]&gt;0,TEXT(PayItems[[#This Row],[Date Added / Modified]],"m/d/yyy"),"")</f>
        <v/>
      </c>
    </row>
    <row r="364" spans="1:17" x14ac:dyDescent="0.3">
      <c r="A364" s="6" t="s">
        <v>9222</v>
      </c>
      <c r="B364" s="6" t="s">
        <v>8630</v>
      </c>
      <c r="C364" s="6" t="s">
        <v>124</v>
      </c>
      <c r="D364" s="6" t="s">
        <v>8631</v>
      </c>
      <c r="E364" s="6" t="s">
        <v>66</v>
      </c>
      <c r="F364" s="8">
        <v>0</v>
      </c>
      <c r="G364" s="8">
        <v>3</v>
      </c>
      <c r="H364" s="6" t="s">
        <v>344</v>
      </c>
      <c r="I364" s="184" t="s">
        <v>11392</v>
      </c>
      <c r="J364" s="184" t="s">
        <v>11392</v>
      </c>
      <c r="K364" s="184" t="s">
        <v>11391</v>
      </c>
      <c r="L364" s="8">
        <v>14</v>
      </c>
      <c r="M364" s="116"/>
      <c r="P3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&lt;tr&gt;&lt;td&gt;25102-0000&lt;/td&gt;&lt;td&gt;Placed riprap, method A&lt;/td&gt;&lt;td&gt;t&lt;/td&gt;&lt;td&gt;PLACED RIPRAP, METHOD A&lt;/td&gt;&lt;td&gt;TON&lt;/td&gt;&lt;td&gt;0&lt;/td&gt;&lt;td&gt;3&lt;/td&gt;&lt;td&gt;N&lt;/td&gt;&lt;td&gt; &lt;/td&gt;&lt;td&gt;&lt;/td&gt;&lt;/tr&gt;</v>
      </c>
      <c r="Q364" s="106" t="str">
        <f>IF(PayItems[[#This Row],[Date Added / Modified]]&gt;0,TEXT(PayItems[[#This Row],[Date Added / Modified]],"m/d/yyy"),"")</f>
        <v/>
      </c>
    </row>
    <row r="365" spans="1:17" x14ac:dyDescent="0.3">
      <c r="A365" s="6" t="s">
        <v>9213</v>
      </c>
      <c r="B365" s="6" t="s">
        <v>9069</v>
      </c>
      <c r="C365" s="6" t="s">
        <v>124</v>
      </c>
      <c r="D365" s="6" t="s">
        <v>9193</v>
      </c>
      <c r="E365" s="6" t="s">
        <v>66</v>
      </c>
      <c r="F365" s="8">
        <v>0</v>
      </c>
      <c r="G365" s="8">
        <v>3</v>
      </c>
      <c r="H365" s="6" t="s">
        <v>344</v>
      </c>
      <c r="I365" s="184" t="s">
        <v>11392</v>
      </c>
      <c r="J365" s="184" t="s">
        <v>11392</v>
      </c>
      <c r="K365" s="184" t="s">
        <v>11391</v>
      </c>
      <c r="L365" s="8">
        <v>14</v>
      </c>
      <c r="M365" s="116"/>
      <c r="P3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&lt;tr&gt;&lt;td&gt;25102-0100&lt;/td&gt;&lt;td&gt;Placed riprap, method A, class 1&lt;/td&gt;&lt;td&gt;t&lt;/td&gt;&lt;td&gt;PLACED RIPRAP, METHOD A, CLASS 1&lt;/td&gt;&lt;td&gt;TON&lt;/td&gt;&lt;td&gt;0&lt;/td&gt;&lt;td&gt;3&lt;/td&gt;&lt;td&gt;N&lt;/td&gt;&lt;td&gt; &lt;/td&gt;&lt;td&gt;&lt;/td&gt;&lt;/tr&gt;</v>
      </c>
      <c r="Q365" s="106" t="str">
        <f>IF(PayItems[[#This Row],[Date Added / Modified]]&gt;0,TEXT(PayItems[[#This Row],[Date Added / Modified]],"m/d/yyy"),"")</f>
        <v/>
      </c>
    </row>
    <row r="366" spans="1:17" x14ac:dyDescent="0.3">
      <c r="A366" s="6" t="s">
        <v>9214</v>
      </c>
      <c r="B366" s="6" t="s">
        <v>9070</v>
      </c>
      <c r="C366" s="6" t="s">
        <v>124</v>
      </c>
      <c r="D366" s="6" t="s">
        <v>9194</v>
      </c>
      <c r="E366" s="6" t="s">
        <v>66</v>
      </c>
      <c r="F366" s="8">
        <v>0</v>
      </c>
      <c r="G366" s="8">
        <v>3</v>
      </c>
      <c r="H366" s="6" t="s">
        <v>344</v>
      </c>
      <c r="I366" s="184" t="s">
        <v>11392</v>
      </c>
      <c r="J366" s="184" t="s">
        <v>11392</v>
      </c>
      <c r="K366" s="184" t="s">
        <v>11391</v>
      </c>
      <c r="L366" s="8">
        <v>14</v>
      </c>
      <c r="M366" s="116"/>
      <c r="P3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&lt;tr&gt;&lt;td&gt;25102-0200&lt;/td&gt;&lt;td&gt;Placed riprap, method A, class 2&lt;/td&gt;&lt;td&gt;t&lt;/td&gt;&lt;td&gt;PLACED RIPRAP, METHOD A, CLASS 2&lt;/td&gt;&lt;td&gt;TON&lt;/td&gt;&lt;td&gt;0&lt;/td&gt;&lt;td&gt;3&lt;/td&gt;&lt;td&gt;N&lt;/td&gt;&lt;td&gt; &lt;/td&gt;&lt;td&gt;&lt;/td&gt;&lt;/tr&gt;</v>
      </c>
      <c r="Q366" s="106" t="str">
        <f>IF(PayItems[[#This Row],[Date Added / Modified]]&gt;0,TEXT(PayItems[[#This Row],[Date Added / Modified]],"m/d/yyy"),"")</f>
        <v/>
      </c>
    </row>
    <row r="367" spans="1:17" x14ac:dyDescent="0.3">
      <c r="A367" s="6" t="s">
        <v>9215</v>
      </c>
      <c r="B367" s="6" t="s">
        <v>9162</v>
      </c>
      <c r="C367" s="6" t="s">
        <v>124</v>
      </c>
      <c r="D367" s="6" t="s">
        <v>9195</v>
      </c>
      <c r="E367" s="6" t="s">
        <v>66</v>
      </c>
      <c r="F367" s="8">
        <v>0</v>
      </c>
      <c r="G367" s="8">
        <v>3</v>
      </c>
      <c r="H367" s="6" t="s">
        <v>344</v>
      </c>
      <c r="I367" s="184" t="s">
        <v>11392</v>
      </c>
      <c r="J367" s="184" t="s">
        <v>11392</v>
      </c>
      <c r="K367" s="184" t="s">
        <v>11391</v>
      </c>
      <c r="L367" s="8">
        <v>14</v>
      </c>
      <c r="M367" s="116"/>
      <c r="P3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&lt;tr&gt;&lt;td&gt;25102-0300&lt;/td&gt;&lt;td&gt;Placed riprap, method A, class 3&lt;/td&gt;&lt;td&gt;t&lt;/td&gt;&lt;td&gt;PLACED RIPRAP, METHOD A, CLASS 3&lt;/td&gt;&lt;td&gt;TON&lt;/td&gt;&lt;td&gt;0&lt;/td&gt;&lt;td&gt;3&lt;/td&gt;&lt;td&gt;N&lt;/td&gt;&lt;td&gt; &lt;/td&gt;&lt;td&gt;&lt;/td&gt;&lt;/tr&gt;</v>
      </c>
      <c r="Q367" s="106" t="str">
        <f>IF(PayItems[[#This Row],[Date Added / Modified]]&gt;0,TEXT(PayItems[[#This Row],[Date Added / Modified]],"m/d/yyy"),"")</f>
        <v/>
      </c>
    </row>
    <row r="368" spans="1:17" x14ac:dyDescent="0.3">
      <c r="A368" s="6" t="s">
        <v>9216</v>
      </c>
      <c r="B368" s="6" t="s">
        <v>9163</v>
      </c>
      <c r="C368" s="6" t="s">
        <v>124</v>
      </c>
      <c r="D368" s="6" t="s">
        <v>9196</v>
      </c>
      <c r="E368" s="6" t="s">
        <v>66</v>
      </c>
      <c r="F368" s="8">
        <v>0</v>
      </c>
      <c r="G368" s="8">
        <v>3</v>
      </c>
      <c r="H368" s="6" t="s">
        <v>344</v>
      </c>
      <c r="I368" s="184" t="s">
        <v>11392</v>
      </c>
      <c r="J368" s="184" t="s">
        <v>11392</v>
      </c>
      <c r="K368" s="184" t="s">
        <v>11391</v>
      </c>
      <c r="L368" s="8">
        <v>14</v>
      </c>
      <c r="M368" s="116"/>
      <c r="P3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&lt;tr&gt;&lt;td&gt;25102-0400&lt;/td&gt;&lt;td&gt;Placed riprap, method A, class 4&lt;/td&gt;&lt;td&gt;t&lt;/td&gt;&lt;td&gt;PLACED RIPRAP, METHOD A, CLASS 4&lt;/td&gt;&lt;td&gt;TON&lt;/td&gt;&lt;td&gt;0&lt;/td&gt;&lt;td&gt;3&lt;/td&gt;&lt;td&gt;N&lt;/td&gt;&lt;td&gt; &lt;/td&gt;&lt;td&gt;&lt;/td&gt;&lt;/tr&gt;</v>
      </c>
      <c r="Q368" s="106" t="str">
        <f>IF(PayItems[[#This Row],[Date Added / Modified]]&gt;0,TEXT(PayItems[[#This Row],[Date Added / Modified]],"m/d/yyy"),"")</f>
        <v/>
      </c>
    </row>
    <row r="369" spans="1:17" x14ac:dyDescent="0.3">
      <c r="A369" s="6" t="s">
        <v>9217</v>
      </c>
      <c r="B369" s="6" t="s">
        <v>9164</v>
      </c>
      <c r="C369" s="6" t="s">
        <v>124</v>
      </c>
      <c r="D369" s="6" t="s">
        <v>9197</v>
      </c>
      <c r="E369" s="6" t="s">
        <v>66</v>
      </c>
      <c r="F369" s="8">
        <v>0</v>
      </c>
      <c r="G369" s="8">
        <v>3</v>
      </c>
      <c r="H369" s="6" t="s">
        <v>344</v>
      </c>
      <c r="I369" s="184" t="s">
        <v>11392</v>
      </c>
      <c r="J369" s="184" t="s">
        <v>11392</v>
      </c>
      <c r="K369" s="184" t="s">
        <v>11391</v>
      </c>
      <c r="L369" s="8">
        <v>14</v>
      </c>
      <c r="M369" s="116"/>
      <c r="P3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&lt;tr&gt;&lt;td&gt;25102-0500&lt;/td&gt;&lt;td&gt;Placed riprap, method A, class 5&lt;/td&gt;&lt;td&gt;t&lt;/td&gt;&lt;td&gt;PLACED RIPRAP, METHOD A, CLASS 5&lt;/td&gt;&lt;td&gt;TON&lt;/td&gt;&lt;td&gt;0&lt;/td&gt;&lt;td&gt;3&lt;/td&gt;&lt;td&gt;N&lt;/td&gt;&lt;td&gt; &lt;/td&gt;&lt;td&gt;&lt;/td&gt;&lt;/tr&gt;</v>
      </c>
      <c r="Q369" s="106" t="str">
        <f>IF(PayItems[[#This Row],[Date Added / Modified]]&gt;0,TEXT(PayItems[[#This Row],[Date Added / Modified]],"m/d/yyy"),"")</f>
        <v/>
      </c>
    </row>
    <row r="370" spans="1:17" x14ac:dyDescent="0.3">
      <c r="A370" s="6" t="s">
        <v>9218</v>
      </c>
      <c r="B370" s="6" t="s">
        <v>9165</v>
      </c>
      <c r="C370" s="6" t="s">
        <v>124</v>
      </c>
      <c r="D370" s="6" t="s">
        <v>9198</v>
      </c>
      <c r="E370" s="6" t="s">
        <v>66</v>
      </c>
      <c r="F370" s="8">
        <v>0</v>
      </c>
      <c r="G370" s="8">
        <v>3</v>
      </c>
      <c r="H370" s="6" t="s">
        <v>344</v>
      </c>
      <c r="I370" s="184" t="s">
        <v>11392</v>
      </c>
      <c r="J370" s="184" t="s">
        <v>11392</v>
      </c>
      <c r="K370" s="184" t="s">
        <v>11391</v>
      </c>
      <c r="L370" s="8">
        <v>14</v>
      </c>
      <c r="M370" s="116"/>
      <c r="P3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&lt;tr&gt;&lt;td&gt;25102-0600&lt;/td&gt;&lt;td&gt;Placed riprap, method A, class 6&lt;/td&gt;&lt;td&gt;t&lt;/td&gt;&lt;td&gt;PLACED RIPRAP, METHOD A, CLASS 6&lt;/td&gt;&lt;td&gt;TON&lt;/td&gt;&lt;td&gt;0&lt;/td&gt;&lt;td&gt;3&lt;/td&gt;&lt;td&gt;N&lt;/td&gt;&lt;td&gt; &lt;/td&gt;&lt;td&gt;&lt;/td&gt;&lt;/tr&gt;</v>
      </c>
      <c r="Q370" s="106" t="str">
        <f>IF(PayItems[[#This Row],[Date Added / Modified]]&gt;0,TEXT(PayItems[[#This Row],[Date Added / Modified]],"m/d/yyy"),"")</f>
        <v/>
      </c>
    </row>
    <row r="371" spans="1:17" x14ac:dyDescent="0.3">
      <c r="A371" s="6" t="s">
        <v>9219</v>
      </c>
      <c r="B371" s="6" t="s">
        <v>9166</v>
      </c>
      <c r="C371" s="6" t="s">
        <v>124</v>
      </c>
      <c r="D371" s="6" t="s">
        <v>9199</v>
      </c>
      <c r="E371" s="6" t="s">
        <v>66</v>
      </c>
      <c r="F371" s="8">
        <v>0</v>
      </c>
      <c r="G371" s="8">
        <v>3</v>
      </c>
      <c r="H371" s="6" t="s">
        <v>344</v>
      </c>
      <c r="I371" s="184" t="s">
        <v>11392</v>
      </c>
      <c r="J371" s="184" t="s">
        <v>11392</v>
      </c>
      <c r="K371" s="184" t="s">
        <v>11391</v>
      </c>
      <c r="L371" s="8">
        <v>14</v>
      </c>
      <c r="M371" s="116"/>
      <c r="P3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&lt;tr&gt;&lt;td&gt;25102-0700&lt;/td&gt;&lt;td&gt;Placed riprap, method A, class 7&lt;/td&gt;&lt;td&gt;t&lt;/td&gt;&lt;td&gt;PLACED RIPRAP, METHOD A, CLASS 7&lt;/td&gt;&lt;td&gt;TON&lt;/td&gt;&lt;td&gt;0&lt;/td&gt;&lt;td&gt;3&lt;/td&gt;&lt;td&gt;N&lt;/td&gt;&lt;td&gt; &lt;/td&gt;&lt;td&gt;&lt;/td&gt;&lt;/tr&gt;</v>
      </c>
      <c r="Q371" s="106" t="str">
        <f>IF(PayItems[[#This Row],[Date Added / Modified]]&gt;0,TEXT(PayItems[[#This Row],[Date Added / Modified]],"m/d/yyy"),"")</f>
        <v/>
      </c>
    </row>
    <row r="372" spans="1:17" x14ac:dyDescent="0.3">
      <c r="A372" s="6" t="s">
        <v>9220</v>
      </c>
      <c r="B372" s="6" t="s">
        <v>9167</v>
      </c>
      <c r="C372" s="6" t="s">
        <v>124</v>
      </c>
      <c r="D372" s="6" t="s">
        <v>9200</v>
      </c>
      <c r="E372" s="6" t="s">
        <v>66</v>
      </c>
      <c r="F372" s="8">
        <v>0</v>
      </c>
      <c r="G372" s="8">
        <v>3</v>
      </c>
      <c r="H372" s="6" t="s">
        <v>344</v>
      </c>
      <c r="I372" s="184" t="s">
        <v>11392</v>
      </c>
      <c r="J372" s="184" t="s">
        <v>11392</v>
      </c>
      <c r="K372" s="184" t="s">
        <v>11391</v>
      </c>
      <c r="L372" s="8">
        <v>14</v>
      </c>
      <c r="M372" s="116"/>
      <c r="P3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&lt;tr&gt;&lt;td&gt;25102-0800&lt;/td&gt;&lt;td&gt;Placed riprap, method A, class 8&lt;/td&gt;&lt;td&gt;t&lt;/td&gt;&lt;td&gt;PLACED RIPRAP, METHOD A, CLASS 8&lt;/td&gt;&lt;td&gt;TON&lt;/td&gt;&lt;td&gt;0&lt;/td&gt;&lt;td&gt;3&lt;/td&gt;&lt;td&gt;N&lt;/td&gt;&lt;td&gt; &lt;/td&gt;&lt;td&gt;&lt;/td&gt;&lt;/tr&gt;</v>
      </c>
      <c r="Q372" s="106" t="str">
        <f>IF(PayItems[[#This Row],[Date Added / Modified]]&gt;0,TEXT(PayItems[[#This Row],[Date Added / Modified]],"m/d/yyy"),"")</f>
        <v/>
      </c>
    </row>
    <row r="373" spans="1:17" x14ac:dyDescent="0.3">
      <c r="A373" s="6" t="s">
        <v>9221</v>
      </c>
      <c r="B373" s="6" t="s">
        <v>9168</v>
      </c>
      <c r="C373" s="6" t="s">
        <v>124</v>
      </c>
      <c r="D373" s="6" t="s">
        <v>9201</v>
      </c>
      <c r="E373" s="6" t="s">
        <v>66</v>
      </c>
      <c r="F373" s="8">
        <v>0</v>
      </c>
      <c r="G373" s="8">
        <v>3</v>
      </c>
      <c r="H373" s="6" t="s">
        <v>344</v>
      </c>
      <c r="I373" s="184" t="s">
        <v>11392</v>
      </c>
      <c r="J373" s="184" t="s">
        <v>11392</v>
      </c>
      <c r="K373" s="184" t="s">
        <v>11391</v>
      </c>
      <c r="L373" s="8">
        <v>14</v>
      </c>
      <c r="M373" s="116"/>
      <c r="P3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&lt;tr&gt;&lt;td&gt;25102-0900&lt;/td&gt;&lt;td&gt;Placed riprap, method A, class 9&lt;/td&gt;&lt;td&gt;t&lt;/td&gt;&lt;td&gt;PLACED RIPRAP, METHOD A, CLASS 9&lt;/td&gt;&lt;td&gt;TON&lt;/td&gt;&lt;td&gt;0&lt;/td&gt;&lt;td&gt;3&lt;/td&gt;&lt;td&gt;N&lt;/td&gt;&lt;td&gt; &lt;/td&gt;&lt;td&gt;&lt;/td&gt;&lt;/tr&gt;</v>
      </c>
      <c r="Q373" s="106" t="str">
        <f>IF(PayItems[[#This Row],[Date Added / Modified]]&gt;0,TEXT(PayItems[[#This Row],[Date Added / Modified]],"m/d/yyy"),"")</f>
        <v/>
      </c>
    </row>
    <row r="374" spans="1:17" x14ac:dyDescent="0.3">
      <c r="A374" s="6" t="s">
        <v>1151</v>
      </c>
      <c r="B374" s="6" t="s">
        <v>9169</v>
      </c>
      <c r="C374" s="6" t="s">
        <v>124</v>
      </c>
      <c r="D374" s="6" t="s">
        <v>9202</v>
      </c>
      <c r="E374" s="6" t="s">
        <v>66</v>
      </c>
      <c r="F374" s="8">
        <v>0</v>
      </c>
      <c r="G374" s="8">
        <v>3</v>
      </c>
      <c r="H374" s="6" t="s">
        <v>344</v>
      </c>
      <c r="I374" s="184" t="s">
        <v>11392</v>
      </c>
      <c r="J374" s="184" t="s">
        <v>11392</v>
      </c>
      <c r="K374" s="184" t="s">
        <v>11391</v>
      </c>
      <c r="L374" s="8">
        <v>14</v>
      </c>
      <c r="M374" s="116"/>
      <c r="P3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&lt;tr&gt;&lt;td&gt;25102-1000&lt;/td&gt;&lt;td&gt;Placed riprap, method A, class 10&lt;/td&gt;&lt;td&gt;t&lt;/td&gt;&lt;td&gt;PLACED RIPRAP, METHOD A, CLASS 10&lt;/td&gt;&lt;td&gt;TON&lt;/td&gt;&lt;td&gt;0&lt;/td&gt;&lt;td&gt;3&lt;/td&gt;&lt;td&gt;N&lt;/td&gt;&lt;td&gt; &lt;/td&gt;&lt;td&gt;&lt;/td&gt;&lt;/tr&gt;</v>
      </c>
      <c r="Q374" s="106" t="str">
        <f>IF(PayItems[[#This Row],[Date Added / Modified]]&gt;0,TEXT(PayItems[[#This Row],[Date Added / Modified]],"m/d/yyy"),"")</f>
        <v/>
      </c>
    </row>
    <row r="375" spans="1:17" x14ac:dyDescent="0.3">
      <c r="A375" s="6" t="s">
        <v>1152</v>
      </c>
      <c r="B375" s="6" t="s">
        <v>8632</v>
      </c>
      <c r="C375" s="6" t="s">
        <v>124</v>
      </c>
      <c r="D375" s="6" t="s">
        <v>8633</v>
      </c>
      <c r="E375" s="6" t="s">
        <v>66</v>
      </c>
      <c r="F375" s="8">
        <v>0</v>
      </c>
      <c r="G375" s="8">
        <v>3</v>
      </c>
      <c r="H375" s="6" t="s">
        <v>344</v>
      </c>
      <c r="I375" s="184" t="s">
        <v>11392</v>
      </c>
      <c r="J375" s="184" t="s">
        <v>11392</v>
      </c>
      <c r="K375" s="184" t="s">
        <v>11391</v>
      </c>
      <c r="L375" s="8">
        <v>14</v>
      </c>
      <c r="M375" s="116"/>
      <c r="P3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&lt;tr&gt;&lt;td&gt;25102-2000&lt;/td&gt;&lt;td&gt;Placed riprap, method B&lt;/td&gt;&lt;td&gt;t&lt;/td&gt;&lt;td&gt;PLACED RIPRAP, METHOD B&lt;/td&gt;&lt;td&gt;TON&lt;/td&gt;&lt;td&gt;0&lt;/td&gt;&lt;td&gt;3&lt;/td&gt;&lt;td&gt;N&lt;/td&gt;&lt;td&gt; &lt;/td&gt;&lt;td&gt;&lt;/td&gt;&lt;/tr&gt;</v>
      </c>
      <c r="Q375" s="106" t="str">
        <f>IF(PayItems[[#This Row],[Date Added / Modified]]&gt;0,TEXT(PayItems[[#This Row],[Date Added / Modified]],"m/d/yyy"),"")</f>
        <v/>
      </c>
    </row>
    <row r="376" spans="1:17" x14ac:dyDescent="0.3">
      <c r="A376" s="6" t="s">
        <v>9223</v>
      </c>
      <c r="B376" s="6" t="s">
        <v>9073</v>
      </c>
      <c r="C376" s="6" t="s">
        <v>124</v>
      </c>
      <c r="D376" s="6" t="s">
        <v>9203</v>
      </c>
      <c r="E376" s="6" t="s">
        <v>66</v>
      </c>
      <c r="F376" s="8">
        <v>0</v>
      </c>
      <c r="G376" s="8">
        <v>3</v>
      </c>
      <c r="H376" s="6" t="s">
        <v>344</v>
      </c>
      <c r="I376" s="184" t="s">
        <v>11392</v>
      </c>
      <c r="J376" s="184" t="s">
        <v>11392</v>
      </c>
      <c r="K376" s="184" t="s">
        <v>11391</v>
      </c>
      <c r="L376" s="8">
        <v>14</v>
      </c>
      <c r="M376" s="116"/>
      <c r="P3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&lt;tr&gt;&lt;td&gt;25102-2100&lt;/td&gt;&lt;td&gt;Placed riprap, method B, class 1&lt;/td&gt;&lt;td&gt;t&lt;/td&gt;&lt;td&gt;PLACED RIPRAP, METHOD B, CLASS 1&lt;/td&gt;&lt;td&gt;TON&lt;/td&gt;&lt;td&gt;0&lt;/td&gt;&lt;td&gt;3&lt;/td&gt;&lt;td&gt;N&lt;/td&gt;&lt;td&gt; &lt;/td&gt;&lt;td&gt;&lt;/td&gt;&lt;/tr&gt;</v>
      </c>
      <c r="Q376" s="106" t="str">
        <f>IF(PayItems[[#This Row],[Date Added / Modified]]&gt;0,TEXT(PayItems[[#This Row],[Date Added / Modified]],"m/d/yyy"),"")</f>
        <v/>
      </c>
    </row>
    <row r="377" spans="1:17" x14ac:dyDescent="0.3">
      <c r="A377" s="6" t="s">
        <v>9224</v>
      </c>
      <c r="B377" s="6" t="s">
        <v>9177</v>
      </c>
      <c r="C377" s="6" t="s">
        <v>124</v>
      </c>
      <c r="D377" s="6" t="s">
        <v>9204</v>
      </c>
      <c r="E377" s="6" t="s">
        <v>66</v>
      </c>
      <c r="F377" s="8">
        <v>0</v>
      </c>
      <c r="G377" s="8">
        <v>3</v>
      </c>
      <c r="H377" s="6" t="s">
        <v>344</v>
      </c>
      <c r="I377" s="184" t="s">
        <v>11392</v>
      </c>
      <c r="J377" s="184" t="s">
        <v>11392</v>
      </c>
      <c r="K377" s="184" t="s">
        <v>11391</v>
      </c>
      <c r="L377" s="8">
        <v>14</v>
      </c>
      <c r="M377" s="116"/>
      <c r="P3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&lt;tr&gt;&lt;td&gt;25102-2200&lt;/td&gt;&lt;td&gt;Placed riprap, method B, class 2&lt;/td&gt;&lt;td&gt;t&lt;/td&gt;&lt;td&gt;PLACED RIPRAP, METHOD B, CLASS 2&lt;/td&gt;&lt;td&gt;TON&lt;/td&gt;&lt;td&gt;0&lt;/td&gt;&lt;td&gt;3&lt;/td&gt;&lt;td&gt;N&lt;/td&gt;&lt;td&gt; &lt;/td&gt;&lt;td&gt;&lt;/td&gt;&lt;/tr&gt;</v>
      </c>
      <c r="Q377" s="106" t="str">
        <f>IF(PayItems[[#This Row],[Date Added / Modified]]&gt;0,TEXT(PayItems[[#This Row],[Date Added / Modified]],"m/d/yyy"),"")</f>
        <v/>
      </c>
    </row>
    <row r="378" spans="1:17" x14ac:dyDescent="0.3">
      <c r="A378" s="6" t="s">
        <v>9225</v>
      </c>
      <c r="B378" s="6" t="s">
        <v>9178</v>
      </c>
      <c r="C378" s="6" t="s">
        <v>124</v>
      </c>
      <c r="D378" s="6" t="s">
        <v>9205</v>
      </c>
      <c r="E378" s="6" t="s">
        <v>66</v>
      </c>
      <c r="F378" s="8">
        <v>0</v>
      </c>
      <c r="G378" s="8">
        <v>3</v>
      </c>
      <c r="H378" s="6" t="s">
        <v>344</v>
      </c>
      <c r="I378" s="184" t="s">
        <v>11392</v>
      </c>
      <c r="J378" s="184" t="s">
        <v>11392</v>
      </c>
      <c r="K378" s="184" t="s">
        <v>11391</v>
      </c>
      <c r="L378" s="8">
        <v>14</v>
      </c>
      <c r="M378" s="116"/>
      <c r="P3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&lt;tr&gt;&lt;td&gt;25102-2300&lt;/td&gt;&lt;td&gt;Placed riprap, method B, class 3&lt;/td&gt;&lt;td&gt;t&lt;/td&gt;&lt;td&gt;PLACED RIPRAP, METHOD B, CLASS 3&lt;/td&gt;&lt;td&gt;TON&lt;/td&gt;&lt;td&gt;0&lt;/td&gt;&lt;td&gt;3&lt;/td&gt;&lt;td&gt;N&lt;/td&gt;&lt;td&gt; &lt;/td&gt;&lt;td&gt;&lt;/td&gt;&lt;/tr&gt;</v>
      </c>
      <c r="Q378" s="106" t="str">
        <f>IF(PayItems[[#This Row],[Date Added / Modified]]&gt;0,TEXT(PayItems[[#This Row],[Date Added / Modified]],"m/d/yyy"),"")</f>
        <v/>
      </c>
    </row>
    <row r="379" spans="1:17" x14ac:dyDescent="0.3">
      <c r="A379" s="6" t="s">
        <v>9226</v>
      </c>
      <c r="B379" s="6" t="s">
        <v>9179</v>
      </c>
      <c r="C379" s="6" t="s">
        <v>124</v>
      </c>
      <c r="D379" s="6" t="s">
        <v>9206</v>
      </c>
      <c r="E379" s="6" t="s">
        <v>66</v>
      </c>
      <c r="F379" s="8">
        <v>0</v>
      </c>
      <c r="G379" s="8">
        <v>3</v>
      </c>
      <c r="H379" s="6" t="s">
        <v>344</v>
      </c>
      <c r="I379" s="184" t="s">
        <v>11392</v>
      </c>
      <c r="J379" s="184" t="s">
        <v>11392</v>
      </c>
      <c r="K379" s="184" t="s">
        <v>11391</v>
      </c>
      <c r="L379" s="8">
        <v>14</v>
      </c>
      <c r="M379" s="116"/>
      <c r="P3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&lt;tr&gt;&lt;td&gt;25102-2400&lt;/td&gt;&lt;td&gt;Placed riprap, method B, class 4&lt;/td&gt;&lt;td&gt;t&lt;/td&gt;&lt;td&gt;PLACED RIPRAP, METHOD B, CLASS 4&lt;/td&gt;&lt;td&gt;TON&lt;/td&gt;&lt;td&gt;0&lt;/td&gt;&lt;td&gt;3&lt;/td&gt;&lt;td&gt;N&lt;/td&gt;&lt;td&gt; &lt;/td&gt;&lt;td&gt;&lt;/td&gt;&lt;/tr&gt;</v>
      </c>
      <c r="Q379" s="106" t="str">
        <f>IF(PayItems[[#This Row],[Date Added / Modified]]&gt;0,TEXT(PayItems[[#This Row],[Date Added / Modified]],"m/d/yyy"),"")</f>
        <v/>
      </c>
    </row>
    <row r="380" spans="1:17" x14ac:dyDescent="0.3">
      <c r="A380" s="6" t="s">
        <v>9227</v>
      </c>
      <c r="B380" s="6" t="s">
        <v>9180</v>
      </c>
      <c r="C380" s="6" t="s">
        <v>124</v>
      </c>
      <c r="D380" s="6" t="s">
        <v>9207</v>
      </c>
      <c r="E380" s="6" t="s">
        <v>66</v>
      </c>
      <c r="F380" s="8">
        <v>0</v>
      </c>
      <c r="G380" s="8">
        <v>3</v>
      </c>
      <c r="H380" s="6" t="s">
        <v>344</v>
      </c>
      <c r="I380" s="184" t="s">
        <v>11392</v>
      </c>
      <c r="J380" s="184" t="s">
        <v>11392</v>
      </c>
      <c r="K380" s="184" t="s">
        <v>11391</v>
      </c>
      <c r="L380" s="8">
        <v>14</v>
      </c>
      <c r="M380" s="116"/>
      <c r="P3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&lt;tr&gt;&lt;td&gt;25102-2500&lt;/td&gt;&lt;td&gt;Placed riprap, method B, class 5&lt;/td&gt;&lt;td&gt;t&lt;/td&gt;&lt;td&gt;PLACED RIPRAP, METHOD B, CLASS 5&lt;/td&gt;&lt;td&gt;TON&lt;/td&gt;&lt;td&gt;0&lt;/td&gt;&lt;td&gt;3&lt;/td&gt;&lt;td&gt;N&lt;/td&gt;&lt;td&gt; &lt;/td&gt;&lt;td&gt;&lt;/td&gt;&lt;/tr&gt;</v>
      </c>
      <c r="Q380" s="106" t="str">
        <f>IF(PayItems[[#This Row],[Date Added / Modified]]&gt;0,TEXT(PayItems[[#This Row],[Date Added / Modified]],"m/d/yyy"),"")</f>
        <v/>
      </c>
    </row>
    <row r="381" spans="1:17" x14ac:dyDescent="0.3">
      <c r="A381" s="6" t="s">
        <v>9228</v>
      </c>
      <c r="B381" s="6" t="s">
        <v>9181</v>
      </c>
      <c r="C381" s="6" t="s">
        <v>124</v>
      </c>
      <c r="D381" s="6" t="s">
        <v>9208</v>
      </c>
      <c r="E381" s="6" t="s">
        <v>66</v>
      </c>
      <c r="F381" s="8">
        <v>0</v>
      </c>
      <c r="G381" s="8">
        <v>3</v>
      </c>
      <c r="H381" s="6" t="s">
        <v>344</v>
      </c>
      <c r="I381" s="184" t="s">
        <v>11392</v>
      </c>
      <c r="J381" s="184" t="s">
        <v>11392</v>
      </c>
      <c r="K381" s="184" t="s">
        <v>11391</v>
      </c>
      <c r="L381" s="8">
        <v>14</v>
      </c>
      <c r="M381" s="116"/>
      <c r="P3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&lt;tr&gt;&lt;td&gt;25102-2600&lt;/td&gt;&lt;td&gt;Placed riprap, method B, class 6&lt;/td&gt;&lt;td&gt;t&lt;/td&gt;&lt;td&gt;PLACED RIPRAP, METHOD B, CLASS 6&lt;/td&gt;&lt;td&gt;TON&lt;/td&gt;&lt;td&gt;0&lt;/td&gt;&lt;td&gt;3&lt;/td&gt;&lt;td&gt;N&lt;/td&gt;&lt;td&gt; &lt;/td&gt;&lt;td&gt;&lt;/td&gt;&lt;/tr&gt;</v>
      </c>
      <c r="Q381" s="106" t="str">
        <f>IF(PayItems[[#This Row],[Date Added / Modified]]&gt;0,TEXT(PayItems[[#This Row],[Date Added / Modified]],"m/d/yyy"),"")</f>
        <v/>
      </c>
    </row>
    <row r="382" spans="1:17" x14ac:dyDescent="0.3">
      <c r="A382" s="6" t="s">
        <v>9229</v>
      </c>
      <c r="B382" s="6" t="s">
        <v>9182</v>
      </c>
      <c r="C382" s="6" t="s">
        <v>124</v>
      </c>
      <c r="D382" s="6" t="s">
        <v>9209</v>
      </c>
      <c r="E382" s="6" t="s">
        <v>66</v>
      </c>
      <c r="F382" s="8">
        <v>0</v>
      </c>
      <c r="G382" s="8">
        <v>3</v>
      </c>
      <c r="H382" s="6" t="s">
        <v>344</v>
      </c>
      <c r="I382" s="184" t="s">
        <v>11392</v>
      </c>
      <c r="J382" s="184" t="s">
        <v>11392</v>
      </c>
      <c r="K382" s="184" t="s">
        <v>11391</v>
      </c>
      <c r="L382" s="8">
        <v>14</v>
      </c>
      <c r="M382" s="116"/>
      <c r="P3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&lt;tr&gt;&lt;td&gt;25102-2700&lt;/td&gt;&lt;td&gt;Placed riprap, method B, class 7&lt;/td&gt;&lt;td&gt;t&lt;/td&gt;&lt;td&gt;PLACED RIPRAP, METHOD B, CLASS 7&lt;/td&gt;&lt;td&gt;TON&lt;/td&gt;&lt;td&gt;0&lt;/td&gt;&lt;td&gt;3&lt;/td&gt;&lt;td&gt;N&lt;/td&gt;&lt;td&gt; &lt;/td&gt;&lt;td&gt;&lt;/td&gt;&lt;/tr&gt;</v>
      </c>
      <c r="Q382" s="106" t="str">
        <f>IF(PayItems[[#This Row],[Date Added / Modified]]&gt;0,TEXT(PayItems[[#This Row],[Date Added / Modified]],"m/d/yyy"),"")</f>
        <v/>
      </c>
    </row>
    <row r="383" spans="1:17" x14ac:dyDescent="0.3">
      <c r="A383" s="6" t="s">
        <v>9230</v>
      </c>
      <c r="B383" s="6" t="s">
        <v>9183</v>
      </c>
      <c r="C383" s="6" t="s">
        <v>124</v>
      </c>
      <c r="D383" s="6" t="s">
        <v>9210</v>
      </c>
      <c r="E383" s="6" t="s">
        <v>66</v>
      </c>
      <c r="F383" s="8">
        <v>0</v>
      </c>
      <c r="G383" s="8">
        <v>3</v>
      </c>
      <c r="H383" s="6" t="s">
        <v>344</v>
      </c>
      <c r="I383" s="184" t="s">
        <v>11392</v>
      </c>
      <c r="J383" s="184" t="s">
        <v>11392</v>
      </c>
      <c r="K383" s="184" t="s">
        <v>11391</v>
      </c>
      <c r="L383" s="8">
        <v>14</v>
      </c>
      <c r="M383" s="116"/>
      <c r="P3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&lt;tr&gt;&lt;td&gt;25102-2800&lt;/td&gt;&lt;td&gt;Placed riprap, method B, class 8&lt;/td&gt;&lt;td&gt;t&lt;/td&gt;&lt;td&gt;PLACED RIPRAP, METHOD B, CLASS 8&lt;/td&gt;&lt;td&gt;TON&lt;/td&gt;&lt;td&gt;0&lt;/td&gt;&lt;td&gt;3&lt;/td&gt;&lt;td&gt;N&lt;/td&gt;&lt;td&gt; &lt;/td&gt;&lt;td&gt;&lt;/td&gt;&lt;/tr&gt;</v>
      </c>
      <c r="Q383" s="106" t="str">
        <f>IF(PayItems[[#This Row],[Date Added / Modified]]&gt;0,TEXT(PayItems[[#This Row],[Date Added / Modified]],"m/d/yyy"),"")</f>
        <v/>
      </c>
    </row>
    <row r="384" spans="1:17" x14ac:dyDescent="0.3">
      <c r="A384" s="6" t="s">
        <v>9231</v>
      </c>
      <c r="B384" s="6" t="s">
        <v>9184</v>
      </c>
      <c r="C384" s="6" t="s">
        <v>124</v>
      </c>
      <c r="D384" s="6" t="s">
        <v>9211</v>
      </c>
      <c r="E384" s="6" t="s">
        <v>66</v>
      </c>
      <c r="F384" s="8">
        <v>0</v>
      </c>
      <c r="G384" s="8">
        <v>3</v>
      </c>
      <c r="H384" s="6" t="s">
        <v>344</v>
      </c>
      <c r="I384" s="184" t="s">
        <v>11392</v>
      </c>
      <c r="J384" s="184" t="s">
        <v>11392</v>
      </c>
      <c r="K384" s="184" t="s">
        <v>11391</v>
      </c>
      <c r="L384" s="8">
        <v>14</v>
      </c>
      <c r="M384" s="116"/>
      <c r="P3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&lt;tr&gt;&lt;td&gt;25102-2900&lt;/td&gt;&lt;td&gt;Placed riprap, method B, class 9&lt;/td&gt;&lt;td&gt;t&lt;/td&gt;&lt;td&gt;PLACED RIPRAP, METHOD B, CLASS 9&lt;/td&gt;&lt;td&gt;TON&lt;/td&gt;&lt;td&gt;0&lt;/td&gt;&lt;td&gt;3&lt;/td&gt;&lt;td&gt;N&lt;/td&gt;&lt;td&gt; &lt;/td&gt;&lt;td&gt;&lt;/td&gt;&lt;/tr&gt;</v>
      </c>
      <c r="Q384" s="106" t="str">
        <f>IF(PayItems[[#This Row],[Date Added / Modified]]&gt;0,TEXT(PayItems[[#This Row],[Date Added / Modified]],"m/d/yyy"),"")</f>
        <v/>
      </c>
    </row>
    <row r="385" spans="1:17" x14ac:dyDescent="0.3">
      <c r="A385" s="6" t="s">
        <v>1153</v>
      </c>
      <c r="B385" s="6" t="s">
        <v>9185</v>
      </c>
      <c r="C385" s="6" t="s">
        <v>124</v>
      </c>
      <c r="D385" s="6" t="s">
        <v>9212</v>
      </c>
      <c r="E385" s="6" t="s">
        <v>66</v>
      </c>
      <c r="F385" s="8">
        <v>0</v>
      </c>
      <c r="G385" s="8">
        <v>3</v>
      </c>
      <c r="H385" s="6" t="s">
        <v>344</v>
      </c>
      <c r="I385" s="184" t="s">
        <v>11392</v>
      </c>
      <c r="J385" s="184" t="s">
        <v>11392</v>
      </c>
      <c r="K385" s="184" t="s">
        <v>11391</v>
      </c>
      <c r="L385" s="8">
        <v>14</v>
      </c>
      <c r="M385" s="116"/>
      <c r="P3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&lt;tr&gt;&lt;td&gt;25102-3000&lt;/td&gt;&lt;td&gt;Placed riprap, method B, class 10&lt;/td&gt;&lt;td&gt;t&lt;/td&gt;&lt;td&gt;PLACED RIPRAP, METHOD B, CLASS 10&lt;/td&gt;&lt;td&gt;TON&lt;/td&gt;&lt;td&gt;0&lt;/td&gt;&lt;td&gt;3&lt;/td&gt;&lt;td&gt;N&lt;/td&gt;&lt;td&gt; &lt;/td&gt;&lt;td&gt;&lt;/td&gt;&lt;/tr&gt;</v>
      </c>
      <c r="Q385" s="106" t="str">
        <f>IF(PayItems[[#This Row],[Date Added / Modified]]&gt;0,TEXT(PayItems[[#This Row],[Date Added / Modified]],"m/d/yyy"),"")</f>
        <v/>
      </c>
    </row>
    <row r="386" spans="1:17" x14ac:dyDescent="0.3">
      <c r="A386" s="6" t="s">
        <v>9276</v>
      </c>
      <c r="B386" s="6" t="s">
        <v>9232</v>
      </c>
      <c r="C386" s="6" t="s">
        <v>113</v>
      </c>
      <c r="D386" s="6" t="s">
        <v>9254</v>
      </c>
      <c r="E386" s="6" t="s">
        <v>65</v>
      </c>
      <c r="F386" s="8">
        <v>0</v>
      </c>
      <c r="G386" s="8">
        <v>3</v>
      </c>
      <c r="H386" s="6" t="s">
        <v>344</v>
      </c>
      <c r="I386" s="184" t="s">
        <v>11392</v>
      </c>
      <c r="J386" s="184" t="s">
        <v>11392</v>
      </c>
      <c r="K386" s="184" t="s">
        <v>11391</v>
      </c>
      <c r="L386" s="8">
        <v>14</v>
      </c>
      <c r="M386" s="116"/>
      <c r="P3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&lt;tr&gt;&lt;td&gt;25105-0000&lt;/td&gt;&lt;td&gt;Keyed riprap, method A&lt;/td&gt;&lt;td&gt;m3&lt;/td&gt;&lt;td&gt;KEYED RIPRAP, METHOD A&lt;/td&gt;&lt;td&gt;CUYD&lt;/td&gt;&lt;td&gt;0&lt;/td&gt;&lt;td&gt;3&lt;/td&gt;&lt;td&gt;N&lt;/td&gt;&lt;td&gt; &lt;/td&gt;&lt;td&gt;&lt;/td&gt;&lt;/tr&gt;</v>
      </c>
      <c r="Q386" s="106" t="str">
        <f>IF(PayItems[[#This Row],[Date Added / Modified]]&gt;0,TEXT(PayItems[[#This Row],[Date Added / Modified]],"m/d/yyy"),"")</f>
        <v/>
      </c>
    </row>
    <row r="387" spans="1:17" x14ac:dyDescent="0.3">
      <c r="A387" s="6" t="s">
        <v>8634</v>
      </c>
      <c r="B387" s="6" t="s">
        <v>9233</v>
      </c>
      <c r="C387" s="6" t="s">
        <v>113</v>
      </c>
      <c r="D387" s="6" t="s">
        <v>9255</v>
      </c>
      <c r="E387" s="6" t="s">
        <v>65</v>
      </c>
      <c r="F387" s="8">
        <v>0</v>
      </c>
      <c r="G387" s="8">
        <v>3</v>
      </c>
      <c r="H387" s="6" t="s">
        <v>344</v>
      </c>
      <c r="I387" s="184" t="s">
        <v>11392</v>
      </c>
      <c r="J387" s="184" t="s">
        <v>11392</v>
      </c>
      <c r="K387" s="184" t="s">
        <v>11391</v>
      </c>
      <c r="L387" s="8">
        <v>14</v>
      </c>
      <c r="M387" s="116"/>
      <c r="P3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&lt;tr&gt;&lt;td&gt;25105-0100&lt;/td&gt;&lt;td&gt;Keyed riprap, method A, class 1&lt;/td&gt;&lt;td&gt;m3&lt;/td&gt;&lt;td&gt;KEYED RIPRAP, METHOD A, CLASS 1&lt;/td&gt;&lt;td&gt;CUYD&lt;/td&gt;&lt;td&gt;0&lt;/td&gt;&lt;td&gt;3&lt;/td&gt;&lt;td&gt;N&lt;/td&gt;&lt;td&gt; &lt;/td&gt;&lt;td&gt;&lt;/td&gt;&lt;/tr&gt;</v>
      </c>
      <c r="Q387" s="106" t="str">
        <f>IF(PayItems[[#This Row],[Date Added / Modified]]&gt;0,TEXT(PayItems[[#This Row],[Date Added / Modified]],"m/d/yyy"),"")</f>
        <v/>
      </c>
    </row>
    <row r="388" spans="1:17" x14ac:dyDescent="0.3">
      <c r="A388" s="6" t="s">
        <v>8635</v>
      </c>
      <c r="B388" s="6" t="s">
        <v>9234</v>
      </c>
      <c r="C388" s="6" t="s">
        <v>113</v>
      </c>
      <c r="D388" s="6" t="s">
        <v>9256</v>
      </c>
      <c r="E388" s="6" t="s">
        <v>65</v>
      </c>
      <c r="F388" s="8">
        <v>0</v>
      </c>
      <c r="G388" s="8">
        <v>3</v>
      </c>
      <c r="H388" s="6" t="s">
        <v>344</v>
      </c>
      <c r="I388" s="184" t="s">
        <v>11392</v>
      </c>
      <c r="J388" s="184" t="s">
        <v>11392</v>
      </c>
      <c r="K388" s="184" t="s">
        <v>11391</v>
      </c>
      <c r="L388" s="8">
        <v>14</v>
      </c>
      <c r="M388" s="116"/>
      <c r="P3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&lt;tr&gt;&lt;td&gt;25105-0200&lt;/td&gt;&lt;td&gt;Keyed riprap, method A, class 2&lt;/td&gt;&lt;td&gt;m3&lt;/td&gt;&lt;td&gt;KEYED RIPRAP, METHOD A, CLASS 2&lt;/td&gt;&lt;td&gt;CUYD&lt;/td&gt;&lt;td&gt;0&lt;/td&gt;&lt;td&gt;3&lt;/td&gt;&lt;td&gt;N&lt;/td&gt;&lt;td&gt; &lt;/td&gt;&lt;td&gt;&lt;/td&gt;&lt;/tr&gt;</v>
      </c>
      <c r="Q388" s="106" t="str">
        <f>IF(PayItems[[#This Row],[Date Added / Modified]]&gt;0,TEXT(PayItems[[#This Row],[Date Added / Modified]],"m/d/yyy"),"")</f>
        <v/>
      </c>
    </row>
    <row r="389" spans="1:17" x14ac:dyDescent="0.3">
      <c r="A389" s="6" t="s">
        <v>8636</v>
      </c>
      <c r="B389" s="6" t="s">
        <v>9235</v>
      </c>
      <c r="C389" s="6" t="s">
        <v>113</v>
      </c>
      <c r="D389" s="6" t="s">
        <v>9257</v>
      </c>
      <c r="E389" s="6" t="s">
        <v>65</v>
      </c>
      <c r="F389" s="8">
        <v>0</v>
      </c>
      <c r="G389" s="8">
        <v>3</v>
      </c>
      <c r="H389" s="6" t="s">
        <v>344</v>
      </c>
      <c r="I389" s="184" t="s">
        <v>11392</v>
      </c>
      <c r="J389" s="184" t="s">
        <v>11392</v>
      </c>
      <c r="K389" s="184" t="s">
        <v>11391</v>
      </c>
      <c r="L389" s="8">
        <v>14</v>
      </c>
      <c r="M389" s="116"/>
      <c r="P3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&lt;tr&gt;&lt;td&gt;25105-0300&lt;/td&gt;&lt;td&gt;Keyed riprap, method A, class 3&lt;/td&gt;&lt;td&gt;m3&lt;/td&gt;&lt;td&gt;KEYED RIPRAP, METHOD A, CLASS 3&lt;/td&gt;&lt;td&gt;CUYD&lt;/td&gt;&lt;td&gt;0&lt;/td&gt;&lt;td&gt;3&lt;/td&gt;&lt;td&gt;N&lt;/td&gt;&lt;td&gt; &lt;/td&gt;&lt;td&gt;&lt;/td&gt;&lt;/tr&gt;</v>
      </c>
      <c r="Q389" s="106" t="str">
        <f>IF(PayItems[[#This Row],[Date Added / Modified]]&gt;0,TEXT(PayItems[[#This Row],[Date Added / Modified]],"m/d/yyy"),"")</f>
        <v/>
      </c>
    </row>
    <row r="390" spans="1:17" x14ac:dyDescent="0.3">
      <c r="A390" s="6" t="s">
        <v>8637</v>
      </c>
      <c r="B390" s="6" t="s">
        <v>9236</v>
      </c>
      <c r="C390" s="6" t="s">
        <v>113</v>
      </c>
      <c r="D390" s="6" t="s">
        <v>9258</v>
      </c>
      <c r="E390" s="6" t="s">
        <v>65</v>
      </c>
      <c r="F390" s="8">
        <v>0</v>
      </c>
      <c r="G390" s="8">
        <v>3</v>
      </c>
      <c r="H390" s="6" t="s">
        <v>344</v>
      </c>
      <c r="I390" s="184" t="s">
        <v>11392</v>
      </c>
      <c r="J390" s="184" t="s">
        <v>11392</v>
      </c>
      <c r="K390" s="184" t="s">
        <v>11391</v>
      </c>
      <c r="L390" s="8">
        <v>14</v>
      </c>
      <c r="M390" s="116"/>
      <c r="P3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&lt;tr&gt;&lt;td&gt;25105-0400&lt;/td&gt;&lt;td&gt;Keyed riprap, method A, class 4&lt;/td&gt;&lt;td&gt;m3&lt;/td&gt;&lt;td&gt;KEYED RIPRAP, METHOD A, CLASS 4&lt;/td&gt;&lt;td&gt;CUYD&lt;/td&gt;&lt;td&gt;0&lt;/td&gt;&lt;td&gt;3&lt;/td&gt;&lt;td&gt;N&lt;/td&gt;&lt;td&gt; &lt;/td&gt;&lt;td&gt;&lt;/td&gt;&lt;/tr&gt;</v>
      </c>
      <c r="Q390" s="106" t="str">
        <f>IF(PayItems[[#This Row],[Date Added / Modified]]&gt;0,TEXT(PayItems[[#This Row],[Date Added / Modified]],"m/d/yyy"),"")</f>
        <v/>
      </c>
    </row>
    <row r="391" spans="1:17" x14ac:dyDescent="0.3">
      <c r="A391" s="6" t="s">
        <v>8638</v>
      </c>
      <c r="B391" s="6" t="s">
        <v>9237</v>
      </c>
      <c r="C391" s="6" t="s">
        <v>113</v>
      </c>
      <c r="D391" s="6" t="s">
        <v>9259</v>
      </c>
      <c r="E391" s="6" t="s">
        <v>65</v>
      </c>
      <c r="F391" s="8">
        <v>0</v>
      </c>
      <c r="G391" s="8">
        <v>3</v>
      </c>
      <c r="H391" s="6" t="s">
        <v>344</v>
      </c>
      <c r="I391" s="184" t="s">
        <v>11392</v>
      </c>
      <c r="J391" s="184" t="s">
        <v>11392</v>
      </c>
      <c r="K391" s="184" t="s">
        <v>11391</v>
      </c>
      <c r="L391" s="8">
        <v>14</v>
      </c>
      <c r="M391" s="116"/>
      <c r="P3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&lt;tr&gt;&lt;td&gt;25105-0500&lt;/td&gt;&lt;td&gt;Keyed riprap, method A, class 5&lt;/td&gt;&lt;td&gt;m3&lt;/td&gt;&lt;td&gt;KEYED RIPRAP, METHOD A, CLASS 5&lt;/td&gt;&lt;td&gt;CUYD&lt;/td&gt;&lt;td&gt;0&lt;/td&gt;&lt;td&gt;3&lt;/td&gt;&lt;td&gt;N&lt;/td&gt;&lt;td&gt; &lt;/td&gt;&lt;td&gt;&lt;/td&gt;&lt;/tr&gt;</v>
      </c>
      <c r="Q391" s="106" t="str">
        <f>IF(PayItems[[#This Row],[Date Added / Modified]]&gt;0,TEXT(PayItems[[#This Row],[Date Added / Modified]],"m/d/yyy"),"")</f>
        <v/>
      </c>
    </row>
    <row r="392" spans="1:17" x14ac:dyDescent="0.3">
      <c r="A392" s="6" t="s">
        <v>8639</v>
      </c>
      <c r="B392" s="6" t="s">
        <v>9238</v>
      </c>
      <c r="C392" s="6" t="s">
        <v>113</v>
      </c>
      <c r="D392" s="6" t="s">
        <v>9260</v>
      </c>
      <c r="E392" s="6" t="s">
        <v>65</v>
      </c>
      <c r="F392" s="8">
        <v>0</v>
      </c>
      <c r="G392" s="8">
        <v>3</v>
      </c>
      <c r="H392" s="6" t="s">
        <v>344</v>
      </c>
      <c r="I392" s="184" t="s">
        <v>11392</v>
      </c>
      <c r="J392" s="184" t="s">
        <v>11392</v>
      </c>
      <c r="K392" s="184" t="s">
        <v>11391</v>
      </c>
      <c r="L392" s="8">
        <v>14</v>
      </c>
      <c r="M392" s="116"/>
      <c r="P3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&lt;tr&gt;&lt;td&gt;25105-0600&lt;/td&gt;&lt;td&gt;Keyed riprap, method A, class 6&lt;/td&gt;&lt;td&gt;m3&lt;/td&gt;&lt;td&gt;KEYED RIPRAP, METHOD A, CLASS 6&lt;/td&gt;&lt;td&gt;CUYD&lt;/td&gt;&lt;td&gt;0&lt;/td&gt;&lt;td&gt;3&lt;/td&gt;&lt;td&gt;N&lt;/td&gt;&lt;td&gt; &lt;/td&gt;&lt;td&gt;&lt;/td&gt;&lt;/tr&gt;</v>
      </c>
      <c r="Q392" s="106" t="str">
        <f>IF(PayItems[[#This Row],[Date Added / Modified]]&gt;0,TEXT(PayItems[[#This Row],[Date Added / Modified]],"m/d/yyy"),"")</f>
        <v/>
      </c>
    </row>
    <row r="393" spans="1:17" x14ac:dyDescent="0.3">
      <c r="A393" s="6" t="s">
        <v>8640</v>
      </c>
      <c r="B393" s="6" t="s">
        <v>9239</v>
      </c>
      <c r="C393" s="6" t="s">
        <v>113</v>
      </c>
      <c r="D393" s="6" t="s">
        <v>9261</v>
      </c>
      <c r="E393" s="6" t="s">
        <v>65</v>
      </c>
      <c r="F393" s="8">
        <v>0</v>
      </c>
      <c r="G393" s="8">
        <v>3</v>
      </c>
      <c r="H393" s="6" t="s">
        <v>344</v>
      </c>
      <c r="I393" s="184" t="s">
        <v>11392</v>
      </c>
      <c r="J393" s="184" t="s">
        <v>11392</v>
      </c>
      <c r="K393" s="184" t="s">
        <v>11391</v>
      </c>
      <c r="L393" s="8">
        <v>14</v>
      </c>
      <c r="M393" s="116"/>
      <c r="P3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&lt;tr&gt;&lt;td&gt;25105-0700&lt;/td&gt;&lt;td&gt;Keyed riprap, method A, class 7&lt;/td&gt;&lt;td&gt;m3&lt;/td&gt;&lt;td&gt;KEYED RIPRAP, METHOD A, CLASS 7&lt;/td&gt;&lt;td&gt;CUYD&lt;/td&gt;&lt;td&gt;0&lt;/td&gt;&lt;td&gt;3&lt;/td&gt;&lt;td&gt;N&lt;/td&gt;&lt;td&gt; &lt;/td&gt;&lt;td&gt;&lt;/td&gt;&lt;/tr&gt;</v>
      </c>
      <c r="Q393" s="106" t="str">
        <f>IF(PayItems[[#This Row],[Date Added / Modified]]&gt;0,TEXT(PayItems[[#This Row],[Date Added / Modified]],"m/d/yyy"),"")</f>
        <v/>
      </c>
    </row>
    <row r="394" spans="1:17" x14ac:dyDescent="0.3">
      <c r="A394" s="6" t="s">
        <v>8641</v>
      </c>
      <c r="B394" s="6" t="s">
        <v>9240</v>
      </c>
      <c r="C394" s="6" t="s">
        <v>113</v>
      </c>
      <c r="D394" s="6" t="s">
        <v>9262</v>
      </c>
      <c r="E394" s="6" t="s">
        <v>65</v>
      </c>
      <c r="F394" s="8">
        <v>0</v>
      </c>
      <c r="G394" s="8">
        <v>3</v>
      </c>
      <c r="H394" s="6" t="s">
        <v>344</v>
      </c>
      <c r="I394" s="184" t="s">
        <v>11392</v>
      </c>
      <c r="J394" s="184" t="s">
        <v>11392</v>
      </c>
      <c r="K394" s="184" t="s">
        <v>11391</v>
      </c>
      <c r="L394" s="8">
        <v>14</v>
      </c>
      <c r="M394" s="116"/>
      <c r="P3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&lt;tr&gt;&lt;td&gt;25105-0800&lt;/td&gt;&lt;td&gt;Keyed riprap, method A, class 8&lt;/td&gt;&lt;td&gt;m3&lt;/td&gt;&lt;td&gt;KEYED RIPRAP, METHOD A, CLASS 8&lt;/td&gt;&lt;td&gt;CUYD&lt;/td&gt;&lt;td&gt;0&lt;/td&gt;&lt;td&gt;3&lt;/td&gt;&lt;td&gt;N&lt;/td&gt;&lt;td&gt; &lt;/td&gt;&lt;td&gt;&lt;/td&gt;&lt;/tr&gt;</v>
      </c>
      <c r="Q394" s="106" t="str">
        <f>IF(PayItems[[#This Row],[Date Added / Modified]]&gt;0,TEXT(PayItems[[#This Row],[Date Added / Modified]],"m/d/yyy"),"")</f>
        <v/>
      </c>
    </row>
    <row r="395" spans="1:17" x14ac:dyDescent="0.3">
      <c r="A395" s="6" t="s">
        <v>8642</v>
      </c>
      <c r="B395" s="6" t="s">
        <v>9241</v>
      </c>
      <c r="C395" s="6" t="s">
        <v>113</v>
      </c>
      <c r="D395" s="6" t="s">
        <v>9263</v>
      </c>
      <c r="E395" s="6" t="s">
        <v>65</v>
      </c>
      <c r="F395" s="8">
        <v>0</v>
      </c>
      <c r="G395" s="8">
        <v>3</v>
      </c>
      <c r="H395" s="6" t="s">
        <v>344</v>
      </c>
      <c r="I395" s="184" t="s">
        <v>11392</v>
      </c>
      <c r="J395" s="184" t="s">
        <v>11392</v>
      </c>
      <c r="K395" s="184" t="s">
        <v>11391</v>
      </c>
      <c r="L395" s="8">
        <v>14</v>
      </c>
      <c r="M395" s="116"/>
      <c r="P3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&lt;tr&gt;&lt;td&gt;25105-0900&lt;/td&gt;&lt;td&gt;Keyed riprap, method A, class 9&lt;/td&gt;&lt;td&gt;m3&lt;/td&gt;&lt;td&gt;KEYED RIPRAP, METHOD A, CLASS 9&lt;/td&gt;&lt;td&gt;CUYD&lt;/td&gt;&lt;td&gt;0&lt;/td&gt;&lt;td&gt;3&lt;/td&gt;&lt;td&gt;N&lt;/td&gt;&lt;td&gt; &lt;/td&gt;&lt;td&gt;&lt;/td&gt;&lt;/tr&gt;</v>
      </c>
      <c r="Q395" s="106" t="str">
        <f>IF(PayItems[[#This Row],[Date Added / Modified]]&gt;0,TEXT(PayItems[[#This Row],[Date Added / Modified]],"m/d/yyy"),"")</f>
        <v/>
      </c>
    </row>
    <row r="396" spans="1:17" x14ac:dyDescent="0.3">
      <c r="A396" s="6" t="s">
        <v>1154</v>
      </c>
      <c r="B396" s="6" t="s">
        <v>9242</v>
      </c>
      <c r="C396" s="6" t="s">
        <v>113</v>
      </c>
      <c r="D396" s="6" t="s">
        <v>9264</v>
      </c>
      <c r="E396" s="6" t="s">
        <v>65</v>
      </c>
      <c r="F396" s="8">
        <v>0</v>
      </c>
      <c r="G396" s="8">
        <v>3</v>
      </c>
      <c r="H396" s="6" t="s">
        <v>344</v>
      </c>
      <c r="I396" s="184" t="s">
        <v>11392</v>
      </c>
      <c r="J396" s="184" t="s">
        <v>11392</v>
      </c>
      <c r="K396" s="184" t="s">
        <v>11391</v>
      </c>
      <c r="L396" s="8">
        <v>14</v>
      </c>
      <c r="M396" s="116"/>
      <c r="P3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&lt;tr&gt;&lt;td&gt;25105-1000&lt;/td&gt;&lt;td&gt;Keyed riprap, method A, class 10&lt;/td&gt;&lt;td&gt;m3&lt;/td&gt;&lt;td&gt;KEYED RIPRAP, METHOD A, CLASS 10&lt;/td&gt;&lt;td&gt;CUYD&lt;/td&gt;&lt;td&gt;0&lt;/td&gt;&lt;td&gt;3&lt;/td&gt;&lt;td&gt;N&lt;/td&gt;&lt;td&gt; &lt;/td&gt;&lt;td&gt;&lt;/td&gt;&lt;/tr&gt;</v>
      </c>
      <c r="Q396" s="106" t="str">
        <f>IF(PayItems[[#This Row],[Date Added / Modified]]&gt;0,TEXT(PayItems[[#This Row],[Date Added / Modified]],"m/d/yyy"),"")</f>
        <v/>
      </c>
    </row>
    <row r="397" spans="1:17" x14ac:dyDescent="0.3">
      <c r="A397" s="6" t="s">
        <v>1155</v>
      </c>
      <c r="B397" s="6" t="s">
        <v>9243</v>
      </c>
      <c r="C397" s="6" t="s">
        <v>113</v>
      </c>
      <c r="D397" s="6" t="s">
        <v>9265</v>
      </c>
      <c r="E397" s="6" t="s">
        <v>65</v>
      </c>
      <c r="F397" s="8">
        <v>0</v>
      </c>
      <c r="G397" s="8">
        <v>3</v>
      </c>
      <c r="H397" s="6" t="s">
        <v>344</v>
      </c>
      <c r="I397" s="184" t="s">
        <v>11392</v>
      </c>
      <c r="J397" s="184" t="s">
        <v>11392</v>
      </c>
      <c r="K397" s="184" t="s">
        <v>11391</v>
      </c>
      <c r="L397" s="8">
        <v>14</v>
      </c>
      <c r="M397" s="116"/>
      <c r="P3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&lt;tr&gt;&lt;td&gt;25105-2000&lt;/td&gt;&lt;td&gt;Keyed riprap, method B&lt;/td&gt;&lt;td&gt;m3&lt;/td&gt;&lt;td&gt;KEYED RIPRAP, METHOD B&lt;/td&gt;&lt;td&gt;CUYD&lt;/td&gt;&lt;td&gt;0&lt;/td&gt;&lt;td&gt;3&lt;/td&gt;&lt;td&gt;N&lt;/td&gt;&lt;td&gt; &lt;/td&gt;&lt;td&gt;&lt;/td&gt;&lt;/tr&gt;</v>
      </c>
      <c r="Q397" s="106" t="str">
        <f>IF(PayItems[[#This Row],[Date Added / Modified]]&gt;0,TEXT(PayItems[[#This Row],[Date Added / Modified]],"m/d/yyy"),"")</f>
        <v/>
      </c>
    </row>
    <row r="398" spans="1:17" x14ac:dyDescent="0.3">
      <c r="A398" s="6" t="s">
        <v>9277</v>
      </c>
      <c r="B398" s="6" t="s">
        <v>9244</v>
      </c>
      <c r="C398" s="6" t="s">
        <v>113</v>
      </c>
      <c r="D398" s="6" t="s">
        <v>9266</v>
      </c>
      <c r="E398" s="6" t="s">
        <v>65</v>
      </c>
      <c r="F398" s="8">
        <v>0</v>
      </c>
      <c r="G398" s="8">
        <v>3</v>
      </c>
      <c r="H398" s="6" t="s">
        <v>344</v>
      </c>
      <c r="I398" s="184" t="s">
        <v>11392</v>
      </c>
      <c r="J398" s="184" t="s">
        <v>11392</v>
      </c>
      <c r="K398" s="184" t="s">
        <v>11391</v>
      </c>
      <c r="L398" s="8">
        <v>14</v>
      </c>
      <c r="M398" s="116"/>
      <c r="P3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&lt;tr&gt;&lt;td&gt;25105-2100&lt;/td&gt;&lt;td&gt;Keyed riprap, method B, class 1&lt;/td&gt;&lt;td&gt;m3&lt;/td&gt;&lt;td&gt;KEYED RIPRAP, METHOD B, CLASS 1&lt;/td&gt;&lt;td&gt;CUYD&lt;/td&gt;&lt;td&gt;0&lt;/td&gt;&lt;td&gt;3&lt;/td&gt;&lt;td&gt;N&lt;/td&gt;&lt;td&gt; &lt;/td&gt;&lt;td&gt;&lt;/td&gt;&lt;/tr&gt;</v>
      </c>
      <c r="Q398" s="106" t="str">
        <f>IF(PayItems[[#This Row],[Date Added / Modified]]&gt;0,TEXT(PayItems[[#This Row],[Date Added / Modified]],"m/d/yyy"),"")</f>
        <v/>
      </c>
    </row>
    <row r="399" spans="1:17" x14ac:dyDescent="0.3">
      <c r="A399" s="6" t="s">
        <v>9278</v>
      </c>
      <c r="B399" s="6" t="s">
        <v>9245</v>
      </c>
      <c r="C399" s="6" t="s">
        <v>113</v>
      </c>
      <c r="D399" s="6" t="s">
        <v>9267</v>
      </c>
      <c r="E399" s="6" t="s">
        <v>65</v>
      </c>
      <c r="F399" s="8">
        <v>0</v>
      </c>
      <c r="G399" s="8">
        <v>3</v>
      </c>
      <c r="H399" s="6" t="s">
        <v>344</v>
      </c>
      <c r="I399" s="184" t="s">
        <v>11392</v>
      </c>
      <c r="J399" s="184" t="s">
        <v>11392</v>
      </c>
      <c r="K399" s="184" t="s">
        <v>11391</v>
      </c>
      <c r="L399" s="8">
        <v>14</v>
      </c>
      <c r="M399" s="116"/>
      <c r="P3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&lt;tr&gt;&lt;td&gt;25105-2200&lt;/td&gt;&lt;td&gt;Keyed riprap, method B, class 2&lt;/td&gt;&lt;td&gt;m3&lt;/td&gt;&lt;td&gt;KEYED RIPRAP, METHOD B, CLASS 2&lt;/td&gt;&lt;td&gt;CUYD&lt;/td&gt;&lt;td&gt;0&lt;/td&gt;&lt;td&gt;3&lt;/td&gt;&lt;td&gt;N&lt;/td&gt;&lt;td&gt; &lt;/td&gt;&lt;td&gt;&lt;/td&gt;&lt;/tr&gt;</v>
      </c>
      <c r="Q399" s="106" t="str">
        <f>IF(PayItems[[#This Row],[Date Added / Modified]]&gt;0,TEXT(PayItems[[#This Row],[Date Added / Modified]],"m/d/yyy"),"")</f>
        <v/>
      </c>
    </row>
    <row r="400" spans="1:17" x14ac:dyDescent="0.3">
      <c r="A400" s="6" t="s">
        <v>9279</v>
      </c>
      <c r="B400" s="6" t="s">
        <v>9246</v>
      </c>
      <c r="C400" s="6" t="s">
        <v>113</v>
      </c>
      <c r="D400" s="6" t="s">
        <v>9268</v>
      </c>
      <c r="E400" s="6" t="s">
        <v>65</v>
      </c>
      <c r="F400" s="8">
        <v>0</v>
      </c>
      <c r="G400" s="8">
        <v>3</v>
      </c>
      <c r="H400" s="6" t="s">
        <v>344</v>
      </c>
      <c r="I400" s="184" t="s">
        <v>11392</v>
      </c>
      <c r="J400" s="184" t="s">
        <v>11392</v>
      </c>
      <c r="K400" s="184" t="s">
        <v>11391</v>
      </c>
      <c r="L400" s="8">
        <v>14</v>
      </c>
      <c r="M400" s="116"/>
      <c r="P4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&lt;tr&gt;&lt;td&gt;25105-2300&lt;/td&gt;&lt;td&gt;Keyed riprap, method B, class 3&lt;/td&gt;&lt;td&gt;m3&lt;/td&gt;&lt;td&gt;KEYED RIPRAP, METHOD B, CLASS 3&lt;/td&gt;&lt;td&gt;CUYD&lt;/td&gt;&lt;td&gt;0&lt;/td&gt;&lt;td&gt;3&lt;/td&gt;&lt;td&gt;N&lt;/td&gt;&lt;td&gt; &lt;/td&gt;&lt;td&gt;&lt;/td&gt;&lt;/tr&gt;</v>
      </c>
      <c r="Q400" s="106" t="str">
        <f>IF(PayItems[[#This Row],[Date Added / Modified]]&gt;0,TEXT(PayItems[[#This Row],[Date Added / Modified]],"m/d/yyy"),"")</f>
        <v/>
      </c>
    </row>
    <row r="401" spans="1:17" x14ac:dyDescent="0.3">
      <c r="A401" s="6" t="s">
        <v>9280</v>
      </c>
      <c r="B401" s="6" t="s">
        <v>9247</v>
      </c>
      <c r="C401" s="6" t="s">
        <v>113</v>
      </c>
      <c r="D401" s="6" t="s">
        <v>9269</v>
      </c>
      <c r="E401" s="6" t="s">
        <v>65</v>
      </c>
      <c r="F401" s="8">
        <v>0</v>
      </c>
      <c r="G401" s="8">
        <v>3</v>
      </c>
      <c r="H401" s="6" t="s">
        <v>344</v>
      </c>
      <c r="I401" s="184" t="s">
        <v>11392</v>
      </c>
      <c r="J401" s="184" t="s">
        <v>11392</v>
      </c>
      <c r="K401" s="184" t="s">
        <v>11391</v>
      </c>
      <c r="L401" s="8">
        <v>14</v>
      </c>
      <c r="M401" s="116"/>
      <c r="P4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&lt;tr&gt;&lt;td&gt;25105-2400&lt;/td&gt;&lt;td&gt;Keyed riprap, method B, class 4&lt;/td&gt;&lt;td&gt;m3&lt;/td&gt;&lt;td&gt;KEYED RIPRAP, METHOD B, CLASS 4&lt;/td&gt;&lt;td&gt;CUYD&lt;/td&gt;&lt;td&gt;0&lt;/td&gt;&lt;td&gt;3&lt;/td&gt;&lt;td&gt;N&lt;/td&gt;&lt;td&gt; &lt;/td&gt;&lt;td&gt;&lt;/td&gt;&lt;/tr&gt;</v>
      </c>
      <c r="Q401" s="106" t="str">
        <f>IF(PayItems[[#This Row],[Date Added / Modified]]&gt;0,TEXT(PayItems[[#This Row],[Date Added / Modified]],"m/d/yyy"),"")</f>
        <v/>
      </c>
    </row>
    <row r="402" spans="1:17" x14ac:dyDescent="0.3">
      <c r="A402" s="6" t="s">
        <v>9281</v>
      </c>
      <c r="B402" s="6" t="s">
        <v>9248</v>
      </c>
      <c r="C402" s="6" t="s">
        <v>113</v>
      </c>
      <c r="D402" s="6" t="s">
        <v>9270</v>
      </c>
      <c r="E402" s="6" t="s">
        <v>65</v>
      </c>
      <c r="F402" s="8">
        <v>0</v>
      </c>
      <c r="G402" s="8">
        <v>3</v>
      </c>
      <c r="H402" s="6" t="s">
        <v>344</v>
      </c>
      <c r="I402" s="184" t="s">
        <v>11392</v>
      </c>
      <c r="J402" s="184" t="s">
        <v>11392</v>
      </c>
      <c r="K402" s="184" t="s">
        <v>11391</v>
      </c>
      <c r="L402" s="8">
        <v>14</v>
      </c>
      <c r="M402" s="116"/>
      <c r="P4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&lt;tr&gt;&lt;td&gt;25105-2500&lt;/td&gt;&lt;td&gt;Keyed riprap, method B, class 5&lt;/td&gt;&lt;td&gt;m3&lt;/td&gt;&lt;td&gt;KEYED RIPRAP, METHOD B, CLASS 5&lt;/td&gt;&lt;td&gt;CUYD&lt;/td&gt;&lt;td&gt;0&lt;/td&gt;&lt;td&gt;3&lt;/td&gt;&lt;td&gt;N&lt;/td&gt;&lt;td&gt; &lt;/td&gt;&lt;td&gt;&lt;/td&gt;&lt;/tr&gt;</v>
      </c>
      <c r="Q402" s="106" t="str">
        <f>IF(PayItems[[#This Row],[Date Added / Modified]]&gt;0,TEXT(PayItems[[#This Row],[Date Added / Modified]],"m/d/yyy"),"")</f>
        <v/>
      </c>
    </row>
    <row r="403" spans="1:17" x14ac:dyDescent="0.3">
      <c r="A403" s="6" t="s">
        <v>9282</v>
      </c>
      <c r="B403" s="6" t="s">
        <v>9249</v>
      </c>
      <c r="C403" s="6" t="s">
        <v>113</v>
      </c>
      <c r="D403" s="6" t="s">
        <v>9271</v>
      </c>
      <c r="E403" s="6" t="s">
        <v>65</v>
      </c>
      <c r="F403" s="8">
        <v>0</v>
      </c>
      <c r="G403" s="8">
        <v>3</v>
      </c>
      <c r="H403" s="6" t="s">
        <v>344</v>
      </c>
      <c r="I403" s="184" t="s">
        <v>11392</v>
      </c>
      <c r="J403" s="184" t="s">
        <v>11392</v>
      </c>
      <c r="K403" s="184" t="s">
        <v>11391</v>
      </c>
      <c r="L403" s="8">
        <v>14</v>
      </c>
      <c r="M403" s="116"/>
      <c r="P4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&lt;tr&gt;&lt;td&gt;25105-2600&lt;/td&gt;&lt;td&gt;Keyed riprap, method B, class 6&lt;/td&gt;&lt;td&gt;m3&lt;/td&gt;&lt;td&gt;KEYED RIPRAP, METHOD B, CLASS 6&lt;/td&gt;&lt;td&gt;CUYD&lt;/td&gt;&lt;td&gt;0&lt;/td&gt;&lt;td&gt;3&lt;/td&gt;&lt;td&gt;N&lt;/td&gt;&lt;td&gt; &lt;/td&gt;&lt;td&gt;&lt;/td&gt;&lt;/tr&gt;</v>
      </c>
      <c r="Q403" s="106" t="str">
        <f>IF(PayItems[[#This Row],[Date Added / Modified]]&gt;0,TEXT(PayItems[[#This Row],[Date Added / Modified]],"m/d/yyy"),"")</f>
        <v/>
      </c>
    </row>
    <row r="404" spans="1:17" x14ac:dyDescent="0.3">
      <c r="A404" s="6" t="s">
        <v>9283</v>
      </c>
      <c r="B404" s="6" t="s">
        <v>9250</v>
      </c>
      <c r="C404" s="6" t="s">
        <v>113</v>
      </c>
      <c r="D404" s="6" t="s">
        <v>9272</v>
      </c>
      <c r="E404" s="6" t="s">
        <v>65</v>
      </c>
      <c r="F404" s="8">
        <v>0</v>
      </c>
      <c r="G404" s="8">
        <v>3</v>
      </c>
      <c r="H404" s="6" t="s">
        <v>344</v>
      </c>
      <c r="I404" s="184" t="s">
        <v>11392</v>
      </c>
      <c r="J404" s="184" t="s">
        <v>11392</v>
      </c>
      <c r="K404" s="184" t="s">
        <v>11391</v>
      </c>
      <c r="L404" s="8">
        <v>14</v>
      </c>
      <c r="M404" s="116"/>
      <c r="P4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&lt;tr&gt;&lt;td&gt;25105-2700&lt;/td&gt;&lt;td&gt;Keyed riprap, method B, class 7&lt;/td&gt;&lt;td&gt;m3&lt;/td&gt;&lt;td&gt;KEYED RIPRAP, METHOD B, CLASS 7&lt;/td&gt;&lt;td&gt;CUYD&lt;/td&gt;&lt;td&gt;0&lt;/td&gt;&lt;td&gt;3&lt;/td&gt;&lt;td&gt;N&lt;/td&gt;&lt;td&gt; &lt;/td&gt;&lt;td&gt;&lt;/td&gt;&lt;/tr&gt;</v>
      </c>
      <c r="Q404" s="106" t="str">
        <f>IF(PayItems[[#This Row],[Date Added / Modified]]&gt;0,TEXT(PayItems[[#This Row],[Date Added / Modified]],"m/d/yyy"),"")</f>
        <v/>
      </c>
    </row>
    <row r="405" spans="1:17" x14ac:dyDescent="0.3">
      <c r="A405" s="6" t="s">
        <v>9284</v>
      </c>
      <c r="B405" s="6" t="s">
        <v>9251</v>
      </c>
      <c r="C405" s="6" t="s">
        <v>113</v>
      </c>
      <c r="D405" s="6" t="s">
        <v>9273</v>
      </c>
      <c r="E405" s="6" t="s">
        <v>65</v>
      </c>
      <c r="F405" s="8">
        <v>0</v>
      </c>
      <c r="G405" s="8">
        <v>3</v>
      </c>
      <c r="H405" s="6" t="s">
        <v>344</v>
      </c>
      <c r="I405" s="184" t="s">
        <v>11392</v>
      </c>
      <c r="J405" s="184" t="s">
        <v>11392</v>
      </c>
      <c r="K405" s="184" t="s">
        <v>11391</v>
      </c>
      <c r="L405" s="8">
        <v>14</v>
      </c>
      <c r="M405" s="116"/>
      <c r="P4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&lt;tr&gt;&lt;td&gt;25105-2800&lt;/td&gt;&lt;td&gt;Keyed riprap, method B, class 8&lt;/td&gt;&lt;td&gt;m3&lt;/td&gt;&lt;td&gt;KEYED RIPRAP, METHOD B, CLASS 8&lt;/td&gt;&lt;td&gt;CUYD&lt;/td&gt;&lt;td&gt;0&lt;/td&gt;&lt;td&gt;3&lt;/td&gt;&lt;td&gt;N&lt;/td&gt;&lt;td&gt; &lt;/td&gt;&lt;td&gt;&lt;/td&gt;&lt;/tr&gt;</v>
      </c>
      <c r="Q405" s="106" t="str">
        <f>IF(PayItems[[#This Row],[Date Added / Modified]]&gt;0,TEXT(PayItems[[#This Row],[Date Added / Modified]],"m/d/yyy"),"")</f>
        <v/>
      </c>
    </row>
    <row r="406" spans="1:17" x14ac:dyDescent="0.3">
      <c r="A406" s="6" t="s">
        <v>9285</v>
      </c>
      <c r="B406" s="6" t="s">
        <v>9252</v>
      </c>
      <c r="C406" s="6" t="s">
        <v>113</v>
      </c>
      <c r="D406" s="6" t="s">
        <v>9274</v>
      </c>
      <c r="E406" s="6" t="s">
        <v>65</v>
      </c>
      <c r="F406" s="8">
        <v>0</v>
      </c>
      <c r="G406" s="8">
        <v>3</v>
      </c>
      <c r="H406" s="6" t="s">
        <v>344</v>
      </c>
      <c r="I406" s="184" t="s">
        <v>11392</v>
      </c>
      <c r="J406" s="184" t="s">
        <v>11392</v>
      </c>
      <c r="K406" s="184" t="s">
        <v>11391</v>
      </c>
      <c r="L406" s="8">
        <v>14</v>
      </c>
      <c r="M406" s="116"/>
      <c r="P4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&lt;tr&gt;&lt;td&gt;25105-2900&lt;/td&gt;&lt;td&gt;Keyed riprap, method B, class 9&lt;/td&gt;&lt;td&gt;m3&lt;/td&gt;&lt;td&gt;KEYED RIPRAP, METHOD B, CLASS 9&lt;/td&gt;&lt;td&gt;CUYD&lt;/td&gt;&lt;td&gt;0&lt;/td&gt;&lt;td&gt;3&lt;/td&gt;&lt;td&gt;N&lt;/td&gt;&lt;td&gt; &lt;/td&gt;&lt;td&gt;&lt;/td&gt;&lt;/tr&gt;</v>
      </c>
      <c r="Q406" s="106" t="str">
        <f>IF(PayItems[[#This Row],[Date Added / Modified]]&gt;0,TEXT(PayItems[[#This Row],[Date Added / Modified]],"m/d/yyy"),"")</f>
        <v/>
      </c>
    </row>
    <row r="407" spans="1:17" x14ac:dyDescent="0.3">
      <c r="A407" s="6" t="s">
        <v>1156</v>
      </c>
      <c r="B407" s="6" t="s">
        <v>9253</v>
      </c>
      <c r="C407" s="6" t="s">
        <v>113</v>
      </c>
      <c r="D407" s="6" t="s">
        <v>9275</v>
      </c>
      <c r="E407" s="6" t="s">
        <v>65</v>
      </c>
      <c r="F407" s="8">
        <v>0</v>
      </c>
      <c r="G407" s="8">
        <v>3</v>
      </c>
      <c r="H407" s="6" t="s">
        <v>344</v>
      </c>
      <c r="I407" s="184" t="s">
        <v>11392</v>
      </c>
      <c r="J407" s="184" t="s">
        <v>11392</v>
      </c>
      <c r="K407" s="184" t="s">
        <v>11391</v>
      </c>
      <c r="L407" s="8">
        <v>14</v>
      </c>
      <c r="M407" s="116"/>
      <c r="P4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&lt;tr&gt;&lt;td&gt;25105-3000&lt;/td&gt;&lt;td&gt;Keyed riprap, method B, class 10&lt;/td&gt;&lt;td&gt;m3&lt;/td&gt;&lt;td&gt;KEYED RIPRAP, METHOD B, CLASS 10&lt;/td&gt;&lt;td&gt;CUYD&lt;/td&gt;&lt;td&gt;0&lt;/td&gt;&lt;td&gt;3&lt;/td&gt;&lt;td&gt;N&lt;/td&gt;&lt;td&gt; &lt;/td&gt;&lt;td&gt;&lt;/td&gt;&lt;/tr&gt;</v>
      </c>
      <c r="Q407" s="106" t="str">
        <f>IF(PayItems[[#This Row],[Date Added / Modified]]&gt;0,TEXT(PayItems[[#This Row],[Date Added / Modified]],"m/d/yyy"),"")</f>
        <v/>
      </c>
    </row>
    <row r="408" spans="1:17" x14ac:dyDescent="0.3">
      <c r="A408" s="6" t="s">
        <v>9330</v>
      </c>
      <c r="B408" s="6" t="s">
        <v>9232</v>
      </c>
      <c r="C408" s="6" t="s">
        <v>124</v>
      </c>
      <c r="D408" s="6" t="s">
        <v>9254</v>
      </c>
      <c r="E408" s="6" t="s">
        <v>66</v>
      </c>
      <c r="F408" s="8">
        <v>0</v>
      </c>
      <c r="G408" s="8">
        <v>3</v>
      </c>
      <c r="H408" s="6" t="s">
        <v>344</v>
      </c>
      <c r="I408" s="184" t="s">
        <v>11392</v>
      </c>
      <c r="J408" s="184" t="s">
        <v>11392</v>
      </c>
      <c r="K408" s="184" t="s">
        <v>11391</v>
      </c>
      <c r="L408" s="8">
        <v>14</v>
      </c>
      <c r="M408" s="116"/>
      <c r="P4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&lt;tr&gt;&lt;td&gt;25106-0000&lt;/td&gt;&lt;td&gt;Keyed riprap, method A&lt;/td&gt;&lt;td&gt;t&lt;/td&gt;&lt;td&gt;KEYED RIPRAP, METHOD A&lt;/td&gt;&lt;td&gt;TON&lt;/td&gt;&lt;td&gt;0&lt;/td&gt;&lt;td&gt;3&lt;/td&gt;&lt;td&gt;N&lt;/td&gt;&lt;td&gt; &lt;/td&gt;&lt;td&gt;&lt;/td&gt;&lt;/tr&gt;</v>
      </c>
      <c r="Q408" s="106" t="str">
        <f>IF(PayItems[[#This Row],[Date Added / Modified]]&gt;0,TEXT(PayItems[[#This Row],[Date Added / Modified]],"m/d/yyy"),"")</f>
        <v/>
      </c>
    </row>
    <row r="409" spans="1:17" x14ac:dyDescent="0.3">
      <c r="A409" s="6" t="s">
        <v>8643</v>
      </c>
      <c r="B409" s="6" t="s">
        <v>9233</v>
      </c>
      <c r="C409" s="6" t="s">
        <v>124</v>
      </c>
      <c r="D409" s="6" t="s">
        <v>9255</v>
      </c>
      <c r="E409" s="6" t="s">
        <v>66</v>
      </c>
      <c r="F409" s="8">
        <v>0</v>
      </c>
      <c r="G409" s="8">
        <v>3</v>
      </c>
      <c r="H409" s="6" t="s">
        <v>344</v>
      </c>
      <c r="I409" s="184" t="s">
        <v>11392</v>
      </c>
      <c r="J409" s="184" t="s">
        <v>11392</v>
      </c>
      <c r="K409" s="184" t="s">
        <v>11391</v>
      </c>
      <c r="L409" s="8">
        <v>14</v>
      </c>
      <c r="M409" s="116"/>
      <c r="P4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&lt;tr&gt;&lt;td&gt;25106-0100&lt;/td&gt;&lt;td&gt;Keyed riprap, method A, class 1&lt;/td&gt;&lt;td&gt;t&lt;/td&gt;&lt;td&gt;KEYED RIPRAP, METHOD A, CLASS 1&lt;/td&gt;&lt;td&gt;TON&lt;/td&gt;&lt;td&gt;0&lt;/td&gt;&lt;td&gt;3&lt;/td&gt;&lt;td&gt;N&lt;/td&gt;&lt;td&gt; &lt;/td&gt;&lt;td&gt;&lt;/td&gt;&lt;/tr&gt;</v>
      </c>
      <c r="Q409" s="106" t="str">
        <f>IF(PayItems[[#This Row],[Date Added / Modified]]&gt;0,TEXT(PayItems[[#This Row],[Date Added / Modified]],"m/d/yyy"),"")</f>
        <v/>
      </c>
    </row>
    <row r="410" spans="1:17" x14ac:dyDescent="0.3">
      <c r="A410" s="6" t="s">
        <v>8644</v>
      </c>
      <c r="B410" s="6" t="s">
        <v>9234</v>
      </c>
      <c r="C410" s="6" t="s">
        <v>124</v>
      </c>
      <c r="D410" s="6" t="s">
        <v>9256</v>
      </c>
      <c r="E410" s="6" t="s">
        <v>66</v>
      </c>
      <c r="F410" s="8">
        <v>0</v>
      </c>
      <c r="G410" s="8">
        <v>3</v>
      </c>
      <c r="H410" s="6" t="s">
        <v>344</v>
      </c>
      <c r="I410" s="184" t="s">
        <v>11392</v>
      </c>
      <c r="J410" s="184" t="s">
        <v>11392</v>
      </c>
      <c r="K410" s="184" t="s">
        <v>11391</v>
      </c>
      <c r="L410" s="8">
        <v>14</v>
      </c>
      <c r="M410" s="116"/>
      <c r="P4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&lt;tr&gt;&lt;td&gt;25106-0200&lt;/td&gt;&lt;td&gt;Keyed riprap, method A, class 2&lt;/td&gt;&lt;td&gt;t&lt;/td&gt;&lt;td&gt;KEYED RIPRAP, METHOD A, CLASS 2&lt;/td&gt;&lt;td&gt;TON&lt;/td&gt;&lt;td&gt;0&lt;/td&gt;&lt;td&gt;3&lt;/td&gt;&lt;td&gt;N&lt;/td&gt;&lt;td&gt; &lt;/td&gt;&lt;td&gt;&lt;/td&gt;&lt;/tr&gt;</v>
      </c>
      <c r="Q410" s="106" t="str">
        <f>IF(PayItems[[#This Row],[Date Added / Modified]]&gt;0,TEXT(PayItems[[#This Row],[Date Added / Modified]],"m/d/yyy"),"")</f>
        <v/>
      </c>
    </row>
    <row r="411" spans="1:17" x14ac:dyDescent="0.3">
      <c r="A411" s="6" t="s">
        <v>8645</v>
      </c>
      <c r="B411" s="6" t="s">
        <v>9235</v>
      </c>
      <c r="C411" s="6" t="s">
        <v>124</v>
      </c>
      <c r="D411" s="6" t="s">
        <v>9257</v>
      </c>
      <c r="E411" s="6" t="s">
        <v>66</v>
      </c>
      <c r="F411" s="8">
        <v>0</v>
      </c>
      <c r="G411" s="8">
        <v>3</v>
      </c>
      <c r="H411" s="6" t="s">
        <v>344</v>
      </c>
      <c r="I411" s="184" t="s">
        <v>11392</v>
      </c>
      <c r="J411" s="184" t="s">
        <v>11392</v>
      </c>
      <c r="K411" s="184" t="s">
        <v>11391</v>
      </c>
      <c r="L411" s="8">
        <v>14</v>
      </c>
      <c r="M411" s="116"/>
      <c r="P4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&lt;tr&gt;&lt;td&gt;25106-0300&lt;/td&gt;&lt;td&gt;Keyed riprap, method A, class 3&lt;/td&gt;&lt;td&gt;t&lt;/td&gt;&lt;td&gt;KEYED RIPRAP, METHOD A, CLASS 3&lt;/td&gt;&lt;td&gt;TON&lt;/td&gt;&lt;td&gt;0&lt;/td&gt;&lt;td&gt;3&lt;/td&gt;&lt;td&gt;N&lt;/td&gt;&lt;td&gt; &lt;/td&gt;&lt;td&gt;&lt;/td&gt;&lt;/tr&gt;</v>
      </c>
      <c r="Q411" s="106" t="str">
        <f>IF(PayItems[[#This Row],[Date Added / Modified]]&gt;0,TEXT(PayItems[[#This Row],[Date Added / Modified]],"m/d/yyy"),"")</f>
        <v/>
      </c>
    </row>
    <row r="412" spans="1:17" x14ac:dyDescent="0.3">
      <c r="A412" s="6" t="s">
        <v>8646</v>
      </c>
      <c r="B412" s="6" t="s">
        <v>9236</v>
      </c>
      <c r="C412" s="6" t="s">
        <v>124</v>
      </c>
      <c r="D412" s="6" t="s">
        <v>9258</v>
      </c>
      <c r="E412" s="6" t="s">
        <v>66</v>
      </c>
      <c r="F412" s="8">
        <v>0</v>
      </c>
      <c r="G412" s="8">
        <v>3</v>
      </c>
      <c r="H412" s="6" t="s">
        <v>344</v>
      </c>
      <c r="I412" s="184" t="s">
        <v>11392</v>
      </c>
      <c r="J412" s="184" t="s">
        <v>11392</v>
      </c>
      <c r="K412" s="184" t="s">
        <v>11391</v>
      </c>
      <c r="L412" s="8">
        <v>14</v>
      </c>
      <c r="M412" s="116"/>
      <c r="P4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&lt;tr&gt;&lt;td&gt;25106-0400&lt;/td&gt;&lt;td&gt;Keyed riprap, method A, class 4&lt;/td&gt;&lt;td&gt;t&lt;/td&gt;&lt;td&gt;KEYED RIPRAP, METHOD A, CLASS 4&lt;/td&gt;&lt;td&gt;TON&lt;/td&gt;&lt;td&gt;0&lt;/td&gt;&lt;td&gt;3&lt;/td&gt;&lt;td&gt;N&lt;/td&gt;&lt;td&gt; &lt;/td&gt;&lt;td&gt;&lt;/td&gt;&lt;/tr&gt;</v>
      </c>
      <c r="Q412" s="106" t="str">
        <f>IF(PayItems[[#This Row],[Date Added / Modified]]&gt;0,TEXT(PayItems[[#This Row],[Date Added / Modified]],"m/d/yyy"),"")</f>
        <v/>
      </c>
    </row>
    <row r="413" spans="1:17" x14ac:dyDescent="0.3">
      <c r="A413" s="6" t="s">
        <v>8647</v>
      </c>
      <c r="B413" s="6" t="s">
        <v>9237</v>
      </c>
      <c r="C413" s="6" t="s">
        <v>124</v>
      </c>
      <c r="D413" s="6" t="s">
        <v>9259</v>
      </c>
      <c r="E413" s="6" t="s">
        <v>66</v>
      </c>
      <c r="F413" s="8">
        <v>0</v>
      </c>
      <c r="G413" s="8">
        <v>3</v>
      </c>
      <c r="H413" s="6" t="s">
        <v>344</v>
      </c>
      <c r="I413" s="184" t="s">
        <v>11392</v>
      </c>
      <c r="J413" s="184" t="s">
        <v>11392</v>
      </c>
      <c r="K413" s="184" t="s">
        <v>11391</v>
      </c>
      <c r="L413" s="8">
        <v>14</v>
      </c>
      <c r="M413" s="116"/>
      <c r="P4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&lt;tr&gt;&lt;td&gt;25106-0500&lt;/td&gt;&lt;td&gt;Keyed riprap, method A, class 5&lt;/td&gt;&lt;td&gt;t&lt;/td&gt;&lt;td&gt;KEYED RIPRAP, METHOD A, CLASS 5&lt;/td&gt;&lt;td&gt;TON&lt;/td&gt;&lt;td&gt;0&lt;/td&gt;&lt;td&gt;3&lt;/td&gt;&lt;td&gt;N&lt;/td&gt;&lt;td&gt; &lt;/td&gt;&lt;td&gt;&lt;/td&gt;&lt;/tr&gt;</v>
      </c>
      <c r="Q413" s="106" t="str">
        <f>IF(PayItems[[#This Row],[Date Added / Modified]]&gt;0,TEXT(PayItems[[#This Row],[Date Added / Modified]],"m/d/yyy"),"")</f>
        <v/>
      </c>
    </row>
    <row r="414" spans="1:17" x14ac:dyDescent="0.3">
      <c r="A414" s="6" t="s">
        <v>8648</v>
      </c>
      <c r="B414" s="6" t="s">
        <v>9238</v>
      </c>
      <c r="C414" s="6" t="s">
        <v>124</v>
      </c>
      <c r="D414" s="6" t="s">
        <v>9260</v>
      </c>
      <c r="E414" s="6" t="s">
        <v>66</v>
      </c>
      <c r="F414" s="8">
        <v>0</v>
      </c>
      <c r="G414" s="8">
        <v>3</v>
      </c>
      <c r="H414" s="6" t="s">
        <v>344</v>
      </c>
      <c r="I414" s="184" t="s">
        <v>11392</v>
      </c>
      <c r="J414" s="184" t="s">
        <v>11392</v>
      </c>
      <c r="K414" s="184" t="s">
        <v>11391</v>
      </c>
      <c r="L414" s="8">
        <v>14</v>
      </c>
      <c r="M414" s="116"/>
      <c r="P4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&lt;tr&gt;&lt;td&gt;25106-0600&lt;/td&gt;&lt;td&gt;Keyed riprap, method A, class 6&lt;/td&gt;&lt;td&gt;t&lt;/td&gt;&lt;td&gt;KEYED RIPRAP, METHOD A, CLASS 6&lt;/td&gt;&lt;td&gt;TON&lt;/td&gt;&lt;td&gt;0&lt;/td&gt;&lt;td&gt;3&lt;/td&gt;&lt;td&gt;N&lt;/td&gt;&lt;td&gt; &lt;/td&gt;&lt;td&gt;&lt;/td&gt;&lt;/tr&gt;</v>
      </c>
      <c r="Q414" s="106" t="str">
        <f>IF(PayItems[[#This Row],[Date Added / Modified]]&gt;0,TEXT(PayItems[[#This Row],[Date Added / Modified]],"m/d/yyy"),"")</f>
        <v/>
      </c>
    </row>
    <row r="415" spans="1:17" x14ac:dyDescent="0.3">
      <c r="A415" s="6" t="s">
        <v>8649</v>
      </c>
      <c r="B415" s="6" t="s">
        <v>9239</v>
      </c>
      <c r="C415" s="6" t="s">
        <v>124</v>
      </c>
      <c r="D415" s="6" t="s">
        <v>9261</v>
      </c>
      <c r="E415" s="6" t="s">
        <v>66</v>
      </c>
      <c r="F415" s="8">
        <v>0</v>
      </c>
      <c r="G415" s="8">
        <v>3</v>
      </c>
      <c r="H415" s="6" t="s">
        <v>344</v>
      </c>
      <c r="I415" s="184" t="s">
        <v>11392</v>
      </c>
      <c r="J415" s="184" t="s">
        <v>11392</v>
      </c>
      <c r="K415" s="184" t="s">
        <v>11391</v>
      </c>
      <c r="L415" s="8">
        <v>14</v>
      </c>
      <c r="M415" s="116"/>
      <c r="P4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&lt;tr&gt;&lt;td&gt;25106-0700&lt;/td&gt;&lt;td&gt;Keyed riprap, method A, class 7&lt;/td&gt;&lt;td&gt;t&lt;/td&gt;&lt;td&gt;KEYED RIPRAP, METHOD A, CLASS 7&lt;/td&gt;&lt;td&gt;TON&lt;/td&gt;&lt;td&gt;0&lt;/td&gt;&lt;td&gt;3&lt;/td&gt;&lt;td&gt;N&lt;/td&gt;&lt;td&gt; &lt;/td&gt;&lt;td&gt;&lt;/td&gt;&lt;/tr&gt;</v>
      </c>
      <c r="Q415" s="106" t="str">
        <f>IF(PayItems[[#This Row],[Date Added / Modified]]&gt;0,TEXT(PayItems[[#This Row],[Date Added / Modified]],"m/d/yyy"),"")</f>
        <v/>
      </c>
    </row>
    <row r="416" spans="1:17" x14ac:dyDescent="0.3">
      <c r="A416" s="6" t="s">
        <v>8650</v>
      </c>
      <c r="B416" s="6" t="s">
        <v>9240</v>
      </c>
      <c r="C416" s="6" t="s">
        <v>124</v>
      </c>
      <c r="D416" s="6" t="s">
        <v>9262</v>
      </c>
      <c r="E416" s="6" t="s">
        <v>66</v>
      </c>
      <c r="F416" s="8">
        <v>0</v>
      </c>
      <c r="G416" s="8">
        <v>3</v>
      </c>
      <c r="H416" s="6" t="s">
        <v>344</v>
      </c>
      <c r="I416" s="184" t="s">
        <v>11392</v>
      </c>
      <c r="J416" s="184" t="s">
        <v>11392</v>
      </c>
      <c r="K416" s="184" t="s">
        <v>11391</v>
      </c>
      <c r="L416" s="8">
        <v>14</v>
      </c>
      <c r="M416" s="116"/>
      <c r="P4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&lt;tr&gt;&lt;td&gt;25106-0800&lt;/td&gt;&lt;td&gt;Keyed riprap, method A, class 8&lt;/td&gt;&lt;td&gt;t&lt;/td&gt;&lt;td&gt;KEYED RIPRAP, METHOD A, CLASS 8&lt;/td&gt;&lt;td&gt;TON&lt;/td&gt;&lt;td&gt;0&lt;/td&gt;&lt;td&gt;3&lt;/td&gt;&lt;td&gt;N&lt;/td&gt;&lt;td&gt; &lt;/td&gt;&lt;td&gt;&lt;/td&gt;&lt;/tr&gt;</v>
      </c>
      <c r="Q416" s="106" t="str">
        <f>IF(PayItems[[#This Row],[Date Added / Modified]]&gt;0,TEXT(PayItems[[#This Row],[Date Added / Modified]],"m/d/yyy"),"")</f>
        <v/>
      </c>
    </row>
    <row r="417" spans="1:17" x14ac:dyDescent="0.3">
      <c r="A417" s="6" t="s">
        <v>8651</v>
      </c>
      <c r="B417" s="6" t="s">
        <v>9241</v>
      </c>
      <c r="C417" s="6" t="s">
        <v>124</v>
      </c>
      <c r="D417" s="6" t="s">
        <v>9263</v>
      </c>
      <c r="E417" s="6" t="s">
        <v>66</v>
      </c>
      <c r="F417" s="8">
        <v>0</v>
      </c>
      <c r="G417" s="8">
        <v>3</v>
      </c>
      <c r="H417" s="6" t="s">
        <v>344</v>
      </c>
      <c r="I417" s="184" t="s">
        <v>11392</v>
      </c>
      <c r="J417" s="184" t="s">
        <v>11392</v>
      </c>
      <c r="K417" s="184" t="s">
        <v>11391</v>
      </c>
      <c r="L417" s="8">
        <v>14</v>
      </c>
      <c r="M417" s="116"/>
      <c r="P4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&lt;tr&gt;&lt;td&gt;25106-0900&lt;/td&gt;&lt;td&gt;Keyed riprap, method A, class 9&lt;/td&gt;&lt;td&gt;t&lt;/td&gt;&lt;td&gt;KEYED RIPRAP, METHOD A, CLASS 9&lt;/td&gt;&lt;td&gt;TON&lt;/td&gt;&lt;td&gt;0&lt;/td&gt;&lt;td&gt;3&lt;/td&gt;&lt;td&gt;N&lt;/td&gt;&lt;td&gt; &lt;/td&gt;&lt;td&gt;&lt;/td&gt;&lt;/tr&gt;</v>
      </c>
      <c r="Q417" s="106" t="str">
        <f>IF(PayItems[[#This Row],[Date Added / Modified]]&gt;0,TEXT(PayItems[[#This Row],[Date Added / Modified]],"m/d/yyy"),"")</f>
        <v/>
      </c>
    </row>
    <row r="418" spans="1:17" x14ac:dyDescent="0.3">
      <c r="A418" s="6" t="s">
        <v>1157</v>
      </c>
      <c r="B418" s="6" t="s">
        <v>9242</v>
      </c>
      <c r="C418" s="6" t="s">
        <v>124</v>
      </c>
      <c r="D418" s="6" t="s">
        <v>9264</v>
      </c>
      <c r="E418" s="6" t="s">
        <v>66</v>
      </c>
      <c r="F418" s="8">
        <v>0</v>
      </c>
      <c r="G418" s="8">
        <v>3</v>
      </c>
      <c r="H418" s="6" t="s">
        <v>344</v>
      </c>
      <c r="I418" s="184" t="s">
        <v>11392</v>
      </c>
      <c r="J418" s="184" t="s">
        <v>11392</v>
      </c>
      <c r="K418" s="184" t="s">
        <v>11391</v>
      </c>
      <c r="L418" s="8">
        <v>14</v>
      </c>
      <c r="M418" s="116"/>
      <c r="P4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&lt;tr&gt;&lt;td&gt;25106-1000&lt;/td&gt;&lt;td&gt;Keyed riprap, method A, class 10&lt;/td&gt;&lt;td&gt;t&lt;/td&gt;&lt;td&gt;KEYED RIPRAP, METHOD A, CLASS 10&lt;/td&gt;&lt;td&gt;TON&lt;/td&gt;&lt;td&gt;0&lt;/td&gt;&lt;td&gt;3&lt;/td&gt;&lt;td&gt;N&lt;/td&gt;&lt;td&gt; &lt;/td&gt;&lt;td&gt;&lt;/td&gt;&lt;/tr&gt;</v>
      </c>
      <c r="Q418" s="106" t="str">
        <f>IF(PayItems[[#This Row],[Date Added / Modified]]&gt;0,TEXT(PayItems[[#This Row],[Date Added / Modified]],"m/d/yyy"),"")</f>
        <v/>
      </c>
    </row>
    <row r="419" spans="1:17" x14ac:dyDescent="0.3">
      <c r="A419" s="6" t="s">
        <v>1158</v>
      </c>
      <c r="B419" s="6" t="s">
        <v>9243</v>
      </c>
      <c r="C419" s="6" t="s">
        <v>124</v>
      </c>
      <c r="D419" s="6" t="s">
        <v>9265</v>
      </c>
      <c r="E419" s="6" t="s">
        <v>66</v>
      </c>
      <c r="F419" s="8">
        <v>0</v>
      </c>
      <c r="G419" s="8">
        <v>3</v>
      </c>
      <c r="H419" s="6" t="s">
        <v>344</v>
      </c>
      <c r="I419" s="184" t="s">
        <v>11392</v>
      </c>
      <c r="J419" s="184" t="s">
        <v>11392</v>
      </c>
      <c r="K419" s="184" t="s">
        <v>11391</v>
      </c>
      <c r="L419" s="8">
        <v>14</v>
      </c>
      <c r="M419" s="116"/>
      <c r="P4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&lt;tr&gt;&lt;td&gt;25106-2000&lt;/td&gt;&lt;td&gt;Keyed riprap, method B&lt;/td&gt;&lt;td&gt;t&lt;/td&gt;&lt;td&gt;KEYED RIPRAP, METHOD B&lt;/td&gt;&lt;td&gt;TON&lt;/td&gt;&lt;td&gt;0&lt;/td&gt;&lt;td&gt;3&lt;/td&gt;&lt;td&gt;N&lt;/td&gt;&lt;td&gt; &lt;/td&gt;&lt;td&gt;&lt;/td&gt;&lt;/tr&gt;</v>
      </c>
      <c r="Q419" s="106" t="str">
        <f>IF(PayItems[[#This Row],[Date Added / Modified]]&gt;0,TEXT(PayItems[[#This Row],[Date Added / Modified]],"m/d/yyy"),"")</f>
        <v/>
      </c>
    </row>
    <row r="420" spans="1:17" x14ac:dyDescent="0.3">
      <c r="A420" s="6" t="s">
        <v>9331</v>
      </c>
      <c r="B420" s="6" t="s">
        <v>9244</v>
      </c>
      <c r="C420" s="6" t="s">
        <v>124</v>
      </c>
      <c r="D420" s="6" t="s">
        <v>9266</v>
      </c>
      <c r="E420" s="6" t="s">
        <v>66</v>
      </c>
      <c r="F420" s="8">
        <v>0</v>
      </c>
      <c r="G420" s="8">
        <v>3</v>
      </c>
      <c r="H420" s="6" t="s">
        <v>344</v>
      </c>
      <c r="I420" s="184" t="s">
        <v>11392</v>
      </c>
      <c r="J420" s="184" t="s">
        <v>11392</v>
      </c>
      <c r="K420" s="184" t="s">
        <v>11391</v>
      </c>
      <c r="L420" s="8">
        <v>14</v>
      </c>
      <c r="M420" s="116"/>
      <c r="P4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&lt;tr&gt;&lt;td&gt;25106-2100&lt;/td&gt;&lt;td&gt;Keyed riprap, method B, class 1&lt;/td&gt;&lt;td&gt;t&lt;/td&gt;&lt;td&gt;KEYED RIPRAP, METHOD B, CLASS 1&lt;/td&gt;&lt;td&gt;TON&lt;/td&gt;&lt;td&gt;0&lt;/td&gt;&lt;td&gt;3&lt;/td&gt;&lt;td&gt;N&lt;/td&gt;&lt;td&gt; &lt;/td&gt;&lt;td&gt;&lt;/td&gt;&lt;/tr&gt;</v>
      </c>
      <c r="Q420" s="106" t="str">
        <f>IF(PayItems[[#This Row],[Date Added / Modified]]&gt;0,TEXT(PayItems[[#This Row],[Date Added / Modified]],"m/d/yyy"),"")</f>
        <v/>
      </c>
    </row>
    <row r="421" spans="1:17" x14ac:dyDescent="0.3">
      <c r="A421" s="6" t="s">
        <v>9332</v>
      </c>
      <c r="B421" s="6" t="s">
        <v>9245</v>
      </c>
      <c r="C421" s="6" t="s">
        <v>124</v>
      </c>
      <c r="D421" s="6" t="s">
        <v>9267</v>
      </c>
      <c r="E421" s="6" t="s">
        <v>66</v>
      </c>
      <c r="F421" s="8">
        <v>0</v>
      </c>
      <c r="G421" s="8">
        <v>3</v>
      </c>
      <c r="H421" s="6" t="s">
        <v>344</v>
      </c>
      <c r="I421" s="184" t="s">
        <v>11392</v>
      </c>
      <c r="J421" s="184" t="s">
        <v>11392</v>
      </c>
      <c r="K421" s="184" t="s">
        <v>11391</v>
      </c>
      <c r="L421" s="8">
        <v>14</v>
      </c>
      <c r="M421" s="116"/>
      <c r="P4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&lt;tr&gt;&lt;td&gt;25106-2200&lt;/td&gt;&lt;td&gt;Keyed riprap, method B, class 2&lt;/td&gt;&lt;td&gt;t&lt;/td&gt;&lt;td&gt;KEYED RIPRAP, METHOD B, CLASS 2&lt;/td&gt;&lt;td&gt;TON&lt;/td&gt;&lt;td&gt;0&lt;/td&gt;&lt;td&gt;3&lt;/td&gt;&lt;td&gt;N&lt;/td&gt;&lt;td&gt; &lt;/td&gt;&lt;td&gt;&lt;/td&gt;&lt;/tr&gt;</v>
      </c>
      <c r="Q421" s="106" t="str">
        <f>IF(PayItems[[#This Row],[Date Added / Modified]]&gt;0,TEXT(PayItems[[#This Row],[Date Added / Modified]],"m/d/yyy"),"")</f>
        <v/>
      </c>
    </row>
    <row r="422" spans="1:17" x14ac:dyDescent="0.3">
      <c r="A422" s="6" t="s">
        <v>9333</v>
      </c>
      <c r="B422" s="6" t="s">
        <v>9246</v>
      </c>
      <c r="C422" s="6" t="s">
        <v>124</v>
      </c>
      <c r="D422" s="6" t="s">
        <v>9268</v>
      </c>
      <c r="E422" s="6" t="s">
        <v>66</v>
      </c>
      <c r="F422" s="8">
        <v>0</v>
      </c>
      <c r="G422" s="8">
        <v>3</v>
      </c>
      <c r="H422" s="6" t="s">
        <v>344</v>
      </c>
      <c r="I422" s="184" t="s">
        <v>11392</v>
      </c>
      <c r="J422" s="184" t="s">
        <v>11392</v>
      </c>
      <c r="K422" s="184" t="s">
        <v>11391</v>
      </c>
      <c r="L422" s="8">
        <v>14</v>
      </c>
      <c r="M422" s="116"/>
      <c r="P4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&lt;tr&gt;&lt;td&gt;25106-2300&lt;/td&gt;&lt;td&gt;Keyed riprap, method B, class 3&lt;/td&gt;&lt;td&gt;t&lt;/td&gt;&lt;td&gt;KEYED RIPRAP, METHOD B, CLASS 3&lt;/td&gt;&lt;td&gt;TON&lt;/td&gt;&lt;td&gt;0&lt;/td&gt;&lt;td&gt;3&lt;/td&gt;&lt;td&gt;N&lt;/td&gt;&lt;td&gt; &lt;/td&gt;&lt;td&gt;&lt;/td&gt;&lt;/tr&gt;</v>
      </c>
      <c r="Q422" s="106" t="str">
        <f>IF(PayItems[[#This Row],[Date Added / Modified]]&gt;0,TEXT(PayItems[[#This Row],[Date Added / Modified]],"m/d/yyy"),"")</f>
        <v/>
      </c>
    </row>
    <row r="423" spans="1:17" x14ac:dyDescent="0.3">
      <c r="A423" s="6" t="s">
        <v>9334</v>
      </c>
      <c r="B423" s="6" t="s">
        <v>9247</v>
      </c>
      <c r="C423" s="6" t="s">
        <v>124</v>
      </c>
      <c r="D423" s="6" t="s">
        <v>9269</v>
      </c>
      <c r="E423" s="6" t="s">
        <v>66</v>
      </c>
      <c r="F423" s="8">
        <v>0</v>
      </c>
      <c r="G423" s="8">
        <v>3</v>
      </c>
      <c r="H423" s="6" t="s">
        <v>344</v>
      </c>
      <c r="I423" s="184" t="s">
        <v>11392</v>
      </c>
      <c r="J423" s="184" t="s">
        <v>11392</v>
      </c>
      <c r="K423" s="184" t="s">
        <v>11391</v>
      </c>
      <c r="L423" s="8">
        <v>14</v>
      </c>
      <c r="M423" s="116"/>
      <c r="P4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&lt;tr&gt;&lt;td&gt;25106-2400&lt;/td&gt;&lt;td&gt;Keyed riprap, method B, class 4&lt;/td&gt;&lt;td&gt;t&lt;/td&gt;&lt;td&gt;KEYED RIPRAP, METHOD B, CLASS 4&lt;/td&gt;&lt;td&gt;TON&lt;/td&gt;&lt;td&gt;0&lt;/td&gt;&lt;td&gt;3&lt;/td&gt;&lt;td&gt;N&lt;/td&gt;&lt;td&gt; &lt;/td&gt;&lt;td&gt;&lt;/td&gt;&lt;/tr&gt;</v>
      </c>
      <c r="Q423" s="106" t="str">
        <f>IF(PayItems[[#This Row],[Date Added / Modified]]&gt;0,TEXT(PayItems[[#This Row],[Date Added / Modified]],"m/d/yyy"),"")</f>
        <v/>
      </c>
    </row>
    <row r="424" spans="1:17" x14ac:dyDescent="0.3">
      <c r="A424" s="6" t="s">
        <v>9335</v>
      </c>
      <c r="B424" s="6" t="s">
        <v>9248</v>
      </c>
      <c r="C424" s="6" t="s">
        <v>124</v>
      </c>
      <c r="D424" s="6" t="s">
        <v>9270</v>
      </c>
      <c r="E424" s="6" t="s">
        <v>66</v>
      </c>
      <c r="F424" s="8">
        <v>0</v>
      </c>
      <c r="G424" s="8">
        <v>3</v>
      </c>
      <c r="H424" s="6" t="s">
        <v>344</v>
      </c>
      <c r="I424" s="184" t="s">
        <v>11392</v>
      </c>
      <c r="J424" s="184" t="s">
        <v>11392</v>
      </c>
      <c r="K424" s="184" t="s">
        <v>11391</v>
      </c>
      <c r="L424" s="8">
        <v>14</v>
      </c>
      <c r="M424" s="116"/>
      <c r="P4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&lt;tr&gt;&lt;td&gt;25106-2500&lt;/td&gt;&lt;td&gt;Keyed riprap, method B, class 5&lt;/td&gt;&lt;td&gt;t&lt;/td&gt;&lt;td&gt;KEYED RIPRAP, METHOD B, CLASS 5&lt;/td&gt;&lt;td&gt;TON&lt;/td&gt;&lt;td&gt;0&lt;/td&gt;&lt;td&gt;3&lt;/td&gt;&lt;td&gt;N&lt;/td&gt;&lt;td&gt; &lt;/td&gt;&lt;td&gt;&lt;/td&gt;&lt;/tr&gt;</v>
      </c>
      <c r="Q424" s="106" t="str">
        <f>IF(PayItems[[#This Row],[Date Added / Modified]]&gt;0,TEXT(PayItems[[#This Row],[Date Added / Modified]],"m/d/yyy"),"")</f>
        <v/>
      </c>
    </row>
    <row r="425" spans="1:17" x14ac:dyDescent="0.3">
      <c r="A425" s="6" t="s">
        <v>9336</v>
      </c>
      <c r="B425" s="6" t="s">
        <v>9249</v>
      </c>
      <c r="C425" s="6" t="s">
        <v>124</v>
      </c>
      <c r="D425" s="6" t="s">
        <v>9271</v>
      </c>
      <c r="E425" s="6" t="s">
        <v>66</v>
      </c>
      <c r="F425" s="8">
        <v>0</v>
      </c>
      <c r="G425" s="8">
        <v>3</v>
      </c>
      <c r="H425" s="6" t="s">
        <v>344</v>
      </c>
      <c r="I425" s="184" t="s">
        <v>11392</v>
      </c>
      <c r="J425" s="184" t="s">
        <v>11392</v>
      </c>
      <c r="K425" s="184" t="s">
        <v>11391</v>
      </c>
      <c r="L425" s="8">
        <v>14</v>
      </c>
      <c r="M425" s="116"/>
      <c r="P4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&lt;tr&gt;&lt;td&gt;25106-2600&lt;/td&gt;&lt;td&gt;Keyed riprap, method B, class 6&lt;/td&gt;&lt;td&gt;t&lt;/td&gt;&lt;td&gt;KEYED RIPRAP, METHOD B, CLASS 6&lt;/td&gt;&lt;td&gt;TON&lt;/td&gt;&lt;td&gt;0&lt;/td&gt;&lt;td&gt;3&lt;/td&gt;&lt;td&gt;N&lt;/td&gt;&lt;td&gt; &lt;/td&gt;&lt;td&gt;&lt;/td&gt;&lt;/tr&gt;</v>
      </c>
      <c r="Q425" s="106" t="str">
        <f>IF(PayItems[[#This Row],[Date Added / Modified]]&gt;0,TEXT(PayItems[[#This Row],[Date Added / Modified]],"m/d/yyy"),"")</f>
        <v/>
      </c>
    </row>
    <row r="426" spans="1:17" x14ac:dyDescent="0.3">
      <c r="A426" s="6" t="s">
        <v>9337</v>
      </c>
      <c r="B426" s="6" t="s">
        <v>9250</v>
      </c>
      <c r="C426" s="6" t="s">
        <v>124</v>
      </c>
      <c r="D426" s="6" t="s">
        <v>9272</v>
      </c>
      <c r="E426" s="6" t="s">
        <v>66</v>
      </c>
      <c r="F426" s="8">
        <v>0</v>
      </c>
      <c r="G426" s="8">
        <v>3</v>
      </c>
      <c r="H426" s="6" t="s">
        <v>344</v>
      </c>
      <c r="I426" s="184" t="s">
        <v>11392</v>
      </c>
      <c r="J426" s="184" t="s">
        <v>11392</v>
      </c>
      <c r="K426" s="184" t="s">
        <v>11391</v>
      </c>
      <c r="L426" s="8">
        <v>14</v>
      </c>
      <c r="M426" s="116"/>
      <c r="P4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&lt;tr&gt;&lt;td&gt;25106-2700&lt;/td&gt;&lt;td&gt;Keyed riprap, method B, class 7&lt;/td&gt;&lt;td&gt;t&lt;/td&gt;&lt;td&gt;KEYED RIPRAP, METHOD B, CLASS 7&lt;/td&gt;&lt;td&gt;TON&lt;/td&gt;&lt;td&gt;0&lt;/td&gt;&lt;td&gt;3&lt;/td&gt;&lt;td&gt;N&lt;/td&gt;&lt;td&gt; &lt;/td&gt;&lt;td&gt;&lt;/td&gt;&lt;/tr&gt;</v>
      </c>
      <c r="Q426" s="106" t="str">
        <f>IF(PayItems[[#This Row],[Date Added / Modified]]&gt;0,TEXT(PayItems[[#This Row],[Date Added / Modified]],"m/d/yyy"),"")</f>
        <v/>
      </c>
    </row>
    <row r="427" spans="1:17" x14ac:dyDescent="0.3">
      <c r="A427" s="6" t="s">
        <v>9338</v>
      </c>
      <c r="B427" s="6" t="s">
        <v>9251</v>
      </c>
      <c r="C427" s="6" t="s">
        <v>124</v>
      </c>
      <c r="D427" s="6" t="s">
        <v>9273</v>
      </c>
      <c r="E427" s="6" t="s">
        <v>66</v>
      </c>
      <c r="F427" s="8">
        <v>0</v>
      </c>
      <c r="G427" s="8">
        <v>3</v>
      </c>
      <c r="H427" s="6" t="s">
        <v>344</v>
      </c>
      <c r="I427" s="184" t="s">
        <v>11392</v>
      </c>
      <c r="J427" s="184" t="s">
        <v>11392</v>
      </c>
      <c r="K427" s="184" t="s">
        <v>11391</v>
      </c>
      <c r="L427" s="8">
        <v>14</v>
      </c>
      <c r="M427" s="116"/>
      <c r="P4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&lt;tr&gt;&lt;td&gt;25106-2800&lt;/td&gt;&lt;td&gt;Keyed riprap, method B, class 8&lt;/td&gt;&lt;td&gt;t&lt;/td&gt;&lt;td&gt;KEYED RIPRAP, METHOD B, CLASS 8&lt;/td&gt;&lt;td&gt;TON&lt;/td&gt;&lt;td&gt;0&lt;/td&gt;&lt;td&gt;3&lt;/td&gt;&lt;td&gt;N&lt;/td&gt;&lt;td&gt; &lt;/td&gt;&lt;td&gt;&lt;/td&gt;&lt;/tr&gt;</v>
      </c>
      <c r="Q427" s="106" t="str">
        <f>IF(PayItems[[#This Row],[Date Added / Modified]]&gt;0,TEXT(PayItems[[#This Row],[Date Added / Modified]],"m/d/yyy"),"")</f>
        <v/>
      </c>
    </row>
    <row r="428" spans="1:17" x14ac:dyDescent="0.3">
      <c r="A428" s="6" t="s">
        <v>9339</v>
      </c>
      <c r="B428" s="6" t="s">
        <v>9252</v>
      </c>
      <c r="C428" s="6" t="s">
        <v>124</v>
      </c>
      <c r="D428" s="6" t="s">
        <v>9274</v>
      </c>
      <c r="E428" s="6" t="s">
        <v>66</v>
      </c>
      <c r="F428" s="8">
        <v>0</v>
      </c>
      <c r="G428" s="8">
        <v>3</v>
      </c>
      <c r="H428" s="6" t="s">
        <v>344</v>
      </c>
      <c r="I428" s="184" t="s">
        <v>11392</v>
      </c>
      <c r="J428" s="184" t="s">
        <v>11392</v>
      </c>
      <c r="K428" s="184" t="s">
        <v>11391</v>
      </c>
      <c r="L428" s="8">
        <v>14</v>
      </c>
      <c r="M428" s="116"/>
      <c r="P4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&lt;tr&gt;&lt;td&gt;25106-2900&lt;/td&gt;&lt;td&gt;Keyed riprap, method B, class 9&lt;/td&gt;&lt;td&gt;t&lt;/td&gt;&lt;td&gt;KEYED RIPRAP, METHOD B, CLASS 9&lt;/td&gt;&lt;td&gt;TON&lt;/td&gt;&lt;td&gt;0&lt;/td&gt;&lt;td&gt;3&lt;/td&gt;&lt;td&gt;N&lt;/td&gt;&lt;td&gt; &lt;/td&gt;&lt;td&gt;&lt;/td&gt;&lt;/tr&gt;</v>
      </c>
      <c r="Q428" s="106" t="str">
        <f>IF(PayItems[[#This Row],[Date Added / Modified]]&gt;0,TEXT(PayItems[[#This Row],[Date Added / Modified]],"m/d/yyy"),"")</f>
        <v/>
      </c>
    </row>
    <row r="429" spans="1:17" x14ac:dyDescent="0.3">
      <c r="A429" s="6" t="s">
        <v>1159</v>
      </c>
      <c r="B429" s="6" t="s">
        <v>9253</v>
      </c>
      <c r="C429" s="6" t="s">
        <v>124</v>
      </c>
      <c r="D429" s="6" t="s">
        <v>9275</v>
      </c>
      <c r="E429" s="6" t="s">
        <v>66</v>
      </c>
      <c r="F429" s="8">
        <v>0</v>
      </c>
      <c r="G429" s="8">
        <v>3</v>
      </c>
      <c r="H429" s="6" t="s">
        <v>344</v>
      </c>
      <c r="I429" s="184" t="s">
        <v>11392</v>
      </c>
      <c r="J429" s="184" t="s">
        <v>11392</v>
      </c>
      <c r="K429" s="184" t="s">
        <v>11391</v>
      </c>
      <c r="L429" s="8">
        <v>14</v>
      </c>
      <c r="M429" s="116"/>
      <c r="P4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&lt;tr&gt;&lt;td&gt;25106-3000&lt;/td&gt;&lt;td&gt;Keyed riprap, method B, class 10&lt;/td&gt;&lt;td&gt;t&lt;/td&gt;&lt;td&gt;KEYED RIPRAP, METHOD B, CLASS 10&lt;/td&gt;&lt;td&gt;TON&lt;/td&gt;&lt;td&gt;0&lt;/td&gt;&lt;td&gt;3&lt;/td&gt;&lt;td&gt;N&lt;/td&gt;&lt;td&gt; &lt;/td&gt;&lt;td&gt;&lt;/td&gt;&lt;/tr&gt;</v>
      </c>
      <c r="Q429" s="106" t="str">
        <f>IF(PayItems[[#This Row],[Date Added / Modified]]&gt;0,TEXT(PayItems[[#This Row],[Date Added / Modified]],"m/d/yyy"),"")</f>
        <v/>
      </c>
    </row>
    <row r="430" spans="1:17" x14ac:dyDescent="0.3">
      <c r="A430" s="6" t="s">
        <v>9764</v>
      </c>
      <c r="B430" s="6" t="s">
        <v>9286</v>
      </c>
      <c r="C430" s="6" t="s">
        <v>113</v>
      </c>
      <c r="D430" s="6" t="s">
        <v>9308</v>
      </c>
      <c r="E430" s="6" t="s">
        <v>65</v>
      </c>
      <c r="F430" s="8">
        <v>0</v>
      </c>
      <c r="G430" s="8">
        <v>3</v>
      </c>
      <c r="H430" s="6" t="s">
        <v>344</v>
      </c>
      <c r="I430" s="184" t="s">
        <v>11392</v>
      </c>
      <c r="J430" s="184" t="s">
        <v>11392</v>
      </c>
      <c r="K430" s="184" t="s">
        <v>11391</v>
      </c>
      <c r="L430" s="8">
        <v>14</v>
      </c>
      <c r="M430" s="116"/>
      <c r="P4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&lt;tr&gt;&lt;td&gt;25110-0000&lt;/td&gt;&lt;td&gt;Grouted riprap, method A&lt;/td&gt;&lt;td&gt;m3&lt;/td&gt;&lt;td&gt;GROUTED RIPRAP, METHOD A&lt;/td&gt;&lt;td&gt;CUYD&lt;/td&gt;&lt;td&gt;0&lt;/td&gt;&lt;td&gt;3&lt;/td&gt;&lt;td&gt;N&lt;/td&gt;&lt;td&gt; &lt;/td&gt;&lt;td&gt;&lt;/td&gt;&lt;/tr&gt;</v>
      </c>
      <c r="Q430" s="106" t="str">
        <f>IF(PayItems[[#This Row],[Date Added / Modified]]&gt;0,TEXT(PayItems[[#This Row],[Date Added / Modified]],"m/d/yyy"),"")</f>
        <v/>
      </c>
    </row>
    <row r="431" spans="1:17" x14ac:dyDescent="0.3">
      <c r="A431" s="6" t="s">
        <v>9765</v>
      </c>
      <c r="B431" s="6" t="s">
        <v>9287</v>
      </c>
      <c r="C431" s="6" t="s">
        <v>113</v>
      </c>
      <c r="D431" s="6" t="s">
        <v>9309</v>
      </c>
      <c r="E431" s="6" t="s">
        <v>65</v>
      </c>
      <c r="F431" s="8">
        <v>0</v>
      </c>
      <c r="G431" s="8">
        <v>3</v>
      </c>
      <c r="H431" s="6" t="s">
        <v>344</v>
      </c>
      <c r="I431" s="184" t="s">
        <v>11392</v>
      </c>
      <c r="J431" s="184" t="s">
        <v>11392</v>
      </c>
      <c r="K431" s="184" t="s">
        <v>11391</v>
      </c>
      <c r="L431" s="8">
        <v>14</v>
      </c>
      <c r="M431" s="116"/>
      <c r="P4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&lt;tr&gt;&lt;td&gt;25110-0100&lt;/td&gt;&lt;td&gt;Grouted riprap, method A, class 1&lt;/td&gt;&lt;td&gt;m3&lt;/td&gt;&lt;td&gt;GROUTED RIPRAP, METHOD A, CLASS 1&lt;/td&gt;&lt;td&gt;CUYD&lt;/td&gt;&lt;td&gt;0&lt;/td&gt;&lt;td&gt;3&lt;/td&gt;&lt;td&gt;N&lt;/td&gt;&lt;td&gt; &lt;/td&gt;&lt;td&gt;&lt;/td&gt;&lt;/tr&gt;</v>
      </c>
      <c r="Q431" s="106" t="str">
        <f>IF(PayItems[[#This Row],[Date Added / Modified]]&gt;0,TEXT(PayItems[[#This Row],[Date Added / Modified]],"m/d/yyy"),"")</f>
        <v/>
      </c>
    </row>
    <row r="432" spans="1:17" x14ac:dyDescent="0.3">
      <c r="A432" s="6" t="s">
        <v>9766</v>
      </c>
      <c r="B432" s="6" t="s">
        <v>9288</v>
      </c>
      <c r="C432" s="6" t="s">
        <v>113</v>
      </c>
      <c r="D432" s="6" t="s">
        <v>9310</v>
      </c>
      <c r="E432" s="6" t="s">
        <v>65</v>
      </c>
      <c r="F432" s="8">
        <v>0</v>
      </c>
      <c r="G432" s="8">
        <v>3</v>
      </c>
      <c r="H432" s="6" t="s">
        <v>344</v>
      </c>
      <c r="I432" s="184" t="s">
        <v>11392</v>
      </c>
      <c r="J432" s="184" t="s">
        <v>11392</v>
      </c>
      <c r="K432" s="184" t="s">
        <v>11391</v>
      </c>
      <c r="L432" s="8">
        <v>14</v>
      </c>
      <c r="M432" s="116"/>
      <c r="P4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&lt;tr&gt;&lt;td&gt;25110-0200&lt;/td&gt;&lt;td&gt;Grouted riprap, method A, class 2&lt;/td&gt;&lt;td&gt;m3&lt;/td&gt;&lt;td&gt;GROUTED RIPRAP, METHOD A, CLASS 2&lt;/td&gt;&lt;td&gt;CUYD&lt;/td&gt;&lt;td&gt;0&lt;/td&gt;&lt;td&gt;3&lt;/td&gt;&lt;td&gt;N&lt;/td&gt;&lt;td&gt; &lt;/td&gt;&lt;td&gt;&lt;/td&gt;&lt;/tr&gt;</v>
      </c>
      <c r="Q432" s="106" t="str">
        <f>IF(PayItems[[#This Row],[Date Added / Modified]]&gt;0,TEXT(PayItems[[#This Row],[Date Added / Modified]],"m/d/yyy"),"")</f>
        <v/>
      </c>
    </row>
    <row r="433" spans="1:17" x14ac:dyDescent="0.3">
      <c r="A433" s="6" t="s">
        <v>9767</v>
      </c>
      <c r="B433" s="6" t="s">
        <v>9289</v>
      </c>
      <c r="C433" s="6" t="s">
        <v>113</v>
      </c>
      <c r="D433" s="6" t="s">
        <v>9314</v>
      </c>
      <c r="E433" s="6" t="s">
        <v>65</v>
      </c>
      <c r="F433" s="8">
        <v>0</v>
      </c>
      <c r="G433" s="8">
        <v>3</v>
      </c>
      <c r="H433" s="6" t="s">
        <v>344</v>
      </c>
      <c r="I433" s="184" t="s">
        <v>11392</v>
      </c>
      <c r="J433" s="184" t="s">
        <v>11392</v>
      </c>
      <c r="K433" s="184" t="s">
        <v>11391</v>
      </c>
      <c r="L433" s="8">
        <v>14</v>
      </c>
      <c r="M433" s="116"/>
      <c r="P4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&lt;tr&gt;&lt;td&gt;25110-0300&lt;/td&gt;&lt;td&gt;Grouted riprap, method A, class 3&lt;/td&gt;&lt;td&gt;m3&lt;/td&gt;&lt;td&gt;GROUTED RIPRAP, METHOD A, CLASS 3&lt;/td&gt;&lt;td&gt;CUYD&lt;/td&gt;&lt;td&gt;0&lt;/td&gt;&lt;td&gt;3&lt;/td&gt;&lt;td&gt;N&lt;/td&gt;&lt;td&gt; &lt;/td&gt;&lt;td&gt;&lt;/td&gt;&lt;/tr&gt;</v>
      </c>
      <c r="Q433" s="106" t="str">
        <f>IF(PayItems[[#This Row],[Date Added / Modified]]&gt;0,TEXT(PayItems[[#This Row],[Date Added / Modified]],"m/d/yyy"),"")</f>
        <v/>
      </c>
    </row>
    <row r="434" spans="1:17" x14ac:dyDescent="0.3">
      <c r="A434" s="6" t="s">
        <v>9768</v>
      </c>
      <c r="B434" s="6" t="s">
        <v>9290</v>
      </c>
      <c r="C434" s="6" t="s">
        <v>113</v>
      </c>
      <c r="D434" s="6" t="s">
        <v>9315</v>
      </c>
      <c r="E434" s="6" t="s">
        <v>65</v>
      </c>
      <c r="F434" s="8">
        <v>0</v>
      </c>
      <c r="G434" s="8">
        <v>3</v>
      </c>
      <c r="H434" s="6" t="s">
        <v>344</v>
      </c>
      <c r="I434" s="184" t="s">
        <v>11392</v>
      </c>
      <c r="J434" s="184" t="s">
        <v>11392</v>
      </c>
      <c r="K434" s="184" t="s">
        <v>11391</v>
      </c>
      <c r="L434" s="8">
        <v>14</v>
      </c>
      <c r="M434" s="116"/>
      <c r="P4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&lt;tr&gt;&lt;td&gt;25110-0400&lt;/td&gt;&lt;td&gt;Grouted riprap, method A, class 4&lt;/td&gt;&lt;td&gt;m3&lt;/td&gt;&lt;td&gt;GROUTED RIPRAP, METHOD A, CLASS 4&lt;/td&gt;&lt;td&gt;CUYD&lt;/td&gt;&lt;td&gt;0&lt;/td&gt;&lt;td&gt;3&lt;/td&gt;&lt;td&gt;N&lt;/td&gt;&lt;td&gt; &lt;/td&gt;&lt;td&gt;&lt;/td&gt;&lt;/tr&gt;</v>
      </c>
      <c r="Q434" s="106" t="str">
        <f>IF(PayItems[[#This Row],[Date Added / Modified]]&gt;0,TEXT(PayItems[[#This Row],[Date Added / Modified]],"m/d/yyy"),"")</f>
        <v/>
      </c>
    </row>
    <row r="435" spans="1:17" x14ac:dyDescent="0.3">
      <c r="A435" s="6" t="s">
        <v>9769</v>
      </c>
      <c r="B435" s="6" t="s">
        <v>9291</v>
      </c>
      <c r="C435" s="6" t="s">
        <v>113</v>
      </c>
      <c r="D435" s="6" t="s">
        <v>9316</v>
      </c>
      <c r="E435" s="6" t="s">
        <v>65</v>
      </c>
      <c r="F435" s="8">
        <v>0</v>
      </c>
      <c r="G435" s="8">
        <v>3</v>
      </c>
      <c r="H435" s="6" t="s">
        <v>344</v>
      </c>
      <c r="I435" s="184" t="s">
        <v>11392</v>
      </c>
      <c r="J435" s="184" t="s">
        <v>11392</v>
      </c>
      <c r="K435" s="184" t="s">
        <v>11391</v>
      </c>
      <c r="L435" s="8">
        <v>14</v>
      </c>
      <c r="M435" s="116"/>
      <c r="P4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&lt;tr&gt;&lt;td&gt;25110-0500&lt;/td&gt;&lt;td&gt;Grouted riprap, method A, class 5&lt;/td&gt;&lt;td&gt;m3&lt;/td&gt;&lt;td&gt;GROUTED RIPRAP, METHOD A, CLASS 5&lt;/td&gt;&lt;td&gt;CUYD&lt;/td&gt;&lt;td&gt;0&lt;/td&gt;&lt;td&gt;3&lt;/td&gt;&lt;td&gt;N&lt;/td&gt;&lt;td&gt; &lt;/td&gt;&lt;td&gt;&lt;/td&gt;&lt;/tr&gt;</v>
      </c>
      <c r="Q435" s="106" t="str">
        <f>IF(PayItems[[#This Row],[Date Added / Modified]]&gt;0,TEXT(PayItems[[#This Row],[Date Added / Modified]],"m/d/yyy"),"")</f>
        <v/>
      </c>
    </row>
    <row r="436" spans="1:17" x14ac:dyDescent="0.3">
      <c r="A436" s="6" t="s">
        <v>9770</v>
      </c>
      <c r="B436" s="6" t="s">
        <v>9292</v>
      </c>
      <c r="C436" s="6" t="s">
        <v>113</v>
      </c>
      <c r="D436" s="6" t="s">
        <v>9317</v>
      </c>
      <c r="E436" s="6" t="s">
        <v>65</v>
      </c>
      <c r="F436" s="8">
        <v>0</v>
      </c>
      <c r="G436" s="8">
        <v>3</v>
      </c>
      <c r="H436" s="6" t="s">
        <v>344</v>
      </c>
      <c r="I436" s="184" t="s">
        <v>11392</v>
      </c>
      <c r="J436" s="184" t="s">
        <v>11392</v>
      </c>
      <c r="K436" s="184" t="s">
        <v>11391</v>
      </c>
      <c r="L436" s="8">
        <v>14</v>
      </c>
      <c r="M436" s="116"/>
      <c r="P4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&lt;tr&gt;&lt;td&gt;25110-0600&lt;/td&gt;&lt;td&gt;Grouted riprap, method A, class 6&lt;/td&gt;&lt;td&gt;m3&lt;/td&gt;&lt;td&gt;GROUTED RIPRAP, METHOD A, CLASS 6&lt;/td&gt;&lt;td&gt;CUYD&lt;/td&gt;&lt;td&gt;0&lt;/td&gt;&lt;td&gt;3&lt;/td&gt;&lt;td&gt;N&lt;/td&gt;&lt;td&gt; &lt;/td&gt;&lt;td&gt;&lt;/td&gt;&lt;/tr&gt;</v>
      </c>
      <c r="Q436" s="106" t="str">
        <f>IF(PayItems[[#This Row],[Date Added / Modified]]&gt;0,TEXT(PayItems[[#This Row],[Date Added / Modified]],"m/d/yyy"),"")</f>
        <v/>
      </c>
    </row>
    <row r="437" spans="1:17" x14ac:dyDescent="0.3">
      <c r="A437" s="6" t="s">
        <v>9771</v>
      </c>
      <c r="B437" s="6" t="s">
        <v>9293</v>
      </c>
      <c r="C437" s="6" t="s">
        <v>113</v>
      </c>
      <c r="D437" s="6" t="s">
        <v>9318</v>
      </c>
      <c r="E437" s="6" t="s">
        <v>65</v>
      </c>
      <c r="F437" s="8">
        <v>0</v>
      </c>
      <c r="G437" s="8">
        <v>3</v>
      </c>
      <c r="H437" s="6" t="s">
        <v>344</v>
      </c>
      <c r="I437" s="184" t="s">
        <v>11392</v>
      </c>
      <c r="J437" s="184" t="s">
        <v>11392</v>
      </c>
      <c r="K437" s="184" t="s">
        <v>11391</v>
      </c>
      <c r="L437" s="8">
        <v>14</v>
      </c>
      <c r="M437" s="116"/>
      <c r="P4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&lt;tr&gt;&lt;td&gt;25110-0700&lt;/td&gt;&lt;td&gt;Grouted riprap, method A, class 7&lt;/td&gt;&lt;td&gt;m3&lt;/td&gt;&lt;td&gt;GROUTED RIPRAP, METHOD A, CLASS 7&lt;/td&gt;&lt;td&gt;CUYD&lt;/td&gt;&lt;td&gt;0&lt;/td&gt;&lt;td&gt;3&lt;/td&gt;&lt;td&gt;N&lt;/td&gt;&lt;td&gt; &lt;/td&gt;&lt;td&gt;&lt;/td&gt;&lt;/tr&gt;</v>
      </c>
      <c r="Q437" s="106" t="str">
        <f>IF(PayItems[[#This Row],[Date Added / Modified]]&gt;0,TEXT(PayItems[[#This Row],[Date Added / Modified]],"m/d/yyy"),"")</f>
        <v/>
      </c>
    </row>
    <row r="438" spans="1:17" x14ac:dyDescent="0.3">
      <c r="A438" s="6" t="s">
        <v>9772</v>
      </c>
      <c r="B438" s="6" t="s">
        <v>9294</v>
      </c>
      <c r="C438" s="6" t="s">
        <v>113</v>
      </c>
      <c r="D438" s="6" t="s">
        <v>9319</v>
      </c>
      <c r="E438" s="6" t="s">
        <v>65</v>
      </c>
      <c r="F438" s="8">
        <v>0</v>
      </c>
      <c r="G438" s="8">
        <v>3</v>
      </c>
      <c r="H438" s="6" t="s">
        <v>344</v>
      </c>
      <c r="I438" s="184" t="s">
        <v>11392</v>
      </c>
      <c r="J438" s="184" t="s">
        <v>11392</v>
      </c>
      <c r="K438" s="184" t="s">
        <v>11391</v>
      </c>
      <c r="L438" s="8">
        <v>14</v>
      </c>
      <c r="M438" s="116"/>
      <c r="P4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&lt;tr&gt;&lt;td&gt;25110-0800&lt;/td&gt;&lt;td&gt;Grouted riprap, method A, class 8&lt;/td&gt;&lt;td&gt;m3&lt;/td&gt;&lt;td&gt;GROUTED RIPRAP, METHOD A, CLASS 8&lt;/td&gt;&lt;td&gt;CUYD&lt;/td&gt;&lt;td&gt;0&lt;/td&gt;&lt;td&gt;3&lt;/td&gt;&lt;td&gt;N&lt;/td&gt;&lt;td&gt; &lt;/td&gt;&lt;td&gt;&lt;/td&gt;&lt;/tr&gt;</v>
      </c>
      <c r="Q438" s="106" t="str">
        <f>IF(PayItems[[#This Row],[Date Added / Modified]]&gt;0,TEXT(PayItems[[#This Row],[Date Added / Modified]],"m/d/yyy"),"")</f>
        <v/>
      </c>
    </row>
    <row r="439" spans="1:17" x14ac:dyDescent="0.3">
      <c r="A439" s="6" t="s">
        <v>9773</v>
      </c>
      <c r="B439" s="6" t="s">
        <v>9295</v>
      </c>
      <c r="C439" s="6" t="s">
        <v>113</v>
      </c>
      <c r="D439" s="6" t="s">
        <v>9320</v>
      </c>
      <c r="E439" s="6" t="s">
        <v>65</v>
      </c>
      <c r="F439" s="8">
        <v>0</v>
      </c>
      <c r="G439" s="8">
        <v>3</v>
      </c>
      <c r="H439" s="6" t="s">
        <v>344</v>
      </c>
      <c r="I439" s="184" t="s">
        <v>11392</v>
      </c>
      <c r="J439" s="184" t="s">
        <v>11392</v>
      </c>
      <c r="K439" s="184" t="s">
        <v>11391</v>
      </c>
      <c r="L439" s="8">
        <v>14</v>
      </c>
      <c r="M439" s="116"/>
      <c r="P4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&lt;tr&gt;&lt;td&gt;25110-0900&lt;/td&gt;&lt;td&gt;Grouted riprap, method A, class 9&lt;/td&gt;&lt;td&gt;m3&lt;/td&gt;&lt;td&gt;GROUTED RIPRAP, METHOD A, CLASS 9&lt;/td&gt;&lt;td&gt;CUYD&lt;/td&gt;&lt;td&gt;0&lt;/td&gt;&lt;td&gt;3&lt;/td&gt;&lt;td&gt;N&lt;/td&gt;&lt;td&gt; &lt;/td&gt;&lt;td&gt;&lt;/td&gt;&lt;/tr&gt;</v>
      </c>
      <c r="Q439" s="106" t="str">
        <f>IF(PayItems[[#This Row],[Date Added / Modified]]&gt;0,TEXT(PayItems[[#This Row],[Date Added / Modified]],"m/d/yyy"),"")</f>
        <v/>
      </c>
    </row>
    <row r="440" spans="1:17" x14ac:dyDescent="0.3">
      <c r="A440" s="6" t="s">
        <v>1160</v>
      </c>
      <c r="B440" s="6" t="s">
        <v>9296</v>
      </c>
      <c r="C440" s="6" t="s">
        <v>113</v>
      </c>
      <c r="D440" s="6" t="s">
        <v>9321</v>
      </c>
      <c r="E440" s="6" t="s">
        <v>65</v>
      </c>
      <c r="F440" s="8">
        <v>0</v>
      </c>
      <c r="G440" s="8">
        <v>3</v>
      </c>
      <c r="H440" s="6" t="s">
        <v>344</v>
      </c>
      <c r="I440" s="184" t="s">
        <v>11392</v>
      </c>
      <c r="J440" s="184" t="s">
        <v>11392</v>
      </c>
      <c r="K440" s="184" t="s">
        <v>11391</v>
      </c>
      <c r="L440" s="8">
        <v>14</v>
      </c>
      <c r="M440" s="116"/>
      <c r="P4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&lt;tr&gt;&lt;td&gt;25110-1000&lt;/td&gt;&lt;td&gt;Grouted riprap, method A, class 10&lt;/td&gt;&lt;td&gt;m3&lt;/td&gt;&lt;td&gt;GROUTED RIPRAP, METHOD A, CLASS 10&lt;/td&gt;&lt;td&gt;CUYD&lt;/td&gt;&lt;td&gt;0&lt;/td&gt;&lt;td&gt;3&lt;/td&gt;&lt;td&gt;N&lt;/td&gt;&lt;td&gt; &lt;/td&gt;&lt;td&gt;&lt;/td&gt;&lt;/tr&gt;</v>
      </c>
      <c r="Q440" s="106" t="str">
        <f>IF(PayItems[[#This Row],[Date Added / Modified]]&gt;0,TEXT(PayItems[[#This Row],[Date Added / Modified]],"m/d/yyy"),"")</f>
        <v/>
      </c>
    </row>
    <row r="441" spans="1:17" x14ac:dyDescent="0.3">
      <c r="A441" s="6" t="s">
        <v>1161</v>
      </c>
      <c r="B441" s="6" t="s">
        <v>9297</v>
      </c>
      <c r="C441" s="6" t="s">
        <v>113</v>
      </c>
      <c r="D441" s="6" t="s">
        <v>9311</v>
      </c>
      <c r="E441" s="6" t="s">
        <v>65</v>
      </c>
      <c r="F441" s="8">
        <v>0</v>
      </c>
      <c r="G441" s="8">
        <v>3</v>
      </c>
      <c r="H441" s="6" t="s">
        <v>344</v>
      </c>
      <c r="I441" s="184" t="s">
        <v>11392</v>
      </c>
      <c r="J441" s="184" t="s">
        <v>11392</v>
      </c>
      <c r="K441" s="184" t="s">
        <v>11391</v>
      </c>
      <c r="L441" s="8">
        <v>14</v>
      </c>
      <c r="M441" s="116"/>
      <c r="P4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&lt;tr&gt;&lt;td&gt;25110-2000&lt;/td&gt;&lt;td&gt;Grouted riprap, method B&lt;/td&gt;&lt;td&gt;m3&lt;/td&gt;&lt;td&gt;GROUTED RIPRAP, METHOD B&lt;/td&gt;&lt;td&gt;CUYD&lt;/td&gt;&lt;td&gt;0&lt;/td&gt;&lt;td&gt;3&lt;/td&gt;&lt;td&gt;N&lt;/td&gt;&lt;td&gt; &lt;/td&gt;&lt;td&gt;&lt;/td&gt;&lt;/tr&gt;</v>
      </c>
      <c r="Q441" s="106" t="str">
        <f>IF(PayItems[[#This Row],[Date Added / Modified]]&gt;0,TEXT(PayItems[[#This Row],[Date Added / Modified]],"m/d/yyy"),"")</f>
        <v/>
      </c>
    </row>
    <row r="442" spans="1:17" x14ac:dyDescent="0.3">
      <c r="A442" s="6" t="s">
        <v>9774</v>
      </c>
      <c r="B442" s="6" t="s">
        <v>9298</v>
      </c>
      <c r="C442" s="6" t="s">
        <v>113</v>
      </c>
      <c r="D442" s="6" t="s">
        <v>9312</v>
      </c>
      <c r="E442" s="6" t="s">
        <v>65</v>
      </c>
      <c r="F442" s="8">
        <v>0</v>
      </c>
      <c r="G442" s="8">
        <v>3</v>
      </c>
      <c r="H442" s="6" t="s">
        <v>344</v>
      </c>
      <c r="I442" s="184" t="s">
        <v>11392</v>
      </c>
      <c r="J442" s="184" t="s">
        <v>11392</v>
      </c>
      <c r="K442" s="184" t="s">
        <v>11391</v>
      </c>
      <c r="L442" s="8">
        <v>14</v>
      </c>
      <c r="M442" s="116"/>
      <c r="P4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&lt;tr&gt;&lt;td&gt;25110-2100&lt;/td&gt;&lt;td&gt;Grouted riprap, method B, class 1&lt;/td&gt;&lt;td&gt;m3&lt;/td&gt;&lt;td&gt;GROUTED RIPRAP, METHOD B, CLASS 1&lt;/td&gt;&lt;td&gt;CUYD&lt;/td&gt;&lt;td&gt;0&lt;/td&gt;&lt;td&gt;3&lt;/td&gt;&lt;td&gt;N&lt;/td&gt;&lt;td&gt; &lt;/td&gt;&lt;td&gt;&lt;/td&gt;&lt;/tr&gt;</v>
      </c>
      <c r="Q442" s="106" t="str">
        <f>IF(PayItems[[#This Row],[Date Added / Modified]]&gt;0,TEXT(PayItems[[#This Row],[Date Added / Modified]],"m/d/yyy"),"")</f>
        <v/>
      </c>
    </row>
    <row r="443" spans="1:17" x14ac:dyDescent="0.3">
      <c r="A443" s="6" t="s">
        <v>9775</v>
      </c>
      <c r="B443" s="6" t="s">
        <v>9299</v>
      </c>
      <c r="C443" s="6" t="s">
        <v>113</v>
      </c>
      <c r="D443" s="6" t="s">
        <v>9313</v>
      </c>
      <c r="E443" s="6" t="s">
        <v>65</v>
      </c>
      <c r="F443" s="8">
        <v>0</v>
      </c>
      <c r="G443" s="8">
        <v>3</v>
      </c>
      <c r="H443" s="6" t="s">
        <v>344</v>
      </c>
      <c r="I443" s="184" t="s">
        <v>11392</v>
      </c>
      <c r="J443" s="184" t="s">
        <v>11392</v>
      </c>
      <c r="K443" s="184" t="s">
        <v>11391</v>
      </c>
      <c r="L443" s="8">
        <v>14</v>
      </c>
      <c r="M443" s="116"/>
      <c r="P4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&lt;tr&gt;&lt;td&gt;25110-2200&lt;/td&gt;&lt;td&gt;Grouted riprap, method B, class 2&lt;/td&gt;&lt;td&gt;m3&lt;/td&gt;&lt;td&gt;GROUTED RIPRAP, METHOD B, CLASS 2&lt;/td&gt;&lt;td&gt;CUYD&lt;/td&gt;&lt;td&gt;0&lt;/td&gt;&lt;td&gt;3&lt;/td&gt;&lt;td&gt;N&lt;/td&gt;&lt;td&gt; &lt;/td&gt;&lt;td&gt;&lt;/td&gt;&lt;/tr&gt;</v>
      </c>
      <c r="Q443" s="106" t="str">
        <f>IF(PayItems[[#This Row],[Date Added / Modified]]&gt;0,TEXT(PayItems[[#This Row],[Date Added / Modified]],"m/d/yyy"),"")</f>
        <v/>
      </c>
    </row>
    <row r="444" spans="1:17" x14ac:dyDescent="0.3">
      <c r="A444" s="6" t="s">
        <v>9776</v>
      </c>
      <c r="B444" s="6" t="s">
        <v>9300</v>
      </c>
      <c r="C444" s="6" t="s">
        <v>113</v>
      </c>
      <c r="D444" s="6" t="s">
        <v>9322</v>
      </c>
      <c r="E444" s="6" t="s">
        <v>65</v>
      </c>
      <c r="F444" s="8">
        <v>0</v>
      </c>
      <c r="G444" s="8">
        <v>3</v>
      </c>
      <c r="H444" s="6" t="s">
        <v>344</v>
      </c>
      <c r="I444" s="184" t="s">
        <v>11392</v>
      </c>
      <c r="J444" s="184" t="s">
        <v>11392</v>
      </c>
      <c r="K444" s="184" t="s">
        <v>11391</v>
      </c>
      <c r="L444" s="8">
        <v>14</v>
      </c>
      <c r="M444" s="116"/>
      <c r="P4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&lt;tr&gt;&lt;td&gt;25110-2300&lt;/td&gt;&lt;td&gt;Grouted riprap, method B, class 3&lt;/td&gt;&lt;td&gt;m3&lt;/td&gt;&lt;td&gt;GROUTED RIPRAP, METHOD B, CLASS 3&lt;/td&gt;&lt;td&gt;CUYD&lt;/td&gt;&lt;td&gt;0&lt;/td&gt;&lt;td&gt;3&lt;/td&gt;&lt;td&gt;N&lt;/td&gt;&lt;td&gt; &lt;/td&gt;&lt;td&gt;&lt;/td&gt;&lt;/tr&gt;</v>
      </c>
      <c r="Q444" s="106" t="str">
        <f>IF(PayItems[[#This Row],[Date Added / Modified]]&gt;0,TEXT(PayItems[[#This Row],[Date Added / Modified]],"m/d/yyy"),"")</f>
        <v/>
      </c>
    </row>
    <row r="445" spans="1:17" x14ac:dyDescent="0.3">
      <c r="A445" s="6" t="s">
        <v>9777</v>
      </c>
      <c r="B445" s="6" t="s">
        <v>9301</v>
      </c>
      <c r="C445" s="6" t="s">
        <v>113</v>
      </c>
      <c r="D445" s="6" t="s">
        <v>9323</v>
      </c>
      <c r="E445" s="6" t="s">
        <v>65</v>
      </c>
      <c r="F445" s="8">
        <v>0</v>
      </c>
      <c r="G445" s="8">
        <v>3</v>
      </c>
      <c r="H445" s="6" t="s">
        <v>344</v>
      </c>
      <c r="I445" s="184" t="s">
        <v>11392</v>
      </c>
      <c r="J445" s="184" t="s">
        <v>11392</v>
      </c>
      <c r="K445" s="184" t="s">
        <v>11391</v>
      </c>
      <c r="L445" s="8">
        <v>14</v>
      </c>
      <c r="M445" s="116"/>
      <c r="P4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&lt;tr&gt;&lt;td&gt;25110-2400&lt;/td&gt;&lt;td&gt;Grouted riprap, method B, class 4&lt;/td&gt;&lt;td&gt;m3&lt;/td&gt;&lt;td&gt;GROUTED RIPRAP, METHOD B, CLASS 4&lt;/td&gt;&lt;td&gt;CUYD&lt;/td&gt;&lt;td&gt;0&lt;/td&gt;&lt;td&gt;3&lt;/td&gt;&lt;td&gt;N&lt;/td&gt;&lt;td&gt; &lt;/td&gt;&lt;td&gt;&lt;/td&gt;&lt;/tr&gt;</v>
      </c>
      <c r="Q445" s="106" t="str">
        <f>IF(PayItems[[#This Row],[Date Added / Modified]]&gt;0,TEXT(PayItems[[#This Row],[Date Added / Modified]],"m/d/yyy"),"")</f>
        <v/>
      </c>
    </row>
    <row r="446" spans="1:17" x14ac:dyDescent="0.3">
      <c r="A446" s="6" t="s">
        <v>9778</v>
      </c>
      <c r="B446" s="6" t="s">
        <v>9302</v>
      </c>
      <c r="C446" s="6" t="s">
        <v>113</v>
      </c>
      <c r="D446" s="6" t="s">
        <v>9324</v>
      </c>
      <c r="E446" s="6" t="s">
        <v>65</v>
      </c>
      <c r="F446" s="8">
        <v>0</v>
      </c>
      <c r="G446" s="8">
        <v>3</v>
      </c>
      <c r="H446" s="6" t="s">
        <v>344</v>
      </c>
      <c r="I446" s="184" t="s">
        <v>11392</v>
      </c>
      <c r="J446" s="184" t="s">
        <v>11392</v>
      </c>
      <c r="K446" s="184" t="s">
        <v>11391</v>
      </c>
      <c r="L446" s="8">
        <v>14</v>
      </c>
      <c r="M446" s="116"/>
      <c r="P4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&lt;tr&gt;&lt;td&gt;25110-2500&lt;/td&gt;&lt;td&gt;Grouted riprap, method B, class 5&lt;/td&gt;&lt;td&gt;m3&lt;/td&gt;&lt;td&gt;GROUTED RIPRAP, METHOD B, CLASS 5&lt;/td&gt;&lt;td&gt;CUYD&lt;/td&gt;&lt;td&gt;0&lt;/td&gt;&lt;td&gt;3&lt;/td&gt;&lt;td&gt;N&lt;/td&gt;&lt;td&gt; &lt;/td&gt;&lt;td&gt;&lt;/td&gt;&lt;/tr&gt;</v>
      </c>
      <c r="Q446" s="106" t="str">
        <f>IF(PayItems[[#This Row],[Date Added / Modified]]&gt;0,TEXT(PayItems[[#This Row],[Date Added / Modified]],"m/d/yyy"),"")</f>
        <v/>
      </c>
    </row>
    <row r="447" spans="1:17" x14ac:dyDescent="0.3">
      <c r="A447" s="6" t="s">
        <v>9779</v>
      </c>
      <c r="B447" s="6" t="s">
        <v>9303</v>
      </c>
      <c r="C447" s="6" t="s">
        <v>113</v>
      </c>
      <c r="D447" s="6" t="s">
        <v>9325</v>
      </c>
      <c r="E447" s="6" t="s">
        <v>65</v>
      </c>
      <c r="F447" s="8">
        <v>0</v>
      </c>
      <c r="G447" s="8">
        <v>3</v>
      </c>
      <c r="H447" s="6" t="s">
        <v>344</v>
      </c>
      <c r="I447" s="184" t="s">
        <v>11392</v>
      </c>
      <c r="J447" s="184" t="s">
        <v>11392</v>
      </c>
      <c r="K447" s="184" t="s">
        <v>11391</v>
      </c>
      <c r="L447" s="8">
        <v>14</v>
      </c>
      <c r="M447" s="116"/>
      <c r="P4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&lt;tr&gt;&lt;td&gt;25110-2600&lt;/td&gt;&lt;td&gt;Grouted riprap, method B, class 6&lt;/td&gt;&lt;td&gt;m3&lt;/td&gt;&lt;td&gt;GROUTED RIPRAP, METHOD B, CLASS 6&lt;/td&gt;&lt;td&gt;CUYD&lt;/td&gt;&lt;td&gt;0&lt;/td&gt;&lt;td&gt;3&lt;/td&gt;&lt;td&gt;N&lt;/td&gt;&lt;td&gt; &lt;/td&gt;&lt;td&gt;&lt;/td&gt;&lt;/tr&gt;</v>
      </c>
      <c r="Q447" s="106" t="str">
        <f>IF(PayItems[[#This Row],[Date Added / Modified]]&gt;0,TEXT(PayItems[[#This Row],[Date Added / Modified]],"m/d/yyy"),"")</f>
        <v/>
      </c>
    </row>
    <row r="448" spans="1:17" x14ac:dyDescent="0.3">
      <c r="A448" s="6" t="s">
        <v>9780</v>
      </c>
      <c r="B448" s="6" t="s">
        <v>9304</v>
      </c>
      <c r="C448" s="6" t="s">
        <v>113</v>
      </c>
      <c r="D448" s="6" t="s">
        <v>9326</v>
      </c>
      <c r="E448" s="6" t="s">
        <v>65</v>
      </c>
      <c r="F448" s="8">
        <v>0</v>
      </c>
      <c r="G448" s="8">
        <v>3</v>
      </c>
      <c r="H448" s="6" t="s">
        <v>344</v>
      </c>
      <c r="I448" s="184" t="s">
        <v>11392</v>
      </c>
      <c r="J448" s="184" t="s">
        <v>11392</v>
      </c>
      <c r="K448" s="184" t="s">
        <v>11391</v>
      </c>
      <c r="L448" s="8">
        <v>14</v>
      </c>
      <c r="M448" s="116"/>
      <c r="P4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&lt;tr&gt;&lt;td&gt;25110-2700&lt;/td&gt;&lt;td&gt;Grouted riprap, method B, class 7&lt;/td&gt;&lt;td&gt;m3&lt;/td&gt;&lt;td&gt;GROUTED RIPRAP, METHOD B, CLASS 7&lt;/td&gt;&lt;td&gt;CUYD&lt;/td&gt;&lt;td&gt;0&lt;/td&gt;&lt;td&gt;3&lt;/td&gt;&lt;td&gt;N&lt;/td&gt;&lt;td&gt; &lt;/td&gt;&lt;td&gt;&lt;/td&gt;&lt;/tr&gt;</v>
      </c>
      <c r="Q448" s="106" t="str">
        <f>IF(PayItems[[#This Row],[Date Added / Modified]]&gt;0,TEXT(PayItems[[#This Row],[Date Added / Modified]],"m/d/yyy"),"")</f>
        <v/>
      </c>
    </row>
    <row r="449" spans="1:17" x14ac:dyDescent="0.3">
      <c r="A449" s="6" t="s">
        <v>9781</v>
      </c>
      <c r="B449" s="6" t="s">
        <v>9305</v>
      </c>
      <c r="C449" s="6" t="s">
        <v>113</v>
      </c>
      <c r="D449" s="6" t="s">
        <v>9327</v>
      </c>
      <c r="E449" s="6" t="s">
        <v>65</v>
      </c>
      <c r="F449" s="8">
        <v>0</v>
      </c>
      <c r="G449" s="8">
        <v>3</v>
      </c>
      <c r="H449" s="6" t="s">
        <v>344</v>
      </c>
      <c r="I449" s="184" t="s">
        <v>11392</v>
      </c>
      <c r="J449" s="184" t="s">
        <v>11392</v>
      </c>
      <c r="K449" s="184" t="s">
        <v>11391</v>
      </c>
      <c r="L449" s="8">
        <v>14</v>
      </c>
      <c r="M449" s="116"/>
      <c r="P4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&lt;tr&gt;&lt;td&gt;25110-2800&lt;/td&gt;&lt;td&gt;Grouted riprap, method B, class 8&lt;/td&gt;&lt;td&gt;m3&lt;/td&gt;&lt;td&gt;GROUTED RIPRAP, METHOD B, CLASS 8&lt;/td&gt;&lt;td&gt;CUYD&lt;/td&gt;&lt;td&gt;0&lt;/td&gt;&lt;td&gt;3&lt;/td&gt;&lt;td&gt;N&lt;/td&gt;&lt;td&gt; &lt;/td&gt;&lt;td&gt;&lt;/td&gt;&lt;/tr&gt;</v>
      </c>
      <c r="Q449" s="106" t="str">
        <f>IF(PayItems[[#This Row],[Date Added / Modified]]&gt;0,TEXT(PayItems[[#This Row],[Date Added / Modified]],"m/d/yyy"),"")</f>
        <v/>
      </c>
    </row>
    <row r="450" spans="1:17" x14ac:dyDescent="0.3">
      <c r="A450" s="6" t="s">
        <v>9782</v>
      </c>
      <c r="B450" s="6" t="s">
        <v>9306</v>
      </c>
      <c r="C450" s="6" t="s">
        <v>113</v>
      </c>
      <c r="D450" s="6" t="s">
        <v>9328</v>
      </c>
      <c r="E450" s="6" t="s">
        <v>65</v>
      </c>
      <c r="F450" s="8">
        <v>0</v>
      </c>
      <c r="G450" s="8">
        <v>3</v>
      </c>
      <c r="H450" s="6" t="s">
        <v>344</v>
      </c>
      <c r="I450" s="184" t="s">
        <v>11392</v>
      </c>
      <c r="J450" s="184" t="s">
        <v>11392</v>
      </c>
      <c r="K450" s="184" t="s">
        <v>11391</v>
      </c>
      <c r="L450" s="8">
        <v>14</v>
      </c>
      <c r="M450" s="116"/>
      <c r="P4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&lt;tr&gt;&lt;td&gt;25110-2900&lt;/td&gt;&lt;td&gt;Grouted riprap, method B, class 9&lt;/td&gt;&lt;td&gt;m3&lt;/td&gt;&lt;td&gt;GROUTED RIPRAP, METHOD B, CLASS 9&lt;/td&gt;&lt;td&gt;CUYD&lt;/td&gt;&lt;td&gt;0&lt;/td&gt;&lt;td&gt;3&lt;/td&gt;&lt;td&gt;N&lt;/td&gt;&lt;td&gt; &lt;/td&gt;&lt;td&gt;&lt;/td&gt;&lt;/tr&gt;</v>
      </c>
      <c r="Q450" s="106" t="str">
        <f>IF(PayItems[[#This Row],[Date Added / Modified]]&gt;0,TEXT(PayItems[[#This Row],[Date Added / Modified]],"m/d/yyy"),"")</f>
        <v/>
      </c>
    </row>
    <row r="451" spans="1:17" x14ac:dyDescent="0.3">
      <c r="A451" s="6" t="s">
        <v>1162</v>
      </c>
      <c r="B451" s="6" t="s">
        <v>9307</v>
      </c>
      <c r="C451" s="6" t="s">
        <v>113</v>
      </c>
      <c r="D451" s="6" t="s">
        <v>9329</v>
      </c>
      <c r="E451" s="6" t="s">
        <v>65</v>
      </c>
      <c r="F451" s="8">
        <v>0</v>
      </c>
      <c r="G451" s="8">
        <v>3</v>
      </c>
      <c r="H451" s="6" t="s">
        <v>344</v>
      </c>
      <c r="I451" s="184" t="s">
        <v>11392</v>
      </c>
      <c r="J451" s="184" t="s">
        <v>11392</v>
      </c>
      <c r="K451" s="184" t="s">
        <v>11391</v>
      </c>
      <c r="L451" s="8">
        <v>14</v>
      </c>
      <c r="M451" s="116"/>
      <c r="P4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&lt;tr&gt;&lt;td&gt;25110-3000&lt;/td&gt;&lt;td&gt;Grouted riprap, method B, class 10&lt;/td&gt;&lt;td&gt;m3&lt;/td&gt;&lt;td&gt;GROUTED RIPRAP, METHOD B, CLASS 10&lt;/td&gt;&lt;td&gt;CUYD&lt;/td&gt;&lt;td&gt;0&lt;/td&gt;&lt;td&gt;3&lt;/td&gt;&lt;td&gt;N&lt;/td&gt;&lt;td&gt; &lt;/td&gt;&lt;td&gt;&lt;/td&gt;&lt;/tr&gt;</v>
      </c>
      <c r="Q451" s="106" t="str">
        <f>IF(PayItems[[#This Row],[Date Added / Modified]]&gt;0,TEXT(PayItems[[#This Row],[Date Added / Modified]],"m/d/yyy"),"")</f>
        <v/>
      </c>
    </row>
    <row r="452" spans="1:17" x14ac:dyDescent="0.3">
      <c r="A452" s="6" t="s">
        <v>9783</v>
      </c>
      <c r="B452" s="6" t="s">
        <v>9286</v>
      </c>
      <c r="C452" s="6" t="s">
        <v>124</v>
      </c>
      <c r="D452" s="6" t="s">
        <v>9308</v>
      </c>
      <c r="E452" s="6" t="s">
        <v>66</v>
      </c>
      <c r="F452" s="8">
        <v>0</v>
      </c>
      <c r="G452" s="8">
        <v>3</v>
      </c>
      <c r="H452" s="6" t="s">
        <v>344</v>
      </c>
      <c r="I452" s="184" t="s">
        <v>11392</v>
      </c>
      <c r="J452" s="184" t="s">
        <v>11392</v>
      </c>
      <c r="K452" s="184" t="s">
        <v>11391</v>
      </c>
      <c r="L452" s="8">
        <v>14</v>
      </c>
      <c r="M452" s="116"/>
      <c r="P4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&lt;tr&gt;&lt;td&gt;25111-0000&lt;/td&gt;&lt;td&gt;Grouted riprap, method A&lt;/td&gt;&lt;td&gt;t&lt;/td&gt;&lt;td&gt;GROUTED RIPRAP, METHOD A&lt;/td&gt;&lt;td&gt;TON&lt;/td&gt;&lt;td&gt;0&lt;/td&gt;&lt;td&gt;3&lt;/td&gt;&lt;td&gt;N&lt;/td&gt;&lt;td&gt; &lt;/td&gt;&lt;td&gt;&lt;/td&gt;&lt;/tr&gt;</v>
      </c>
      <c r="Q452" s="106" t="str">
        <f>IF(PayItems[[#This Row],[Date Added / Modified]]&gt;0,TEXT(PayItems[[#This Row],[Date Added / Modified]],"m/d/yyy"),"")</f>
        <v/>
      </c>
    </row>
    <row r="453" spans="1:17" x14ac:dyDescent="0.3">
      <c r="A453" s="6" t="s">
        <v>9784</v>
      </c>
      <c r="B453" s="6" t="s">
        <v>9287</v>
      </c>
      <c r="C453" s="6" t="s">
        <v>124</v>
      </c>
      <c r="D453" s="6" t="s">
        <v>9309</v>
      </c>
      <c r="E453" s="6" t="s">
        <v>66</v>
      </c>
      <c r="F453" s="8">
        <v>0</v>
      </c>
      <c r="G453" s="8">
        <v>3</v>
      </c>
      <c r="H453" s="6" t="s">
        <v>344</v>
      </c>
      <c r="I453" s="184" t="s">
        <v>11392</v>
      </c>
      <c r="J453" s="184" t="s">
        <v>11392</v>
      </c>
      <c r="K453" s="184" t="s">
        <v>11391</v>
      </c>
      <c r="L453" s="8">
        <v>14</v>
      </c>
      <c r="M453" s="116"/>
      <c r="P4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&lt;tr&gt;&lt;td&gt;25111-0100&lt;/td&gt;&lt;td&gt;Grouted riprap, method A, class 1&lt;/td&gt;&lt;td&gt;t&lt;/td&gt;&lt;td&gt;GROUTED RIPRAP, METHOD A, CLASS 1&lt;/td&gt;&lt;td&gt;TON&lt;/td&gt;&lt;td&gt;0&lt;/td&gt;&lt;td&gt;3&lt;/td&gt;&lt;td&gt;N&lt;/td&gt;&lt;td&gt; &lt;/td&gt;&lt;td&gt;&lt;/td&gt;&lt;/tr&gt;</v>
      </c>
      <c r="Q453" s="106" t="str">
        <f>IF(PayItems[[#This Row],[Date Added / Modified]]&gt;0,TEXT(PayItems[[#This Row],[Date Added / Modified]],"m/d/yyy"),"")</f>
        <v/>
      </c>
    </row>
    <row r="454" spans="1:17" x14ac:dyDescent="0.3">
      <c r="A454" s="6" t="s">
        <v>9785</v>
      </c>
      <c r="B454" s="6" t="s">
        <v>9288</v>
      </c>
      <c r="C454" s="6" t="s">
        <v>124</v>
      </c>
      <c r="D454" s="6" t="s">
        <v>9310</v>
      </c>
      <c r="E454" s="6" t="s">
        <v>66</v>
      </c>
      <c r="F454" s="8">
        <v>0</v>
      </c>
      <c r="G454" s="8">
        <v>3</v>
      </c>
      <c r="H454" s="6" t="s">
        <v>344</v>
      </c>
      <c r="I454" s="184" t="s">
        <v>11392</v>
      </c>
      <c r="J454" s="184" t="s">
        <v>11392</v>
      </c>
      <c r="K454" s="184" t="s">
        <v>11391</v>
      </c>
      <c r="L454" s="8">
        <v>14</v>
      </c>
      <c r="M454" s="116"/>
      <c r="P4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&lt;tr&gt;&lt;td&gt;25111-0200&lt;/td&gt;&lt;td&gt;Grouted riprap, method A, class 2&lt;/td&gt;&lt;td&gt;t&lt;/td&gt;&lt;td&gt;GROUTED RIPRAP, METHOD A, CLASS 2&lt;/td&gt;&lt;td&gt;TON&lt;/td&gt;&lt;td&gt;0&lt;/td&gt;&lt;td&gt;3&lt;/td&gt;&lt;td&gt;N&lt;/td&gt;&lt;td&gt; &lt;/td&gt;&lt;td&gt;&lt;/td&gt;&lt;/tr&gt;</v>
      </c>
      <c r="Q454" s="106" t="str">
        <f>IF(PayItems[[#This Row],[Date Added / Modified]]&gt;0,TEXT(PayItems[[#This Row],[Date Added / Modified]],"m/d/yyy"),"")</f>
        <v/>
      </c>
    </row>
    <row r="455" spans="1:17" x14ac:dyDescent="0.3">
      <c r="A455" s="6" t="s">
        <v>9786</v>
      </c>
      <c r="B455" s="6" t="s">
        <v>9289</v>
      </c>
      <c r="C455" s="6" t="s">
        <v>124</v>
      </c>
      <c r="D455" s="6" t="s">
        <v>9314</v>
      </c>
      <c r="E455" s="6" t="s">
        <v>66</v>
      </c>
      <c r="F455" s="8">
        <v>0</v>
      </c>
      <c r="G455" s="8">
        <v>3</v>
      </c>
      <c r="H455" s="6" t="s">
        <v>344</v>
      </c>
      <c r="I455" s="184" t="s">
        <v>11392</v>
      </c>
      <c r="J455" s="184" t="s">
        <v>11392</v>
      </c>
      <c r="K455" s="184" t="s">
        <v>11391</v>
      </c>
      <c r="L455" s="8">
        <v>14</v>
      </c>
      <c r="M455" s="116"/>
      <c r="P4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&lt;tr&gt;&lt;td&gt;25111-0300&lt;/td&gt;&lt;td&gt;Grouted riprap, method A, class 3&lt;/td&gt;&lt;td&gt;t&lt;/td&gt;&lt;td&gt;GROUTED RIPRAP, METHOD A, CLASS 3&lt;/td&gt;&lt;td&gt;TON&lt;/td&gt;&lt;td&gt;0&lt;/td&gt;&lt;td&gt;3&lt;/td&gt;&lt;td&gt;N&lt;/td&gt;&lt;td&gt; &lt;/td&gt;&lt;td&gt;&lt;/td&gt;&lt;/tr&gt;</v>
      </c>
      <c r="Q455" s="106" t="str">
        <f>IF(PayItems[[#This Row],[Date Added / Modified]]&gt;0,TEXT(PayItems[[#This Row],[Date Added / Modified]],"m/d/yyy"),"")</f>
        <v/>
      </c>
    </row>
    <row r="456" spans="1:17" x14ac:dyDescent="0.3">
      <c r="A456" s="6" t="s">
        <v>9787</v>
      </c>
      <c r="B456" s="6" t="s">
        <v>9290</v>
      </c>
      <c r="C456" s="6" t="s">
        <v>124</v>
      </c>
      <c r="D456" s="6" t="s">
        <v>9315</v>
      </c>
      <c r="E456" s="6" t="s">
        <v>66</v>
      </c>
      <c r="F456" s="8">
        <v>0</v>
      </c>
      <c r="G456" s="8">
        <v>3</v>
      </c>
      <c r="H456" s="6" t="s">
        <v>344</v>
      </c>
      <c r="I456" s="184" t="s">
        <v>11392</v>
      </c>
      <c r="J456" s="184" t="s">
        <v>11392</v>
      </c>
      <c r="K456" s="184" t="s">
        <v>11391</v>
      </c>
      <c r="L456" s="8">
        <v>14</v>
      </c>
      <c r="M456" s="116"/>
      <c r="P4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&lt;tr&gt;&lt;td&gt;25111-0400&lt;/td&gt;&lt;td&gt;Grouted riprap, method A, class 4&lt;/td&gt;&lt;td&gt;t&lt;/td&gt;&lt;td&gt;GROUTED RIPRAP, METHOD A, CLASS 4&lt;/td&gt;&lt;td&gt;TON&lt;/td&gt;&lt;td&gt;0&lt;/td&gt;&lt;td&gt;3&lt;/td&gt;&lt;td&gt;N&lt;/td&gt;&lt;td&gt; &lt;/td&gt;&lt;td&gt;&lt;/td&gt;&lt;/tr&gt;</v>
      </c>
      <c r="Q456" s="106" t="str">
        <f>IF(PayItems[[#This Row],[Date Added / Modified]]&gt;0,TEXT(PayItems[[#This Row],[Date Added / Modified]],"m/d/yyy"),"")</f>
        <v/>
      </c>
    </row>
    <row r="457" spans="1:17" x14ac:dyDescent="0.3">
      <c r="A457" s="6" t="s">
        <v>9788</v>
      </c>
      <c r="B457" s="6" t="s">
        <v>9291</v>
      </c>
      <c r="C457" s="6" t="s">
        <v>124</v>
      </c>
      <c r="D457" s="6" t="s">
        <v>9316</v>
      </c>
      <c r="E457" s="6" t="s">
        <v>66</v>
      </c>
      <c r="F457" s="8">
        <v>0</v>
      </c>
      <c r="G457" s="8">
        <v>3</v>
      </c>
      <c r="H457" s="6" t="s">
        <v>344</v>
      </c>
      <c r="I457" s="184" t="s">
        <v>11392</v>
      </c>
      <c r="J457" s="184" t="s">
        <v>11392</v>
      </c>
      <c r="K457" s="184" t="s">
        <v>11391</v>
      </c>
      <c r="L457" s="8">
        <v>14</v>
      </c>
      <c r="M457" s="116"/>
      <c r="P4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&lt;tr&gt;&lt;td&gt;25111-0500&lt;/td&gt;&lt;td&gt;Grouted riprap, method A, class 5&lt;/td&gt;&lt;td&gt;t&lt;/td&gt;&lt;td&gt;GROUTED RIPRAP, METHOD A, CLASS 5&lt;/td&gt;&lt;td&gt;TON&lt;/td&gt;&lt;td&gt;0&lt;/td&gt;&lt;td&gt;3&lt;/td&gt;&lt;td&gt;N&lt;/td&gt;&lt;td&gt; &lt;/td&gt;&lt;td&gt;&lt;/td&gt;&lt;/tr&gt;</v>
      </c>
      <c r="Q457" s="106" t="str">
        <f>IF(PayItems[[#This Row],[Date Added / Modified]]&gt;0,TEXT(PayItems[[#This Row],[Date Added / Modified]],"m/d/yyy"),"")</f>
        <v/>
      </c>
    </row>
    <row r="458" spans="1:17" x14ac:dyDescent="0.3">
      <c r="A458" s="6" t="s">
        <v>9789</v>
      </c>
      <c r="B458" s="6" t="s">
        <v>9292</v>
      </c>
      <c r="C458" s="6" t="s">
        <v>124</v>
      </c>
      <c r="D458" s="6" t="s">
        <v>9317</v>
      </c>
      <c r="E458" s="6" t="s">
        <v>66</v>
      </c>
      <c r="F458" s="8">
        <v>0</v>
      </c>
      <c r="G458" s="8">
        <v>3</v>
      </c>
      <c r="H458" s="6" t="s">
        <v>344</v>
      </c>
      <c r="I458" s="184" t="s">
        <v>11392</v>
      </c>
      <c r="J458" s="184" t="s">
        <v>11392</v>
      </c>
      <c r="K458" s="184" t="s">
        <v>11391</v>
      </c>
      <c r="L458" s="8">
        <v>14</v>
      </c>
      <c r="M458" s="116"/>
      <c r="P4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&lt;tr&gt;&lt;td&gt;25111-0600&lt;/td&gt;&lt;td&gt;Grouted riprap, method A, class 6&lt;/td&gt;&lt;td&gt;t&lt;/td&gt;&lt;td&gt;GROUTED RIPRAP, METHOD A, CLASS 6&lt;/td&gt;&lt;td&gt;TON&lt;/td&gt;&lt;td&gt;0&lt;/td&gt;&lt;td&gt;3&lt;/td&gt;&lt;td&gt;N&lt;/td&gt;&lt;td&gt; &lt;/td&gt;&lt;td&gt;&lt;/td&gt;&lt;/tr&gt;</v>
      </c>
      <c r="Q458" s="106" t="str">
        <f>IF(PayItems[[#This Row],[Date Added / Modified]]&gt;0,TEXT(PayItems[[#This Row],[Date Added / Modified]],"m/d/yyy"),"")</f>
        <v/>
      </c>
    </row>
    <row r="459" spans="1:17" x14ac:dyDescent="0.3">
      <c r="A459" s="6" t="s">
        <v>9790</v>
      </c>
      <c r="B459" s="6" t="s">
        <v>9293</v>
      </c>
      <c r="C459" s="6" t="s">
        <v>124</v>
      </c>
      <c r="D459" s="6" t="s">
        <v>9318</v>
      </c>
      <c r="E459" s="6" t="s">
        <v>66</v>
      </c>
      <c r="F459" s="8">
        <v>0</v>
      </c>
      <c r="G459" s="8">
        <v>3</v>
      </c>
      <c r="H459" s="6" t="s">
        <v>344</v>
      </c>
      <c r="I459" s="184" t="s">
        <v>11392</v>
      </c>
      <c r="J459" s="184" t="s">
        <v>11392</v>
      </c>
      <c r="K459" s="184" t="s">
        <v>11391</v>
      </c>
      <c r="L459" s="8">
        <v>14</v>
      </c>
      <c r="M459" s="116"/>
      <c r="P4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&lt;tr&gt;&lt;td&gt;25111-0700&lt;/td&gt;&lt;td&gt;Grouted riprap, method A, class 7&lt;/td&gt;&lt;td&gt;t&lt;/td&gt;&lt;td&gt;GROUTED RIPRAP, METHOD A, CLASS 7&lt;/td&gt;&lt;td&gt;TON&lt;/td&gt;&lt;td&gt;0&lt;/td&gt;&lt;td&gt;3&lt;/td&gt;&lt;td&gt;N&lt;/td&gt;&lt;td&gt; &lt;/td&gt;&lt;td&gt;&lt;/td&gt;&lt;/tr&gt;</v>
      </c>
      <c r="Q459" s="106" t="str">
        <f>IF(PayItems[[#This Row],[Date Added / Modified]]&gt;0,TEXT(PayItems[[#This Row],[Date Added / Modified]],"m/d/yyy"),"")</f>
        <v/>
      </c>
    </row>
    <row r="460" spans="1:17" x14ac:dyDescent="0.3">
      <c r="A460" s="6" t="s">
        <v>9791</v>
      </c>
      <c r="B460" s="6" t="s">
        <v>9294</v>
      </c>
      <c r="C460" s="6" t="s">
        <v>124</v>
      </c>
      <c r="D460" s="6" t="s">
        <v>9319</v>
      </c>
      <c r="E460" s="6" t="s">
        <v>66</v>
      </c>
      <c r="F460" s="8">
        <v>0</v>
      </c>
      <c r="G460" s="8">
        <v>3</v>
      </c>
      <c r="H460" s="6" t="s">
        <v>344</v>
      </c>
      <c r="I460" s="184" t="s">
        <v>11392</v>
      </c>
      <c r="J460" s="184" t="s">
        <v>11392</v>
      </c>
      <c r="K460" s="184" t="s">
        <v>11391</v>
      </c>
      <c r="L460" s="8">
        <v>14</v>
      </c>
      <c r="M460" s="116"/>
      <c r="P4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&lt;tr&gt;&lt;td&gt;25111-0800&lt;/td&gt;&lt;td&gt;Grouted riprap, method A, class 8&lt;/td&gt;&lt;td&gt;t&lt;/td&gt;&lt;td&gt;GROUTED RIPRAP, METHOD A, CLASS 8&lt;/td&gt;&lt;td&gt;TON&lt;/td&gt;&lt;td&gt;0&lt;/td&gt;&lt;td&gt;3&lt;/td&gt;&lt;td&gt;N&lt;/td&gt;&lt;td&gt; &lt;/td&gt;&lt;td&gt;&lt;/td&gt;&lt;/tr&gt;</v>
      </c>
      <c r="Q460" s="106" t="str">
        <f>IF(PayItems[[#This Row],[Date Added / Modified]]&gt;0,TEXT(PayItems[[#This Row],[Date Added / Modified]],"m/d/yyy"),"")</f>
        <v/>
      </c>
    </row>
    <row r="461" spans="1:17" x14ac:dyDescent="0.3">
      <c r="A461" s="6" t="s">
        <v>9792</v>
      </c>
      <c r="B461" s="6" t="s">
        <v>9295</v>
      </c>
      <c r="C461" s="6" t="s">
        <v>124</v>
      </c>
      <c r="D461" s="6" t="s">
        <v>9320</v>
      </c>
      <c r="E461" s="6" t="s">
        <v>66</v>
      </c>
      <c r="F461" s="8">
        <v>0</v>
      </c>
      <c r="G461" s="8">
        <v>3</v>
      </c>
      <c r="H461" s="6" t="s">
        <v>344</v>
      </c>
      <c r="I461" s="184" t="s">
        <v>11392</v>
      </c>
      <c r="J461" s="184" t="s">
        <v>11392</v>
      </c>
      <c r="K461" s="184" t="s">
        <v>11391</v>
      </c>
      <c r="L461" s="8">
        <v>14</v>
      </c>
      <c r="M461" s="116"/>
      <c r="P4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&lt;tr&gt;&lt;td&gt;25111-0900&lt;/td&gt;&lt;td&gt;Grouted riprap, method A, class 9&lt;/td&gt;&lt;td&gt;t&lt;/td&gt;&lt;td&gt;GROUTED RIPRAP, METHOD A, CLASS 9&lt;/td&gt;&lt;td&gt;TON&lt;/td&gt;&lt;td&gt;0&lt;/td&gt;&lt;td&gt;3&lt;/td&gt;&lt;td&gt;N&lt;/td&gt;&lt;td&gt; &lt;/td&gt;&lt;td&gt;&lt;/td&gt;&lt;/tr&gt;</v>
      </c>
      <c r="Q461" s="106" t="str">
        <f>IF(PayItems[[#This Row],[Date Added / Modified]]&gt;0,TEXT(PayItems[[#This Row],[Date Added / Modified]],"m/d/yyy"),"")</f>
        <v/>
      </c>
    </row>
    <row r="462" spans="1:17" x14ac:dyDescent="0.3">
      <c r="A462" s="6" t="s">
        <v>1163</v>
      </c>
      <c r="B462" s="6" t="s">
        <v>9296</v>
      </c>
      <c r="C462" s="6" t="s">
        <v>124</v>
      </c>
      <c r="D462" s="6" t="s">
        <v>9321</v>
      </c>
      <c r="E462" s="6" t="s">
        <v>66</v>
      </c>
      <c r="F462" s="8">
        <v>0</v>
      </c>
      <c r="G462" s="8">
        <v>3</v>
      </c>
      <c r="H462" s="6" t="s">
        <v>344</v>
      </c>
      <c r="I462" s="184" t="s">
        <v>11392</v>
      </c>
      <c r="J462" s="184" t="s">
        <v>11392</v>
      </c>
      <c r="K462" s="184" t="s">
        <v>11391</v>
      </c>
      <c r="L462" s="8">
        <v>14</v>
      </c>
      <c r="M462" s="116"/>
      <c r="P4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&lt;tr&gt;&lt;td&gt;25111-1000&lt;/td&gt;&lt;td&gt;Grouted riprap, method A, class 10&lt;/td&gt;&lt;td&gt;t&lt;/td&gt;&lt;td&gt;GROUTED RIPRAP, METHOD A, CLASS 10&lt;/td&gt;&lt;td&gt;TON&lt;/td&gt;&lt;td&gt;0&lt;/td&gt;&lt;td&gt;3&lt;/td&gt;&lt;td&gt;N&lt;/td&gt;&lt;td&gt; &lt;/td&gt;&lt;td&gt;&lt;/td&gt;&lt;/tr&gt;</v>
      </c>
      <c r="Q462" s="106" t="str">
        <f>IF(PayItems[[#This Row],[Date Added / Modified]]&gt;0,TEXT(PayItems[[#This Row],[Date Added / Modified]],"m/d/yyy"),"")</f>
        <v/>
      </c>
    </row>
    <row r="463" spans="1:17" x14ac:dyDescent="0.3">
      <c r="A463" s="6" t="s">
        <v>1164</v>
      </c>
      <c r="B463" s="6" t="s">
        <v>9297</v>
      </c>
      <c r="C463" s="6" t="s">
        <v>124</v>
      </c>
      <c r="D463" s="6" t="s">
        <v>9311</v>
      </c>
      <c r="E463" s="6" t="s">
        <v>66</v>
      </c>
      <c r="F463" s="8">
        <v>0</v>
      </c>
      <c r="G463" s="8">
        <v>3</v>
      </c>
      <c r="H463" s="6" t="s">
        <v>344</v>
      </c>
      <c r="I463" s="184" t="s">
        <v>11392</v>
      </c>
      <c r="J463" s="184" t="s">
        <v>11392</v>
      </c>
      <c r="K463" s="184" t="s">
        <v>11391</v>
      </c>
      <c r="L463" s="8">
        <v>14</v>
      </c>
      <c r="M463" s="116"/>
      <c r="P4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&lt;tr&gt;&lt;td&gt;25111-2000&lt;/td&gt;&lt;td&gt;Grouted riprap, method B&lt;/td&gt;&lt;td&gt;t&lt;/td&gt;&lt;td&gt;GROUTED RIPRAP, METHOD B&lt;/td&gt;&lt;td&gt;TON&lt;/td&gt;&lt;td&gt;0&lt;/td&gt;&lt;td&gt;3&lt;/td&gt;&lt;td&gt;N&lt;/td&gt;&lt;td&gt; &lt;/td&gt;&lt;td&gt;&lt;/td&gt;&lt;/tr&gt;</v>
      </c>
      <c r="Q463" s="106" t="str">
        <f>IF(PayItems[[#This Row],[Date Added / Modified]]&gt;0,TEXT(PayItems[[#This Row],[Date Added / Modified]],"m/d/yyy"),"")</f>
        <v/>
      </c>
    </row>
    <row r="464" spans="1:17" x14ac:dyDescent="0.3">
      <c r="A464" s="6" t="s">
        <v>9793</v>
      </c>
      <c r="B464" s="6" t="s">
        <v>9298</v>
      </c>
      <c r="C464" s="6" t="s">
        <v>124</v>
      </c>
      <c r="D464" s="6" t="s">
        <v>9312</v>
      </c>
      <c r="E464" s="6" t="s">
        <v>66</v>
      </c>
      <c r="F464" s="8">
        <v>0</v>
      </c>
      <c r="G464" s="8">
        <v>3</v>
      </c>
      <c r="H464" s="6" t="s">
        <v>344</v>
      </c>
      <c r="I464" s="184" t="s">
        <v>11392</v>
      </c>
      <c r="J464" s="184" t="s">
        <v>11392</v>
      </c>
      <c r="K464" s="184" t="s">
        <v>11391</v>
      </c>
      <c r="L464" s="8">
        <v>14</v>
      </c>
      <c r="M464" s="116"/>
      <c r="P4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&lt;tr&gt;&lt;td&gt;25111-2100&lt;/td&gt;&lt;td&gt;Grouted riprap, method B, class 1&lt;/td&gt;&lt;td&gt;t&lt;/td&gt;&lt;td&gt;GROUTED RIPRAP, METHOD B, CLASS 1&lt;/td&gt;&lt;td&gt;TON&lt;/td&gt;&lt;td&gt;0&lt;/td&gt;&lt;td&gt;3&lt;/td&gt;&lt;td&gt;N&lt;/td&gt;&lt;td&gt; &lt;/td&gt;&lt;td&gt;&lt;/td&gt;&lt;/tr&gt;</v>
      </c>
      <c r="Q464" s="106" t="str">
        <f>IF(PayItems[[#This Row],[Date Added / Modified]]&gt;0,TEXT(PayItems[[#This Row],[Date Added / Modified]],"m/d/yyy"),"")</f>
        <v/>
      </c>
    </row>
    <row r="465" spans="1:17" x14ac:dyDescent="0.3">
      <c r="A465" s="6" t="s">
        <v>9794</v>
      </c>
      <c r="B465" s="6" t="s">
        <v>9299</v>
      </c>
      <c r="C465" s="6" t="s">
        <v>124</v>
      </c>
      <c r="D465" s="6" t="s">
        <v>9313</v>
      </c>
      <c r="E465" s="6" t="s">
        <v>66</v>
      </c>
      <c r="F465" s="8">
        <v>0</v>
      </c>
      <c r="G465" s="8">
        <v>3</v>
      </c>
      <c r="H465" s="6" t="s">
        <v>344</v>
      </c>
      <c r="I465" s="184" t="s">
        <v>11392</v>
      </c>
      <c r="J465" s="184" t="s">
        <v>11392</v>
      </c>
      <c r="K465" s="184" t="s">
        <v>11391</v>
      </c>
      <c r="L465" s="8">
        <v>14</v>
      </c>
      <c r="M465" s="116"/>
      <c r="P4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&lt;tr&gt;&lt;td&gt;25111-2200&lt;/td&gt;&lt;td&gt;Grouted riprap, method B, class 2&lt;/td&gt;&lt;td&gt;t&lt;/td&gt;&lt;td&gt;GROUTED RIPRAP, METHOD B, CLASS 2&lt;/td&gt;&lt;td&gt;TON&lt;/td&gt;&lt;td&gt;0&lt;/td&gt;&lt;td&gt;3&lt;/td&gt;&lt;td&gt;N&lt;/td&gt;&lt;td&gt; &lt;/td&gt;&lt;td&gt;&lt;/td&gt;&lt;/tr&gt;</v>
      </c>
      <c r="Q465" s="106" t="str">
        <f>IF(PayItems[[#This Row],[Date Added / Modified]]&gt;0,TEXT(PayItems[[#This Row],[Date Added / Modified]],"m/d/yyy"),"")</f>
        <v/>
      </c>
    </row>
    <row r="466" spans="1:17" x14ac:dyDescent="0.3">
      <c r="A466" s="6" t="s">
        <v>9795</v>
      </c>
      <c r="B466" s="6" t="s">
        <v>9300</v>
      </c>
      <c r="C466" s="6" t="s">
        <v>124</v>
      </c>
      <c r="D466" s="6" t="s">
        <v>9322</v>
      </c>
      <c r="E466" s="6" t="s">
        <v>66</v>
      </c>
      <c r="F466" s="8">
        <v>0</v>
      </c>
      <c r="G466" s="8">
        <v>3</v>
      </c>
      <c r="H466" s="6" t="s">
        <v>344</v>
      </c>
      <c r="I466" s="184" t="s">
        <v>11392</v>
      </c>
      <c r="J466" s="184" t="s">
        <v>11392</v>
      </c>
      <c r="K466" s="184" t="s">
        <v>11391</v>
      </c>
      <c r="L466" s="8">
        <v>14</v>
      </c>
      <c r="M466" s="116"/>
      <c r="P4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&lt;tr&gt;&lt;td&gt;25111-2300&lt;/td&gt;&lt;td&gt;Grouted riprap, method B, class 3&lt;/td&gt;&lt;td&gt;t&lt;/td&gt;&lt;td&gt;GROUTED RIPRAP, METHOD B, CLASS 3&lt;/td&gt;&lt;td&gt;TON&lt;/td&gt;&lt;td&gt;0&lt;/td&gt;&lt;td&gt;3&lt;/td&gt;&lt;td&gt;N&lt;/td&gt;&lt;td&gt; &lt;/td&gt;&lt;td&gt;&lt;/td&gt;&lt;/tr&gt;</v>
      </c>
      <c r="Q466" s="106" t="str">
        <f>IF(PayItems[[#This Row],[Date Added / Modified]]&gt;0,TEXT(PayItems[[#This Row],[Date Added / Modified]],"m/d/yyy"),"")</f>
        <v/>
      </c>
    </row>
    <row r="467" spans="1:17" x14ac:dyDescent="0.3">
      <c r="A467" s="6" t="s">
        <v>9796</v>
      </c>
      <c r="B467" s="6" t="s">
        <v>9301</v>
      </c>
      <c r="C467" s="6" t="s">
        <v>124</v>
      </c>
      <c r="D467" s="6" t="s">
        <v>9323</v>
      </c>
      <c r="E467" s="6" t="s">
        <v>66</v>
      </c>
      <c r="F467" s="8">
        <v>0</v>
      </c>
      <c r="G467" s="8">
        <v>3</v>
      </c>
      <c r="H467" s="6" t="s">
        <v>344</v>
      </c>
      <c r="I467" s="184" t="s">
        <v>11392</v>
      </c>
      <c r="J467" s="184" t="s">
        <v>11392</v>
      </c>
      <c r="K467" s="184" t="s">
        <v>11391</v>
      </c>
      <c r="L467" s="8">
        <v>14</v>
      </c>
      <c r="M467" s="116"/>
      <c r="P4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&lt;tr&gt;&lt;td&gt;25111-2400&lt;/td&gt;&lt;td&gt;Grouted riprap, method B, class 4&lt;/td&gt;&lt;td&gt;t&lt;/td&gt;&lt;td&gt;GROUTED RIPRAP, METHOD B, CLASS 4&lt;/td&gt;&lt;td&gt;TON&lt;/td&gt;&lt;td&gt;0&lt;/td&gt;&lt;td&gt;3&lt;/td&gt;&lt;td&gt;N&lt;/td&gt;&lt;td&gt; &lt;/td&gt;&lt;td&gt;&lt;/td&gt;&lt;/tr&gt;</v>
      </c>
      <c r="Q467" s="106" t="str">
        <f>IF(PayItems[[#This Row],[Date Added / Modified]]&gt;0,TEXT(PayItems[[#This Row],[Date Added / Modified]],"m/d/yyy"),"")</f>
        <v/>
      </c>
    </row>
    <row r="468" spans="1:17" x14ac:dyDescent="0.3">
      <c r="A468" s="6" t="s">
        <v>9797</v>
      </c>
      <c r="B468" s="6" t="s">
        <v>9302</v>
      </c>
      <c r="C468" s="6" t="s">
        <v>124</v>
      </c>
      <c r="D468" s="6" t="s">
        <v>9324</v>
      </c>
      <c r="E468" s="6" t="s">
        <v>66</v>
      </c>
      <c r="F468" s="8">
        <v>0</v>
      </c>
      <c r="G468" s="8">
        <v>3</v>
      </c>
      <c r="H468" s="6" t="s">
        <v>344</v>
      </c>
      <c r="I468" s="184" t="s">
        <v>11392</v>
      </c>
      <c r="J468" s="184" t="s">
        <v>11392</v>
      </c>
      <c r="K468" s="184" t="s">
        <v>11391</v>
      </c>
      <c r="L468" s="8">
        <v>14</v>
      </c>
      <c r="M468" s="116"/>
      <c r="P4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&lt;tr&gt;&lt;td&gt;25111-2500&lt;/td&gt;&lt;td&gt;Grouted riprap, method B, class 5&lt;/td&gt;&lt;td&gt;t&lt;/td&gt;&lt;td&gt;GROUTED RIPRAP, METHOD B, CLASS 5&lt;/td&gt;&lt;td&gt;TON&lt;/td&gt;&lt;td&gt;0&lt;/td&gt;&lt;td&gt;3&lt;/td&gt;&lt;td&gt;N&lt;/td&gt;&lt;td&gt; &lt;/td&gt;&lt;td&gt;&lt;/td&gt;&lt;/tr&gt;</v>
      </c>
      <c r="Q468" s="106" t="str">
        <f>IF(PayItems[[#This Row],[Date Added / Modified]]&gt;0,TEXT(PayItems[[#This Row],[Date Added / Modified]],"m/d/yyy"),"")</f>
        <v/>
      </c>
    </row>
    <row r="469" spans="1:17" x14ac:dyDescent="0.3">
      <c r="A469" s="6" t="s">
        <v>9798</v>
      </c>
      <c r="B469" s="6" t="s">
        <v>9303</v>
      </c>
      <c r="C469" s="6" t="s">
        <v>124</v>
      </c>
      <c r="D469" s="6" t="s">
        <v>9325</v>
      </c>
      <c r="E469" s="6" t="s">
        <v>66</v>
      </c>
      <c r="F469" s="8">
        <v>0</v>
      </c>
      <c r="G469" s="8">
        <v>3</v>
      </c>
      <c r="H469" s="6" t="s">
        <v>344</v>
      </c>
      <c r="I469" s="184" t="s">
        <v>11392</v>
      </c>
      <c r="J469" s="184" t="s">
        <v>11392</v>
      </c>
      <c r="K469" s="184" t="s">
        <v>11391</v>
      </c>
      <c r="L469" s="8">
        <v>14</v>
      </c>
      <c r="M469" s="116"/>
      <c r="P4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&lt;tr&gt;&lt;td&gt;25111-2600&lt;/td&gt;&lt;td&gt;Grouted riprap, method B, class 6&lt;/td&gt;&lt;td&gt;t&lt;/td&gt;&lt;td&gt;GROUTED RIPRAP, METHOD B, CLASS 6&lt;/td&gt;&lt;td&gt;TON&lt;/td&gt;&lt;td&gt;0&lt;/td&gt;&lt;td&gt;3&lt;/td&gt;&lt;td&gt;N&lt;/td&gt;&lt;td&gt; &lt;/td&gt;&lt;td&gt;&lt;/td&gt;&lt;/tr&gt;</v>
      </c>
      <c r="Q469" s="106" t="str">
        <f>IF(PayItems[[#This Row],[Date Added / Modified]]&gt;0,TEXT(PayItems[[#This Row],[Date Added / Modified]],"m/d/yyy"),"")</f>
        <v/>
      </c>
    </row>
    <row r="470" spans="1:17" s="88" customFormat="1" x14ac:dyDescent="0.3">
      <c r="A470" s="6" t="s">
        <v>9799</v>
      </c>
      <c r="B470" s="6" t="s">
        <v>9304</v>
      </c>
      <c r="C470" s="6" t="s">
        <v>124</v>
      </c>
      <c r="D470" s="6" t="s">
        <v>9326</v>
      </c>
      <c r="E470" s="6" t="s">
        <v>66</v>
      </c>
      <c r="F470" s="8">
        <v>0</v>
      </c>
      <c r="G470" s="8">
        <v>3</v>
      </c>
      <c r="H470" s="6" t="s">
        <v>344</v>
      </c>
      <c r="I470" s="184" t="s">
        <v>11392</v>
      </c>
      <c r="J470" s="184" t="s">
        <v>11392</v>
      </c>
      <c r="K470" s="184" t="s">
        <v>11391</v>
      </c>
      <c r="L470" s="8">
        <v>14</v>
      </c>
      <c r="M470" s="116"/>
      <c r="N470" s="6"/>
      <c r="O470" s="6"/>
      <c r="P4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&lt;tr&gt;&lt;td&gt;25111-2700&lt;/td&gt;&lt;td&gt;Grouted riprap, method B, class 7&lt;/td&gt;&lt;td&gt;t&lt;/td&gt;&lt;td&gt;GROUTED RIPRAP, METHOD B, CLASS 7&lt;/td&gt;&lt;td&gt;TON&lt;/td&gt;&lt;td&gt;0&lt;/td&gt;&lt;td&gt;3&lt;/td&gt;&lt;td&gt;N&lt;/td&gt;&lt;td&gt; &lt;/td&gt;&lt;td&gt;&lt;/td&gt;&lt;/tr&gt;</v>
      </c>
      <c r="Q470" s="106" t="str">
        <f>IF(PayItems[[#This Row],[Date Added / Modified]]&gt;0,TEXT(PayItems[[#This Row],[Date Added / Modified]],"m/d/yyy"),"")</f>
        <v/>
      </c>
    </row>
    <row r="471" spans="1:17" s="88" customFormat="1" x14ac:dyDescent="0.3">
      <c r="A471" s="6" t="s">
        <v>9800</v>
      </c>
      <c r="B471" s="6" t="s">
        <v>9305</v>
      </c>
      <c r="C471" s="6" t="s">
        <v>124</v>
      </c>
      <c r="D471" s="6" t="s">
        <v>9327</v>
      </c>
      <c r="E471" s="6" t="s">
        <v>66</v>
      </c>
      <c r="F471" s="8">
        <v>0</v>
      </c>
      <c r="G471" s="8">
        <v>3</v>
      </c>
      <c r="H471" s="6" t="s">
        <v>344</v>
      </c>
      <c r="I471" s="184" t="s">
        <v>11392</v>
      </c>
      <c r="J471" s="184" t="s">
        <v>11392</v>
      </c>
      <c r="K471" s="184" t="s">
        <v>11391</v>
      </c>
      <c r="L471" s="8">
        <v>14</v>
      </c>
      <c r="M471" s="116"/>
      <c r="N471" s="6"/>
      <c r="O471" s="6"/>
      <c r="P4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&lt;tr&gt;&lt;td&gt;25111-2800&lt;/td&gt;&lt;td&gt;Grouted riprap, method B, class 8&lt;/td&gt;&lt;td&gt;t&lt;/td&gt;&lt;td&gt;GROUTED RIPRAP, METHOD B, CLASS 8&lt;/td&gt;&lt;td&gt;TON&lt;/td&gt;&lt;td&gt;0&lt;/td&gt;&lt;td&gt;3&lt;/td&gt;&lt;td&gt;N&lt;/td&gt;&lt;td&gt; &lt;/td&gt;&lt;td&gt;&lt;/td&gt;&lt;/tr&gt;</v>
      </c>
      <c r="Q471" s="106" t="str">
        <f>IF(PayItems[[#This Row],[Date Added / Modified]]&gt;0,TEXT(PayItems[[#This Row],[Date Added / Modified]],"m/d/yyy"),"")</f>
        <v/>
      </c>
    </row>
    <row r="472" spans="1:17" s="88" customFormat="1" x14ac:dyDescent="0.3">
      <c r="A472" s="6" t="s">
        <v>9801</v>
      </c>
      <c r="B472" s="6" t="s">
        <v>9306</v>
      </c>
      <c r="C472" s="6" t="s">
        <v>124</v>
      </c>
      <c r="D472" s="6" t="s">
        <v>9328</v>
      </c>
      <c r="E472" s="6" t="s">
        <v>66</v>
      </c>
      <c r="F472" s="8">
        <v>0</v>
      </c>
      <c r="G472" s="8">
        <v>3</v>
      </c>
      <c r="H472" s="6" t="s">
        <v>344</v>
      </c>
      <c r="I472" s="184" t="s">
        <v>11392</v>
      </c>
      <c r="J472" s="184" t="s">
        <v>11392</v>
      </c>
      <c r="K472" s="184" t="s">
        <v>11391</v>
      </c>
      <c r="L472" s="8">
        <v>14</v>
      </c>
      <c r="M472" s="116"/>
      <c r="N472" s="6"/>
      <c r="O472" s="6"/>
      <c r="P4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&lt;tr&gt;&lt;td&gt;25111-2900&lt;/td&gt;&lt;td&gt;Grouted riprap, method B, class 9&lt;/td&gt;&lt;td&gt;t&lt;/td&gt;&lt;td&gt;GROUTED RIPRAP, METHOD B, CLASS 9&lt;/td&gt;&lt;td&gt;TON&lt;/td&gt;&lt;td&gt;0&lt;/td&gt;&lt;td&gt;3&lt;/td&gt;&lt;td&gt;N&lt;/td&gt;&lt;td&gt; &lt;/td&gt;&lt;td&gt;&lt;/td&gt;&lt;/tr&gt;</v>
      </c>
      <c r="Q472" s="106" t="str">
        <f>IF(PayItems[[#This Row],[Date Added / Modified]]&gt;0,TEXT(PayItems[[#This Row],[Date Added / Modified]],"m/d/yyy"),"")</f>
        <v/>
      </c>
    </row>
    <row r="473" spans="1:17" s="88" customFormat="1" x14ac:dyDescent="0.3">
      <c r="A473" s="6" t="s">
        <v>1165</v>
      </c>
      <c r="B473" s="6" t="s">
        <v>9307</v>
      </c>
      <c r="C473" s="6" t="s">
        <v>124</v>
      </c>
      <c r="D473" s="6" t="s">
        <v>9329</v>
      </c>
      <c r="E473" s="6" t="s">
        <v>66</v>
      </c>
      <c r="F473" s="8">
        <v>0</v>
      </c>
      <c r="G473" s="8">
        <v>3</v>
      </c>
      <c r="H473" s="6" t="s">
        <v>344</v>
      </c>
      <c r="I473" s="184" t="s">
        <v>11392</v>
      </c>
      <c r="J473" s="184" t="s">
        <v>11392</v>
      </c>
      <c r="K473" s="184" t="s">
        <v>11391</v>
      </c>
      <c r="L473" s="8">
        <v>14</v>
      </c>
      <c r="M473" s="116"/>
      <c r="N473" s="6"/>
      <c r="O473" s="6"/>
      <c r="P4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&lt;tr&gt;&lt;td&gt;25111-3000&lt;/td&gt;&lt;td&gt;Grouted riprap, method B, class 10&lt;/td&gt;&lt;td&gt;t&lt;/td&gt;&lt;td&gt;GROUTED RIPRAP, METHOD B, CLASS 10&lt;/td&gt;&lt;td&gt;TON&lt;/td&gt;&lt;td&gt;0&lt;/td&gt;&lt;td&gt;3&lt;/td&gt;&lt;td&gt;N&lt;/td&gt;&lt;td&gt; &lt;/td&gt;&lt;td&gt;&lt;/td&gt;&lt;/tr&gt;</v>
      </c>
      <c r="Q473" s="106" t="str">
        <f>IF(PayItems[[#This Row],[Date Added / Modified]]&gt;0,TEXT(PayItems[[#This Row],[Date Added / Modified]],"m/d/yyy"),"")</f>
        <v/>
      </c>
    </row>
    <row r="474" spans="1:17" s="88" customFormat="1" x14ac:dyDescent="0.3">
      <c r="A474" s="106" t="s">
        <v>11117</v>
      </c>
      <c r="B474" s="106" t="s">
        <v>11120</v>
      </c>
      <c r="C474" s="88" t="s">
        <v>113</v>
      </c>
      <c r="D474" s="106" t="s">
        <v>11123</v>
      </c>
      <c r="E474" s="88" t="s">
        <v>65</v>
      </c>
      <c r="F474" s="104">
        <v>0</v>
      </c>
      <c r="G474" s="104">
        <v>3</v>
      </c>
      <c r="H474" s="88" t="s">
        <v>344</v>
      </c>
      <c r="I474" s="184" t="s">
        <v>11392</v>
      </c>
      <c r="J474" s="184" t="s">
        <v>11392</v>
      </c>
      <c r="K474" s="184" t="s">
        <v>11391</v>
      </c>
      <c r="L474" s="104">
        <v>14</v>
      </c>
      <c r="M474" s="116">
        <v>43724</v>
      </c>
      <c r="N474" s="106" t="s">
        <v>9977</v>
      </c>
      <c r="P4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&lt;tr&gt;&lt;td&gt;25112-0200&lt;/td&gt;&lt;td&gt;Partially grouted riprap, method A, class 2&lt;/td&gt;&lt;td&gt;m3&lt;/td&gt;&lt;td&gt;PARTIALLY GROUTED RIPRAP, METHOD A, CLASS 2&lt;/td&gt;&lt;td&gt;CUYD&lt;/td&gt;&lt;td&gt;0&lt;/td&gt;&lt;td&gt;3&lt;/td&gt;&lt;td&gt;N&lt;/td&gt;&lt;td&gt;9/16/2019&lt;/td&gt;&lt;td&gt;&lt;/td&gt;&lt;/tr&gt;</v>
      </c>
      <c r="Q474" s="106" t="str">
        <f>IF(PayItems[[#This Row],[Date Added / Modified]]&gt;0,TEXT(PayItems[[#This Row],[Date Added / Modified]],"m/d/yyy"),"")</f>
        <v>9/16/2019</v>
      </c>
    </row>
    <row r="475" spans="1:17" x14ac:dyDescent="0.3">
      <c r="A475" s="106" t="s">
        <v>11118</v>
      </c>
      <c r="B475" s="106" t="s">
        <v>11121</v>
      </c>
      <c r="C475" s="88" t="s">
        <v>113</v>
      </c>
      <c r="D475" s="106" t="s">
        <v>11124</v>
      </c>
      <c r="E475" s="88" t="s">
        <v>65</v>
      </c>
      <c r="F475" s="104">
        <v>0</v>
      </c>
      <c r="G475" s="104">
        <v>3</v>
      </c>
      <c r="H475" s="88" t="s">
        <v>344</v>
      </c>
      <c r="I475" s="184" t="s">
        <v>11392</v>
      </c>
      <c r="J475" s="184" t="s">
        <v>11392</v>
      </c>
      <c r="K475" s="184" t="s">
        <v>11391</v>
      </c>
      <c r="L475" s="104">
        <v>14</v>
      </c>
      <c r="M475" s="116">
        <v>43724</v>
      </c>
      <c r="N475" s="106" t="s">
        <v>9977</v>
      </c>
      <c r="O475" s="88"/>
      <c r="P4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&lt;tr&gt;&lt;td&gt;25112-0300&lt;/td&gt;&lt;td&gt;Partially grouted riprap, method A, class 3&lt;/td&gt;&lt;td&gt;m3&lt;/td&gt;&lt;td&gt;PARTIALLY GROUTED RIPRAP, METHOD A, CLASS 3&lt;/td&gt;&lt;td&gt;CUYD&lt;/td&gt;&lt;td&gt;0&lt;/td&gt;&lt;td&gt;3&lt;/td&gt;&lt;td&gt;N&lt;/td&gt;&lt;td&gt;9/16/2019&lt;/td&gt;&lt;td&gt;&lt;/td&gt;&lt;/tr&gt;</v>
      </c>
      <c r="Q475" s="106" t="str">
        <f>IF(PayItems[[#This Row],[Date Added / Modified]]&gt;0,TEXT(PayItems[[#This Row],[Date Added / Modified]],"m/d/yyy"),"")</f>
        <v>9/16/2019</v>
      </c>
    </row>
    <row r="476" spans="1:17" x14ac:dyDescent="0.3">
      <c r="A476" s="106" t="s">
        <v>11119</v>
      </c>
      <c r="B476" s="106" t="s">
        <v>11122</v>
      </c>
      <c r="C476" s="88" t="s">
        <v>113</v>
      </c>
      <c r="D476" s="106" t="s">
        <v>11125</v>
      </c>
      <c r="E476" s="88" t="s">
        <v>65</v>
      </c>
      <c r="F476" s="104">
        <v>0</v>
      </c>
      <c r="G476" s="104">
        <v>3</v>
      </c>
      <c r="H476" s="88" t="s">
        <v>344</v>
      </c>
      <c r="I476" s="184" t="s">
        <v>11392</v>
      </c>
      <c r="J476" s="184" t="s">
        <v>11392</v>
      </c>
      <c r="K476" s="184" t="s">
        <v>11391</v>
      </c>
      <c r="L476" s="104">
        <v>14</v>
      </c>
      <c r="M476" s="116">
        <v>43724</v>
      </c>
      <c r="N476" s="106" t="s">
        <v>9977</v>
      </c>
      <c r="O476" s="88"/>
      <c r="P4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&lt;tr&gt;&lt;td&gt;25112-0400&lt;/td&gt;&lt;td&gt;Partially grouted riprap, method A, class 4&lt;/td&gt;&lt;td&gt;m3&lt;/td&gt;&lt;td&gt;PARTIALLY GROUTED RIPRAP, METHOD A, CLASS 4&lt;/td&gt;&lt;td&gt;CUYD&lt;/td&gt;&lt;td&gt;0&lt;/td&gt;&lt;td&gt;3&lt;/td&gt;&lt;td&gt;N&lt;/td&gt;&lt;td&gt;9/16/2019&lt;/td&gt;&lt;td&gt;&lt;/td&gt;&lt;/tr&gt;</v>
      </c>
      <c r="Q476" s="106" t="str">
        <f>IF(PayItems[[#This Row],[Date Added / Modified]]&gt;0,TEXT(PayItems[[#This Row],[Date Added / Modified]],"m/d/yyy"),"")</f>
        <v>9/16/2019</v>
      </c>
    </row>
    <row r="477" spans="1:17" x14ac:dyDescent="0.3">
      <c r="A477" s="106" t="s">
        <v>11126</v>
      </c>
      <c r="B477" s="106" t="s">
        <v>11129</v>
      </c>
      <c r="C477" s="88" t="s">
        <v>113</v>
      </c>
      <c r="D477" s="106" t="s">
        <v>11132</v>
      </c>
      <c r="E477" s="88" t="s">
        <v>65</v>
      </c>
      <c r="F477" s="104">
        <v>0</v>
      </c>
      <c r="G477" s="104">
        <v>3</v>
      </c>
      <c r="H477" s="88" t="s">
        <v>344</v>
      </c>
      <c r="I477" s="184" t="s">
        <v>11392</v>
      </c>
      <c r="J477" s="184" t="s">
        <v>11392</v>
      </c>
      <c r="K477" s="184" t="s">
        <v>11391</v>
      </c>
      <c r="L477" s="104">
        <v>14</v>
      </c>
      <c r="M477" s="116">
        <v>43724</v>
      </c>
      <c r="N477" s="106" t="s">
        <v>9977</v>
      </c>
      <c r="O477" s="88"/>
      <c r="P4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&lt;tr&gt;&lt;td&gt;25112-2200&lt;/td&gt;&lt;td&gt;Partially grouted riprap, method B, class 2&lt;/td&gt;&lt;td&gt;m3&lt;/td&gt;&lt;td&gt;PARTIALLY GROUTED RIPRAP, METHOD B, CLASS 2&lt;/td&gt;&lt;td&gt;CUYD&lt;/td&gt;&lt;td&gt;0&lt;/td&gt;&lt;td&gt;3&lt;/td&gt;&lt;td&gt;N&lt;/td&gt;&lt;td&gt;9/16/2019&lt;/td&gt;&lt;td&gt;&lt;/td&gt;&lt;/tr&gt;</v>
      </c>
      <c r="Q477" s="106" t="str">
        <f>IF(PayItems[[#This Row],[Date Added / Modified]]&gt;0,TEXT(PayItems[[#This Row],[Date Added / Modified]],"m/d/yyy"),"")</f>
        <v>9/16/2019</v>
      </c>
    </row>
    <row r="478" spans="1:17" x14ac:dyDescent="0.3">
      <c r="A478" s="106" t="s">
        <v>11127</v>
      </c>
      <c r="B478" s="106" t="s">
        <v>11130</v>
      </c>
      <c r="C478" s="88" t="s">
        <v>113</v>
      </c>
      <c r="D478" s="106" t="s">
        <v>11133</v>
      </c>
      <c r="E478" s="88" t="s">
        <v>65</v>
      </c>
      <c r="F478" s="104">
        <v>0</v>
      </c>
      <c r="G478" s="104">
        <v>3</v>
      </c>
      <c r="H478" s="88" t="s">
        <v>344</v>
      </c>
      <c r="I478" s="184" t="s">
        <v>11392</v>
      </c>
      <c r="J478" s="184" t="s">
        <v>11392</v>
      </c>
      <c r="K478" s="184" t="s">
        <v>11391</v>
      </c>
      <c r="L478" s="104">
        <v>14</v>
      </c>
      <c r="M478" s="116">
        <v>43724</v>
      </c>
      <c r="N478" s="106" t="s">
        <v>9977</v>
      </c>
      <c r="O478" s="88"/>
      <c r="P4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&lt;tr&gt;&lt;td&gt;25112-2300&lt;/td&gt;&lt;td&gt;Partially grouted riprap, method B, class 3&lt;/td&gt;&lt;td&gt;m3&lt;/td&gt;&lt;td&gt;PARTIALLY GROUTED RIPRAP, METHOD B, CLASS 3&lt;/td&gt;&lt;td&gt;CUYD&lt;/td&gt;&lt;td&gt;0&lt;/td&gt;&lt;td&gt;3&lt;/td&gt;&lt;td&gt;N&lt;/td&gt;&lt;td&gt;9/16/2019&lt;/td&gt;&lt;td&gt;&lt;/td&gt;&lt;/tr&gt;</v>
      </c>
      <c r="Q478" s="106" t="str">
        <f>IF(PayItems[[#This Row],[Date Added / Modified]]&gt;0,TEXT(PayItems[[#This Row],[Date Added / Modified]],"m/d/yyy"),"")</f>
        <v>9/16/2019</v>
      </c>
    </row>
    <row r="479" spans="1:17" x14ac:dyDescent="0.3">
      <c r="A479" s="106" t="s">
        <v>11128</v>
      </c>
      <c r="B479" s="106" t="s">
        <v>11131</v>
      </c>
      <c r="C479" s="88" t="s">
        <v>113</v>
      </c>
      <c r="D479" s="106" t="s">
        <v>11134</v>
      </c>
      <c r="E479" s="88" t="s">
        <v>65</v>
      </c>
      <c r="F479" s="104">
        <v>0</v>
      </c>
      <c r="G479" s="104">
        <v>3</v>
      </c>
      <c r="H479" s="88" t="s">
        <v>344</v>
      </c>
      <c r="I479" s="184" t="s">
        <v>11392</v>
      </c>
      <c r="J479" s="184" t="s">
        <v>11392</v>
      </c>
      <c r="K479" s="184" t="s">
        <v>11391</v>
      </c>
      <c r="L479" s="104">
        <v>14</v>
      </c>
      <c r="M479" s="116">
        <v>43724</v>
      </c>
      <c r="N479" s="106" t="s">
        <v>9977</v>
      </c>
      <c r="O479" s="88"/>
      <c r="P4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&lt;tr&gt;&lt;td&gt;25112-2400&lt;/td&gt;&lt;td&gt;Partially grouted riprap, method B, class 4&lt;/td&gt;&lt;td&gt;m3&lt;/td&gt;&lt;td&gt;PARTIALLY GROUTED RIPRAP, METHOD B, CLASS 4&lt;/td&gt;&lt;td&gt;CUYD&lt;/td&gt;&lt;td&gt;0&lt;/td&gt;&lt;td&gt;3&lt;/td&gt;&lt;td&gt;N&lt;/td&gt;&lt;td&gt;9/16/2019&lt;/td&gt;&lt;td&gt;&lt;/td&gt;&lt;/tr&gt;</v>
      </c>
      <c r="Q479" s="106" t="str">
        <f>IF(PayItems[[#This Row],[Date Added / Modified]]&gt;0,TEXT(PayItems[[#This Row],[Date Added / Modified]],"m/d/yyy"),"")</f>
        <v>9/16/2019</v>
      </c>
    </row>
    <row r="480" spans="1:17" x14ac:dyDescent="0.3">
      <c r="A480" s="6" t="s">
        <v>1166</v>
      </c>
      <c r="B480" s="6" t="s">
        <v>1167</v>
      </c>
      <c r="C480" s="6" t="s">
        <v>113</v>
      </c>
      <c r="D480" s="6" t="s">
        <v>1168</v>
      </c>
      <c r="E480" s="6" t="s">
        <v>65</v>
      </c>
      <c r="F480" s="8">
        <v>0</v>
      </c>
      <c r="G480" s="8">
        <v>3</v>
      </c>
      <c r="H480" s="6" t="s">
        <v>344</v>
      </c>
      <c r="I480" s="184" t="s">
        <v>11392</v>
      </c>
      <c r="J480" s="184" t="s">
        <v>11392</v>
      </c>
      <c r="K480" s="184" t="s">
        <v>11391</v>
      </c>
      <c r="L480" s="8">
        <v>14</v>
      </c>
      <c r="M480" s="116"/>
      <c r="P4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&lt;tr&gt;&lt;td&gt;25115-0000&lt;/td&gt;&lt;td&gt;Imbricated riprap&lt;/td&gt;&lt;td&gt;m3&lt;/td&gt;&lt;td&gt;IMBRICATED RIPRAP&lt;/td&gt;&lt;td&gt;CUYD&lt;/td&gt;&lt;td&gt;0&lt;/td&gt;&lt;td&gt;3&lt;/td&gt;&lt;td&gt;N&lt;/td&gt;&lt;td&gt; &lt;/td&gt;&lt;td&gt;&lt;/td&gt;&lt;/tr&gt;</v>
      </c>
      <c r="Q480" s="106" t="str">
        <f>IF(PayItems[[#This Row],[Date Added / Modified]]&gt;0,TEXT(PayItems[[#This Row],[Date Added / Modified]],"m/d/yyy"),"")</f>
        <v/>
      </c>
    </row>
    <row r="481" spans="1:17" x14ac:dyDescent="0.3">
      <c r="A481" s="6" t="s">
        <v>9802</v>
      </c>
      <c r="B481" s="6" t="s">
        <v>9340</v>
      </c>
      <c r="C481" s="6" t="s">
        <v>110</v>
      </c>
      <c r="D481" s="6" t="s">
        <v>9362</v>
      </c>
      <c r="E481" s="6" t="s">
        <v>63</v>
      </c>
      <c r="F481" s="8">
        <v>0</v>
      </c>
      <c r="G481" s="8">
        <v>3</v>
      </c>
      <c r="H481" s="6" t="s">
        <v>344</v>
      </c>
      <c r="I481" s="184" t="s">
        <v>11392</v>
      </c>
      <c r="J481" s="184" t="s">
        <v>11392</v>
      </c>
      <c r="K481" s="184" t="s">
        <v>11391</v>
      </c>
      <c r="L481" s="8">
        <v>14</v>
      </c>
      <c r="M481" s="116"/>
      <c r="P4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&lt;tr&gt;&lt;td&gt;25120-0000&lt;/td&gt;&lt;td&gt;Riprap ditch, method A&lt;/td&gt;&lt;td&gt;m&lt;/td&gt;&lt;td&gt;RIPRAP DITCH, METHOD A&lt;/td&gt;&lt;td&gt;LNFT&lt;/td&gt;&lt;td&gt;0&lt;/td&gt;&lt;td&gt;3&lt;/td&gt;&lt;td&gt;N&lt;/td&gt;&lt;td&gt; &lt;/td&gt;&lt;td&gt;&lt;/td&gt;&lt;/tr&gt;</v>
      </c>
      <c r="Q481" s="106" t="str">
        <f>IF(PayItems[[#This Row],[Date Added / Modified]]&gt;0,TEXT(PayItems[[#This Row],[Date Added / Modified]],"m/d/yyy"),"")</f>
        <v/>
      </c>
    </row>
    <row r="482" spans="1:17" x14ac:dyDescent="0.3">
      <c r="A482" s="6" t="s">
        <v>9803</v>
      </c>
      <c r="B482" s="6" t="s">
        <v>9341</v>
      </c>
      <c r="C482" s="6" t="s">
        <v>110</v>
      </c>
      <c r="D482" s="6" t="s">
        <v>9363</v>
      </c>
      <c r="E482" s="6" t="s">
        <v>63</v>
      </c>
      <c r="F482" s="8">
        <v>0</v>
      </c>
      <c r="G482" s="8">
        <v>3</v>
      </c>
      <c r="H482" s="6" t="s">
        <v>344</v>
      </c>
      <c r="I482" s="184" t="s">
        <v>11392</v>
      </c>
      <c r="J482" s="184" t="s">
        <v>11392</v>
      </c>
      <c r="K482" s="184" t="s">
        <v>11391</v>
      </c>
      <c r="L482" s="8">
        <v>14</v>
      </c>
      <c r="M482" s="116"/>
      <c r="P4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&lt;tr&gt;&lt;td&gt;25120-0100&lt;/td&gt;&lt;td&gt;Riprap ditch, method A, class 1&lt;/td&gt;&lt;td&gt;m&lt;/td&gt;&lt;td&gt;RIPRAP DITCH, METHOD A, CLASS 1&lt;/td&gt;&lt;td&gt;LNFT&lt;/td&gt;&lt;td&gt;0&lt;/td&gt;&lt;td&gt;3&lt;/td&gt;&lt;td&gt;N&lt;/td&gt;&lt;td&gt; &lt;/td&gt;&lt;td&gt;&lt;/td&gt;&lt;/tr&gt;</v>
      </c>
      <c r="Q482" s="106" t="str">
        <f>IF(PayItems[[#This Row],[Date Added / Modified]]&gt;0,TEXT(PayItems[[#This Row],[Date Added / Modified]],"m/d/yyy"),"")</f>
        <v/>
      </c>
    </row>
    <row r="483" spans="1:17" x14ac:dyDescent="0.3">
      <c r="A483" s="6" t="s">
        <v>9804</v>
      </c>
      <c r="B483" s="6" t="s">
        <v>9342</v>
      </c>
      <c r="C483" s="6" t="s">
        <v>110</v>
      </c>
      <c r="D483" s="6" t="s">
        <v>9364</v>
      </c>
      <c r="E483" s="6" t="s">
        <v>63</v>
      </c>
      <c r="F483" s="8">
        <v>0</v>
      </c>
      <c r="G483" s="8">
        <v>3</v>
      </c>
      <c r="H483" s="6" t="s">
        <v>344</v>
      </c>
      <c r="I483" s="184" t="s">
        <v>11392</v>
      </c>
      <c r="J483" s="184" t="s">
        <v>11392</v>
      </c>
      <c r="K483" s="184" t="s">
        <v>11391</v>
      </c>
      <c r="L483" s="8">
        <v>14</v>
      </c>
      <c r="M483" s="116"/>
      <c r="P4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&lt;tr&gt;&lt;td&gt;25120-0200&lt;/td&gt;&lt;td&gt;Riprap ditch, method A, class 2&lt;/td&gt;&lt;td&gt;m&lt;/td&gt;&lt;td&gt;RIPRAP DITCH, METHOD A, CLASS 2&lt;/td&gt;&lt;td&gt;LNFT&lt;/td&gt;&lt;td&gt;0&lt;/td&gt;&lt;td&gt;3&lt;/td&gt;&lt;td&gt;N&lt;/td&gt;&lt;td&gt; &lt;/td&gt;&lt;td&gt;&lt;/td&gt;&lt;/tr&gt;</v>
      </c>
      <c r="Q483" s="106" t="str">
        <f>IF(PayItems[[#This Row],[Date Added / Modified]]&gt;0,TEXT(PayItems[[#This Row],[Date Added / Modified]],"m/d/yyy"),"")</f>
        <v/>
      </c>
    </row>
    <row r="484" spans="1:17" x14ac:dyDescent="0.3">
      <c r="A484" s="6" t="s">
        <v>9805</v>
      </c>
      <c r="B484" s="6" t="s">
        <v>9343</v>
      </c>
      <c r="C484" s="6" t="s">
        <v>110</v>
      </c>
      <c r="D484" s="6" t="s">
        <v>9365</v>
      </c>
      <c r="E484" s="6" t="s">
        <v>63</v>
      </c>
      <c r="F484" s="8">
        <v>0</v>
      </c>
      <c r="G484" s="8">
        <v>3</v>
      </c>
      <c r="H484" s="6" t="s">
        <v>344</v>
      </c>
      <c r="I484" s="184" t="s">
        <v>11392</v>
      </c>
      <c r="J484" s="184" t="s">
        <v>11392</v>
      </c>
      <c r="K484" s="184" t="s">
        <v>11391</v>
      </c>
      <c r="L484" s="8">
        <v>14</v>
      </c>
      <c r="M484" s="116"/>
      <c r="P4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&lt;tr&gt;&lt;td&gt;25120-0300&lt;/td&gt;&lt;td&gt;Riprap ditch, method A, class 3&lt;/td&gt;&lt;td&gt;m&lt;/td&gt;&lt;td&gt;RIPRAP DITCH, METHOD A, CLASS 3&lt;/td&gt;&lt;td&gt;LNFT&lt;/td&gt;&lt;td&gt;0&lt;/td&gt;&lt;td&gt;3&lt;/td&gt;&lt;td&gt;N&lt;/td&gt;&lt;td&gt; &lt;/td&gt;&lt;td&gt;&lt;/td&gt;&lt;/tr&gt;</v>
      </c>
      <c r="Q484" s="106" t="str">
        <f>IF(PayItems[[#This Row],[Date Added / Modified]]&gt;0,TEXT(PayItems[[#This Row],[Date Added / Modified]],"m/d/yyy"),"")</f>
        <v/>
      </c>
    </row>
    <row r="485" spans="1:17" x14ac:dyDescent="0.3">
      <c r="A485" s="6" t="s">
        <v>9806</v>
      </c>
      <c r="B485" s="6" t="s">
        <v>9344</v>
      </c>
      <c r="C485" s="6" t="s">
        <v>110</v>
      </c>
      <c r="D485" s="6" t="s">
        <v>9366</v>
      </c>
      <c r="E485" s="6" t="s">
        <v>63</v>
      </c>
      <c r="F485" s="8">
        <v>0</v>
      </c>
      <c r="G485" s="8">
        <v>3</v>
      </c>
      <c r="H485" s="6" t="s">
        <v>344</v>
      </c>
      <c r="I485" s="184" t="s">
        <v>11392</v>
      </c>
      <c r="J485" s="184" t="s">
        <v>11392</v>
      </c>
      <c r="K485" s="184" t="s">
        <v>11391</v>
      </c>
      <c r="L485" s="8">
        <v>14</v>
      </c>
      <c r="M485" s="116"/>
      <c r="P4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&lt;tr&gt;&lt;td&gt;25120-0400&lt;/td&gt;&lt;td&gt;Riprap ditch, method A, class 4&lt;/td&gt;&lt;td&gt;m&lt;/td&gt;&lt;td&gt;RIPRAP DITCH, METHOD A, CLASS 4&lt;/td&gt;&lt;td&gt;LNFT&lt;/td&gt;&lt;td&gt;0&lt;/td&gt;&lt;td&gt;3&lt;/td&gt;&lt;td&gt;N&lt;/td&gt;&lt;td&gt; &lt;/td&gt;&lt;td&gt;&lt;/td&gt;&lt;/tr&gt;</v>
      </c>
      <c r="Q485" s="106" t="str">
        <f>IF(PayItems[[#This Row],[Date Added / Modified]]&gt;0,TEXT(PayItems[[#This Row],[Date Added / Modified]],"m/d/yyy"),"")</f>
        <v/>
      </c>
    </row>
    <row r="486" spans="1:17" x14ac:dyDescent="0.3">
      <c r="A486" s="6" t="s">
        <v>9807</v>
      </c>
      <c r="B486" s="6" t="s">
        <v>9345</v>
      </c>
      <c r="C486" s="6" t="s">
        <v>110</v>
      </c>
      <c r="D486" s="6" t="s">
        <v>9367</v>
      </c>
      <c r="E486" s="6" t="s">
        <v>63</v>
      </c>
      <c r="F486" s="8">
        <v>0</v>
      </c>
      <c r="G486" s="8">
        <v>3</v>
      </c>
      <c r="H486" s="6" t="s">
        <v>344</v>
      </c>
      <c r="I486" s="184" t="s">
        <v>11392</v>
      </c>
      <c r="J486" s="184" t="s">
        <v>11392</v>
      </c>
      <c r="K486" s="184" t="s">
        <v>11391</v>
      </c>
      <c r="L486" s="8">
        <v>14</v>
      </c>
      <c r="M486" s="116"/>
      <c r="P4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&lt;tr&gt;&lt;td&gt;25120-0500&lt;/td&gt;&lt;td&gt;Riprap ditch, method A, class 5&lt;/td&gt;&lt;td&gt;m&lt;/td&gt;&lt;td&gt;RIPRAP DITCH, METHOD A, CLASS 5&lt;/td&gt;&lt;td&gt;LNFT&lt;/td&gt;&lt;td&gt;0&lt;/td&gt;&lt;td&gt;3&lt;/td&gt;&lt;td&gt;N&lt;/td&gt;&lt;td&gt; &lt;/td&gt;&lt;td&gt;&lt;/td&gt;&lt;/tr&gt;</v>
      </c>
      <c r="Q486" s="106" t="str">
        <f>IF(PayItems[[#This Row],[Date Added / Modified]]&gt;0,TEXT(PayItems[[#This Row],[Date Added / Modified]],"m/d/yyy"),"")</f>
        <v/>
      </c>
    </row>
    <row r="487" spans="1:17" x14ac:dyDescent="0.3">
      <c r="A487" s="6" t="s">
        <v>9808</v>
      </c>
      <c r="B487" s="6" t="s">
        <v>9346</v>
      </c>
      <c r="C487" s="6" t="s">
        <v>110</v>
      </c>
      <c r="D487" s="6" t="s">
        <v>9368</v>
      </c>
      <c r="E487" s="6" t="s">
        <v>63</v>
      </c>
      <c r="F487" s="8">
        <v>0</v>
      </c>
      <c r="G487" s="8">
        <v>3</v>
      </c>
      <c r="H487" s="6" t="s">
        <v>344</v>
      </c>
      <c r="I487" s="184" t="s">
        <v>11392</v>
      </c>
      <c r="J487" s="184" t="s">
        <v>11392</v>
      </c>
      <c r="K487" s="184" t="s">
        <v>11391</v>
      </c>
      <c r="L487" s="8">
        <v>14</v>
      </c>
      <c r="M487" s="116"/>
      <c r="P4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&lt;tr&gt;&lt;td&gt;25120-0600&lt;/td&gt;&lt;td&gt;Riprap ditch, method A, class 6&lt;/td&gt;&lt;td&gt;m&lt;/td&gt;&lt;td&gt;RIPRAP DITCH, METHOD A, CLASS 6&lt;/td&gt;&lt;td&gt;LNFT&lt;/td&gt;&lt;td&gt;0&lt;/td&gt;&lt;td&gt;3&lt;/td&gt;&lt;td&gt;N&lt;/td&gt;&lt;td&gt; &lt;/td&gt;&lt;td&gt;&lt;/td&gt;&lt;/tr&gt;</v>
      </c>
      <c r="Q487" s="106" t="str">
        <f>IF(PayItems[[#This Row],[Date Added / Modified]]&gt;0,TEXT(PayItems[[#This Row],[Date Added / Modified]],"m/d/yyy"),"")</f>
        <v/>
      </c>
    </row>
    <row r="488" spans="1:17" x14ac:dyDescent="0.3">
      <c r="A488" s="6" t="s">
        <v>9809</v>
      </c>
      <c r="B488" s="6" t="s">
        <v>9347</v>
      </c>
      <c r="C488" s="6" t="s">
        <v>110</v>
      </c>
      <c r="D488" s="6" t="s">
        <v>9369</v>
      </c>
      <c r="E488" s="6" t="s">
        <v>63</v>
      </c>
      <c r="F488" s="8">
        <v>0</v>
      </c>
      <c r="G488" s="8">
        <v>3</v>
      </c>
      <c r="H488" s="6" t="s">
        <v>344</v>
      </c>
      <c r="I488" s="184" t="s">
        <v>11392</v>
      </c>
      <c r="J488" s="184" t="s">
        <v>11392</v>
      </c>
      <c r="K488" s="184" t="s">
        <v>11391</v>
      </c>
      <c r="L488" s="8">
        <v>14</v>
      </c>
      <c r="M488" s="116"/>
      <c r="P4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&lt;tr&gt;&lt;td&gt;25120-0700&lt;/td&gt;&lt;td&gt;Riprap ditch, method A, class 7&lt;/td&gt;&lt;td&gt;m&lt;/td&gt;&lt;td&gt;RIPRAP DITCH, METHOD A, CLASS 7&lt;/td&gt;&lt;td&gt;LNFT&lt;/td&gt;&lt;td&gt;0&lt;/td&gt;&lt;td&gt;3&lt;/td&gt;&lt;td&gt;N&lt;/td&gt;&lt;td&gt; &lt;/td&gt;&lt;td&gt;&lt;/td&gt;&lt;/tr&gt;</v>
      </c>
      <c r="Q488" s="106" t="str">
        <f>IF(PayItems[[#This Row],[Date Added / Modified]]&gt;0,TEXT(PayItems[[#This Row],[Date Added / Modified]],"m/d/yyy"),"")</f>
        <v/>
      </c>
    </row>
    <row r="489" spans="1:17" x14ac:dyDescent="0.3">
      <c r="A489" s="6" t="s">
        <v>9810</v>
      </c>
      <c r="B489" s="6" t="s">
        <v>9348</v>
      </c>
      <c r="C489" s="6" t="s">
        <v>110</v>
      </c>
      <c r="D489" s="6" t="s">
        <v>9370</v>
      </c>
      <c r="E489" s="6" t="s">
        <v>63</v>
      </c>
      <c r="F489" s="8">
        <v>0</v>
      </c>
      <c r="G489" s="8">
        <v>3</v>
      </c>
      <c r="H489" s="6" t="s">
        <v>344</v>
      </c>
      <c r="I489" s="184" t="s">
        <v>11392</v>
      </c>
      <c r="J489" s="184" t="s">
        <v>11392</v>
      </c>
      <c r="K489" s="184" t="s">
        <v>11391</v>
      </c>
      <c r="L489" s="8">
        <v>14</v>
      </c>
      <c r="M489" s="116"/>
      <c r="P4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&lt;tr&gt;&lt;td&gt;25120-0800&lt;/td&gt;&lt;td&gt;Riprap ditch, method A, class 8&lt;/td&gt;&lt;td&gt;m&lt;/td&gt;&lt;td&gt;RIPRAP DITCH, METHOD A, CLASS 8&lt;/td&gt;&lt;td&gt;LNFT&lt;/td&gt;&lt;td&gt;0&lt;/td&gt;&lt;td&gt;3&lt;/td&gt;&lt;td&gt;N&lt;/td&gt;&lt;td&gt; &lt;/td&gt;&lt;td&gt;&lt;/td&gt;&lt;/tr&gt;</v>
      </c>
      <c r="Q489" s="106" t="str">
        <f>IF(PayItems[[#This Row],[Date Added / Modified]]&gt;0,TEXT(PayItems[[#This Row],[Date Added / Modified]],"m/d/yyy"),"")</f>
        <v/>
      </c>
    </row>
    <row r="490" spans="1:17" x14ac:dyDescent="0.3">
      <c r="A490" s="6" t="s">
        <v>9811</v>
      </c>
      <c r="B490" s="6" t="s">
        <v>9349</v>
      </c>
      <c r="C490" s="6" t="s">
        <v>110</v>
      </c>
      <c r="D490" s="6" t="s">
        <v>9371</v>
      </c>
      <c r="E490" s="6" t="s">
        <v>63</v>
      </c>
      <c r="F490" s="8">
        <v>0</v>
      </c>
      <c r="G490" s="8">
        <v>3</v>
      </c>
      <c r="H490" s="6" t="s">
        <v>344</v>
      </c>
      <c r="I490" s="184" t="s">
        <v>11392</v>
      </c>
      <c r="J490" s="184" t="s">
        <v>11392</v>
      </c>
      <c r="K490" s="184" t="s">
        <v>11391</v>
      </c>
      <c r="L490" s="8">
        <v>14</v>
      </c>
      <c r="M490" s="116"/>
      <c r="P4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&lt;tr&gt;&lt;td&gt;25120-0900&lt;/td&gt;&lt;td&gt;Riprap ditch, method A, class 9&lt;/td&gt;&lt;td&gt;m&lt;/td&gt;&lt;td&gt;RIPRAP DITCH, METHOD A, CLASS 9&lt;/td&gt;&lt;td&gt;LNFT&lt;/td&gt;&lt;td&gt;0&lt;/td&gt;&lt;td&gt;3&lt;/td&gt;&lt;td&gt;N&lt;/td&gt;&lt;td&gt; &lt;/td&gt;&lt;td&gt;&lt;/td&gt;&lt;/tr&gt;</v>
      </c>
      <c r="Q490" s="106" t="str">
        <f>IF(PayItems[[#This Row],[Date Added / Modified]]&gt;0,TEXT(PayItems[[#This Row],[Date Added / Modified]],"m/d/yyy"),"")</f>
        <v/>
      </c>
    </row>
    <row r="491" spans="1:17" x14ac:dyDescent="0.3">
      <c r="A491" s="6" t="s">
        <v>1169</v>
      </c>
      <c r="B491" s="6" t="s">
        <v>9350</v>
      </c>
      <c r="C491" s="6" t="s">
        <v>110</v>
      </c>
      <c r="D491" s="6" t="s">
        <v>9372</v>
      </c>
      <c r="E491" s="6" t="s">
        <v>63</v>
      </c>
      <c r="F491" s="8">
        <v>0</v>
      </c>
      <c r="G491" s="8">
        <v>3</v>
      </c>
      <c r="H491" s="6" t="s">
        <v>344</v>
      </c>
      <c r="I491" s="184" t="s">
        <v>11392</v>
      </c>
      <c r="J491" s="184" t="s">
        <v>11392</v>
      </c>
      <c r="K491" s="184" t="s">
        <v>11391</v>
      </c>
      <c r="L491" s="8">
        <v>14</v>
      </c>
      <c r="M491" s="116"/>
      <c r="P4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&lt;tr&gt;&lt;td&gt;25120-1000&lt;/td&gt;&lt;td&gt;Riprap ditch, method A, class 10&lt;/td&gt;&lt;td&gt;m&lt;/td&gt;&lt;td&gt;RIPRAP DITCH, METHOD A, CLASS 10&lt;/td&gt;&lt;td&gt;LNFT&lt;/td&gt;&lt;td&gt;0&lt;/td&gt;&lt;td&gt;3&lt;/td&gt;&lt;td&gt;N&lt;/td&gt;&lt;td&gt; &lt;/td&gt;&lt;td&gt;&lt;/td&gt;&lt;/tr&gt;</v>
      </c>
      <c r="Q491" s="106" t="str">
        <f>IF(PayItems[[#This Row],[Date Added / Modified]]&gt;0,TEXT(PayItems[[#This Row],[Date Added / Modified]],"m/d/yyy"),"")</f>
        <v/>
      </c>
    </row>
    <row r="492" spans="1:17" x14ac:dyDescent="0.3">
      <c r="A492" s="6" t="s">
        <v>1170</v>
      </c>
      <c r="B492" s="6" t="s">
        <v>9351</v>
      </c>
      <c r="C492" s="6" t="s">
        <v>110</v>
      </c>
      <c r="D492" s="6" t="s">
        <v>9373</v>
      </c>
      <c r="E492" s="6" t="s">
        <v>63</v>
      </c>
      <c r="F492" s="8">
        <v>0</v>
      </c>
      <c r="G492" s="8">
        <v>3</v>
      </c>
      <c r="H492" s="6" t="s">
        <v>344</v>
      </c>
      <c r="I492" s="184" t="s">
        <v>11392</v>
      </c>
      <c r="J492" s="184" t="s">
        <v>11392</v>
      </c>
      <c r="K492" s="184" t="s">
        <v>11391</v>
      </c>
      <c r="L492" s="8">
        <v>14</v>
      </c>
      <c r="M492" s="116"/>
      <c r="P4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&lt;tr&gt;&lt;td&gt;25120-2000&lt;/td&gt;&lt;td&gt;Riprap ditch, method B&lt;/td&gt;&lt;td&gt;m&lt;/td&gt;&lt;td&gt;RIPRAP DITCH, METHOD B&lt;/td&gt;&lt;td&gt;LNFT&lt;/td&gt;&lt;td&gt;0&lt;/td&gt;&lt;td&gt;3&lt;/td&gt;&lt;td&gt;N&lt;/td&gt;&lt;td&gt; &lt;/td&gt;&lt;td&gt;&lt;/td&gt;&lt;/tr&gt;</v>
      </c>
      <c r="Q492" s="106" t="str">
        <f>IF(PayItems[[#This Row],[Date Added / Modified]]&gt;0,TEXT(PayItems[[#This Row],[Date Added / Modified]],"m/d/yyy"),"")</f>
        <v/>
      </c>
    </row>
    <row r="493" spans="1:17" x14ac:dyDescent="0.3">
      <c r="A493" s="6" t="s">
        <v>9812</v>
      </c>
      <c r="B493" s="6" t="s">
        <v>9352</v>
      </c>
      <c r="C493" s="6" t="s">
        <v>110</v>
      </c>
      <c r="D493" s="6" t="s">
        <v>9374</v>
      </c>
      <c r="E493" s="6" t="s">
        <v>63</v>
      </c>
      <c r="F493" s="8">
        <v>0</v>
      </c>
      <c r="G493" s="8">
        <v>3</v>
      </c>
      <c r="H493" s="6" t="s">
        <v>344</v>
      </c>
      <c r="I493" s="184" t="s">
        <v>11392</v>
      </c>
      <c r="J493" s="184" t="s">
        <v>11392</v>
      </c>
      <c r="K493" s="184" t="s">
        <v>11391</v>
      </c>
      <c r="L493" s="8">
        <v>14</v>
      </c>
      <c r="M493" s="116"/>
      <c r="P4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&lt;tr&gt;&lt;td&gt;25120-2100&lt;/td&gt;&lt;td&gt;Riprap ditch, method B, class 1&lt;/td&gt;&lt;td&gt;m&lt;/td&gt;&lt;td&gt;RIPRAP DITCH, METHOD B, CLASS 1&lt;/td&gt;&lt;td&gt;LNFT&lt;/td&gt;&lt;td&gt;0&lt;/td&gt;&lt;td&gt;3&lt;/td&gt;&lt;td&gt;N&lt;/td&gt;&lt;td&gt; &lt;/td&gt;&lt;td&gt;&lt;/td&gt;&lt;/tr&gt;</v>
      </c>
      <c r="Q493" s="106" t="str">
        <f>IF(PayItems[[#This Row],[Date Added / Modified]]&gt;0,TEXT(PayItems[[#This Row],[Date Added / Modified]],"m/d/yyy"),"")</f>
        <v/>
      </c>
    </row>
    <row r="494" spans="1:17" x14ac:dyDescent="0.3">
      <c r="A494" s="6" t="s">
        <v>9813</v>
      </c>
      <c r="B494" s="6" t="s">
        <v>9353</v>
      </c>
      <c r="C494" s="6" t="s">
        <v>110</v>
      </c>
      <c r="D494" s="6" t="s">
        <v>9375</v>
      </c>
      <c r="E494" s="6" t="s">
        <v>63</v>
      </c>
      <c r="F494" s="8">
        <v>0</v>
      </c>
      <c r="G494" s="8">
        <v>3</v>
      </c>
      <c r="H494" s="6" t="s">
        <v>344</v>
      </c>
      <c r="I494" s="184" t="s">
        <v>11392</v>
      </c>
      <c r="J494" s="184" t="s">
        <v>11392</v>
      </c>
      <c r="K494" s="184" t="s">
        <v>11391</v>
      </c>
      <c r="L494" s="8">
        <v>14</v>
      </c>
      <c r="M494" s="116"/>
      <c r="P4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&lt;tr&gt;&lt;td&gt;25120-2200&lt;/td&gt;&lt;td&gt;Riprap ditch, method B, class 2&lt;/td&gt;&lt;td&gt;m&lt;/td&gt;&lt;td&gt;RIPRAP DITCH, METHOD B, CLASS 2&lt;/td&gt;&lt;td&gt;LNFT&lt;/td&gt;&lt;td&gt;0&lt;/td&gt;&lt;td&gt;3&lt;/td&gt;&lt;td&gt;N&lt;/td&gt;&lt;td&gt; &lt;/td&gt;&lt;td&gt;&lt;/td&gt;&lt;/tr&gt;</v>
      </c>
      <c r="Q494" s="106" t="str">
        <f>IF(PayItems[[#This Row],[Date Added / Modified]]&gt;0,TEXT(PayItems[[#This Row],[Date Added / Modified]],"m/d/yyy"),"")</f>
        <v/>
      </c>
    </row>
    <row r="495" spans="1:17" x14ac:dyDescent="0.3">
      <c r="A495" s="6" t="s">
        <v>9814</v>
      </c>
      <c r="B495" s="6" t="s">
        <v>9354</v>
      </c>
      <c r="C495" s="6" t="s">
        <v>110</v>
      </c>
      <c r="D495" s="6" t="s">
        <v>9376</v>
      </c>
      <c r="E495" s="6" t="s">
        <v>63</v>
      </c>
      <c r="F495" s="8">
        <v>0</v>
      </c>
      <c r="G495" s="8">
        <v>3</v>
      </c>
      <c r="H495" s="6" t="s">
        <v>344</v>
      </c>
      <c r="I495" s="184" t="s">
        <v>11392</v>
      </c>
      <c r="J495" s="184" t="s">
        <v>11392</v>
      </c>
      <c r="K495" s="184" t="s">
        <v>11391</v>
      </c>
      <c r="L495" s="8">
        <v>14</v>
      </c>
      <c r="M495" s="116"/>
      <c r="P4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&lt;tr&gt;&lt;td&gt;25120-2300&lt;/td&gt;&lt;td&gt;Riprap ditch, method B, class 3&lt;/td&gt;&lt;td&gt;m&lt;/td&gt;&lt;td&gt;RIPRAP DITCH, METHOD B, CLASS 3&lt;/td&gt;&lt;td&gt;LNFT&lt;/td&gt;&lt;td&gt;0&lt;/td&gt;&lt;td&gt;3&lt;/td&gt;&lt;td&gt;N&lt;/td&gt;&lt;td&gt; &lt;/td&gt;&lt;td&gt;&lt;/td&gt;&lt;/tr&gt;</v>
      </c>
      <c r="Q495" s="106" t="str">
        <f>IF(PayItems[[#This Row],[Date Added / Modified]]&gt;0,TEXT(PayItems[[#This Row],[Date Added / Modified]],"m/d/yyy"),"")</f>
        <v/>
      </c>
    </row>
    <row r="496" spans="1:17" x14ac:dyDescent="0.3">
      <c r="A496" s="6" t="s">
        <v>9815</v>
      </c>
      <c r="B496" s="6" t="s">
        <v>9355</v>
      </c>
      <c r="C496" s="6" t="s">
        <v>110</v>
      </c>
      <c r="D496" s="6" t="s">
        <v>9377</v>
      </c>
      <c r="E496" s="6" t="s">
        <v>63</v>
      </c>
      <c r="F496" s="8">
        <v>0</v>
      </c>
      <c r="G496" s="8">
        <v>3</v>
      </c>
      <c r="H496" s="6" t="s">
        <v>344</v>
      </c>
      <c r="I496" s="184" t="s">
        <v>11392</v>
      </c>
      <c r="J496" s="184" t="s">
        <v>11392</v>
      </c>
      <c r="K496" s="184" t="s">
        <v>11391</v>
      </c>
      <c r="L496" s="8">
        <v>14</v>
      </c>
      <c r="M496" s="116"/>
      <c r="P4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&lt;tr&gt;&lt;td&gt;25120-2400&lt;/td&gt;&lt;td&gt;Riprap ditch, method B, class 4&lt;/td&gt;&lt;td&gt;m&lt;/td&gt;&lt;td&gt;RIPRAP DITCH, METHOD B, CLASS 4&lt;/td&gt;&lt;td&gt;LNFT&lt;/td&gt;&lt;td&gt;0&lt;/td&gt;&lt;td&gt;3&lt;/td&gt;&lt;td&gt;N&lt;/td&gt;&lt;td&gt; &lt;/td&gt;&lt;td&gt;&lt;/td&gt;&lt;/tr&gt;</v>
      </c>
      <c r="Q496" s="106" t="str">
        <f>IF(PayItems[[#This Row],[Date Added / Modified]]&gt;0,TEXT(PayItems[[#This Row],[Date Added / Modified]],"m/d/yyy"),"")</f>
        <v/>
      </c>
    </row>
    <row r="497" spans="1:17" x14ac:dyDescent="0.3">
      <c r="A497" s="6" t="s">
        <v>9816</v>
      </c>
      <c r="B497" s="6" t="s">
        <v>9356</v>
      </c>
      <c r="C497" s="6" t="s">
        <v>110</v>
      </c>
      <c r="D497" s="6" t="s">
        <v>9378</v>
      </c>
      <c r="E497" s="6" t="s">
        <v>63</v>
      </c>
      <c r="F497" s="8">
        <v>0</v>
      </c>
      <c r="G497" s="8">
        <v>3</v>
      </c>
      <c r="H497" s="6" t="s">
        <v>344</v>
      </c>
      <c r="I497" s="184" t="s">
        <v>11392</v>
      </c>
      <c r="J497" s="184" t="s">
        <v>11392</v>
      </c>
      <c r="K497" s="184" t="s">
        <v>11391</v>
      </c>
      <c r="L497" s="8">
        <v>14</v>
      </c>
      <c r="M497" s="116"/>
      <c r="P4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&lt;tr&gt;&lt;td&gt;25120-2500&lt;/td&gt;&lt;td&gt;Riprap ditch, method B, class 5&lt;/td&gt;&lt;td&gt;m&lt;/td&gt;&lt;td&gt;RIPRAP DITCH, METHOD B, CLASS 5&lt;/td&gt;&lt;td&gt;LNFT&lt;/td&gt;&lt;td&gt;0&lt;/td&gt;&lt;td&gt;3&lt;/td&gt;&lt;td&gt;N&lt;/td&gt;&lt;td&gt; &lt;/td&gt;&lt;td&gt;&lt;/td&gt;&lt;/tr&gt;</v>
      </c>
      <c r="Q497" s="106" t="str">
        <f>IF(PayItems[[#This Row],[Date Added / Modified]]&gt;0,TEXT(PayItems[[#This Row],[Date Added / Modified]],"m/d/yyy"),"")</f>
        <v/>
      </c>
    </row>
    <row r="498" spans="1:17" x14ac:dyDescent="0.3">
      <c r="A498" s="6" t="s">
        <v>9817</v>
      </c>
      <c r="B498" s="6" t="s">
        <v>9357</v>
      </c>
      <c r="C498" s="6" t="s">
        <v>110</v>
      </c>
      <c r="D498" s="6" t="s">
        <v>9379</v>
      </c>
      <c r="E498" s="6" t="s">
        <v>63</v>
      </c>
      <c r="F498" s="8">
        <v>0</v>
      </c>
      <c r="G498" s="8">
        <v>3</v>
      </c>
      <c r="H498" s="6" t="s">
        <v>344</v>
      </c>
      <c r="I498" s="184" t="s">
        <v>11392</v>
      </c>
      <c r="J498" s="184" t="s">
        <v>11392</v>
      </c>
      <c r="K498" s="184" t="s">
        <v>11391</v>
      </c>
      <c r="L498" s="8">
        <v>14</v>
      </c>
      <c r="M498" s="116"/>
      <c r="P4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&lt;tr&gt;&lt;td&gt;25120-2600&lt;/td&gt;&lt;td&gt;Riprap ditch, method B, class 6&lt;/td&gt;&lt;td&gt;m&lt;/td&gt;&lt;td&gt;RIPRAP DITCH, METHOD B, CLASS 6&lt;/td&gt;&lt;td&gt;LNFT&lt;/td&gt;&lt;td&gt;0&lt;/td&gt;&lt;td&gt;3&lt;/td&gt;&lt;td&gt;N&lt;/td&gt;&lt;td&gt; &lt;/td&gt;&lt;td&gt;&lt;/td&gt;&lt;/tr&gt;</v>
      </c>
      <c r="Q498" s="106" t="str">
        <f>IF(PayItems[[#This Row],[Date Added / Modified]]&gt;0,TEXT(PayItems[[#This Row],[Date Added / Modified]],"m/d/yyy"),"")</f>
        <v/>
      </c>
    </row>
    <row r="499" spans="1:17" x14ac:dyDescent="0.3">
      <c r="A499" s="6" t="s">
        <v>9818</v>
      </c>
      <c r="B499" s="6" t="s">
        <v>9358</v>
      </c>
      <c r="C499" s="6" t="s">
        <v>110</v>
      </c>
      <c r="D499" s="6" t="s">
        <v>9380</v>
      </c>
      <c r="E499" s="6" t="s">
        <v>63</v>
      </c>
      <c r="F499" s="8">
        <v>0</v>
      </c>
      <c r="G499" s="8">
        <v>3</v>
      </c>
      <c r="H499" s="6" t="s">
        <v>344</v>
      </c>
      <c r="I499" s="184" t="s">
        <v>11392</v>
      </c>
      <c r="J499" s="184" t="s">
        <v>11392</v>
      </c>
      <c r="K499" s="184" t="s">
        <v>11391</v>
      </c>
      <c r="L499" s="8">
        <v>14</v>
      </c>
      <c r="M499" s="116"/>
      <c r="P4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&lt;tr&gt;&lt;td&gt;25120-2700&lt;/td&gt;&lt;td&gt;Riprap ditch, method B, class 7&lt;/td&gt;&lt;td&gt;m&lt;/td&gt;&lt;td&gt;RIPRAP DITCH, METHOD B, CLASS 7&lt;/td&gt;&lt;td&gt;LNFT&lt;/td&gt;&lt;td&gt;0&lt;/td&gt;&lt;td&gt;3&lt;/td&gt;&lt;td&gt;N&lt;/td&gt;&lt;td&gt; &lt;/td&gt;&lt;td&gt;&lt;/td&gt;&lt;/tr&gt;</v>
      </c>
      <c r="Q499" s="106" t="str">
        <f>IF(PayItems[[#This Row],[Date Added / Modified]]&gt;0,TEXT(PayItems[[#This Row],[Date Added / Modified]],"m/d/yyy"),"")</f>
        <v/>
      </c>
    </row>
    <row r="500" spans="1:17" x14ac:dyDescent="0.3">
      <c r="A500" s="6" t="s">
        <v>9819</v>
      </c>
      <c r="B500" s="6" t="s">
        <v>9359</v>
      </c>
      <c r="C500" s="6" t="s">
        <v>110</v>
      </c>
      <c r="D500" s="6" t="s">
        <v>9381</v>
      </c>
      <c r="E500" s="6" t="s">
        <v>63</v>
      </c>
      <c r="F500" s="8">
        <v>0</v>
      </c>
      <c r="G500" s="8">
        <v>3</v>
      </c>
      <c r="H500" s="6" t="s">
        <v>344</v>
      </c>
      <c r="I500" s="184" t="s">
        <v>11392</v>
      </c>
      <c r="J500" s="184" t="s">
        <v>11392</v>
      </c>
      <c r="K500" s="184" t="s">
        <v>11391</v>
      </c>
      <c r="L500" s="8">
        <v>14</v>
      </c>
      <c r="M500" s="116"/>
      <c r="P5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&lt;tr&gt;&lt;td&gt;25120-2800&lt;/td&gt;&lt;td&gt;Riprap ditch, method B, class 8&lt;/td&gt;&lt;td&gt;m&lt;/td&gt;&lt;td&gt;RIPRAP DITCH, METHOD B, CLASS 8&lt;/td&gt;&lt;td&gt;LNFT&lt;/td&gt;&lt;td&gt;0&lt;/td&gt;&lt;td&gt;3&lt;/td&gt;&lt;td&gt;N&lt;/td&gt;&lt;td&gt; &lt;/td&gt;&lt;td&gt;&lt;/td&gt;&lt;/tr&gt;</v>
      </c>
      <c r="Q500" s="106" t="str">
        <f>IF(PayItems[[#This Row],[Date Added / Modified]]&gt;0,TEXT(PayItems[[#This Row],[Date Added / Modified]],"m/d/yyy"),"")</f>
        <v/>
      </c>
    </row>
    <row r="501" spans="1:17" x14ac:dyDescent="0.3">
      <c r="A501" s="6" t="s">
        <v>9820</v>
      </c>
      <c r="B501" s="6" t="s">
        <v>9360</v>
      </c>
      <c r="C501" s="6" t="s">
        <v>110</v>
      </c>
      <c r="D501" s="6" t="s">
        <v>9382</v>
      </c>
      <c r="E501" s="6" t="s">
        <v>63</v>
      </c>
      <c r="F501" s="8">
        <v>0</v>
      </c>
      <c r="G501" s="8">
        <v>3</v>
      </c>
      <c r="H501" s="6" t="s">
        <v>344</v>
      </c>
      <c r="I501" s="184" t="s">
        <v>11392</v>
      </c>
      <c r="J501" s="184" t="s">
        <v>11392</v>
      </c>
      <c r="K501" s="184" t="s">
        <v>11391</v>
      </c>
      <c r="L501" s="8">
        <v>14</v>
      </c>
      <c r="M501" s="116"/>
      <c r="P5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&lt;tr&gt;&lt;td&gt;25120-2900&lt;/td&gt;&lt;td&gt;Riprap ditch, method B, class 9&lt;/td&gt;&lt;td&gt;m&lt;/td&gt;&lt;td&gt;RIPRAP DITCH, METHOD B, CLASS 9&lt;/td&gt;&lt;td&gt;LNFT&lt;/td&gt;&lt;td&gt;0&lt;/td&gt;&lt;td&gt;3&lt;/td&gt;&lt;td&gt;N&lt;/td&gt;&lt;td&gt; &lt;/td&gt;&lt;td&gt;&lt;/td&gt;&lt;/tr&gt;</v>
      </c>
      <c r="Q501" s="106" t="str">
        <f>IF(PayItems[[#This Row],[Date Added / Modified]]&gt;0,TEXT(PayItems[[#This Row],[Date Added / Modified]],"m/d/yyy"),"")</f>
        <v/>
      </c>
    </row>
    <row r="502" spans="1:17" x14ac:dyDescent="0.3">
      <c r="A502" s="6" t="s">
        <v>1171</v>
      </c>
      <c r="B502" s="6" t="s">
        <v>9361</v>
      </c>
      <c r="C502" s="6" t="s">
        <v>110</v>
      </c>
      <c r="D502" s="6" t="s">
        <v>9383</v>
      </c>
      <c r="E502" s="6" t="s">
        <v>63</v>
      </c>
      <c r="F502" s="8">
        <v>0</v>
      </c>
      <c r="G502" s="8">
        <v>3</v>
      </c>
      <c r="H502" s="6" t="s">
        <v>344</v>
      </c>
      <c r="I502" s="184" t="s">
        <v>11392</v>
      </c>
      <c r="J502" s="184" t="s">
        <v>11392</v>
      </c>
      <c r="K502" s="184" t="s">
        <v>11391</v>
      </c>
      <c r="L502" s="8">
        <v>14</v>
      </c>
      <c r="M502" s="116"/>
      <c r="P5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&lt;tr&gt;&lt;td&gt;25120-3000&lt;/td&gt;&lt;td&gt;Riprap ditch, method B, class 10&lt;/td&gt;&lt;td&gt;m&lt;/td&gt;&lt;td&gt;RIPRAP DITCH, METHOD B, CLASS 10&lt;/td&gt;&lt;td&gt;LNFT&lt;/td&gt;&lt;td&gt;0&lt;/td&gt;&lt;td&gt;3&lt;/td&gt;&lt;td&gt;N&lt;/td&gt;&lt;td&gt; &lt;/td&gt;&lt;td&gt;&lt;/td&gt;&lt;/tr&gt;</v>
      </c>
      <c r="Q502" s="106" t="str">
        <f>IF(PayItems[[#This Row],[Date Added / Modified]]&gt;0,TEXT(PayItems[[#This Row],[Date Added / Modified]],"m/d/yyy"),"")</f>
        <v/>
      </c>
    </row>
    <row r="503" spans="1:17" x14ac:dyDescent="0.3">
      <c r="A503" s="6" t="s">
        <v>1172</v>
      </c>
      <c r="B503" s="6" t="s">
        <v>1173</v>
      </c>
      <c r="C503" s="6" t="s">
        <v>113</v>
      </c>
      <c r="D503" s="6" t="s">
        <v>1174</v>
      </c>
      <c r="E503" s="8" t="s">
        <v>65</v>
      </c>
      <c r="F503" s="8">
        <v>0</v>
      </c>
      <c r="G503" s="8">
        <v>3</v>
      </c>
      <c r="H503" s="6" t="s">
        <v>344</v>
      </c>
      <c r="I503" s="184" t="s">
        <v>11392</v>
      </c>
      <c r="J503" s="184" t="s">
        <v>11392</v>
      </c>
      <c r="K503" s="184" t="s">
        <v>11391</v>
      </c>
      <c r="L503" s="8">
        <v>14</v>
      </c>
      <c r="M503" s="116"/>
      <c r="P5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&lt;tr&gt;&lt;td&gt;25124-0000&lt;/td&gt;&lt;td&gt;River cobbles&lt;/td&gt;&lt;td&gt;m3&lt;/td&gt;&lt;td&gt;RIVER COBBLES&lt;/td&gt;&lt;td&gt;CUYD&lt;/td&gt;&lt;td&gt;0&lt;/td&gt;&lt;td&gt;3&lt;/td&gt;&lt;td&gt;N&lt;/td&gt;&lt;td&gt; &lt;/td&gt;&lt;td&gt;&lt;/td&gt;&lt;/tr&gt;</v>
      </c>
      <c r="Q503" s="106" t="str">
        <f>IF(PayItems[[#This Row],[Date Added / Modified]]&gt;0,TEXT(PayItems[[#This Row],[Date Added / Modified]],"m/d/yyy"),"")</f>
        <v/>
      </c>
    </row>
    <row r="504" spans="1:17" x14ac:dyDescent="0.3">
      <c r="A504" s="6" t="s">
        <v>1175</v>
      </c>
      <c r="B504" s="6" t="s">
        <v>139</v>
      </c>
      <c r="C504" s="6" t="s">
        <v>6</v>
      </c>
      <c r="D504" s="6" t="s">
        <v>1176</v>
      </c>
      <c r="E504" s="8" t="s">
        <v>59</v>
      </c>
      <c r="F504" s="8">
        <v>0</v>
      </c>
      <c r="G504" s="8">
        <v>3</v>
      </c>
      <c r="H504" s="6" t="s">
        <v>344</v>
      </c>
      <c r="I504" s="184" t="s">
        <v>11392</v>
      </c>
      <c r="J504" s="184" t="s">
        <v>11392</v>
      </c>
      <c r="K504" s="184" t="s">
        <v>11391</v>
      </c>
      <c r="L504" s="8">
        <v>14</v>
      </c>
      <c r="M504" s="116"/>
      <c r="P5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&lt;tr&gt;&lt;td&gt;25125-0000&lt;/td&gt;&lt;td&gt;Boulder&lt;/td&gt;&lt;td&gt;Each&lt;/td&gt;&lt;td&gt;BOULDER&lt;/td&gt;&lt;td&gt;EACH&lt;/td&gt;&lt;td&gt;0&lt;/td&gt;&lt;td&gt;3&lt;/td&gt;&lt;td&gt;N&lt;/td&gt;&lt;td&gt; &lt;/td&gt;&lt;td&gt;&lt;/td&gt;&lt;/tr&gt;</v>
      </c>
      <c r="Q504" s="106" t="str">
        <f>IF(PayItems[[#This Row],[Date Added / Modified]]&gt;0,TEXT(PayItems[[#This Row],[Date Added / Modified]],"m/d/yyy"),"")</f>
        <v/>
      </c>
    </row>
    <row r="505" spans="1:17" x14ac:dyDescent="0.3">
      <c r="A505" s="6" t="s">
        <v>1177</v>
      </c>
      <c r="B505" s="6" t="s">
        <v>140</v>
      </c>
      <c r="C505" s="6" t="s">
        <v>6</v>
      </c>
      <c r="D505" s="6" t="s">
        <v>1178</v>
      </c>
      <c r="E505" s="8" t="s">
        <v>59</v>
      </c>
      <c r="F505" s="8">
        <v>0</v>
      </c>
      <c r="G505" s="8">
        <v>3</v>
      </c>
      <c r="H505" s="6" t="s">
        <v>344</v>
      </c>
      <c r="I505" s="184" t="s">
        <v>11392</v>
      </c>
      <c r="J505" s="184" t="s">
        <v>11392</v>
      </c>
      <c r="K505" s="184" t="s">
        <v>11391</v>
      </c>
      <c r="L505" s="8">
        <v>14</v>
      </c>
      <c r="M505" s="116"/>
      <c r="P5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&lt;tr&gt;&lt;td&gt;25126-0000&lt;/td&gt;&lt;td&gt;Remove and reset boulder&lt;/td&gt;&lt;td&gt;Each&lt;/td&gt;&lt;td&gt;REMOVE AND RESET BOULDER&lt;/td&gt;&lt;td&gt;EACH&lt;/td&gt;&lt;td&gt;0&lt;/td&gt;&lt;td&gt;3&lt;/td&gt;&lt;td&gt;N&lt;/td&gt;&lt;td&gt; &lt;/td&gt;&lt;td&gt;&lt;/td&gt;&lt;/tr&gt;</v>
      </c>
      <c r="Q505" s="106" t="str">
        <f>IF(PayItems[[#This Row],[Date Added / Modified]]&gt;0,TEXT(PayItems[[#This Row],[Date Added / Modified]],"m/d/yyy"),"")</f>
        <v/>
      </c>
    </row>
    <row r="506" spans="1:17" x14ac:dyDescent="0.3">
      <c r="A506" s="106" t="s">
        <v>1179</v>
      </c>
      <c r="B506" s="6" t="s">
        <v>1180</v>
      </c>
      <c r="C506" s="6" t="s">
        <v>113</v>
      </c>
      <c r="D506" s="6" t="s">
        <v>1181</v>
      </c>
      <c r="E506" s="8" t="s">
        <v>65</v>
      </c>
      <c r="F506" s="8">
        <v>0</v>
      </c>
      <c r="G506" s="8">
        <v>3</v>
      </c>
      <c r="H506" s="6" t="s">
        <v>344</v>
      </c>
      <c r="I506" s="184" t="s">
        <v>11392</v>
      </c>
      <c r="J506" s="184" t="s">
        <v>11392</v>
      </c>
      <c r="K506" s="184" t="s">
        <v>11391</v>
      </c>
      <c r="L506" s="8">
        <v>14</v>
      </c>
      <c r="M506" s="116"/>
      <c r="P5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&lt;tr&gt;&lt;td&gt;25201-0000&lt;/td&gt;&lt;td&gt;Special rock embankment&lt;/td&gt;&lt;td&gt;m3&lt;/td&gt;&lt;td&gt;SPECIAL ROCK EMBANKMENT&lt;/td&gt;&lt;td&gt;CUYD&lt;/td&gt;&lt;td&gt;0&lt;/td&gt;&lt;td&gt;3&lt;/td&gt;&lt;td&gt;N&lt;/td&gt;&lt;td&gt; &lt;/td&gt;&lt;td&gt;&lt;/td&gt;&lt;/tr&gt;</v>
      </c>
      <c r="Q506" s="106" t="str">
        <f>IF(PayItems[[#This Row],[Date Added / Modified]]&gt;0,TEXT(PayItems[[#This Row],[Date Added / Modified]],"m/d/yyy"),"")</f>
        <v/>
      </c>
    </row>
    <row r="507" spans="1:17" x14ac:dyDescent="0.3">
      <c r="A507" s="6" t="s">
        <v>1182</v>
      </c>
      <c r="B507" s="6" t="s">
        <v>1183</v>
      </c>
      <c r="C507" s="6" t="s">
        <v>113</v>
      </c>
      <c r="D507" s="6" t="s">
        <v>1184</v>
      </c>
      <c r="E507" s="8" t="s">
        <v>65</v>
      </c>
      <c r="F507" s="8">
        <v>0</v>
      </c>
      <c r="G507" s="8">
        <v>3</v>
      </c>
      <c r="H507" s="6" t="s">
        <v>344</v>
      </c>
      <c r="I507" s="184" t="s">
        <v>11392</v>
      </c>
      <c r="J507" s="184" t="s">
        <v>11392</v>
      </c>
      <c r="K507" s="184" t="s">
        <v>11391</v>
      </c>
      <c r="L507" s="8">
        <v>14</v>
      </c>
      <c r="M507" s="116"/>
      <c r="P5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&lt;tr&gt;&lt;td&gt;25201-1000&lt;/td&gt;&lt;td&gt;Special rock embankment, mechanically-placed&lt;/td&gt;&lt;td&gt;m3&lt;/td&gt;&lt;td&gt;SPECIAL ROCK EMBANKMENT, MECHANICALLY-PLACED&lt;/td&gt;&lt;td&gt;CUYD&lt;/td&gt;&lt;td&gt;0&lt;/td&gt;&lt;td&gt;3&lt;/td&gt;&lt;td&gt;N&lt;/td&gt;&lt;td&gt; &lt;/td&gt;&lt;td&gt;&lt;/td&gt;&lt;/tr&gt;</v>
      </c>
      <c r="Q507" s="106" t="str">
        <f>IF(PayItems[[#This Row],[Date Added / Modified]]&gt;0,TEXT(PayItems[[#This Row],[Date Added / Modified]],"m/d/yyy"),"")</f>
        <v/>
      </c>
    </row>
    <row r="508" spans="1:17" x14ac:dyDescent="0.3">
      <c r="A508" s="6" t="s">
        <v>1185</v>
      </c>
      <c r="B508" s="6" t="s">
        <v>1186</v>
      </c>
      <c r="C508" s="6" t="s">
        <v>113</v>
      </c>
      <c r="D508" s="6" t="s">
        <v>1187</v>
      </c>
      <c r="E508" s="8" t="s">
        <v>65</v>
      </c>
      <c r="F508" s="8">
        <v>0</v>
      </c>
      <c r="G508" s="8">
        <v>3</v>
      </c>
      <c r="H508" s="6" t="s">
        <v>344</v>
      </c>
      <c r="I508" s="184" t="s">
        <v>11392</v>
      </c>
      <c r="J508" s="184" t="s">
        <v>11392</v>
      </c>
      <c r="K508" s="184" t="s">
        <v>11391</v>
      </c>
      <c r="L508" s="8">
        <v>14</v>
      </c>
      <c r="M508" s="116"/>
      <c r="P5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&lt;tr&gt;&lt;td&gt;25201-2000&lt;/td&gt;&lt;td&gt;Special rock embankment, hand-placed&lt;/td&gt;&lt;td&gt;m3&lt;/td&gt;&lt;td&gt;SPECIAL ROCK EMBANKMENT, HAND-PLACED&lt;/td&gt;&lt;td&gt;CUYD&lt;/td&gt;&lt;td&gt;0&lt;/td&gt;&lt;td&gt;3&lt;/td&gt;&lt;td&gt;N&lt;/td&gt;&lt;td&gt; &lt;/td&gt;&lt;td&gt;&lt;/td&gt;&lt;/tr&gt;</v>
      </c>
      <c r="Q508" s="106" t="str">
        <f>IF(PayItems[[#This Row],[Date Added / Modified]]&gt;0,TEXT(PayItems[[#This Row],[Date Added / Modified]],"m/d/yyy"),"")</f>
        <v/>
      </c>
    </row>
    <row r="509" spans="1:17" x14ac:dyDescent="0.3">
      <c r="A509" s="6" t="s">
        <v>1188</v>
      </c>
      <c r="B509" s="6" t="s">
        <v>1180</v>
      </c>
      <c r="C509" s="6" t="s">
        <v>124</v>
      </c>
      <c r="D509" s="6" t="s">
        <v>1181</v>
      </c>
      <c r="E509" s="8" t="s">
        <v>66</v>
      </c>
      <c r="F509" s="8">
        <v>0</v>
      </c>
      <c r="G509" s="8">
        <v>3</v>
      </c>
      <c r="H509" s="6" t="s">
        <v>344</v>
      </c>
      <c r="I509" s="184" t="s">
        <v>11392</v>
      </c>
      <c r="J509" s="184" t="s">
        <v>11392</v>
      </c>
      <c r="K509" s="184" t="s">
        <v>11391</v>
      </c>
      <c r="L509" s="8">
        <v>14</v>
      </c>
      <c r="M509" s="116"/>
      <c r="P5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&lt;tr&gt;&lt;td&gt;25202-0000&lt;/td&gt;&lt;td&gt;Special rock embankment&lt;/td&gt;&lt;td&gt;t&lt;/td&gt;&lt;td&gt;SPECIAL ROCK EMBANKMENT&lt;/td&gt;&lt;td&gt;TON&lt;/td&gt;&lt;td&gt;0&lt;/td&gt;&lt;td&gt;3&lt;/td&gt;&lt;td&gt;N&lt;/td&gt;&lt;td&gt; &lt;/td&gt;&lt;td&gt;&lt;/td&gt;&lt;/tr&gt;</v>
      </c>
      <c r="Q509" s="106" t="str">
        <f>IF(PayItems[[#This Row],[Date Added / Modified]]&gt;0,TEXT(PayItems[[#This Row],[Date Added / Modified]],"m/d/yyy"),"")</f>
        <v/>
      </c>
    </row>
    <row r="510" spans="1:17" x14ac:dyDescent="0.3">
      <c r="A510" s="6" t="s">
        <v>1189</v>
      </c>
      <c r="B510" s="6" t="s">
        <v>1183</v>
      </c>
      <c r="C510" s="6" t="s">
        <v>124</v>
      </c>
      <c r="D510" s="6" t="s">
        <v>1184</v>
      </c>
      <c r="E510" s="8" t="s">
        <v>66</v>
      </c>
      <c r="F510" s="8">
        <v>0</v>
      </c>
      <c r="G510" s="8">
        <v>3</v>
      </c>
      <c r="H510" s="6" t="s">
        <v>344</v>
      </c>
      <c r="I510" s="184" t="s">
        <v>11392</v>
      </c>
      <c r="J510" s="184" t="s">
        <v>11392</v>
      </c>
      <c r="K510" s="184" t="s">
        <v>11391</v>
      </c>
      <c r="L510" s="8">
        <v>14</v>
      </c>
      <c r="M510" s="116"/>
      <c r="P5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&lt;tr&gt;&lt;td&gt;25202-1000&lt;/td&gt;&lt;td&gt;Special rock embankment, mechanically-placed&lt;/td&gt;&lt;td&gt;t&lt;/td&gt;&lt;td&gt;SPECIAL ROCK EMBANKMENT, MECHANICALLY-PLACED&lt;/td&gt;&lt;td&gt;TON&lt;/td&gt;&lt;td&gt;0&lt;/td&gt;&lt;td&gt;3&lt;/td&gt;&lt;td&gt;N&lt;/td&gt;&lt;td&gt; &lt;/td&gt;&lt;td&gt;&lt;/td&gt;&lt;/tr&gt;</v>
      </c>
      <c r="Q510" s="106" t="str">
        <f>IF(PayItems[[#This Row],[Date Added / Modified]]&gt;0,TEXT(PayItems[[#This Row],[Date Added / Modified]],"m/d/yyy"),"")</f>
        <v/>
      </c>
    </row>
    <row r="511" spans="1:17" x14ac:dyDescent="0.3">
      <c r="A511" s="6" t="s">
        <v>1190</v>
      </c>
      <c r="B511" s="6" t="s">
        <v>1186</v>
      </c>
      <c r="C511" s="6" t="s">
        <v>124</v>
      </c>
      <c r="D511" s="6" t="s">
        <v>1187</v>
      </c>
      <c r="E511" s="8" t="s">
        <v>66</v>
      </c>
      <c r="F511" s="8">
        <v>0</v>
      </c>
      <c r="G511" s="8">
        <v>3</v>
      </c>
      <c r="H511" s="6" t="s">
        <v>344</v>
      </c>
      <c r="I511" s="184" t="s">
        <v>11392</v>
      </c>
      <c r="J511" s="184" t="s">
        <v>11392</v>
      </c>
      <c r="K511" s="184" t="s">
        <v>11391</v>
      </c>
      <c r="L511" s="8">
        <v>14</v>
      </c>
      <c r="M511" s="116"/>
      <c r="P5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&lt;tr&gt;&lt;td&gt;25202-2000&lt;/td&gt;&lt;td&gt;Special rock embankment, hand-placed&lt;/td&gt;&lt;td&gt;t&lt;/td&gt;&lt;td&gt;SPECIAL ROCK EMBANKMENT, HAND-PLACED&lt;/td&gt;&lt;td&gt;TON&lt;/td&gt;&lt;td&gt;0&lt;/td&gt;&lt;td&gt;3&lt;/td&gt;&lt;td&gt;N&lt;/td&gt;&lt;td&gt; &lt;/td&gt;&lt;td&gt;&lt;/td&gt;&lt;/tr&gt;</v>
      </c>
      <c r="Q511" s="106" t="str">
        <f>IF(PayItems[[#This Row],[Date Added / Modified]]&gt;0,TEXT(PayItems[[#This Row],[Date Added / Modified]],"m/d/yyy"),"")</f>
        <v/>
      </c>
    </row>
    <row r="512" spans="1:17" x14ac:dyDescent="0.3">
      <c r="A512" s="6" t="s">
        <v>1191</v>
      </c>
      <c r="B512" s="6" t="s">
        <v>1192</v>
      </c>
      <c r="C512" s="6" t="s">
        <v>113</v>
      </c>
      <c r="D512" s="6" t="s">
        <v>1193</v>
      </c>
      <c r="E512" s="8" t="s">
        <v>65</v>
      </c>
      <c r="F512" s="8">
        <v>0</v>
      </c>
      <c r="G512" s="8">
        <v>3</v>
      </c>
      <c r="H512" s="6" t="s">
        <v>344</v>
      </c>
      <c r="I512" s="184" t="s">
        <v>11392</v>
      </c>
      <c r="J512" s="184" t="s">
        <v>11392</v>
      </c>
      <c r="K512" s="184" t="s">
        <v>11391</v>
      </c>
      <c r="L512" s="8">
        <v>14</v>
      </c>
      <c r="M512" s="116"/>
      <c r="P5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&lt;tr&gt;&lt;td&gt;25205-0000&lt;/td&gt;&lt;td&gt;Rock buttress&lt;/td&gt;&lt;td&gt;m3&lt;/td&gt;&lt;td&gt;ROCK BUTTRESS&lt;/td&gt;&lt;td&gt;CUYD&lt;/td&gt;&lt;td&gt;0&lt;/td&gt;&lt;td&gt;3&lt;/td&gt;&lt;td&gt;N&lt;/td&gt;&lt;td&gt; &lt;/td&gt;&lt;td&gt;&lt;/td&gt;&lt;/tr&gt;</v>
      </c>
      <c r="Q512" s="106" t="str">
        <f>IF(PayItems[[#This Row],[Date Added / Modified]]&gt;0,TEXT(PayItems[[#This Row],[Date Added / Modified]],"m/d/yyy"),"")</f>
        <v/>
      </c>
    </row>
    <row r="513" spans="1:17" x14ac:dyDescent="0.3">
      <c r="A513" s="6" t="s">
        <v>1194</v>
      </c>
      <c r="B513" s="6" t="s">
        <v>1195</v>
      </c>
      <c r="C513" s="6" t="s">
        <v>113</v>
      </c>
      <c r="D513" s="6" t="s">
        <v>1196</v>
      </c>
      <c r="E513" s="8" t="s">
        <v>65</v>
      </c>
      <c r="F513" s="8">
        <v>0</v>
      </c>
      <c r="G513" s="8">
        <v>3</v>
      </c>
      <c r="H513" s="6" t="s">
        <v>344</v>
      </c>
      <c r="I513" s="184" t="s">
        <v>11392</v>
      </c>
      <c r="J513" s="184" t="s">
        <v>11392</v>
      </c>
      <c r="K513" s="184" t="s">
        <v>11391</v>
      </c>
      <c r="L513" s="8">
        <v>14</v>
      </c>
      <c r="M513" s="116"/>
      <c r="P5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&lt;tr&gt;&lt;td&gt;25205-1000&lt;/td&gt;&lt;td&gt;Rock buttress, mechanically-placed&lt;/td&gt;&lt;td&gt;m3&lt;/td&gt;&lt;td&gt;ROCK BUTTRESS, MECHANICALLY-PLACED&lt;/td&gt;&lt;td&gt;CUYD&lt;/td&gt;&lt;td&gt;0&lt;/td&gt;&lt;td&gt;3&lt;/td&gt;&lt;td&gt;N&lt;/td&gt;&lt;td&gt; &lt;/td&gt;&lt;td&gt;&lt;/td&gt;&lt;/tr&gt;</v>
      </c>
      <c r="Q513" s="106" t="str">
        <f>IF(PayItems[[#This Row],[Date Added / Modified]]&gt;0,TEXT(PayItems[[#This Row],[Date Added / Modified]],"m/d/yyy"),"")</f>
        <v/>
      </c>
    </row>
    <row r="514" spans="1:17" x14ac:dyDescent="0.3">
      <c r="A514" s="6" t="s">
        <v>1197</v>
      </c>
      <c r="B514" s="6" t="s">
        <v>1198</v>
      </c>
      <c r="C514" s="6" t="s">
        <v>113</v>
      </c>
      <c r="D514" s="6" t="s">
        <v>1199</v>
      </c>
      <c r="E514" s="8" t="s">
        <v>65</v>
      </c>
      <c r="F514" s="8">
        <v>0</v>
      </c>
      <c r="G514" s="8">
        <v>3</v>
      </c>
      <c r="H514" s="6" t="s">
        <v>344</v>
      </c>
      <c r="I514" s="184" t="s">
        <v>11392</v>
      </c>
      <c r="J514" s="184" t="s">
        <v>11392</v>
      </c>
      <c r="K514" s="184" t="s">
        <v>11391</v>
      </c>
      <c r="L514" s="8">
        <v>14</v>
      </c>
      <c r="M514" s="116"/>
      <c r="P5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&lt;tr&gt;&lt;td&gt;25205-2000&lt;/td&gt;&lt;td&gt;Rock buttress, hand-placed&lt;/td&gt;&lt;td&gt;m3&lt;/td&gt;&lt;td&gt;ROCK BUTTRESS, HAND-PLACED&lt;/td&gt;&lt;td&gt;CUYD&lt;/td&gt;&lt;td&gt;0&lt;/td&gt;&lt;td&gt;3&lt;/td&gt;&lt;td&gt;N&lt;/td&gt;&lt;td&gt; &lt;/td&gt;&lt;td&gt;&lt;/td&gt;&lt;/tr&gt;</v>
      </c>
      <c r="Q514" s="106" t="str">
        <f>IF(PayItems[[#This Row],[Date Added / Modified]]&gt;0,TEXT(PayItems[[#This Row],[Date Added / Modified]],"m/d/yyy"),"")</f>
        <v/>
      </c>
    </row>
    <row r="515" spans="1:17" x14ac:dyDescent="0.3">
      <c r="A515" s="6" t="s">
        <v>1200</v>
      </c>
      <c r="B515" s="6" t="s">
        <v>1192</v>
      </c>
      <c r="C515" s="6" t="s">
        <v>124</v>
      </c>
      <c r="D515" s="6" t="s">
        <v>1193</v>
      </c>
      <c r="E515" s="8" t="s">
        <v>66</v>
      </c>
      <c r="F515" s="8">
        <v>0</v>
      </c>
      <c r="G515" s="8">
        <v>3</v>
      </c>
      <c r="H515" s="6" t="s">
        <v>344</v>
      </c>
      <c r="I515" s="184" t="s">
        <v>11392</v>
      </c>
      <c r="J515" s="184" t="s">
        <v>11392</v>
      </c>
      <c r="K515" s="184" t="s">
        <v>11391</v>
      </c>
      <c r="L515" s="8">
        <v>14</v>
      </c>
      <c r="M515" s="116"/>
      <c r="P5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&lt;tr&gt;&lt;td&gt;25206-0000&lt;/td&gt;&lt;td&gt;Rock buttress&lt;/td&gt;&lt;td&gt;t&lt;/td&gt;&lt;td&gt;ROCK BUTTRESS&lt;/td&gt;&lt;td&gt;TON&lt;/td&gt;&lt;td&gt;0&lt;/td&gt;&lt;td&gt;3&lt;/td&gt;&lt;td&gt;N&lt;/td&gt;&lt;td&gt; &lt;/td&gt;&lt;td&gt;&lt;/td&gt;&lt;/tr&gt;</v>
      </c>
      <c r="Q515" s="106" t="str">
        <f>IF(PayItems[[#This Row],[Date Added / Modified]]&gt;0,TEXT(PayItems[[#This Row],[Date Added / Modified]],"m/d/yyy"),"")</f>
        <v/>
      </c>
    </row>
    <row r="516" spans="1:17" x14ac:dyDescent="0.3">
      <c r="A516" s="6" t="s">
        <v>1201</v>
      </c>
      <c r="B516" s="6" t="s">
        <v>1195</v>
      </c>
      <c r="C516" s="6" t="s">
        <v>124</v>
      </c>
      <c r="D516" s="6" t="s">
        <v>1196</v>
      </c>
      <c r="E516" s="8" t="s">
        <v>66</v>
      </c>
      <c r="F516" s="8">
        <v>0</v>
      </c>
      <c r="G516" s="8">
        <v>3</v>
      </c>
      <c r="H516" s="6" t="s">
        <v>344</v>
      </c>
      <c r="I516" s="184" t="s">
        <v>11392</v>
      </c>
      <c r="J516" s="184" t="s">
        <v>11392</v>
      </c>
      <c r="K516" s="184" t="s">
        <v>11391</v>
      </c>
      <c r="L516" s="8">
        <v>14</v>
      </c>
      <c r="M516" s="116"/>
      <c r="P5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&lt;tr&gt;&lt;td&gt;25206-1000&lt;/td&gt;&lt;td&gt;Rock buttress, mechanically-placed&lt;/td&gt;&lt;td&gt;t&lt;/td&gt;&lt;td&gt;ROCK BUTTRESS, MECHANICALLY-PLACED&lt;/td&gt;&lt;td&gt;TON&lt;/td&gt;&lt;td&gt;0&lt;/td&gt;&lt;td&gt;3&lt;/td&gt;&lt;td&gt;N&lt;/td&gt;&lt;td&gt; &lt;/td&gt;&lt;td&gt;&lt;/td&gt;&lt;/tr&gt;</v>
      </c>
      <c r="Q516" s="106" t="str">
        <f>IF(PayItems[[#This Row],[Date Added / Modified]]&gt;0,TEXT(PayItems[[#This Row],[Date Added / Modified]],"m/d/yyy"),"")</f>
        <v/>
      </c>
    </row>
    <row r="517" spans="1:17" x14ac:dyDescent="0.3">
      <c r="A517" s="6" t="s">
        <v>1202</v>
      </c>
      <c r="B517" s="6" t="s">
        <v>1198</v>
      </c>
      <c r="C517" s="6" t="s">
        <v>124</v>
      </c>
      <c r="D517" s="6" t="s">
        <v>1199</v>
      </c>
      <c r="E517" s="8" t="s">
        <v>66</v>
      </c>
      <c r="F517" s="8">
        <v>0</v>
      </c>
      <c r="G517" s="8">
        <v>3</v>
      </c>
      <c r="H517" s="6" t="s">
        <v>344</v>
      </c>
      <c r="I517" s="184" t="s">
        <v>11392</v>
      </c>
      <c r="J517" s="184" t="s">
        <v>11392</v>
      </c>
      <c r="K517" s="184" t="s">
        <v>11391</v>
      </c>
      <c r="L517" s="8">
        <v>14</v>
      </c>
      <c r="M517" s="116"/>
      <c r="P5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&lt;tr&gt;&lt;td&gt;25206-2000&lt;/td&gt;&lt;td&gt;Rock buttress, hand-placed&lt;/td&gt;&lt;td&gt;t&lt;/td&gt;&lt;td&gt;ROCK BUTTRESS, HAND-PLACED&lt;/td&gt;&lt;td&gt;TON&lt;/td&gt;&lt;td&gt;0&lt;/td&gt;&lt;td&gt;3&lt;/td&gt;&lt;td&gt;N&lt;/td&gt;&lt;td&gt; &lt;/td&gt;&lt;td&gt;&lt;/td&gt;&lt;/tr&gt;</v>
      </c>
      <c r="Q517" s="106" t="str">
        <f>IF(PayItems[[#This Row],[Date Added / Modified]]&gt;0,TEXT(PayItems[[#This Row],[Date Added / Modified]],"m/d/yyy"),"")</f>
        <v/>
      </c>
    </row>
    <row r="518" spans="1:17" s="88" customFormat="1" x14ac:dyDescent="0.3">
      <c r="A518" s="6" t="s">
        <v>1203</v>
      </c>
      <c r="B518" s="6" t="s">
        <v>102</v>
      </c>
      <c r="C518" s="6" t="s">
        <v>109</v>
      </c>
      <c r="D518" s="6" t="s">
        <v>1204</v>
      </c>
      <c r="E518" s="8" t="s">
        <v>56</v>
      </c>
      <c r="F518" s="8">
        <v>0</v>
      </c>
      <c r="G518" s="8">
        <v>3</v>
      </c>
      <c r="H518" s="6" t="s">
        <v>344</v>
      </c>
      <c r="I518" s="184" t="s">
        <v>11392</v>
      </c>
      <c r="J518" s="184" t="s">
        <v>11392</v>
      </c>
      <c r="K518" s="184" t="s">
        <v>11391</v>
      </c>
      <c r="L518" s="8">
        <v>14</v>
      </c>
      <c r="M518" s="116"/>
      <c r="N518" s="6"/>
      <c r="O518" s="6"/>
      <c r="P5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&lt;tr&gt;&lt;td&gt;25210-0000&lt;/td&gt;&lt;td&gt;Rockery&lt;/td&gt;&lt;td&gt;m2&lt;/td&gt;&lt;td&gt;ROCKERY&lt;/td&gt;&lt;td&gt;SQFT&lt;/td&gt;&lt;td&gt;0&lt;/td&gt;&lt;td&gt;3&lt;/td&gt;&lt;td&gt;N&lt;/td&gt;&lt;td&gt; &lt;/td&gt;&lt;td&gt;&lt;/td&gt;&lt;/tr&gt;</v>
      </c>
      <c r="Q518" s="106" t="str">
        <f>IF(PayItems[[#This Row],[Date Added / Modified]]&gt;0,TEXT(PayItems[[#This Row],[Date Added / Modified]],"m/d/yyy"),"")</f>
        <v/>
      </c>
    </row>
    <row r="519" spans="1:17" s="88" customFormat="1" x14ac:dyDescent="0.3">
      <c r="A519" s="106" t="s">
        <v>11231</v>
      </c>
      <c r="B519" s="106" t="s">
        <v>11232</v>
      </c>
      <c r="C519" s="88" t="s">
        <v>109</v>
      </c>
      <c r="D519" s="106" t="s">
        <v>11233</v>
      </c>
      <c r="E519" s="104" t="s">
        <v>56</v>
      </c>
      <c r="F519" s="104">
        <v>0</v>
      </c>
      <c r="G519" s="104">
        <v>3</v>
      </c>
      <c r="H519" s="88" t="s">
        <v>344</v>
      </c>
      <c r="I519" s="184" t="s">
        <v>11392</v>
      </c>
      <c r="J519" s="184" t="s">
        <v>11392</v>
      </c>
      <c r="K519" s="184" t="s">
        <v>11391</v>
      </c>
      <c r="L519" s="104">
        <v>14</v>
      </c>
      <c r="M519" s="116">
        <v>43955</v>
      </c>
      <c r="N519" s="106" t="s">
        <v>9971</v>
      </c>
      <c r="P5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&lt;tr&gt;&lt;td&gt;25210-1000&lt;/td&gt;&lt;td&gt;Rockery, in-stream&lt;/td&gt;&lt;td&gt;m2&lt;/td&gt;&lt;td&gt;ROCKERY, IN-STREAM&lt;/td&gt;&lt;td&gt;SQFT&lt;/td&gt;&lt;td&gt;0&lt;/td&gt;&lt;td&gt;3&lt;/td&gt;&lt;td&gt;N&lt;/td&gt;&lt;td&gt;5/4/2020&lt;/td&gt;&lt;td&gt;&lt;/td&gt;&lt;/tr&gt;</v>
      </c>
      <c r="Q519" s="106" t="str">
        <f>IF(PayItems[[#This Row],[Date Added / Modified]]&gt;0,TEXT(PayItems[[#This Row],[Date Added / Modified]],"m/d/yyy"),"")</f>
        <v>5/4/2020</v>
      </c>
    </row>
    <row r="520" spans="1:17" s="88" customFormat="1" x14ac:dyDescent="0.3">
      <c r="A520" s="106" t="s">
        <v>11234</v>
      </c>
      <c r="B520" s="106" t="s">
        <v>11237</v>
      </c>
      <c r="C520" s="88" t="s">
        <v>109</v>
      </c>
      <c r="D520" s="106" t="s">
        <v>11240</v>
      </c>
      <c r="E520" s="104" t="s">
        <v>56</v>
      </c>
      <c r="F520" s="104">
        <v>0</v>
      </c>
      <c r="G520" s="104">
        <v>3</v>
      </c>
      <c r="H520" s="88" t="s">
        <v>344</v>
      </c>
      <c r="I520" s="184" t="s">
        <v>11392</v>
      </c>
      <c r="J520" s="184" t="s">
        <v>11392</v>
      </c>
      <c r="K520" s="184" t="s">
        <v>11391</v>
      </c>
      <c r="L520" s="104">
        <v>14</v>
      </c>
      <c r="M520" s="116">
        <v>43955</v>
      </c>
      <c r="N520" s="106" t="s">
        <v>9971</v>
      </c>
      <c r="P5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&lt;tr&gt;&lt;td&gt;25210-1100&lt;/td&gt;&lt;td&gt;Rockery, in-stream, cut side&lt;/td&gt;&lt;td&gt;m2&lt;/td&gt;&lt;td&gt;ROCKERY, IN-STREAM,  CUT SIDE&lt;/td&gt;&lt;td&gt;SQFT&lt;/td&gt;&lt;td&gt;0&lt;/td&gt;&lt;td&gt;3&lt;/td&gt;&lt;td&gt;N&lt;/td&gt;&lt;td&gt;5/4/2020&lt;/td&gt;&lt;td&gt;&lt;/td&gt;&lt;/tr&gt;</v>
      </c>
      <c r="Q520" s="106" t="str">
        <f>IF(PayItems[[#This Row],[Date Added / Modified]]&gt;0,TEXT(PayItems[[#This Row],[Date Added / Modified]],"m/d/yyy"),"")</f>
        <v>5/4/2020</v>
      </c>
    </row>
    <row r="521" spans="1:17" x14ac:dyDescent="0.3">
      <c r="A521" s="106" t="s">
        <v>11235</v>
      </c>
      <c r="B521" s="106" t="s">
        <v>11238</v>
      </c>
      <c r="C521" s="88" t="s">
        <v>109</v>
      </c>
      <c r="D521" s="106" t="s">
        <v>11241</v>
      </c>
      <c r="E521" s="104" t="s">
        <v>56</v>
      </c>
      <c r="F521" s="104">
        <v>0</v>
      </c>
      <c r="G521" s="104">
        <v>3</v>
      </c>
      <c r="H521" s="88" t="s">
        <v>344</v>
      </c>
      <c r="I521" s="184" t="s">
        <v>11392</v>
      </c>
      <c r="J521" s="184" t="s">
        <v>11392</v>
      </c>
      <c r="K521" s="184" t="s">
        <v>11391</v>
      </c>
      <c r="L521" s="104">
        <v>14</v>
      </c>
      <c r="M521" s="116">
        <v>43955</v>
      </c>
      <c r="N521" s="106" t="s">
        <v>9971</v>
      </c>
      <c r="O521" s="88"/>
      <c r="P5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&lt;tr&gt;&lt;td&gt;25210-1200&lt;/td&gt;&lt;td&gt;Rockery, in-stream, fill side&lt;/td&gt;&lt;td&gt;m2&lt;/td&gt;&lt;td&gt;ROCKERY, IN-STREAM, FILL SIDE&lt;/td&gt;&lt;td&gt;SQFT&lt;/td&gt;&lt;td&gt;0&lt;/td&gt;&lt;td&gt;3&lt;/td&gt;&lt;td&gt;N&lt;/td&gt;&lt;td&gt;5/4/2020&lt;/td&gt;&lt;td&gt;&lt;/td&gt;&lt;/tr&gt;</v>
      </c>
      <c r="Q521" s="106" t="str">
        <f>IF(PayItems[[#This Row],[Date Added / Modified]]&gt;0,TEXT(PayItems[[#This Row],[Date Added / Modified]],"m/d/yyy"),"")</f>
        <v>5/4/2020</v>
      </c>
    </row>
    <row r="522" spans="1:17" x14ac:dyDescent="0.3">
      <c r="A522" s="106" t="s">
        <v>11236</v>
      </c>
      <c r="B522" s="106" t="s">
        <v>11239</v>
      </c>
      <c r="C522" s="88" t="s">
        <v>109</v>
      </c>
      <c r="D522" s="106" t="s">
        <v>11242</v>
      </c>
      <c r="E522" s="104" t="s">
        <v>56</v>
      </c>
      <c r="F522" s="104">
        <v>0</v>
      </c>
      <c r="G522" s="104">
        <v>3</v>
      </c>
      <c r="H522" s="88" t="s">
        <v>344</v>
      </c>
      <c r="I522" s="184" t="s">
        <v>11392</v>
      </c>
      <c r="J522" s="184" t="s">
        <v>11392</v>
      </c>
      <c r="K522" s="184" t="s">
        <v>11391</v>
      </c>
      <c r="L522" s="104">
        <v>14</v>
      </c>
      <c r="M522" s="116">
        <v>43955</v>
      </c>
      <c r="N522" s="106" t="s">
        <v>9971</v>
      </c>
      <c r="O522" s="88"/>
      <c r="P5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&lt;tr&gt;&lt;td&gt;25210-1300&lt;/td&gt;&lt;td&gt;Rockery, in-stream, reinforced fill&lt;/td&gt;&lt;td&gt;m2&lt;/td&gt;&lt;td&gt;ROCKERY, IN-STREAM, REINFORCED FILL&lt;/td&gt;&lt;td&gt;SQFT&lt;/td&gt;&lt;td&gt;0&lt;/td&gt;&lt;td&gt;3&lt;/td&gt;&lt;td&gt;N&lt;/td&gt;&lt;td&gt;5/4/2020&lt;/td&gt;&lt;td&gt;&lt;/td&gt;&lt;/tr&gt;</v>
      </c>
      <c r="Q522" s="106" t="str">
        <f>IF(PayItems[[#This Row],[Date Added / Modified]]&gt;0,TEXT(PayItems[[#This Row],[Date Added / Modified]],"m/d/yyy"),"")</f>
        <v>5/4/2020</v>
      </c>
    </row>
    <row r="523" spans="1:17" x14ac:dyDescent="0.3">
      <c r="A523" s="6" t="s">
        <v>1205</v>
      </c>
      <c r="B523" s="6" t="s">
        <v>73</v>
      </c>
      <c r="C523" s="6" t="s">
        <v>109</v>
      </c>
      <c r="D523" s="6" t="s">
        <v>1206</v>
      </c>
      <c r="E523" s="8" t="s">
        <v>56</v>
      </c>
      <c r="F523" s="8">
        <v>0</v>
      </c>
      <c r="G523" s="8">
        <v>3</v>
      </c>
      <c r="H523" s="6" t="s">
        <v>344</v>
      </c>
      <c r="I523" s="184" t="s">
        <v>11392</v>
      </c>
      <c r="J523" s="184" t="s">
        <v>11392</v>
      </c>
      <c r="K523" s="184" t="s">
        <v>11391</v>
      </c>
      <c r="L523" s="8">
        <v>14</v>
      </c>
      <c r="M523" s="116"/>
      <c r="P5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&lt;tr&gt;&lt;td&gt;25301-0000&lt;/td&gt;&lt;td&gt;Gabions&lt;/td&gt;&lt;td&gt;m2&lt;/td&gt;&lt;td&gt;GABIONS&lt;/td&gt;&lt;td&gt;SQFT&lt;/td&gt;&lt;td&gt;0&lt;/td&gt;&lt;td&gt;3&lt;/td&gt;&lt;td&gt;N&lt;/td&gt;&lt;td&gt; &lt;/td&gt;&lt;td&gt;&lt;/td&gt;&lt;/tr&gt;</v>
      </c>
      <c r="Q523" s="106" t="str">
        <f>IF(PayItems[[#This Row],[Date Added / Modified]]&gt;0,TEXT(PayItems[[#This Row],[Date Added / Modified]],"m/d/yyy"),"")</f>
        <v/>
      </c>
    </row>
    <row r="524" spans="1:17" x14ac:dyDescent="0.3">
      <c r="A524" s="6" t="s">
        <v>1207</v>
      </c>
      <c r="B524" s="6" t="s">
        <v>1208</v>
      </c>
      <c r="C524" s="6" t="s">
        <v>109</v>
      </c>
      <c r="D524" s="6" t="s">
        <v>1209</v>
      </c>
      <c r="E524" s="8" t="s">
        <v>56</v>
      </c>
      <c r="F524" s="8">
        <v>0</v>
      </c>
      <c r="G524" s="8">
        <v>3</v>
      </c>
      <c r="H524" s="6" t="s">
        <v>344</v>
      </c>
      <c r="I524" s="184" t="s">
        <v>11392</v>
      </c>
      <c r="J524" s="184" t="s">
        <v>11392</v>
      </c>
      <c r="K524" s="184" t="s">
        <v>11391</v>
      </c>
      <c r="L524" s="8">
        <v>14</v>
      </c>
      <c r="M524" s="116"/>
      <c r="P5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&lt;tr&gt;&lt;td&gt;25301-1000&lt;/td&gt;&lt;td&gt;Gabions, galvanized or aluminized coated&lt;/td&gt;&lt;td&gt;m2&lt;/td&gt;&lt;td&gt;GABIONS, GALVANIZED OR ALUMINIZED COATED&lt;/td&gt;&lt;td&gt;SQFT&lt;/td&gt;&lt;td&gt;0&lt;/td&gt;&lt;td&gt;3&lt;/td&gt;&lt;td&gt;N&lt;/td&gt;&lt;td&gt; &lt;/td&gt;&lt;td&gt;&lt;/td&gt;&lt;/tr&gt;</v>
      </c>
      <c r="Q524" s="106" t="str">
        <f>IF(PayItems[[#This Row],[Date Added / Modified]]&gt;0,TEXT(PayItems[[#This Row],[Date Added / Modified]],"m/d/yyy"),"")</f>
        <v/>
      </c>
    </row>
    <row r="525" spans="1:17" x14ac:dyDescent="0.3">
      <c r="A525" s="6" t="s">
        <v>1210</v>
      </c>
      <c r="B525" s="8" t="s">
        <v>1211</v>
      </c>
      <c r="C525" s="6" t="s">
        <v>109</v>
      </c>
      <c r="D525" s="8" t="s">
        <v>1212</v>
      </c>
      <c r="E525" s="8" t="s">
        <v>56</v>
      </c>
      <c r="F525" s="8">
        <v>0</v>
      </c>
      <c r="G525" s="8">
        <v>3</v>
      </c>
      <c r="H525" s="6" t="s">
        <v>344</v>
      </c>
      <c r="I525" s="184" t="s">
        <v>11392</v>
      </c>
      <c r="J525" s="184" t="s">
        <v>11392</v>
      </c>
      <c r="K525" s="184" t="s">
        <v>11391</v>
      </c>
      <c r="L525" s="8">
        <v>14</v>
      </c>
      <c r="M525" s="116"/>
      <c r="P5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&lt;tr&gt;&lt;td&gt;25301-2000&lt;/td&gt;&lt;td&gt;Gabions, polyvinyl chloride coated&lt;/td&gt;&lt;td&gt;m2&lt;/td&gt;&lt;td&gt;GABIONS, POLYVINYL CHLORIDE COATED&lt;/td&gt;&lt;td&gt;SQFT&lt;/td&gt;&lt;td&gt;0&lt;/td&gt;&lt;td&gt;3&lt;/td&gt;&lt;td&gt;N&lt;/td&gt;&lt;td&gt; &lt;/td&gt;&lt;td&gt;&lt;/td&gt;&lt;/tr&gt;</v>
      </c>
      <c r="Q525" s="106" t="str">
        <f>IF(PayItems[[#This Row],[Date Added / Modified]]&gt;0,TEXT(PayItems[[#This Row],[Date Added / Modified]],"m/d/yyy"),"")</f>
        <v/>
      </c>
    </row>
    <row r="526" spans="1:17" x14ac:dyDescent="0.3">
      <c r="A526" s="6" t="s">
        <v>1213</v>
      </c>
      <c r="B526" s="6" t="s">
        <v>1208</v>
      </c>
      <c r="C526" s="6" t="s">
        <v>113</v>
      </c>
      <c r="D526" s="6" t="s">
        <v>1209</v>
      </c>
      <c r="E526" s="8" t="s">
        <v>65</v>
      </c>
      <c r="F526" s="8">
        <v>0</v>
      </c>
      <c r="G526" s="8">
        <v>3</v>
      </c>
      <c r="H526" s="6" t="s">
        <v>344</v>
      </c>
      <c r="I526" s="184" t="s">
        <v>11392</v>
      </c>
      <c r="J526" s="184" t="s">
        <v>11392</v>
      </c>
      <c r="K526" s="184" t="s">
        <v>11391</v>
      </c>
      <c r="L526" s="8">
        <v>14</v>
      </c>
      <c r="M526" s="116"/>
      <c r="P5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&lt;tr&gt;&lt;td&gt;25302-1000&lt;/td&gt;&lt;td&gt;Gabions, galvanized or aluminized coated&lt;/td&gt;&lt;td&gt;m3&lt;/td&gt;&lt;td&gt;GABIONS, GALVANIZED OR ALUMINIZED COATED&lt;/td&gt;&lt;td&gt;CUYD&lt;/td&gt;&lt;td&gt;0&lt;/td&gt;&lt;td&gt;3&lt;/td&gt;&lt;td&gt;N&lt;/td&gt;&lt;td&gt; &lt;/td&gt;&lt;td&gt;&lt;/td&gt;&lt;/tr&gt;</v>
      </c>
      <c r="Q526" s="106" t="str">
        <f>IF(PayItems[[#This Row],[Date Added / Modified]]&gt;0,TEXT(PayItems[[#This Row],[Date Added / Modified]],"m/d/yyy"),"")</f>
        <v/>
      </c>
    </row>
    <row r="527" spans="1:17" x14ac:dyDescent="0.3">
      <c r="A527" s="6" t="s">
        <v>1214</v>
      </c>
      <c r="B527" s="8" t="s">
        <v>1211</v>
      </c>
      <c r="C527" s="6" t="s">
        <v>113</v>
      </c>
      <c r="D527" s="8" t="s">
        <v>1212</v>
      </c>
      <c r="E527" s="8" t="s">
        <v>65</v>
      </c>
      <c r="F527" s="8">
        <v>0</v>
      </c>
      <c r="G527" s="8">
        <v>3</v>
      </c>
      <c r="H527" s="6" t="s">
        <v>344</v>
      </c>
      <c r="I527" s="184" t="s">
        <v>11392</v>
      </c>
      <c r="J527" s="184" t="s">
        <v>11392</v>
      </c>
      <c r="K527" s="184" t="s">
        <v>11391</v>
      </c>
      <c r="L527" s="8">
        <v>14</v>
      </c>
      <c r="M527" s="116"/>
      <c r="P5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&lt;tr&gt;&lt;td&gt;25302-2000&lt;/td&gt;&lt;td&gt;Gabions, polyvinyl chloride coated&lt;/td&gt;&lt;td&gt;m3&lt;/td&gt;&lt;td&gt;GABIONS, POLYVINYL CHLORIDE COATED&lt;/td&gt;&lt;td&gt;CUYD&lt;/td&gt;&lt;td&gt;0&lt;/td&gt;&lt;td&gt;3&lt;/td&gt;&lt;td&gt;N&lt;/td&gt;&lt;td&gt; &lt;/td&gt;&lt;td&gt;&lt;/td&gt;&lt;/tr&gt;</v>
      </c>
      <c r="Q527" s="106" t="str">
        <f>IF(PayItems[[#This Row],[Date Added / Modified]]&gt;0,TEXT(PayItems[[#This Row],[Date Added / Modified]],"m/d/yyy"),"")</f>
        <v/>
      </c>
    </row>
    <row r="528" spans="1:17" x14ac:dyDescent="0.3">
      <c r="A528" s="6" t="s">
        <v>1215</v>
      </c>
      <c r="B528" s="6" t="s">
        <v>1216</v>
      </c>
      <c r="C528" s="6" t="s">
        <v>109</v>
      </c>
      <c r="D528" s="6" t="s">
        <v>1217</v>
      </c>
      <c r="E528" s="8" t="s">
        <v>62</v>
      </c>
      <c r="F528" s="8">
        <v>0</v>
      </c>
      <c r="G528" s="8">
        <v>3</v>
      </c>
      <c r="H528" s="6" t="s">
        <v>344</v>
      </c>
      <c r="I528" s="184" t="s">
        <v>11392</v>
      </c>
      <c r="J528" s="184" t="s">
        <v>11392</v>
      </c>
      <c r="K528" s="184" t="s">
        <v>11391</v>
      </c>
      <c r="L528" s="8">
        <v>14</v>
      </c>
      <c r="M528" s="116"/>
      <c r="P5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&lt;tr&gt;&lt;td&gt;25305-1000&lt;/td&gt;&lt;td&gt;Revet mattress, galvanized or aluminized coated&lt;/td&gt;&lt;td&gt;m2&lt;/td&gt;&lt;td&gt;REVET MATTRESS, GALVANIZED OR ALUMINIZED COATED&lt;/td&gt;&lt;td&gt;SQYD&lt;/td&gt;&lt;td&gt;0&lt;/td&gt;&lt;td&gt;3&lt;/td&gt;&lt;td&gt;N&lt;/td&gt;&lt;td&gt; &lt;/td&gt;&lt;td&gt;&lt;/td&gt;&lt;/tr&gt;</v>
      </c>
      <c r="Q528" s="106" t="str">
        <f>IF(PayItems[[#This Row],[Date Added / Modified]]&gt;0,TEXT(PayItems[[#This Row],[Date Added / Modified]],"m/d/yyy"),"")</f>
        <v/>
      </c>
    </row>
    <row r="529" spans="1:17" x14ac:dyDescent="0.3">
      <c r="A529" s="6" t="s">
        <v>1218</v>
      </c>
      <c r="B529" s="6" t="s">
        <v>1219</v>
      </c>
      <c r="C529" s="6" t="s">
        <v>109</v>
      </c>
      <c r="D529" s="6" t="s">
        <v>1220</v>
      </c>
      <c r="E529" s="8" t="s">
        <v>62</v>
      </c>
      <c r="F529" s="8">
        <v>0</v>
      </c>
      <c r="G529" s="8">
        <v>3</v>
      </c>
      <c r="H529" s="6" t="s">
        <v>344</v>
      </c>
      <c r="I529" s="184" t="s">
        <v>11392</v>
      </c>
      <c r="J529" s="184" t="s">
        <v>11392</v>
      </c>
      <c r="K529" s="184" t="s">
        <v>11391</v>
      </c>
      <c r="L529" s="8">
        <v>14</v>
      </c>
      <c r="M529" s="116"/>
      <c r="P5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&lt;tr&gt;&lt;td&gt;25305-2000&lt;/td&gt;&lt;td&gt;Revet mattress, polyvinyl chloride coated&lt;/td&gt;&lt;td&gt;m2&lt;/td&gt;&lt;td&gt;REVET MATTRESS, POLYVINYL CHLORIDE COATED&lt;/td&gt;&lt;td&gt;SQYD&lt;/td&gt;&lt;td&gt;0&lt;/td&gt;&lt;td&gt;3&lt;/td&gt;&lt;td&gt;N&lt;/td&gt;&lt;td&gt; &lt;/td&gt;&lt;td&gt;&lt;/td&gt;&lt;/tr&gt;</v>
      </c>
      <c r="Q529" s="106" t="str">
        <f>IF(PayItems[[#This Row],[Date Added / Modified]]&gt;0,TEXT(PayItems[[#This Row],[Date Added / Modified]],"m/d/yyy"),"")</f>
        <v/>
      </c>
    </row>
    <row r="530" spans="1:17" x14ac:dyDescent="0.3">
      <c r="A530" s="6" t="s">
        <v>1221</v>
      </c>
      <c r="B530" s="6" t="s">
        <v>177</v>
      </c>
      <c r="C530" s="6" t="s">
        <v>109</v>
      </c>
      <c r="D530" s="6" t="s">
        <v>1222</v>
      </c>
      <c r="E530" s="8" t="s">
        <v>62</v>
      </c>
      <c r="F530" s="8">
        <v>0</v>
      </c>
      <c r="G530" s="8">
        <v>3</v>
      </c>
      <c r="H530" s="6" t="s">
        <v>344</v>
      </c>
      <c r="I530" s="184" t="s">
        <v>11392</v>
      </c>
      <c r="J530" s="184" t="s">
        <v>11392</v>
      </c>
      <c r="K530" s="184" t="s">
        <v>11391</v>
      </c>
      <c r="L530" s="8">
        <v>14</v>
      </c>
      <c r="M530" s="116"/>
      <c r="P5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&lt;tr&gt;&lt;td&gt;25306-1000&lt;/td&gt;&lt;td&gt;Revetment mat, articulated concrete block&lt;/td&gt;&lt;td&gt;m2&lt;/td&gt;&lt;td&gt;REVETMENT MAT, ARTICULATED CONCRETE BLOCK&lt;/td&gt;&lt;td&gt;SQYD&lt;/td&gt;&lt;td&gt;0&lt;/td&gt;&lt;td&gt;3&lt;/td&gt;&lt;td&gt;N&lt;/td&gt;&lt;td&gt; &lt;/td&gt;&lt;td&gt;&lt;/td&gt;&lt;/tr&gt;</v>
      </c>
      <c r="Q530" s="106" t="str">
        <f>IF(PayItems[[#This Row],[Date Added / Modified]]&gt;0,TEXT(PayItems[[#This Row],[Date Added / Modified]],"m/d/yyy"),"")</f>
        <v/>
      </c>
    </row>
    <row r="531" spans="1:17" x14ac:dyDescent="0.3">
      <c r="A531" s="106" t="s">
        <v>10779</v>
      </c>
      <c r="B531" s="106" t="s">
        <v>10777</v>
      </c>
      <c r="C531" s="106" t="s">
        <v>109</v>
      </c>
      <c r="D531" s="106" t="s">
        <v>10780</v>
      </c>
      <c r="E531" s="45" t="s">
        <v>56</v>
      </c>
      <c r="F531" s="45">
        <v>0</v>
      </c>
      <c r="G531" s="45">
        <v>3</v>
      </c>
      <c r="H531" s="106" t="s">
        <v>344</v>
      </c>
      <c r="I531" s="184" t="s">
        <v>11392</v>
      </c>
      <c r="J531" s="184" t="s">
        <v>11392</v>
      </c>
      <c r="K531" s="184" t="s">
        <v>11391</v>
      </c>
      <c r="L531" s="45">
        <v>14</v>
      </c>
      <c r="M531" s="116">
        <v>42485</v>
      </c>
      <c r="N531" s="106" t="s">
        <v>9971</v>
      </c>
      <c r="O531" s="106"/>
      <c r="P53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&lt;tr&gt;&lt;td&gt;25401-0000&lt;/td&gt;&lt;td&gt;Bin wall&lt;/td&gt;&lt;td&gt;m2&lt;/td&gt;&lt;td&gt;BIN WALL&lt;/td&gt;&lt;td&gt;SQFT&lt;/td&gt;&lt;td&gt;0&lt;/td&gt;&lt;td&gt;3&lt;/td&gt;&lt;td&gt;N&lt;/td&gt;&lt;td&gt;4/25/2016&lt;/td&gt;&lt;td&gt;&lt;/td&gt;&lt;/tr&gt;</v>
      </c>
      <c r="Q531" s="106" t="str">
        <f>IF(PayItems[[#This Row],[Date Added / Modified]]&gt;0,TEXT(PayItems[[#This Row],[Date Added / Modified]],"m/d/yyy"),"")</f>
        <v>4/25/2016</v>
      </c>
    </row>
    <row r="532" spans="1:17" x14ac:dyDescent="0.3">
      <c r="A532" s="106" t="s">
        <v>10817</v>
      </c>
      <c r="B532" s="106" t="s">
        <v>10816</v>
      </c>
      <c r="C532" s="106" t="s">
        <v>109</v>
      </c>
      <c r="D532" s="106" t="s">
        <v>10818</v>
      </c>
      <c r="E532" s="45" t="s">
        <v>56</v>
      </c>
      <c r="F532" s="45">
        <v>0</v>
      </c>
      <c r="G532" s="45">
        <v>3</v>
      </c>
      <c r="H532" s="106" t="s">
        <v>344</v>
      </c>
      <c r="I532" s="184" t="s">
        <v>11392</v>
      </c>
      <c r="J532" s="184" t="s">
        <v>11392</v>
      </c>
      <c r="K532" s="184" t="s">
        <v>11391</v>
      </c>
      <c r="L532" s="45">
        <v>14</v>
      </c>
      <c r="M532" s="116">
        <v>42564</v>
      </c>
      <c r="N532" s="106" t="s">
        <v>9971</v>
      </c>
      <c r="O532" s="106"/>
      <c r="P53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&lt;tr&gt;&lt;td&gt;25403-0000&lt;/td&gt;&lt;td&gt;Precast concrete block retaining wall&lt;/td&gt;&lt;td&gt;m2&lt;/td&gt;&lt;td&gt;PRECAST CONCRETE BLOCK RETAINING WALL&lt;/td&gt;&lt;td&gt;SQFT&lt;/td&gt;&lt;td&gt;0&lt;/td&gt;&lt;td&gt;3&lt;/td&gt;&lt;td&gt;N&lt;/td&gt;&lt;td&gt;7/13/2016&lt;/td&gt;&lt;td&gt;&lt;/td&gt;&lt;/tr&gt;</v>
      </c>
      <c r="Q532" s="106" t="str">
        <f>IF(PayItems[[#This Row],[Date Added / Modified]]&gt;0,TEXT(PayItems[[#This Row],[Date Added / Modified]],"m/d/yyy"),"")</f>
        <v>7/13/2016</v>
      </c>
    </row>
    <row r="533" spans="1:17" x14ac:dyDescent="0.3">
      <c r="A533" s="6" t="s">
        <v>1223</v>
      </c>
      <c r="B533" s="6" t="s">
        <v>1224</v>
      </c>
      <c r="C533" s="6" t="s">
        <v>109</v>
      </c>
      <c r="D533" s="6" t="s">
        <v>1225</v>
      </c>
      <c r="E533" s="8" t="s">
        <v>56</v>
      </c>
      <c r="F533" s="8">
        <v>0</v>
      </c>
      <c r="G533" s="8">
        <v>3</v>
      </c>
      <c r="H533" s="6" t="s">
        <v>344</v>
      </c>
      <c r="I533" s="184" t="s">
        <v>11392</v>
      </c>
      <c r="J533" s="184" t="s">
        <v>11392</v>
      </c>
      <c r="K533" s="184" t="s">
        <v>11391</v>
      </c>
      <c r="L533" s="8">
        <v>14</v>
      </c>
      <c r="M533" s="116"/>
      <c r="P5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&lt;tr&gt;&lt;td&gt;25501-0000&lt;/td&gt;&lt;td&gt;Mechanically stabilized earth wall&lt;/td&gt;&lt;td&gt;m2&lt;/td&gt;&lt;td&gt;MECHANICALLY STABILIZED EARTH WALL&lt;/td&gt;&lt;td&gt;SQFT&lt;/td&gt;&lt;td&gt;0&lt;/td&gt;&lt;td&gt;3&lt;/td&gt;&lt;td&gt;N&lt;/td&gt;&lt;td&gt; &lt;/td&gt;&lt;td&gt;&lt;/td&gt;&lt;/tr&gt;</v>
      </c>
      <c r="Q533" s="106" t="str">
        <f>IF(PayItems[[#This Row],[Date Added / Modified]]&gt;0,TEXT(PayItems[[#This Row],[Date Added / Modified]],"m/d/yyy"),"")</f>
        <v/>
      </c>
    </row>
    <row r="534" spans="1:17" x14ac:dyDescent="0.3">
      <c r="A534" s="6" t="s">
        <v>1226</v>
      </c>
      <c r="B534" s="6" t="s">
        <v>1227</v>
      </c>
      <c r="C534" s="6" t="s">
        <v>109</v>
      </c>
      <c r="D534" s="6" t="s">
        <v>1228</v>
      </c>
      <c r="E534" s="8" t="s">
        <v>56</v>
      </c>
      <c r="F534" s="8">
        <v>0</v>
      </c>
      <c r="G534" s="8">
        <v>3</v>
      </c>
      <c r="H534" s="6" t="s">
        <v>344</v>
      </c>
      <c r="I534" s="184" t="s">
        <v>11392</v>
      </c>
      <c r="J534" s="184" t="s">
        <v>11392</v>
      </c>
      <c r="K534" s="184" t="s">
        <v>11391</v>
      </c>
      <c r="L534" s="8">
        <v>14</v>
      </c>
      <c r="M534" s="116"/>
      <c r="P5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&lt;tr&gt;&lt;td&gt;25501-1000&lt;/td&gt;&lt;td&gt;Mechanically stabilized earth wall, welded wire face&lt;/td&gt;&lt;td&gt;m2&lt;/td&gt;&lt;td&gt;MECHANICALLY STABILIZED EARTH WALL, WELDED WIRE FACE&lt;/td&gt;&lt;td&gt;SQFT&lt;/td&gt;&lt;td&gt;0&lt;/td&gt;&lt;td&gt;3&lt;/td&gt;&lt;td&gt;N&lt;/td&gt;&lt;td&gt; &lt;/td&gt;&lt;td&gt;&lt;/td&gt;&lt;/tr&gt;</v>
      </c>
      <c r="Q534" s="106" t="str">
        <f>IF(PayItems[[#This Row],[Date Added / Modified]]&gt;0,TEXT(PayItems[[#This Row],[Date Added / Modified]],"m/d/yyy"),"")</f>
        <v/>
      </c>
    </row>
    <row r="535" spans="1:17" x14ac:dyDescent="0.3">
      <c r="A535" s="6" t="s">
        <v>1229</v>
      </c>
      <c r="B535" s="6" t="s">
        <v>1230</v>
      </c>
      <c r="C535" s="6" t="s">
        <v>109</v>
      </c>
      <c r="D535" s="6" t="s">
        <v>1231</v>
      </c>
      <c r="E535" s="8" t="s">
        <v>56</v>
      </c>
      <c r="F535" s="8">
        <v>0</v>
      </c>
      <c r="G535" s="8">
        <v>3</v>
      </c>
      <c r="H535" s="6" t="s">
        <v>344</v>
      </c>
      <c r="I535" s="184" t="s">
        <v>11392</v>
      </c>
      <c r="J535" s="184" t="s">
        <v>11392</v>
      </c>
      <c r="K535" s="184" t="s">
        <v>11391</v>
      </c>
      <c r="L535" s="8">
        <v>14</v>
      </c>
      <c r="M535" s="116"/>
      <c r="P5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&lt;tr&gt;&lt;td&gt;25501-2000&lt;/td&gt;&lt;td&gt;Mechanically stabilized earth wall, gabion face&lt;/td&gt;&lt;td&gt;m2&lt;/td&gt;&lt;td&gt;MECHANICALLY STABILIZED EARTH WALL, GABION FACE&lt;/td&gt;&lt;td&gt;SQFT&lt;/td&gt;&lt;td&gt;0&lt;/td&gt;&lt;td&gt;3&lt;/td&gt;&lt;td&gt;N&lt;/td&gt;&lt;td&gt; &lt;/td&gt;&lt;td&gt;&lt;/td&gt;&lt;/tr&gt;</v>
      </c>
      <c r="Q535" s="106" t="str">
        <f>IF(PayItems[[#This Row],[Date Added / Modified]]&gt;0,TEXT(PayItems[[#This Row],[Date Added / Modified]],"m/d/yyy"),"")</f>
        <v/>
      </c>
    </row>
    <row r="536" spans="1:17" x14ac:dyDescent="0.3">
      <c r="A536" s="6" t="s">
        <v>1232</v>
      </c>
      <c r="B536" s="6" t="s">
        <v>1233</v>
      </c>
      <c r="C536" s="6" t="s">
        <v>109</v>
      </c>
      <c r="D536" s="6" t="s">
        <v>1234</v>
      </c>
      <c r="E536" s="8" t="s">
        <v>56</v>
      </c>
      <c r="F536" s="8">
        <v>0</v>
      </c>
      <c r="G536" s="8">
        <v>3</v>
      </c>
      <c r="H536" s="6" t="s">
        <v>344</v>
      </c>
      <c r="I536" s="184" t="s">
        <v>11392</v>
      </c>
      <c r="J536" s="184" t="s">
        <v>11392</v>
      </c>
      <c r="K536" s="184" t="s">
        <v>11391</v>
      </c>
      <c r="L536" s="8">
        <v>14</v>
      </c>
      <c r="M536" s="116"/>
      <c r="P5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&lt;tr&gt;&lt;td&gt;25501-3000&lt;/td&gt;&lt;td&gt;Mechanically stabilized earth wall, modular block face&lt;/td&gt;&lt;td&gt;m2&lt;/td&gt;&lt;td&gt;MECHANICALLY STABILIZED EARTH WALL, MODULAR BLOCK FACE&lt;/td&gt;&lt;td&gt;SQFT&lt;/td&gt;&lt;td&gt;0&lt;/td&gt;&lt;td&gt;3&lt;/td&gt;&lt;td&gt;N&lt;/td&gt;&lt;td&gt; &lt;/td&gt;&lt;td&gt;&lt;/td&gt;&lt;/tr&gt;</v>
      </c>
      <c r="Q536" s="106" t="str">
        <f>IF(PayItems[[#This Row],[Date Added / Modified]]&gt;0,TEXT(PayItems[[#This Row],[Date Added / Modified]],"m/d/yyy"),"")</f>
        <v/>
      </c>
    </row>
    <row r="537" spans="1:17" x14ac:dyDescent="0.3">
      <c r="A537" s="6" t="s">
        <v>1235</v>
      </c>
      <c r="B537" s="6" t="s">
        <v>1236</v>
      </c>
      <c r="C537" s="6" t="s">
        <v>109</v>
      </c>
      <c r="D537" s="6" t="s">
        <v>1237</v>
      </c>
      <c r="E537" s="8" t="s">
        <v>56</v>
      </c>
      <c r="F537" s="8">
        <v>0</v>
      </c>
      <c r="G537" s="8">
        <v>3</v>
      </c>
      <c r="H537" s="6" t="s">
        <v>344</v>
      </c>
      <c r="I537" s="184" t="s">
        <v>11392</v>
      </c>
      <c r="J537" s="184" t="s">
        <v>11392</v>
      </c>
      <c r="K537" s="184" t="s">
        <v>11391</v>
      </c>
      <c r="L537" s="8">
        <v>14</v>
      </c>
      <c r="M537" s="116"/>
      <c r="P5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&lt;tr&gt;&lt;td&gt;25501-3500&lt;/td&gt;&lt;td&gt;Mechanically stabilized earth wall, brick face&lt;/td&gt;&lt;td&gt;m2&lt;/td&gt;&lt;td&gt;MECHANICALLY STABILIZED EARTH WALL, BRICK FACE&lt;/td&gt;&lt;td&gt;SQFT&lt;/td&gt;&lt;td&gt;0&lt;/td&gt;&lt;td&gt;3&lt;/td&gt;&lt;td&gt;N&lt;/td&gt;&lt;td&gt; &lt;/td&gt;&lt;td&gt;&lt;/td&gt;&lt;/tr&gt;</v>
      </c>
      <c r="Q537" s="106" t="str">
        <f>IF(PayItems[[#This Row],[Date Added / Modified]]&gt;0,TEXT(PayItems[[#This Row],[Date Added / Modified]],"m/d/yyy"),"")</f>
        <v/>
      </c>
    </row>
    <row r="538" spans="1:17" x14ac:dyDescent="0.3">
      <c r="A538" s="6" t="s">
        <v>1238</v>
      </c>
      <c r="B538" s="6" t="s">
        <v>8460</v>
      </c>
      <c r="C538" s="6" t="s">
        <v>109</v>
      </c>
      <c r="D538" s="6" t="s">
        <v>8461</v>
      </c>
      <c r="E538" s="8" t="s">
        <v>56</v>
      </c>
      <c r="F538" s="8">
        <v>0</v>
      </c>
      <c r="G538" s="8">
        <v>3</v>
      </c>
      <c r="H538" s="6" t="s">
        <v>344</v>
      </c>
      <c r="I538" s="184" t="s">
        <v>11392</v>
      </c>
      <c r="J538" s="184" t="s">
        <v>11392</v>
      </c>
      <c r="K538" s="184" t="s">
        <v>11391</v>
      </c>
      <c r="L538" s="8">
        <v>14</v>
      </c>
      <c r="M538" s="116"/>
      <c r="P5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&lt;tr&gt;&lt;td&gt;25501-4000&lt;/td&gt;&lt;td&gt;Mechanically stabilized earth wall, precast concrete panel faced&lt;/td&gt;&lt;td&gt;m2&lt;/td&gt;&lt;td&gt;MECHANICALLY STABILIZED EARTH WALL, PRECAST CONCRETE PANEL FACED&lt;/td&gt;&lt;td&gt;SQFT&lt;/td&gt;&lt;td&gt;0&lt;/td&gt;&lt;td&gt;3&lt;/td&gt;&lt;td&gt;N&lt;/td&gt;&lt;td&gt; &lt;/td&gt;&lt;td&gt;&lt;/td&gt;&lt;/tr&gt;</v>
      </c>
      <c r="Q538" s="106" t="str">
        <f>IF(PayItems[[#This Row],[Date Added / Modified]]&gt;0,TEXT(PayItems[[#This Row],[Date Added / Modified]],"m/d/yyy"),"")</f>
        <v/>
      </c>
    </row>
    <row r="539" spans="1:17" x14ac:dyDescent="0.3">
      <c r="A539" s="6" t="s">
        <v>1239</v>
      </c>
      <c r="B539" s="6" t="s">
        <v>1240</v>
      </c>
      <c r="C539" s="6" t="s">
        <v>109</v>
      </c>
      <c r="D539" s="6" t="s">
        <v>1241</v>
      </c>
      <c r="E539" s="8" t="s">
        <v>56</v>
      </c>
      <c r="F539" s="8">
        <v>0</v>
      </c>
      <c r="G539" s="8">
        <v>3</v>
      </c>
      <c r="H539" s="6" t="s">
        <v>344</v>
      </c>
      <c r="I539" s="184" t="s">
        <v>11392</v>
      </c>
      <c r="J539" s="184" t="s">
        <v>11392</v>
      </c>
      <c r="K539" s="184" t="s">
        <v>11391</v>
      </c>
      <c r="L539" s="8">
        <v>14</v>
      </c>
      <c r="M539" s="116"/>
      <c r="P5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&lt;tr&gt;&lt;td&gt;25505-1000&lt;/td&gt;&lt;td&gt;Shored mechanically stabilized earth wall&lt;/td&gt;&lt;td&gt;m2&lt;/td&gt;&lt;td&gt;SHORED MECHANICALLY STABILIZED EARTH WALL&lt;/td&gt;&lt;td&gt;SQFT&lt;/td&gt;&lt;td&gt;0&lt;/td&gt;&lt;td&gt;3&lt;/td&gt;&lt;td&gt;N&lt;/td&gt;&lt;td&gt; &lt;/td&gt;&lt;td&gt;&lt;/td&gt;&lt;/tr&gt;</v>
      </c>
      <c r="Q539" s="106" t="str">
        <f>IF(PayItems[[#This Row],[Date Added / Modified]]&gt;0,TEXT(PayItems[[#This Row],[Date Added / Modified]],"m/d/yyy"),"")</f>
        <v/>
      </c>
    </row>
    <row r="540" spans="1:17" x14ac:dyDescent="0.3">
      <c r="A540" s="6" t="s">
        <v>1242</v>
      </c>
      <c r="B540" s="6" t="s">
        <v>130</v>
      </c>
      <c r="C540" s="6" t="s">
        <v>113</v>
      </c>
      <c r="D540" s="6" t="s">
        <v>1243</v>
      </c>
      <c r="E540" s="8" t="s">
        <v>65</v>
      </c>
      <c r="F540" s="8">
        <v>0</v>
      </c>
      <c r="G540" s="8">
        <v>3</v>
      </c>
      <c r="H540" s="6" t="s">
        <v>344</v>
      </c>
      <c r="I540" s="184" t="s">
        <v>11392</v>
      </c>
      <c r="J540" s="184" t="s">
        <v>11392</v>
      </c>
      <c r="K540" s="184" t="s">
        <v>11391</v>
      </c>
      <c r="L540" s="8">
        <v>14</v>
      </c>
      <c r="M540" s="116"/>
      <c r="P5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&lt;tr&gt;&lt;td&gt;25510-0000&lt;/td&gt;&lt;td&gt;Select granular backfill&lt;/td&gt;&lt;td&gt;m3&lt;/td&gt;&lt;td&gt;SELECT GRANULAR BACKFILL&lt;/td&gt;&lt;td&gt;CUYD&lt;/td&gt;&lt;td&gt;0&lt;/td&gt;&lt;td&gt;3&lt;/td&gt;&lt;td&gt;N&lt;/td&gt;&lt;td&gt; &lt;/td&gt;&lt;td&gt;&lt;/td&gt;&lt;/tr&gt;</v>
      </c>
      <c r="Q540" s="106" t="str">
        <f>IF(PayItems[[#This Row],[Date Added / Modified]]&gt;0,TEXT(PayItems[[#This Row],[Date Added / Modified]],"m/d/yyy"),"")</f>
        <v/>
      </c>
    </row>
    <row r="541" spans="1:17" s="88" customFormat="1" x14ac:dyDescent="0.3">
      <c r="A541" s="88" t="s">
        <v>11433</v>
      </c>
      <c r="B541" s="88" t="s">
        <v>130</v>
      </c>
      <c r="C541" s="88" t="s">
        <v>124</v>
      </c>
      <c r="D541" s="88" t="s">
        <v>1243</v>
      </c>
      <c r="E541" s="104" t="s">
        <v>66</v>
      </c>
      <c r="F541" s="104">
        <v>0</v>
      </c>
      <c r="G541" s="104">
        <v>3</v>
      </c>
      <c r="H541" s="88" t="s">
        <v>344</v>
      </c>
      <c r="I541" s="184" t="s">
        <v>11392</v>
      </c>
      <c r="J541" s="184" t="s">
        <v>11392</v>
      </c>
      <c r="K541" s="184" t="s">
        <v>11391</v>
      </c>
      <c r="L541" s="104">
        <v>14</v>
      </c>
      <c r="M541" s="116">
        <v>45273</v>
      </c>
      <c r="N541" s="88" t="s">
        <v>9962</v>
      </c>
      <c r="P5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&lt;tr&gt;&lt;td&gt;25511-0000&lt;/td&gt;&lt;td&gt;Select granular backfill&lt;/td&gt;&lt;td&gt;t&lt;/td&gt;&lt;td&gt;SELECT GRANULAR BACKFILL&lt;/td&gt;&lt;td&gt;TON&lt;/td&gt;&lt;td&gt;0&lt;/td&gt;&lt;td&gt;3&lt;/td&gt;&lt;td&gt;N&lt;/td&gt;&lt;td&gt;12/13/2023&lt;/td&gt;&lt;td&gt;&lt;/td&gt;&lt;/tr&gt;</v>
      </c>
      <c r="Q541" s="106" t="str">
        <f>IF(PayItems[[#This Row],[Date Added / Modified]]&gt;0,TEXT(PayItems[[#This Row],[Date Added / Modified]],"m/d/yyy"),"")</f>
        <v>12/13/2023</v>
      </c>
    </row>
    <row r="542" spans="1:17" x14ac:dyDescent="0.3">
      <c r="A542" s="6" t="s">
        <v>1244</v>
      </c>
      <c r="B542" s="6" t="s">
        <v>131</v>
      </c>
      <c r="C542" s="6" t="s">
        <v>6</v>
      </c>
      <c r="D542" s="6" t="s">
        <v>1245</v>
      </c>
      <c r="E542" s="8" t="s">
        <v>59</v>
      </c>
      <c r="F542" s="8">
        <v>0</v>
      </c>
      <c r="G542" s="8">
        <v>3</v>
      </c>
      <c r="H542" s="6" t="s">
        <v>344</v>
      </c>
      <c r="I542" s="184" t="s">
        <v>11392</v>
      </c>
      <c r="J542" s="184" t="s">
        <v>11392</v>
      </c>
      <c r="K542" s="184" t="s">
        <v>11391</v>
      </c>
      <c r="L542" s="8">
        <v>14</v>
      </c>
      <c r="M542" s="116"/>
      <c r="P5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&lt;tr&gt;&lt;td&gt;25601-0000&lt;/td&gt;&lt;td&gt;Ground anchor&lt;/td&gt;&lt;td&gt;Each&lt;/td&gt;&lt;td&gt;GROUND ANCHOR&lt;/td&gt;&lt;td&gt;EACH&lt;/td&gt;&lt;td&gt;0&lt;/td&gt;&lt;td&gt;3&lt;/td&gt;&lt;td&gt;N&lt;/td&gt;&lt;td&gt; &lt;/td&gt;&lt;td&gt;&lt;/td&gt;&lt;/tr&gt;</v>
      </c>
      <c r="Q542" s="106" t="str">
        <f>IF(PayItems[[#This Row],[Date Added / Modified]]&gt;0,TEXT(PayItems[[#This Row],[Date Added / Modified]],"m/d/yyy"),"")</f>
        <v/>
      </c>
    </row>
    <row r="543" spans="1:17" x14ac:dyDescent="0.3">
      <c r="A543" s="6" t="s">
        <v>1246</v>
      </c>
      <c r="B543" s="6" t="s">
        <v>131</v>
      </c>
      <c r="C543" s="6" t="s">
        <v>110</v>
      </c>
      <c r="D543" s="6" t="s">
        <v>1245</v>
      </c>
      <c r="E543" s="8" t="s">
        <v>63</v>
      </c>
      <c r="F543" s="8">
        <v>0</v>
      </c>
      <c r="G543" s="8">
        <v>3</v>
      </c>
      <c r="H543" s="6" t="s">
        <v>344</v>
      </c>
      <c r="I543" s="184" t="s">
        <v>11392</v>
      </c>
      <c r="J543" s="184" t="s">
        <v>11392</v>
      </c>
      <c r="K543" s="184" t="s">
        <v>11391</v>
      </c>
      <c r="L543" s="8">
        <v>14</v>
      </c>
      <c r="M543" s="116"/>
      <c r="P5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&lt;tr&gt;&lt;td&gt;25602-0000&lt;/td&gt;&lt;td&gt;Ground anchor&lt;/td&gt;&lt;td&gt;m&lt;/td&gt;&lt;td&gt;GROUND ANCHOR&lt;/td&gt;&lt;td&gt;LNFT&lt;/td&gt;&lt;td&gt;0&lt;/td&gt;&lt;td&gt;3&lt;/td&gt;&lt;td&gt;N&lt;/td&gt;&lt;td&gt; &lt;/td&gt;&lt;td&gt;&lt;/td&gt;&lt;/tr&gt;</v>
      </c>
      <c r="Q543" s="106" t="str">
        <f>IF(PayItems[[#This Row],[Date Added / Modified]]&gt;0,TEXT(PayItems[[#This Row],[Date Added / Modified]],"m/d/yyy"),"")</f>
        <v/>
      </c>
    </row>
    <row r="544" spans="1:17" x14ac:dyDescent="0.3">
      <c r="A544" s="6" t="s">
        <v>1247</v>
      </c>
      <c r="B544" s="6" t="s">
        <v>132</v>
      </c>
      <c r="C544" s="6" t="s">
        <v>6</v>
      </c>
      <c r="D544" s="6" t="s">
        <v>1248</v>
      </c>
      <c r="E544" s="8" t="s">
        <v>59</v>
      </c>
      <c r="F544" s="8">
        <v>0</v>
      </c>
      <c r="G544" s="8">
        <v>3</v>
      </c>
      <c r="H544" s="6" t="s">
        <v>344</v>
      </c>
      <c r="I544" s="184" t="s">
        <v>11392</v>
      </c>
      <c r="J544" s="184" t="s">
        <v>11392</v>
      </c>
      <c r="K544" s="184" t="s">
        <v>11391</v>
      </c>
      <c r="L544" s="8">
        <v>14</v>
      </c>
      <c r="M544" s="116"/>
      <c r="P5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&lt;tr&gt;&lt;td&gt;25605-0000&lt;/td&gt;&lt;td&gt;Performance test&lt;/td&gt;&lt;td&gt;Each&lt;/td&gt;&lt;td&gt;PERFORMANCE TEST&lt;/td&gt;&lt;td&gt;EACH&lt;/td&gt;&lt;td&gt;0&lt;/td&gt;&lt;td&gt;3&lt;/td&gt;&lt;td&gt;N&lt;/td&gt;&lt;td&gt; &lt;/td&gt;&lt;td&gt;&lt;/td&gt;&lt;/tr&gt;</v>
      </c>
      <c r="Q544" s="106" t="str">
        <f>IF(PayItems[[#This Row],[Date Added / Modified]]&gt;0,TEXT(PayItems[[#This Row],[Date Added / Modified]],"m/d/yyy"),"")</f>
        <v/>
      </c>
    </row>
    <row r="545" spans="1:17" x14ac:dyDescent="0.3">
      <c r="A545" s="6" t="s">
        <v>1249</v>
      </c>
      <c r="B545" s="6" t="s">
        <v>33</v>
      </c>
      <c r="C545" s="6" t="s">
        <v>6</v>
      </c>
      <c r="D545" s="6" t="s">
        <v>1250</v>
      </c>
      <c r="E545" s="8" t="s">
        <v>59</v>
      </c>
      <c r="F545" s="8">
        <v>0</v>
      </c>
      <c r="G545" s="8">
        <v>3</v>
      </c>
      <c r="H545" s="6" t="s">
        <v>344</v>
      </c>
      <c r="I545" s="184" t="s">
        <v>11392</v>
      </c>
      <c r="J545" s="184" t="s">
        <v>11392</v>
      </c>
      <c r="K545" s="184" t="s">
        <v>11391</v>
      </c>
      <c r="L545" s="8">
        <v>14</v>
      </c>
      <c r="M545" s="116"/>
      <c r="P5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&lt;tr&gt;&lt;td&gt;25610-0000&lt;/td&gt;&lt;td&gt;Anchor pad&lt;/td&gt;&lt;td&gt;Each&lt;/td&gt;&lt;td&gt;ANCHOR PAD&lt;/td&gt;&lt;td&gt;EACH&lt;/td&gt;&lt;td&gt;0&lt;/td&gt;&lt;td&gt;3&lt;/td&gt;&lt;td&gt;N&lt;/td&gt;&lt;td&gt; &lt;/td&gt;&lt;td&gt;&lt;/td&gt;&lt;/tr&gt;</v>
      </c>
      <c r="Q545" s="106" t="str">
        <f>IF(PayItems[[#This Row],[Date Added / Modified]]&gt;0,TEXT(PayItems[[#This Row],[Date Added / Modified]],"m/d/yyy"),"")</f>
        <v/>
      </c>
    </row>
    <row r="546" spans="1:17" x14ac:dyDescent="0.3">
      <c r="A546" s="106" t="s">
        <v>10810</v>
      </c>
      <c r="B546" s="106" t="s">
        <v>10811</v>
      </c>
      <c r="C546" s="88" t="s">
        <v>85</v>
      </c>
      <c r="D546" s="106" t="s">
        <v>10812</v>
      </c>
      <c r="E546" s="88" t="s">
        <v>85</v>
      </c>
      <c r="F546" s="104">
        <v>0</v>
      </c>
      <c r="G546" s="104">
        <v>3</v>
      </c>
      <c r="H546" s="88" t="s">
        <v>344</v>
      </c>
      <c r="I546" s="184" t="s">
        <v>11392</v>
      </c>
      <c r="J546" s="184" t="s">
        <v>11392</v>
      </c>
      <c r="K546" s="184" t="s">
        <v>11391</v>
      </c>
      <c r="L546" s="104">
        <v>14</v>
      </c>
      <c r="M546" s="116">
        <v>42564</v>
      </c>
      <c r="N546" s="106" t="s">
        <v>9971</v>
      </c>
      <c r="O546" s="106"/>
      <c r="P5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&lt;tr&gt;&lt;td&gt;25701-0000&lt;/td&gt;&lt;td&gt;Contractor furnished wall design&lt;/td&gt;&lt;td&gt;LPSM&lt;/td&gt;&lt;td&gt;CONTRACTOR FURNISHED WALL DESIGN&lt;/td&gt;&lt;td&gt;LPSM&lt;/td&gt;&lt;td&gt;0&lt;/td&gt;&lt;td&gt;3&lt;/td&gt;&lt;td&gt;N&lt;/td&gt;&lt;td&gt;7/13/2016&lt;/td&gt;&lt;td&gt;&lt;/td&gt;&lt;/tr&gt;</v>
      </c>
      <c r="Q546" s="106" t="str">
        <f>IF(PayItems[[#This Row],[Date Added / Modified]]&gt;0,TEXT(PayItems[[#This Row],[Date Added / Modified]],"m/d/yyy"),"")</f>
        <v>7/13/2016</v>
      </c>
    </row>
    <row r="547" spans="1:17" x14ac:dyDescent="0.3">
      <c r="A547" s="6" t="s">
        <v>9006</v>
      </c>
      <c r="B547" s="6" t="s">
        <v>8462</v>
      </c>
      <c r="C547" s="6" t="s">
        <v>85</v>
      </c>
      <c r="D547" s="6" t="s">
        <v>8469</v>
      </c>
      <c r="E547" s="6" t="s">
        <v>85</v>
      </c>
      <c r="F547" s="8">
        <v>0</v>
      </c>
      <c r="G547" s="8">
        <v>3</v>
      </c>
      <c r="H547" s="6" t="s">
        <v>344</v>
      </c>
      <c r="I547" s="184" t="s">
        <v>11392</v>
      </c>
      <c r="J547" s="184" t="s">
        <v>11392</v>
      </c>
      <c r="K547" s="184" t="s">
        <v>11391</v>
      </c>
      <c r="L547" s="8">
        <v>14</v>
      </c>
      <c r="M547" s="116"/>
      <c r="P5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&lt;tr&gt;&lt;td&gt;25701-0100&lt;/td&gt;&lt;td&gt;Contractor furnished gabion wall design&lt;/td&gt;&lt;td&gt;LPSM&lt;/td&gt;&lt;td&gt;CONTRACTOR FURNISHED GABION WALL DESIGN&lt;/td&gt;&lt;td&gt;LPSM&lt;/td&gt;&lt;td&gt;0&lt;/td&gt;&lt;td&gt;3&lt;/td&gt;&lt;td&gt;N&lt;/td&gt;&lt;td&gt; &lt;/td&gt;&lt;td&gt;&lt;/td&gt;&lt;/tr&gt;</v>
      </c>
      <c r="Q547" s="106" t="str">
        <f>IF(PayItems[[#This Row],[Date Added / Modified]]&gt;0,TEXT(PayItems[[#This Row],[Date Added / Modified]],"m/d/yyy"),"")</f>
        <v/>
      </c>
    </row>
    <row r="548" spans="1:17" x14ac:dyDescent="0.3">
      <c r="A548" s="6" t="s">
        <v>9007</v>
      </c>
      <c r="B548" s="6" t="s">
        <v>8463</v>
      </c>
      <c r="C548" s="6" t="s">
        <v>85</v>
      </c>
      <c r="D548" s="6" t="s">
        <v>8470</v>
      </c>
      <c r="E548" s="6" t="s">
        <v>85</v>
      </c>
      <c r="F548" s="8">
        <v>0</v>
      </c>
      <c r="G548" s="8">
        <v>3</v>
      </c>
      <c r="H548" s="6" t="s">
        <v>344</v>
      </c>
      <c r="I548" s="184" t="s">
        <v>11392</v>
      </c>
      <c r="J548" s="184" t="s">
        <v>11392</v>
      </c>
      <c r="K548" s="184" t="s">
        <v>11391</v>
      </c>
      <c r="L548" s="8">
        <v>14</v>
      </c>
      <c r="M548" s="116"/>
      <c r="P5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&lt;tr&gt;&lt;td&gt;25701-0200&lt;/td&gt;&lt;td&gt;Contractor furnished mechanically stabilized earth wall design&lt;/td&gt;&lt;td&gt;LPSM&lt;/td&gt;&lt;td&gt;CONTRACTOR FURNISHED MECHANICALLY STABILIZED EARTH WALL DESIGN&lt;/td&gt;&lt;td&gt;LPSM&lt;/td&gt;&lt;td&gt;0&lt;/td&gt;&lt;td&gt;3&lt;/td&gt;&lt;td&gt;N&lt;/td&gt;&lt;td&gt; &lt;/td&gt;&lt;td&gt;&lt;/td&gt;&lt;/tr&gt;</v>
      </c>
      <c r="Q548" s="106" t="str">
        <f>IF(PayItems[[#This Row],[Date Added / Modified]]&gt;0,TEXT(PayItems[[#This Row],[Date Added / Modified]],"m/d/yyy"),"")</f>
        <v/>
      </c>
    </row>
    <row r="549" spans="1:17" x14ac:dyDescent="0.3">
      <c r="A549" s="6" t="s">
        <v>9008</v>
      </c>
      <c r="B549" s="6" t="s">
        <v>8464</v>
      </c>
      <c r="C549" s="6" t="s">
        <v>85</v>
      </c>
      <c r="D549" s="6" t="s">
        <v>8471</v>
      </c>
      <c r="E549" s="6" t="s">
        <v>85</v>
      </c>
      <c r="F549" s="8">
        <v>0</v>
      </c>
      <c r="G549" s="8">
        <v>3</v>
      </c>
      <c r="H549" s="6" t="s">
        <v>344</v>
      </c>
      <c r="I549" s="184" t="s">
        <v>11392</v>
      </c>
      <c r="J549" s="184" t="s">
        <v>11392</v>
      </c>
      <c r="K549" s="184" t="s">
        <v>11391</v>
      </c>
      <c r="L549" s="8">
        <v>14</v>
      </c>
      <c r="M549" s="116"/>
      <c r="P5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&lt;tr&gt;&lt;td&gt;25701-0300&lt;/td&gt;&lt;td&gt;Contractor furnished ground anchor wall design&lt;/td&gt;&lt;td&gt;LPSM&lt;/td&gt;&lt;td&gt;CONTRACTOR FURNISHED GROUND ANCHOR WALL DESIGN&lt;/td&gt;&lt;td&gt;LPSM&lt;/td&gt;&lt;td&gt;0&lt;/td&gt;&lt;td&gt;3&lt;/td&gt;&lt;td&gt;N&lt;/td&gt;&lt;td&gt; &lt;/td&gt;&lt;td&gt;&lt;/td&gt;&lt;/tr&gt;</v>
      </c>
      <c r="Q549" s="106" t="str">
        <f>IF(PayItems[[#This Row],[Date Added / Modified]]&gt;0,TEXT(PayItems[[#This Row],[Date Added / Modified]],"m/d/yyy"),"")</f>
        <v/>
      </c>
    </row>
    <row r="550" spans="1:17" x14ac:dyDescent="0.3">
      <c r="A550" s="6" t="s">
        <v>9009</v>
      </c>
      <c r="B550" s="6" t="s">
        <v>8465</v>
      </c>
      <c r="C550" s="6" t="s">
        <v>85</v>
      </c>
      <c r="D550" s="6" t="s">
        <v>8472</v>
      </c>
      <c r="E550" s="6" t="s">
        <v>85</v>
      </c>
      <c r="F550" s="8">
        <v>0</v>
      </c>
      <c r="G550" s="8">
        <v>3</v>
      </c>
      <c r="H550" s="6" t="s">
        <v>344</v>
      </c>
      <c r="I550" s="184" t="s">
        <v>11392</v>
      </c>
      <c r="J550" s="184" t="s">
        <v>11392</v>
      </c>
      <c r="K550" s="184" t="s">
        <v>11391</v>
      </c>
      <c r="L550" s="8">
        <v>14</v>
      </c>
      <c r="M550" s="116"/>
      <c r="P5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&lt;tr&gt;&lt;td&gt;25701-0400&lt;/td&gt;&lt;td&gt;Contractor furnished reinforced concrete retaining wall design&lt;/td&gt;&lt;td&gt;LPSM&lt;/td&gt;&lt;td&gt;CONTRACTOR FURNISHED REINFORCED CONCRETE RETAINING WALL DESIGN&lt;/td&gt;&lt;td&gt;LPSM&lt;/td&gt;&lt;td&gt;0&lt;/td&gt;&lt;td&gt;3&lt;/td&gt;&lt;td&gt;N&lt;/td&gt;&lt;td&gt; &lt;/td&gt;&lt;td&gt;&lt;/td&gt;&lt;/tr&gt;</v>
      </c>
      <c r="Q550" s="106" t="str">
        <f>IF(PayItems[[#This Row],[Date Added / Modified]]&gt;0,TEXT(PayItems[[#This Row],[Date Added / Modified]],"m/d/yyy"),"")</f>
        <v/>
      </c>
    </row>
    <row r="551" spans="1:17" x14ac:dyDescent="0.3">
      <c r="A551" s="6" t="s">
        <v>9010</v>
      </c>
      <c r="B551" s="6" t="s">
        <v>8466</v>
      </c>
      <c r="C551" s="6" t="s">
        <v>85</v>
      </c>
      <c r="D551" s="6" t="s">
        <v>8473</v>
      </c>
      <c r="E551" s="6" t="s">
        <v>85</v>
      </c>
      <c r="F551" s="8">
        <v>0</v>
      </c>
      <c r="G551" s="8">
        <v>3</v>
      </c>
      <c r="H551" s="6" t="s">
        <v>344</v>
      </c>
      <c r="I551" s="184" t="s">
        <v>11392</v>
      </c>
      <c r="J551" s="184" t="s">
        <v>11392</v>
      </c>
      <c r="K551" s="184" t="s">
        <v>11391</v>
      </c>
      <c r="L551" s="8">
        <v>14</v>
      </c>
      <c r="M551" s="116"/>
      <c r="P5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&lt;tr&gt;&lt;td&gt;25701-0500&lt;/td&gt;&lt;td&gt;Contractor furnished soil nail retaining wall design&lt;/td&gt;&lt;td&gt;LPSM&lt;/td&gt;&lt;td&gt;CONTRACTOR FURNISHED SOIL NAIL RETAINING WALL DESIGN&lt;/td&gt;&lt;td&gt;LPSM&lt;/td&gt;&lt;td&gt;0&lt;/td&gt;&lt;td&gt;3&lt;/td&gt;&lt;td&gt;N&lt;/td&gt;&lt;td&gt; &lt;/td&gt;&lt;td&gt;&lt;/td&gt;&lt;/tr&gt;</v>
      </c>
      <c r="Q551" s="106" t="str">
        <f>IF(PayItems[[#This Row],[Date Added / Modified]]&gt;0,TEXT(PayItems[[#This Row],[Date Added / Modified]],"m/d/yyy"),"")</f>
        <v/>
      </c>
    </row>
    <row r="552" spans="1:17" x14ac:dyDescent="0.3">
      <c r="A552" s="6" t="s">
        <v>9011</v>
      </c>
      <c r="B552" s="6" t="s">
        <v>8467</v>
      </c>
      <c r="C552" s="6" t="s">
        <v>85</v>
      </c>
      <c r="D552" s="6" t="s">
        <v>8474</v>
      </c>
      <c r="E552" s="6" t="s">
        <v>85</v>
      </c>
      <c r="F552" s="8">
        <v>0</v>
      </c>
      <c r="G552" s="8">
        <v>3</v>
      </c>
      <c r="H552" s="6" t="s">
        <v>344</v>
      </c>
      <c r="I552" s="184" t="s">
        <v>11392</v>
      </c>
      <c r="J552" s="184" t="s">
        <v>11392</v>
      </c>
      <c r="K552" s="184" t="s">
        <v>11391</v>
      </c>
      <c r="L552" s="8">
        <v>14</v>
      </c>
      <c r="M552" s="116"/>
      <c r="N552" s="6" t="s">
        <v>9971</v>
      </c>
      <c r="O552" s="108" t="s">
        <v>10786</v>
      </c>
      <c r="P5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&lt;tr&gt;&lt;td&gt;25701-0600&lt;/td&gt;&lt;td&gt;Contractor furnished reinforced soil slope design&lt;/td&gt;&lt;td&gt;LPSM&lt;/td&gt;&lt;td&gt;CONTRACTOR FURNISHED REINFORCED SOIL SLOPE DESIGN&lt;/td&gt;&lt;td&gt;LPSM&lt;/td&gt;&lt;td&gt;0&lt;/td&gt;&lt;td&gt;3&lt;/td&gt;&lt;td&gt;N&lt;/td&gt;&lt;td&gt; &lt;/td&gt;&lt;td&gt;WFL (verify w/CFL&amp;EFL):  For next FP - DELETE pay item?&lt;/td&gt;&lt;/tr&gt;</v>
      </c>
      <c r="Q552" s="106" t="str">
        <f>IF(PayItems[[#This Row],[Date Added / Modified]]&gt;0,TEXT(PayItems[[#This Row],[Date Added / Modified]],"m/d/yyy"),"")</f>
        <v/>
      </c>
    </row>
    <row r="553" spans="1:17" x14ac:dyDescent="0.3">
      <c r="A553" s="6" t="s">
        <v>9012</v>
      </c>
      <c r="B553" s="6" t="s">
        <v>8468</v>
      </c>
      <c r="C553" s="6" t="s">
        <v>85</v>
      </c>
      <c r="D553" s="6" t="s">
        <v>8475</v>
      </c>
      <c r="E553" s="6" t="s">
        <v>85</v>
      </c>
      <c r="F553" s="8">
        <v>0</v>
      </c>
      <c r="G553" s="8">
        <v>3</v>
      </c>
      <c r="H553" s="6" t="s">
        <v>344</v>
      </c>
      <c r="I553" s="184" t="s">
        <v>11392</v>
      </c>
      <c r="J553" s="184" t="s">
        <v>11392</v>
      </c>
      <c r="K553" s="184" t="s">
        <v>11391</v>
      </c>
      <c r="L553" s="8">
        <v>14</v>
      </c>
      <c r="M553" s="116"/>
      <c r="N553" s="88" t="s">
        <v>9971</v>
      </c>
      <c r="O553" s="108" t="s">
        <v>10786</v>
      </c>
      <c r="P5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&lt;tr&gt;&lt;td&gt;25701-0700&lt;/td&gt;&lt;td&gt;Contractor furnished micropile design&lt;/td&gt;&lt;td&gt;LPSM&lt;/td&gt;&lt;td&gt;CONTRACTOR FURNISHED MICROPILE DESIGN&lt;/td&gt;&lt;td&gt;LPSM&lt;/td&gt;&lt;td&gt;0&lt;/td&gt;&lt;td&gt;3&lt;/td&gt;&lt;td&gt;N&lt;/td&gt;&lt;td&gt; &lt;/td&gt;&lt;td&gt;WFL (verify w/CFL&amp;EFL):  For next FP - DELETE pay item?&lt;/td&gt;&lt;/tr&gt;</v>
      </c>
      <c r="Q553" s="106" t="str">
        <f>IF(PayItems[[#This Row],[Date Added / Modified]]&gt;0,TEXT(PayItems[[#This Row],[Date Added / Modified]],"m/d/yyy"),"")</f>
        <v/>
      </c>
    </row>
    <row r="554" spans="1:17" x14ac:dyDescent="0.3">
      <c r="A554" s="106" t="s">
        <v>10772</v>
      </c>
      <c r="B554" s="106" t="s">
        <v>10773</v>
      </c>
      <c r="C554" s="88" t="s">
        <v>85</v>
      </c>
      <c r="D554" s="106" t="s">
        <v>10774</v>
      </c>
      <c r="E554" s="88" t="s">
        <v>85</v>
      </c>
      <c r="F554" s="104">
        <v>0</v>
      </c>
      <c r="G554" s="104">
        <v>3</v>
      </c>
      <c r="H554" s="88" t="s">
        <v>344</v>
      </c>
      <c r="I554" s="184" t="s">
        <v>11392</v>
      </c>
      <c r="J554" s="184" t="s">
        <v>11392</v>
      </c>
      <c r="K554" s="184" t="s">
        <v>11391</v>
      </c>
      <c r="L554" s="104">
        <v>14</v>
      </c>
      <c r="M554" s="116">
        <v>42473</v>
      </c>
      <c r="N554" s="106" t="s">
        <v>9971</v>
      </c>
      <c r="O554" s="106"/>
      <c r="P55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&lt;tr&gt;&lt;td&gt;25701-0800&lt;/td&gt;&lt;td&gt;Contractor furnished rockery design&lt;/td&gt;&lt;td&gt;LPSM&lt;/td&gt;&lt;td&gt;CONTRACTOR FURNISHED ROCKERY DESIGN&lt;/td&gt;&lt;td&gt;LPSM&lt;/td&gt;&lt;td&gt;0&lt;/td&gt;&lt;td&gt;3&lt;/td&gt;&lt;td&gt;N&lt;/td&gt;&lt;td&gt;4/13/2016&lt;/td&gt;&lt;td&gt;&lt;/td&gt;&lt;/tr&gt;</v>
      </c>
      <c r="Q554" s="106" t="str">
        <f>IF(PayItems[[#This Row],[Date Added / Modified]]&gt;0,TEXT(PayItems[[#This Row],[Date Added / Modified]],"m/d/yyy"),"")</f>
        <v>4/13/2016</v>
      </c>
    </row>
    <row r="555" spans="1:17" x14ac:dyDescent="0.3">
      <c r="A555" s="106" t="s">
        <v>10781</v>
      </c>
      <c r="B555" s="106" t="s">
        <v>10807</v>
      </c>
      <c r="C555" s="88" t="s">
        <v>85</v>
      </c>
      <c r="D555" s="106" t="s">
        <v>10808</v>
      </c>
      <c r="E555" s="88" t="s">
        <v>85</v>
      </c>
      <c r="F555" s="104">
        <v>0</v>
      </c>
      <c r="G555" s="104">
        <v>3</v>
      </c>
      <c r="H555" s="88" t="s">
        <v>344</v>
      </c>
      <c r="I555" s="184" t="s">
        <v>11392</v>
      </c>
      <c r="J555" s="184" t="s">
        <v>11392</v>
      </c>
      <c r="K555" s="184" t="s">
        <v>11391</v>
      </c>
      <c r="L555" s="104">
        <v>14</v>
      </c>
      <c r="M555" s="116">
        <v>42564</v>
      </c>
      <c r="N555" s="106" t="s">
        <v>9971</v>
      </c>
      <c r="O555" s="106" t="s">
        <v>10809</v>
      </c>
      <c r="P55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&lt;tr&gt;&lt;td&gt;25701-0900&lt;/td&gt;&lt;td&gt;Contractor furnished bin wall design&lt;/td&gt;&lt;td&gt;LPSM&lt;/td&gt;&lt;td&gt;CONTRACTOR FURNISHED BIN WALL DESIGN&lt;/td&gt;&lt;td&gt;LPSM&lt;/td&gt;&lt;td&gt;0&lt;/td&gt;&lt;td&gt;3&lt;/td&gt;&lt;td&gt;N&lt;/td&gt;&lt;td&gt;7/13/2016&lt;/td&gt;&lt;td&gt;Was missing "design"&lt;/td&gt;&lt;/tr&gt;</v>
      </c>
      <c r="Q555" s="106" t="str">
        <f>IF(PayItems[[#This Row],[Date Added / Modified]]&gt;0,TEXT(PayItems[[#This Row],[Date Added / Modified]],"m/d/yyy"),"")</f>
        <v>7/13/2016</v>
      </c>
    </row>
    <row r="556" spans="1:17" x14ac:dyDescent="0.3">
      <c r="A556" s="106" t="s">
        <v>11104</v>
      </c>
      <c r="B556" s="106" t="s">
        <v>11105</v>
      </c>
      <c r="C556" s="106" t="s">
        <v>85</v>
      </c>
      <c r="D556" s="106" t="s">
        <v>11106</v>
      </c>
      <c r="E556" s="45" t="s">
        <v>85</v>
      </c>
      <c r="F556" s="45">
        <v>0</v>
      </c>
      <c r="G556" s="45">
        <v>3</v>
      </c>
      <c r="H556" s="106" t="s">
        <v>344</v>
      </c>
      <c r="I556" s="184" t="s">
        <v>11392</v>
      </c>
      <c r="J556" s="184" t="s">
        <v>11392</v>
      </c>
      <c r="K556" s="184" t="s">
        <v>11391</v>
      </c>
      <c r="L556" s="45">
        <v>14</v>
      </c>
      <c r="M556" s="116">
        <v>43675</v>
      </c>
      <c r="N556" s="106" t="s">
        <v>9977</v>
      </c>
      <c r="O556" s="106"/>
      <c r="P55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&lt;tr&gt;&lt;td&gt;25701-1000&lt;/td&gt;&lt;td&gt;Contractor furnished geosynthetic reinforced soil (GRS) retaining wall design&lt;/td&gt;&lt;td&gt;LPSM&lt;/td&gt;&lt;td&gt;CONTRACTOR FURNISHED GEOSYNTHETIC REINFORCED SOIL (GRS) RETAINING WALL DESIGN&lt;/td&gt;&lt;td&gt;LPSM&lt;/td&gt;&lt;td&gt;0&lt;/td&gt;&lt;td&gt;3&lt;/td&gt;&lt;td&gt;N&lt;/td&gt;&lt;td&gt;7/29/2019&lt;/td&gt;&lt;td&gt;&lt;/td&gt;&lt;/tr&gt;</v>
      </c>
      <c r="Q556" s="106" t="str">
        <f>IF(PayItems[[#This Row],[Date Added / Modified]]&gt;0,TEXT(PayItems[[#This Row],[Date Added / Modified]],"m/d/yyy"),"")</f>
        <v>7/29/2019</v>
      </c>
    </row>
    <row r="557" spans="1:17" x14ac:dyDescent="0.3">
      <c r="A557" s="6" t="s">
        <v>1251</v>
      </c>
      <c r="B557" s="6" t="s">
        <v>133</v>
      </c>
      <c r="C557" s="6" t="s">
        <v>109</v>
      </c>
      <c r="D557" s="6" t="s">
        <v>1252</v>
      </c>
      <c r="E557" s="8" t="s">
        <v>56</v>
      </c>
      <c r="F557" s="8">
        <v>0</v>
      </c>
      <c r="G557" s="8">
        <v>3</v>
      </c>
      <c r="H557" s="6" t="s">
        <v>344</v>
      </c>
      <c r="I557" s="184" t="s">
        <v>11392</v>
      </c>
      <c r="J557" s="184" t="s">
        <v>11392</v>
      </c>
      <c r="K557" s="184" t="s">
        <v>11391</v>
      </c>
      <c r="L557" s="8">
        <v>14</v>
      </c>
      <c r="M557" s="116"/>
      <c r="P5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&lt;tr&gt;&lt;td&gt;25801-0000&lt;/td&gt;&lt;td&gt;Reinforced concrete retaining wall&lt;/td&gt;&lt;td&gt;m2&lt;/td&gt;&lt;td&gt;REINFORCED CONCRETE RETAINING WALL&lt;/td&gt;&lt;td&gt;SQFT&lt;/td&gt;&lt;td&gt;0&lt;/td&gt;&lt;td&gt;3&lt;/td&gt;&lt;td&gt;N&lt;/td&gt;&lt;td&gt; &lt;/td&gt;&lt;td&gt;&lt;/td&gt;&lt;/tr&gt;</v>
      </c>
      <c r="Q557" s="106" t="str">
        <f>IF(PayItems[[#This Row],[Date Added / Modified]]&gt;0,TEXT(PayItems[[#This Row],[Date Added / Modified]],"m/d/yyy"),"")</f>
        <v/>
      </c>
    </row>
    <row r="558" spans="1:17" x14ac:dyDescent="0.3">
      <c r="A558" s="6" t="s">
        <v>1253</v>
      </c>
      <c r="B558" s="6" t="s">
        <v>1254</v>
      </c>
      <c r="C558" s="6" t="s">
        <v>109</v>
      </c>
      <c r="D558" s="6" t="s">
        <v>1255</v>
      </c>
      <c r="E558" s="8" t="s">
        <v>56</v>
      </c>
      <c r="F558" s="8">
        <v>0</v>
      </c>
      <c r="G558" s="8">
        <v>3</v>
      </c>
      <c r="H558" s="6" t="s">
        <v>344</v>
      </c>
      <c r="I558" s="184" t="s">
        <v>11392</v>
      </c>
      <c r="J558" s="184" t="s">
        <v>11392</v>
      </c>
      <c r="K558" s="184" t="s">
        <v>11391</v>
      </c>
      <c r="L558" s="8">
        <v>14</v>
      </c>
      <c r="M558" s="116"/>
      <c r="P5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&lt;tr&gt;&lt;td&gt;25801-0100&lt;/td&gt;&lt;td&gt;Reinforced concrete retaining wall, 1.5m&lt;/td&gt;&lt;td&gt;m2&lt;/td&gt;&lt;td&gt;REINFORCED CONCRETE RETAINING WALL, 4 FEET&lt;/td&gt;&lt;td&gt;SQFT&lt;/td&gt;&lt;td&gt;0&lt;/td&gt;&lt;td&gt;3&lt;/td&gt;&lt;td&gt;N&lt;/td&gt;&lt;td&gt; &lt;/td&gt;&lt;td&gt;&lt;/td&gt;&lt;/tr&gt;</v>
      </c>
      <c r="Q558" s="106" t="str">
        <f>IF(PayItems[[#This Row],[Date Added / Modified]]&gt;0,TEXT(PayItems[[#This Row],[Date Added / Modified]],"m/d/yyy"),"")</f>
        <v/>
      </c>
    </row>
    <row r="559" spans="1:17" x14ac:dyDescent="0.3">
      <c r="A559" s="6" t="s">
        <v>1256</v>
      </c>
      <c r="B559" s="6" t="s">
        <v>1257</v>
      </c>
      <c r="C559" s="6" t="s">
        <v>109</v>
      </c>
      <c r="D559" s="6" t="s">
        <v>1258</v>
      </c>
      <c r="E559" s="8" t="s">
        <v>56</v>
      </c>
      <c r="F559" s="8">
        <v>0</v>
      </c>
      <c r="G559" s="8">
        <v>3</v>
      </c>
      <c r="H559" s="6" t="s">
        <v>344</v>
      </c>
      <c r="I559" s="184" t="s">
        <v>11392</v>
      </c>
      <c r="J559" s="184" t="s">
        <v>11392</v>
      </c>
      <c r="K559" s="184" t="s">
        <v>11391</v>
      </c>
      <c r="L559" s="8">
        <v>14</v>
      </c>
      <c r="M559" s="116"/>
      <c r="P5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&lt;tr&gt;&lt;td&gt;25801-0200&lt;/td&gt;&lt;td&gt;Reinforced concrete retaining wall, 2.0m&lt;/td&gt;&lt;td&gt;m2&lt;/td&gt;&lt;td&gt;REINFORCED CONCRETE RETAINING WALL, 6 FEET&lt;/td&gt;&lt;td&gt;SQFT&lt;/td&gt;&lt;td&gt;0&lt;/td&gt;&lt;td&gt;3&lt;/td&gt;&lt;td&gt;N&lt;/td&gt;&lt;td&gt; &lt;/td&gt;&lt;td&gt;&lt;/td&gt;&lt;/tr&gt;</v>
      </c>
      <c r="Q559" s="106" t="str">
        <f>IF(PayItems[[#This Row],[Date Added / Modified]]&gt;0,TEXT(PayItems[[#This Row],[Date Added / Modified]],"m/d/yyy"),"")</f>
        <v/>
      </c>
    </row>
    <row r="560" spans="1:17" x14ac:dyDescent="0.3">
      <c r="A560" s="6" t="s">
        <v>1259</v>
      </c>
      <c r="B560" s="6" t="s">
        <v>1260</v>
      </c>
      <c r="C560" s="6" t="s">
        <v>109</v>
      </c>
      <c r="D560" s="6" t="s">
        <v>1261</v>
      </c>
      <c r="E560" s="8" t="s">
        <v>56</v>
      </c>
      <c r="F560" s="8">
        <v>0</v>
      </c>
      <c r="G560" s="8">
        <v>3</v>
      </c>
      <c r="H560" s="6" t="s">
        <v>344</v>
      </c>
      <c r="I560" s="184" t="s">
        <v>11392</v>
      </c>
      <c r="J560" s="184" t="s">
        <v>11392</v>
      </c>
      <c r="K560" s="184" t="s">
        <v>11391</v>
      </c>
      <c r="L560" s="8">
        <v>14</v>
      </c>
      <c r="M560" s="116"/>
      <c r="P5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&lt;tr&gt;&lt;td&gt;25801-0300&lt;/td&gt;&lt;td&gt;Reinforced concrete retaining wall, 2.5m&lt;/td&gt;&lt;td&gt;m2&lt;/td&gt;&lt;td&gt;REINFORCED CONCRETE RETAINING WALL, 8 FEET&lt;/td&gt;&lt;td&gt;SQFT&lt;/td&gt;&lt;td&gt;0&lt;/td&gt;&lt;td&gt;3&lt;/td&gt;&lt;td&gt;N&lt;/td&gt;&lt;td&gt; &lt;/td&gt;&lt;td&gt;&lt;/td&gt;&lt;/tr&gt;</v>
      </c>
      <c r="Q560" s="106" t="str">
        <f>IF(PayItems[[#This Row],[Date Added / Modified]]&gt;0,TEXT(PayItems[[#This Row],[Date Added / Modified]],"m/d/yyy"),"")</f>
        <v/>
      </c>
    </row>
    <row r="561" spans="1:17" x14ac:dyDescent="0.3">
      <c r="A561" s="6" t="s">
        <v>1262</v>
      </c>
      <c r="B561" s="6" t="s">
        <v>1263</v>
      </c>
      <c r="C561" s="6" t="s">
        <v>109</v>
      </c>
      <c r="D561" s="6" t="s">
        <v>1264</v>
      </c>
      <c r="E561" s="8" t="s">
        <v>56</v>
      </c>
      <c r="F561" s="8">
        <v>0</v>
      </c>
      <c r="G561" s="8">
        <v>3</v>
      </c>
      <c r="H561" s="6" t="s">
        <v>344</v>
      </c>
      <c r="I561" s="184" t="s">
        <v>11392</v>
      </c>
      <c r="J561" s="184" t="s">
        <v>11392</v>
      </c>
      <c r="K561" s="184" t="s">
        <v>11391</v>
      </c>
      <c r="L561" s="8">
        <v>14</v>
      </c>
      <c r="M561" s="116"/>
      <c r="P5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&lt;tr&gt;&lt;td&gt;25801-0400&lt;/td&gt;&lt;td&gt;Reinforced concrete retaining wall, 3.0m&lt;/td&gt;&lt;td&gt;m2&lt;/td&gt;&lt;td&gt;REINFORCED CONCRETE RETAINING WALL, 10 FEET&lt;/td&gt;&lt;td&gt;SQFT&lt;/td&gt;&lt;td&gt;0&lt;/td&gt;&lt;td&gt;3&lt;/td&gt;&lt;td&gt;N&lt;/td&gt;&lt;td&gt; &lt;/td&gt;&lt;td&gt;&lt;/td&gt;&lt;/tr&gt;</v>
      </c>
      <c r="Q561" s="106" t="str">
        <f>IF(PayItems[[#This Row],[Date Added / Modified]]&gt;0,TEXT(PayItems[[#This Row],[Date Added / Modified]],"m/d/yyy"),"")</f>
        <v/>
      </c>
    </row>
    <row r="562" spans="1:17" x14ac:dyDescent="0.3">
      <c r="A562" s="6" t="s">
        <v>1265</v>
      </c>
      <c r="B562" s="6" t="s">
        <v>1266</v>
      </c>
      <c r="C562" s="6" t="s">
        <v>109</v>
      </c>
      <c r="D562" s="6" t="s">
        <v>1267</v>
      </c>
      <c r="E562" s="8" t="s">
        <v>56</v>
      </c>
      <c r="F562" s="8">
        <v>0</v>
      </c>
      <c r="G562" s="8">
        <v>3</v>
      </c>
      <c r="H562" s="6" t="s">
        <v>344</v>
      </c>
      <c r="I562" s="184" t="s">
        <v>11392</v>
      </c>
      <c r="J562" s="184" t="s">
        <v>11392</v>
      </c>
      <c r="K562" s="184" t="s">
        <v>11391</v>
      </c>
      <c r="L562" s="8">
        <v>14</v>
      </c>
      <c r="M562" s="116"/>
      <c r="P5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&lt;tr&gt;&lt;td&gt;25801-0500&lt;/td&gt;&lt;td&gt;Reinforced concrete retaining wall, 3.5m&lt;/td&gt;&lt;td&gt;m2&lt;/td&gt;&lt;td&gt;REINFORCED CONCRETE RETAINING WALL, 12 FEET&lt;/td&gt;&lt;td&gt;SQFT&lt;/td&gt;&lt;td&gt;0&lt;/td&gt;&lt;td&gt;3&lt;/td&gt;&lt;td&gt;N&lt;/td&gt;&lt;td&gt; &lt;/td&gt;&lt;td&gt;&lt;/td&gt;&lt;/tr&gt;</v>
      </c>
      <c r="Q562" s="106" t="str">
        <f>IF(PayItems[[#This Row],[Date Added / Modified]]&gt;0,TEXT(PayItems[[#This Row],[Date Added / Modified]],"m/d/yyy"),"")</f>
        <v/>
      </c>
    </row>
    <row r="563" spans="1:17" x14ac:dyDescent="0.3">
      <c r="A563" s="6" t="s">
        <v>1268</v>
      </c>
      <c r="B563" s="6" t="s">
        <v>1269</v>
      </c>
      <c r="C563" s="6" t="s">
        <v>109</v>
      </c>
      <c r="D563" s="6" t="s">
        <v>1270</v>
      </c>
      <c r="E563" s="8" t="s">
        <v>56</v>
      </c>
      <c r="F563" s="8">
        <v>0</v>
      </c>
      <c r="G563" s="8">
        <v>3</v>
      </c>
      <c r="H563" s="6" t="s">
        <v>344</v>
      </c>
      <c r="I563" s="184" t="s">
        <v>11392</v>
      </c>
      <c r="J563" s="184" t="s">
        <v>11392</v>
      </c>
      <c r="K563" s="184" t="s">
        <v>11391</v>
      </c>
      <c r="L563" s="8">
        <v>14</v>
      </c>
      <c r="M563" s="116"/>
      <c r="P5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&lt;tr&gt;&lt;td&gt;25801-0600&lt;/td&gt;&lt;td&gt;Reinforced concrete retaining wall, 4.0m&lt;/td&gt;&lt;td&gt;m2&lt;/td&gt;&lt;td&gt;REINFORCED CONCRETE RETAINING WALL, 14 FEET&lt;/td&gt;&lt;td&gt;SQFT&lt;/td&gt;&lt;td&gt;0&lt;/td&gt;&lt;td&gt;3&lt;/td&gt;&lt;td&gt;N&lt;/td&gt;&lt;td&gt; &lt;/td&gt;&lt;td&gt;&lt;/td&gt;&lt;/tr&gt;</v>
      </c>
      <c r="Q563" s="106" t="str">
        <f>IF(PayItems[[#This Row],[Date Added / Modified]]&gt;0,TEXT(PayItems[[#This Row],[Date Added / Modified]],"m/d/yyy"),"")</f>
        <v/>
      </c>
    </row>
    <row r="564" spans="1:17" x14ac:dyDescent="0.3">
      <c r="A564" s="6" t="s">
        <v>1271</v>
      </c>
      <c r="B564" s="6" t="s">
        <v>1272</v>
      </c>
      <c r="C564" s="6" t="s">
        <v>109</v>
      </c>
      <c r="D564" s="6" t="s">
        <v>1273</v>
      </c>
      <c r="E564" s="8" t="s">
        <v>56</v>
      </c>
      <c r="F564" s="8">
        <v>0</v>
      </c>
      <c r="G564" s="8">
        <v>3</v>
      </c>
      <c r="H564" s="6" t="s">
        <v>344</v>
      </c>
      <c r="I564" s="184" t="s">
        <v>11392</v>
      </c>
      <c r="J564" s="184" t="s">
        <v>11392</v>
      </c>
      <c r="K564" s="184" t="s">
        <v>11391</v>
      </c>
      <c r="L564" s="8">
        <v>14</v>
      </c>
      <c r="M564" s="116"/>
      <c r="P5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&lt;tr&gt;&lt;td&gt;25801-0700&lt;/td&gt;&lt;td&gt;Reinforced concrete retaining wall, 4.5m&lt;/td&gt;&lt;td&gt;m2&lt;/td&gt;&lt;td&gt;REINFORCED CONCRETE RETAINING WALL, 15 FEET&lt;/td&gt;&lt;td&gt;SQFT&lt;/td&gt;&lt;td&gt;0&lt;/td&gt;&lt;td&gt;3&lt;/td&gt;&lt;td&gt;N&lt;/td&gt;&lt;td&gt; &lt;/td&gt;&lt;td&gt;&lt;/td&gt;&lt;/tr&gt;</v>
      </c>
      <c r="Q564" s="106" t="str">
        <f>IF(PayItems[[#This Row],[Date Added / Modified]]&gt;0,TEXT(PayItems[[#This Row],[Date Added / Modified]],"m/d/yyy"),"")</f>
        <v/>
      </c>
    </row>
    <row r="565" spans="1:17" x14ac:dyDescent="0.3">
      <c r="A565" s="6" t="s">
        <v>1274</v>
      </c>
      <c r="B565" s="6" t="s">
        <v>1275</v>
      </c>
      <c r="C565" s="6" t="s">
        <v>109</v>
      </c>
      <c r="D565" s="6" t="s">
        <v>1276</v>
      </c>
      <c r="E565" s="8" t="s">
        <v>56</v>
      </c>
      <c r="F565" s="8">
        <v>0</v>
      </c>
      <c r="G565" s="8">
        <v>3</v>
      </c>
      <c r="H565" s="6" t="s">
        <v>344</v>
      </c>
      <c r="I565" s="184" t="s">
        <v>11392</v>
      </c>
      <c r="J565" s="184" t="s">
        <v>11392</v>
      </c>
      <c r="K565" s="184" t="s">
        <v>11391</v>
      </c>
      <c r="L565" s="8">
        <v>14</v>
      </c>
      <c r="M565" s="116"/>
      <c r="P5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&lt;tr&gt;&lt;td&gt;25801-0800&lt;/td&gt;&lt;td&gt;Reinforced concrete retaining wall, 5.0m&lt;/td&gt;&lt;td&gt;m2&lt;/td&gt;&lt;td&gt;REINFORCED CONCRETE RETAINING WALL, 16 FEET&lt;/td&gt;&lt;td&gt;SQFT&lt;/td&gt;&lt;td&gt;0&lt;/td&gt;&lt;td&gt;3&lt;/td&gt;&lt;td&gt;N&lt;/td&gt;&lt;td&gt; &lt;/td&gt;&lt;td&gt;&lt;/td&gt;&lt;/tr&gt;</v>
      </c>
      <c r="Q565" s="106" t="str">
        <f>IF(PayItems[[#This Row],[Date Added / Modified]]&gt;0,TEXT(PayItems[[#This Row],[Date Added / Modified]],"m/d/yyy"),"")</f>
        <v/>
      </c>
    </row>
    <row r="566" spans="1:17" x14ac:dyDescent="0.3">
      <c r="A566" s="6" t="s">
        <v>1277</v>
      </c>
      <c r="B566" s="6" t="s">
        <v>1278</v>
      </c>
      <c r="C566" s="6" t="s">
        <v>109</v>
      </c>
      <c r="D566" s="6" t="s">
        <v>1279</v>
      </c>
      <c r="E566" s="8" t="s">
        <v>56</v>
      </c>
      <c r="F566" s="8">
        <v>0</v>
      </c>
      <c r="G566" s="8">
        <v>3</v>
      </c>
      <c r="H566" s="6" t="s">
        <v>344</v>
      </c>
      <c r="I566" s="184" t="s">
        <v>11392</v>
      </c>
      <c r="J566" s="184" t="s">
        <v>11392</v>
      </c>
      <c r="K566" s="184" t="s">
        <v>11391</v>
      </c>
      <c r="L566" s="8">
        <v>14</v>
      </c>
      <c r="M566" s="116"/>
      <c r="P5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&lt;tr&gt;&lt;td&gt;25801-1000&lt;/td&gt;&lt;td&gt;Reinforced concrete retaining wall, 5.5m&lt;/td&gt;&lt;td&gt;m2&lt;/td&gt;&lt;td&gt;REINFORCED CONCRETE RETAINING WALL, 18 FEET&lt;/td&gt;&lt;td&gt;SQFT&lt;/td&gt;&lt;td&gt;0&lt;/td&gt;&lt;td&gt;3&lt;/td&gt;&lt;td&gt;N&lt;/td&gt;&lt;td&gt; &lt;/td&gt;&lt;td&gt;&lt;/td&gt;&lt;/tr&gt;</v>
      </c>
      <c r="Q566" s="106" t="str">
        <f>IF(PayItems[[#This Row],[Date Added / Modified]]&gt;0,TEXT(PayItems[[#This Row],[Date Added / Modified]],"m/d/yyy"),"")</f>
        <v/>
      </c>
    </row>
    <row r="567" spans="1:17" x14ac:dyDescent="0.3">
      <c r="A567" s="6" t="s">
        <v>9416</v>
      </c>
      <c r="B567" s="6" t="s">
        <v>9418</v>
      </c>
      <c r="C567" s="6" t="s">
        <v>109</v>
      </c>
      <c r="D567" s="6" t="s">
        <v>9420</v>
      </c>
      <c r="E567" s="8" t="s">
        <v>56</v>
      </c>
      <c r="F567" s="8">
        <v>0</v>
      </c>
      <c r="G567" s="8">
        <v>3</v>
      </c>
      <c r="H567" s="6" t="s">
        <v>344</v>
      </c>
      <c r="I567" s="184" t="s">
        <v>11392</v>
      </c>
      <c r="J567" s="184" t="s">
        <v>11392</v>
      </c>
      <c r="K567" s="184" t="s">
        <v>11391</v>
      </c>
      <c r="L567" s="8">
        <v>14</v>
      </c>
      <c r="M567" s="116"/>
      <c r="P5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&lt;tr&gt;&lt;td&gt;25801-1100&lt;/td&gt;&lt;td&gt;Reinforced concrete retaining wall, 6.0m&lt;/td&gt;&lt;td&gt;m2&lt;/td&gt;&lt;td&gt;REINFORCED CONCRETE RETAINING WALL, 20 FEET&lt;/td&gt;&lt;td&gt;SQFT&lt;/td&gt;&lt;td&gt;0&lt;/td&gt;&lt;td&gt;3&lt;/td&gt;&lt;td&gt;N&lt;/td&gt;&lt;td&gt; &lt;/td&gt;&lt;td&gt;&lt;/td&gt;&lt;/tr&gt;</v>
      </c>
      <c r="Q567" s="106" t="str">
        <f>IF(PayItems[[#This Row],[Date Added / Modified]]&gt;0,TEXT(PayItems[[#This Row],[Date Added / Modified]],"m/d/yyy"),"")</f>
        <v/>
      </c>
    </row>
    <row r="568" spans="1:17" x14ac:dyDescent="0.3">
      <c r="A568" s="6" t="s">
        <v>9417</v>
      </c>
      <c r="B568" s="6" t="s">
        <v>9419</v>
      </c>
      <c r="C568" s="6" t="s">
        <v>109</v>
      </c>
      <c r="D568" s="6" t="s">
        <v>9421</v>
      </c>
      <c r="E568" s="8" t="s">
        <v>56</v>
      </c>
      <c r="F568" s="8">
        <v>0</v>
      </c>
      <c r="G568" s="8">
        <v>3</v>
      </c>
      <c r="H568" s="6" t="s">
        <v>344</v>
      </c>
      <c r="I568" s="184" t="s">
        <v>11392</v>
      </c>
      <c r="J568" s="184" t="s">
        <v>11392</v>
      </c>
      <c r="K568" s="184" t="s">
        <v>11391</v>
      </c>
      <c r="L568" s="8">
        <v>14</v>
      </c>
      <c r="M568" s="116"/>
      <c r="P5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&lt;tr&gt;&lt;td&gt;25801-1400&lt;/td&gt;&lt;td&gt;Reinforced concrete retaining wall, 7.5m&lt;/td&gt;&lt;td&gt;m2&lt;/td&gt;&lt;td&gt;REINFORCED CONCRETE RETAINING WALL, 25 FEET&lt;/td&gt;&lt;td&gt;SQFT&lt;/td&gt;&lt;td&gt;0&lt;/td&gt;&lt;td&gt;3&lt;/td&gt;&lt;td&gt;N&lt;/td&gt;&lt;td&gt; &lt;/td&gt;&lt;td&gt;&lt;/td&gt;&lt;/tr&gt;</v>
      </c>
      <c r="Q568" s="106" t="str">
        <f>IF(PayItems[[#This Row],[Date Added / Modified]]&gt;0,TEXT(PayItems[[#This Row],[Date Added / Modified]],"m/d/yyy"),"")</f>
        <v/>
      </c>
    </row>
    <row r="569" spans="1:17" x14ac:dyDescent="0.3">
      <c r="A569" s="88" t="s">
        <v>11362</v>
      </c>
      <c r="B569" s="88" t="s">
        <v>133</v>
      </c>
      <c r="C569" s="88" t="s">
        <v>85</v>
      </c>
      <c r="D569" s="88" t="s">
        <v>1252</v>
      </c>
      <c r="E569" s="104" t="s">
        <v>85</v>
      </c>
      <c r="F569" s="104">
        <v>0</v>
      </c>
      <c r="G569" s="104">
        <v>3</v>
      </c>
      <c r="H569" s="88" t="s">
        <v>344</v>
      </c>
      <c r="I569" s="184" t="s">
        <v>11392</v>
      </c>
      <c r="J569" s="184" t="s">
        <v>11392</v>
      </c>
      <c r="K569" s="184" t="s">
        <v>11391</v>
      </c>
      <c r="L569" s="104">
        <v>14</v>
      </c>
      <c r="M569" s="116">
        <v>44585</v>
      </c>
      <c r="N569" s="88" t="s">
        <v>9971</v>
      </c>
      <c r="O569" s="88"/>
      <c r="P569"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&lt;tr&gt;&lt;td&gt;25802-0000&lt;/td&gt;&lt;td&gt;Reinforced concrete retaining wall&lt;/td&gt;&lt;td&gt;LPSM&lt;/td&gt;&lt;td&gt;REINFORCED CONCRETE RETAINING WALL&lt;/td&gt;&lt;td&gt;LPSM&lt;/td&gt;&lt;td&gt;0&lt;/td&gt;&lt;td&gt;3&lt;/td&gt;&lt;td&gt;N&lt;/td&gt;&lt;td&gt;1/24/2022&lt;/td&gt;&lt;td&gt;&lt;/td&gt;&lt;/tr&gt;</v>
      </c>
      <c r="Q569" s="106" t="str">
        <f>IF(PayItems[[#This Row],[Date Added / Modified]]&gt;0,TEXT(PayItems[[#This Row],[Date Added / Modified]],"m/d/yyy"),"")</f>
        <v>1/24/2022</v>
      </c>
    </row>
    <row r="570" spans="1:17" x14ac:dyDescent="0.3">
      <c r="A570" s="6" t="s">
        <v>1280</v>
      </c>
      <c r="B570" s="8" t="s">
        <v>134</v>
      </c>
      <c r="C570" s="8" t="s">
        <v>110</v>
      </c>
      <c r="D570" s="8" t="s">
        <v>1281</v>
      </c>
      <c r="E570" s="8" t="s">
        <v>63</v>
      </c>
      <c r="F570" s="8">
        <v>0</v>
      </c>
      <c r="G570" s="8">
        <v>3</v>
      </c>
      <c r="H570" s="6" t="s">
        <v>344</v>
      </c>
      <c r="I570" s="184" t="s">
        <v>11392</v>
      </c>
      <c r="J570" s="184" t="s">
        <v>11392</v>
      </c>
      <c r="K570" s="184" t="s">
        <v>11391</v>
      </c>
      <c r="L570" s="8">
        <v>14</v>
      </c>
      <c r="M570" s="116"/>
      <c r="P5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&lt;tr&gt;&lt;td&gt;25901-0000&lt;/td&gt;&lt;td&gt;Soil nail&lt;/td&gt;&lt;td&gt;m&lt;/td&gt;&lt;td&gt;SOIL NAIL&lt;/td&gt;&lt;td&gt;LNFT&lt;/td&gt;&lt;td&gt;0&lt;/td&gt;&lt;td&gt;3&lt;/td&gt;&lt;td&gt;N&lt;/td&gt;&lt;td&gt; &lt;/td&gt;&lt;td&gt;&lt;/td&gt;&lt;/tr&gt;</v>
      </c>
      <c r="Q570" s="106" t="str">
        <f>IF(PayItems[[#This Row],[Date Added / Modified]]&gt;0,TEXT(PayItems[[#This Row],[Date Added / Modified]],"m/d/yyy"),"")</f>
        <v/>
      </c>
    </row>
    <row r="571" spans="1:17" x14ac:dyDescent="0.3">
      <c r="A571" s="6" t="s">
        <v>1282</v>
      </c>
      <c r="B571" s="8" t="s">
        <v>135</v>
      </c>
      <c r="C571" s="8" t="s">
        <v>109</v>
      </c>
      <c r="D571" s="8" t="s">
        <v>1283</v>
      </c>
      <c r="E571" s="8" t="s">
        <v>56</v>
      </c>
      <c r="F571" s="8">
        <v>0</v>
      </c>
      <c r="G571" s="8">
        <v>3</v>
      </c>
      <c r="H571" s="6" t="s">
        <v>344</v>
      </c>
      <c r="I571" s="184" t="s">
        <v>11392</v>
      </c>
      <c r="J571" s="184" t="s">
        <v>11392</v>
      </c>
      <c r="K571" s="184" t="s">
        <v>11391</v>
      </c>
      <c r="L571" s="8">
        <v>14</v>
      </c>
      <c r="M571" s="116"/>
      <c r="P5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&lt;tr&gt;&lt;td&gt;25902-0000&lt;/td&gt;&lt;td&gt;Soil nail retaining wall&lt;/td&gt;&lt;td&gt;m2&lt;/td&gt;&lt;td&gt;SOIL NAIL RETAINING WALL&lt;/td&gt;&lt;td&gt;SQFT&lt;/td&gt;&lt;td&gt;0&lt;/td&gt;&lt;td&gt;3&lt;/td&gt;&lt;td&gt;N&lt;/td&gt;&lt;td&gt; &lt;/td&gt;&lt;td&gt;&lt;/td&gt;&lt;/tr&gt;</v>
      </c>
      <c r="Q571" s="106" t="str">
        <f>IF(PayItems[[#This Row],[Date Added / Modified]]&gt;0,TEXT(PayItems[[#This Row],[Date Added / Modified]],"m/d/yyy"),"")</f>
        <v/>
      </c>
    </row>
    <row r="572" spans="1:17" x14ac:dyDescent="0.3">
      <c r="A572" s="6" t="s">
        <v>1284</v>
      </c>
      <c r="B572" s="8" t="s">
        <v>27</v>
      </c>
      <c r="C572" s="8" t="s">
        <v>6</v>
      </c>
      <c r="D572" s="8" t="s">
        <v>1285</v>
      </c>
      <c r="E572" s="8" t="s">
        <v>59</v>
      </c>
      <c r="F572" s="8">
        <v>0</v>
      </c>
      <c r="G572" s="8">
        <v>3</v>
      </c>
      <c r="H572" s="6" t="s">
        <v>344</v>
      </c>
      <c r="I572" s="184" t="s">
        <v>11392</v>
      </c>
      <c r="J572" s="184" t="s">
        <v>11392</v>
      </c>
      <c r="K572" s="184" t="s">
        <v>11391</v>
      </c>
      <c r="L572" s="8">
        <v>14</v>
      </c>
      <c r="M572" s="116"/>
      <c r="P5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&lt;tr&gt;&lt;td&gt;25903-0000&lt;/td&gt;&lt;td&gt;Verification test nail&lt;/td&gt;&lt;td&gt;Each&lt;/td&gt;&lt;td&gt;VERIFICATION TEST NAIL&lt;/td&gt;&lt;td&gt;EACH&lt;/td&gt;&lt;td&gt;0&lt;/td&gt;&lt;td&gt;3&lt;/td&gt;&lt;td&gt;N&lt;/td&gt;&lt;td&gt; &lt;/td&gt;&lt;td&gt;&lt;/td&gt;&lt;/tr&gt;</v>
      </c>
      <c r="Q572" s="106" t="str">
        <f>IF(PayItems[[#This Row],[Date Added / Modified]]&gt;0,TEXT(PayItems[[#This Row],[Date Added / Modified]],"m/d/yyy"),"")</f>
        <v/>
      </c>
    </row>
    <row r="573" spans="1:17" x14ac:dyDescent="0.3">
      <c r="A573" s="6" t="s">
        <v>1286</v>
      </c>
      <c r="B573" s="8" t="s">
        <v>149</v>
      </c>
      <c r="C573" s="8" t="s">
        <v>110</v>
      </c>
      <c r="D573" s="8" t="s">
        <v>1287</v>
      </c>
      <c r="E573" s="8" t="s">
        <v>63</v>
      </c>
      <c r="F573" s="8">
        <v>0</v>
      </c>
      <c r="G573" s="8">
        <v>3</v>
      </c>
      <c r="H573" s="6" t="s">
        <v>344</v>
      </c>
      <c r="I573" s="184" t="s">
        <v>11392</v>
      </c>
      <c r="J573" s="184" t="s">
        <v>11392</v>
      </c>
      <c r="K573" s="184" t="s">
        <v>11391</v>
      </c>
      <c r="L573" s="8">
        <v>14</v>
      </c>
      <c r="M573" s="116"/>
      <c r="P5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&lt;tr&gt;&lt;td&gt;26001-0000&lt;/td&gt;&lt;td&gt;Rock bolt&lt;/td&gt;&lt;td&gt;m&lt;/td&gt;&lt;td&gt;ROCK BOLT&lt;/td&gt;&lt;td&gt;LNFT&lt;/td&gt;&lt;td&gt;0&lt;/td&gt;&lt;td&gt;3&lt;/td&gt;&lt;td&gt;N&lt;/td&gt;&lt;td&gt; &lt;/td&gt;&lt;td&gt;&lt;/td&gt;&lt;/tr&gt;</v>
      </c>
      <c r="Q573" s="106" t="str">
        <f>IF(PayItems[[#This Row],[Date Added / Modified]]&gt;0,TEXT(PayItems[[#This Row],[Date Added / Modified]],"m/d/yyy"),"")</f>
        <v/>
      </c>
    </row>
    <row r="574" spans="1:17" x14ac:dyDescent="0.3">
      <c r="A574" s="6" t="s">
        <v>9013</v>
      </c>
      <c r="B574" s="8" t="s">
        <v>84</v>
      </c>
      <c r="C574" s="8" t="s">
        <v>110</v>
      </c>
      <c r="D574" s="8" t="s">
        <v>1289</v>
      </c>
      <c r="E574" s="8" t="s">
        <v>63</v>
      </c>
      <c r="F574" s="8">
        <v>0</v>
      </c>
      <c r="G574" s="8">
        <v>3</v>
      </c>
      <c r="H574" s="6" t="s">
        <v>344</v>
      </c>
      <c r="I574" s="184" t="s">
        <v>11392</v>
      </c>
      <c r="J574" s="184" t="s">
        <v>11392</v>
      </c>
      <c r="K574" s="184" t="s">
        <v>11391</v>
      </c>
      <c r="L574" s="8">
        <v>14</v>
      </c>
      <c r="M574" s="116"/>
      <c r="P5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&lt;tr&gt;&lt;td&gt;26002-0000&lt;/td&gt;&lt;td&gt;Rock dowel&lt;/td&gt;&lt;td&gt;m&lt;/td&gt;&lt;td&gt;ROCK DOWEL&lt;/td&gt;&lt;td&gt;LNFT&lt;/td&gt;&lt;td&gt;0&lt;/td&gt;&lt;td&gt;3&lt;/td&gt;&lt;td&gt;N&lt;/td&gt;&lt;td&gt; &lt;/td&gt;&lt;td&gt;&lt;/td&gt;&lt;/tr&gt;</v>
      </c>
      <c r="Q574" s="106" t="str">
        <f>IF(PayItems[[#This Row],[Date Added / Modified]]&gt;0,TEXT(PayItems[[#This Row],[Date Added / Modified]],"m/d/yyy"),"")</f>
        <v/>
      </c>
    </row>
    <row r="575" spans="1:17" x14ac:dyDescent="0.3">
      <c r="A575" s="106" t="s">
        <v>11065</v>
      </c>
      <c r="B575" s="45" t="s">
        <v>11064</v>
      </c>
      <c r="C575" s="45" t="s">
        <v>6</v>
      </c>
      <c r="D575" s="45" t="s">
        <v>11066</v>
      </c>
      <c r="E575" s="45" t="s">
        <v>59</v>
      </c>
      <c r="F575" s="45">
        <v>0</v>
      </c>
      <c r="G575" s="45">
        <v>3</v>
      </c>
      <c r="H575" s="106" t="s">
        <v>344</v>
      </c>
      <c r="I575" s="184" t="s">
        <v>11392</v>
      </c>
      <c r="J575" s="184" t="s">
        <v>11392</v>
      </c>
      <c r="K575" s="184" t="s">
        <v>11391</v>
      </c>
      <c r="L575" s="45">
        <v>14</v>
      </c>
      <c r="M575" s="116">
        <v>43493</v>
      </c>
      <c r="N575" s="106" t="s">
        <v>9977</v>
      </c>
      <c r="O575" s="106"/>
      <c r="P57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&lt;tr&gt;&lt;td&gt;26005-0000&lt;/td&gt;&lt;td&gt;Shear pin&lt;/td&gt;&lt;td&gt;Each&lt;/td&gt;&lt;td&gt;SHEAR PIN&lt;/td&gt;&lt;td&gt;EACH&lt;/td&gt;&lt;td&gt;0&lt;/td&gt;&lt;td&gt;3&lt;/td&gt;&lt;td&gt;N&lt;/td&gt;&lt;td&gt;1/28/2019&lt;/td&gt;&lt;td&gt;&lt;/td&gt;&lt;/tr&gt;</v>
      </c>
      <c r="Q575" s="106" t="str">
        <f>IF(PayItems[[#This Row],[Date Added / Modified]]&gt;0,TEXT(PayItems[[#This Row],[Date Added / Modified]],"m/d/yyy"),"")</f>
        <v>1/28/2019</v>
      </c>
    </row>
    <row r="576" spans="1:17" x14ac:dyDescent="0.3">
      <c r="A576" s="6" t="s">
        <v>1288</v>
      </c>
      <c r="B576" s="8" t="s">
        <v>1304</v>
      </c>
      <c r="C576" s="8" t="s">
        <v>109</v>
      </c>
      <c r="D576" s="8" t="s">
        <v>1305</v>
      </c>
      <c r="E576" s="8" t="s">
        <v>56</v>
      </c>
      <c r="F576" s="8">
        <v>0</v>
      </c>
      <c r="G576" s="8">
        <v>3</v>
      </c>
      <c r="H576" s="6" t="s">
        <v>344</v>
      </c>
      <c r="I576" s="184" t="s">
        <v>11392</v>
      </c>
      <c r="J576" s="184" t="s">
        <v>11392</v>
      </c>
      <c r="K576" s="184" t="s">
        <v>11391</v>
      </c>
      <c r="L576" s="8">
        <v>14</v>
      </c>
      <c r="M576" s="116"/>
      <c r="P5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&lt;tr&gt;&lt;td&gt;26101-0000&lt;/td&gt;&lt;td&gt;Reinforced soil slope&lt;/td&gt;&lt;td&gt;m2&lt;/td&gt;&lt;td&gt;REINFORCED SOIL SLOPE&lt;/td&gt;&lt;td&gt;SQFT&lt;/td&gt;&lt;td&gt;0&lt;/td&gt;&lt;td&gt;3&lt;/td&gt;&lt;td&gt;N&lt;/td&gt;&lt;td&gt; &lt;/td&gt;&lt;td&gt;&lt;/td&gt;&lt;/tr&gt;</v>
      </c>
      <c r="Q576" s="106" t="str">
        <f>IF(PayItems[[#This Row],[Date Added / Modified]]&gt;0,TEXT(PayItems[[#This Row],[Date Added / Modified]],"m/d/yyy"),"")</f>
        <v/>
      </c>
    </row>
    <row r="577" spans="1:17" x14ac:dyDescent="0.3">
      <c r="A577" s="6" t="s">
        <v>10140</v>
      </c>
      <c r="B577" s="33" t="s">
        <v>10141</v>
      </c>
      <c r="C577" s="33" t="s">
        <v>109</v>
      </c>
      <c r="D577" s="33" t="s">
        <v>10142</v>
      </c>
      <c r="E577" s="33" t="s">
        <v>56</v>
      </c>
      <c r="F577" s="8">
        <v>0</v>
      </c>
      <c r="G577" s="8">
        <v>3</v>
      </c>
      <c r="H577" s="6" t="s">
        <v>344</v>
      </c>
      <c r="I577" s="184" t="s">
        <v>11392</v>
      </c>
      <c r="J577" s="184" t="s">
        <v>11392</v>
      </c>
      <c r="K577" s="184" t="s">
        <v>11391</v>
      </c>
      <c r="L577" s="8">
        <v>14</v>
      </c>
      <c r="M577" s="116">
        <v>42207</v>
      </c>
      <c r="N577" s="106" t="s">
        <v>9962</v>
      </c>
      <c r="O577" s="106"/>
      <c r="P5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&lt;tr&gt;&lt;td&gt;26101-1000&lt;/td&gt;&lt;td&gt;Reinforced soil slope, welded wire face&lt;/td&gt;&lt;td&gt;m2&lt;/td&gt;&lt;td&gt;REINFORCED SOIL SLOPE, WELDED WIRE FACE&lt;/td&gt;&lt;td&gt;SQFT&lt;/td&gt;&lt;td&gt;0&lt;/td&gt;&lt;td&gt;3&lt;/td&gt;&lt;td&gt;N&lt;/td&gt;&lt;td&gt;7/22/2015&lt;/td&gt;&lt;td&gt;&lt;/td&gt;&lt;/tr&gt;</v>
      </c>
      <c r="Q577" s="106" t="str">
        <f>IF(PayItems[[#This Row],[Date Added / Modified]]&gt;0,TEXT(PayItems[[#This Row],[Date Added / Modified]],"m/d/yyy"),"")</f>
        <v>7/22/2015</v>
      </c>
    </row>
    <row r="578" spans="1:17" x14ac:dyDescent="0.3">
      <c r="A578" s="106" t="s">
        <v>10901</v>
      </c>
      <c r="B578" s="104" t="s">
        <v>1304</v>
      </c>
      <c r="C578" s="45" t="s">
        <v>85</v>
      </c>
      <c r="D578" s="104" t="s">
        <v>1305</v>
      </c>
      <c r="E578" s="45" t="s">
        <v>85</v>
      </c>
      <c r="F578" s="104">
        <v>0</v>
      </c>
      <c r="G578" s="104">
        <v>3</v>
      </c>
      <c r="H578" s="88" t="s">
        <v>344</v>
      </c>
      <c r="I578" s="184" t="s">
        <v>11392</v>
      </c>
      <c r="J578" s="184" t="s">
        <v>11392</v>
      </c>
      <c r="K578" s="184" t="s">
        <v>11391</v>
      </c>
      <c r="L578" s="104">
        <v>14</v>
      </c>
      <c r="M578" s="116">
        <v>42871</v>
      </c>
      <c r="N578" s="106" t="s">
        <v>9971</v>
      </c>
      <c r="O578" s="88"/>
      <c r="P5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&lt;tr&gt;&lt;td&gt;26102-0000&lt;/td&gt;&lt;td&gt;Reinforced soil slope&lt;/td&gt;&lt;td&gt;LPSM&lt;/td&gt;&lt;td&gt;REINFORCED SOIL SLOPE&lt;/td&gt;&lt;td&gt;LPSM&lt;/td&gt;&lt;td&gt;0&lt;/td&gt;&lt;td&gt;3&lt;/td&gt;&lt;td&gt;N&lt;/td&gt;&lt;td&gt;5/16/2017&lt;/td&gt;&lt;td&gt;&lt;/td&gt;&lt;/tr&gt;</v>
      </c>
      <c r="Q578" s="106" t="str">
        <f>IF(PayItems[[#This Row],[Date Added / Modified]]&gt;0,TEXT(PayItems[[#This Row],[Date Added / Modified]],"m/d/yyy"),"")</f>
        <v>5/16/2017</v>
      </c>
    </row>
    <row r="579" spans="1:17" x14ac:dyDescent="0.3">
      <c r="A579" s="6" t="s">
        <v>10144</v>
      </c>
      <c r="B579" s="33" t="s">
        <v>10138</v>
      </c>
      <c r="C579" s="33" t="s">
        <v>109</v>
      </c>
      <c r="D579" s="33" t="s">
        <v>10145</v>
      </c>
      <c r="E579" s="33" t="s">
        <v>56</v>
      </c>
      <c r="F579" s="8">
        <v>0</v>
      </c>
      <c r="G579" s="8">
        <v>3</v>
      </c>
      <c r="H579" s="6" t="s">
        <v>344</v>
      </c>
      <c r="I579" s="184" t="s">
        <v>11392</v>
      </c>
      <c r="J579" s="184" t="s">
        <v>11392</v>
      </c>
      <c r="K579" s="184" t="s">
        <v>11391</v>
      </c>
      <c r="L579" s="8">
        <v>14</v>
      </c>
      <c r="M579" s="116">
        <v>42207</v>
      </c>
      <c r="N579" s="106" t="s">
        <v>9971</v>
      </c>
      <c r="O579" s="106"/>
      <c r="P5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&lt;tr&gt;&lt;td&gt;26105-0000&lt;/td&gt;&lt;td&gt;Reinforced shoulder stabilization&lt;/td&gt;&lt;td&gt;m2&lt;/td&gt;&lt;td&gt;REINFORCED SHOULDER STABILIZATION&lt;/td&gt;&lt;td&gt;SQFT&lt;/td&gt;&lt;td&gt;0&lt;/td&gt;&lt;td&gt;3&lt;/td&gt;&lt;td&gt;N&lt;/td&gt;&lt;td&gt;7/22/2015&lt;/td&gt;&lt;td&gt;&lt;/td&gt;&lt;/tr&gt;</v>
      </c>
      <c r="Q579" s="106" t="str">
        <f>IF(PayItems[[#This Row],[Date Added / Modified]]&gt;0,TEXT(PayItems[[#This Row],[Date Added / Modified]],"m/d/yyy"),"")</f>
        <v>7/22/2015</v>
      </c>
    </row>
    <row r="580" spans="1:17" s="88" customFormat="1" x14ac:dyDescent="0.3">
      <c r="A580" s="6" t="s">
        <v>10143</v>
      </c>
      <c r="B580" s="6" t="s">
        <v>130</v>
      </c>
      <c r="C580" s="6" t="s">
        <v>113</v>
      </c>
      <c r="D580" s="6" t="s">
        <v>1243</v>
      </c>
      <c r="E580" s="8" t="s">
        <v>65</v>
      </c>
      <c r="F580" s="8">
        <v>0</v>
      </c>
      <c r="G580" s="8">
        <v>3</v>
      </c>
      <c r="H580" s="6" t="s">
        <v>344</v>
      </c>
      <c r="I580" s="184" t="s">
        <v>11392</v>
      </c>
      <c r="J580" s="184" t="s">
        <v>11392</v>
      </c>
      <c r="K580" s="184" t="s">
        <v>11391</v>
      </c>
      <c r="L580" s="8">
        <v>14</v>
      </c>
      <c r="M580" s="116">
        <v>42207</v>
      </c>
      <c r="N580" s="106" t="s">
        <v>9962</v>
      </c>
      <c r="O580" s="106"/>
      <c r="P5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&lt;tr&gt;&lt;td&gt;26110-0000&lt;/td&gt;&lt;td&gt;Select granular backfill&lt;/td&gt;&lt;td&gt;m3&lt;/td&gt;&lt;td&gt;SELECT GRANULAR BACKFILL&lt;/td&gt;&lt;td&gt;CUYD&lt;/td&gt;&lt;td&gt;0&lt;/td&gt;&lt;td&gt;3&lt;/td&gt;&lt;td&gt;N&lt;/td&gt;&lt;td&gt;7/22/2015&lt;/td&gt;&lt;td&gt;&lt;/td&gt;&lt;/tr&gt;</v>
      </c>
      <c r="Q580" s="106" t="str">
        <f>IF(PayItems[[#This Row],[Date Added / Modified]]&gt;0,TEXT(PayItems[[#This Row],[Date Added / Modified]],"m/d/yyy"),"")</f>
        <v>7/22/2015</v>
      </c>
    </row>
    <row r="581" spans="1:17" s="88" customFormat="1" x14ac:dyDescent="0.3">
      <c r="A581" s="88" t="s">
        <v>11434</v>
      </c>
      <c r="B581" s="88" t="s">
        <v>130</v>
      </c>
      <c r="C581" s="88" t="s">
        <v>124</v>
      </c>
      <c r="D581" s="88" t="s">
        <v>1243</v>
      </c>
      <c r="E581" s="104" t="s">
        <v>66</v>
      </c>
      <c r="F581" s="104">
        <v>0</v>
      </c>
      <c r="G581" s="104">
        <v>3</v>
      </c>
      <c r="H581" s="88" t="s">
        <v>344</v>
      </c>
      <c r="I581" s="184" t="s">
        <v>11392</v>
      </c>
      <c r="J581" s="184" t="s">
        <v>11392</v>
      </c>
      <c r="K581" s="184" t="s">
        <v>11391</v>
      </c>
      <c r="L581" s="104">
        <v>14</v>
      </c>
      <c r="M581" s="116">
        <v>45273</v>
      </c>
      <c r="N581" s="106" t="s">
        <v>9962</v>
      </c>
      <c r="O581" s="106"/>
      <c r="P5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&lt;tr&gt;&lt;td&gt;26111-0000&lt;/td&gt;&lt;td&gt;Select granular backfill&lt;/td&gt;&lt;td&gt;t&lt;/td&gt;&lt;td&gt;SELECT GRANULAR BACKFILL&lt;/td&gt;&lt;td&gt;TON&lt;/td&gt;&lt;td&gt;0&lt;/td&gt;&lt;td&gt;3&lt;/td&gt;&lt;td&gt;N&lt;/td&gt;&lt;td&gt;12/13/2023&lt;/td&gt;&lt;td&gt;&lt;/td&gt;&lt;/tr&gt;</v>
      </c>
      <c r="Q581" s="106" t="str">
        <f>IF(PayItems[[#This Row],[Date Added / Modified]]&gt;0,TEXT(PayItems[[#This Row],[Date Added / Modified]],"m/d/yyy"),"")</f>
        <v>12/13/2023</v>
      </c>
    </row>
    <row r="582" spans="1:17" x14ac:dyDescent="0.3">
      <c r="A582" s="106" t="s">
        <v>11101</v>
      </c>
      <c r="B582" s="106" t="s">
        <v>11102</v>
      </c>
      <c r="C582" s="106" t="s">
        <v>109</v>
      </c>
      <c r="D582" s="106" t="s">
        <v>11103</v>
      </c>
      <c r="E582" s="45" t="s">
        <v>56</v>
      </c>
      <c r="F582" s="45">
        <v>0</v>
      </c>
      <c r="G582" s="45">
        <v>3</v>
      </c>
      <c r="H582" s="106" t="s">
        <v>344</v>
      </c>
      <c r="I582" s="184" t="s">
        <v>11392</v>
      </c>
      <c r="J582" s="184" t="s">
        <v>11392</v>
      </c>
      <c r="K582" s="184" t="s">
        <v>11391</v>
      </c>
      <c r="L582" s="45">
        <v>14</v>
      </c>
      <c r="M582" s="116">
        <v>43675</v>
      </c>
      <c r="N582" s="106" t="s">
        <v>9977</v>
      </c>
      <c r="O582" s="106"/>
      <c r="P58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&lt;tr&gt;&lt;td&gt;26201-0000&lt;/td&gt;&lt;td&gt;Geosynthetic reinforced soil (GRS) retaining wall&lt;/td&gt;&lt;td&gt;m2&lt;/td&gt;&lt;td&gt;GEOSYNTHETIC REINFORCED SOIL (GRS) RETAINING WALL&lt;/td&gt;&lt;td&gt;SQFT&lt;/td&gt;&lt;td&gt;0&lt;/td&gt;&lt;td&gt;3&lt;/td&gt;&lt;td&gt;N&lt;/td&gt;&lt;td&gt;7/29/2019&lt;/td&gt;&lt;td&gt;&lt;/td&gt;&lt;/tr&gt;</v>
      </c>
      <c r="Q582" s="106" t="str">
        <f>IF(PayItems[[#This Row],[Date Added / Modified]]&gt;0,TEXT(PayItems[[#This Row],[Date Added / Modified]],"m/d/yyy"),"")</f>
        <v>7/29/2019</v>
      </c>
    </row>
    <row r="583" spans="1:17" x14ac:dyDescent="0.3">
      <c r="A583" s="106" t="s">
        <v>11323</v>
      </c>
      <c r="B583" s="106" t="s">
        <v>11324</v>
      </c>
      <c r="C583" s="106" t="s">
        <v>109</v>
      </c>
      <c r="D583" s="106" t="s">
        <v>11325</v>
      </c>
      <c r="E583" s="45" t="s">
        <v>56</v>
      </c>
      <c r="F583" s="45">
        <v>0</v>
      </c>
      <c r="G583" s="45">
        <v>3</v>
      </c>
      <c r="H583" s="106" t="s">
        <v>344</v>
      </c>
      <c r="I583" s="184" t="s">
        <v>11392</v>
      </c>
      <c r="J583" s="184" t="s">
        <v>11392</v>
      </c>
      <c r="K583" s="184" t="s">
        <v>11391</v>
      </c>
      <c r="L583" s="45">
        <v>14</v>
      </c>
      <c r="M583" s="116">
        <v>44305</v>
      </c>
      <c r="N583" s="106" t="s">
        <v>9962</v>
      </c>
      <c r="O583" s="106"/>
      <c r="P583"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&lt;tr&gt;&lt;td&gt;26301-0000&lt;/td&gt;&lt;td&gt;Soldier pile retaining wall&lt;/td&gt;&lt;td&gt;m2&lt;/td&gt;&lt;td&gt;SOLDIER PILE RETAINING WALL&lt;/td&gt;&lt;td&gt;SQFT&lt;/td&gt;&lt;td&gt;0&lt;/td&gt;&lt;td&gt;3&lt;/td&gt;&lt;td&gt;N&lt;/td&gt;&lt;td&gt;4/19/2021&lt;/td&gt;&lt;td&gt;&lt;/td&gt;&lt;/tr&gt;</v>
      </c>
      <c r="Q583" s="106" t="str">
        <f>IF(PayItems[[#This Row],[Date Added / Modified]]&gt;0,TEXT(PayItems[[#This Row],[Date Added / Modified]],"m/d/yyy"),"")</f>
        <v>4/19/2021</v>
      </c>
    </row>
    <row r="584" spans="1:17" x14ac:dyDescent="0.3">
      <c r="A584" s="106" t="s">
        <v>11298</v>
      </c>
      <c r="B584" s="106" t="s">
        <v>11299</v>
      </c>
      <c r="C584" s="106" t="s">
        <v>109</v>
      </c>
      <c r="D584" s="106" t="s">
        <v>11304</v>
      </c>
      <c r="E584" s="45" t="s">
        <v>56</v>
      </c>
      <c r="F584" s="45">
        <v>0</v>
      </c>
      <c r="G584" s="45">
        <v>3</v>
      </c>
      <c r="H584" s="106" t="s">
        <v>344</v>
      </c>
      <c r="I584" s="184" t="s">
        <v>11392</v>
      </c>
      <c r="J584" s="184" t="s">
        <v>11392</v>
      </c>
      <c r="K584" s="184" t="s">
        <v>11391</v>
      </c>
      <c r="L584" s="45">
        <v>14</v>
      </c>
      <c r="M584" s="116">
        <v>44223</v>
      </c>
      <c r="N584" s="106" t="s">
        <v>9971</v>
      </c>
      <c r="O584" s="106"/>
      <c r="P58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&lt;tr&gt;&lt;td&gt;26302-0000&lt;/td&gt;&lt;td&gt;Timber lagging&lt;/td&gt;&lt;td&gt;m2&lt;/td&gt;&lt;td&gt;TIMBER LAGGING&lt;/td&gt;&lt;td&gt;SQFT&lt;/td&gt;&lt;td&gt;0&lt;/td&gt;&lt;td&gt;3&lt;/td&gt;&lt;td&gt;N&lt;/td&gt;&lt;td&gt;1/27/2021&lt;/td&gt;&lt;td&gt;&lt;/td&gt;&lt;/tr&gt;</v>
      </c>
      <c r="Q584" s="106" t="str">
        <f>IF(PayItems[[#This Row],[Date Added / Modified]]&gt;0,TEXT(PayItems[[#This Row],[Date Added / Modified]],"m/d/yyy"),"")</f>
        <v>1/27/2021</v>
      </c>
    </row>
    <row r="585" spans="1:17" x14ac:dyDescent="0.3">
      <c r="A585" s="106" t="s">
        <v>11300</v>
      </c>
      <c r="B585" s="106" t="s">
        <v>11301</v>
      </c>
      <c r="C585" s="106" t="s">
        <v>109</v>
      </c>
      <c r="D585" s="106" t="s">
        <v>11302</v>
      </c>
      <c r="E585" s="45" t="s">
        <v>56</v>
      </c>
      <c r="F585" s="45">
        <v>0</v>
      </c>
      <c r="G585" s="45">
        <v>3</v>
      </c>
      <c r="H585" s="106" t="s">
        <v>344</v>
      </c>
      <c r="I585" s="184" t="s">
        <v>11392</v>
      </c>
      <c r="J585" s="184" t="s">
        <v>11392</v>
      </c>
      <c r="K585" s="184" t="s">
        <v>11391</v>
      </c>
      <c r="L585" s="45">
        <v>14</v>
      </c>
      <c r="M585" s="116">
        <v>44223</v>
      </c>
      <c r="N585" s="106" t="s">
        <v>9971</v>
      </c>
      <c r="O585" s="106"/>
      <c r="P58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&lt;tr&gt;&lt;td&gt;26303-0000&lt;/td&gt;&lt;td&gt;Concrete lagging&lt;/td&gt;&lt;td&gt;m2&lt;/td&gt;&lt;td&gt;CONCRETE LAGGING&lt;/td&gt;&lt;td&gt;SQFT&lt;/td&gt;&lt;td&gt;0&lt;/td&gt;&lt;td&gt;3&lt;/td&gt;&lt;td&gt;N&lt;/td&gt;&lt;td&gt;1/27/2021&lt;/td&gt;&lt;td&gt;&lt;/td&gt;&lt;/tr&gt;</v>
      </c>
      <c r="Q585" s="106" t="str">
        <f>IF(PayItems[[#This Row],[Date Added / Modified]]&gt;0,TEXT(PayItems[[#This Row],[Date Added / Modified]],"m/d/yyy"),"")</f>
        <v>1/27/2021</v>
      </c>
    </row>
    <row r="586" spans="1:17" x14ac:dyDescent="0.3">
      <c r="A586" s="6" t="s">
        <v>1290</v>
      </c>
      <c r="B586" s="8" t="s">
        <v>53</v>
      </c>
      <c r="C586" s="8" t="s">
        <v>113</v>
      </c>
      <c r="D586" s="8" t="s">
        <v>1291</v>
      </c>
      <c r="E586" s="8" t="s">
        <v>65</v>
      </c>
      <c r="F586" s="8">
        <v>0</v>
      </c>
      <c r="G586" s="8">
        <v>3</v>
      </c>
      <c r="H586" s="6" t="s">
        <v>344</v>
      </c>
      <c r="I586" s="184" t="s">
        <v>11392</v>
      </c>
      <c r="J586" s="184" t="s">
        <v>11392</v>
      </c>
      <c r="K586" s="184" t="s">
        <v>11391</v>
      </c>
      <c r="L586" s="8">
        <v>14</v>
      </c>
      <c r="M586" s="116"/>
      <c r="P5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&lt;tr&gt;&lt;td&gt;27001-0000&lt;/td&gt;&lt;td&gt;Grout&lt;/td&gt;&lt;td&gt;m3&lt;/td&gt;&lt;td&gt;GROUT&lt;/td&gt;&lt;td&gt;CUYD&lt;/td&gt;&lt;td&gt;0&lt;/td&gt;&lt;td&gt;3&lt;/td&gt;&lt;td&gt;N&lt;/td&gt;&lt;td&gt; &lt;/td&gt;&lt;td&gt;&lt;/td&gt;&lt;/tr&gt;</v>
      </c>
      <c r="Q586" s="106" t="str">
        <f>IF(PayItems[[#This Row],[Date Added / Modified]]&gt;0,TEXT(PayItems[[#This Row],[Date Added / Modified]],"m/d/yyy"),"")</f>
        <v/>
      </c>
    </row>
    <row r="587" spans="1:17" x14ac:dyDescent="0.3">
      <c r="A587" s="6" t="s">
        <v>1292</v>
      </c>
      <c r="B587" s="8" t="s">
        <v>1293</v>
      </c>
      <c r="C587" s="8" t="s">
        <v>113</v>
      </c>
      <c r="D587" s="8" t="s">
        <v>1294</v>
      </c>
      <c r="E587" s="8" t="s">
        <v>65</v>
      </c>
      <c r="F587" s="8">
        <v>0</v>
      </c>
      <c r="G587" s="8">
        <v>3</v>
      </c>
      <c r="H587" s="6" t="s">
        <v>344</v>
      </c>
      <c r="I587" s="184" t="s">
        <v>11392</v>
      </c>
      <c r="J587" s="184" t="s">
        <v>11392</v>
      </c>
      <c r="K587" s="184" t="s">
        <v>11391</v>
      </c>
      <c r="L587" s="8">
        <v>14</v>
      </c>
      <c r="M587" s="116"/>
      <c r="P5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&lt;tr&gt;&lt;td&gt;27001-1000&lt;/td&gt;&lt;td&gt;Grout, cement&lt;/td&gt;&lt;td&gt;m3&lt;/td&gt;&lt;td&gt;GROUT, CEMENT&lt;/td&gt;&lt;td&gt;CUYD&lt;/td&gt;&lt;td&gt;0&lt;/td&gt;&lt;td&gt;3&lt;/td&gt;&lt;td&gt;N&lt;/td&gt;&lt;td&gt; &lt;/td&gt;&lt;td&gt;&lt;/td&gt;&lt;/tr&gt;</v>
      </c>
      <c r="Q587" s="106" t="str">
        <f>IF(PayItems[[#This Row],[Date Added / Modified]]&gt;0,TEXT(PayItems[[#This Row],[Date Added / Modified]],"m/d/yyy"),"")</f>
        <v/>
      </c>
    </row>
    <row r="588" spans="1:17" x14ac:dyDescent="0.3">
      <c r="A588" s="6" t="s">
        <v>1295</v>
      </c>
      <c r="B588" s="8" t="s">
        <v>153</v>
      </c>
      <c r="C588" s="8" t="s">
        <v>110</v>
      </c>
      <c r="D588" s="8" t="s">
        <v>1296</v>
      </c>
      <c r="E588" s="8" t="s">
        <v>63</v>
      </c>
      <c r="F588" s="8">
        <v>0</v>
      </c>
      <c r="G588" s="8">
        <v>3</v>
      </c>
      <c r="H588" s="6" t="s">
        <v>344</v>
      </c>
      <c r="I588" s="184" t="s">
        <v>11392</v>
      </c>
      <c r="J588" s="184" t="s">
        <v>11392</v>
      </c>
      <c r="K588" s="184" t="s">
        <v>11391</v>
      </c>
      <c r="L588" s="8">
        <v>14</v>
      </c>
      <c r="M588" s="116"/>
      <c r="P5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&lt;tr&gt;&lt;td&gt;27002-0000&lt;/td&gt;&lt;td&gt;Grout pipe&lt;/td&gt;&lt;td&gt;m&lt;/td&gt;&lt;td&gt;GROUT PIPE&lt;/td&gt;&lt;td&gt;LNFT&lt;/td&gt;&lt;td&gt;0&lt;/td&gt;&lt;td&gt;3&lt;/td&gt;&lt;td&gt;N&lt;/td&gt;&lt;td&gt; &lt;/td&gt;&lt;td&gt;&lt;/td&gt;&lt;/tr&gt;</v>
      </c>
      <c r="Q588" s="106" t="str">
        <f>IF(PayItems[[#This Row],[Date Added / Modified]]&gt;0,TEXT(PayItems[[#This Row],[Date Added / Modified]],"m/d/yyy"),"")</f>
        <v/>
      </c>
    </row>
    <row r="589" spans="1:17" x14ac:dyDescent="0.3">
      <c r="A589" s="6" t="s">
        <v>1297</v>
      </c>
      <c r="B589" s="8" t="s">
        <v>129</v>
      </c>
      <c r="C589" s="8" t="s">
        <v>110</v>
      </c>
      <c r="D589" s="8" t="s">
        <v>1298</v>
      </c>
      <c r="E589" s="8" t="s">
        <v>63</v>
      </c>
      <c r="F589" s="8">
        <v>0</v>
      </c>
      <c r="G589" s="8">
        <v>3</v>
      </c>
      <c r="H589" s="8" t="s">
        <v>344</v>
      </c>
      <c r="I589" s="184" t="s">
        <v>11392</v>
      </c>
      <c r="J589" s="184" t="s">
        <v>11392</v>
      </c>
      <c r="K589" s="184" t="s">
        <v>11391</v>
      </c>
      <c r="L589" s="8">
        <v>14</v>
      </c>
      <c r="M589" s="116"/>
      <c r="P5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&lt;tr&gt;&lt;td&gt;27003-0000&lt;/td&gt;&lt;td&gt;Drilled hole&lt;/td&gt;&lt;td&gt;m&lt;/td&gt;&lt;td&gt;DRILLED HOLE&lt;/td&gt;&lt;td&gt;LNFT&lt;/td&gt;&lt;td&gt;0&lt;/td&gt;&lt;td&gt;3&lt;/td&gt;&lt;td&gt;N&lt;/td&gt;&lt;td&gt; &lt;/td&gt;&lt;td&gt;&lt;/td&gt;&lt;/tr&gt;</v>
      </c>
      <c r="Q589" s="106" t="str">
        <f>IF(PayItems[[#This Row],[Date Added / Modified]]&gt;0,TEXT(PayItems[[#This Row],[Date Added / Modified]],"m/d/yyy"),"")</f>
        <v/>
      </c>
    </row>
    <row r="590" spans="1:17" x14ac:dyDescent="0.3">
      <c r="A590" s="34" t="s">
        <v>10006</v>
      </c>
      <c r="B590" s="33" t="s">
        <v>10007</v>
      </c>
      <c r="C590" s="33" t="s">
        <v>79</v>
      </c>
      <c r="D590" s="33" t="s">
        <v>10008</v>
      </c>
      <c r="E590" s="33" t="s">
        <v>67</v>
      </c>
      <c r="F590" s="8">
        <v>0</v>
      </c>
      <c r="G590" s="8">
        <v>3</v>
      </c>
      <c r="H590" s="8" t="s">
        <v>344</v>
      </c>
      <c r="I590" s="184" t="s">
        <v>11392</v>
      </c>
      <c r="J590" s="184" t="s">
        <v>11392</v>
      </c>
      <c r="K590" s="184" t="s">
        <v>11391</v>
      </c>
      <c r="L590" s="8">
        <v>14</v>
      </c>
      <c r="M590" s="116">
        <v>41885</v>
      </c>
      <c r="N590" s="106" t="s">
        <v>9962</v>
      </c>
      <c r="O590" s="106"/>
      <c r="P5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&lt;tr&gt;&lt;td&gt;27004-2000&lt;/td&gt;&lt;td&gt;Grout, polyurethane&lt;/td&gt;&lt;td&gt;l&lt;/td&gt;&lt;td&gt;GROUT, POLYURETHANE&lt;/td&gt;&lt;td&gt;GAL&lt;/td&gt;&lt;td&gt;0&lt;/td&gt;&lt;td&gt;3&lt;/td&gt;&lt;td&gt;N&lt;/td&gt;&lt;td&gt;9/3/2014&lt;/td&gt;&lt;td&gt;&lt;/td&gt;&lt;/tr&gt;</v>
      </c>
      <c r="Q590" s="106" t="str">
        <f>IF(PayItems[[#This Row],[Date Added / Modified]]&gt;0,TEXT(PayItems[[#This Row],[Date Added / Modified]],"m/d/yyy"),"")</f>
        <v>9/3/2014</v>
      </c>
    </row>
    <row r="591" spans="1:17" x14ac:dyDescent="0.3">
      <c r="A591" s="6" t="s">
        <v>1299</v>
      </c>
      <c r="B591" s="8" t="s">
        <v>19</v>
      </c>
      <c r="C591" s="8" t="s">
        <v>110</v>
      </c>
      <c r="D591" s="8" t="s">
        <v>1300</v>
      </c>
      <c r="E591" s="8" t="s">
        <v>63</v>
      </c>
      <c r="F591" s="8">
        <v>0</v>
      </c>
      <c r="G591" s="8">
        <v>3</v>
      </c>
      <c r="H591" s="6" t="s">
        <v>344</v>
      </c>
      <c r="I591" s="184" t="s">
        <v>11392</v>
      </c>
      <c r="J591" s="184" t="s">
        <v>11392</v>
      </c>
      <c r="K591" s="184" t="s">
        <v>11391</v>
      </c>
      <c r="L591" s="8">
        <v>14</v>
      </c>
      <c r="M591" s="116"/>
      <c r="P5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&lt;tr&gt;&lt;td&gt;27101-0000&lt;/td&gt;&lt;td&gt;Inclinometer casing&lt;/td&gt;&lt;td&gt;m&lt;/td&gt;&lt;td&gt;INCLINOMETER CASING&lt;/td&gt;&lt;td&gt;LNFT&lt;/td&gt;&lt;td&gt;0&lt;/td&gt;&lt;td&gt;3&lt;/td&gt;&lt;td&gt;N&lt;/td&gt;&lt;td&gt; &lt;/td&gt;&lt;td&gt;&lt;/td&gt;&lt;/tr&gt;</v>
      </c>
      <c r="Q591" s="106" t="str">
        <f>IF(PayItems[[#This Row],[Date Added / Modified]]&gt;0,TEXT(PayItems[[#This Row],[Date Added / Modified]],"m/d/yyy"),"")</f>
        <v/>
      </c>
    </row>
    <row r="592" spans="1:17" x14ac:dyDescent="0.3">
      <c r="A592" s="6" t="s">
        <v>1301</v>
      </c>
      <c r="B592" s="8" t="s">
        <v>1302</v>
      </c>
      <c r="C592" s="8" t="s">
        <v>6</v>
      </c>
      <c r="D592" s="8" t="s">
        <v>1303</v>
      </c>
      <c r="E592" s="8" t="s">
        <v>59</v>
      </c>
      <c r="F592" s="8">
        <v>0</v>
      </c>
      <c r="G592" s="8">
        <v>3</v>
      </c>
      <c r="H592" s="8" t="s">
        <v>344</v>
      </c>
      <c r="I592" s="184" t="s">
        <v>11392</v>
      </c>
      <c r="J592" s="184" t="s">
        <v>11392</v>
      </c>
      <c r="K592" s="184" t="s">
        <v>11391</v>
      </c>
      <c r="L592" s="8">
        <v>14</v>
      </c>
      <c r="M592" s="116"/>
      <c r="P5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&lt;tr&gt;&lt;td&gt;27102-0100&lt;/td&gt;&lt;td&gt;Geotechnical instrumentation, piezometer&lt;/td&gt;&lt;td&gt;Each&lt;/td&gt;&lt;td&gt;GEOTECHNICAL INSTRUMENTATION, PIEZOMETER&lt;/td&gt;&lt;td&gt;EACH&lt;/td&gt;&lt;td&gt;0&lt;/td&gt;&lt;td&gt;3&lt;/td&gt;&lt;td&gt;N&lt;/td&gt;&lt;td&gt; &lt;/td&gt;&lt;td&gt;&lt;/td&gt;&lt;/tr&gt;</v>
      </c>
      <c r="Q592" s="106" t="str">
        <f>IF(PayItems[[#This Row],[Date Added / Modified]]&gt;0,TEXT(PayItems[[#This Row],[Date Added / Modified]],"m/d/yyy"),"")</f>
        <v/>
      </c>
    </row>
    <row r="593" spans="1:17" x14ac:dyDescent="0.3">
      <c r="A593" s="6" t="s">
        <v>10081</v>
      </c>
      <c r="B593" s="8" t="s">
        <v>10082</v>
      </c>
      <c r="C593" s="8" t="s">
        <v>6</v>
      </c>
      <c r="D593" s="8" t="s">
        <v>10083</v>
      </c>
      <c r="E593" s="8" t="s">
        <v>59</v>
      </c>
      <c r="F593" s="8">
        <v>0</v>
      </c>
      <c r="G593" s="8">
        <v>3</v>
      </c>
      <c r="H593" s="8" t="s">
        <v>344</v>
      </c>
      <c r="I593" s="184" t="s">
        <v>11392</v>
      </c>
      <c r="J593" s="184" t="s">
        <v>11392</v>
      </c>
      <c r="K593" s="184" t="s">
        <v>11391</v>
      </c>
      <c r="L593" s="8">
        <v>14</v>
      </c>
      <c r="M593" s="116">
        <v>42052</v>
      </c>
      <c r="N593" s="106" t="s">
        <v>9977</v>
      </c>
      <c r="O593" s="106"/>
      <c r="P5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&lt;tr&gt;&lt;td&gt;27102-0200&lt;/td&gt;&lt;td&gt;Geotechnical instrumentation, crack monitor&lt;/td&gt;&lt;td&gt;Each&lt;/td&gt;&lt;td&gt;GEOTECHNICAL INSTRUMENTATION, CRACK MONITOR&lt;/td&gt;&lt;td&gt;EACH&lt;/td&gt;&lt;td&gt;0&lt;/td&gt;&lt;td&gt;3&lt;/td&gt;&lt;td&gt;N&lt;/td&gt;&lt;td&gt;2/17/2015&lt;/td&gt;&lt;td&gt;&lt;/td&gt;&lt;/tr&gt;</v>
      </c>
      <c r="Q593" s="106" t="str">
        <f>IF(PayItems[[#This Row],[Date Added / Modified]]&gt;0,TEXT(PayItems[[#This Row],[Date Added / Modified]],"m/d/yyy"),"")</f>
        <v>2/17/2015</v>
      </c>
    </row>
    <row r="594" spans="1:17" x14ac:dyDescent="0.3">
      <c r="A594" s="6" t="s">
        <v>1306</v>
      </c>
      <c r="B594" s="8" t="s">
        <v>11</v>
      </c>
      <c r="C594" s="8" t="s">
        <v>105</v>
      </c>
      <c r="D594" s="8" t="s">
        <v>1307</v>
      </c>
      <c r="E594" s="8" t="s">
        <v>30</v>
      </c>
      <c r="F594" s="8">
        <v>0</v>
      </c>
      <c r="G594" s="8">
        <v>3</v>
      </c>
      <c r="H594" s="8" t="s">
        <v>344</v>
      </c>
      <c r="I594" s="184" t="s">
        <v>11392</v>
      </c>
      <c r="J594" s="184" t="s">
        <v>11392</v>
      </c>
      <c r="K594" s="184" t="s">
        <v>11391</v>
      </c>
      <c r="L594" s="8">
        <v>14</v>
      </c>
      <c r="M594" s="116"/>
      <c r="P5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&lt;tr&gt;&lt;td&gt;27301-0000&lt;/td&gt;&lt;td&gt;Polyurethane resin injection&lt;/td&gt;&lt;td&gt;kg&lt;/td&gt;&lt;td&gt;POLYURETHANE RESIN INJECTION&lt;/td&gt;&lt;td&gt;LB&lt;/td&gt;&lt;td&gt;0&lt;/td&gt;&lt;td&gt;3&lt;/td&gt;&lt;td&gt;N&lt;/td&gt;&lt;td&gt; &lt;/td&gt;&lt;td&gt;&lt;/td&gt;&lt;/tr&gt;</v>
      </c>
      <c r="Q594" s="106" t="str">
        <f>IF(PayItems[[#This Row],[Date Added / Modified]]&gt;0,TEXT(PayItems[[#This Row],[Date Added / Modified]],"m/d/yyy"),"")</f>
        <v/>
      </c>
    </row>
    <row r="595" spans="1:17" x14ac:dyDescent="0.3">
      <c r="A595" s="6" t="s">
        <v>1308</v>
      </c>
      <c r="B595" s="8" t="s">
        <v>1309</v>
      </c>
      <c r="C595" s="8" t="s">
        <v>85</v>
      </c>
      <c r="D595" s="8" t="s">
        <v>1310</v>
      </c>
      <c r="E595" s="8" t="s">
        <v>85</v>
      </c>
      <c r="F595" s="8">
        <v>0</v>
      </c>
      <c r="G595" s="8">
        <v>3</v>
      </c>
      <c r="H595" s="8" t="s">
        <v>344</v>
      </c>
      <c r="I595" s="184" t="s">
        <v>11392</v>
      </c>
      <c r="J595" s="184" t="s">
        <v>11392</v>
      </c>
      <c r="K595" s="184" t="s">
        <v>11391</v>
      </c>
      <c r="L595" s="8">
        <v>14</v>
      </c>
      <c r="M595" s="116"/>
      <c r="P5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&lt;tr&gt;&lt;td&gt;27302-0000&lt;/td&gt;&lt;td&gt;Polyurethane resin monitoring and clean-up&lt;/td&gt;&lt;td&gt;LPSM&lt;/td&gt;&lt;td&gt;POLYURETHANE RESIN MONITORING AND CLEAN-UP&lt;/td&gt;&lt;td&gt;LPSM&lt;/td&gt;&lt;td&gt;0&lt;/td&gt;&lt;td&gt;3&lt;/td&gt;&lt;td&gt;N&lt;/td&gt;&lt;td&gt; &lt;/td&gt;&lt;td&gt;&lt;/td&gt;&lt;/tr&gt;</v>
      </c>
      <c r="Q595" s="106" t="str">
        <f>IF(PayItems[[#This Row],[Date Added / Modified]]&gt;0,TEXT(PayItems[[#This Row],[Date Added / Modified]],"m/d/yyy"),"")</f>
        <v/>
      </c>
    </row>
    <row r="596" spans="1:17" x14ac:dyDescent="0.3">
      <c r="A596" s="6" t="s">
        <v>9014</v>
      </c>
      <c r="B596" s="6" t="s">
        <v>8739</v>
      </c>
      <c r="C596" s="6" t="s">
        <v>105</v>
      </c>
      <c r="D596" s="6" t="s">
        <v>8740</v>
      </c>
      <c r="E596" s="6" t="s">
        <v>30</v>
      </c>
      <c r="F596" s="8">
        <v>0</v>
      </c>
      <c r="G596" s="8">
        <v>3</v>
      </c>
      <c r="H596" s="6" t="s">
        <v>344</v>
      </c>
      <c r="I596" s="184" t="s">
        <v>11392</v>
      </c>
      <c r="J596" s="184" t="s">
        <v>11392</v>
      </c>
      <c r="K596" s="184" t="s">
        <v>11391</v>
      </c>
      <c r="L596" s="8">
        <v>14</v>
      </c>
      <c r="M596" s="116"/>
      <c r="P5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&lt;tr&gt;&lt;td&gt;27303-0000&lt;/td&gt;&lt;td&gt;Polyurethane injection&lt;/td&gt;&lt;td&gt;kg&lt;/td&gt;&lt;td&gt;POLYURETHANE INJECTION&lt;/td&gt;&lt;td&gt;LB&lt;/td&gt;&lt;td&gt;0&lt;/td&gt;&lt;td&gt;3&lt;/td&gt;&lt;td&gt;N&lt;/td&gt;&lt;td&gt; &lt;/td&gt;&lt;td&gt;&lt;/td&gt;&lt;/tr&gt;</v>
      </c>
      <c r="Q596" s="106" t="str">
        <f>IF(PayItems[[#This Row],[Date Added / Modified]]&gt;0,TEXT(PayItems[[#This Row],[Date Added / Modified]],"m/d/yyy"),"")</f>
        <v/>
      </c>
    </row>
    <row r="597" spans="1:17" x14ac:dyDescent="0.3">
      <c r="A597" s="6" t="s">
        <v>1311</v>
      </c>
      <c r="B597" s="8" t="s">
        <v>1312</v>
      </c>
      <c r="C597" s="8" t="s">
        <v>110</v>
      </c>
      <c r="D597" s="8" t="s">
        <v>1313</v>
      </c>
      <c r="E597" s="8" t="s">
        <v>63</v>
      </c>
      <c r="F597" s="8">
        <v>0</v>
      </c>
      <c r="G597" s="8">
        <v>3</v>
      </c>
      <c r="H597" s="8" t="s">
        <v>344</v>
      </c>
      <c r="I597" s="184" t="s">
        <v>11392</v>
      </c>
      <c r="J597" s="184" t="s">
        <v>11392</v>
      </c>
      <c r="K597" s="184" t="s">
        <v>11391</v>
      </c>
      <c r="L597" s="8">
        <v>14</v>
      </c>
      <c r="M597" s="116"/>
      <c r="P5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&lt;tr&gt;&lt;td&gt;27401-1000&lt;/td&gt;&lt;td&gt;Vibro columns, concrete&lt;/td&gt;&lt;td&gt;m&lt;/td&gt;&lt;td&gt;VIBRO COLUMNS, CONCRETE&lt;/td&gt;&lt;td&gt;LNFT&lt;/td&gt;&lt;td&gt;0&lt;/td&gt;&lt;td&gt;3&lt;/td&gt;&lt;td&gt;N&lt;/td&gt;&lt;td&gt; &lt;/td&gt;&lt;td&gt;&lt;/td&gt;&lt;/tr&gt;</v>
      </c>
      <c r="Q597" s="106" t="str">
        <f>IF(PayItems[[#This Row],[Date Added / Modified]]&gt;0,TEXT(PayItems[[#This Row],[Date Added / Modified]],"m/d/yyy"),"")</f>
        <v/>
      </c>
    </row>
    <row r="598" spans="1:17" x14ac:dyDescent="0.3">
      <c r="A598" s="6" t="s">
        <v>1314</v>
      </c>
      <c r="B598" s="8" t="s">
        <v>1315</v>
      </c>
      <c r="C598" s="8" t="s">
        <v>6</v>
      </c>
      <c r="D598" s="8" t="s">
        <v>1316</v>
      </c>
      <c r="E598" s="8" t="s">
        <v>59</v>
      </c>
      <c r="F598" s="8">
        <v>0</v>
      </c>
      <c r="G598" s="8">
        <v>3</v>
      </c>
      <c r="H598" s="8" t="s">
        <v>344</v>
      </c>
      <c r="I598" s="184" t="s">
        <v>11392</v>
      </c>
      <c r="J598" s="184" t="s">
        <v>11392</v>
      </c>
      <c r="K598" s="184" t="s">
        <v>11391</v>
      </c>
      <c r="L598" s="8">
        <v>14</v>
      </c>
      <c r="M598" s="116"/>
      <c r="P5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&lt;tr&gt;&lt;td&gt;27402-0000&lt;/td&gt;&lt;td&gt;Vibro column load test&lt;/td&gt;&lt;td&gt;Each&lt;/td&gt;&lt;td&gt;VIBRO COLUMN LOAD TEST&lt;/td&gt;&lt;td&gt;EACH&lt;/td&gt;&lt;td&gt;0&lt;/td&gt;&lt;td&gt;3&lt;/td&gt;&lt;td&gt;N&lt;/td&gt;&lt;td&gt; &lt;/td&gt;&lt;td&gt;&lt;/td&gt;&lt;/tr&gt;</v>
      </c>
      <c r="Q598" s="106" t="str">
        <f>IF(PayItems[[#This Row],[Date Added / Modified]]&gt;0,TEXT(PayItems[[#This Row],[Date Added / Modified]],"m/d/yyy"),"")</f>
        <v/>
      </c>
    </row>
    <row r="599" spans="1:17" x14ac:dyDescent="0.3">
      <c r="A599" s="6" t="s">
        <v>1317</v>
      </c>
      <c r="B599" s="8" t="s">
        <v>178</v>
      </c>
      <c r="C599" s="8" t="s">
        <v>110</v>
      </c>
      <c r="D599" s="8" t="s">
        <v>1318</v>
      </c>
      <c r="E599" s="8" t="s">
        <v>63</v>
      </c>
      <c r="F599" s="8">
        <v>0</v>
      </c>
      <c r="G599" s="8">
        <v>3</v>
      </c>
      <c r="H599" s="8" t="s">
        <v>344</v>
      </c>
      <c r="I599" s="184" t="s">
        <v>11392</v>
      </c>
      <c r="J599" s="184" t="s">
        <v>11392</v>
      </c>
      <c r="K599" s="184" t="s">
        <v>11391</v>
      </c>
      <c r="L599" s="8">
        <v>14</v>
      </c>
      <c r="M599" s="116"/>
      <c r="P5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&lt;tr&gt;&lt;td&gt;27403-0000&lt;/td&gt;&lt;td&gt;Vibro column predrilling&lt;/td&gt;&lt;td&gt;m&lt;/td&gt;&lt;td&gt;VIBRO COLUMN PREDRILLING&lt;/td&gt;&lt;td&gt;LNFT&lt;/td&gt;&lt;td&gt;0&lt;/td&gt;&lt;td&gt;3&lt;/td&gt;&lt;td&gt;N&lt;/td&gt;&lt;td&gt; &lt;/td&gt;&lt;td&gt;&lt;/td&gt;&lt;/tr&gt;</v>
      </c>
      <c r="Q599" s="106" t="str">
        <f>IF(PayItems[[#This Row],[Date Added / Modified]]&gt;0,TEXT(PayItems[[#This Row],[Date Added / Modified]],"m/d/yyy"),"")</f>
        <v/>
      </c>
    </row>
    <row r="600" spans="1:17" x14ac:dyDescent="0.3">
      <c r="A600" s="6" t="s">
        <v>1319</v>
      </c>
      <c r="B600" s="8" t="s">
        <v>1320</v>
      </c>
      <c r="C600" s="8" t="s">
        <v>113</v>
      </c>
      <c r="D600" s="8" t="s">
        <v>1321</v>
      </c>
      <c r="E600" s="8" t="s">
        <v>65</v>
      </c>
      <c r="F600" s="8">
        <v>0</v>
      </c>
      <c r="G600" s="8">
        <v>3</v>
      </c>
      <c r="H600" s="8" t="s">
        <v>344</v>
      </c>
      <c r="I600" s="184" t="s">
        <v>11392</v>
      </c>
      <c r="J600" s="184" t="s">
        <v>11392</v>
      </c>
      <c r="K600" s="184" t="s">
        <v>11391</v>
      </c>
      <c r="L600" s="8">
        <v>14</v>
      </c>
      <c r="M600" s="116"/>
      <c r="P6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&lt;tr&gt;&lt;td&gt;27501-1000&lt;/td&gt;&lt;td&gt;Geofoam, lightweight fill material&lt;/td&gt;&lt;td&gt;m3&lt;/td&gt;&lt;td&gt;GEOFOAM, LIGHTWEIGHT FILL MATERIAL&lt;/td&gt;&lt;td&gt;CUYD&lt;/td&gt;&lt;td&gt;0&lt;/td&gt;&lt;td&gt;3&lt;/td&gt;&lt;td&gt;N&lt;/td&gt;&lt;td&gt; &lt;/td&gt;&lt;td&gt;&lt;/td&gt;&lt;/tr&gt;</v>
      </c>
      <c r="Q600" s="106" t="str">
        <f>IF(PayItems[[#This Row],[Date Added / Modified]]&gt;0,TEXT(PayItems[[#This Row],[Date Added / Modified]],"m/d/yyy"),"")</f>
        <v/>
      </c>
    </row>
    <row r="601" spans="1:17" x14ac:dyDescent="0.3">
      <c r="A601" s="2" t="s">
        <v>10159</v>
      </c>
      <c r="B601" s="38" t="s">
        <v>10160</v>
      </c>
      <c r="C601" s="39" t="s">
        <v>109</v>
      </c>
      <c r="D601" s="1" t="s">
        <v>10166</v>
      </c>
      <c r="E601" s="1" t="s">
        <v>62</v>
      </c>
      <c r="F601" s="8">
        <v>0</v>
      </c>
      <c r="G601" s="8">
        <v>3</v>
      </c>
      <c r="H601" s="8" t="s">
        <v>344</v>
      </c>
      <c r="I601" s="184" t="s">
        <v>11392</v>
      </c>
      <c r="J601" s="184" t="s">
        <v>11392</v>
      </c>
      <c r="K601" s="184" t="s">
        <v>11391</v>
      </c>
      <c r="L601" s="8">
        <v>14</v>
      </c>
      <c r="M601" s="116">
        <v>42219</v>
      </c>
      <c r="N601" s="106" t="s">
        <v>9971</v>
      </c>
      <c r="O601" s="106"/>
      <c r="P6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&lt;tr&gt;&lt;td&gt;27601-0000&lt;/td&gt;&lt;td&gt;Geotechnical ground improvement&lt;/td&gt;&lt;td&gt;m2&lt;/td&gt;&lt;td&gt;GEOTECHNICAL GROUND IMPROVEMENT&lt;/td&gt;&lt;td&gt;SQYD&lt;/td&gt;&lt;td&gt;0&lt;/td&gt;&lt;td&gt;3&lt;/td&gt;&lt;td&gt;N&lt;/td&gt;&lt;td&gt;8/3/2015&lt;/td&gt;&lt;td&gt;&lt;/td&gt;&lt;/tr&gt;</v>
      </c>
      <c r="Q601" s="106" t="str">
        <f>IF(PayItems[[#This Row],[Date Added / Modified]]&gt;0,TEXT(PayItems[[#This Row],[Date Added / Modified]],"m/d/yyy"),"")</f>
        <v>8/3/2015</v>
      </c>
    </row>
    <row r="602" spans="1:17" x14ac:dyDescent="0.3">
      <c r="A602" s="6" t="s">
        <v>181</v>
      </c>
      <c r="B602" s="6" t="s">
        <v>182</v>
      </c>
      <c r="C602" s="8" t="s">
        <v>124</v>
      </c>
      <c r="D602" s="6" t="s">
        <v>183</v>
      </c>
      <c r="E602" s="8" t="s">
        <v>66</v>
      </c>
      <c r="F602" s="8">
        <v>0</v>
      </c>
      <c r="G602" s="8">
        <v>3</v>
      </c>
      <c r="H602" s="6" t="s">
        <v>184</v>
      </c>
      <c r="I602" s="184" t="s">
        <v>11391</v>
      </c>
      <c r="J602" s="184" t="s">
        <v>11392</v>
      </c>
      <c r="K602" s="184" t="s">
        <v>11391</v>
      </c>
      <c r="L602" s="8">
        <v>14</v>
      </c>
      <c r="M602" s="116"/>
      <c r="P6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&lt;tr&gt;&lt;td&gt;30101-0000&lt;/td&gt;&lt;td&gt;Aggregate base&lt;/td&gt;&lt;td&gt;t&lt;/td&gt;&lt;td&gt;AGGREGATE BASE&lt;/td&gt;&lt;td&gt;TON&lt;/td&gt;&lt;td&gt;0&lt;/td&gt;&lt;td&gt;3&lt;/td&gt;&lt;td&gt;NM&lt;/td&gt;&lt;td&gt; &lt;/td&gt;&lt;td&gt;&lt;/td&gt;&lt;/tr&gt;</v>
      </c>
      <c r="Q602" s="106" t="str">
        <f>IF(PayItems[[#This Row],[Date Added / Modified]]&gt;0,TEXT(PayItems[[#This Row],[Date Added / Modified]],"m/d/yyy"),"")</f>
        <v/>
      </c>
    </row>
    <row r="603" spans="1:17" x14ac:dyDescent="0.3">
      <c r="A603" s="6" t="s">
        <v>185</v>
      </c>
      <c r="B603" s="6" t="s">
        <v>186</v>
      </c>
      <c r="C603" s="8" t="s">
        <v>124</v>
      </c>
      <c r="D603" s="6" t="s">
        <v>187</v>
      </c>
      <c r="E603" s="8" t="s">
        <v>66</v>
      </c>
      <c r="F603" s="8">
        <v>0</v>
      </c>
      <c r="G603" s="8">
        <v>3</v>
      </c>
      <c r="H603" s="6" t="s">
        <v>184</v>
      </c>
      <c r="I603" s="184" t="s">
        <v>11391</v>
      </c>
      <c r="J603" s="184" t="s">
        <v>11392</v>
      </c>
      <c r="K603" s="184" t="s">
        <v>11391</v>
      </c>
      <c r="L603" s="8">
        <v>14</v>
      </c>
      <c r="M603" s="116"/>
      <c r="P6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&lt;tr&gt;&lt;td&gt;30101-1000&lt;/td&gt;&lt;td&gt;Aggregate base grading C&lt;/td&gt;&lt;td&gt;t&lt;/td&gt;&lt;td&gt;AGGREGATE BASE GRADING C&lt;/td&gt;&lt;td&gt;TON&lt;/td&gt;&lt;td&gt;0&lt;/td&gt;&lt;td&gt;3&lt;/td&gt;&lt;td&gt;NM&lt;/td&gt;&lt;td&gt; &lt;/td&gt;&lt;td&gt;&lt;/td&gt;&lt;/tr&gt;</v>
      </c>
      <c r="Q603" s="106" t="str">
        <f>IF(PayItems[[#This Row],[Date Added / Modified]]&gt;0,TEXT(PayItems[[#This Row],[Date Added / Modified]],"m/d/yyy"),"")</f>
        <v/>
      </c>
    </row>
    <row r="604" spans="1:17" x14ac:dyDescent="0.3">
      <c r="A604" s="6" t="s">
        <v>188</v>
      </c>
      <c r="B604" s="6" t="s">
        <v>189</v>
      </c>
      <c r="C604" s="8" t="s">
        <v>124</v>
      </c>
      <c r="D604" s="6" t="s">
        <v>190</v>
      </c>
      <c r="E604" s="8" t="s">
        <v>66</v>
      </c>
      <c r="F604" s="8">
        <v>0</v>
      </c>
      <c r="G604" s="8">
        <v>3</v>
      </c>
      <c r="H604" s="6" t="s">
        <v>184</v>
      </c>
      <c r="I604" s="184" t="s">
        <v>11391</v>
      </c>
      <c r="J604" s="184" t="s">
        <v>11392</v>
      </c>
      <c r="K604" s="184" t="s">
        <v>11391</v>
      </c>
      <c r="L604" s="8">
        <v>14</v>
      </c>
      <c r="M604" s="116"/>
      <c r="P6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&lt;tr&gt;&lt;td&gt;30101-2000&lt;/td&gt;&lt;td&gt;Aggregate base grading D&lt;/td&gt;&lt;td&gt;t&lt;/td&gt;&lt;td&gt;AGGREGATE BASE GRADING D&lt;/td&gt;&lt;td&gt;TON&lt;/td&gt;&lt;td&gt;0&lt;/td&gt;&lt;td&gt;3&lt;/td&gt;&lt;td&gt;NM&lt;/td&gt;&lt;td&gt; &lt;/td&gt;&lt;td&gt;&lt;/td&gt;&lt;/tr&gt;</v>
      </c>
      <c r="Q604" s="106" t="str">
        <f>IF(PayItems[[#This Row],[Date Added / Modified]]&gt;0,TEXT(PayItems[[#This Row],[Date Added / Modified]],"m/d/yyy"),"")</f>
        <v/>
      </c>
    </row>
    <row r="605" spans="1:17" x14ac:dyDescent="0.3">
      <c r="A605" s="6" t="s">
        <v>191</v>
      </c>
      <c r="B605" s="6" t="s">
        <v>192</v>
      </c>
      <c r="C605" s="8" t="s">
        <v>124</v>
      </c>
      <c r="D605" s="6" t="s">
        <v>193</v>
      </c>
      <c r="E605" s="8" t="s">
        <v>66</v>
      </c>
      <c r="F605" s="8">
        <v>0</v>
      </c>
      <c r="G605" s="8">
        <v>3</v>
      </c>
      <c r="H605" s="6" t="s">
        <v>184</v>
      </c>
      <c r="I605" s="184" t="s">
        <v>11391</v>
      </c>
      <c r="J605" s="184" t="s">
        <v>11392</v>
      </c>
      <c r="K605" s="184" t="s">
        <v>11391</v>
      </c>
      <c r="L605" s="8">
        <v>14</v>
      </c>
      <c r="M605" s="116"/>
      <c r="P6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&lt;tr&gt;&lt;td&gt;30101-3000&lt;/td&gt;&lt;td&gt;Aggregate base grading E&lt;/td&gt;&lt;td&gt;t&lt;/td&gt;&lt;td&gt;AGGREGATE BASE GRADING E&lt;/td&gt;&lt;td&gt;TON&lt;/td&gt;&lt;td&gt;0&lt;/td&gt;&lt;td&gt;3&lt;/td&gt;&lt;td&gt;NM&lt;/td&gt;&lt;td&gt; &lt;/td&gt;&lt;td&gt;&lt;/td&gt;&lt;/tr&gt;</v>
      </c>
      <c r="Q605" s="106" t="str">
        <f>IF(PayItems[[#This Row],[Date Added / Modified]]&gt;0,TEXT(PayItems[[#This Row],[Date Added / Modified]],"m/d/yyy"),"")</f>
        <v/>
      </c>
    </row>
    <row r="606" spans="1:17" x14ac:dyDescent="0.3">
      <c r="A606" s="6" t="s">
        <v>194</v>
      </c>
      <c r="B606" s="6" t="s">
        <v>195</v>
      </c>
      <c r="C606" s="8" t="s">
        <v>124</v>
      </c>
      <c r="D606" s="6" t="s">
        <v>196</v>
      </c>
      <c r="E606" s="8" t="s">
        <v>66</v>
      </c>
      <c r="F606" s="8">
        <v>0</v>
      </c>
      <c r="G606" s="8">
        <v>3</v>
      </c>
      <c r="H606" s="6" t="s">
        <v>184</v>
      </c>
      <c r="I606" s="184" t="s">
        <v>11391</v>
      </c>
      <c r="J606" s="184" t="s">
        <v>11392</v>
      </c>
      <c r="K606" s="184" t="s">
        <v>11391</v>
      </c>
      <c r="L606" s="8">
        <v>14</v>
      </c>
      <c r="M606" s="116"/>
      <c r="P6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&lt;tr&gt;&lt;td&gt;30101-4000&lt;/td&gt;&lt;td&gt;Aggregate base grading C or D&lt;/td&gt;&lt;td&gt;t&lt;/td&gt;&lt;td&gt;AGGREGATE BASE GRADING C OR D&lt;/td&gt;&lt;td&gt;TON&lt;/td&gt;&lt;td&gt;0&lt;/td&gt;&lt;td&gt;3&lt;/td&gt;&lt;td&gt;NM&lt;/td&gt;&lt;td&gt; &lt;/td&gt;&lt;td&gt;&lt;/td&gt;&lt;/tr&gt;</v>
      </c>
      <c r="Q606" s="106" t="str">
        <f>IF(PayItems[[#This Row],[Date Added / Modified]]&gt;0,TEXT(PayItems[[#This Row],[Date Added / Modified]],"m/d/yyy"),"")</f>
        <v/>
      </c>
    </row>
    <row r="607" spans="1:17" x14ac:dyDescent="0.3">
      <c r="A607" s="6" t="s">
        <v>197</v>
      </c>
      <c r="B607" s="6" t="s">
        <v>182</v>
      </c>
      <c r="C607" s="8" t="s">
        <v>109</v>
      </c>
      <c r="D607" s="6" t="s">
        <v>183</v>
      </c>
      <c r="E607" s="8" t="s">
        <v>62</v>
      </c>
      <c r="F607" s="8">
        <v>0</v>
      </c>
      <c r="G607" s="8">
        <v>3</v>
      </c>
      <c r="H607" s="6" t="s">
        <v>184</v>
      </c>
      <c r="I607" s="184" t="s">
        <v>11391</v>
      </c>
      <c r="J607" s="184" t="s">
        <v>11392</v>
      </c>
      <c r="K607" s="184" t="s">
        <v>11391</v>
      </c>
      <c r="L607" s="8">
        <v>14</v>
      </c>
      <c r="M607" s="116"/>
      <c r="P6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&lt;tr&gt;&lt;td&gt;30102-0000&lt;/td&gt;&lt;td&gt;Aggregate base&lt;/td&gt;&lt;td&gt;m2&lt;/td&gt;&lt;td&gt;AGGREGATE BASE&lt;/td&gt;&lt;td&gt;SQYD&lt;/td&gt;&lt;td&gt;0&lt;/td&gt;&lt;td&gt;3&lt;/td&gt;&lt;td&gt;NM&lt;/td&gt;&lt;td&gt; &lt;/td&gt;&lt;td&gt;&lt;/td&gt;&lt;/tr&gt;</v>
      </c>
      <c r="Q607" s="106" t="str">
        <f>IF(PayItems[[#This Row],[Date Added / Modified]]&gt;0,TEXT(PayItems[[#This Row],[Date Added / Modified]],"m/d/yyy"),"")</f>
        <v/>
      </c>
    </row>
    <row r="608" spans="1:17" x14ac:dyDescent="0.3">
      <c r="A608" s="6" t="s">
        <v>198</v>
      </c>
      <c r="B608" s="6" t="s">
        <v>199</v>
      </c>
      <c r="C608" s="8" t="s">
        <v>109</v>
      </c>
      <c r="D608" s="6" t="s">
        <v>200</v>
      </c>
      <c r="E608" s="8" t="s">
        <v>62</v>
      </c>
      <c r="F608" s="8">
        <v>0</v>
      </c>
      <c r="G608" s="8">
        <v>3</v>
      </c>
      <c r="H608" s="6" t="s">
        <v>184</v>
      </c>
      <c r="I608" s="184" t="s">
        <v>11391</v>
      </c>
      <c r="J608" s="184" t="s">
        <v>11392</v>
      </c>
      <c r="K608" s="184" t="s">
        <v>11391</v>
      </c>
      <c r="L608" s="8">
        <v>14</v>
      </c>
      <c r="M608" s="116"/>
      <c r="P6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&lt;tr&gt;&lt;td&gt;30102-0100&lt;/td&gt;&lt;td&gt;Aggregate base grading C, 100mm depth&lt;/td&gt;&lt;td&gt;m2&lt;/td&gt;&lt;td&gt;AGGREGATE BASE GRADING C, 4-INCH DEPTH&lt;/td&gt;&lt;td&gt;SQYD&lt;/td&gt;&lt;td&gt;0&lt;/td&gt;&lt;td&gt;3&lt;/td&gt;&lt;td&gt;NM&lt;/td&gt;&lt;td&gt; &lt;/td&gt;&lt;td&gt;&lt;/td&gt;&lt;/tr&gt;</v>
      </c>
      <c r="Q608" s="106" t="str">
        <f>IF(PayItems[[#This Row],[Date Added / Modified]]&gt;0,TEXT(PayItems[[#This Row],[Date Added / Modified]],"m/d/yyy"),"")</f>
        <v/>
      </c>
    </row>
    <row r="609" spans="1:17" x14ac:dyDescent="0.3">
      <c r="A609" s="6" t="s">
        <v>201</v>
      </c>
      <c r="B609" s="6" t="s">
        <v>202</v>
      </c>
      <c r="C609" s="8" t="s">
        <v>109</v>
      </c>
      <c r="D609" s="6" t="s">
        <v>203</v>
      </c>
      <c r="E609" s="8" t="s">
        <v>62</v>
      </c>
      <c r="F609" s="8">
        <v>0</v>
      </c>
      <c r="G609" s="8">
        <v>3</v>
      </c>
      <c r="H609" s="6" t="s">
        <v>184</v>
      </c>
      <c r="I609" s="184" t="s">
        <v>11391</v>
      </c>
      <c r="J609" s="184" t="s">
        <v>11392</v>
      </c>
      <c r="K609" s="184" t="s">
        <v>11391</v>
      </c>
      <c r="L609" s="8">
        <v>14</v>
      </c>
      <c r="M609" s="116"/>
      <c r="P6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&lt;tr&gt;&lt;td&gt;30102-0200&lt;/td&gt;&lt;td&gt;Aggregate base grading C, 150mm depth&lt;/td&gt;&lt;td&gt;m2&lt;/td&gt;&lt;td&gt;AGGREGATE BASE GRADING C, 6-INCH DEPTH&lt;/td&gt;&lt;td&gt;SQYD&lt;/td&gt;&lt;td&gt;0&lt;/td&gt;&lt;td&gt;3&lt;/td&gt;&lt;td&gt;NM&lt;/td&gt;&lt;td&gt; &lt;/td&gt;&lt;td&gt;&lt;/td&gt;&lt;/tr&gt;</v>
      </c>
      <c r="Q609" s="106" t="str">
        <f>IF(PayItems[[#This Row],[Date Added / Modified]]&gt;0,TEXT(PayItems[[#This Row],[Date Added / Modified]],"m/d/yyy"),"")</f>
        <v/>
      </c>
    </row>
    <row r="610" spans="1:17" x14ac:dyDescent="0.3">
      <c r="A610" s="6" t="s">
        <v>204</v>
      </c>
      <c r="B610" s="6" t="s">
        <v>205</v>
      </c>
      <c r="C610" s="8" t="s">
        <v>109</v>
      </c>
      <c r="D610" s="6" t="s">
        <v>206</v>
      </c>
      <c r="E610" s="8" t="s">
        <v>62</v>
      </c>
      <c r="F610" s="8">
        <v>0</v>
      </c>
      <c r="G610" s="8">
        <v>3</v>
      </c>
      <c r="H610" s="6" t="s">
        <v>184</v>
      </c>
      <c r="I610" s="184" t="s">
        <v>11391</v>
      </c>
      <c r="J610" s="184" t="s">
        <v>11392</v>
      </c>
      <c r="K610" s="184" t="s">
        <v>11391</v>
      </c>
      <c r="L610" s="8">
        <v>14</v>
      </c>
      <c r="M610" s="116"/>
      <c r="P6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&lt;tr&gt;&lt;td&gt;30102-0300&lt;/td&gt;&lt;td&gt;Aggregate base grading C, 200mm depth&lt;/td&gt;&lt;td&gt;m2&lt;/td&gt;&lt;td&gt;AGGREGATE BASE GRADING C, 8-INCH DEPTH&lt;/td&gt;&lt;td&gt;SQYD&lt;/td&gt;&lt;td&gt;0&lt;/td&gt;&lt;td&gt;3&lt;/td&gt;&lt;td&gt;NM&lt;/td&gt;&lt;td&gt; &lt;/td&gt;&lt;td&gt;&lt;/td&gt;&lt;/tr&gt;</v>
      </c>
      <c r="Q610" s="106" t="str">
        <f>IF(PayItems[[#This Row],[Date Added / Modified]]&gt;0,TEXT(PayItems[[#This Row],[Date Added / Modified]],"m/d/yyy"),"")</f>
        <v/>
      </c>
    </row>
    <row r="611" spans="1:17" x14ac:dyDescent="0.3">
      <c r="A611" s="6" t="s">
        <v>207</v>
      </c>
      <c r="B611" s="6" t="s">
        <v>208</v>
      </c>
      <c r="C611" s="8" t="s">
        <v>109</v>
      </c>
      <c r="D611" s="6" t="s">
        <v>209</v>
      </c>
      <c r="E611" s="8" t="s">
        <v>62</v>
      </c>
      <c r="F611" s="8">
        <v>0</v>
      </c>
      <c r="G611" s="8">
        <v>3</v>
      </c>
      <c r="H611" s="6" t="s">
        <v>184</v>
      </c>
      <c r="I611" s="184" t="s">
        <v>11391</v>
      </c>
      <c r="J611" s="184" t="s">
        <v>11392</v>
      </c>
      <c r="K611" s="184" t="s">
        <v>11391</v>
      </c>
      <c r="L611" s="8">
        <v>14</v>
      </c>
      <c r="M611" s="116"/>
      <c r="P6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&lt;tr&gt;&lt;td&gt;30102-0400&lt;/td&gt;&lt;td&gt;Aggregate base grading C, 250mm depth&lt;/td&gt;&lt;td&gt;m2&lt;/td&gt;&lt;td&gt;AGGREGATE BASE GRADING C, 10-INCH DEPTH&lt;/td&gt;&lt;td&gt;SQYD&lt;/td&gt;&lt;td&gt;0&lt;/td&gt;&lt;td&gt;3&lt;/td&gt;&lt;td&gt;NM&lt;/td&gt;&lt;td&gt; &lt;/td&gt;&lt;td&gt;&lt;/td&gt;&lt;/tr&gt;</v>
      </c>
      <c r="Q611" s="106" t="str">
        <f>IF(PayItems[[#This Row],[Date Added / Modified]]&gt;0,TEXT(PayItems[[#This Row],[Date Added / Modified]],"m/d/yyy"),"")</f>
        <v/>
      </c>
    </row>
    <row r="612" spans="1:17" x14ac:dyDescent="0.3">
      <c r="A612" s="6" t="s">
        <v>210</v>
      </c>
      <c r="B612" s="6" t="s">
        <v>211</v>
      </c>
      <c r="C612" s="8" t="s">
        <v>109</v>
      </c>
      <c r="D612" s="6" t="s">
        <v>212</v>
      </c>
      <c r="E612" s="8" t="s">
        <v>62</v>
      </c>
      <c r="F612" s="8">
        <v>0</v>
      </c>
      <c r="G612" s="8">
        <v>3</v>
      </c>
      <c r="H612" s="6" t="s">
        <v>184</v>
      </c>
      <c r="I612" s="184" t="s">
        <v>11391</v>
      </c>
      <c r="J612" s="184" t="s">
        <v>11392</v>
      </c>
      <c r="K612" s="184" t="s">
        <v>11391</v>
      </c>
      <c r="L612" s="8">
        <v>14</v>
      </c>
      <c r="M612" s="116"/>
      <c r="P6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&lt;tr&gt;&lt;td&gt;30102-0500&lt;/td&gt;&lt;td&gt;Aggregate base grading C, 300mm depth&lt;/td&gt;&lt;td&gt;m2&lt;/td&gt;&lt;td&gt;AGGREGATE BASE GRADING C, 12-INCH DEPTH&lt;/td&gt;&lt;td&gt;SQYD&lt;/td&gt;&lt;td&gt;0&lt;/td&gt;&lt;td&gt;3&lt;/td&gt;&lt;td&gt;NM&lt;/td&gt;&lt;td&gt; &lt;/td&gt;&lt;td&gt;&lt;/td&gt;&lt;/tr&gt;</v>
      </c>
      <c r="Q612" s="106" t="str">
        <f>IF(PayItems[[#This Row],[Date Added / Modified]]&gt;0,TEXT(PayItems[[#This Row],[Date Added / Modified]],"m/d/yyy"),"")</f>
        <v/>
      </c>
    </row>
    <row r="613" spans="1:17" x14ac:dyDescent="0.3">
      <c r="A613" s="6" t="s">
        <v>213</v>
      </c>
      <c r="B613" s="6" t="s">
        <v>214</v>
      </c>
      <c r="C613" s="8" t="s">
        <v>109</v>
      </c>
      <c r="D613" s="6" t="s">
        <v>215</v>
      </c>
      <c r="E613" s="8" t="s">
        <v>62</v>
      </c>
      <c r="F613" s="8">
        <v>0</v>
      </c>
      <c r="G613" s="8">
        <v>3</v>
      </c>
      <c r="H613" s="6" t="s">
        <v>184</v>
      </c>
      <c r="I613" s="184" t="s">
        <v>11391</v>
      </c>
      <c r="J613" s="184" t="s">
        <v>11392</v>
      </c>
      <c r="K613" s="184" t="s">
        <v>11391</v>
      </c>
      <c r="L613" s="8">
        <v>14</v>
      </c>
      <c r="M613" s="116"/>
      <c r="P6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&lt;tr&gt;&lt;td&gt;30102-0600&lt;/td&gt;&lt;td&gt;Aggregate base grading D, 100mm depth&lt;/td&gt;&lt;td&gt;m2&lt;/td&gt;&lt;td&gt;AGGREGATE BASE GRADING D, 4-INCH DEPTH&lt;/td&gt;&lt;td&gt;SQYD&lt;/td&gt;&lt;td&gt;0&lt;/td&gt;&lt;td&gt;3&lt;/td&gt;&lt;td&gt;NM&lt;/td&gt;&lt;td&gt; &lt;/td&gt;&lt;td&gt;&lt;/td&gt;&lt;/tr&gt;</v>
      </c>
      <c r="Q613" s="106" t="str">
        <f>IF(PayItems[[#This Row],[Date Added / Modified]]&gt;0,TEXT(PayItems[[#This Row],[Date Added / Modified]],"m/d/yyy"),"")</f>
        <v/>
      </c>
    </row>
    <row r="614" spans="1:17" x14ac:dyDescent="0.3">
      <c r="A614" s="6" t="s">
        <v>216</v>
      </c>
      <c r="B614" s="6" t="s">
        <v>217</v>
      </c>
      <c r="C614" s="8" t="s">
        <v>109</v>
      </c>
      <c r="D614" s="6" t="s">
        <v>218</v>
      </c>
      <c r="E614" s="8" t="s">
        <v>62</v>
      </c>
      <c r="F614" s="8">
        <v>0</v>
      </c>
      <c r="G614" s="8">
        <v>3</v>
      </c>
      <c r="H614" s="6" t="s">
        <v>184</v>
      </c>
      <c r="I614" s="184" t="s">
        <v>11391</v>
      </c>
      <c r="J614" s="184" t="s">
        <v>11392</v>
      </c>
      <c r="K614" s="184" t="s">
        <v>11391</v>
      </c>
      <c r="L614" s="8">
        <v>14</v>
      </c>
      <c r="M614" s="116"/>
      <c r="P6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&lt;tr&gt;&lt;td&gt;30102-0700&lt;/td&gt;&lt;td&gt;Aggregate base grading D, 150mm depth&lt;/td&gt;&lt;td&gt;m2&lt;/td&gt;&lt;td&gt;AGGREGATE BASE GRADING D, 6-INCH DEPTH&lt;/td&gt;&lt;td&gt;SQYD&lt;/td&gt;&lt;td&gt;0&lt;/td&gt;&lt;td&gt;3&lt;/td&gt;&lt;td&gt;NM&lt;/td&gt;&lt;td&gt; &lt;/td&gt;&lt;td&gt;&lt;/td&gt;&lt;/tr&gt;</v>
      </c>
      <c r="Q614" s="106" t="str">
        <f>IF(PayItems[[#This Row],[Date Added / Modified]]&gt;0,TEXT(PayItems[[#This Row],[Date Added / Modified]],"m/d/yyy"),"")</f>
        <v/>
      </c>
    </row>
    <row r="615" spans="1:17" x14ac:dyDescent="0.3">
      <c r="A615" s="6" t="s">
        <v>219</v>
      </c>
      <c r="B615" s="6" t="s">
        <v>220</v>
      </c>
      <c r="C615" s="8" t="s">
        <v>109</v>
      </c>
      <c r="D615" s="6" t="s">
        <v>221</v>
      </c>
      <c r="E615" s="8" t="s">
        <v>62</v>
      </c>
      <c r="F615" s="8">
        <v>0</v>
      </c>
      <c r="G615" s="8">
        <v>3</v>
      </c>
      <c r="H615" s="6" t="s">
        <v>184</v>
      </c>
      <c r="I615" s="184" t="s">
        <v>11391</v>
      </c>
      <c r="J615" s="184" t="s">
        <v>11392</v>
      </c>
      <c r="K615" s="184" t="s">
        <v>11391</v>
      </c>
      <c r="L615" s="8">
        <v>14</v>
      </c>
      <c r="M615" s="116"/>
      <c r="P6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&lt;tr&gt;&lt;td&gt;30102-0800&lt;/td&gt;&lt;td&gt;Aggregate base grading D, 200mm depth&lt;/td&gt;&lt;td&gt;m2&lt;/td&gt;&lt;td&gt;AGGREGATE BASE GRADING D, 8-INCH DEPTH&lt;/td&gt;&lt;td&gt;SQYD&lt;/td&gt;&lt;td&gt;0&lt;/td&gt;&lt;td&gt;3&lt;/td&gt;&lt;td&gt;NM&lt;/td&gt;&lt;td&gt; &lt;/td&gt;&lt;td&gt;&lt;/td&gt;&lt;/tr&gt;</v>
      </c>
      <c r="Q615" s="106" t="str">
        <f>IF(PayItems[[#This Row],[Date Added / Modified]]&gt;0,TEXT(PayItems[[#This Row],[Date Added / Modified]],"m/d/yyy"),"")</f>
        <v/>
      </c>
    </row>
    <row r="616" spans="1:17" x14ac:dyDescent="0.3">
      <c r="A616" s="6" t="s">
        <v>222</v>
      </c>
      <c r="B616" s="6" t="s">
        <v>223</v>
      </c>
      <c r="C616" s="8" t="s">
        <v>109</v>
      </c>
      <c r="D616" s="6" t="s">
        <v>224</v>
      </c>
      <c r="E616" s="8" t="s">
        <v>62</v>
      </c>
      <c r="F616" s="8">
        <v>0</v>
      </c>
      <c r="G616" s="8">
        <v>3</v>
      </c>
      <c r="H616" s="6" t="s">
        <v>184</v>
      </c>
      <c r="I616" s="184" t="s">
        <v>11391</v>
      </c>
      <c r="J616" s="184" t="s">
        <v>11392</v>
      </c>
      <c r="K616" s="184" t="s">
        <v>11391</v>
      </c>
      <c r="L616" s="8">
        <v>14</v>
      </c>
      <c r="M616" s="116"/>
      <c r="P6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&lt;tr&gt;&lt;td&gt;30102-0900&lt;/td&gt;&lt;td&gt;Aggregate base grading D, 250mm depth&lt;/td&gt;&lt;td&gt;m2&lt;/td&gt;&lt;td&gt;AGGREGATE BASE GRADING D, 10-INCH DEPTH&lt;/td&gt;&lt;td&gt;SQYD&lt;/td&gt;&lt;td&gt;0&lt;/td&gt;&lt;td&gt;3&lt;/td&gt;&lt;td&gt;NM&lt;/td&gt;&lt;td&gt; &lt;/td&gt;&lt;td&gt;&lt;/td&gt;&lt;/tr&gt;</v>
      </c>
      <c r="Q616" s="106" t="str">
        <f>IF(PayItems[[#This Row],[Date Added / Modified]]&gt;0,TEXT(PayItems[[#This Row],[Date Added / Modified]],"m/d/yyy"),"")</f>
        <v/>
      </c>
    </row>
    <row r="617" spans="1:17" x14ac:dyDescent="0.3">
      <c r="A617" s="6" t="s">
        <v>225</v>
      </c>
      <c r="B617" s="6" t="s">
        <v>226</v>
      </c>
      <c r="C617" s="8" t="s">
        <v>109</v>
      </c>
      <c r="D617" s="6" t="s">
        <v>227</v>
      </c>
      <c r="E617" s="8" t="s">
        <v>62</v>
      </c>
      <c r="F617" s="8">
        <v>0</v>
      </c>
      <c r="G617" s="8">
        <v>3</v>
      </c>
      <c r="H617" s="6" t="s">
        <v>184</v>
      </c>
      <c r="I617" s="184" t="s">
        <v>11391</v>
      </c>
      <c r="J617" s="184" t="s">
        <v>11392</v>
      </c>
      <c r="K617" s="184" t="s">
        <v>11391</v>
      </c>
      <c r="L617" s="8">
        <v>14</v>
      </c>
      <c r="M617" s="116"/>
      <c r="P6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&lt;tr&gt;&lt;td&gt;30102-1000&lt;/td&gt;&lt;td&gt;Aggregate base grading D, 300mm depth&lt;/td&gt;&lt;td&gt;m2&lt;/td&gt;&lt;td&gt;AGGREGATE BASE GRADING D, 12-INCH DEPTH&lt;/td&gt;&lt;td&gt;SQYD&lt;/td&gt;&lt;td&gt;0&lt;/td&gt;&lt;td&gt;3&lt;/td&gt;&lt;td&gt;NM&lt;/td&gt;&lt;td&gt; &lt;/td&gt;&lt;td&gt;&lt;/td&gt;&lt;/tr&gt;</v>
      </c>
      <c r="Q617" s="106" t="str">
        <f>IF(PayItems[[#This Row],[Date Added / Modified]]&gt;0,TEXT(PayItems[[#This Row],[Date Added / Modified]],"m/d/yyy"),"")</f>
        <v/>
      </c>
    </row>
    <row r="618" spans="1:17" x14ac:dyDescent="0.3">
      <c r="A618" s="6" t="s">
        <v>228</v>
      </c>
      <c r="B618" s="6" t="s">
        <v>229</v>
      </c>
      <c r="C618" s="8" t="s">
        <v>109</v>
      </c>
      <c r="D618" s="6" t="s">
        <v>230</v>
      </c>
      <c r="E618" s="8" t="s">
        <v>62</v>
      </c>
      <c r="F618" s="8">
        <v>0</v>
      </c>
      <c r="G618" s="8">
        <v>3</v>
      </c>
      <c r="H618" s="6" t="s">
        <v>184</v>
      </c>
      <c r="I618" s="184" t="s">
        <v>11391</v>
      </c>
      <c r="J618" s="184" t="s">
        <v>11392</v>
      </c>
      <c r="K618" s="184" t="s">
        <v>11391</v>
      </c>
      <c r="L618" s="8">
        <v>14</v>
      </c>
      <c r="M618" s="116"/>
      <c r="P6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&lt;tr&gt;&lt;td&gt;30102-1100&lt;/td&gt;&lt;td&gt;Aggregate base grading E, 100mm depth&lt;/td&gt;&lt;td&gt;m2&lt;/td&gt;&lt;td&gt;AGGREGATE BASE GRADING E, 4-INCH DEPTH&lt;/td&gt;&lt;td&gt;SQYD&lt;/td&gt;&lt;td&gt;0&lt;/td&gt;&lt;td&gt;3&lt;/td&gt;&lt;td&gt;NM&lt;/td&gt;&lt;td&gt; &lt;/td&gt;&lt;td&gt;&lt;/td&gt;&lt;/tr&gt;</v>
      </c>
      <c r="Q618" s="106" t="str">
        <f>IF(PayItems[[#This Row],[Date Added / Modified]]&gt;0,TEXT(PayItems[[#This Row],[Date Added / Modified]],"m/d/yyy"),"")</f>
        <v/>
      </c>
    </row>
    <row r="619" spans="1:17" x14ac:dyDescent="0.3">
      <c r="A619" s="6" t="s">
        <v>231</v>
      </c>
      <c r="B619" s="6" t="s">
        <v>232</v>
      </c>
      <c r="C619" s="8" t="s">
        <v>109</v>
      </c>
      <c r="D619" s="6" t="s">
        <v>233</v>
      </c>
      <c r="E619" s="8" t="s">
        <v>62</v>
      </c>
      <c r="F619" s="8">
        <v>0</v>
      </c>
      <c r="G619" s="8">
        <v>3</v>
      </c>
      <c r="H619" s="6" t="s">
        <v>184</v>
      </c>
      <c r="I619" s="184" t="s">
        <v>11391</v>
      </c>
      <c r="J619" s="184" t="s">
        <v>11392</v>
      </c>
      <c r="K619" s="184" t="s">
        <v>11391</v>
      </c>
      <c r="L619" s="8">
        <v>14</v>
      </c>
      <c r="M619" s="116"/>
      <c r="P6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&lt;tr&gt;&lt;td&gt;30102-1200&lt;/td&gt;&lt;td&gt;Aggregate base grading E, 150mm depth&lt;/td&gt;&lt;td&gt;m2&lt;/td&gt;&lt;td&gt;AGGREGATE BASE GRADING E, 6-INCH DEPTH&lt;/td&gt;&lt;td&gt;SQYD&lt;/td&gt;&lt;td&gt;0&lt;/td&gt;&lt;td&gt;3&lt;/td&gt;&lt;td&gt;NM&lt;/td&gt;&lt;td&gt; &lt;/td&gt;&lt;td&gt;&lt;/td&gt;&lt;/tr&gt;</v>
      </c>
      <c r="Q619" s="106" t="str">
        <f>IF(PayItems[[#This Row],[Date Added / Modified]]&gt;0,TEXT(PayItems[[#This Row],[Date Added / Modified]],"m/d/yyy"),"")</f>
        <v/>
      </c>
    </row>
    <row r="620" spans="1:17" x14ac:dyDescent="0.3">
      <c r="A620" s="6" t="s">
        <v>234</v>
      </c>
      <c r="B620" s="6" t="s">
        <v>235</v>
      </c>
      <c r="C620" s="8" t="s">
        <v>109</v>
      </c>
      <c r="D620" s="6" t="s">
        <v>236</v>
      </c>
      <c r="E620" s="8" t="s">
        <v>62</v>
      </c>
      <c r="F620" s="8">
        <v>0</v>
      </c>
      <c r="G620" s="8">
        <v>3</v>
      </c>
      <c r="H620" s="6" t="s">
        <v>184</v>
      </c>
      <c r="I620" s="184" t="s">
        <v>11391</v>
      </c>
      <c r="J620" s="184" t="s">
        <v>11392</v>
      </c>
      <c r="K620" s="184" t="s">
        <v>11391</v>
      </c>
      <c r="L620" s="8">
        <v>14</v>
      </c>
      <c r="M620" s="116"/>
      <c r="P6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&lt;tr&gt;&lt;td&gt;30102-1300&lt;/td&gt;&lt;td&gt;Aggregate base grading E, 200mm depth&lt;/td&gt;&lt;td&gt;m2&lt;/td&gt;&lt;td&gt;AGGREGATE BASE GRADING E, 8-INCH DEPTH&lt;/td&gt;&lt;td&gt;SQYD&lt;/td&gt;&lt;td&gt;0&lt;/td&gt;&lt;td&gt;3&lt;/td&gt;&lt;td&gt;NM&lt;/td&gt;&lt;td&gt; &lt;/td&gt;&lt;td&gt;&lt;/td&gt;&lt;/tr&gt;</v>
      </c>
      <c r="Q620" s="106" t="str">
        <f>IF(PayItems[[#This Row],[Date Added / Modified]]&gt;0,TEXT(PayItems[[#This Row],[Date Added / Modified]],"m/d/yyy"),"")</f>
        <v/>
      </c>
    </row>
    <row r="621" spans="1:17" x14ac:dyDescent="0.3">
      <c r="A621" s="6" t="s">
        <v>237</v>
      </c>
      <c r="B621" s="6" t="s">
        <v>238</v>
      </c>
      <c r="C621" s="8" t="s">
        <v>109</v>
      </c>
      <c r="D621" s="6" t="s">
        <v>239</v>
      </c>
      <c r="E621" s="8" t="s">
        <v>62</v>
      </c>
      <c r="F621" s="8">
        <v>0</v>
      </c>
      <c r="G621" s="8">
        <v>3</v>
      </c>
      <c r="H621" s="6" t="s">
        <v>184</v>
      </c>
      <c r="I621" s="184" t="s">
        <v>11391</v>
      </c>
      <c r="J621" s="184" t="s">
        <v>11392</v>
      </c>
      <c r="K621" s="184" t="s">
        <v>11391</v>
      </c>
      <c r="L621" s="8">
        <v>14</v>
      </c>
      <c r="M621" s="116"/>
      <c r="P6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&lt;tr&gt;&lt;td&gt;30102-1400&lt;/td&gt;&lt;td&gt;Aggregate base grading E, 250mm depth&lt;/td&gt;&lt;td&gt;m2&lt;/td&gt;&lt;td&gt;AGGREGATE BASE GRADING E, 10-INCH DEPTH&lt;/td&gt;&lt;td&gt;SQYD&lt;/td&gt;&lt;td&gt;0&lt;/td&gt;&lt;td&gt;3&lt;/td&gt;&lt;td&gt;NM&lt;/td&gt;&lt;td&gt; &lt;/td&gt;&lt;td&gt;&lt;/td&gt;&lt;/tr&gt;</v>
      </c>
      <c r="Q621" s="106" t="str">
        <f>IF(PayItems[[#This Row],[Date Added / Modified]]&gt;0,TEXT(PayItems[[#This Row],[Date Added / Modified]],"m/d/yyy"),"")</f>
        <v/>
      </c>
    </row>
    <row r="622" spans="1:17" x14ac:dyDescent="0.3">
      <c r="A622" s="6" t="s">
        <v>240</v>
      </c>
      <c r="B622" s="6" t="s">
        <v>241</v>
      </c>
      <c r="C622" s="8" t="s">
        <v>109</v>
      </c>
      <c r="D622" s="6" t="s">
        <v>242</v>
      </c>
      <c r="E622" s="8" t="s">
        <v>62</v>
      </c>
      <c r="F622" s="8">
        <v>0</v>
      </c>
      <c r="G622" s="8">
        <v>3</v>
      </c>
      <c r="H622" s="6" t="s">
        <v>184</v>
      </c>
      <c r="I622" s="184" t="s">
        <v>11391</v>
      </c>
      <c r="J622" s="184" t="s">
        <v>11392</v>
      </c>
      <c r="K622" s="184" t="s">
        <v>11391</v>
      </c>
      <c r="L622" s="8">
        <v>14</v>
      </c>
      <c r="M622" s="116"/>
      <c r="P6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&lt;tr&gt;&lt;td&gt;30102-1500&lt;/td&gt;&lt;td&gt;Aggregate base grading E, 300mm depth&lt;/td&gt;&lt;td&gt;m2&lt;/td&gt;&lt;td&gt;AGGREGATE BASE GRADING E, 12-INCH DEPTH&lt;/td&gt;&lt;td&gt;SQYD&lt;/td&gt;&lt;td&gt;0&lt;/td&gt;&lt;td&gt;3&lt;/td&gt;&lt;td&gt;NM&lt;/td&gt;&lt;td&gt; &lt;/td&gt;&lt;td&gt;&lt;/td&gt;&lt;/tr&gt;</v>
      </c>
      <c r="Q622" s="106" t="str">
        <f>IF(PayItems[[#This Row],[Date Added / Modified]]&gt;0,TEXT(PayItems[[#This Row],[Date Added / Modified]],"m/d/yyy"),"")</f>
        <v/>
      </c>
    </row>
    <row r="623" spans="1:17" x14ac:dyDescent="0.3">
      <c r="A623" s="6" t="s">
        <v>243</v>
      </c>
      <c r="B623" s="6" t="s">
        <v>244</v>
      </c>
      <c r="C623" s="8" t="s">
        <v>109</v>
      </c>
      <c r="D623" s="6" t="s">
        <v>245</v>
      </c>
      <c r="E623" s="8" t="s">
        <v>62</v>
      </c>
      <c r="F623" s="8">
        <v>0</v>
      </c>
      <c r="G623" s="8">
        <v>3</v>
      </c>
      <c r="H623" s="6" t="s">
        <v>184</v>
      </c>
      <c r="I623" s="184" t="s">
        <v>11391</v>
      </c>
      <c r="J623" s="184" t="s">
        <v>11392</v>
      </c>
      <c r="K623" s="184" t="s">
        <v>11391</v>
      </c>
      <c r="L623" s="8">
        <v>14</v>
      </c>
      <c r="M623" s="116"/>
      <c r="P6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&lt;tr&gt;&lt;td&gt;30102-1600&lt;/td&gt;&lt;td&gt;Aggregate base grading C or D, 50mm depth&lt;/td&gt;&lt;td&gt;m2&lt;/td&gt;&lt;td&gt;AGGREGATE BASE GRADING C OR D, 2-INCH DEPTH&lt;/td&gt;&lt;td&gt;SQYD&lt;/td&gt;&lt;td&gt;0&lt;/td&gt;&lt;td&gt;3&lt;/td&gt;&lt;td&gt;NM&lt;/td&gt;&lt;td&gt; &lt;/td&gt;&lt;td&gt;&lt;/td&gt;&lt;/tr&gt;</v>
      </c>
      <c r="Q623" s="106" t="str">
        <f>IF(PayItems[[#This Row],[Date Added / Modified]]&gt;0,TEXT(PayItems[[#This Row],[Date Added / Modified]],"m/d/yyy"),"")</f>
        <v/>
      </c>
    </row>
    <row r="624" spans="1:17" x14ac:dyDescent="0.3">
      <c r="A624" s="6" t="s">
        <v>246</v>
      </c>
      <c r="B624" s="6" t="s">
        <v>247</v>
      </c>
      <c r="C624" s="8" t="s">
        <v>109</v>
      </c>
      <c r="D624" s="6" t="s">
        <v>248</v>
      </c>
      <c r="E624" s="8" t="s">
        <v>62</v>
      </c>
      <c r="F624" s="8">
        <v>0</v>
      </c>
      <c r="G624" s="8">
        <v>3</v>
      </c>
      <c r="H624" s="6" t="s">
        <v>184</v>
      </c>
      <c r="I624" s="184" t="s">
        <v>11391</v>
      </c>
      <c r="J624" s="184" t="s">
        <v>11392</v>
      </c>
      <c r="K624" s="184" t="s">
        <v>11391</v>
      </c>
      <c r="L624" s="8">
        <v>14</v>
      </c>
      <c r="M624" s="116"/>
      <c r="P6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&lt;tr&gt;&lt;td&gt;30102-1700&lt;/td&gt;&lt;td&gt;Aggregate base grading C or D, 75mm depth&lt;/td&gt;&lt;td&gt;m2&lt;/td&gt;&lt;td&gt;AGGREGATE BASE GRADING C OR D, 3-INCH DEPTH&lt;/td&gt;&lt;td&gt;SQYD&lt;/td&gt;&lt;td&gt;0&lt;/td&gt;&lt;td&gt;3&lt;/td&gt;&lt;td&gt;NM&lt;/td&gt;&lt;td&gt; &lt;/td&gt;&lt;td&gt;&lt;/td&gt;&lt;/tr&gt;</v>
      </c>
      <c r="Q624" s="106" t="str">
        <f>IF(PayItems[[#This Row],[Date Added / Modified]]&gt;0,TEXT(PayItems[[#This Row],[Date Added / Modified]],"m/d/yyy"),"")</f>
        <v/>
      </c>
    </row>
    <row r="625" spans="1:17" x14ac:dyDescent="0.3">
      <c r="A625" s="6" t="s">
        <v>249</v>
      </c>
      <c r="B625" s="6" t="s">
        <v>250</v>
      </c>
      <c r="C625" s="8" t="s">
        <v>109</v>
      </c>
      <c r="D625" s="6" t="s">
        <v>251</v>
      </c>
      <c r="E625" s="8" t="s">
        <v>62</v>
      </c>
      <c r="F625" s="8">
        <v>0</v>
      </c>
      <c r="G625" s="8">
        <v>3</v>
      </c>
      <c r="H625" s="6" t="s">
        <v>184</v>
      </c>
      <c r="I625" s="184" t="s">
        <v>11391</v>
      </c>
      <c r="J625" s="184" t="s">
        <v>11392</v>
      </c>
      <c r="K625" s="184" t="s">
        <v>11391</v>
      </c>
      <c r="L625" s="8">
        <v>14</v>
      </c>
      <c r="M625" s="116"/>
      <c r="P6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&lt;tr&gt;&lt;td&gt;30102-1800&lt;/td&gt;&lt;td&gt;Aggregate base grading C or D, 100mm depth&lt;/td&gt;&lt;td&gt;m2&lt;/td&gt;&lt;td&gt;AGGREGATE BASE GRADING C OR D, 4-INCH DEPTH&lt;/td&gt;&lt;td&gt;SQYD&lt;/td&gt;&lt;td&gt;0&lt;/td&gt;&lt;td&gt;3&lt;/td&gt;&lt;td&gt;NM&lt;/td&gt;&lt;td&gt; &lt;/td&gt;&lt;td&gt;&lt;/td&gt;&lt;/tr&gt;</v>
      </c>
      <c r="Q625" s="106" t="str">
        <f>IF(PayItems[[#This Row],[Date Added / Modified]]&gt;0,TEXT(PayItems[[#This Row],[Date Added / Modified]],"m/d/yyy"),"")</f>
        <v/>
      </c>
    </row>
    <row r="626" spans="1:17" x14ac:dyDescent="0.3">
      <c r="A626" s="6" t="s">
        <v>252</v>
      </c>
      <c r="B626" s="6" t="s">
        <v>253</v>
      </c>
      <c r="C626" s="8" t="s">
        <v>109</v>
      </c>
      <c r="D626" s="6" t="s">
        <v>254</v>
      </c>
      <c r="E626" s="8" t="s">
        <v>62</v>
      </c>
      <c r="F626" s="8">
        <v>0</v>
      </c>
      <c r="G626" s="8">
        <v>3</v>
      </c>
      <c r="H626" s="6" t="s">
        <v>184</v>
      </c>
      <c r="I626" s="184" t="s">
        <v>11391</v>
      </c>
      <c r="J626" s="184" t="s">
        <v>11392</v>
      </c>
      <c r="K626" s="184" t="s">
        <v>11391</v>
      </c>
      <c r="L626" s="8">
        <v>14</v>
      </c>
      <c r="M626" s="116"/>
      <c r="P6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&lt;tr&gt;&lt;td&gt;30102-1900&lt;/td&gt;&lt;td&gt;Aggregate base grading C or D, 125mm depth&lt;/td&gt;&lt;td&gt;m2&lt;/td&gt;&lt;td&gt;AGGREGATE BASE GRADING C OR D, 5-INCH DEPTH&lt;/td&gt;&lt;td&gt;SQYD&lt;/td&gt;&lt;td&gt;0&lt;/td&gt;&lt;td&gt;3&lt;/td&gt;&lt;td&gt;NM&lt;/td&gt;&lt;td&gt; &lt;/td&gt;&lt;td&gt;&lt;/td&gt;&lt;/tr&gt;</v>
      </c>
      <c r="Q626" s="106" t="str">
        <f>IF(PayItems[[#This Row],[Date Added / Modified]]&gt;0,TEXT(PayItems[[#This Row],[Date Added / Modified]],"m/d/yyy"),"")</f>
        <v/>
      </c>
    </row>
    <row r="627" spans="1:17" x14ac:dyDescent="0.3">
      <c r="A627" s="6" t="s">
        <v>255</v>
      </c>
      <c r="B627" s="6" t="s">
        <v>256</v>
      </c>
      <c r="C627" s="8" t="s">
        <v>109</v>
      </c>
      <c r="D627" s="6" t="s">
        <v>257</v>
      </c>
      <c r="E627" s="8" t="s">
        <v>62</v>
      </c>
      <c r="F627" s="8">
        <v>0</v>
      </c>
      <c r="G627" s="8">
        <v>3</v>
      </c>
      <c r="H627" s="6" t="s">
        <v>184</v>
      </c>
      <c r="I627" s="184" t="s">
        <v>11391</v>
      </c>
      <c r="J627" s="184" t="s">
        <v>11392</v>
      </c>
      <c r="K627" s="184" t="s">
        <v>11391</v>
      </c>
      <c r="L627" s="8">
        <v>14</v>
      </c>
      <c r="M627" s="116"/>
      <c r="P6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&lt;tr&gt;&lt;td&gt;30102-2000&lt;/td&gt;&lt;td&gt;Aggregate base grading C or D, 150mm depth&lt;/td&gt;&lt;td&gt;m2&lt;/td&gt;&lt;td&gt;AGGREGATE BASE GRADING C OR D, 6-INCH DEPTH&lt;/td&gt;&lt;td&gt;SQYD&lt;/td&gt;&lt;td&gt;0&lt;/td&gt;&lt;td&gt;3&lt;/td&gt;&lt;td&gt;NM&lt;/td&gt;&lt;td&gt; &lt;/td&gt;&lt;td&gt;&lt;/td&gt;&lt;/tr&gt;</v>
      </c>
      <c r="Q627" s="106" t="str">
        <f>IF(PayItems[[#This Row],[Date Added / Modified]]&gt;0,TEXT(PayItems[[#This Row],[Date Added / Modified]],"m/d/yyy"),"")</f>
        <v/>
      </c>
    </row>
    <row r="628" spans="1:17" x14ac:dyDescent="0.3">
      <c r="A628" s="6" t="s">
        <v>258</v>
      </c>
      <c r="B628" s="6" t="s">
        <v>259</v>
      </c>
      <c r="C628" s="8" t="s">
        <v>109</v>
      </c>
      <c r="D628" s="6" t="s">
        <v>260</v>
      </c>
      <c r="E628" s="8" t="s">
        <v>62</v>
      </c>
      <c r="F628" s="8">
        <v>0</v>
      </c>
      <c r="G628" s="8">
        <v>3</v>
      </c>
      <c r="H628" s="6" t="s">
        <v>184</v>
      </c>
      <c r="I628" s="184" t="s">
        <v>11391</v>
      </c>
      <c r="J628" s="184" t="s">
        <v>11392</v>
      </c>
      <c r="K628" s="184" t="s">
        <v>11391</v>
      </c>
      <c r="L628" s="8">
        <v>14</v>
      </c>
      <c r="M628" s="116"/>
      <c r="P6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&lt;tr&gt;&lt;td&gt;30102-2100&lt;/td&gt;&lt;td&gt;Aggregate base grading C or D, 200mm depth&lt;/td&gt;&lt;td&gt;m2&lt;/td&gt;&lt;td&gt;AGGREGATE BASE GRADING C OR D, 8-INCH DEPTH&lt;/td&gt;&lt;td&gt;SQYD&lt;/td&gt;&lt;td&gt;0&lt;/td&gt;&lt;td&gt;3&lt;/td&gt;&lt;td&gt;NM&lt;/td&gt;&lt;td&gt; &lt;/td&gt;&lt;td&gt;&lt;/td&gt;&lt;/tr&gt;</v>
      </c>
      <c r="Q628" s="106" t="str">
        <f>IF(PayItems[[#This Row],[Date Added / Modified]]&gt;0,TEXT(PayItems[[#This Row],[Date Added / Modified]],"m/d/yyy"),"")</f>
        <v/>
      </c>
    </row>
    <row r="629" spans="1:17" x14ac:dyDescent="0.3">
      <c r="A629" s="6" t="s">
        <v>261</v>
      </c>
      <c r="B629" s="6" t="s">
        <v>262</v>
      </c>
      <c r="C629" s="8" t="s">
        <v>109</v>
      </c>
      <c r="D629" s="6" t="s">
        <v>263</v>
      </c>
      <c r="E629" s="8" t="s">
        <v>62</v>
      </c>
      <c r="F629" s="8">
        <v>0</v>
      </c>
      <c r="G629" s="8">
        <v>3</v>
      </c>
      <c r="H629" s="6" t="s">
        <v>184</v>
      </c>
      <c r="I629" s="184" t="s">
        <v>11391</v>
      </c>
      <c r="J629" s="184" t="s">
        <v>11392</v>
      </c>
      <c r="K629" s="184" t="s">
        <v>11391</v>
      </c>
      <c r="L629" s="8">
        <v>14</v>
      </c>
      <c r="M629" s="116"/>
      <c r="P6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&lt;tr&gt;&lt;td&gt;30102-2150&lt;/td&gt;&lt;td&gt;Aggregate base grading C or D, 225mm depth&lt;/td&gt;&lt;td&gt;m2&lt;/td&gt;&lt;td&gt;AGGREGATE BASE GRADING C OR D, 9-INCH DEPTH&lt;/td&gt;&lt;td&gt;SQYD&lt;/td&gt;&lt;td&gt;0&lt;/td&gt;&lt;td&gt;3&lt;/td&gt;&lt;td&gt;NM&lt;/td&gt;&lt;td&gt; &lt;/td&gt;&lt;td&gt;&lt;/td&gt;&lt;/tr&gt;</v>
      </c>
      <c r="Q629" s="106" t="str">
        <f>IF(PayItems[[#This Row],[Date Added / Modified]]&gt;0,TEXT(PayItems[[#This Row],[Date Added / Modified]],"m/d/yyy"),"")</f>
        <v/>
      </c>
    </row>
    <row r="630" spans="1:17" x14ac:dyDescent="0.3">
      <c r="A630" s="6" t="s">
        <v>264</v>
      </c>
      <c r="B630" s="6" t="s">
        <v>265</v>
      </c>
      <c r="C630" s="8" t="s">
        <v>109</v>
      </c>
      <c r="D630" s="6" t="s">
        <v>266</v>
      </c>
      <c r="E630" s="8" t="s">
        <v>62</v>
      </c>
      <c r="F630" s="8">
        <v>0</v>
      </c>
      <c r="G630" s="8">
        <v>3</v>
      </c>
      <c r="H630" s="6" t="s">
        <v>184</v>
      </c>
      <c r="I630" s="184" t="s">
        <v>11391</v>
      </c>
      <c r="J630" s="184" t="s">
        <v>11392</v>
      </c>
      <c r="K630" s="184" t="s">
        <v>11391</v>
      </c>
      <c r="L630" s="8">
        <v>14</v>
      </c>
      <c r="M630" s="116"/>
      <c r="P6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&lt;tr&gt;&lt;td&gt;30102-2200&lt;/td&gt;&lt;td&gt;Aggregate base grading C or D, 250mm depth&lt;/td&gt;&lt;td&gt;m2&lt;/td&gt;&lt;td&gt;AGGREGATE BASE GRADING C OR D, 10-INCH DEPTH&lt;/td&gt;&lt;td&gt;SQYD&lt;/td&gt;&lt;td&gt;0&lt;/td&gt;&lt;td&gt;3&lt;/td&gt;&lt;td&gt;NM&lt;/td&gt;&lt;td&gt; &lt;/td&gt;&lt;td&gt;&lt;/td&gt;&lt;/tr&gt;</v>
      </c>
      <c r="Q630" s="106" t="str">
        <f>IF(PayItems[[#This Row],[Date Added / Modified]]&gt;0,TEXT(PayItems[[#This Row],[Date Added / Modified]],"m/d/yyy"),"")</f>
        <v/>
      </c>
    </row>
    <row r="631" spans="1:17" x14ac:dyDescent="0.3">
      <c r="A631" s="6" t="s">
        <v>267</v>
      </c>
      <c r="B631" s="6" t="s">
        <v>268</v>
      </c>
      <c r="C631" s="8" t="s">
        <v>109</v>
      </c>
      <c r="D631" s="6" t="s">
        <v>269</v>
      </c>
      <c r="E631" s="8" t="s">
        <v>62</v>
      </c>
      <c r="F631" s="8">
        <v>0</v>
      </c>
      <c r="G631" s="8">
        <v>3</v>
      </c>
      <c r="H631" s="6" t="s">
        <v>184</v>
      </c>
      <c r="I631" s="184" t="s">
        <v>11391</v>
      </c>
      <c r="J631" s="184" t="s">
        <v>11392</v>
      </c>
      <c r="K631" s="184" t="s">
        <v>11391</v>
      </c>
      <c r="L631" s="8">
        <v>14</v>
      </c>
      <c r="M631" s="116"/>
      <c r="P6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&lt;tr&gt;&lt;td&gt;30102-2300&lt;/td&gt;&lt;td&gt;Aggregate base grading C or D, 300mm depth&lt;/td&gt;&lt;td&gt;m2&lt;/td&gt;&lt;td&gt;AGGREGATE BASE GRADING C OR D, 12-INCH DEPTH&lt;/td&gt;&lt;td&gt;SQYD&lt;/td&gt;&lt;td&gt;0&lt;/td&gt;&lt;td&gt;3&lt;/td&gt;&lt;td&gt;NM&lt;/td&gt;&lt;td&gt; &lt;/td&gt;&lt;td&gt;&lt;/td&gt;&lt;/tr&gt;</v>
      </c>
      <c r="Q631" s="106" t="str">
        <f>IF(PayItems[[#This Row],[Date Added / Modified]]&gt;0,TEXT(PayItems[[#This Row],[Date Added / Modified]],"m/d/yyy"),"")</f>
        <v/>
      </c>
    </row>
    <row r="632" spans="1:17" x14ac:dyDescent="0.3">
      <c r="A632" s="6" t="s">
        <v>270</v>
      </c>
      <c r="B632" s="6" t="s">
        <v>271</v>
      </c>
      <c r="C632" s="8" t="s">
        <v>109</v>
      </c>
      <c r="D632" s="6" t="s">
        <v>272</v>
      </c>
      <c r="E632" s="8" t="s">
        <v>62</v>
      </c>
      <c r="F632" s="8">
        <v>0</v>
      </c>
      <c r="G632" s="8">
        <v>3</v>
      </c>
      <c r="H632" s="6" t="s">
        <v>184</v>
      </c>
      <c r="I632" s="184" t="s">
        <v>11391</v>
      </c>
      <c r="J632" s="184" t="s">
        <v>11392</v>
      </c>
      <c r="K632" s="184" t="s">
        <v>11391</v>
      </c>
      <c r="L632" s="8">
        <v>14</v>
      </c>
      <c r="M632" s="116"/>
      <c r="P6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&lt;tr&gt;&lt;td&gt;30102-2400&lt;/td&gt;&lt;td&gt;Aggregate base grading C or D, 400mm depth&lt;/td&gt;&lt;td&gt;m2&lt;/td&gt;&lt;td&gt;AGGREGATE BASE GRADING C OR D, 16-INCH DEPTH&lt;/td&gt;&lt;td&gt;SQYD&lt;/td&gt;&lt;td&gt;0&lt;/td&gt;&lt;td&gt;3&lt;/td&gt;&lt;td&gt;NM&lt;/td&gt;&lt;td&gt; &lt;/td&gt;&lt;td&gt;&lt;/td&gt;&lt;/tr&gt;</v>
      </c>
      <c r="Q632" s="106" t="str">
        <f>IF(PayItems[[#This Row],[Date Added / Modified]]&gt;0,TEXT(PayItems[[#This Row],[Date Added / Modified]],"m/d/yyy"),"")</f>
        <v/>
      </c>
    </row>
    <row r="633" spans="1:17" x14ac:dyDescent="0.3">
      <c r="A633" s="6" t="s">
        <v>273</v>
      </c>
      <c r="B633" s="6" t="s">
        <v>182</v>
      </c>
      <c r="C633" s="8" t="s">
        <v>113</v>
      </c>
      <c r="D633" s="6" t="s">
        <v>183</v>
      </c>
      <c r="E633" s="8" t="s">
        <v>65</v>
      </c>
      <c r="F633" s="8">
        <v>0</v>
      </c>
      <c r="G633" s="8">
        <v>3</v>
      </c>
      <c r="H633" s="6" t="s">
        <v>184</v>
      </c>
      <c r="I633" s="184" t="s">
        <v>11391</v>
      </c>
      <c r="J633" s="184" t="s">
        <v>11392</v>
      </c>
      <c r="K633" s="184" t="s">
        <v>11391</v>
      </c>
      <c r="L633" s="8">
        <v>14</v>
      </c>
      <c r="M633" s="116"/>
      <c r="P6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&lt;tr&gt;&lt;td&gt;30103-0000&lt;/td&gt;&lt;td&gt;Aggregate base&lt;/td&gt;&lt;td&gt;m3&lt;/td&gt;&lt;td&gt;AGGREGATE BASE&lt;/td&gt;&lt;td&gt;CUYD&lt;/td&gt;&lt;td&gt;0&lt;/td&gt;&lt;td&gt;3&lt;/td&gt;&lt;td&gt;NM&lt;/td&gt;&lt;td&gt; &lt;/td&gt;&lt;td&gt;&lt;/td&gt;&lt;/tr&gt;</v>
      </c>
      <c r="Q633" s="106" t="str">
        <f>IF(PayItems[[#This Row],[Date Added / Modified]]&gt;0,TEXT(PayItems[[#This Row],[Date Added / Modified]],"m/d/yyy"),"")</f>
        <v/>
      </c>
    </row>
    <row r="634" spans="1:17" x14ac:dyDescent="0.3">
      <c r="A634" s="6" t="s">
        <v>274</v>
      </c>
      <c r="B634" s="6" t="s">
        <v>186</v>
      </c>
      <c r="C634" s="8" t="s">
        <v>113</v>
      </c>
      <c r="D634" s="6" t="s">
        <v>187</v>
      </c>
      <c r="E634" s="8" t="s">
        <v>65</v>
      </c>
      <c r="F634" s="8">
        <v>0</v>
      </c>
      <c r="G634" s="8">
        <v>3</v>
      </c>
      <c r="H634" s="6" t="s">
        <v>184</v>
      </c>
      <c r="I634" s="184" t="s">
        <v>11391</v>
      </c>
      <c r="J634" s="184" t="s">
        <v>11392</v>
      </c>
      <c r="K634" s="184" t="s">
        <v>11391</v>
      </c>
      <c r="L634" s="8">
        <v>14</v>
      </c>
      <c r="M634" s="116"/>
      <c r="P6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&lt;tr&gt;&lt;td&gt;30103-1000&lt;/td&gt;&lt;td&gt;Aggregate base grading C&lt;/td&gt;&lt;td&gt;m3&lt;/td&gt;&lt;td&gt;AGGREGATE BASE GRADING C&lt;/td&gt;&lt;td&gt;CUYD&lt;/td&gt;&lt;td&gt;0&lt;/td&gt;&lt;td&gt;3&lt;/td&gt;&lt;td&gt;NM&lt;/td&gt;&lt;td&gt; &lt;/td&gt;&lt;td&gt;&lt;/td&gt;&lt;/tr&gt;</v>
      </c>
      <c r="Q634" s="106" t="str">
        <f>IF(PayItems[[#This Row],[Date Added / Modified]]&gt;0,TEXT(PayItems[[#This Row],[Date Added / Modified]],"m/d/yyy"),"")</f>
        <v/>
      </c>
    </row>
    <row r="635" spans="1:17" x14ac:dyDescent="0.3">
      <c r="A635" s="6" t="s">
        <v>275</v>
      </c>
      <c r="B635" s="6" t="s">
        <v>189</v>
      </c>
      <c r="C635" s="8" t="s">
        <v>113</v>
      </c>
      <c r="D635" s="6" t="s">
        <v>190</v>
      </c>
      <c r="E635" s="8" t="s">
        <v>65</v>
      </c>
      <c r="F635" s="8">
        <v>0</v>
      </c>
      <c r="G635" s="8">
        <v>3</v>
      </c>
      <c r="H635" s="6" t="s">
        <v>184</v>
      </c>
      <c r="I635" s="184" t="s">
        <v>11391</v>
      </c>
      <c r="J635" s="184" t="s">
        <v>11392</v>
      </c>
      <c r="K635" s="184" t="s">
        <v>11391</v>
      </c>
      <c r="L635" s="8">
        <v>14</v>
      </c>
      <c r="M635" s="116"/>
      <c r="P6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&lt;tr&gt;&lt;td&gt;30103-2000&lt;/td&gt;&lt;td&gt;Aggregate base grading D&lt;/td&gt;&lt;td&gt;m3&lt;/td&gt;&lt;td&gt;AGGREGATE BASE GRADING D&lt;/td&gt;&lt;td&gt;CUYD&lt;/td&gt;&lt;td&gt;0&lt;/td&gt;&lt;td&gt;3&lt;/td&gt;&lt;td&gt;NM&lt;/td&gt;&lt;td&gt; &lt;/td&gt;&lt;td&gt;&lt;/td&gt;&lt;/tr&gt;</v>
      </c>
      <c r="Q635" s="106" t="str">
        <f>IF(PayItems[[#This Row],[Date Added / Modified]]&gt;0,TEXT(PayItems[[#This Row],[Date Added / Modified]],"m/d/yyy"),"")</f>
        <v/>
      </c>
    </row>
    <row r="636" spans="1:17" x14ac:dyDescent="0.3">
      <c r="A636" s="6" t="s">
        <v>276</v>
      </c>
      <c r="B636" s="6" t="s">
        <v>192</v>
      </c>
      <c r="C636" s="8" t="s">
        <v>113</v>
      </c>
      <c r="D636" s="6" t="s">
        <v>193</v>
      </c>
      <c r="E636" s="8" t="s">
        <v>65</v>
      </c>
      <c r="F636" s="8">
        <v>0</v>
      </c>
      <c r="G636" s="8">
        <v>3</v>
      </c>
      <c r="H636" s="6" t="s">
        <v>184</v>
      </c>
      <c r="I636" s="184" t="s">
        <v>11391</v>
      </c>
      <c r="J636" s="184" t="s">
        <v>11392</v>
      </c>
      <c r="K636" s="184" t="s">
        <v>11391</v>
      </c>
      <c r="L636" s="8">
        <v>14</v>
      </c>
      <c r="M636" s="116"/>
      <c r="P6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&lt;tr&gt;&lt;td&gt;30103-3000&lt;/td&gt;&lt;td&gt;Aggregate base grading E&lt;/td&gt;&lt;td&gt;m3&lt;/td&gt;&lt;td&gt;AGGREGATE BASE GRADING E&lt;/td&gt;&lt;td&gt;CUYD&lt;/td&gt;&lt;td&gt;0&lt;/td&gt;&lt;td&gt;3&lt;/td&gt;&lt;td&gt;NM&lt;/td&gt;&lt;td&gt; &lt;/td&gt;&lt;td&gt;&lt;/td&gt;&lt;/tr&gt;</v>
      </c>
      <c r="Q636" s="106" t="str">
        <f>IF(PayItems[[#This Row],[Date Added / Modified]]&gt;0,TEXT(PayItems[[#This Row],[Date Added / Modified]],"m/d/yyy"),"")</f>
        <v/>
      </c>
    </row>
    <row r="637" spans="1:17" x14ac:dyDescent="0.3">
      <c r="A637" s="6" t="s">
        <v>277</v>
      </c>
      <c r="B637" s="6" t="s">
        <v>195</v>
      </c>
      <c r="C637" s="8" t="s">
        <v>113</v>
      </c>
      <c r="D637" s="6" t="s">
        <v>196</v>
      </c>
      <c r="E637" s="8" t="s">
        <v>65</v>
      </c>
      <c r="F637" s="8">
        <v>0</v>
      </c>
      <c r="G637" s="8">
        <v>3</v>
      </c>
      <c r="H637" s="6" t="s">
        <v>184</v>
      </c>
      <c r="I637" s="184" t="s">
        <v>11391</v>
      </c>
      <c r="J637" s="184" t="s">
        <v>11392</v>
      </c>
      <c r="K637" s="184" t="s">
        <v>11391</v>
      </c>
      <c r="L637" s="8">
        <v>14</v>
      </c>
      <c r="M637" s="116"/>
      <c r="P6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&lt;tr&gt;&lt;td&gt;30103-4000&lt;/td&gt;&lt;td&gt;Aggregate base grading C or D&lt;/td&gt;&lt;td&gt;m3&lt;/td&gt;&lt;td&gt;AGGREGATE BASE GRADING C OR D&lt;/td&gt;&lt;td&gt;CUYD&lt;/td&gt;&lt;td&gt;0&lt;/td&gt;&lt;td&gt;3&lt;/td&gt;&lt;td&gt;NM&lt;/td&gt;&lt;td&gt; &lt;/td&gt;&lt;td&gt;&lt;/td&gt;&lt;/tr&gt;</v>
      </c>
      <c r="Q637" s="106" t="str">
        <f>IF(PayItems[[#This Row],[Date Added / Modified]]&gt;0,TEXT(PayItems[[#This Row],[Date Added / Modified]],"m/d/yyy"),"")</f>
        <v/>
      </c>
    </row>
    <row r="638" spans="1:17" x14ac:dyDescent="0.3">
      <c r="A638" s="6" t="s">
        <v>278</v>
      </c>
      <c r="B638" s="6" t="s">
        <v>279</v>
      </c>
      <c r="C638" s="8" t="s">
        <v>124</v>
      </c>
      <c r="D638" s="6" t="s">
        <v>280</v>
      </c>
      <c r="E638" s="8" t="s">
        <v>66</v>
      </c>
      <c r="F638" s="8">
        <v>0</v>
      </c>
      <c r="G638" s="8">
        <v>3</v>
      </c>
      <c r="H638" s="6" t="s">
        <v>184</v>
      </c>
      <c r="I638" s="184" t="s">
        <v>11391</v>
      </c>
      <c r="J638" s="184" t="s">
        <v>11392</v>
      </c>
      <c r="K638" s="184" t="s">
        <v>11391</v>
      </c>
      <c r="L638" s="8">
        <v>14</v>
      </c>
      <c r="M638" s="116"/>
      <c r="P6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&lt;tr&gt;&lt;td&gt;30105-0000&lt;/td&gt;&lt;td&gt;Subbase&lt;/td&gt;&lt;td&gt;t&lt;/td&gt;&lt;td&gt;SUBBASE&lt;/td&gt;&lt;td&gt;TON&lt;/td&gt;&lt;td&gt;0&lt;/td&gt;&lt;td&gt;3&lt;/td&gt;&lt;td&gt;NM&lt;/td&gt;&lt;td&gt; &lt;/td&gt;&lt;td&gt;&lt;/td&gt;&lt;/tr&gt;</v>
      </c>
      <c r="Q638" s="106" t="str">
        <f>IF(PayItems[[#This Row],[Date Added / Modified]]&gt;0,TEXT(PayItems[[#This Row],[Date Added / Modified]],"m/d/yyy"),"")</f>
        <v/>
      </c>
    </row>
    <row r="639" spans="1:17" x14ac:dyDescent="0.3">
      <c r="A639" s="6" t="s">
        <v>281</v>
      </c>
      <c r="B639" s="6" t="s">
        <v>282</v>
      </c>
      <c r="C639" s="8" t="s">
        <v>124</v>
      </c>
      <c r="D639" s="6" t="s">
        <v>283</v>
      </c>
      <c r="E639" s="8" t="s">
        <v>66</v>
      </c>
      <c r="F639" s="8">
        <v>0</v>
      </c>
      <c r="G639" s="8">
        <v>3</v>
      </c>
      <c r="H639" s="6" t="s">
        <v>184</v>
      </c>
      <c r="I639" s="184" t="s">
        <v>11391</v>
      </c>
      <c r="J639" s="184" t="s">
        <v>11392</v>
      </c>
      <c r="K639" s="184" t="s">
        <v>11391</v>
      </c>
      <c r="L639" s="8">
        <v>14</v>
      </c>
      <c r="M639" s="116"/>
      <c r="P6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&lt;tr&gt;&lt;td&gt;30105-1000&lt;/td&gt;&lt;td&gt;Subbase grading A&lt;/td&gt;&lt;td&gt;t&lt;/td&gt;&lt;td&gt;SUBBASE GRADING A&lt;/td&gt;&lt;td&gt;TON&lt;/td&gt;&lt;td&gt;0&lt;/td&gt;&lt;td&gt;3&lt;/td&gt;&lt;td&gt;NM&lt;/td&gt;&lt;td&gt; &lt;/td&gt;&lt;td&gt;&lt;/td&gt;&lt;/tr&gt;</v>
      </c>
      <c r="Q639" s="106" t="str">
        <f>IF(PayItems[[#This Row],[Date Added / Modified]]&gt;0,TEXT(PayItems[[#This Row],[Date Added / Modified]],"m/d/yyy"),"")</f>
        <v/>
      </c>
    </row>
    <row r="640" spans="1:17" x14ac:dyDescent="0.3">
      <c r="A640" s="6" t="s">
        <v>284</v>
      </c>
      <c r="B640" s="6" t="s">
        <v>285</v>
      </c>
      <c r="C640" s="8" t="s">
        <v>124</v>
      </c>
      <c r="D640" s="6" t="s">
        <v>286</v>
      </c>
      <c r="E640" s="8" t="s">
        <v>66</v>
      </c>
      <c r="F640" s="8">
        <v>0</v>
      </c>
      <c r="G640" s="8">
        <v>3</v>
      </c>
      <c r="H640" s="6" t="s">
        <v>184</v>
      </c>
      <c r="I640" s="184" t="s">
        <v>11391</v>
      </c>
      <c r="J640" s="184" t="s">
        <v>11392</v>
      </c>
      <c r="K640" s="184" t="s">
        <v>11391</v>
      </c>
      <c r="L640" s="8">
        <v>14</v>
      </c>
      <c r="M640" s="116"/>
      <c r="P6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&lt;tr&gt;&lt;td&gt;30105-2000&lt;/td&gt;&lt;td&gt;Subbase grading B&lt;/td&gt;&lt;td&gt;t&lt;/td&gt;&lt;td&gt;SUBBASE GRADING B&lt;/td&gt;&lt;td&gt;TON&lt;/td&gt;&lt;td&gt;0&lt;/td&gt;&lt;td&gt;3&lt;/td&gt;&lt;td&gt;NM&lt;/td&gt;&lt;td&gt; &lt;/td&gt;&lt;td&gt;&lt;/td&gt;&lt;/tr&gt;</v>
      </c>
      <c r="Q640" s="106" t="str">
        <f>IF(PayItems[[#This Row],[Date Added / Modified]]&gt;0,TEXT(PayItems[[#This Row],[Date Added / Modified]],"m/d/yyy"),"")</f>
        <v/>
      </c>
    </row>
    <row r="641" spans="1:17" x14ac:dyDescent="0.3">
      <c r="A641" s="6" t="s">
        <v>287</v>
      </c>
      <c r="B641" s="6" t="s">
        <v>288</v>
      </c>
      <c r="C641" s="8" t="s">
        <v>109</v>
      </c>
      <c r="D641" s="6" t="s">
        <v>289</v>
      </c>
      <c r="E641" s="8" t="s">
        <v>62</v>
      </c>
      <c r="F641" s="8">
        <v>0</v>
      </c>
      <c r="G641" s="8">
        <v>3</v>
      </c>
      <c r="H641" s="6" t="s">
        <v>184</v>
      </c>
      <c r="I641" s="184" t="s">
        <v>11391</v>
      </c>
      <c r="J641" s="184" t="s">
        <v>11392</v>
      </c>
      <c r="K641" s="184" t="s">
        <v>11391</v>
      </c>
      <c r="L641" s="8">
        <v>14</v>
      </c>
      <c r="M641" s="116"/>
      <c r="P6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&lt;tr&gt;&lt;td&gt;30106-0100&lt;/td&gt;&lt;td&gt;Subbase grading A, 100mm depth&lt;/td&gt;&lt;td&gt;m2&lt;/td&gt;&lt;td&gt;SUBBASE GRADING A, 4-INCH DEPTH&lt;/td&gt;&lt;td&gt;SQYD&lt;/td&gt;&lt;td&gt;0&lt;/td&gt;&lt;td&gt;3&lt;/td&gt;&lt;td&gt;NM&lt;/td&gt;&lt;td&gt; &lt;/td&gt;&lt;td&gt;&lt;/td&gt;&lt;/tr&gt;</v>
      </c>
      <c r="Q641" s="106" t="str">
        <f>IF(PayItems[[#This Row],[Date Added / Modified]]&gt;0,TEXT(PayItems[[#This Row],[Date Added / Modified]],"m/d/yyy"),"")</f>
        <v/>
      </c>
    </row>
    <row r="642" spans="1:17" x14ac:dyDescent="0.3">
      <c r="A642" s="6" t="s">
        <v>290</v>
      </c>
      <c r="B642" s="6" t="s">
        <v>291</v>
      </c>
      <c r="C642" s="8" t="s">
        <v>109</v>
      </c>
      <c r="D642" s="6" t="s">
        <v>292</v>
      </c>
      <c r="E642" s="8" t="s">
        <v>62</v>
      </c>
      <c r="F642" s="8">
        <v>0</v>
      </c>
      <c r="G642" s="8">
        <v>3</v>
      </c>
      <c r="H642" s="6" t="s">
        <v>184</v>
      </c>
      <c r="I642" s="184" t="s">
        <v>11391</v>
      </c>
      <c r="J642" s="184" t="s">
        <v>11392</v>
      </c>
      <c r="K642" s="184" t="s">
        <v>11391</v>
      </c>
      <c r="L642" s="8">
        <v>14</v>
      </c>
      <c r="M642" s="116"/>
      <c r="P6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&lt;tr&gt;&lt;td&gt;30106-0200&lt;/td&gt;&lt;td&gt;Subbase grading A, 150mm depth&lt;/td&gt;&lt;td&gt;m2&lt;/td&gt;&lt;td&gt;SUBBASE GRADING A, 6-INCH DEPTH&lt;/td&gt;&lt;td&gt;SQYD&lt;/td&gt;&lt;td&gt;0&lt;/td&gt;&lt;td&gt;3&lt;/td&gt;&lt;td&gt;NM&lt;/td&gt;&lt;td&gt; &lt;/td&gt;&lt;td&gt;&lt;/td&gt;&lt;/tr&gt;</v>
      </c>
      <c r="Q642" s="106" t="str">
        <f>IF(PayItems[[#This Row],[Date Added / Modified]]&gt;0,TEXT(PayItems[[#This Row],[Date Added / Modified]],"m/d/yyy"),"")</f>
        <v/>
      </c>
    </row>
    <row r="643" spans="1:17" x14ac:dyDescent="0.3">
      <c r="A643" s="6" t="s">
        <v>293</v>
      </c>
      <c r="B643" s="6" t="s">
        <v>294</v>
      </c>
      <c r="C643" s="8" t="s">
        <v>109</v>
      </c>
      <c r="D643" s="6" t="s">
        <v>295</v>
      </c>
      <c r="E643" s="8" t="s">
        <v>62</v>
      </c>
      <c r="F643" s="8">
        <v>0</v>
      </c>
      <c r="G643" s="8">
        <v>3</v>
      </c>
      <c r="H643" s="6" t="s">
        <v>184</v>
      </c>
      <c r="I643" s="184" t="s">
        <v>11391</v>
      </c>
      <c r="J643" s="184" t="s">
        <v>11392</v>
      </c>
      <c r="K643" s="184" t="s">
        <v>11391</v>
      </c>
      <c r="L643" s="8">
        <v>14</v>
      </c>
      <c r="M643" s="116"/>
      <c r="P6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&lt;tr&gt;&lt;td&gt;30106-0300&lt;/td&gt;&lt;td&gt;Subbase grading A, 200mm depth&lt;/td&gt;&lt;td&gt;m2&lt;/td&gt;&lt;td&gt;SUBBASE GRADING A, 8-INCH DEPTH&lt;/td&gt;&lt;td&gt;SQYD&lt;/td&gt;&lt;td&gt;0&lt;/td&gt;&lt;td&gt;3&lt;/td&gt;&lt;td&gt;NM&lt;/td&gt;&lt;td&gt; &lt;/td&gt;&lt;td&gt;&lt;/td&gt;&lt;/tr&gt;</v>
      </c>
      <c r="Q643" s="106" t="str">
        <f>IF(PayItems[[#This Row],[Date Added / Modified]]&gt;0,TEXT(PayItems[[#This Row],[Date Added / Modified]],"m/d/yyy"),"")</f>
        <v/>
      </c>
    </row>
    <row r="644" spans="1:17" x14ac:dyDescent="0.3">
      <c r="A644" s="6" t="s">
        <v>296</v>
      </c>
      <c r="B644" s="6" t="s">
        <v>297</v>
      </c>
      <c r="C644" s="8" t="s">
        <v>109</v>
      </c>
      <c r="D644" s="6" t="s">
        <v>298</v>
      </c>
      <c r="E644" s="8" t="s">
        <v>62</v>
      </c>
      <c r="F644" s="8">
        <v>0</v>
      </c>
      <c r="G644" s="8">
        <v>3</v>
      </c>
      <c r="H644" s="6" t="s">
        <v>184</v>
      </c>
      <c r="I644" s="184" t="s">
        <v>11391</v>
      </c>
      <c r="J644" s="184" t="s">
        <v>11392</v>
      </c>
      <c r="K644" s="184" t="s">
        <v>11391</v>
      </c>
      <c r="L644" s="8">
        <v>14</v>
      </c>
      <c r="M644" s="116"/>
      <c r="P6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&lt;tr&gt;&lt;td&gt;30106-0400&lt;/td&gt;&lt;td&gt;Subbase grading A, 250mm depth&lt;/td&gt;&lt;td&gt;m2&lt;/td&gt;&lt;td&gt;SUBBASE GRADING A, 10-INCH DEPTH&lt;/td&gt;&lt;td&gt;SQYD&lt;/td&gt;&lt;td&gt;0&lt;/td&gt;&lt;td&gt;3&lt;/td&gt;&lt;td&gt;NM&lt;/td&gt;&lt;td&gt; &lt;/td&gt;&lt;td&gt;&lt;/td&gt;&lt;/tr&gt;</v>
      </c>
      <c r="Q644" s="106" t="str">
        <f>IF(PayItems[[#This Row],[Date Added / Modified]]&gt;0,TEXT(PayItems[[#This Row],[Date Added / Modified]],"m/d/yyy"),"")</f>
        <v/>
      </c>
    </row>
    <row r="645" spans="1:17" x14ac:dyDescent="0.3">
      <c r="A645" s="6" t="s">
        <v>299</v>
      </c>
      <c r="B645" s="6" t="s">
        <v>300</v>
      </c>
      <c r="C645" s="8" t="s">
        <v>109</v>
      </c>
      <c r="D645" s="6" t="s">
        <v>301</v>
      </c>
      <c r="E645" s="8" t="s">
        <v>62</v>
      </c>
      <c r="F645" s="8">
        <v>0</v>
      </c>
      <c r="G645" s="8">
        <v>3</v>
      </c>
      <c r="H645" s="6" t="s">
        <v>184</v>
      </c>
      <c r="I645" s="184" t="s">
        <v>11391</v>
      </c>
      <c r="J645" s="184" t="s">
        <v>11392</v>
      </c>
      <c r="K645" s="184" t="s">
        <v>11391</v>
      </c>
      <c r="L645" s="8">
        <v>14</v>
      </c>
      <c r="M645" s="116"/>
      <c r="P6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&lt;tr&gt;&lt;td&gt;30106-0500&lt;/td&gt;&lt;td&gt;Subbase grading A, 300mm depth&lt;/td&gt;&lt;td&gt;m2&lt;/td&gt;&lt;td&gt;SUBBASE GRADING A, 12-INCH DEPTH&lt;/td&gt;&lt;td&gt;SQYD&lt;/td&gt;&lt;td&gt;0&lt;/td&gt;&lt;td&gt;3&lt;/td&gt;&lt;td&gt;NM&lt;/td&gt;&lt;td&gt; &lt;/td&gt;&lt;td&gt;&lt;/td&gt;&lt;/tr&gt;</v>
      </c>
      <c r="Q645" s="106" t="str">
        <f>IF(PayItems[[#This Row],[Date Added / Modified]]&gt;0,TEXT(PayItems[[#This Row],[Date Added / Modified]],"m/d/yyy"),"")</f>
        <v/>
      </c>
    </row>
    <row r="646" spans="1:17" x14ac:dyDescent="0.3">
      <c r="A646" s="6" t="s">
        <v>302</v>
      </c>
      <c r="B646" s="6" t="s">
        <v>303</v>
      </c>
      <c r="C646" s="8" t="s">
        <v>109</v>
      </c>
      <c r="D646" s="6" t="s">
        <v>304</v>
      </c>
      <c r="E646" s="8" t="s">
        <v>62</v>
      </c>
      <c r="F646" s="8">
        <v>0</v>
      </c>
      <c r="G646" s="8">
        <v>3</v>
      </c>
      <c r="H646" s="6" t="s">
        <v>184</v>
      </c>
      <c r="I646" s="184" t="s">
        <v>11391</v>
      </c>
      <c r="J646" s="184" t="s">
        <v>11392</v>
      </c>
      <c r="K646" s="184" t="s">
        <v>11391</v>
      </c>
      <c r="L646" s="8">
        <v>14</v>
      </c>
      <c r="M646" s="116"/>
      <c r="P6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&lt;tr&gt;&lt;td&gt;30106-0600&lt;/td&gt;&lt;td&gt;Subbase grading B, 100mm depth&lt;/td&gt;&lt;td&gt;m2&lt;/td&gt;&lt;td&gt;SUBBASE GRADING B, 4-INCH DEPTH&lt;/td&gt;&lt;td&gt;SQYD&lt;/td&gt;&lt;td&gt;0&lt;/td&gt;&lt;td&gt;3&lt;/td&gt;&lt;td&gt;NM&lt;/td&gt;&lt;td&gt; &lt;/td&gt;&lt;td&gt;&lt;/td&gt;&lt;/tr&gt;</v>
      </c>
      <c r="Q646" s="106" t="str">
        <f>IF(PayItems[[#This Row],[Date Added / Modified]]&gt;0,TEXT(PayItems[[#This Row],[Date Added / Modified]],"m/d/yyy"),"")</f>
        <v/>
      </c>
    </row>
    <row r="647" spans="1:17" x14ac:dyDescent="0.3">
      <c r="A647" s="6" t="s">
        <v>305</v>
      </c>
      <c r="B647" s="6" t="s">
        <v>306</v>
      </c>
      <c r="C647" s="8" t="s">
        <v>109</v>
      </c>
      <c r="D647" s="6" t="s">
        <v>307</v>
      </c>
      <c r="E647" s="8" t="s">
        <v>62</v>
      </c>
      <c r="F647" s="8">
        <v>0</v>
      </c>
      <c r="G647" s="8">
        <v>3</v>
      </c>
      <c r="H647" s="6" t="s">
        <v>184</v>
      </c>
      <c r="I647" s="184" t="s">
        <v>11391</v>
      </c>
      <c r="J647" s="184" t="s">
        <v>11392</v>
      </c>
      <c r="K647" s="184" t="s">
        <v>11391</v>
      </c>
      <c r="L647" s="8">
        <v>14</v>
      </c>
      <c r="M647" s="116"/>
      <c r="P6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&lt;tr&gt;&lt;td&gt;30106-0700&lt;/td&gt;&lt;td&gt;Subbase grading B, 150mm depth&lt;/td&gt;&lt;td&gt;m2&lt;/td&gt;&lt;td&gt;SUBBASE GRADING B, 6-INCH DEPTH&lt;/td&gt;&lt;td&gt;SQYD&lt;/td&gt;&lt;td&gt;0&lt;/td&gt;&lt;td&gt;3&lt;/td&gt;&lt;td&gt;NM&lt;/td&gt;&lt;td&gt; &lt;/td&gt;&lt;td&gt;&lt;/td&gt;&lt;/tr&gt;</v>
      </c>
      <c r="Q647" s="106" t="str">
        <f>IF(PayItems[[#This Row],[Date Added / Modified]]&gt;0,TEXT(PayItems[[#This Row],[Date Added / Modified]],"m/d/yyy"),"")</f>
        <v/>
      </c>
    </row>
    <row r="648" spans="1:17" x14ac:dyDescent="0.3">
      <c r="A648" s="6" t="s">
        <v>308</v>
      </c>
      <c r="B648" s="6" t="s">
        <v>309</v>
      </c>
      <c r="C648" s="8" t="s">
        <v>109</v>
      </c>
      <c r="D648" s="6" t="s">
        <v>310</v>
      </c>
      <c r="E648" s="8" t="s">
        <v>62</v>
      </c>
      <c r="F648" s="8">
        <v>0</v>
      </c>
      <c r="G648" s="8">
        <v>3</v>
      </c>
      <c r="H648" s="6" t="s">
        <v>184</v>
      </c>
      <c r="I648" s="184" t="s">
        <v>11391</v>
      </c>
      <c r="J648" s="184" t="s">
        <v>11392</v>
      </c>
      <c r="K648" s="184" t="s">
        <v>11391</v>
      </c>
      <c r="L648" s="8">
        <v>14</v>
      </c>
      <c r="M648" s="116"/>
      <c r="P6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&lt;tr&gt;&lt;td&gt;30106-0800&lt;/td&gt;&lt;td&gt;Subbase grading B, 200mm depth&lt;/td&gt;&lt;td&gt;m2&lt;/td&gt;&lt;td&gt;SUBBASE GRADING B, 8-INCH DEPTH&lt;/td&gt;&lt;td&gt;SQYD&lt;/td&gt;&lt;td&gt;0&lt;/td&gt;&lt;td&gt;3&lt;/td&gt;&lt;td&gt;NM&lt;/td&gt;&lt;td&gt; &lt;/td&gt;&lt;td&gt;&lt;/td&gt;&lt;/tr&gt;</v>
      </c>
      <c r="Q648" s="106" t="str">
        <f>IF(PayItems[[#This Row],[Date Added / Modified]]&gt;0,TEXT(PayItems[[#This Row],[Date Added / Modified]],"m/d/yyy"),"")</f>
        <v/>
      </c>
    </row>
    <row r="649" spans="1:17" x14ac:dyDescent="0.3">
      <c r="A649" s="6" t="s">
        <v>311</v>
      </c>
      <c r="B649" s="6" t="s">
        <v>312</v>
      </c>
      <c r="C649" s="8" t="s">
        <v>109</v>
      </c>
      <c r="D649" s="6" t="s">
        <v>313</v>
      </c>
      <c r="E649" s="8" t="s">
        <v>62</v>
      </c>
      <c r="F649" s="8">
        <v>0</v>
      </c>
      <c r="G649" s="8">
        <v>3</v>
      </c>
      <c r="H649" s="6" t="s">
        <v>184</v>
      </c>
      <c r="I649" s="184" t="s">
        <v>11391</v>
      </c>
      <c r="J649" s="184" t="s">
        <v>11392</v>
      </c>
      <c r="K649" s="184" t="s">
        <v>11391</v>
      </c>
      <c r="L649" s="8">
        <v>14</v>
      </c>
      <c r="M649" s="116"/>
      <c r="P6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&lt;tr&gt;&lt;td&gt;30106-0900&lt;/td&gt;&lt;td&gt;Subbase grading B, 250mm depth&lt;/td&gt;&lt;td&gt;m2&lt;/td&gt;&lt;td&gt;SUBBASE GRADING B, 10-INCH DEPTH&lt;/td&gt;&lt;td&gt;SQYD&lt;/td&gt;&lt;td&gt;0&lt;/td&gt;&lt;td&gt;3&lt;/td&gt;&lt;td&gt;NM&lt;/td&gt;&lt;td&gt; &lt;/td&gt;&lt;td&gt;&lt;/td&gt;&lt;/tr&gt;</v>
      </c>
      <c r="Q649" s="106" t="str">
        <f>IF(PayItems[[#This Row],[Date Added / Modified]]&gt;0,TEXT(PayItems[[#This Row],[Date Added / Modified]],"m/d/yyy"),"")</f>
        <v/>
      </c>
    </row>
    <row r="650" spans="1:17" x14ac:dyDescent="0.3">
      <c r="A650" s="6" t="s">
        <v>314</v>
      </c>
      <c r="B650" s="6" t="s">
        <v>315</v>
      </c>
      <c r="C650" s="8" t="s">
        <v>109</v>
      </c>
      <c r="D650" s="6" t="s">
        <v>316</v>
      </c>
      <c r="E650" s="8" t="s">
        <v>62</v>
      </c>
      <c r="F650" s="8">
        <v>0</v>
      </c>
      <c r="G650" s="8">
        <v>3</v>
      </c>
      <c r="H650" s="6" t="s">
        <v>184</v>
      </c>
      <c r="I650" s="184" t="s">
        <v>11391</v>
      </c>
      <c r="J650" s="184" t="s">
        <v>11392</v>
      </c>
      <c r="K650" s="184" t="s">
        <v>11391</v>
      </c>
      <c r="L650" s="8">
        <v>14</v>
      </c>
      <c r="M650" s="116"/>
      <c r="P6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&lt;tr&gt;&lt;td&gt;30106-1000&lt;/td&gt;&lt;td&gt;Subbase grading B, 300mm depth&lt;/td&gt;&lt;td&gt;m2&lt;/td&gt;&lt;td&gt;SUBBASE GRADING B, 12-INCH DEPTH&lt;/td&gt;&lt;td&gt;SQYD&lt;/td&gt;&lt;td&gt;0&lt;/td&gt;&lt;td&gt;3&lt;/td&gt;&lt;td&gt;NM&lt;/td&gt;&lt;td&gt; &lt;/td&gt;&lt;td&gt;&lt;/td&gt;&lt;/tr&gt;</v>
      </c>
      <c r="Q650" s="106" t="str">
        <f>IF(PayItems[[#This Row],[Date Added / Modified]]&gt;0,TEXT(PayItems[[#This Row],[Date Added / Modified]],"m/d/yyy"),"")</f>
        <v/>
      </c>
    </row>
    <row r="651" spans="1:17" x14ac:dyDescent="0.3">
      <c r="A651" s="6" t="s">
        <v>317</v>
      </c>
      <c r="B651" s="6" t="s">
        <v>279</v>
      </c>
      <c r="C651" s="8" t="s">
        <v>113</v>
      </c>
      <c r="D651" s="6" t="s">
        <v>280</v>
      </c>
      <c r="E651" s="8" t="s">
        <v>65</v>
      </c>
      <c r="F651" s="8">
        <v>0</v>
      </c>
      <c r="G651" s="8">
        <v>3</v>
      </c>
      <c r="H651" s="6" t="s">
        <v>184</v>
      </c>
      <c r="I651" s="184" t="s">
        <v>11391</v>
      </c>
      <c r="J651" s="184" t="s">
        <v>11392</v>
      </c>
      <c r="K651" s="184" t="s">
        <v>11391</v>
      </c>
      <c r="L651" s="8">
        <v>14</v>
      </c>
      <c r="M651" s="116"/>
      <c r="P6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&lt;tr&gt;&lt;td&gt;30107-0000&lt;/td&gt;&lt;td&gt;Subbase&lt;/td&gt;&lt;td&gt;m3&lt;/td&gt;&lt;td&gt;SUBBASE&lt;/td&gt;&lt;td&gt;CUYD&lt;/td&gt;&lt;td&gt;0&lt;/td&gt;&lt;td&gt;3&lt;/td&gt;&lt;td&gt;NM&lt;/td&gt;&lt;td&gt; &lt;/td&gt;&lt;td&gt;&lt;/td&gt;&lt;/tr&gt;</v>
      </c>
      <c r="Q651" s="106" t="str">
        <f>IF(PayItems[[#This Row],[Date Added / Modified]]&gt;0,TEXT(PayItems[[#This Row],[Date Added / Modified]],"m/d/yyy"),"")</f>
        <v/>
      </c>
    </row>
    <row r="652" spans="1:17" x14ac:dyDescent="0.3">
      <c r="A652" s="6" t="s">
        <v>318</v>
      </c>
      <c r="B652" s="6" t="s">
        <v>282</v>
      </c>
      <c r="C652" s="8" t="s">
        <v>113</v>
      </c>
      <c r="D652" s="6" t="s">
        <v>283</v>
      </c>
      <c r="E652" s="8" t="s">
        <v>65</v>
      </c>
      <c r="F652" s="8">
        <v>0</v>
      </c>
      <c r="G652" s="8">
        <v>3</v>
      </c>
      <c r="H652" s="6" t="s">
        <v>184</v>
      </c>
      <c r="I652" s="184" t="s">
        <v>11391</v>
      </c>
      <c r="J652" s="184" t="s">
        <v>11392</v>
      </c>
      <c r="K652" s="184" t="s">
        <v>11391</v>
      </c>
      <c r="L652" s="8">
        <v>14</v>
      </c>
      <c r="M652" s="116"/>
      <c r="P6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&lt;tr&gt;&lt;td&gt;30107-1000&lt;/td&gt;&lt;td&gt;Subbase grading A&lt;/td&gt;&lt;td&gt;m3&lt;/td&gt;&lt;td&gt;SUBBASE GRADING A&lt;/td&gt;&lt;td&gt;CUYD&lt;/td&gt;&lt;td&gt;0&lt;/td&gt;&lt;td&gt;3&lt;/td&gt;&lt;td&gt;NM&lt;/td&gt;&lt;td&gt; &lt;/td&gt;&lt;td&gt;&lt;/td&gt;&lt;/tr&gt;</v>
      </c>
      <c r="Q652" s="106" t="str">
        <f>IF(PayItems[[#This Row],[Date Added / Modified]]&gt;0,TEXT(PayItems[[#This Row],[Date Added / Modified]],"m/d/yyy"),"")</f>
        <v/>
      </c>
    </row>
    <row r="653" spans="1:17" x14ac:dyDescent="0.3">
      <c r="A653" s="6" t="s">
        <v>319</v>
      </c>
      <c r="B653" s="6" t="s">
        <v>285</v>
      </c>
      <c r="C653" s="8" t="s">
        <v>113</v>
      </c>
      <c r="D653" s="6" t="s">
        <v>286</v>
      </c>
      <c r="E653" s="8" t="s">
        <v>65</v>
      </c>
      <c r="F653" s="8">
        <v>0</v>
      </c>
      <c r="G653" s="8">
        <v>3</v>
      </c>
      <c r="H653" s="6" t="s">
        <v>184</v>
      </c>
      <c r="I653" s="184" t="s">
        <v>11391</v>
      </c>
      <c r="J653" s="184" t="s">
        <v>11392</v>
      </c>
      <c r="K653" s="184" t="s">
        <v>11391</v>
      </c>
      <c r="L653" s="8">
        <v>14</v>
      </c>
      <c r="M653" s="116"/>
      <c r="P6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&lt;tr&gt;&lt;td&gt;30107-2000&lt;/td&gt;&lt;td&gt;Subbase grading B&lt;/td&gt;&lt;td&gt;m3&lt;/td&gt;&lt;td&gt;SUBBASE GRADING B&lt;/td&gt;&lt;td&gt;CUYD&lt;/td&gt;&lt;td&gt;0&lt;/td&gt;&lt;td&gt;3&lt;/td&gt;&lt;td&gt;NM&lt;/td&gt;&lt;td&gt; &lt;/td&gt;&lt;td&gt;&lt;/td&gt;&lt;/tr&gt;</v>
      </c>
      <c r="Q653" s="106" t="str">
        <f>IF(PayItems[[#This Row],[Date Added / Modified]]&gt;0,TEXT(PayItems[[#This Row],[Date Added / Modified]],"m/d/yyy"),"")</f>
        <v/>
      </c>
    </row>
    <row r="654" spans="1:17" x14ac:dyDescent="0.3">
      <c r="A654" s="6" t="s">
        <v>320</v>
      </c>
      <c r="B654" s="6" t="s">
        <v>159</v>
      </c>
      <c r="C654" s="8" t="s">
        <v>124</v>
      </c>
      <c r="D654" s="6" t="s">
        <v>321</v>
      </c>
      <c r="E654" s="8" t="s">
        <v>66</v>
      </c>
      <c r="F654" s="8">
        <v>0</v>
      </c>
      <c r="G654" s="8">
        <v>3</v>
      </c>
      <c r="H654" s="6" t="s">
        <v>184</v>
      </c>
      <c r="I654" s="184" t="s">
        <v>11391</v>
      </c>
      <c r="J654" s="184" t="s">
        <v>11392</v>
      </c>
      <c r="K654" s="184" t="s">
        <v>11391</v>
      </c>
      <c r="L654" s="8">
        <v>14</v>
      </c>
      <c r="M654" s="116"/>
      <c r="P6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&lt;tr&gt;&lt;td&gt;30110-0000&lt;/td&gt;&lt;td&gt;Aggregate surface course&lt;/td&gt;&lt;td&gt;t&lt;/td&gt;&lt;td&gt;AGGREGATE SURFACE COURSE&lt;/td&gt;&lt;td&gt;TON&lt;/td&gt;&lt;td&gt;0&lt;/td&gt;&lt;td&gt;3&lt;/td&gt;&lt;td&gt;NM&lt;/td&gt;&lt;td&gt; &lt;/td&gt;&lt;td&gt;&lt;/td&gt;&lt;/tr&gt;</v>
      </c>
      <c r="Q654" s="106" t="str">
        <f>IF(PayItems[[#This Row],[Date Added / Modified]]&gt;0,TEXT(PayItems[[#This Row],[Date Added / Modified]],"m/d/yyy"),"")</f>
        <v/>
      </c>
    </row>
    <row r="655" spans="1:17" x14ac:dyDescent="0.3">
      <c r="A655" s="6" t="s">
        <v>322</v>
      </c>
      <c r="B655" s="6" t="s">
        <v>323</v>
      </c>
      <c r="C655" s="8" t="s">
        <v>109</v>
      </c>
      <c r="D655" s="6" t="s">
        <v>324</v>
      </c>
      <c r="E655" s="8" t="s">
        <v>62</v>
      </c>
      <c r="F655" s="8">
        <v>0</v>
      </c>
      <c r="G655" s="8">
        <v>3</v>
      </c>
      <c r="H655" s="6" t="s">
        <v>184</v>
      </c>
      <c r="I655" s="184" t="s">
        <v>11391</v>
      </c>
      <c r="J655" s="184" t="s">
        <v>11392</v>
      </c>
      <c r="K655" s="184" t="s">
        <v>11391</v>
      </c>
      <c r="L655" s="8">
        <v>14</v>
      </c>
      <c r="M655" s="116"/>
      <c r="P6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&lt;tr&gt;&lt;td&gt;30111-1000&lt;/td&gt;&lt;td&gt;Aggregate surface course, 100mm depth&lt;/td&gt;&lt;td&gt;m2&lt;/td&gt;&lt;td&gt;AGGREGATE SURFACE COURSE, 4-INCH DEPTH&lt;/td&gt;&lt;td&gt;SQYD&lt;/td&gt;&lt;td&gt;0&lt;/td&gt;&lt;td&gt;3&lt;/td&gt;&lt;td&gt;NM&lt;/td&gt;&lt;td&gt; &lt;/td&gt;&lt;td&gt;&lt;/td&gt;&lt;/tr&gt;</v>
      </c>
      <c r="Q655" s="106" t="str">
        <f>IF(PayItems[[#This Row],[Date Added / Modified]]&gt;0,TEXT(PayItems[[#This Row],[Date Added / Modified]],"m/d/yyy"),"")</f>
        <v/>
      </c>
    </row>
    <row r="656" spans="1:17" s="88" customFormat="1" x14ac:dyDescent="0.3">
      <c r="A656" s="6" t="s">
        <v>325</v>
      </c>
      <c r="B656" s="6" t="s">
        <v>326</v>
      </c>
      <c r="C656" s="8" t="s">
        <v>109</v>
      </c>
      <c r="D656" s="6" t="s">
        <v>327</v>
      </c>
      <c r="E656" s="8" t="s">
        <v>62</v>
      </c>
      <c r="F656" s="8">
        <v>0</v>
      </c>
      <c r="G656" s="8">
        <v>3</v>
      </c>
      <c r="H656" s="6" t="s">
        <v>184</v>
      </c>
      <c r="I656" s="184" t="s">
        <v>11391</v>
      </c>
      <c r="J656" s="184" t="s">
        <v>11392</v>
      </c>
      <c r="K656" s="184" t="s">
        <v>11391</v>
      </c>
      <c r="L656" s="8">
        <v>14</v>
      </c>
      <c r="M656" s="116"/>
      <c r="N656" s="6"/>
      <c r="O656" s="6"/>
      <c r="P6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&lt;tr&gt;&lt;td&gt;30111-2000&lt;/td&gt;&lt;td&gt;Aggregate surface course, 150mm depth&lt;/td&gt;&lt;td&gt;m2&lt;/td&gt;&lt;td&gt;AGGREGATE SURFACE COURSE, 6-INCH DEPTH&lt;/td&gt;&lt;td&gt;SQYD&lt;/td&gt;&lt;td&gt;0&lt;/td&gt;&lt;td&gt;3&lt;/td&gt;&lt;td&gt;NM&lt;/td&gt;&lt;td&gt; &lt;/td&gt;&lt;td&gt;&lt;/td&gt;&lt;/tr&gt;</v>
      </c>
      <c r="Q656" s="106" t="str">
        <f>IF(PayItems[[#This Row],[Date Added / Modified]]&gt;0,TEXT(PayItems[[#This Row],[Date Added / Modified]],"m/d/yyy"),"")</f>
        <v/>
      </c>
    </row>
    <row r="657" spans="1:17" x14ac:dyDescent="0.3">
      <c r="A657" s="6" t="s">
        <v>328</v>
      </c>
      <c r="B657" s="6" t="s">
        <v>329</v>
      </c>
      <c r="C657" s="8" t="s">
        <v>109</v>
      </c>
      <c r="D657" s="6" t="s">
        <v>330</v>
      </c>
      <c r="E657" s="8" t="s">
        <v>62</v>
      </c>
      <c r="F657" s="8">
        <v>0</v>
      </c>
      <c r="G657" s="8">
        <v>3</v>
      </c>
      <c r="H657" s="6" t="s">
        <v>184</v>
      </c>
      <c r="I657" s="184" t="s">
        <v>11391</v>
      </c>
      <c r="J657" s="184" t="s">
        <v>11392</v>
      </c>
      <c r="K657" s="184" t="s">
        <v>11391</v>
      </c>
      <c r="L657" s="8">
        <v>14</v>
      </c>
      <c r="M657" s="116"/>
      <c r="P6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&lt;tr&gt;&lt;td&gt;30111-3000&lt;/td&gt;&lt;td&gt;Aggregate surface course, 200mm depth&lt;/td&gt;&lt;td&gt;m2&lt;/td&gt;&lt;td&gt;AGGREGATE SURFACE COURSE, 8-INCH DEPTH&lt;/td&gt;&lt;td&gt;SQYD&lt;/td&gt;&lt;td&gt;0&lt;/td&gt;&lt;td&gt;3&lt;/td&gt;&lt;td&gt;NM&lt;/td&gt;&lt;td&gt; &lt;/td&gt;&lt;td&gt;&lt;/td&gt;&lt;/tr&gt;</v>
      </c>
      <c r="Q657" s="106" t="str">
        <f>IF(PayItems[[#This Row],[Date Added / Modified]]&gt;0,TEXT(PayItems[[#This Row],[Date Added / Modified]],"m/d/yyy"),"")</f>
        <v/>
      </c>
    </row>
    <row r="658" spans="1:17" x14ac:dyDescent="0.3">
      <c r="A658" s="6" t="s">
        <v>331</v>
      </c>
      <c r="B658" s="6" t="s">
        <v>332</v>
      </c>
      <c r="C658" s="8" t="s">
        <v>109</v>
      </c>
      <c r="D658" s="6" t="s">
        <v>333</v>
      </c>
      <c r="E658" s="8" t="s">
        <v>62</v>
      </c>
      <c r="F658" s="8">
        <v>0</v>
      </c>
      <c r="G658" s="8">
        <v>3</v>
      </c>
      <c r="H658" s="6" t="s">
        <v>184</v>
      </c>
      <c r="I658" s="184" t="s">
        <v>11391</v>
      </c>
      <c r="J658" s="184" t="s">
        <v>11392</v>
      </c>
      <c r="K658" s="184" t="s">
        <v>11391</v>
      </c>
      <c r="L658" s="8">
        <v>14</v>
      </c>
      <c r="M658" s="116"/>
      <c r="P6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&lt;tr&gt;&lt;td&gt;30111-4000&lt;/td&gt;&lt;td&gt;Aggregate surface course, 250mm depth&lt;/td&gt;&lt;td&gt;m2&lt;/td&gt;&lt;td&gt;AGGREGATE SURFACE COURSE, 10-INCH DEPTH&lt;/td&gt;&lt;td&gt;SQYD&lt;/td&gt;&lt;td&gt;0&lt;/td&gt;&lt;td&gt;3&lt;/td&gt;&lt;td&gt;NM&lt;/td&gt;&lt;td&gt; &lt;/td&gt;&lt;td&gt;&lt;/td&gt;&lt;/tr&gt;</v>
      </c>
      <c r="Q658" s="106" t="str">
        <f>IF(PayItems[[#This Row],[Date Added / Modified]]&gt;0,TEXT(PayItems[[#This Row],[Date Added / Modified]],"m/d/yyy"),"")</f>
        <v/>
      </c>
    </row>
    <row r="659" spans="1:17" x14ac:dyDescent="0.3">
      <c r="A659" s="6" t="s">
        <v>334</v>
      </c>
      <c r="B659" s="6" t="s">
        <v>335</v>
      </c>
      <c r="C659" s="8" t="s">
        <v>109</v>
      </c>
      <c r="D659" s="6" t="s">
        <v>336</v>
      </c>
      <c r="E659" s="8" t="s">
        <v>62</v>
      </c>
      <c r="F659" s="8">
        <v>0</v>
      </c>
      <c r="G659" s="8">
        <v>3</v>
      </c>
      <c r="H659" s="6" t="s">
        <v>184</v>
      </c>
      <c r="I659" s="184" t="s">
        <v>11391</v>
      </c>
      <c r="J659" s="184" t="s">
        <v>11392</v>
      </c>
      <c r="K659" s="184" t="s">
        <v>11391</v>
      </c>
      <c r="L659" s="8">
        <v>14</v>
      </c>
      <c r="M659" s="116"/>
      <c r="P6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&lt;tr&gt;&lt;td&gt;30111-5000&lt;/td&gt;&lt;td&gt;Aggregate surface course, 300mm depth&lt;/td&gt;&lt;td&gt;m2&lt;/td&gt;&lt;td&gt;AGGREGATE SURFACE COURSE, 12-INCH DEPTH&lt;/td&gt;&lt;td&gt;SQYD&lt;/td&gt;&lt;td&gt;0&lt;/td&gt;&lt;td&gt;3&lt;/td&gt;&lt;td&gt;NM&lt;/td&gt;&lt;td&gt; &lt;/td&gt;&lt;td&gt;&lt;/td&gt;&lt;/tr&gt;</v>
      </c>
      <c r="Q659" s="106" t="str">
        <f>IF(PayItems[[#This Row],[Date Added / Modified]]&gt;0,TEXT(PayItems[[#This Row],[Date Added / Modified]],"m/d/yyy"),"")</f>
        <v/>
      </c>
    </row>
    <row r="660" spans="1:17" x14ac:dyDescent="0.3">
      <c r="A660" s="6" t="s">
        <v>337</v>
      </c>
      <c r="B660" s="6" t="s">
        <v>159</v>
      </c>
      <c r="C660" s="8" t="s">
        <v>113</v>
      </c>
      <c r="D660" s="6" t="s">
        <v>321</v>
      </c>
      <c r="E660" s="8" t="s">
        <v>65</v>
      </c>
      <c r="F660" s="8">
        <v>0</v>
      </c>
      <c r="G660" s="8">
        <v>3</v>
      </c>
      <c r="H660" s="6" t="s">
        <v>184</v>
      </c>
      <c r="I660" s="184" t="s">
        <v>11391</v>
      </c>
      <c r="J660" s="184" t="s">
        <v>11392</v>
      </c>
      <c r="K660" s="184" t="s">
        <v>11391</v>
      </c>
      <c r="L660" s="8">
        <v>14</v>
      </c>
      <c r="M660" s="116"/>
      <c r="P6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&lt;tr&gt;&lt;td&gt;30112-0000&lt;/td&gt;&lt;td&gt;Aggregate surface course&lt;/td&gt;&lt;td&gt;m3&lt;/td&gt;&lt;td&gt;AGGREGATE SURFACE COURSE&lt;/td&gt;&lt;td&gt;CUYD&lt;/td&gt;&lt;td&gt;0&lt;/td&gt;&lt;td&gt;3&lt;/td&gt;&lt;td&gt;NM&lt;/td&gt;&lt;td&gt; &lt;/td&gt;&lt;td&gt;&lt;/td&gt;&lt;/tr&gt;</v>
      </c>
      <c r="Q660" s="106" t="str">
        <f>IF(PayItems[[#This Row],[Date Added / Modified]]&gt;0,TEXT(PayItems[[#This Row],[Date Added / Modified]],"m/d/yyy"),"")</f>
        <v/>
      </c>
    </row>
    <row r="661" spans="1:17" x14ac:dyDescent="0.3">
      <c r="A661" s="6" t="s">
        <v>345</v>
      </c>
      <c r="B661" s="6" t="s">
        <v>338</v>
      </c>
      <c r="C661" s="6" t="s">
        <v>113</v>
      </c>
      <c r="D661" s="6" t="s">
        <v>339</v>
      </c>
      <c r="E661" s="8" t="s">
        <v>65</v>
      </c>
      <c r="F661" s="8">
        <v>0</v>
      </c>
      <c r="G661" s="8">
        <v>3</v>
      </c>
      <c r="H661" s="6" t="s">
        <v>344</v>
      </c>
      <c r="I661" s="184" t="s">
        <v>11392</v>
      </c>
      <c r="J661" s="184" t="s">
        <v>11392</v>
      </c>
      <c r="K661" s="184" t="s">
        <v>11391</v>
      </c>
      <c r="L661" s="8">
        <v>14</v>
      </c>
      <c r="M661" s="116"/>
      <c r="P6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&lt;tr&gt;&lt;td&gt;30201-1000&lt;/td&gt;&lt;td&gt;Roadway aggregate, method 1&lt;/td&gt;&lt;td&gt;m3&lt;/td&gt;&lt;td&gt;ROADWAY AGGREGATE, METHOD 1&lt;/td&gt;&lt;td&gt;CUYD&lt;/td&gt;&lt;td&gt;0&lt;/td&gt;&lt;td&gt;3&lt;/td&gt;&lt;td&gt;N&lt;/td&gt;&lt;td&gt; &lt;/td&gt;&lt;td&gt;&lt;/td&gt;&lt;/tr&gt;</v>
      </c>
      <c r="Q661" s="106" t="str">
        <f>IF(PayItems[[#This Row],[Date Added / Modified]]&gt;0,TEXT(PayItems[[#This Row],[Date Added / Modified]],"m/d/yyy"),"")</f>
        <v/>
      </c>
    </row>
    <row r="662" spans="1:17" x14ac:dyDescent="0.3">
      <c r="A662" s="6" t="s">
        <v>9015</v>
      </c>
      <c r="B662" s="6" t="s">
        <v>340</v>
      </c>
      <c r="C662" s="6" t="s">
        <v>113</v>
      </c>
      <c r="D662" s="6" t="s">
        <v>341</v>
      </c>
      <c r="E662" s="8" t="s">
        <v>65</v>
      </c>
      <c r="F662" s="8">
        <v>0</v>
      </c>
      <c r="G662" s="8">
        <v>3</v>
      </c>
      <c r="H662" s="6" t="s">
        <v>344</v>
      </c>
      <c r="I662" s="184" t="s">
        <v>11392</v>
      </c>
      <c r="J662" s="184" t="s">
        <v>11392</v>
      </c>
      <c r="K662" s="184" t="s">
        <v>11391</v>
      </c>
      <c r="L662" s="8">
        <v>14</v>
      </c>
      <c r="M662" s="116"/>
      <c r="P6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&lt;tr&gt;&lt;td&gt;30201-2000&lt;/td&gt;&lt;td&gt;Roadway aggregate, method 2&lt;/td&gt;&lt;td&gt;m3&lt;/td&gt;&lt;td&gt;ROADWAY AGGREGATE, METHOD 2&lt;/td&gt;&lt;td&gt;CUYD&lt;/td&gt;&lt;td&gt;0&lt;/td&gt;&lt;td&gt;3&lt;/td&gt;&lt;td&gt;N&lt;/td&gt;&lt;td&gt; &lt;/td&gt;&lt;td&gt;&lt;/td&gt;&lt;/tr&gt;</v>
      </c>
      <c r="Q662" s="106" t="str">
        <f>IF(PayItems[[#This Row],[Date Added / Modified]]&gt;0,TEXT(PayItems[[#This Row],[Date Added / Modified]],"m/d/yyy"),"")</f>
        <v/>
      </c>
    </row>
    <row r="663" spans="1:17" x14ac:dyDescent="0.3">
      <c r="A663" s="6" t="s">
        <v>346</v>
      </c>
      <c r="B663" s="6" t="s">
        <v>338</v>
      </c>
      <c r="C663" s="6" t="s">
        <v>124</v>
      </c>
      <c r="D663" s="6" t="s">
        <v>339</v>
      </c>
      <c r="E663" s="8" t="s">
        <v>66</v>
      </c>
      <c r="F663" s="8">
        <v>0</v>
      </c>
      <c r="G663" s="8">
        <v>3</v>
      </c>
      <c r="H663" s="6" t="s">
        <v>344</v>
      </c>
      <c r="I663" s="184" t="s">
        <v>11392</v>
      </c>
      <c r="J663" s="184" t="s">
        <v>11392</v>
      </c>
      <c r="K663" s="184" t="s">
        <v>11391</v>
      </c>
      <c r="L663" s="8">
        <v>14</v>
      </c>
      <c r="M663" s="116"/>
      <c r="P6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&lt;tr&gt;&lt;td&gt;30202-1000&lt;/td&gt;&lt;td&gt;Roadway aggregate, method 1&lt;/td&gt;&lt;td&gt;t&lt;/td&gt;&lt;td&gt;ROADWAY AGGREGATE, METHOD 1&lt;/td&gt;&lt;td&gt;TON&lt;/td&gt;&lt;td&gt;0&lt;/td&gt;&lt;td&gt;3&lt;/td&gt;&lt;td&gt;N&lt;/td&gt;&lt;td&gt; &lt;/td&gt;&lt;td&gt;&lt;/td&gt;&lt;/tr&gt;</v>
      </c>
      <c r="Q663" s="106" t="str">
        <f>IF(PayItems[[#This Row],[Date Added / Modified]]&gt;0,TEXT(PayItems[[#This Row],[Date Added / Modified]],"m/d/yyy"),"")</f>
        <v/>
      </c>
    </row>
    <row r="664" spans="1:17" x14ac:dyDescent="0.3">
      <c r="A664" s="6" t="s">
        <v>9016</v>
      </c>
      <c r="B664" s="6" t="s">
        <v>340</v>
      </c>
      <c r="C664" s="6" t="s">
        <v>124</v>
      </c>
      <c r="D664" s="6" t="s">
        <v>341</v>
      </c>
      <c r="E664" s="8" t="s">
        <v>66</v>
      </c>
      <c r="F664" s="8">
        <v>0</v>
      </c>
      <c r="G664" s="8">
        <v>3</v>
      </c>
      <c r="H664" s="6" t="s">
        <v>344</v>
      </c>
      <c r="I664" s="184" t="s">
        <v>11392</v>
      </c>
      <c r="J664" s="184" t="s">
        <v>11392</v>
      </c>
      <c r="K664" s="184" t="s">
        <v>11391</v>
      </c>
      <c r="L664" s="8">
        <v>14</v>
      </c>
      <c r="M664" s="116"/>
      <c r="P6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&lt;tr&gt;&lt;td&gt;30202-2000&lt;/td&gt;&lt;td&gt;Roadway aggregate, method 2&lt;/td&gt;&lt;td&gt;t&lt;/td&gt;&lt;td&gt;ROADWAY AGGREGATE, METHOD 2&lt;/td&gt;&lt;td&gt;TON&lt;/td&gt;&lt;td&gt;0&lt;/td&gt;&lt;td&gt;3&lt;/td&gt;&lt;td&gt;N&lt;/td&gt;&lt;td&gt; &lt;/td&gt;&lt;td&gt;&lt;/td&gt;&lt;/tr&gt;</v>
      </c>
      <c r="Q664" s="106" t="str">
        <f>IF(PayItems[[#This Row],[Date Added / Modified]]&gt;0,TEXT(PayItems[[#This Row],[Date Added / Modified]],"m/d/yyy"),"")</f>
        <v/>
      </c>
    </row>
    <row r="665" spans="1:17" x14ac:dyDescent="0.3">
      <c r="A665" s="106" t="s">
        <v>10925</v>
      </c>
      <c r="B665" s="106" t="s">
        <v>10923</v>
      </c>
      <c r="C665" s="106" t="s">
        <v>124</v>
      </c>
      <c r="D665" s="106" t="s">
        <v>10924</v>
      </c>
      <c r="E665" s="45" t="s">
        <v>66</v>
      </c>
      <c r="F665" s="45">
        <v>0</v>
      </c>
      <c r="G665" s="45">
        <v>3</v>
      </c>
      <c r="H665" s="106" t="s">
        <v>344</v>
      </c>
      <c r="I665" s="184" t="s">
        <v>11392</v>
      </c>
      <c r="J665" s="184" t="s">
        <v>11392</v>
      </c>
      <c r="K665" s="184" t="s">
        <v>11391</v>
      </c>
      <c r="L665" s="45">
        <v>14</v>
      </c>
      <c r="M665" s="116">
        <v>42962</v>
      </c>
      <c r="N665" s="106" t="s">
        <v>9977</v>
      </c>
      <c r="O665" s="106"/>
      <c r="P6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&lt;tr&gt;&lt;td&gt;30202-2100&lt;/td&gt;&lt;td&gt;Roadway aggregate, method 2, surface course&lt;/td&gt;&lt;td&gt;t&lt;/td&gt;&lt;td&gt;ROADWAY AGGREGATE, METHOD 2, SURFACE COURSE&lt;/td&gt;&lt;td&gt;TON&lt;/td&gt;&lt;td&gt;0&lt;/td&gt;&lt;td&gt;3&lt;/td&gt;&lt;td&gt;N&lt;/td&gt;&lt;td&gt;8/15/2017&lt;/td&gt;&lt;td&gt;&lt;/td&gt;&lt;/tr&gt;</v>
      </c>
      <c r="Q665" s="106" t="str">
        <f>IF(PayItems[[#This Row],[Date Added / Modified]]&gt;0,TEXT(PayItems[[#This Row],[Date Added / Modified]],"m/d/yyy"),"")</f>
        <v>8/15/2017</v>
      </c>
    </row>
    <row r="666" spans="1:17" x14ac:dyDescent="0.3">
      <c r="A666" s="6" t="s">
        <v>9017</v>
      </c>
      <c r="B666" s="6" t="s">
        <v>338</v>
      </c>
      <c r="C666" s="6" t="s">
        <v>109</v>
      </c>
      <c r="D666" s="6" t="s">
        <v>339</v>
      </c>
      <c r="E666" s="8" t="s">
        <v>62</v>
      </c>
      <c r="F666" s="8">
        <v>0</v>
      </c>
      <c r="G666" s="8">
        <v>3</v>
      </c>
      <c r="H666" s="6" t="s">
        <v>344</v>
      </c>
      <c r="I666" s="184" t="s">
        <v>11392</v>
      </c>
      <c r="J666" s="184" t="s">
        <v>11392</v>
      </c>
      <c r="K666" s="184" t="s">
        <v>11391</v>
      </c>
      <c r="L666" s="8">
        <v>14</v>
      </c>
      <c r="M666" s="116"/>
      <c r="P6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&lt;tr&gt;&lt;td&gt;30203-1000&lt;/td&gt;&lt;td&gt;Roadway aggregate, method 1&lt;/td&gt;&lt;td&gt;m2&lt;/td&gt;&lt;td&gt;ROADWAY AGGREGATE, METHOD 1&lt;/td&gt;&lt;td&gt;SQYD&lt;/td&gt;&lt;td&gt;0&lt;/td&gt;&lt;td&gt;3&lt;/td&gt;&lt;td&gt;N&lt;/td&gt;&lt;td&gt; &lt;/td&gt;&lt;td&gt;&lt;/td&gt;&lt;/tr&gt;</v>
      </c>
      <c r="Q666" s="106" t="str">
        <f>IF(PayItems[[#This Row],[Date Added / Modified]]&gt;0,TEXT(PayItems[[#This Row],[Date Added / Modified]],"m/d/yyy"),"")</f>
        <v/>
      </c>
    </row>
    <row r="667" spans="1:17" x14ac:dyDescent="0.3">
      <c r="A667" s="6" t="s">
        <v>9018</v>
      </c>
      <c r="B667" s="6" t="s">
        <v>340</v>
      </c>
      <c r="C667" s="6" t="s">
        <v>109</v>
      </c>
      <c r="D667" s="6" t="s">
        <v>341</v>
      </c>
      <c r="E667" s="8" t="s">
        <v>62</v>
      </c>
      <c r="F667" s="8">
        <v>0</v>
      </c>
      <c r="G667" s="8">
        <v>3</v>
      </c>
      <c r="H667" s="6" t="s">
        <v>344</v>
      </c>
      <c r="I667" s="184" t="s">
        <v>11392</v>
      </c>
      <c r="J667" s="184" t="s">
        <v>11392</v>
      </c>
      <c r="K667" s="184" t="s">
        <v>11391</v>
      </c>
      <c r="L667" s="8">
        <v>14</v>
      </c>
      <c r="M667" s="116"/>
      <c r="P6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&lt;tr&gt;&lt;td&gt;30203-2000&lt;/td&gt;&lt;td&gt;Roadway aggregate, method 2&lt;/td&gt;&lt;td&gt;m2&lt;/td&gt;&lt;td&gt;ROADWAY AGGREGATE, METHOD 2&lt;/td&gt;&lt;td&gt;SQYD&lt;/td&gt;&lt;td&gt;0&lt;/td&gt;&lt;td&gt;3&lt;/td&gt;&lt;td&gt;N&lt;/td&gt;&lt;td&gt; &lt;/td&gt;&lt;td&gt;&lt;/td&gt;&lt;/tr&gt;</v>
      </c>
      <c r="Q667" s="106" t="str">
        <f>IF(PayItems[[#This Row],[Date Added / Modified]]&gt;0,TEXT(PayItems[[#This Row],[Date Added / Modified]],"m/d/yyy"),"")</f>
        <v/>
      </c>
    </row>
    <row r="668" spans="1:17" x14ac:dyDescent="0.3">
      <c r="A668" s="106" t="s">
        <v>11031</v>
      </c>
      <c r="B668" s="106" t="s">
        <v>10923</v>
      </c>
      <c r="C668" s="88" t="s">
        <v>109</v>
      </c>
      <c r="D668" s="106" t="s">
        <v>10924</v>
      </c>
      <c r="E668" s="104" t="s">
        <v>62</v>
      </c>
      <c r="F668" s="104">
        <v>0</v>
      </c>
      <c r="G668" s="104">
        <v>3</v>
      </c>
      <c r="H668" s="88" t="s">
        <v>344</v>
      </c>
      <c r="I668" s="184" t="s">
        <v>11392</v>
      </c>
      <c r="J668" s="184" t="s">
        <v>11392</v>
      </c>
      <c r="K668" s="184" t="s">
        <v>11391</v>
      </c>
      <c r="L668" s="104">
        <v>14</v>
      </c>
      <c r="M668" s="116">
        <v>43297</v>
      </c>
      <c r="N668" s="106" t="s">
        <v>9977</v>
      </c>
      <c r="O668" s="88"/>
      <c r="P6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&lt;tr&gt;&lt;td&gt;30203-2100&lt;/td&gt;&lt;td&gt;Roadway aggregate, method 2, surface course&lt;/td&gt;&lt;td&gt;m2&lt;/td&gt;&lt;td&gt;ROADWAY AGGREGATE, METHOD 2, SURFACE COURSE&lt;/td&gt;&lt;td&gt;SQYD&lt;/td&gt;&lt;td&gt;0&lt;/td&gt;&lt;td&gt;3&lt;/td&gt;&lt;td&gt;N&lt;/td&gt;&lt;td&gt;7/16/2018&lt;/td&gt;&lt;td&gt;&lt;/td&gt;&lt;/tr&gt;</v>
      </c>
      <c r="Q668" s="106" t="str">
        <f>IF(PayItems[[#This Row],[Date Added / Modified]]&gt;0,TEXT(PayItems[[#This Row],[Date Added / Modified]],"m/d/yyy"),"")</f>
        <v>7/16/2018</v>
      </c>
    </row>
    <row r="669" spans="1:17" x14ac:dyDescent="0.3">
      <c r="A669" s="106" t="s">
        <v>11032</v>
      </c>
      <c r="B669" s="106" t="s">
        <v>11034</v>
      </c>
      <c r="C669" s="88" t="s">
        <v>109</v>
      </c>
      <c r="D669" s="106" t="s">
        <v>11035</v>
      </c>
      <c r="E669" s="104" t="s">
        <v>62</v>
      </c>
      <c r="F669" s="104">
        <v>0</v>
      </c>
      <c r="G669" s="104">
        <v>3</v>
      </c>
      <c r="H669" s="88" t="s">
        <v>344</v>
      </c>
      <c r="I669" s="184" t="s">
        <v>11392</v>
      </c>
      <c r="J669" s="184" t="s">
        <v>11392</v>
      </c>
      <c r="K669" s="184" t="s">
        <v>11391</v>
      </c>
      <c r="L669" s="104">
        <v>14</v>
      </c>
      <c r="M669" s="116">
        <v>43297</v>
      </c>
      <c r="N669" s="106" t="s">
        <v>9977</v>
      </c>
      <c r="O669" s="88"/>
      <c r="P6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&lt;tr&gt;&lt;td&gt;30203-2120&lt;/td&gt;&lt;td&gt;Roadway aggregate, method 2, surface course, 100mm depth&lt;/td&gt;&lt;td&gt;m2&lt;/td&gt;&lt;td&gt;ROADWAY AGGREGATE, METHOD 2, SURFACE COURSE, 4-INCH DEPTH&lt;/td&gt;&lt;td&gt;SQYD&lt;/td&gt;&lt;td&gt;0&lt;/td&gt;&lt;td&gt;3&lt;/td&gt;&lt;td&gt;N&lt;/td&gt;&lt;td&gt;7/16/2018&lt;/td&gt;&lt;td&gt;&lt;/td&gt;&lt;/tr&gt;</v>
      </c>
      <c r="Q669" s="106" t="str">
        <f>IF(PayItems[[#This Row],[Date Added / Modified]]&gt;0,TEXT(PayItems[[#This Row],[Date Added / Modified]],"m/d/yyy"),"")</f>
        <v>7/16/2018</v>
      </c>
    </row>
    <row r="670" spans="1:17" x14ac:dyDescent="0.3">
      <c r="A670" s="106" t="s">
        <v>11033</v>
      </c>
      <c r="B670" s="106" t="s">
        <v>11036</v>
      </c>
      <c r="C670" s="88" t="s">
        <v>109</v>
      </c>
      <c r="D670" s="106" t="s">
        <v>11037</v>
      </c>
      <c r="E670" s="104" t="s">
        <v>62</v>
      </c>
      <c r="F670" s="104">
        <v>0</v>
      </c>
      <c r="G670" s="104">
        <v>3</v>
      </c>
      <c r="H670" s="88" t="s">
        <v>344</v>
      </c>
      <c r="I670" s="184" t="s">
        <v>11392</v>
      </c>
      <c r="J670" s="184" t="s">
        <v>11392</v>
      </c>
      <c r="K670" s="184" t="s">
        <v>11391</v>
      </c>
      <c r="L670" s="104">
        <v>14</v>
      </c>
      <c r="M670" s="116">
        <v>43297</v>
      </c>
      <c r="N670" s="106" t="s">
        <v>9977</v>
      </c>
      <c r="O670" s="88"/>
      <c r="P6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&lt;tr&gt;&lt;td&gt;30203-2140&lt;/td&gt;&lt;td&gt;Roadway aggregate, method 2, surface course, 150mm depth&lt;/td&gt;&lt;td&gt;m2&lt;/td&gt;&lt;td&gt;ROADWAY AGGREGATE, METHOD 2, SURFACE COURSE, 6-INCH DEPTH&lt;/td&gt;&lt;td&gt;SQYD&lt;/td&gt;&lt;td&gt;0&lt;/td&gt;&lt;td&gt;3&lt;/td&gt;&lt;td&gt;N&lt;/td&gt;&lt;td&gt;7/16/2018&lt;/td&gt;&lt;td&gt;&lt;/td&gt;&lt;/tr&gt;</v>
      </c>
      <c r="Q670" s="106" t="str">
        <f>IF(PayItems[[#This Row],[Date Added / Modified]]&gt;0,TEXT(PayItems[[#This Row],[Date Added / Modified]],"m/d/yyy"),"")</f>
        <v>7/16/2018</v>
      </c>
    </row>
    <row r="671" spans="1:17" x14ac:dyDescent="0.3">
      <c r="A671" s="6" t="s">
        <v>9963</v>
      </c>
      <c r="B671" s="34" t="s">
        <v>9958</v>
      </c>
      <c r="C671" s="34" t="s">
        <v>113</v>
      </c>
      <c r="D671" s="34" t="s">
        <v>9964</v>
      </c>
      <c r="E671" s="33" t="s">
        <v>65</v>
      </c>
      <c r="F671" s="35">
        <v>0</v>
      </c>
      <c r="G671" s="35">
        <v>3</v>
      </c>
      <c r="H671" t="s">
        <v>344</v>
      </c>
      <c r="I671" s="184" t="s">
        <v>11392</v>
      </c>
      <c r="J671" s="184" t="s">
        <v>11392</v>
      </c>
      <c r="K671" s="184" t="s">
        <v>11391</v>
      </c>
      <c r="L671" s="8">
        <v>14</v>
      </c>
      <c r="M671" s="119">
        <v>41800</v>
      </c>
      <c r="N671" s="53" t="s">
        <v>9962</v>
      </c>
      <c r="O671" s="106"/>
      <c r="P6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&lt;tr&gt;&lt;td&gt;30204-0000&lt;/td&gt;&lt;td&gt;Roadway aggregate, crushed shells&lt;/td&gt;&lt;td&gt;m3&lt;/td&gt;&lt;td&gt;ROADWAY AGGREGATE, CRUSHED SHELLS&lt;/td&gt;&lt;td&gt;CUYD&lt;/td&gt;&lt;td&gt;0&lt;/td&gt;&lt;td&gt;3&lt;/td&gt;&lt;td&gt;N&lt;/td&gt;&lt;td&gt;6/10/2014&lt;/td&gt;&lt;td&gt;&lt;/td&gt;&lt;/tr&gt;</v>
      </c>
      <c r="Q671" s="106" t="str">
        <f>IF(PayItems[[#This Row],[Date Added / Modified]]&gt;0,TEXT(PayItems[[#This Row],[Date Added / Modified]],"m/d/yyy"),"")</f>
        <v>6/10/2014</v>
      </c>
    </row>
    <row r="672" spans="1:17" x14ac:dyDescent="0.3">
      <c r="A672" s="106" t="s">
        <v>10879</v>
      </c>
      <c r="B672" s="95" t="s">
        <v>10880</v>
      </c>
      <c r="C672" s="95" t="s">
        <v>5</v>
      </c>
      <c r="D672" s="95" t="s">
        <v>10882</v>
      </c>
      <c r="E672" s="102" t="s">
        <v>58</v>
      </c>
      <c r="F672" s="182">
        <v>3</v>
      </c>
      <c r="G672" s="103">
        <v>3</v>
      </c>
      <c r="H672" s="101" t="s">
        <v>344</v>
      </c>
      <c r="I672" s="184" t="s">
        <v>11392</v>
      </c>
      <c r="J672" s="184" t="s">
        <v>11392</v>
      </c>
      <c r="K672" s="184" t="s">
        <v>11391</v>
      </c>
      <c r="L672" s="104">
        <v>14</v>
      </c>
      <c r="M672" s="119">
        <v>42800</v>
      </c>
      <c r="N672" s="53" t="s">
        <v>9971</v>
      </c>
      <c r="O672" s="106" t="s">
        <v>10883</v>
      </c>
      <c r="P6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&lt;tr&gt;&lt;td&gt;30205-0500&lt;/td&gt;&lt;td&gt;Roadway aggregate, shoulder finishing&lt;/td&gt;&lt;td&gt;km&lt;/td&gt;&lt;td&gt;ROADWAY AGGREGATE, SHOULDER FINISHING&lt;/td&gt;&lt;td&gt;MILE&lt;/td&gt;&lt;td&gt;3&lt;/td&gt;&lt;td&gt;3&lt;/td&gt;&lt;td&gt;N&lt;/td&gt;&lt;td&gt;3/6/2017&lt;/td&gt;&lt;td&gt;This item includes BOTH aggregate material &amp; shoulder finishing work&lt;/td&gt;&lt;/tr&gt;</v>
      </c>
      <c r="Q672" s="106" t="str">
        <f>IF(PayItems[[#This Row],[Date Added / Modified]]&gt;0,TEXT(PayItems[[#This Row],[Date Added / Modified]],"m/d/yyy"),"")</f>
        <v>3/6/2017</v>
      </c>
    </row>
    <row r="673" spans="1:17" x14ac:dyDescent="0.3">
      <c r="A673" s="106" t="s">
        <v>10931</v>
      </c>
      <c r="B673" s="95" t="s">
        <v>10880</v>
      </c>
      <c r="C673" s="95" t="s">
        <v>110</v>
      </c>
      <c r="D673" s="95" t="s">
        <v>10882</v>
      </c>
      <c r="E673" s="102" t="s">
        <v>63</v>
      </c>
      <c r="F673" s="103">
        <v>0</v>
      </c>
      <c r="G673" s="103">
        <v>3</v>
      </c>
      <c r="H673" s="101" t="s">
        <v>344</v>
      </c>
      <c r="I673" s="184" t="s">
        <v>11392</v>
      </c>
      <c r="J673" s="184" t="s">
        <v>11392</v>
      </c>
      <c r="K673" s="184" t="s">
        <v>11391</v>
      </c>
      <c r="L673" s="104">
        <v>14</v>
      </c>
      <c r="M673" s="119">
        <v>42975</v>
      </c>
      <c r="N673" s="53" t="s">
        <v>9971</v>
      </c>
      <c r="O673" s="106" t="s">
        <v>10883</v>
      </c>
      <c r="P6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&lt;tr&gt;&lt;td&gt;30206-0500&lt;/td&gt;&lt;td&gt;Roadway aggregate, shoulder finishing&lt;/td&gt;&lt;td&gt;m&lt;/td&gt;&lt;td&gt;ROADWAY AGGREGATE, SHOULDER FINISHING&lt;/td&gt;&lt;td&gt;LNFT&lt;/td&gt;&lt;td&gt;0&lt;/td&gt;&lt;td&gt;3&lt;/td&gt;&lt;td&gt;N&lt;/td&gt;&lt;td&gt;8/28/2017&lt;/td&gt;&lt;td&gt;This item includes BOTH aggregate material &amp; shoulder finishing work&lt;/td&gt;&lt;/tr&gt;</v>
      </c>
      <c r="Q673" s="106" t="str">
        <f>IF(PayItems[[#This Row],[Date Added / Modified]]&gt;0,TEXT(PayItems[[#This Row],[Date Added / Modified]],"m/d/yyy"),"")</f>
        <v>8/28/2017</v>
      </c>
    </row>
    <row r="674" spans="1:17" x14ac:dyDescent="0.3">
      <c r="A674" s="6" t="s">
        <v>9019</v>
      </c>
      <c r="B674" s="6" t="s">
        <v>72</v>
      </c>
      <c r="C674" s="6" t="s">
        <v>113</v>
      </c>
      <c r="D674" s="6" t="s">
        <v>342</v>
      </c>
      <c r="E674" s="8" t="s">
        <v>65</v>
      </c>
      <c r="F674" s="8">
        <v>0</v>
      </c>
      <c r="G674" s="8">
        <v>3</v>
      </c>
      <c r="H674" s="6" t="s">
        <v>344</v>
      </c>
      <c r="I674" s="184" t="s">
        <v>11392</v>
      </c>
      <c r="J674" s="184" t="s">
        <v>11392</v>
      </c>
      <c r="K674" s="184" t="s">
        <v>11391</v>
      </c>
      <c r="L674" s="8">
        <v>14</v>
      </c>
      <c r="M674" s="116"/>
      <c r="P6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&lt;tr&gt;&lt;td&gt;30210-0000&lt;/td&gt;&lt;td&gt;Bedding and backfill aggregate&lt;/td&gt;&lt;td&gt;m3&lt;/td&gt;&lt;td&gt;BEDDING AND BACKFILL AGGREGATE&lt;/td&gt;&lt;td&gt;CUYD&lt;/td&gt;&lt;td&gt;0&lt;/td&gt;&lt;td&gt;3&lt;/td&gt;&lt;td&gt;N&lt;/td&gt;&lt;td&gt; &lt;/td&gt;&lt;td&gt;&lt;/td&gt;&lt;/tr&gt;</v>
      </c>
      <c r="Q674" s="106" t="str">
        <f>IF(PayItems[[#This Row],[Date Added / Modified]]&gt;0,TEXT(PayItems[[#This Row],[Date Added / Modified]],"m/d/yyy"),"")</f>
        <v/>
      </c>
    </row>
    <row r="675" spans="1:17" x14ac:dyDescent="0.3">
      <c r="A675" s="6" t="s">
        <v>9020</v>
      </c>
      <c r="B675" s="6" t="s">
        <v>180</v>
      </c>
      <c r="C675" s="6" t="s">
        <v>110</v>
      </c>
      <c r="D675" s="6" t="s">
        <v>343</v>
      </c>
      <c r="E675" s="8" t="s">
        <v>63</v>
      </c>
      <c r="F675" s="8">
        <v>0</v>
      </c>
      <c r="G675" s="8">
        <v>3</v>
      </c>
      <c r="H675" s="6" t="s">
        <v>344</v>
      </c>
      <c r="I675" s="184" t="s">
        <v>11392</v>
      </c>
      <c r="J675" s="184" t="s">
        <v>11392</v>
      </c>
      <c r="K675" s="184" t="s">
        <v>11391</v>
      </c>
      <c r="L675" s="8">
        <v>14</v>
      </c>
      <c r="M675" s="116"/>
      <c r="P6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&lt;tr&gt;&lt;td&gt;30211-0000&lt;/td&gt;&lt;td&gt;Mechanically compacted aggregate column&lt;/td&gt;&lt;td&gt;m&lt;/td&gt;&lt;td&gt;MECHANICALLY COMPACTED AGGREGATE COLUMN&lt;/td&gt;&lt;td&gt;LNFT&lt;/td&gt;&lt;td&gt;0&lt;/td&gt;&lt;td&gt;3&lt;/td&gt;&lt;td&gt;N&lt;/td&gt;&lt;td&gt; &lt;/td&gt;&lt;td&gt;&lt;/td&gt;&lt;/tr&gt;</v>
      </c>
      <c r="Q675" s="106" t="str">
        <f>IF(PayItems[[#This Row],[Date Added / Modified]]&gt;0,TEXT(PayItems[[#This Row],[Date Added / Modified]],"m/d/yyy"),"")</f>
        <v/>
      </c>
    </row>
    <row r="676" spans="1:17" x14ac:dyDescent="0.3">
      <c r="A676" s="6" t="s">
        <v>352</v>
      </c>
      <c r="B676" s="6" t="s">
        <v>353</v>
      </c>
      <c r="C676" s="8" t="s">
        <v>5</v>
      </c>
      <c r="D676" s="6" t="s">
        <v>354</v>
      </c>
      <c r="E676" s="8" t="s">
        <v>58</v>
      </c>
      <c r="F676" s="8">
        <v>3</v>
      </c>
      <c r="G676" s="8">
        <v>3</v>
      </c>
      <c r="H676" s="6" t="s">
        <v>344</v>
      </c>
      <c r="I676" s="184" t="s">
        <v>11392</v>
      </c>
      <c r="J676" s="184" t="s">
        <v>11392</v>
      </c>
      <c r="K676" s="184" t="s">
        <v>11391</v>
      </c>
      <c r="L676" s="8">
        <v>14</v>
      </c>
      <c r="M676" s="116"/>
      <c r="P6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&lt;tr&gt;&lt;td&gt;30301-1000&lt;/td&gt;&lt;td&gt;Ditch reconditioning&lt;/td&gt;&lt;td&gt;km&lt;/td&gt;&lt;td&gt;DITCH RECONDITIONING&lt;/td&gt;&lt;td&gt;MILE&lt;/td&gt;&lt;td&gt;3&lt;/td&gt;&lt;td&gt;3&lt;/td&gt;&lt;td&gt;N&lt;/td&gt;&lt;td&gt; &lt;/td&gt;&lt;td&gt;&lt;/td&gt;&lt;/tr&gt;</v>
      </c>
      <c r="Q676" s="106" t="str">
        <f>IF(PayItems[[#This Row],[Date Added / Modified]]&gt;0,TEXT(PayItems[[#This Row],[Date Added / Modified]],"m/d/yyy"),"")</f>
        <v/>
      </c>
    </row>
    <row r="677" spans="1:17" x14ac:dyDescent="0.3">
      <c r="A677" s="6" t="s">
        <v>355</v>
      </c>
      <c r="B677" s="6" t="s">
        <v>356</v>
      </c>
      <c r="C677" s="8" t="s">
        <v>5</v>
      </c>
      <c r="D677" s="6" t="s">
        <v>357</v>
      </c>
      <c r="E677" s="8" t="s">
        <v>58</v>
      </c>
      <c r="F677" s="8">
        <v>3</v>
      </c>
      <c r="G677" s="8">
        <v>3</v>
      </c>
      <c r="H677" s="6" t="s">
        <v>344</v>
      </c>
      <c r="I677" s="184" t="s">
        <v>11392</v>
      </c>
      <c r="J677" s="184" t="s">
        <v>11392</v>
      </c>
      <c r="K677" s="184" t="s">
        <v>11391</v>
      </c>
      <c r="L677" s="8">
        <v>14</v>
      </c>
      <c r="M677" s="116"/>
      <c r="P6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&lt;tr&gt;&lt;td&gt;30301-2000&lt;/td&gt;&lt;td&gt;Shoulder reconditioning&lt;/td&gt;&lt;td&gt;km&lt;/td&gt;&lt;td&gt;SHOULDER RECONDITIONING&lt;/td&gt;&lt;td&gt;MILE&lt;/td&gt;&lt;td&gt;3&lt;/td&gt;&lt;td&gt;3&lt;/td&gt;&lt;td&gt;N&lt;/td&gt;&lt;td&gt; &lt;/td&gt;&lt;td&gt;&lt;/td&gt;&lt;/tr&gt;</v>
      </c>
      <c r="Q677" s="106" t="str">
        <f>IF(PayItems[[#This Row],[Date Added / Modified]]&gt;0,TEXT(PayItems[[#This Row],[Date Added / Modified]],"m/d/yyy"),"")</f>
        <v/>
      </c>
    </row>
    <row r="678" spans="1:17" x14ac:dyDescent="0.3">
      <c r="A678" s="6" t="s">
        <v>358</v>
      </c>
      <c r="B678" s="6" t="s">
        <v>359</v>
      </c>
      <c r="C678" s="8" t="s">
        <v>5</v>
      </c>
      <c r="D678" s="6" t="s">
        <v>360</v>
      </c>
      <c r="E678" s="8" t="s">
        <v>58</v>
      </c>
      <c r="F678" s="8">
        <v>3</v>
      </c>
      <c r="G678" s="8">
        <v>3</v>
      </c>
      <c r="H678" s="6" t="s">
        <v>344</v>
      </c>
      <c r="I678" s="184" t="s">
        <v>11392</v>
      </c>
      <c r="J678" s="184" t="s">
        <v>11392</v>
      </c>
      <c r="K678" s="184" t="s">
        <v>11391</v>
      </c>
      <c r="L678" s="8">
        <v>14</v>
      </c>
      <c r="M678" s="116"/>
      <c r="P6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&lt;tr&gt;&lt;td&gt;30301-3000&lt;/td&gt;&lt;td&gt;Shoulder and ditch reconditioning&lt;/td&gt;&lt;td&gt;km&lt;/td&gt;&lt;td&gt;SHOULDER AND DITCH RECONDITIONING&lt;/td&gt;&lt;td&gt;MILE&lt;/td&gt;&lt;td&gt;3&lt;/td&gt;&lt;td&gt;3&lt;/td&gt;&lt;td&gt;N&lt;/td&gt;&lt;td&gt; &lt;/td&gt;&lt;td&gt;&lt;/td&gt;&lt;/tr&gt;</v>
      </c>
      <c r="Q678" s="106" t="str">
        <f>IF(PayItems[[#This Row],[Date Added / Modified]]&gt;0,TEXT(PayItems[[#This Row],[Date Added / Modified]],"m/d/yyy"),"")</f>
        <v/>
      </c>
    </row>
    <row r="679" spans="1:17" x14ac:dyDescent="0.3">
      <c r="A679" s="6" t="s">
        <v>361</v>
      </c>
      <c r="B679" s="6" t="s">
        <v>362</v>
      </c>
      <c r="C679" s="8" t="s">
        <v>5</v>
      </c>
      <c r="D679" s="6" t="s">
        <v>363</v>
      </c>
      <c r="E679" s="8" t="s">
        <v>58</v>
      </c>
      <c r="F679" s="8">
        <v>3</v>
      </c>
      <c r="G679" s="8">
        <v>3</v>
      </c>
      <c r="H679" s="6" t="s">
        <v>344</v>
      </c>
      <c r="I679" s="184" t="s">
        <v>11392</v>
      </c>
      <c r="J679" s="184" t="s">
        <v>11392</v>
      </c>
      <c r="K679" s="184" t="s">
        <v>11391</v>
      </c>
      <c r="L679" s="8">
        <v>14</v>
      </c>
      <c r="M679" s="116"/>
      <c r="P6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&lt;tr&gt;&lt;td&gt;30301-4000&lt;/td&gt;&lt;td&gt;Roadbed reconditioning&lt;/td&gt;&lt;td&gt;km&lt;/td&gt;&lt;td&gt;ROADBED RECONDITIONING&lt;/td&gt;&lt;td&gt;MILE&lt;/td&gt;&lt;td&gt;3&lt;/td&gt;&lt;td&gt;3&lt;/td&gt;&lt;td&gt;N&lt;/td&gt;&lt;td&gt; &lt;/td&gt;&lt;td&gt;&lt;/td&gt;&lt;/tr&gt;</v>
      </c>
      <c r="Q679" s="106" t="str">
        <f>IF(PayItems[[#This Row],[Date Added / Modified]]&gt;0,TEXT(PayItems[[#This Row],[Date Added / Modified]],"m/d/yyy"),"")</f>
        <v/>
      </c>
    </row>
    <row r="680" spans="1:17" x14ac:dyDescent="0.3">
      <c r="A680" s="6" t="s">
        <v>364</v>
      </c>
      <c r="B680" s="6" t="s">
        <v>365</v>
      </c>
      <c r="C680" s="8" t="s">
        <v>5</v>
      </c>
      <c r="D680" s="6" t="s">
        <v>366</v>
      </c>
      <c r="E680" s="8" t="s">
        <v>58</v>
      </c>
      <c r="F680" s="8">
        <v>3</v>
      </c>
      <c r="G680" s="8">
        <v>3</v>
      </c>
      <c r="H680" s="6" t="s">
        <v>344</v>
      </c>
      <c r="I680" s="184" t="s">
        <v>11392</v>
      </c>
      <c r="J680" s="184" t="s">
        <v>11392</v>
      </c>
      <c r="K680" s="184" t="s">
        <v>11391</v>
      </c>
      <c r="L680" s="8">
        <v>14</v>
      </c>
      <c r="M680" s="116"/>
      <c r="P6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&lt;tr&gt;&lt;td&gt;30301-5000&lt;/td&gt;&lt;td&gt;Aggregate surface reconditioning&lt;/td&gt;&lt;td&gt;km&lt;/td&gt;&lt;td&gt;AGGREGATE SURFACE RECONDITIONING&lt;/td&gt;&lt;td&gt;MILE&lt;/td&gt;&lt;td&gt;3&lt;/td&gt;&lt;td&gt;3&lt;/td&gt;&lt;td&gt;N&lt;/td&gt;&lt;td&gt; &lt;/td&gt;&lt;td&gt;&lt;/td&gt;&lt;/tr&gt;</v>
      </c>
      <c r="Q680" s="106" t="str">
        <f>IF(PayItems[[#This Row],[Date Added / Modified]]&gt;0,TEXT(PayItems[[#This Row],[Date Added / Modified]],"m/d/yyy"),"")</f>
        <v/>
      </c>
    </row>
    <row r="681" spans="1:17" x14ac:dyDescent="0.3">
      <c r="A681" s="6" t="s">
        <v>367</v>
      </c>
      <c r="B681" s="6" t="s">
        <v>368</v>
      </c>
      <c r="C681" s="8" t="s">
        <v>5</v>
      </c>
      <c r="D681" s="6" t="s">
        <v>369</v>
      </c>
      <c r="E681" s="8" t="s">
        <v>58</v>
      </c>
      <c r="F681" s="8">
        <v>3</v>
      </c>
      <c r="G681" s="8">
        <v>3</v>
      </c>
      <c r="H681" s="6" t="s">
        <v>344</v>
      </c>
      <c r="I681" s="184" t="s">
        <v>11392</v>
      </c>
      <c r="J681" s="184" t="s">
        <v>11392</v>
      </c>
      <c r="K681" s="184" t="s">
        <v>11391</v>
      </c>
      <c r="L681" s="8">
        <v>14</v>
      </c>
      <c r="M681" s="116"/>
      <c r="P6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&lt;tr&gt;&lt;td&gt;30301-6000&lt;/td&gt;&lt;td&gt;Roadway reconditioning&lt;/td&gt;&lt;td&gt;km&lt;/td&gt;&lt;td&gt;ROADWAY RECONDITIONING&lt;/td&gt;&lt;td&gt;MILE&lt;/td&gt;&lt;td&gt;3&lt;/td&gt;&lt;td&gt;3&lt;/td&gt;&lt;td&gt;N&lt;/td&gt;&lt;td&gt; &lt;/td&gt;&lt;td&gt;&lt;/td&gt;&lt;/tr&gt;</v>
      </c>
      <c r="Q681" s="106" t="str">
        <f>IF(PayItems[[#This Row],[Date Added / Modified]]&gt;0,TEXT(PayItems[[#This Row],[Date Added / Modified]],"m/d/yyy"),"")</f>
        <v/>
      </c>
    </row>
    <row r="682" spans="1:17" x14ac:dyDescent="0.3">
      <c r="A682" s="6" t="s">
        <v>370</v>
      </c>
      <c r="B682" s="6" t="s">
        <v>353</v>
      </c>
      <c r="C682" s="8" t="s">
        <v>110</v>
      </c>
      <c r="D682" s="6" t="s">
        <v>354</v>
      </c>
      <c r="E682" s="8" t="s">
        <v>63</v>
      </c>
      <c r="F682" s="8">
        <v>0</v>
      </c>
      <c r="G682" s="8">
        <v>3</v>
      </c>
      <c r="H682" s="6" t="s">
        <v>344</v>
      </c>
      <c r="I682" s="184" t="s">
        <v>11392</v>
      </c>
      <c r="J682" s="184" t="s">
        <v>11392</v>
      </c>
      <c r="K682" s="184" t="s">
        <v>11391</v>
      </c>
      <c r="L682" s="8">
        <v>14</v>
      </c>
      <c r="M682" s="116"/>
      <c r="P6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&lt;tr&gt;&lt;td&gt;30302-1000&lt;/td&gt;&lt;td&gt;Ditch reconditioning&lt;/td&gt;&lt;td&gt;m&lt;/td&gt;&lt;td&gt;DITCH RECONDITIONING&lt;/td&gt;&lt;td&gt;LNFT&lt;/td&gt;&lt;td&gt;0&lt;/td&gt;&lt;td&gt;3&lt;/td&gt;&lt;td&gt;N&lt;/td&gt;&lt;td&gt; &lt;/td&gt;&lt;td&gt;&lt;/td&gt;&lt;/tr&gt;</v>
      </c>
      <c r="Q682" s="106" t="str">
        <f>IF(PayItems[[#This Row],[Date Added / Modified]]&gt;0,TEXT(PayItems[[#This Row],[Date Added / Modified]],"m/d/yyy"),"")</f>
        <v/>
      </c>
    </row>
    <row r="683" spans="1:17" x14ac:dyDescent="0.3">
      <c r="A683" s="6" t="s">
        <v>371</v>
      </c>
      <c r="B683" s="6" t="s">
        <v>356</v>
      </c>
      <c r="C683" s="8" t="s">
        <v>110</v>
      </c>
      <c r="D683" s="6" t="s">
        <v>357</v>
      </c>
      <c r="E683" s="8" t="s">
        <v>63</v>
      </c>
      <c r="F683" s="8">
        <v>0</v>
      </c>
      <c r="G683" s="8">
        <v>3</v>
      </c>
      <c r="H683" s="6" t="s">
        <v>344</v>
      </c>
      <c r="I683" s="184" t="s">
        <v>11392</v>
      </c>
      <c r="J683" s="184" t="s">
        <v>11392</v>
      </c>
      <c r="K683" s="184" t="s">
        <v>11391</v>
      </c>
      <c r="L683" s="8">
        <v>14</v>
      </c>
      <c r="M683" s="116"/>
      <c r="P6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&lt;tr&gt;&lt;td&gt;30302-2000&lt;/td&gt;&lt;td&gt;Shoulder reconditioning&lt;/td&gt;&lt;td&gt;m&lt;/td&gt;&lt;td&gt;SHOULDER RECONDITIONING&lt;/td&gt;&lt;td&gt;LNFT&lt;/td&gt;&lt;td&gt;0&lt;/td&gt;&lt;td&gt;3&lt;/td&gt;&lt;td&gt;N&lt;/td&gt;&lt;td&gt; &lt;/td&gt;&lt;td&gt;&lt;/td&gt;&lt;/tr&gt;</v>
      </c>
      <c r="Q683" s="106" t="str">
        <f>IF(PayItems[[#This Row],[Date Added / Modified]]&gt;0,TEXT(PayItems[[#This Row],[Date Added / Modified]],"m/d/yyy"),"")</f>
        <v/>
      </c>
    </row>
    <row r="684" spans="1:17" x14ac:dyDescent="0.3">
      <c r="A684" s="6" t="s">
        <v>372</v>
      </c>
      <c r="B684" s="6" t="s">
        <v>359</v>
      </c>
      <c r="C684" s="8" t="s">
        <v>110</v>
      </c>
      <c r="D684" s="6" t="s">
        <v>360</v>
      </c>
      <c r="E684" s="8" t="s">
        <v>63</v>
      </c>
      <c r="F684" s="8">
        <v>0</v>
      </c>
      <c r="G684" s="8">
        <v>3</v>
      </c>
      <c r="H684" s="6" t="s">
        <v>344</v>
      </c>
      <c r="I684" s="184" t="s">
        <v>11392</v>
      </c>
      <c r="J684" s="184" t="s">
        <v>11392</v>
      </c>
      <c r="K684" s="184" t="s">
        <v>11391</v>
      </c>
      <c r="L684" s="8">
        <v>14</v>
      </c>
      <c r="M684" s="116"/>
      <c r="P6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&lt;tr&gt;&lt;td&gt;30302-3000&lt;/td&gt;&lt;td&gt;Shoulder and ditch reconditioning&lt;/td&gt;&lt;td&gt;m&lt;/td&gt;&lt;td&gt;SHOULDER AND DITCH RECONDITIONING&lt;/td&gt;&lt;td&gt;LNFT&lt;/td&gt;&lt;td&gt;0&lt;/td&gt;&lt;td&gt;3&lt;/td&gt;&lt;td&gt;N&lt;/td&gt;&lt;td&gt; &lt;/td&gt;&lt;td&gt;&lt;/td&gt;&lt;/tr&gt;</v>
      </c>
      <c r="Q684" s="106" t="str">
        <f>IF(PayItems[[#This Row],[Date Added / Modified]]&gt;0,TEXT(PayItems[[#This Row],[Date Added / Modified]],"m/d/yyy"),"")</f>
        <v/>
      </c>
    </row>
    <row r="685" spans="1:17" x14ac:dyDescent="0.3">
      <c r="A685" s="6" t="s">
        <v>373</v>
      </c>
      <c r="B685" s="6" t="s">
        <v>362</v>
      </c>
      <c r="C685" s="8" t="s">
        <v>110</v>
      </c>
      <c r="D685" s="6" t="s">
        <v>363</v>
      </c>
      <c r="E685" s="8" t="s">
        <v>63</v>
      </c>
      <c r="F685" s="8">
        <v>0</v>
      </c>
      <c r="G685" s="8">
        <v>3</v>
      </c>
      <c r="H685" s="6" t="s">
        <v>344</v>
      </c>
      <c r="I685" s="184" t="s">
        <v>11392</v>
      </c>
      <c r="J685" s="184" t="s">
        <v>11392</v>
      </c>
      <c r="K685" s="184" t="s">
        <v>11391</v>
      </c>
      <c r="L685" s="8">
        <v>14</v>
      </c>
      <c r="M685" s="116"/>
      <c r="P6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&lt;tr&gt;&lt;td&gt;30302-4000&lt;/td&gt;&lt;td&gt;Roadbed reconditioning&lt;/td&gt;&lt;td&gt;m&lt;/td&gt;&lt;td&gt;ROADBED RECONDITIONING&lt;/td&gt;&lt;td&gt;LNFT&lt;/td&gt;&lt;td&gt;0&lt;/td&gt;&lt;td&gt;3&lt;/td&gt;&lt;td&gt;N&lt;/td&gt;&lt;td&gt; &lt;/td&gt;&lt;td&gt;&lt;/td&gt;&lt;/tr&gt;</v>
      </c>
      <c r="Q685" s="106" t="str">
        <f>IF(PayItems[[#This Row],[Date Added / Modified]]&gt;0,TEXT(PayItems[[#This Row],[Date Added / Modified]],"m/d/yyy"),"")</f>
        <v/>
      </c>
    </row>
    <row r="686" spans="1:17" x14ac:dyDescent="0.3">
      <c r="A686" s="6" t="s">
        <v>374</v>
      </c>
      <c r="B686" s="6" t="s">
        <v>365</v>
      </c>
      <c r="C686" s="8" t="s">
        <v>110</v>
      </c>
      <c r="D686" s="6" t="s">
        <v>366</v>
      </c>
      <c r="E686" s="8" t="s">
        <v>63</v>
      </c>
      <c r="F686" s="8">
        <v>0</v>
      </c>
      <c r="G686" s="8">
        <v>3</v>
      </c>
      <c r="H686" s="6" t="s">
        <v>344</v>
      </c>
      <c r="I686" s="184" t="s">
        <v>11392</v>
      </c>
      <c r="J686" s="184" t="s">
        <v>11392</v>
      </c>
      <c r="K686" s="184" t="s">
        <v>11391</v>
      </c>
      <c r="L686" s="8">
        <v>14</v>
      </c>
      <c r="M686" s="116"/>
      <c r="P6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&lt;tr&gt;&lt;td&gt;30302-5000&lt;/td&gt;&lt;td&gt;Aggregate surface reconditioning&lt;/td&gt;&lt;td&gt;m&lt;/td&gt;&lt;td&gt;AGGREGATE SURFACE RECONDITIONING&lt;/td&gt;&lt;td&gt;LNFT&lt;/td&gt;&lt;td&gt;0&lt;/td&gt;&lt;td&gt;3&lt;/td&gt;&lt;td&gt;N&lt;/td&gt;&lt;td&gt; &lt;/td&gt;&lt;td&gt;&lt;/td&gt;&lt;/tr&gt;</v>
      </c>
      <c r="Q686" s="106" t="str">
        <f>IF(PayItems[[#This Row],[Date Added / Modified]]&gt;0,TEXT(PayItems[[#This Row],[Date Added / Modified]],"m/d/yyy"),"")</f>
        <v/>
      </c>
    </row>
    <row r="687" spans="1:17" x14ac:dyDescent="0.3">
      <c r="A687" s="6" t="s">
        <v>375</v>
      </c>
      <c r="B687" s="6" t="s">
        <v>368</v>
      </c>
      <c r="C687" s="8" t="s">
        <v>110</v>
      </c>
      <c r="D687" s="6" t="s">
        <v>369</v>
      </c>
      <c r="E687" s="8" t="s">
        <v>63</v>
      </c>
      <c r="F687" s="8">
        <v>0</v>
      </c>
      <c r="G687" s="8">
        <v>3</v>
      </c>
      <c r="H687" s="6" t="s">
        <v>344</v>
      </c>
      <c r="I687" s="184" t="s">
        <v>11392</v>
      </c>
      <c r="J687" s="184" t="s">
        <v>11392</v>
      </c>
      <c r="K687" s="184" t="s">
        <v>11391</v>
      </c>
      <c r="L687" s="8">
        <v>14</v>
      </c>
      <c r="M687" s="116"/>
      <c r="P6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&lt;tr&gt;&lt;td&gt;30302-6000&lt;/td&gt;&lt;td&gt;Roadway reconditioning&lt;/td&gt;&lt;td&gt;m&lt;/td&gt;&lt;td&gt;ROADWAY RECONDITIONING&lt;/td&gt;&lt;td&gt;LNFT&lt;/td&gt;&lt;td&gt;0&lt;/td&gt;&lt;td&gt;3&lt;/td&gt;&lt;td&gt;N&lt;/td&gt;&lt;td&gt; &lt;/td&gt;&lt;td&gt;&lt;/td&gt;&lt;/tr&gt;</v>
      </c>
      <c r="Q687" s="106" t="str">
        <f>IF(PayItems[[#This Row],[Date Added / Modified]]&gt;0,TEXT(PayItems[[#This Row],[Date Added / Modified]],"m/d/yyy"),"")</f>
        <v/>
      </c>
    </row>
    <row r="688" spans="1:17" x14ac:dyDescent="0.3">
      <c r="A688" s="6" t="s">
        <v>376</v>
      </c>
      <c r="B688" s="6" t="s">
        <v>362</v>
      </c>
      <c r="C688" s="8" t="s">
        <v>109</v>
      </c>
      <c r="D688" s="6" t="s">
        <v>363</v>
      </c>
      <c r="E688" s="8" t="s">
        <v>62</v>
      </c>
      <c r="F688" s="8">
        <v>0</v>
      </c>
      <c r="G688" s="8">
        <v>3</v>
      </c>
      <c r="H688" s="6" t="s">
        <v>344</v>
      </c>
      <c r="I688" s="184" t="s">
        <v>11392</v>
      </c>
      <c r="J688" s="184" t="s">
        <v>11392</v>
      </c>
      <c r="K688" s="184" t="s">
        <v>11391</v>
      </c>
      <c r="L688" s="8">
        <v>14</v>
      </c>
      <c r="M688" s="116"/>
      <c r="P6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&lt;tr&gt;&lt;td&gt;30303-1000&lt;/td&gt;&lt;td&gt;Roadbed reconditioning&lt;/td&gt;&lt;td&gt;m2&lt;/td&gt;&lt;td&gt;ROADBED RECONDITIONING&lt;/td&gt;&lt;td&gt;SQYD&lt;/td&gt;&lt;td&gt;0&lt;/td&gt;&lt;td&gt;3&lt;/td&gt;&lt;td&gt;N&lt;/td&gt;&lt;td&gt; &lt;/td&gt;&lt;td&gt;&lt;/td&gt;&lt;/tr&gt;</v>
      </c>
      <c r="Q688" s="106" t="str">
        <f>IF(PayItems[[#This Row],[Date Added / Modified]]&gt;0,TEXT(PayItems[[#This Row],[Date Added / Modified]],"m/d/yyy"),"")</f>
        <v/>
      </c>
    </row>
    <row r="689" spans="1:17" x14ac:dyDescent="0.3">
      <c r="A689" s="6" t="s">
        <v>377</v>
      </c>
      <c r="B689" s="6" t="s">
        <v>365</v>
      </c>
      <c r="C689" s="8" t="s">
        <v>109</v>
      </c>
      <c r="D689" s="6" t="s">
        <v>366</v>
      </c>
      <c r="E689" s="8" t="s">
        <v>62</v>
      </c>
      <c r="F689" s="8">
        <v>0</v>
      </c>
      <c r="G689" s="8">
        <v>3</v>
      </c>
      <c r="H689" s="6" t="s">
        <v>344</v>
      </c>
      <c r="I689" s="184" t="s">
        <v>11392</v>
      </c>
      <c r="J689" s="184" t="s">
        <v>11392</v>
      </c>
      <c r="K689" s="184" t="s">
        <v>11391</v>
      </c>
      <c r="L689" s="8">
        <v>14</v>
      </c>
      <c r="M689" s="116"/>
      <c r="P6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&lt;tr&gt;&lt;td&gt;30303-2000&lt;/td&gt;&lt;td&gt;Aggregate surface reconditioning&lt;/td&gt;&lt;td&gt;m2&lt;/td&gt;&lt;td&gt;AGGREGATE SURFACE RECONDITIONING&lt;/td&gt;&lt;td&gt;SQYD&lt;/td&gt;&lt;td&gt;0&lt;/td&gt;&lt;td&gt;3&lt;/td&gt;&lt;td&gt;N&lt;/td&gt;&lt;td&gt; &lt;/td&gt;&lt;td&gt;&lt;/td&gt;&lt;/tr&gt;</v>
      </c>
      <c r="Q689" s="106" t="str">
        <f>IF(PayItems[[#This Row],[Date Added / Modified]]&gt;0,TEXT(PayItems[[#This Row],[Date Added / Modified]],"m/d/yyy"),"")</f>
        <v/>
      </c>
    </row>
    <row r="690" spans="1:17" x14ac:dyDescent="0.3">
      <c r="A690" s="88" t="s">
        <v>378</v>
      </c>
      <c r="B690" s="88" t="s">
        <v>368</v>
      </c>
      <c r="C690" s="104" t="s">
        <v>109</v>
      </c>
      <c r="D690" s="88" t="s">
        <v>369</v>
      </c>
      <c r="E690" s="104" t="s">
        <v>62</v>
      </c>
      <c r="F690" s="104">
        <v>0</v>
      </c>
      <c r="G690" s="104">
        <v>3</v>
      </c>
      <c r="H690" s="88" t="s">
        <v>344</v>
      </c>
      <c r="I690" s="184" t="s">
        <v>11392</v>
      </c>
      <c r="J690" s="184" t="s">
        <v>11392</v>
      </c>
      <c r="K690" s="184" t="s">
        <v>11391</v>
      </c>
      <c r="L690" s="104">
        <v>14</v>
      </c>
      <c r="M690" s="116"/>
      <c r="N690" s="106"/>
      <c r="O690" s="106"/>
      <c r="P69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&lt;tr&gt;&lt;td&gt;30303-3000&lt;/td&gt;&lt;td&gt;Roadway reconditioning&lt;/td&gt;&lt;td&gt;m2&lt;/td&gt;&lt;td&gt;ROADWAY RECONDITIONING&lt;/td&gt;&lt;td&gt;SQYD&lt;/td&gt;&lt;td&gt;0&lt;/td&gt;&lt;td&gt;3&lt;/td&gt;&lt;td&gt;N&lt;/td&gt;&lt;td&gt; &lt;/td&gt;&lt;td&gt;&lt;/td&gt;&lt;/tr&gt;</v>
      </c>
      <c r="Q690" s="106" t="str">
        <f>IF(PayItems[[#This Row],[Date Added / Modified]]&gt;0,TEXT(PayItems[[#This Row],[Date Added / Modified]],"m/d/yyy"),"")</f>
        <v/>
      </c>
    </row>
    <row r="691" spans="1:17" x14ac:dyDescent="0.3">
      <c r="A691" s="106" t="s">
        <v>11110</v>
      </c>
      <c r="B691" s="106" t="s">
        <v>356</v>
      </c>
      <c r="C691" s="8" t="s">
        <v>109</v>
      </c>
      <c r="D691" s="106" t="s">
        <v>357</v>
      </c>
      <c r="E691" s="8" t="s">
        <v>62</v>
      </c>
      <c r="F691" s="8">
        <v>0</v>
      </c>
      <c r="G691" s="8">
        <v>3</v>
      </c>
      <c r="H691" s="6" t="s">
        <v>344</v>
      </c>
      <c r="I691" s="184" t="s">
        <v>11392</v>
      </c>
      <c r="J691" s="184" t="s">
        <v>11392</v>
      </c>
      <c r="K691" s="184" t="s">
        <v>11391</v>
      </c>
      <c r="L691" s="8">
        <v>14</v>
      </c>
      <c r="M691" s="116">
        <v>43717</v>
      </c>
      <c r="N691" s="106" t="s">
        <v>9962</v>
      </c>
      <c r="P6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&lt;tr&gt;&lt;td&gt;30303-4000&lt;/td&gt;&lt;td&gt;Shoulder reconditioning&lt;/td&gt;&lt;td&gt;m2&lt;/td&gt;&lt;td&gt;SHOULDER RECONDITIONING&lt;/td&gt;&lt;td&gt;SQYD&lt;/td&gt;&lt;td&gt;0&lt;/td&gt;&lt;td&gt;3&lt;/td&gt;&lt;td&gt;N&lt;/td&gt;&lt;td&gt;9/9/2019&lt;/td&gt;&lt;td&gt;&lt;/td&gt;&lt;/tr&gt;</v>
      </c>
      <c r="Q691" s="106" t="str">
        <f>IF(PayItems[[#This Row],[Date Added / Modified]]&gt;0,TEXT(PayItems[[#This Row],[Date Added / Modified]],"m/d/yyy"),"")</f>
        <v>9/9/2019</v>
      </c>
    </row>
    <row r="692" spans="1:17" x14ac:dyDescent="0.3">
      <c r="A692" s="6" t="s">
        <v>9021</v>
      </c>
      <c r="B692" s="6" t="s">
        <v>9427</v>
      </c>
      <c r="C692" s="8" t="s">
        <v>5</v>
      </c>
      <c r="D692" s="6" t="s">
        <v>8457</v>
      </c>
      <c r="E692" s="8" t="s">
        <v>58</v>
      </c>
      <c r="F692" s="8">
        <v>3</v>
      </c>
      <c r="G692" s="8">
        <v>3</v>
      </c>
      <c r="H692" s="6" t="s">
        <v>344</v>
      </c>
      <c r="I692" s="184" t="s">
        <v>11392</v>
      </c>
      <c r="J692" s="184" t="s">
        <v>11392</v>
      </c>
      <c r="K692" s="184" t="s">
        <v>11391</v>
      </c>
      <c r="L692" s="8">
        <v>14</v>
      </c>
      <c r="M692" s="116"/>
      <c r="P6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&lt;tr&gt;&lt;td&gt;30401-1000&lt;/td&gt;&lt;td&gt;Full depth reclamation, method 1&lt;/td&gt;&lt;td&gt;km&lt;/td&gt;&lt;td&gt;FULL DEPTH RECLAMATION, METHOD 1&lt;/td&gt;&lt;td&gt;MILE&lt;/td&gt;&lt;td&gt;3&lt;/td&gt;&lt;td&gt;3&lt;/td&gt;&lt;td&gt;N&lt;/td&gt;&lt;td&gt; &lt;/td&gt;&lt;td&gt;&lt;/td&gt;&lt;/tr&gt;</v>
      </c>
      <c r="Q692" s="106" t="str">
        <f>IF(PayItems[[#This Row],[Date Added / Modified]]&gt;0,TEXT(PayItems[[#This Row],[Date Added / Modified]],"m/d/yyy"),"")</f>
        <v/>
      </c>
    </row>
    <row r="693" spans="1:17" x14ac:dyDescent="0.3">
      <c r="A693" s="6" t="s">
        <v>9022</v>
      </c>
      <c r="B693" s="6" t="s">
        <v>9428</v>
      </c>
      <c r="C693" s="8" t="s">
        <v>5</v>
      </c>
      <c r="D693" s="6" t="s">
        <v>9384</v>
      </c>
      <c r="E693" s="8" t="s">
        <v>58</v>
      </c>
      <c r="F693" s="8">
        <v>3</v>
      </c>
      <c r="G693" s="8">
        <v>3</v>
      </c>
      <c r="H693" s="6" t="s">
        <v>344</v>
      </c>
      <c r="I693" s="184" t="s">
        <v>11392</v>
      </c>
      <c r="J693" s="184" t="s">
        <v>11392</v>
      </c>
      <c r="K693" s="184" t="s">
        <v>11391</v>
      </c>
      <c r="L693" s="8">
        <v>14</v>
      </c>
      <c r="M693" s="116"/>
      <c r="P6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&lt;tr&gt;&lt;td&gt;30401-1300&lt;/td&gt;&lt;td&gt;Full depth reclamation, method 1, 150mm depth&lt;/td&gt;&lt;td&gt;km&lt;/td&gt;&lt;td&gt;FULL DEPTH RECLAMATION, METHOD 1, 6-INCH DEPTH&lt;/td&gt;&lt;td&gt;MILE&lt;/td&gt;&lt;td&gt;3&lt;/td&gt;&lt;td&gt;3&lt;/td&gt;&lt;td&gt;N&lt;/td&gt;&lt;td&gt; &lt;/td&gt;&lt;td&gt;&lt;/td&gt;&lt;/tr&gt;</v>
      </c>
      <c r="Q693" s="106" t="str">
        <f>IF(PayItems[[#This Row],[Date Added / Modified]]&gt;0,TEXT(PayItems[[#This Row],[Date Added / Modified]],"m/d/yyy"),"")</f>
        <v/>
      </c>
    </row>
    <row r="694" spans="1:17" x14ac:dyDescent="0.3">
      <c r="A694" s="6" t="s">
        <v>9388</v>
      </c>
      <c r="B694" s="6" t="s">
        <v>9429</v>
      </c>
      <c r="C694" s="8" t="s">
        <v>5</v>
      </c>
      <c r="D694" s="6" t="s">
        <v>9385</v>
      </c>
      <c r="E694" s="8" t="s">
        <v>58</v>
      </c>
      <c r="F694" s="8">
        <v>3</v>
      </c>
      <c r="G694" s="8">
        <v>3</v>
      </c>
      <c r="H694" s="6" t="s">
        <v>344</v>
      </c>
      <c r="I694" s="184" t="s">
        <v>11392</v>
      </c>
      <c r="J694" s="184" t="s">
        <v>11392</v>
      </c>
      <c r="K694" s="184" t="s">
        <v>11391</v>
      </c>
      <c r="L694" s="8">
        <v>14</v>
      </c>
      <c r="M694" s="116"/>
      <c r="P6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&lt;tr&gt;&lt;td&gt;30401-1500&lt;/td&gt;&lt;td&gt;Full depth reclamation, method 1, 200mm depth&lt;/td&gt;&lt;td&gt;km&lt;/td&gt;&lt;td&gt;FULL DEPTH RECLAMATION, METHOD 1, 8-INCH DEPTH&lt;/td&gt;&lt;td&gt;MILE&lt;/td&gt;&lt;td&gt;3&lt;/td&gt;&lt;td&gt;3&lt;/td&gt;&lt;td&gt;N&lt;/td&gt;&lt;td&gt; &lt;/td&gt;&lt;td&gt;&lt;/td&gt;&lt;/tr&gt;</v>
      </c>
      <c r="Q694" s="106" t="str">
        <f>IF(PayItems[[#This Row],[Date Added / Modified]]&gt;0,TEXT(PayItems[[#This Row],[Date Added / Modified]],"m/d/yyy"),"")</f>
        <v/>
      </c>
    </row>
    <row r="695" spans="1:17" x14ac:dyDescent="0.3">
      <c r="A695" s="6" t="s">
        <v>9389</v>
      </c>
      <c r="B695" s="6" t="s">
        <v>9430</v>
      </c>
      <c r="C695" s="8" t="s">
        <v>5</v>
      </c>
      <c r="D695" s="6" t="s">
        <v>9386</v>
      </c>
      <c r="E695" s="8" t="s">
        <v>58</v>
      </c>
      <c r="F695" s="8">
        <v>3</v>
      </c>
      <c r="G695" s="8">
        <v>3</v>
      </c>
      <c r="H695" s="6" t="s">
        <v>344</v>
      </c>
      <c r="I695" s="184" t="s">
        <v>11392</v>
      </c>
      <c r="J695" s="184" t="s">
        <v>11392</v>
      </c>
      <c r="K695" s="184" t="s">
        <v>11391</v>
      </c>
      <c r="L695" s="8">
        <v>14</v>
      </c>
      <c r="M695" s="116"/>
      <c r="P6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&lt;tr&gt;&lt;td&gt;30401-1700&lt;/td&gt;&lt;td&gt;Full depth reclamation, method 1, 250mm depth&lt;/td&gt;&lt;td&gt;km&lt;/td&gt;&lt;td&gt;FULL DEPTH RECLAMATION, METHOD 1, 10-INCH DEPTH&lt;/td&gt;&lt;td&gt;MILE&lt;/td&gt;&lt;td&gt;3&lt;/td&gt;&lt;td&gt;3&lt;/td&gt;&lt;td&gt;N&lt;/td&gt;&lt;td&gt; &lt;/td&gt;&lt;td&gt;&lt;/td&gt;&lt;/tr&gt;</v>
      </c>
      <c r="Q695" s="106" t="str">
        <f>IF(PayItems[[#This Row],[Date Added / Modified]]&gt;0,TEXT(PayItems[[#This Row],[Date Added / Modified]],"m/d/yyy"),"")</f>
        <v/>
      </c>
    </row>
    <row r="696" spans="1:17" x14ac:dyDescent="0.3">
      <c r="A696" s="6" t="s">
        <v>9023</v>
      </c>
      <c r="B696" s="6" t="s">
        <v>9431</v>
      </c>
      <c r="C696" s="8" t="s">
        <v>5</v>
      </c>
      <c r="D696" s="6" t="s">
        <v>9387</v>
      </c>
      <c r="E696" s="8" t="s">
        <v>58</v>
      </c>
      <c r="F696" s="8">
        <v>3</v>
      </c>
      <c r="G696" s="8">
        <v>3</v>
      </c>
      <c r="H696" s="6" t="s">
        <v>344</v>
      </c>
      <c r="I696" s="184" t="s">
        <v>11392</v>
      </c>
      <c r="J696" s="184" t="s">
        <v>11392</v>
      </c>
      <c r="K696" s="184" t="s">
        <v>11391</v>
      </c>
      <c r="L696" s="8">
        <v>14</v>
      </c>
      <c r="M696" s="116"/>
      <c r="P6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&lt;tr&gt;&lt;td&gt;30401-1900&lt;/td&gt;&lt;td&gt;Full depth reclamation, method 1, 3000mm depth&lt;/td&gt;&lt;td&gt;km&lt;/td&gt;&lt;td&gt;FULL DEPTH RECLAMATION, METHOD 1, 12-INCH DEPTH&lt;/td&gt;&lt;td&gt;MILE&lt;/td&gt;&lt;td&gt;3&lt;/td&gt;&lt;td&gt;3&lt;/td&gt;&lt;td&gt;N&lt;/td&gt;&lt;td&gt; &lt;/td&gt;&lt;td&gt;&lt;/td&gt;&lt;/tr&gt;</v>
      </c>
      <c r="Q696" s="106" t="str">
        <f>IF(PayItems[[#This Row],[Date Added / Modified]]&gt;0,TEXT(PayItems[[#This Row],[Date Added / Modified]],"m/d/yyy"),"")</f>
        <v/>
      </c>
    </row>
    <row r="697" spans="1:17" s="88" customFormat="1" x14ac:dyDescent="0.3">
      <c r="A697" s="6" t="s">
        <v>9024</v>
      </c>
      <c r="B697" s="6" t="s">
        <v>9432</v>
      </c>
      <c r="C697" s="8" t="s">
        <v>5</v>
      </c>
      <c r="D697" s="6" t="s">
        <v>8456</v>
      </c>
      <c r="E697" s="8" t="s">
        <v>58</v>
      </c>
      <c r="F697" s="8">
        <v>3</v>
      </c>
      <c r="G697" s="8">
        <v>3</v>
      </c>
      <c r="H697" s="6" t="s">
        <v>344</v>
      </c>
      <c r="I697" s="184" t="s">
        <v>11392</v>
      </c>
      <c r="J697" s="184" t="s">
        <v>11392</v>
      </c>
      <c r="K697" s="184" t="s">
        <v>11391</v>
      </c>
      <c r="L697" s="8">
        <v>14</v>
      </c>
      <c r="M697" s="116"/>
      <c r="N697" s="6"/>
      <c r="O697" s="6"/>
      <c r="P6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&lt;tr&gt;&lt;td&gt;30401-5000&lt;/td&gt;&lt;td&gt;Full depth reclamation, method 2&lt;/td&gt;&lt;td&gt;km&lt;/td&gt;&lt;td&gt;FULL DEPTH RECLAMATION, METHOD 2&lt;/td&gt;&lt;td&gt;MILE&lt;/td&gt;&lt;td&gt;3&lt;/td&gt;&lt;td&gt;3&lt;/td&gt;&lt;td&gt;N&lt;/td&gt;&lt;td&gt; &lt;/td&gt;&lt;td&gt;&lt;/td&gt;&lt;/tr&gt;</v>
      </c>
      <c r="Q697" s="106" t="str">
        <f>IF(PayItems[[#This Row],[Date Added / Modified]]&gt;0,TEXT(PayItems[[#This Row],[Date Added / Modified]],"m/d/yyy"),"")</f>
        <v/>
      </c>
    </row>
    <row r="698" spans="1:17" x14ac:dyDescent="0.3">
      <c r="A698" s="187" t="s">
        <v>11413</v>
      </c>
      <c r="B698" s="106" t="s">
        <v>10153</v>
      </c>
      <c r="C698" s="45" t="s">
        <v>5</v>
      </c>
      <c r="D698" s="187" t="s">
        <v>10154</v>
      </c>
      <c r="E698" s="45" t="s">
        <v>58</v>
      </c>
      <c r="F698" s="188">
        <v>3</v>
      </c>
      <c r="G698" s="188">
        <v>3</v>
      </c>
      <c r="H698" s="106" t="s">
        <v>344</v>
      </c>
      <c r="I698" s="185" t="s">
        <v>11392</v>
      </c>
      <c r="J698" s="185" t="s">
        <v>11392</v>
      </c>
      <c r="K698" s="185" t="s">
        <v>11391</v>
      </c>
      <c r="L698" s="188">
        <v>14</v>
      </c>
      <c r="M698" s="116">
        <v>45174</v>
      </c>
      <c r="N698" s="106" t="s">
        <v>9977</v>
      </c>
      <c r="O698" s="187"/>
      <c r="P69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&lt;tr&gt;&lt;td&gt;30401-5200&lt;/td&gt;&lt;td&gt;Full depth reclamation, method 2, 100mm depth&lt;/td&gt;&lt;td&gt;km&lt;/td&gt;&lt;td&gt;FULL DEPTH RECLAMATION, METHOD 2, 4-INCH DEPTH&lt;/td&gt;&lt;td&gt;MILE&lt;/td&gt;&lt;td&gt;3&lt;/td&gt;&lt;td&gt;3&lt;/td&gt;&lt;td&gt;N&lt;/td&gt;&lt;td&gt;9/5/2023&lt;/td&gt;&lt;td&gt;&lt;/td&gt;&lt;/tr&gt;</v>
      </c>
      <c r="Q698" s="189" t="str">
        <f>IF(PayItems[[#This Row],[Date Added / Modified]]&gt;0,TEXT(PayItems[[#This Row],[Date Added / Modified]],"m/d/yyy"),"")</f>
        <v>9/5/2023</v>
      </c>
    </row>
    <row r="699" spans="1:17" x14ac:dyDescent="0.3">
      <c r="A699" s="6" t="s">
        <v>9394</v>
      </c>
      <c r="B699" s="6" t="s">
        <v>9433</v>
      </c>
      <c r="C699" s="8" t="s">
        <v>5</v>
      </c>
      <c r="D699" s="6" t="s">
        <v>9390</v>
      </c>
      <c r="E699" s="8" t="s">
        <v>58</v>
      </c>
      <c r="F699" s="8">
        <v>3</v>
      </c>
      <c r="G699" s="8">
        <v>3</v>
      </c>
      <c r="H699" s="6" t="s">
        <v>344</v>
      </c>
      <c r="I699" s="184" t="s">
        <v>11392</v>
      </c>
      <c r="J699" s="184" t="s">
        <v>11392</v>
      </c>
      <c r="K699" s="184" t="s">
        <v>11391</v>
      </c>
      <c r="L699" s="8">
        <v>14</v>
      </c>
      <c r="M699" s="116"/>
      <c r="P6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&lt;tr&gt;&lt;td&gt;30401-5300&lt;/td&gt;&lt;td&gt;Full depth reclamation, method 2, 150mm depth&lt;/td&gt;&lt;td&gt;km&lt;/td&gt;&lt;td&gt;FULL DEPTH RECLAMATION, METHOD 2, 6-INCH DEPTH&lt;/td&gt;&lt;td&gt;MILE&lt;/td&gt;&lt;td&gt;3&lt;/td&gt;&lt;td&gt;3&lt;/td&gt;&lt;td&gt;N&lt;/td&gt;&lt;td&gt; &lt;/td&gt;&lt;td&gt;&lt;/td&gt;&lt;/tr&gt;</v>
      </c>
      <c r="Q699" s="106" t="str">
        <f>IF(PayItems[[#This Row],[Date Added / Modified]]&gt;0,TEXT(PayItems[[#This Row],[Date Added / Modified]],"m/d/yyy"),"")</f>
        <v/>
      </c>
    </row>
    <row r="700" spans="1:17" x14ac:dyDescent="0.3">
      <c r="A700" s="6" t="s">
        <v>9396</v>
      </c>
      <c r="B700" s="6" t="s">
        <v>9434</v>
      </c>
      <c r="C700" s="8" t="s">
        <v>5</v>
      </c>
      <c r="D700" s="6" t="s">
        <v>9391</v>
      </c>
      <c r="E700" s="8" t="s">
        <v>58</v>
      </c>
      <c r="F700" s="8">
        <v>3</v>
      </c>
      <c r="G700" s="8">
        <v>3</v>
      </c>
      <c r="H700" s="6" t="s">
        <v>344</v>
      </c>
      <c r="I700" s="184" t="s">
        <v>11392</v>
      </c>
      <c r="J700" s="184" t="s">
        <v>11392</v>
      </c>
      <c r="K700" s="184" t="s">
        <v>11391</v>
      </c>
      <c r="L700" s="8">
        <v>14</v>
      </c>
      <c r="M700" s="116"/>
      <c r="P7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&lt;tr&gt;&lt;td&gt;30401-5500&lt;/td&gt;&lt;td&gt;Full depth reclamation, method 2, 200mm depth&lt;/td&gt;&lt;td&gt;km&lt;/td&gt;&lt;td&gt;FULL DEPTH RECLAMATION, METHOD 2, 8-INCH DEPTH&lt;/td&gt;&lt;td&gt;MILE&lt;/td&gt;&lt;td&gt;3&lt;/td&gt;&lt;td&gt;3&lt;/td&gt;&lt;td&gt;N&lt;/td&gt;&lt;td&gt; &lt;/td&gt;&lt;td&gt;&lt;/td&gt;&lt;/tr&gt;</v>
      </c>
      <c r="Q700" s="106" t="str">
        <f>IF(PayItems[[#This Row],[Date Added / Modified]]&gt;0,TEXT(PayItems[[#This Row],[Date Added / Modified]],"m/d/yyy"),"")</f>
        <v/>
      </c>
    </row>
    <row r="701" spans="1:17" x14ac:dyDescent="0.3">
      <c r="A701" s="41" t="s">
        <v>10702</v>
      </c>
      <c r="B701" s="41" t="s">
        <v>10077</v>
      </c>
      <c r="C701" s="8" t="s">
        <v>5</v>
      </c>
      <c r="D701" s="41" t="s">
        <v>10078</v>
      </c>
      <c r="E701" s="8" t="s">
        <v>58</v>
      </c>
      <c r="F701" s="8">
        <v>3</v>
      </c>
      <c r="G701" s="8">
        <v>3</v>
      </c>
      <c r="H701" s="6" t="s">
        <v>344</v>
      </c>
      <c r="I701" s="184" t="s">
        <v>11392</v>
      </c>
      <c r="J701" s="184" t="s">
        <v>11392</v>
      </c>
      <c r="K701" s="184" t="s">
        <v>11391</v>
      </c>
      <c r="L701" s="8">
        <v>14</v>
      </c>
      <c r="M701" s="116">
        <v>42303</v>
      </c>
      <c r="N701" s="106" t="s">
        <v>9977</v>
      </c>
      <c r="O701" s="106"/>
      <c r="P7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&lt;tr&gt;&lt;td&gt;30401-5600&lt;/td&gt;&lt;td&gt;Full depth reclamation, method 2, 225mm depth&lt;/td&gt;&lt;td&gt;km&lt;/td&gt;&lt;td&gt;FULL DEPTH RECLAMATION, METHOD 2, 9-INCH DEPTH&lt;/td&gt;&lt;td&gt;MILE&lt;/td&gt;&lt;td&gt;3&lt;/td&gt;&lt;td&gt;3&lt;/td&gt;&lt;td&gt;N&lt;/td&gt;&lt;td&gt;10/26/2015&lt;/td&gt;&lt;td&gt;&lt;/td&gt;&lt;/tr&gt;</v>
      </c>
      <c r="Q701" s="106" t="str">
        <f>IF(PayItems[[#This Row],[Date Added / Modified]]&gt;0,TEXT(PayItems[[#This Row],[Date Added / Modified]],"m/d/yyy"),"")</f>
        <v>10/26/2015</v>
      </c>
    </row>
    <row r="702" spans="1:17" x14ac:dyDescent="0.3">
      <c r="A702" s="6" t="s">
        <v>9395</v>
      </c>
      <c r="B702" s="6" t="s">
        <v>9435</v>
      </c>
      <c r="C702" s="8" t="s">
        <v>5</v>
      </c>
      <c r="D702" s="6" t="s">
        <v>9392</v>
      </c>
      <c r="E702" s="8" t="s">
        <v>58</v>
      </c>
      <c r="F702" s="8">
        <v>3</v>
      </c>
      <c r="G702" s="8">
        <v>3</v>
      </c>
      <c r="H702" s="6" t="s">
        <v>344</v>
      </c>
      <c r="I702" s="184" t="s">
        <v>11392</v>
      </c>
      <c r="J702" s="184" t="s">
        <v>11392</v>
      </c>
      <c r="K702" s="184" t="s">
        <v>11391</v>
      </c>
      <c r="L702" s="8">
        <v>14</v>
      </c>
      <c r="M702" s="116"/>
      <c r="P7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&lt;tr&gt;&lt;td&gt;30401-5700&lt;/td&gt;&lt;td&gt;Full depth reclamation, method 2, 250mm depth&lt;/td&gt;&lt;td&gt;km&lt;/td&gt;&lt;td&gt;FULL DEPTH RECLAMATION, METHOD 2, 10-INCH DEPTH&lt;/td&gt;&lt;td&gt;MILE&lt;/td&gt;&lt;td&gt;3&lt;/td&gt;&lt;td&gt;3&lt;/td&gt;&lt;td&gt;N&lt;/td&gt;&lt;td&gt; &lt;/td&gt;&lt;td&gt;&lt;/td&gt;&lt;/tr&gt;</v>
      </c>
      <c r="Q702" s="106" t="str">
        <f>IF(PayItems[[#This Row],[Date Added / Modified]]&gt;0,TEXT(PayItems[[#This Row],[Date Added / Modified]],"m/d/yyy"),"")</f>
        <v/>
      </c>
    </row>
    <row r="703" spans="1:17" x14ac:dyDescent="0.3">
      <c r="A703" s="6" t="s">
        <v>9397</v>
      </c>
      <c r="B703" s="6" t="s">
        <v>9436</v>
      </c>
      <c r="C703" s="8" t="s">
        <v>5</v>
      </c>
      <c r="D703" s="6" t="s">
        <v>9393</v>
      </c>
      <c r="E703" s="8" t="s">
        <v>58</v>
      </c>
      <c r="F703" s="8">
        <v>3</v>
      </c>
      <c r="G703" s="8">
        <v>3</v>
      </c>
      <c r="H703" s="6" t="s">
        <v>344</v>
      </c>
      <c r="I703" s="184" t="s">
        <v>11392</v>
      </c>
      <c r="J703" s="184" t="s">
        <v>11392</v>
      </c>
      <c r="K703" s="184" t="s">
        <v>11391</v>
      </c>
      <c r="L703" s="8">
        <v>14</v>
      </c>
      <c r="M703" s="116"/>
      <c r="P7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&lt;tr&gt;&lt;td&gt;30401-5900&lt;/td&gt;&lt;td&gt;Full depth reclamation, method 2, 3000mm depth&lt;/td&gt;&lt;td&gt;km&lt;/td&gt;&lt;td&gt;FULL DEPTH RECLAMATION, METHOD 2, 12-INCH DEPTH&lt;/td&gt;&lt;td&gt;MILE&lt;/td&gt;&lt;td&gt;3&lt;/td&gt;&lt;td&gt;3&lt;/td&gt;&lt;td&gt;N&lt;/td&gt;&lt;td&gt; &lt;/td&gt;&lt;td&gt;&lt;/td&gt;&lt;/tr&gt;</v>
      </c>
      <c r="Q703" s="106" t="str">
        <f>IF(PayItems[[#This Row],[Date Added / Modified]]&gt;0,TEXT(PayItems[[#This Row],[Date Added / Modified]],"m/d/yyy"),"")</f>
        <v/>
      </c>
    </row>
    <row r="704" spans="1:17" x14ac:dyDescent="0.3">
      <c r="A704" s="6" t="s">
        <v>9398</v>
      </c>
      <c r="B704" s="6" t="s">
        <v>9427</v>
      </c>
      <c r="C704" s="8" t="s">
        <v>109</v>
      </c>
      <c r="D704" s="6" t="s">
        <v>8457</v>
      </c>
      <c r="E704" s="8" t="s">
        <v>62</v>
      </c>
      <c r="F704" s="8">
        <v>0</v>
      </c>
      <c r="G704" s="8">
        <v>3</v>
      </c>
      <c r="H704" s="6" t="s">
        <v>344</v>
      </c>
      <c r="I704" s="184" t="s">
        <v>11392</v>
      </c>
      <c r="J704" s="184" t="s">
        <v>11392</v>
      </c>
      <c r="K704" s="184" t="s">
        <v>11391</v>
      </c>
      <c r="L704" s="8">
        <v>14</v>
      </c>
      <c r="M704" s="116"/>
      <c r="P7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&lt;tr&gt;&lt;td&gt;30402-1000&lt;/td&gt;&lt;td&gt;Full depth reclamation, method 1&lt;/td&gt;&lt;td&gt;m2&lt;/td&gt;&lt;td&gt;FULL DEPTH RECLAMATION, METHOD 1&lt;/td&gt;&lt;td&gt;SQYD&lt;/td&gt;&lt;td&gt;0&lt;/td&gt;&lt;td&gt;3&lt;/td&gt;&lt;td&gt;N&lt;/td&gt;&lt;td&gt; &lt;/td&gt;&lt;td&gt;&lt;/td&gt;&lt;/tr&gt;</v>
      </c>
      <c r="Q704" s="106" t="str">
        <f>IF(PayItems[[#This Row],[Date Added / Modified]]&gt;0,TEXT(PayItems[[#This Row],[Date Added / Modified]],"m/d/yyy"),"")</f>
        <v/>
      </c>
    </row>
    <row r="705" spans="1:17" x14ac:dyDescent="0.3">
      <c r="A705" s="6" t="s">
        <v>9399</v>
      </c>
      <c r="B705" s="6" t="s">
        <v>9428</v>
      </c>
      <c r="C705" s="8" t="s">
        <v>109</v>
      </c>
      <c r="D705" s="6" t="s">
        <v>9384</v>
      </c>
      <c r="E705" s="8" t="s">
        <v>62</v>
      </c>
      <c r="F705" s="8">
        <v>0</v>
      </c>
      <c r="G705" s="8">
        <v>3</v>
      </c>
      <c r="H705" s="6" t="s">
        <v>344</v>
      </c>
      <c r="I705" s="184" t="s">
        <v>11392</v>
      </c>
      <c r="J705" s="184" t="s">
        <v>11392</v>
      </c>
      <c r="K705" s="184" t="s">
        <v>11391</v>
      </c>
      <c r="L705" s="8">
        <v>14</v>
      </c>
      <c r="M705" s="116"/>
      <c r="P7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&lt;tr&gt;&lt;td&gt;30402-1300&lt;/td&gt;&lt;td&gt;Full depth reclamation, method 1, 150mm depth&lt;/td&gt;&lt;td&gt;m2&lt;/td&gt;&lt;td&gt;FULL DEPTH RECLAMATION, METHOD 1, 6-INCH DEPTH&lt;/td&gt;&lt;td&gt;SQYD&lt;/td&gt;&lt;td&gt;0&lt;/td&gt;&lt;td&gt;3&lt;/td&gt;&lt;td&gt;N&lt;/td&gt;&lt;td&gt; &lt;/td&gt;&lt;td&gt;&lt;/td&gt;&lt;/tr&gt;</v>
      </c>
      <c r="Q705" s="106" t="str">
        <f>IF(PayItems[[#This Row],[Date Added / Modified]]&gt;0,TEXT(PayItems[[#This Row],[Date Added / Modified]],"m/d/yyy"),"")</f>
        <v/>
      </c>
    </row>
    <row r="706" spans="1:17" x14ac:dyDescent="0.3">
      <c r="A706" s="6" t="s">
        <v>9400</v>
      </c>
      <c r="B706" s="6" t="s">
        <v>9429</v>
      </c>
      <c r="C706" s="8" t="s">
        <v>109</v>
      </c>
      <c r="D706" s="6" t="s">
        <v>9385</v>
      </c>
      <c r="E706" s="8" t="s">
        <v>62</v>
      </c>
      <c r="F706" s="8">
        <v>0</v>
      </c>
      <c r="G706" s="8">
        <v>3</v>
      </c>
      <c r="H706" s="6" t="s">
        <v>344</v>
      </c>
      <c r="I706" s="184" t="s">
        <v>11392</v>
      </c>
      <c r="J706" s="184" t="s">
        <v>11392</v>
      </c>
      <c r="K706" s="184" t="s">
        <v>11391</v>
      </c>
      <c r="L706" s="8">
        <v>14</v>
      </c>
      <c r="M706" s="116"/>
      <c r="P7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&lt;tr&gt;&lt;td&gt;30402-1500&lt;/td&gt;&lt;td&gt;Full depth reclamation, method 1, 200mm depth&lt;/td&gt;&lt;td&gt;m2&lt;/td&gt;&lt;td&gt;FULL DEPTH RECLAMATION, METHOD 1, 8-INCH DEPTH&lt;/td&gt;&lt;td&gt;SQYD&lt;/td&gt;&lt;td&gt;0&lt;/td&gt;&lt;td&gt;3&lt;/td&gt;&lt;td&gt;N&lt;/td&gt;&lt;td&gt; &lt;/td&gt;&lt;td&gt;&lt;/td&gt;&lt;/tr&gt;</v>
      </c>
      <c r="Q706" s="106" t="str">
        <f>IF(PayItems[[#This Row],[Date Added / Modified]]&gt;0,TEXT(PayItems[[#This Row],[Date Added / Modified]],"m/d/yyy"),"")</f>
        <v/>
      </c>
    </row>
    <row r="707" spans="1:17" x14ac:dyDescent="0.3">
      <c r="A707" s="6" t="s">
        <v>9401</v>
      </c>
      <c r="B707" s="6" t="s">
        <v>9430</v>
      </c>
      <c r="C707" s="8" t="s">
        <v>109</v>
      </c>
      <c r="D707" s="6" t="s">
        <v>9386</v>
      </c>
      <c r="E707" s="8" t="s">
        <v>62</v>
      </c>
      <c r="F707" s="8">
        <v>0</v>
      </c>
      <c r="G707" s="8">
        <v>3</v>
      </c>
      <c r="H707" s="6" t="s">
        <v>344</v>
      </c>
      <c r="I707" s="184" t="s">
        <v>11392</v>
      </c>
      <c r="J707" s="184" t="s">
        <v>11392</v>
      </c>
      <c r="K707" s="184" t="s">
        <v>11391</v>
      </c>
      <c r="L707" s="8">
        <v>14</v>
      </c>
      <c r="M707" s="116"/>
      <c r="P7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&lt;tr&gt;&lt;td&gt;30402-1700&lt;/td&gt;&lt;td&gt;Full depth reclamation, method 1, 250mm depth&lt;/td&gt;&lt;td&gt;m2&lt;/td&gt;&lt;td&gt;FULL DEPTH RECLAMATION, METHOD 1, 10-INCH DEPTH&lt;/td&gt;&lt;td&gt;SQYD&lt;/td&gt;&lt;td&gt;0&lt;/td&gt;&lt;td&gt;3&lt;/td&gt;&lt;td&gt;N&lt;/td&gt;&lt;td&gt; &lt;/td&gt;&lt;td&gt;&lt;/td&gt;&lt;/tr&gt;</v>
      </c>
      <c r="Q707" s="106" t="str">
        <f>IF(PayItems[[#This Row],[Date Added / Modified]]&gt;0,TEXT(PayItems[[#This Row],[Date Added / Modified]],"m/d/yyy"),"")</f>
        <v/>
      </c>
    </row>
    <row r="708" spans="1:17" x14ac:dyDescent="0.3">
      <c r="A708" s="6" t="s">
        <v>9402</v>
      </c>
      <c r="B708" s="6" t="s">
        <v>9431</v>
      </c>
      <c r="C708" s="8" t="s">
        <v>109</v>
      </c>
      <c r="D708" s="6" t="s">
        <v>9387</v>
      </c>
      <c r="E708" s="8" t="s">
        <v>62</v>
      </c>
      <c r="F708" s="8">
        <v>0</v>
      </c>
      <c r="G708" s="8">
        <v>3</v>
      </c>
      <c r="H708" s="6" t="s">
        <v>344</v>
      </c>
      <c r="I708" s="184" t="s">
        <v>11392</v>
      </c>
      <c r="J708" s="184" t="s">
        <v>11392</v>
      </c>
      <c r="K708" s="184" t="s">
        <v>11391</v>
      </c>
      <c r="L708" s="8">
        <v>14</v>
      </c>
      <c r="M708" s="116"/>
      <c r="P7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&lt;tr&gt;&lt;td&gt;30402-1900&lt;/td&gt;&lt;td&gt;Full depth reclamation, method 1, 3000mm depth&lt;/td&gt;&lt;td&gt;m2&lt;/td&gt;&lt;td&gt;FULL DEPTH RECLAMATION, METHOD 1, 12-INCH DEPTH&lt;/td&gt;&lt;td&gt;SQYD&lt;/td&gt;&lt;td&gt;0&lt;/td&gt;&lt;td&gt;3&lt;/td&gt;&lt;td&gt;N&lt;/td&gt;&lt;td&gt; &lt;/td&gt;&lt;td&gt;&lt;/td&gt;&lt;/tr&gt;</v>
      </c>
      <c r="Q708" s="106" t="str">
        <f>IF(PayItems[[#This Row],[Date Added / Modified]]&gt;0,TEXT(PayItems[[#This Row],[Date Added / Modified]],"m/d/yyy"),"")</f>
        <v/>
      </c>
    </row>
    <row r="709" spans="1:17" x14ac:dyDescent="0.3">
      <c r="A709" s="6" t="s">
        <v>9403</v>
      </c>
      <c r="B709" s="6" t="s">
        <v>9432</v>
      </c>
      <c r="C709" s="8" t="s">
        <v>109</v>
      </c>
      <c r="D709" s="6" t="s">
        <v>8456</v>
      </c>
      <c r="E709" s="8" t="s">
        <v>62</v>
      </c>
      <c r="F709" s="8">
        <v>0</v>
      </c>
      <c r="G709" s="8">
        <v>3</v>
      </c>
      <c r="H709" s="6" t="s">
        <v>344</v>
      </c>
      <c r="I709" s="184" t="s">
        <v>11392</v>
      </c>
      <c r="J709" s="184" t="s">
        <v>11392</v>
      </c>
      <c r="K709" s="184" t="s">
        <v>11391</v>
      </c>
      <c r="L709" s="8">
        <v>14</v>
      </c>
      <c r="M709" s="116"/>
      <c r="P7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&lt;tr&gt;&lt;td&gt;30402-5000&lt;/td&gt;&lt;td&gt;Full depth reclamation, method 2&lt;/td&gt;&lt;td&gt;m2&lt;/td&gt;&lt;td&gt;FULL DEPTH RECLAMATION, METHOD 2&lt;/td&gt;&lt;td&gt;SQYD&lt;/td&gt;&lt;td&gt;0&lt;/td&gt;&lt;td&gt;3&lt;/td&gt;&lt;td&gt;N&lt;/td&gt;&lt;td&gt; &lt;/td&gt;&lt;td&gt;&lt;/td&gt;&lt;/tr&gt;</v>
      </c>
      <c r="Q709" s="106" t="str">
        <f>IF(PayItems[[#This Row],[Date Added / Modified]]&gt;0,TEXT(PayItems[[#This Row],[Date Added / Modified]],"m/d/yyy"),"")</f>
        <v/>
      </c>
    </row>
    <row r="710" spans="1:17" x14ac:dyDescent="0.3">
      <c r="A710" s="6" t="s">
        <v>10149</v>
      </c>
      <c r="B710" s="6" t="s">
        <v>10151</v>
      </c>
      <c r="C710" s="8" t="s">
        <v>109</v>
      </c>
      <c r="D710" s="6" t="s">
        <v>10152</v>
      </c>
      <c r="E710" s="8" t="s">
        <v>62</v>
      </c>
      <c r="F710" s="8">
        <v>0</v>
      </c>
      <c r="G710" s="8">
        <v>3</v>
      </c>
      <c r="H710" s="6" t="s">
        <v>344</v>
      </c>
      <c r="I710" s="184" t="s">
        <v>11392</v>
      </c>
      <c r="J710" s="184" t="s">
        <v>11392</v>
      </c>
      <c r="K710" s="184" t="s">
        <v>11391</v>
      </c>
      <c r="L710" s="8">
        <v>14</v>
      </c>
      <c r="M710" s="116">
        <v>42214</v>
      </c>
      <c r="N710" s="106" t="s">
        <v>9977</v>
      </c>
      <c r="O710" s="106"/>
      <c r="P7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&lt;tr&gt;&lt;td&gt;30402-5100&lt;/td&gt;&lt;td&gt;Full depth reclamation, method 2, 75mm depth&lt;/td&gt;&lt;td&gt;m2&lt;/td&gt;&lt;td&gt;FULL DEPTH RECLAMATION, METHOD 2, 3-INCH DEPTH&lt;/td&gt;&lt;td&gt;SQYD&lt;/td&gt;&lt;td&gt;0&lt;/td&gt;&lt;td&gt;3&lt;/td&gt;&lt;td&gt;N&lt;/td&gt;&lt;td&gt;7/29/2015&lt;/td&gt;&lt;td&gt;&lt;/td&gt;&lt;/tr&gt;</v>
      </c>
      <c r="Q710" s="106" t="str">
        <f>IF(PayItems[[#This Row],[Date Added / Modified]]&gt;0,TEXT(PayItems[[#This Row],[Date Added / Modified]],"m/d/yyy"),"")</f>
        <v>7/29/2015</v>
      </c>
    </row>
    <row r="711" spans="1:17" x14ac:dyDescent="0.3">
      <c r="A711" s="6" t="s">
        <v>10150</v>
      </c>
      <c r="B711" s="6" t="s">
        <v>10153</v>
      </c>
      <c r="C711" s="8" t="s">
        <v>109</v>
      </c>
      <c r="D711" s="6" t="s">
        <v>10154</v>
      </c>
      <c r="E711" s="8" t="s">
        <v>62</v>
      </c>
      <c r="F711" s="8">
        <v>0</v>
      </c>
      <c r="G711" s="8">
        <v>3</v>
      </c>
      <c r="H711" s="6" t="s">
        <v>344</v>
      </c>
      <c r="I711" s="184" t="s">
        <v>11392</v>
      </c>
      <c r="J711" s="184" t="s">
        <v>11392</v>
      </c>
      <c r="K711" s="184" t="s">
        <v>11391</v>
      </c>
      <c r="L711" s="8">
        <v>14</v>
      </c>
      <c r="M711" s="116">
        <v>42214</v>
      </c>
      <c r="N711" s="106" t="s">
        <v>9977</v>
      </c>
      <c r="O711" s="106"/>
      <c r="P7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&lt;tr&gt;&lt;td&gt;30402-5200&lt;/td&gt;&lt;td&gt;Full depth reclamation, method 2, 100mm depth&lt;/td&gt;&lt;td&gt;m2&lt;/td&gt;&lt;td&gt;FULL DEPTH RECLAMATION, METHOD 2, 4-INCH DEPTH&lt;/td&gt;&lt;td&gt;SQYD&lt;/td&gt;&lt;td&gt;0&lt;/td&gt;&lt;td&gt;3&lt;/td&gt;&lt;td&gt;N&lt;/td&gt;&lt;td&gt;7/29/2015&lt;/td&gt;&lt;td&gt;&lt;/td&gt;&lt;/tr&gt;</v>
      </c>
      <c r="Q711" s="106" t="str">
        <f>IF(PayItems[[#This Row],[Date Added / Modified]]&gt;0,TEXT(PayItems[[#This Row],[Date Added / Modified]],"m/d/yyy"),"")</f>
        <v>7/29/2015</v>
      </c>
    </row>
    <row r="712" spans="1:17" s="88" customFormat="1" x14ac:dyDescent="0.3">
      <c r="A712" s="106" t="s">
        <v>11466</v>
      </c>
      <c r="B712" s="88" t="s">
        <v>11468</v>
      </c>
      <c r="C712" s="104" t="s">
        <v>109</v>
      </c>
      <c r="D712" s="88" t="s">
        <v>11467</v>
      </c>
      <c r="E712" s="104" t="s">
        <v>62</v>
      </c>
      <c r="F712" s="188">
        <v>0</v>
      </c>
      <c r="G712" s="188">
        <v>3</v>
      </c>
      <c r="H712" s="106" t="s">
        <v>344</v>
      </c>
      <c r="I712" s="185" t="s">
        <v>11392</v>
      </c>
      <c r="J712" s="185" t="s">
        <v>11392</v>
      </c>
      <c r="K712" s="185" t="s">
        <v>11391</v>
      </c>
      <c r="L712" s="188">
        <v>14</v>
      </c>
      <c r="M712" s="116">
        <v>45496</v>
      </c>
      <c r="N712" s="106" t="s">
        <v>9977</v>
      </c>
      <c r="O712" s="187"/>
      <c r="P71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&lt;tr&gt;&lt;td&gt;30402-5250&lt;/td&gt;&lt;td&gt;Full depth reclamation, method 2, 125mm depth&lt;/td&gt;&lt;td&gt;m2&lt;/td&gt;&lt;td&gt;FULL DEPTH RECLAMATION, METHOD 2, 5-INCH DEPTH&lt;/td&gt;&lt;td&gt;SQYD&lt;/td&gt;&lt;td&gt;0&lt;/td&gt;&lt;td&gt;3&lt;/td&gt;&lt;td&gt;N&lt;/td&gt;&lt;td&gt;7/23/2024&lt;/td&gt;&lt;td&gt;&lt;/td&gt;&lt;/tr&gt;</v>
      </c>
      <c r="Q712" s="189" t="str">
        <f>IF(PayItems[[#This Row],[Date Added / Modified]]&gt;0,TEXT(PayItems[[#This Row],[Date Added / Modified]],"m/d/yyy"),"")</f>
        <v>7/23/2024</v>
      </c>
    </row>
    <row r="713" spans="1:17" x14ac:dyDescent="0.3">
      <c r="A713" s="6" t="s">
        <v>9404</v>
      </c>
      <c r="B713" s="6" t="s">
        <v>9433</v>
      </c>
      <c r="C713" s="8" t="s">
        <v>109</v>
      </c>
      <c r="D713" s="6" t="s">
        <v>9390</v>
      </c>
      <c r="E713" s="8" t="s">
        <v>62</v>
      </c>
      <c r="F713" s="8">
        <v>0</v>
      </c>
      <c r="G713" s="8">
        <v>3</v>
      </c>
      <c r="H713" s="6" t="s">
        <v>344</v>
      </c>
      <c r="I713" s="184" t="s">
        <v>11392</v>
      </c>
      <c r="J713" s="184" t="s">
        <v>11392</v>
      </c>
      <c r="K713" s="184" t="s">
        <v>11391</v>
      </c>
      <c r="L713" s="8">
        <v>14</v>
      </c>
      <c r="M713" s="116"/>
      <c r="P7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&lt;tr&gt;&lt;td&gt;30402-5300&lt;/td&gt;&lt;td&gt;Full depth reclamation, method 2, 150mm depth&lt;/td&gt;&lt;td&gt;m2&lt;/td&gt;&lt;td&gt;FULL DEPTH RECLAMATION, METHOD 2, 6-INCH DEPTH&lt;/td&gt;&lt;td&gt;SQYD&lt;/td&gt;&lt;td&gt;0&lt;/td&gt;&lt;td&gt;3&lt;/td&gt;&lt;td&gt;N&lt;/td&gt;&lt;td&gt; &lt;/td&gt;&lt;td&gt;&lt;/td&gt;&lt;/tr&gt;</v>
      </c>
      <c r="Q713" s="106" t="str">
        <f>IF(PayItems[[#This Row],[Date Added / Modified]]&gt;0,TEXT(PayItems[[#This Row],[Date Added / Modified]],"m/d/yyy"),"")</f>
        <v/>
      </c>
    </row>
    <row r="714" spans="1:17" x14ac:dyDescent="0.3">
      <c r="A714" s="6" t="s">
        <v>9405</v>
      </c>
      <c r="B714" s="6" t="s">
        <v>9434</v>
      </c>
      <c r="C714" s="8" t="s">
        <v>109</v>
      </c>
      <c r="D714" s="6" t="s">
        <v>9391</v>
      </c>
      <c r="E714" s="8" t="s">
        <v>62</v>
      </c>
      <c r="F714" s="8">
        <v>0</v>
      </c>
      <c r="G714" s="8">
        <v>3</v>
      </c>
      <c r="H714" s="6" t="s">
        <v>344</v>
      </c>
      <c r="I714" s="184" t="s">
        <v>11392</v>
      </c>
      <c r="J714" s="184" t="s">
        <v>11392</v>
      </c>
      <c r="K714" s="184" t="s">
        <v>11391</v>
      </c>
      <c r="L714" s="8">
        <v>14</v>
      </c>
      <c r="M714" s="116"/>
      <c r="P7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&lt;tr&gt;&lt;td&gt;30402-5500&lt;/td&gt;&lt;td&gt;Full depth reclamation, method 2, 200mm depth&lt;/td&gt;&lt;td&gt;m2&lt;/td&gt;&lt;td&gt;FULL DEPTH RECLAMATION, METHOD 2, 8-INCH DEPTH&lt;/td&gt;&lt;td&gt;SQYD&lt;/td&gt;&lt;td&gt;0&lt;/td&gt;&lt;td&gt;3&lt;/td&gt;&lt;td&gt;N&lt;/td&gt;&lt;td&gt; &lt;/td&gt;&lt;td&gt;&lt;/td&gt;&lt;/tr&gt;</v>
      </c>
      <c r="Q714" s="106" t="str">
        <f>IF(PayItems[[#This Row],[Date Added / Modified]]&gt;0,TEXT(PayItems[[#This Row],[Date Added / Modified]],"m/d/yyy"),"")</f>
        <v/>
      </c>
    </row>
    <row r="715" spans="1:17" x14ac:dyDescent="0.3">
      <c r="A715" s="6" t="s">
        <v>10079</v>
      </c>
      <c r="B715" s="6" t="s">
        <v>10077</v>
      </c>
      <c r="C715" s="8" t="s">
        <v>109</v>
      </c>
      <c r="D715" s="6" t="s">
        <v>10078</v>
      </c>
      <c r="E715" s="8" t="s">
        <v>62</v>
      </c>
      <c r="F715" s="8">
        <v>0</v>
      </c>
      <c r="G715" s="8">
        <v>3</v>
      </c>
      <c r="H715" s="6" t="s">
        <v>344</v>
      </c>
      <c r="I715" s="184" t="s">
        <v>11392</v>
      </c>
      <c r="J715" s="184" t="s">
        <v>11392</v>
      </c>
      <c r="K715" s="184" t="s">
        <v>11391</v>
      </c>
      <c r="L715" s="8">
        <v>14</v>
      </c>
      <c r="M715" s="116">
        <v>42037</v>
      </c>
      <c r="N715" s="106" t="s">
        <v>9977</v>
      </c>
      <c r="O715" s="106"/>
      <c r="P7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&lt;tr&gt;&lt;td&gt;30402-5600&lt;/td&gt;&lt;td&gt;Full depth reclamation, method 2, 225mm depth&lt;/td&gt;&lt;td&gt;m2&lt;/td&gt;&lt;td&gt;FULL DEPTH RECLAMATION, METHOD 2, 9-INCH DEPTH&lt;/td&gt;&lt;td&gt;SQYD&lt;/td&gt;&lt;td&gt;0&lt;/td&gt;&lt;td&gt;3&lt;/td&gt;&lt;td&gt;N&lt;/td&gt;&lt;td&gt;2/2/2015&lt;/td&gt;&lt;td&gt;&lt;/td&gt;&lt;/tr&gt;</v>
      </c>
      <c r="Q715" s="106" t="str">
        <f>IF(PayItems[[#This Row],[Date Added / Modified]]&gt;0,TEXT(PayItems[[#This Row],[Date Added / Modified]],"m/d/yyy"),"")</f>
        <v>2/2/2015</v>
      </c>
    </row>
    <row r="716" spans="1:17" x14ac:dyDescent="0.3">
      <c r="A716" s="6" t="s">
        <v>9406</v>
      </c>
      <c r="B716" s="6" t="s">
        <v>9435</v>
      </c>
      <c r="C716" s="8" t="s">
        <v>109</v>
      </c>
      <c r="D716" s="6" t="s">
        <v>9392</v>
      </c>
      <c r="E716" s="8" t="s">
        <v>62</v>
      </c>
      <c r="F716" s="8">
        <v>0</v>
      </c>
      <c r="G716" s="8">
        <v>3</v>
      </c>
      <c r="H716" s="6" t="s">
        <v>344</v>
      </c>
      <c r="I716" s="184" t="s">
        <v>11392</v>
      </c>
      <c r="J716" s="184" t="s">
        <v>11392</v>
      </c>
      <c r="K716" s="184" t="s">
        <v>11391</v>
      </c>
      <c r="L716" s="8">
        <v>14</v>
      </c>
      <c r="M716" s="116"/>
      <c r="P7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&lt;tr&gt;&lt;td&gt;30402-5700&lt;/td&gt;&lt;td&gt;Full depth reclamation, method 2, 250mm depth&lt;/td&gt;&lt;td&gt;m2&lt;/td&gt;&lt;td&gt;FULL DEPTH RECLAMATION, METHOD 2, 10-INCH DEPTH&lt;/td&gt;&lt;td&gt;SQYD&lt;/td&gt;&lt;td&gt;0&lt;/td&gt;&lt;td&gt;3&lt;/td&gt;&lt;td&gt;N&lt;/td&gt;&lt;td&gt; &lt;/td&gt;&lt;td&gt;&lt;/td&gt;&lt;/tr&gt;</v>
      </c>
      <c r="Q716" s="106" t="str">
        <f>IF(PayItems[[#This Row],[Date Added / Modified]]&gt;0,TEXT(PayItems[[#This Row],[Date Added / Modified]],"m/d/yyy"),"")</f>
        <v/>
      </c>
    </row>
    <row r="717" spans="1:17" x14ac:dyDescent="0.3">
      <c r="A717" s="6" t="s">
        <v>9407</v>
      </c>
      <c r="B717" s="6" t="s">
        <v>9436</v>
      </c>
      <c r="C717" s="8" t="s">
        <v>109</v>
      </c>
      <c r="D717" s="6" t="s">
        <v>9393</v>
      </c>
      <c r="E717" s="8" t="s">
        <v>62</v>
      </c>
      <c r="F717" s="8">
        <v>0</v>
      </c>
      <c r="G717" s="8">
        <v>3</v>
      </c>
      <c r="H717" s="6" t="s">
        <v>344</v>
      </c>
      <c r="I717" s="184" t="s">
        <v>11392</v>
      </c>
      <c r="J717" s="184" t="s">
        <v>11392</v>
      </c>
      <c r="K717" s="184" t="s">
        <v>11391</v>
      </c>
      <c r="L717" s="8">
        <v>14</v>
      </c>
      <c r="M717" s="116"/>
      <c r="P7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&lt;tr&gt;&lt;td&gt;30402-5900&lt;/td&gt;&lt;td&gt;Full depth reclamation, method 2, 3000mm depth&lt;/td&gt;&lt;td&gt;m2&lt;/td&gt;&lt;td&gt;FULL DEPTH RECLAMATION, METHOD 2, 12-INCH DEPTH&lt;/td&gt;&lt;td&gt;SQYD&lt;/td&gt;&lt;td&gt;0&lt;/td&gt;&lt;td&gt;3&lt;/td&gt;&lt;td&gt;N&lt;/td&gt;&lt;td&gt; &lt;/td&gt;&lt;td&gt;&lt;/td&gt;&lt;/tr&gt;</v>
      </c>
      <c r="Q717" s="106" t="str">
        <f>IF(PayItems[[#This Row],[Date Added / Modified]]&gt;0,TEXT(PayItems[[#This Row],[Date Added / Modified]],"m/d/yyy"),"")</f>
        <v/>
      </c>
    </row>
    <row r="718" spans="1:17" x14ac:dyDescent="0.3">
      <c r="A718" s="8" t="s">
        <v>380</v>
      </c>
      <c r="B718" s="6" t="s">
        <v>8654</v>
      </c>
      <c r="C718" s="8" t="s">
        <v>5</v>
      </c>
      <c r="D718" s="6" t="s">
        <v>8655</v>
      </c>
      <c r="E718" s="8" t="s">
        <v>58</v>
      </c>
      <c r="F718" s="8">
        <v>3</v>
      </c>
      <c r="G718" s="8">
        <v>3</v>
      </c>
      <c r="H718" s="8" t="s">
        <v>344</v>
      </c>
      <c r="I718" s="184" t="s">
        <v>11392</v>
      </c>
      <c r="J718" s="184" t="s">
        <v>11392</v>
      </c>
      <c r="K718" s="184" t="s">
        <v>11391</v>
      </c>
      <c r="L718" s="8">
        <v>14</v>
      </c>
      <c r="M718" s="116"/>
      <c r="P7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&lt;tr&gt;&lt;td&gt;30501-0000&lt;/td&gt;&lt;td&gt;Full depth reclamation with cement&lt;/td&gt;&lt;td&gt;km&lt;/td&gt;&lt;td&gt;FULL DEPTH RECLAMATION WITH CEMENT&lt;/td&gt;&lt;td&gt;MILE&lt;/td&gt;&lt;td&gt;3&lt;/td&gt;&lt;td&gt;3&lt;/td&gt;&lt;td&gt;N&lt;/td&gt;&lt;td&gt; &lt;/td&gt;&lt;td&gt;&lt;/td&gt;&lt;/tr&gt;</v>
      </c>
      <c r="Q718" s="106" t="str">
        <f>IF(PayItems[[#This Row],[Date Added / Modified]]&gt;0,TEXT(PayItems[[#This Row],[Date Added / Modified]],"m/d/yyy"),"")</f>
        <v/>
      </c>
    </row>
    <row r="719" spans="1:17" x14ac:dyDescent="0.3">
      <c r="A719" s="8" t="s">
        <v>8664</v>
      </c>
      <c r="B719" s="6" t="s">
        <v>8657</v>
      </c>
      <c r="C719" s="8" t="s">
        <v>5</v>
      </c>
      <c r="D719" s="6" t="s">
        <v>8656</v>
      </c>
      <c r="E719" s="8" t="s">
        <v>58</v>
      </c>
      <c r="F719" s="8">
        <v>3</v>
      </c>
      <c r="G719" s="8">
        <v>3</v>
      </c>
      <c r="H719" s="8" t="s">
        <v>344</v>
      </c>
      <c r="I719" s="184" t="s">
        <v>11392</v>
      </c>
      <c r="J719" s="184" t="s">
        <v>11392</v>
      </c>
      <c r="K719" s="184" t="s">
        <v>11391</v>
      </c>
      <c r="L719" s="8">
        <v>14</v>
      </c>
      <c r="M719" s="116"/>
      <c r="P7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&lt;tr&gt;&lt;td&gt;30501-0400&lt;/td&gt;&lt;td&gt;Full depth reclamation with cement, 100mm depth&lt;/td&gt;&lt;td&gt;km&lt;/td&gt;&lt;td&gt;FULL DEPTH RECLAMATION WITH CEMENT, 4-INCH DEPTH&lt;/td&gt;&lt;td&gt;MILE&lt;/td&gt;&lt;td&gt;3&lt;/td&gt;&lt;td&gt;3&lt;/td&gt;&lt;td&gt;N&lt;/td&gt;&lt;td&gt; &lt;/td&gt;&lt;td&gt;&lt;/td&gt;&lt;/tr&gt;</v>
      </c>
      <c r="Q719" s="106" t="str">
        <f>IF(PayItems[[#This Row],[Date Added / Modified]]&gt;0,TEXT(PayItems[[#This Row],[Date Added / Modified]],"m/d/yyy"),"")</f>
        <v/>
      </c>
    </row>
    <row r="720" spans="1:17" x14ac:dyDescent="0.3">
      <c r="A720" s="8" t="s">
        <v>8665</v>
      </c>
      <c r="B720" s="6" t="s">
        <v>8661</v>
      </c>
      <c r="C720" s="8" t="s">
        <v>5</v>
      </c>
      <c r="D720" s="6" t="s">
        <v>8658</v>
      </c>
      <c r="E720" s="8" t="s">
        <v>58</v>
      </c>
      <c r="F720" s="8">
        <v>3</v>
      </c>
      <c r="G720" s="8">
        <v>3</v>
      </c>
      <c r="H720" s="8" t="s">
        <v>344</v>
      </c>
      <c r="I720" s="184" t="s">
        <v>11392</v>
      </c>
      <c r="J720" s="184" t="s">
        <v>11392</v>
      </c>
      <c r="K720" s="184" t="s">
        <v>11391</v>
      </c>
      <c r="L720" s="8">
        <v>14</v>
      </c>
      <c r="M720" s="116"/>
      <c r="P7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&lt;tr&gt;&lt;td&gt;30501-0600&lt;/td&gt;&lt;td&gt;Full depth reclamation with cement, 150mm depth&lt;/td&gt;&lt;td&gt;km&lt;/td&gt;&lt;td&gt;FULL DEPTH RECLAMATION WITH CEMENT, 6-INCH DEPTH&lt;/td&gt;&lt;td&gt;MILE&lt;/td&gt;&lt;td&gt;3&lt;/td&gt;&lt;td&gt;3&lt;/td&gt;&lt;td&gt;N&lt;/td&gt;&lt;td&gt; &lt;/td&gt;&lt;td&gt;&lt;/td&gt;&lt;/tr&gt;</v>
      </c>
      <c r="Q720" s="106" t="str">
        <f>IF(PayItems[[#This Row],[Date Added / Modified]]&gt;0,TEXT(PayItems[[#This Row],[Date Added / Modified]],"m/d/yyy"),"")</f>
        <v/>
      </c>
    </row>
    <row r="721" spans="1:17" x14ac:dyDescent="0.3">
      <c r="A721" s="8" t="s">
        <v>8666</v>
      </c>
      <c r="B721" s="6" t="s">
        <v>8662</v>
      </c>
      <c r="C721" s="8" t="s">
        <v>5</v>
      </c>
      <c r="D721" s="6" t="s">
        <v>8659</v>
      </c>
      <c r="E721" s="8" t="s">
        <v>58</v>
      </c>
      <c r="F721" s="8">
        <v>3</v>
      </c>
      <c r="G721" s="8">
        <v>3</v>
      </c>
      <c r="H721" s="8" t="s">
        <v>344</v>
      </c>
      <c r="I721" s="184" t="s">
        <v>11392</v>
      </c>
      <c r="J721" s="184" t="s">
        <v>11392</v>
      </c>
      <c r="K721" s="184" t="s">
        <v>11391</v>
      </c>
      <c r="L721" s="8">
        <v>14</v>
      </c>
      <c r="M721" s="116"/>
      <c r="P7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&lt;tr&gt;&lt;td&gt;30501-0800&lt;/td&gt;&lt;td&gt;Full depth reclamation with cement, 200mm depth&lt;/td&gt;&lt;td&gt;km&lt;/td&gt;&lt;td&gt;FULL DEPTH RECLAMATION WITH CEMENT, 8-INCH DEPTH&lt;/td&gt;&lt;td&gt;MILE&lt;/td&gt;&lt;td&gt;3&lt;/td&gt;&lt;td&gt;3&lt;/td&gt;&lt;td&gt;N&lt;/td&gt;&lt;td&gt; &lt;/td&gt;&lt;td&gt;&lt;/td&gt;&lt;/tr&gt;</v>
      </c>
      <c r="Q721" s="106" t="str">
        <f>IF(PayItems[[#This Row],[Date Added / Modified]]&gt;0,TEXT(PayItems[[#This Row],[Date Added / Modified]],"m/d/yyy"),"")</f>
        <v/>
      </c>
    </row>
    <row r="722" spans="1:17" x14ac:dyDescent="0.3">
      <c r="A722" s="8" t="s">
        <v>8667</v>
      </c>
      <c r="B722" s="6" t="s">
        <v>8663</v>
      </c>
      <c r="C722" s="8" t="s">
        <v>5</v>
      </c>
      <c r="D722" s="6" t="s">
        <v>8660</v>
      </c>
      <c r="E722" s="8" t="s">
        <v>58</v>
      </c>
      <c r="F722" s="8">
        <v>3</v>
      </c>
      <c r="G722" s="8">
        <v>3</v>
      </c>
      <c r="H722" s="8" t="s">
        <v>344</v>
      </c>
      <c r="I722" s="184" t="s">
        <v>11392</v>
      </c>
      <c r="J722" s="184" t="s">
        <v>11392</v>
      </c>
      <c r="K722" s="184" t="s">
        <v>11391</v>
      </c>
      <c r="L722" s="8">
        <v>14</v>
      </c>
      <c r="M722" s="116"/>
      <c r="P7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&lt;tr&gt;&lt;td&gt;30501-1000&lt;/td&gt;&lt;td&gt;Full depth reclamation with cement, 250mm depth&lt;/td&gt;&lt;td&gt;km&lt;/td&gt;&lt;td&gt;FULL DEPTH RECLAMATION WITH CEMENT, 10-INCH DEPTH&lt;/td&gt;&lt;td&gt;MILE&lt;/td&gt;&lt;td&gt;3&lt;/td&gt;&lt;td&gt;3&lt;/td&gt;&lt;td&gt;N&lt;/td&gt;&lt;td&gt; &lt;/td&gt;&lt;td&gt;&lt;/td&gt;&lt;/tr&gt;</v>
      </c>
      <c r="Q722" s="106" t="str">
        <f>IF(PayItems[[#This Row],[Date Added / Modified]]&gt;0,TEXT(PayItems[[#This Row],[Date Added / Modified]],"m/d/yyy"),"")</f>
        <v/>
      </c>
    </row>
    <row r="723" spans="1:17" x14ac:dyDescent="0.3">
      <c r="A723" s="8" t="s">
        <v>382</v>
      </c>
      <c r="B723" s="6" t="s">
        <v>8654</v>
      </c>
      <c r="C723" s="8" t="s">
        <v>109</v>
      </c>
      <c r="D723" s="6" t="s">
        <v>8655</v>
      </c>
      <c r="E723" s="8" t="s">
        <v>62</v>
      </c>
      <c r="F723" s="8">
        <v>0</v>
      </c>
      <c r="G723" s="8">
        <v>3</v>
      </c>
      <c r="H723" s="8" t="s">
        <v>344</v>
      </c>
      <c r="I723" s="184" t="s">
        <v>11392</v>
      </c>
      <c r="J723" s="184" t="s">
        <v>11392</v>
      </c>
      <c r="K723" s="184" t="s">
        <v>11391</v>
      </c>
      <c r="L723" s="8">
        <v>14</v>
      </c>
      <c r="M723" s="116"/>
      <c r="P7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&lt;tr&gt;&lt;td&gt;30502-0000&lt;/td&gt;&lt;td&gt;Full depth reclamation with cement&lt;/td&gt;&lt;td&gt;m2&lt;/td&gt;&lt;td&gt;FULL DEPTH RECLAMATION WITH CEMENT&lt;/td&gt;&lt;td&gt;SQYD&lt;/td&gt;&lt;td&gt;0&lt;/td&gt;&lt;td&gt;3&lt;/td&gt;&lt;td&gt;N&lt;/td&gt;&lt;td&gt; &lt;/td&gt;&lt;td&gt;&lt;/td&gt;&lt;/tr&gt;</v>
      </c>
      <c r="Q723" s="106" t="str">
        <f>IF(PayItems[[#This Row],[Date Added / Modified]]&gt;0,TEXT(PayItems[[#This Row],[Date Added / Modified]],"m/d/yyy"),"")</f>
        <v/>
      </c>
    </row>
    <row r="724" spans="1:17" x14ac:dyDescent="0.3">
      <c r="A724" s="8" t="s">
        <v>389</v>
      </c>
      <c r="B724" s="6" t="s">
        <v>8657</v>
      </c>
      <c r="C724" s="8" t="s">
        <v>109</v>
      </c>
      <c r="D724" s="6" t="s">
        <v>8656</v>
      </c>
      <c r="E724" s="8" t="s">
        <v>62</v>
      </c>
      <c r="F724" s="8">
        <v>0</v>
      </c>
      <c r="G724" s="8">
        <v>3</v>
      </c>
      <c r="H724" s="8" t="s">
        <v>344</v>
      </c>
      <c r="I724" s="184" t="s">
        <v>11392</v>
      </c>
      <c r="J724" s="184" t="s">
        <v>11392</v>
      </c>
      <c r="K724" s="184" t="s">
        <v>11391</v>
      </c>
      <c r="L724" s="8">
        <v>14</v>
      </c>
      <c r="M724" s="116"/>
      <c r="P7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&lt;tr&gt;&lt;td&gt;30502-0400&lt;/td&gt;&lt;td&gt;Full depth reclamation with cement, 100mm depth&lt;/td&gt;&lt;td&gt;m2&lt;/td&gt;&lt;td&gt;FULL DEPTH RECLAMATION WITH CEMENT, 4-INCH DEPTH&lt;/td&gt;&lt;td&gt;SQYD&lt;/td&gt;&lt;td&gt;0&lt;/td&gt;&lt;td&gt;3&lt;/td&gt;&lt;td&gt;N&lt;/td&gt;&lt;td&gt; &lt;/td&gt;&lt;td&gt;&lt;/td&gt;&lt;/tr&gt;</v>
      </c>
      <c r="Q724" s="106" t="str">
        <f>IF(PayItems[[#This Row],[Date Added / Modified]]&gt;0,TEXT(PayItems[[#This Row],[Date Added / Modified]],"m/d/yyy"),"")</f>
        <v/>
      </c>
    </row>
    <row r="725" spans="1:17" x14ac:dyDescent="0.3">
      <c r="A725" s="8" t="s">
        <v>394</v>
      </c>
      <c r="B725" s="6" t="s">
        <v>8661</v>
      </c>
      <c r="C725" s="8" t="s">
        <v>109</v>
      </c>
      <c r="D725" s="6" t="s">
        <v>8658</v>
      </c>
      <c r="E725" s="8" t="s">
        <v>62</v>
      </c>
      <c r="F725" s="8">
        <v>0</v>
      </c>
      <c r="G725" s="8">
        <v>3</v>
      </c>
      <c r="H725" s="8" t="s">
        <v>344</v>
      </c>
      <c r="I725" s="184" t="s">
        <v>11392</v>
      </c>
      <c r="J725" s="184" t="s">
        <v>11392</v>
      </c>
      <c r="K725" s="184" t="s">
        <v>11391</v>
      </c>
      <c r="L725" s="8">
        <v>14</v>
      </c>
      <c r="M725" s="116"/>
      <c r="P7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&lt;tr&gt;&lt;td&gt;30502-0600&lt;/td&gt;&lt;td&gt;Full depth reclamation with cement, 150mm depth&lt;/td&gt;&lt;td&gt;m2&lt;/td&gt;&lt;td&gt;FULL DEPTH RECLAMATION WITH CEMENT, 6-INCH DEPTH&lt;/td&gt;&lt;td&gt;SQYD&lt;/td&gt;&lt;td&gt;0&lt;/td&gt;&lt;td&gt;3&lt;/td&gt;&lt;td&gt;N&lt;/td&gt;&lt;td&gt; &lt;/td&gt;&lt;td&gt;&lt;/td&gt;&lt;/tr&gt;</v>
      </c>
      <c r="Q725" s="106" t="str">
        <f>IF(PayItems[[#This Row],[Date Added / Modified]]&gt;0,TEXT(PayItems[[#This Row],[Date Added / Modified]],"m/d/yyy"),"")</f>
        <v/>
      </c>
    </row>
    <row r="726" spans="1:17" x14ac:dyDescent="0.3">
      <c r="A726" s="8" t="s">
        <v>399</v>
      </c>
      <c r="B726" s="6" t="s">
        <v>8662</v>
      </c>
      <c r="C726" s="8" t="s">
        <v>109</v>
      </c>
      <c r="D726" s="6" t="s">
        <v>8659</v>
      </c>
      <c r="E726" s="8" t="s">
        <v>62</v>
      </c>
      <c r="F726" s="8">
        <v>0</v>
      </c>
      <c r="G726" s="8">
        <v>3</v>
      </c>
      <c r="H726" s="8" t="s">
        <v>344</v>
      </c>
      <c r="I726" s="184" t="s">
        <v>11392</v>
      </c>
      <c r="J726" s="184" t="s">
        <v>11392</v>
      </c>
      <c r="K726" s="184" t="s">
        <v>11391</v>
      </c>
      <c r="L726" s="8">
        <v>14</v>
      </c>
      <c r="M726" s="116"/>
      <c r="P7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&lt;tr&gt;&lt;td&gt;30502-0800&lt;/td&gt;&lt;td&gt;Full depth reclamation with cement, 200mm depth&lt;/td&gt;&lt;td&gt;m2&lt;/td&gt;&lt;td&gt;FULL DEPTH RECLAMATION WITH CEMENT, 8-INCH DEPTH&lt;/td&gt;&lt;td&gt;SQYD&lt;/td&gt;&lt;td&gt;0&lt;/td&gt;&lt;td&gt;3&lt;/td&gt;&lt;td&gt;N&lt;/td&gt;&lt;td&gt; &lt;/td&gt;&lt;td&gt;&lt;/td&gt;&lt;/tr&gt;</v>
      </c>
      <c r="Q726" s="106" t="str">
        <f>IF(PayItems[[#This Row],[Date Added / Modified]]&gt;0,TEXT(PayItems[[#This Row],[Date Added / Modified]],"m/d/yyy"),"")</f>
        <v/>
      </c>
    </row>
    <row r="727" spans="1:17" x14ac:dyDescent="0.3">
      <c r="A727" s="104" t="s">
        <v>11354</v>
      </c>
      <c r="B727" s="88" t="s">
        <v>11356</v>
      </c>
      <c r="C727" s="104" t="s">
        <v>109</v>
      </c>
      <c r="D727" s="88" t="s">
        <v>11355</v>
      </c>
      <c r="E727" s="104" t="s">
        <v>62</v>
      </c>
      <c r="F727" s="104">
        <v>0</v>
      </c>
      <c r="G727" s="104">
        <v>3</v>
      </c>
      <c r="H727" s="104" t="s">
        <v>344</v>
      </c>
      <c r="I727" s="184" t="s">
        <v>11392</v>
      </c>
      <c r="J727" s="184" t="s">
        <v>11392</v>
      </c>
      <c r="K727" s="184" t="s">
        <v>11391</v>
      </c>
      <c r="L727" s="104">
        <v>14</v>
      </c>
      <c r="M727" s="116">
        <v>44508</v>
      </c>
      <c r="N727" s="88" t="s">
        <v>9977</v>
      </c>
      <c r="O727" s="88"/>
      <c r="P7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&lt;tr&gt;&lt;td&gt;30502-0900&lt;/td&gt;&lt;td&gt;Full depth reclamation with cement, 225mm depth&lt;/td&gt;&lt;td&gt;m2&lt;/td&gt;&lt;td&gt;FULL DEPTH RECLAMATION WITH CEMENT, 9-INCH DEPTH&lt;/td&gt;&lt;td&gt;SQYD&lt;/td&gt;&lt;td&gt;0&lt;/td&gt;&lt;td&gt;3&lt;/td&gt;&lt;td&gt;N&lt;/td&gt;&lt;td&gt;11/8/2021&lt;/td&gt;&lt;td&gt;&lt;/td&gt;&lt;/tr&gt;</v>
      </c>
      <c r="Q727" s="106" t="str">
        <f>IF(PayItems[[#This Row],[Date Added / Modified]]&gt;0,TEXT(PayItems[[#This Row],[Date Added / Modified]],"m/d/yyy"),"")</f>
        <v>11/8/2021</v>
      </c>
    </row>
    <row r="728" spans="1:17" x14ac:dyDescent="0.3">
      <c r="A728" s="8" t="s">
        <v>404</v>
      </c>
      <c r="B728" s="6" t="s">
        <v>8663</v>
      </c>
      <c r="C728" s="8" t="s">
        <v>109</v>
      </c>
      <c r="D728" s="6" t="s">
        <v>8660</v>
      </c>
      <c r="E728" s="8" t="s">
        <v>62</v>
      </c>
      <c r="F728" s="8">
        <v>0</v>
      </c>
      <c r="G728" s="8">
        <v>3</v>
      </c>
      <c r="H728" s="8" t="s">
        <v>344</v>
      </c>
      <c r="I728" s="184" t="s">
        <v>11392</v>
      </c>
      <c r="J728" s="184" t="s">
        <v>11392</v>
      </c>
      <c r="K728" s="184" t="s">
        <v>11391</v>
      </c>
      <c r="L728" s="8">
        <v>14</v>
      </c>
      <c r="M728" s="116"/>
      <c r="P7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&lt;tr&gt;&lt;td&gt;30502-1000&lt;/td&gt;&lt;td&gt;Full depth reclamation with cement, 250mm depth&lt;/td&gt;&lt;td&gt;m2&lt;/td&gt;&lt;td&gt;FULL DEPTH RECLAMATION WITH CEMENT, 10-INCH DEPTH&lt;/td&gt;&lt;td&gt;SQYD&lt;/td&gt;&lt;td&gt;0&lt;/td&gt;&lt;td&gt;3&lt;/td&gt;&lt;td&gt;N&lt;/td&gt;&lt;td&gt; &lt;/td&gt;&lt;td&gt;&lt;/td&gt;&lt;/tr&gt;</v>
      </c>
      <c r="Q728" s="106" t="str">
        <f>IF(PayItems[[#This Row],[Date Added / Modified]]&gt;0,TEXT(PayItems[[#This Row],[Date Added / Modified]],"m/d/yyy"),"")</f>
        <v/>
      </c>
    </row>
    <row r="729" spans="1:17" x14ac:dyDescent="0.3">
      <c r="A729" s="6" t="s">
        <v>9025</v>
      </c>
      <c r="B729" s="6" t="s">
        <v>8746</v>
      </c>
      <c r="C729" s="6" t="s">
        <v>124</v>
      </c>
      <c r="D729" s="6" t="s">
        <v>8747</v>
      </c>
      <c r="E729" s="6" t="s">
        <v>66</v>
      </c>
      <c r="F729" s="8">
        <v>0</v>
      </c>
      <c r="G729" s="8">
        <v>3</v>
      </c>
      <c r="H729" s="6" t="s">
        <v>344</v>
      </c>
      <c r="I729" s="184" t="s">
        <v>11392</v>
      </c>
      <c r="J729" s="184" t="s">
        <v>11392</v>
      </c>
      <c r="K729" s="184" t="s">
        <v>11391</v>
      </c>
      <c r="L729" s="8">
        <v>14</v>
      </c>
      <c r="M729" s="116"/>
      <c r="P7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&lt;tr&gt;&lt;td&gt;30510-0000&lt;/td&gt;&lt;td&gt;Cementitious material&lt;/td&gt;&lt;td&gt;t&lt;/td&gt;&lt;td&gt;CEMENTITIOUS MATERIAL&lt;/td&gt;&lt;td&gt;TON&lt;/td&gt;&lt;td&gt;0&lt;/td&gt;&lt;td&gt;3&lt;/td&gt;&lt;td&gt;N&lt;/td&gt;&lt;td&gt; &lt;/td&gt;&lt;td&gt;&lt;/td&gt;&lt;/tr&gt;</v>
      </c>
      <c r="Q729" s="106" t="str">
        <f>IF(PayItems[[#This Row],[Date Added / Modified]]&gt;0,TEXT(PayItems[[#This Row],[Date Added / Modified]],"m/d/yyy"),"")</f>
        <v/>
      </c>
    </row>
    <row r="730" spans="1:17" x14ac:dyDescent="0.3">
      <c r="A730" s="8" t="s">
        <v>407</v>
      </c>
      <c r="B730" s="6" t="s">
        <v>8673</v>
      </c>
      <c r="C730" s="8" t="s">
        <v>5</v>
      </c>
      <c r="D730" s="6" t="s">
        <v>8668</v>
      </c>
      <c r="E730" s="8" t="s">
        <v>58</v>
      </c>
      <c r="F730" s="8">
        <v>3</v>
      </c>
      <c r="G730" s="8">
        <v>3</v>
      </c>
      <c r="H730" s="8" t="s">
        <v>344</v>
      </c>
      <c r="I730" s="184" t="s">
        <v>11392</v>
      </c>
      <c r="J730" s="184" t="s">
        <v>11392</v>
      </c>
      <c r="K730" s="184" t="s">
        <v>11391</v>
      </c>
      <c r="L730" s="8">
        <v>14</v>
      </c>
      <c r="M730" s="116"/>
      <c r="P7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&lt;tr&gt;&lt;td&gt;30601-0000&lt;/td&gt;&lt;td&gt;Full depth reclamation with emulsified asphalt&lt;/td&gt;&lt;td&gt;km&lt;/td&gt;&lt;td&gt;FULL DEPTH RECLAMATION WITH EMULSIFIED ASPHALT&lt;/td&gt;&lt;td&gt;MILE&lt;/td&gt;&lt;td&gt;3&lt;/td&gt;&lt;td&gt;3&lt;/td&gt;&lt;td&gt;N&lt;/td&gt;&lt;td&gt; &lt;/td&gt;&lt;td&gt;&lt;/td&gt;&lt;/tr&gt;</v>
      </c>
      <c r="Q730" s="106" t="str">
        <f>IF(PayItems[[#This Row],[Date Added / Modified]]&gt;0,TEXT(PayItems[[#This Row],[Date Added / Modified]],"m/d/yyy"),"")</f>
        <v/>
      </c>
    </row>
    <row r="731" spans="1:17" x14ac:dyDescent="0.3">
      <c r="A731" s="8" t="s">
        <v>8688</v>
      </c>
      <c r="B731" s="6" t="s">
        <v>8674</v>
      </c>
      <c r="C731" s="8" t="s">
        <v>5</v>
      </c>
      <c r="D731" s="6" t="s">
        <v>8669</v>
      </c>
      <c r="E731" s="8" t="s">
        <v>58</v>
      </c>
      <c r="F731" s="8">
        <v>3</v>
      </c>
      <c r="G731" s="8">
        <v>3</v>
      </c>
      <c r="H731" s="8" t="s">
        <v>344</v>
      </c>
      <c r="I731" s="184" t="s">
        <v>11392</v>
      </c>
      <c r="J731" s="184" t="s">
        <v>11392</v>
      </c>
      <c r="K731" s="184" t="s">
        <v>11391</v>
      </c>
      <c r="L731" s="8">
        <v>14</v>
      </c>
      <c r="M731" s="116"/>
      <c r="P7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&lt;tr&gt;&lt;td&gt;30601-0400&lt;/td&gt;&lt;td&gt;Full depth reclamation with emulsified asphalt, 100mm depth&lt;/td&gt;&lt;td&gt;km&lt;/td&gt;&lt;td&gt;FULL DEPTH RECLAMATION WITH EMULSIFIED ASPHALT, 4-INCH DEPTH&lt;/td&gt;&lt;td&gt;MILE&lt;/td&gt;&lt;td&gt;3&lt;/td&gt;&lt;td&gt;3&lt;/td&gt;&lt;td&gt;N&lt;/td&gt;&lt;td&gt; &lt;/td&gt;&lt;td&gt;&lt;/td&gt;&lt;/tr&gt;</v>
      </c>
      <c r="Q731" s="106" t="str">
        <f>IF(PayItems[[#This Row],[Date Added / Modified]]&gt;0,TEXT(PayItems[[#This Row],[Date Added / Modified]],"m/d/yyy"),"")</f>
        <v/>
      </c>
    </row>
    <row r="732" spans="1:17" x14ac:dyDescent="0.3">
      <c r="A732" s="8" t="s">
        <v>8689</v>
      </c>
      <c r="B732" s="6" t="s">
        <v>8675</v>
      </c>
      <c r="C732" s="8" t="s">
        <v>5</v>
      </c>
      <c r="D732" s="6" t="s">
        <v>8670</v>
      </c>
      <c r="E732" s="8" t="s">
        <v>58</v>
      </c>
      <c r="F732" s="8">
        <v>3</v>
      </c>
      <c r="G732" s="8">
        <v>3</v>
      </c>
      <c r="H732" s="8" t="s">
        <v>344</v>
      </c>
      <c r="I732" s="184" t="s">
        <v>11392</v>
      </c>
      <c r="J732" s="184" t="s">
        <v>11392</v>
      </c>
      <c r="K732" s="184" t="s">
        <v>11391</v>
      </c>
      <c r="L732" s="8">
        <v>14</v>
      </c>
      <c r="M732" s="116"/>
      <c r="P7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&lt;tr&gt;&lt;td&gt;30601-0600&lt;/td&gt;&lt;td&gt;Full depth reclamation with emulsified asphalt, 150mm depth&lt;/td&gt;&lt;td&gt;km&lt;/td&gt;&lt;td&gt;FULL DEPTH RECLAMATION WITH EMULSIFIED ASPHALT, 6-INCH DEPTH&lt;/td&gt;&lt;td&gt;MILE&lt;/td&gt;&lt;td&gt;3&lt;/td&gt;&lt;td&gt;3&lt;/td&gt;&lt;td&gt;N&lt;/td&gt;&lt;td&gt; &lt;/td&gt;&lt;td&gt;&lt;/td&gt;&lt;/tr&gt;</v>
      </c>
      <c r="Q732" s="106" t="str">
        <f>IF(PayItems[[#This Row],[Date Added / Modified]]&gt;0,TEXT(PayItems[[#This Row],[Date Added / Modified]],"m/d/yyy"),"")</f>
        <v/>
      </c>
    </row>
    <row r="733" spans="1:17" x14ac:dyDescent="0.3">
      <c r="A733" s="8" t="s">
        <v>8690</v>
      </c>
      <c r="B733" s="6" t="s">
        <v>8676</v>
      </c>
      <c r="C733" s="8" t="s">
        <v>5</v>
      </c>
      <c r="D733" s="6" t="s">
        <v>8671</v>
      </c>
      <c r="E733" s="8" t="s">
        <v>58</v>
      </c>
      <c r="F733" s="8">
        <v>3</v>
      </c>
      <c r="G733" s="8">
        <v>3</v>
      </c>
      <c r="H733" s="8" t="s">
        <v>344</v>
      </c>
      <c r="I733" s="184" t="s">
        <v>11392</v>
      </c>
      <c r="J733" s="184" t="s">
        <v>11392</v>
      </c>
      <c r="K733" s="184" t="s">
        <v>11391</v>
      </c>
      <c r="L733" s="8">
        <v>14</v>
      </c>
      <c r="M733" s="116"/>
      <c r="P7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&lt;tr&gt;&lt;td&gt;30601-0800&lt;/td&gt;&lt;td&gt;Full depth reclamation with emulsified asphalt, 200mm depth&lt;/td&gt;&lt;td&gt;km&lt;/td&gt;&lt;td&gt;FULL DEPTH RECLAMATION WITH EMULSIFIED ASPHALT, 8-INCH DEPTH&lt;/td&gt;&lt;td&gt;MILE&lt;/td&gt;&lt;td&gt;3&lt;/td&gt;&lt;td&gt;3&lt;/td&gt;&lt;td&gt;N&lt;/td&gt;&lt;td&gt; &lt;/td&gt;&lt;td&gt;&lt;/td&gt;&lt;/tr&gt;</v>
      </c>
      <c r="Q733" s="106" t="str">
        <f>IF(PayItems[[#This Row],[Date Added / Modified]]&gt;0,TEXT(PayItems[[#This Row],[Date Added / Modified]],"m/d/yyy"),"")</f>
        <v/>
      </c>
    </row>
    <row r="734" spans="1:17" x14ac:dyDescent="0.3">
      <c r="A734" s="8" t="s">
        <v>8691</v>
      </c>
      <c r="B734" s="6" t="s">
        <v>8677</v>
      </c>
      <c r="C734" s="8" t="s">
        <v>5</v>
      </c>
      <c r="D734" s="6" t="s">
        <v>8672</v>
      </c>
      <c r="E734" s="8" t="s">
        <v>58</v>
      </c>
      <c r="F734" s="8">
        <v>3</v>
      </c>
      <c r="G734" s="8">
        <v>3</v>
      </c>
      <c r="H734" s="8" t="s">
        <v>344</v>
      </c>
      <c r="I734" s="184" t="s">
        <v>11392</v>
      </c>
      <c r="J734" s="184" t="s">
        <v>11392</v>
      </c>
      <c r="K734" s="184" t="s">
        <v>11391</v>
      </c>
      <c r="L734" s="8">
        <v>14</v>
      </c>
      <c r="M734" s="116"/>
      <c r="P7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&lt;tr&gt;&lt;td&gt;30601-1000&lt;/td&gt;&lt;td&gt;Full depth reclamation with emulsified asphalt, 250mm depth&lt;/td&gt;&lt;td&gt;km&lt;/td&gt;&lt;td&gt;FULL DEPTH RECLAMATION WITH EMULSIFIED ASPHALT, 10-INCH DEPTH&lt;/td&gt;&lt;td&gt;MILE&lt;/td&gt;&lt;td&gt;3&lt;/td&gt;&lt;td&gt;3&lt;/td&gt;&lt;td&gt;N&lt;/td&gt;&lt;td&gt; &lt;/td&gt;&lt;td&gt;&lt;/td&gt;&lt;/tr&gt;</v>
      </c>
      <c r="Q734" s="106" t="str">
        <f>IF(PayItems[[#This Row],[Date Added / Modified]]&gt;0,TEXT(PayItems[[#This Row],[Date Added / Modified]],"m/d/yyy"),"")</f>
        <v/>
      </c>
    </row>
    <row r="735" spans="1:17" x14ac:dyDescent="0.3">
      <c r="A735" s="8" t="s">
        <v>409</v>
      </c>
      <c r="B735" s="6" t="s">
        <v>8673</v>
      </c>
      <c r="C735" s="8" t="s">
        <v>109</v>
      </c>
      <c r="D735" s="6" t="s">
        <v>8668</v>
      </c>
      <c r="E735" s="8" t="s">
        <v>62</v>
      </c>
      <c r="F735" s="8">
        <v>0</v>
      </c>
      <c r="G735" s="8">
        <v>3</v>
      </c>
      <c r="H735" s="8" t="s">
        <v>344</v>
      </c>
      <c r="I735" s="184" t="s">
        <v>11392</v>
      </c>
      <c r="J735" s="184" t="s">
        <v>11392</v>
      </c>
      <c r="K735" s="184" t="s">
        <v>11391</v>
      </c>
      <c r="L735" s="8">
        <v>14</v>
      </c>
      <c r="M735" s="116"/>
      <c r="P7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&lt;tr&gt;&lt;td&gt;30602-0000&lt;/td&gt;&lt;td&gt;Full depth reclamation with emulsified asphalt&lt;/td&gt;&lt;td&gt;m2&lt;/td&gt;&lt;td&gt;FULL DEPTH RECLAMATION WITH EMULSIFIED ASPHALT&lt;/td&gt;&lt;td&gt;SQYD&lt;/td&gt;&lt;td&gt;0&lt;/td&gt;&lt;td&gt;3&lt;/td&gt;&lt;td&gt;N&lt;/td&gt;&lt;td&gt; &lt;/td&gt;&lt;td&gt;&lt;/td&gt;&lt;/tr&gt;</v>
      </c>
      <c r="Q735" s="106" t="str">
        <f>IF(PayItems[[#This Row],[Date Added / Modified]]&gt;0,TEXT(PayItems[[#This Row],[Date Added / Modified]],"m/d/yyy"),"")</f>
        <v/>
      </c>
    </row>
    <row r="736" spans="1:17" x14ac:dyDescent="0.3">
      <c r="A736" s="8" t="s">
        <v>8692</v>
      </c>
      <c r="B736" s="6" t="s">
        <v>8674</v>
      </c>
      <c r="C736" s="8" t="s">
        <v>109</v>
      </c>
      <c r="D736" s="6" t="s">
        <v>8669</v>
      </c>
      <c r="E736" s="8" t="s">
        <v>62</v>
      </c>
      <c r="F736" s="8">
        <v>0</v>
      </c>
      <c r="G736" s="8">
        <v>3</v>
      </c>
      <c r="H736" s="8" t="s">
        <v>344</v>
      </c>
      <c r="I736" s="184" t="s">
        <v>11392</v>
      </c>
      <c r="J736" s="184" t="s">
        <v>11392</v>
      </c>
      <c r="K736" s="184" t="s">
        <v>11391</v>
      </c>
      <c r="L736" s="8">
        <v>14</v>
      </c>
      <c r="M736" s="116"/>
      <c r="P7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&lt;tr&gt;&lt;td&gt;30602-0400&lt;/td&gt;&lt;td&gt;Full depth reclamation with emulsified asphalt, 100mm depth&lt;/td&gt;&lt;td&gt;m2&lt;/td&gt;&lt;td&gt;FULL DEPTH RECLAMATION WITH EMULSIFIED ASPHALT, 4-INCH DEPTH&lt;/td&gt;&lt;td&gt;SQYD&lt;/td&gt;&lt;td&gt;0&lt;/td&gt;&lt;td&gt;3&lt;/td&gt;&lt;td&gt;N&lt;/td&gt;&lt;td&gt; &lt;/td&gt;&lt;td&gt;&lt;/td&gt;&lt;/tr&gt;</v>
      </c>
      <c r="Q736" s="106" t="str">
        <f>IF(PayItems[[#This Row],[Date Added / Modified]]&gt;0,TEXT(PayItems[[#This Row],[Date Added / Modified]],"m/d/yyy"),"")</f>
        <v/>
      </c>
    </row>
    <row r="737" spans="1:17" x14ac:dyDescent="0.3">
      <c r="A737" s="8" t="s">
        <v>8693</v>
      </c>
      <c r="B737" s="6" t="s">
        <v>8675</v>
      </c>
      <c r="C737" s="8" t="s">
        <v>109</v>
      </c>
      <c r="D737" s="6" t="s">
        <v>8670</v>
      </c>
      <c r="E737" s="8" t="s">
        <v>62</v>
      </c>
      <c r="F737" s="8">
        <v>0</v>
      </c>
      <c r="G737" s="8">
        <v>3</v>
      </c>
      <c r="H737" s="8" t="s">
        <v>344</v>
      </c>
      <c r="I737" s="184" t="s">
        <v>11392</v>
      </c>
      <c r="J737" s="184" t="s">
        <v>11392</v>
      </c>
      <c r="K737" s="184" t="s">
        <v>11391</v>
      </c>
      <c r="L737" s="8">
        <v>14</v>
      </c>
      <c r="M737" s="116"/>
      <c r="P7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&lt;tr&gt;&lt;td&gt;30602-0600&lt;/td&gt;&lt;td&gt;Full depth reclamation with emulsified asphalt, 150mm depth&lt;/td&gt;&lt;td&gt;m2&lt;/td&gt;&lt;td&gt;FULL DEPTH RECLAMATION WITH EMULSIFIED ASPHALT, 6-INCH DEPTH&lt;/td&gt;&lt;td&gt;SQYD&lt;/td&gt;&lt;td&gt;0&lt;/td&gt;&lt;td&gt;3&lt;/td&gt;&lt;td&gt;N&lt;/td&gt;&lt;td&gt; &lt;/td&gt;&lt;td&gt;&lt;/td&gt;&lt;/tr&gt;</v>
      </c>
      <c r="Q737" s="106" t="str">
        <f>IF(PayItems[[#This Row],[Date Added / Modified]]&gt;0,TEXT(PayItems[[#This Row],[Date Added / Modified]],"m/d/yyy"),"")</f>
        <v/>
      </c>
    </row>
    <row r="738" spans="1:17" x14ac:dyDescent="0.3">
      <c r="A738" s="8" t="s">
        <v>8694</v>
      </c>
      <c r="B738" s="6" t="s">
        <v>8676</v>
      </c>
      <c r="C738" s="8" t="s">
        <v>109</v>
      </c>
      <c r="D738" s="6" t="s">
        <v>8671</v>
      </c>
      <c r="E738" s="8" t="s">
        <v>62</v>
      </c>
      <c r="F738" s="8">
        <v>0</v>
      </c>
      <c r="G738" s="8">
        <v>3</v>
      </c>
      <c r="H738" s="8" t="s">
        <v>344</v>
      </c>
      <c r="I738" s="184" t="s">
        <v>11392</v>
      </c>
      <c r="J738" s="184" t="s">
        <v>11392</v>
      </c>
      <c r="K738" s="184" t="s">
        <v>11391</v>
      </c>
      <c r="L738" s="8">
        <v>14</v>
      </c>
      <c r="M738" s="116"/>
      <c r="P7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&lt;tr&gt;&lt;td&gt;30602-0800&lt;/td&gt;&lt;td&gt;Full depth reclamation with emulsified asphalt, 200mm depth&lt;/td&gt;&lt;td&gt;m2&lt;/td&gt;&lt;td&gt;FULL DEPTH RECLAMATION WITH EMULSIFIED ASPHALT, 8-INCH DEPTH&lt;/td&gt;&lt;td&gt;SQYD&lt;/td&gt;&lt;td&gt;0&lt;/td&gt;&lt;td&gt;3&lt;/td&gt;&lt;td&gt;N&lt;/td&gt;&lt;td&gt; &lt;/td&gt;&lt;td&gt;&lt;/td&gt;&lt;/tr&gt;</v>
      </c>
      <c r="Q738" s="106" t="str">
        <f>IF(PayItems[[#This Row],[Date Added / Modified]]&gt;0,TEXT(PayItems[[#This Row],[Date Added / Modified]],"m/d/yyy"),"")</f>
        <v/>
      </c>
    </row>
    <row r="739" spans="1:17" x14ac:dyDescent="0.3">
      <c r="A739" s="8" t="s">
        <v>8695</v>
      </c>
      <c r="B739" s="6" t="s">
        <v>8677</v>
      </c>
      <c r="C739" s="8" t="s">
        <v>109</v>
      </c>
      <c r="D739" s="6" t="s">
        <v>8672</v>
      </c>
      <c r="E739" s="8" t="s">
        <v>62</v>
      </c>
      <c r="F739" s="8">
        <v>0</v>
      </c>
      <c r="G739" s="8">
        <v>3</v>
      </c>
      <c r="H739" s="8" t="s">
        <v>344</v>
      </c>
      <c r="I739" s="184" t="s">
        <v>11392</v>
      </c>
      <c r="J739" s="184" t="s">
        <v>11392</v>
      </c>
      <c r="K739" s="184" t="s">
        <v>11391</v>
      </c>
      <c r="L739" s="8">
        <v>14</v>
      </c>
      <c r="M739" s="116"/>
      <c r="P7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&lt;tr&gt;&lt;td&gt;30602-1000&lt;/td&gt;&lt;td&gt;Full depth reclamation with emulsified asphalt, 250mm depth&lt;/td&gt;&lt;td&gt;m2&lt;/td&gt;&lt;td&gt;FULL DEPTH RECLAMATION WITH EMULSIFIED ASPHALT, 10-INCH DEPTH&lt;/td&gt;&lt;td&gt;SQYD&lt;/td&gt;&lt;td&gt;0&lt;/td&gt;&lt;td&gt;3&lt;/td&gt;&lt;td&gt;N&lt;/td&gt;&lt;td&gt; &lt;/td&gt;&lt;td&gt;&lt;/td&gt;&lt;/tr&gt;</v>
      </c>
      <c r="Q739" s="106" t="str">
        <f>IF(PayItems[[#This Row],[Date Added / Modified]]&gt;0,TEXT(PayItems[[#This Row],[Date Added / Modified]],"m/d/yyy"),"")</f>
        <v/>
      </c>
    </row>
    <row r="740" spans="1:17" x14ac:dyDescent="0.3">
      <c r="A740" s="8" t="s">
        <v>410</v>
      </c>
      <c r="B740" s="6" t="s">
        <v>8678</v>
      </c>
      <c r="C740" s="8" t="s">
        <v>5</v>
      </c>
      <c r="D740" s="6" t="s">
        <v>8680</v>
      </c>
      <c r="E740" s="8" t="s">
        <v>58</v>
      </c>
      <c r="F740" s="8">
        <v>3</v>
      </c>
      <c r="G740" s="8">
        <v>3</v>
      </c>
      <c r="H740" s="8" t="s">
        <v>344</v>
      </c>
      <c r="I740" s="184" t="s">
        <v>11392</v>
      </c>
      <c r="J740" s="184" t="s">
        <v>11392</v>
      </c>
      <c r="K740" s="184" t="s">
        <v>11391</v>
      </c>
      <c r="L740" s="8">
        <v>14</v>
      </c>
      <c r="M740" s="116"/>
      <c r="P7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&lt;tr&gt;&lt;td&gt;30603-0000&lt;/td&gt;&lt;td&gt;Full depth reclamation with foamed asphalt&lt;/td&gt;&lt;td&gt;km&lt;/td&gt;&lt;td&gt;FULL DEPTH RECLAMATION WITH FOAMED ASPHALT&lt;/td&gt;&lt;td&gt;MILE&lt;/td&gt;&lt;td&gt;3&lt;/td&gt;&lt;td&gt;3&lt;/td&gt;&lt;td&gt;N&lt;/td&gt;&lt;td&gt; &lt;/td&gt;&lt;td&gt;&lt;/td&gt;&lt;/tr&gt;</v>
      </c>
      <c r="Q740" s="106" t="str">
        <f>IF(PayItems[[#This Row],[Date Added / Modified]]&gt;0,TEXT(PayItems[[#This Row],[Date Added / Modified]],"m/d/yyy"),"")</f>
        <v/>
      </c>
    </row>
    <row r="741" spans="1:17" x14ac:dyDescent="0.3">
      <c r="A741" s="8" t="s">
        <v>8696</v>
      </c>
      <c r="B741" s="6" t="s">
        <v>8679</v>
      </c>
      <c r="C741" s="8" t="s">
        <v>5</v>
      </c>
      <c r="D741" s="6" t="s">
        <v>8681</v>
      </c>
      <c r="E741" s="8" t="s">
        <v>58</v>
      </c>
      <c r="F741" s="8">
        <v>3</v>
      </c>
      <c r="G741" s="8">
        <v>3</v>
      </c>
      <c r="H741" s="8" t="s">
        <v>344</v>
      </c>
      <c r="I741" s="184" t="s">
        <v>11392</v>
      </c>
      <c r="J741" s="184" t="s">
        <v>11392</v>
      </c>
      <c r="K741" s="184" t="s">
        <v>11391</v>
      </c>
      <c r="L741" s="8">
        <v>14</v>
      </c>
      <c r="M741" s="116"/>
      <c r="P7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&lt;tr&gt;&lt;td&gt;30603-0400&lt;/td&gt;&lt;td&gt;Full depth reclamation with foamed asphalt, 100mm depth&lt;/td&gt;&lt;td&gt;km&lt;/td&gt;&lt;td&gt;FULL DEPTH RECLAMATION WITH FOAMED ASPHALT, 4-INCH DEPTH&lt;/td&gt;&lt;td&gt;MILE&lt;/td&gt;&lt;td&gt;3&lt;/td&gt;&lt;td&gt;3&lt;/td&gt;&lt;td&gt;N&lt;/td&gt;&lt;td&gt; &lt;/td&gt;&lt;td&gt;&lt;/td&gt;&lt;/tr&gt;</v>
      </c>
      <c r="Q741" s="106" t="str">
        <f>IF(PayItems[[#This Row],[Date Added / Modified]]&gt;0,TEXT(PayItems[[#This Row],[Date Added / Modified]],"m/d/yyy"),"")</f>
        <v/>
      </c>
    </row>
    <row r="742" spans="1:17" x14ac:dyDescent="0.3">
      <c r="A742" s="8" t="s">
        <v>8697</v>
      </c>
      <c r="B742" s="6" t="s">
        <v>8682</v>
      </c>
      <c r="C742" s="8" t="s">
        <v>5</v>
      </c>
      <c r="D742" s="6" t="s">
        <v>8685</v>
      </c>
      <c r="E742" s="8" t="s">
        <v>58</v>
      </c>
      <c r="F742" s="8">
        <v>3</v>
      </c>
      <c r="G742" s="8">
        <v>3</v>
      </c>
      <c r="H742" s="8" t="s">
        <v>344</v>
      </c>
      <c r="I742" s="184" t="s">
        <v>11392</v>
      </c>
      <c r="J742" s="184" t="s">
        <v>11392</v>
      </c>
      <c r="K742" s="184" t="s">
        <v>11391</v>
      </c>
      <c r="L742" s="8">
        <v>14</v>
      </c>
      <c r="M742" s="116"/>
      <c r="P7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&lt;tr&gt;&lt;td&gt;30603-0600&lt;/td&gt;&lt;td&gt;Full depth reclamation with foamed asphalt, 150mm depth&lt;/td&gt;&lt;td&gt;km&lt;/td&gt;&lt;td&gt;FULL DEPTH RECLAMATION WITH FOAMED ASPHALT, 6-INCH DEPTH&lt;/td&gt;&lt;td&gt;MILE&lt;/td&gt;&lt;td&gt;3&lt;/td&gt;&lt;td&gt;3&lt;/td&gt;&lt;td&gt;N&lt;/td&gt;&lt;td&gt; &lt;/td&gt;&lt;td&gt;&lt;/td&gt;&lt;/tr&gt;</v>
      </c>
      <c r="Q742" s="106" t="str">
        <f>IF(PayItems[[#This Row],[Date Added / Modified]]&gt;0,TEXT(PayItems[[#This Row],[Date Added / Modified]],"m/d/yyy"),"")</f>
        <v/>
      </c>
    </row>
    <row r="743" spans="1:17" x14ac:dyDescent="0.3">
      <c r="A743" s="8" t="s">
        <v>8698</v>
      </c>
      <c r="B743" s="6" t="s">
        <v>8683</v>
      </c>
      <c r="C743" s="8" t="s">
        <v>5</v>
      </c>
      <c r="D743" s="6" t="s">
        <v>8686</v>
      </c>
      <c r="E743" s="8" t="s">
        <v>58</v>
      </c>
      <c r="F743" s="8">
        <v>3</v>
      </c>
      <c r="G743" s="8">
        <v>3</v>
      </c>
      <c r="H743" s="8" t="s">
        <v>344</v>
      </c>
      <c r="I743" s="184" t="s">
        <v>11392</v>
      </c>
      <c r="J743" s="184" t="s">
        <v>11392</v>
      </c>
      <c r="K743" s="184" t="s">
        <v>11391</v>
      </c>
      <c r="L743" s="8">
        <v>14</v>
      </c>
      <c r="M743" s="116"/>
      <c r="P7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&lt;tr&gt;&lt;td&gt;30603-0800&lt;/td&gt;&lt;td&gt;Full depth reclamation with foamed asphalt, 200mm depth&lt;/td&gt;&lt;td&gt;km&lt;/td&gt;&lt;td&gt;FULL DEPTH RECLAMATION WITH FOAMED ASPHALT, 8-INCH DEPTH&lt;/td&gt;&lt;td&gt;MILE&lt;/td&gt;&lt;td&gt;3&lt;/td&gt;&lt;td&gt;3&lt;/td&gt;&lt;td&gt;N&lt;/td&gt;&lt;td&gt; &lt;/td&gt;&lt;td&gt;&lt;/td&gt;&lt;/tr&gt;</v>
      </c>
      <c r="Q743" s="106" t="str">
        <f>IF(PayItems[[#This Row],[Date Added / Modified]]&gt;0,TEXT(PayItems[[#This Row],[Date Added / Modified]],"m/d/yyy"),"")</f>
        <v/>
      </c>
    </row>
    <row r="744" spans="1:17" x14ac:dyDescent="0.3">
      <c r="A744" s="8" t="s">
        <v>8699</v>
      </c>
      <c r="B744" s="6" t="s">
        <v>8684</v>
      </c>
      <c r="C744" s="8" t="s">
        <v>5</v>
      </c>
      <c r="D744" s="6" t="s">
        <v>8687</v>
      </c>
      <c r="E744" s="8" t="s">
        <v>58</v>
      </c>
      <c r="F744" s="8">
        <v>3</v>
      </c>
      <c r="G744" s="8">
        <v>3</v>
      </c>
      <c r="H744" s="8" t="s">
        <v>344</v>
      </c>
      <c r="I744" s="184" t="s">
        <v>11392</v>
      </c>
      <c r="J744" s="184" t="s">
        <v>11392</v>
      </c>
      <c r="K744" s="184" t="s">
        <v>11391</v>
      </c>
      <c r="L744" s="8">
        <v>14</v>
      </c>
      <c r="M744" s="116"/>
      <c r="P7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&lt;tr&gt;&lt;td&gt;30603-1000&lt;/td&gt;&lt;td&gt;Full depth reclamation with foamed asphalt, 250mm depth&lt;/td&gt;&lt;td&gt;km&lt;/td&gt;&lt;td&gt;FULL DEPTH RECLAMATION WITH FOAMED ASPHALT, 10-INCH DEPTH&lt;/td&gt;&lt;td&gt;MILE&lt;/td&gt;&lt;td&gt;3&lt;/td&gt;&lt;td&gt;3&lt;/td&gt;&lt;td&gt;N&lt;/td&gt;&lt;td&gt; &lt;/td&gt;&lt;td&gt;&lt;/td&gt;&lt;/tr&gt;</v>
      </c>
      <c r="Q744" s="106" t="str">
        <f>IF(PayItems[[#This Row],[Date Added / Modified]]&gt;0,TEXT(PayItems[[#This Row],[Date Added / Modified]],"m/d/yyy"),"")</f>
        <v/>
      </c>
    </row>
    <row r="745" spans="1:17" x14ac:dyDescent="0.3">
      <c r="A745" s="8" t="s">
        <v>412</v>
      </c>
      <c r="B745" s="6" t="s">
        <v>8678</v>
      </c>
      <c r="C745" s="8" t="s">
        <v>109</v>
      </c>
      <c r="D745" s="6" t="s">
        <v>8680</v>
      </c>
      <c r="E745" s="8" t="s">
        <v>62</v>
      </c>
      <c r="F745" s="8">
        <v>0</v>
      </c>
      <c r="G745" s="8">
        <v>3</v>
      </c>
      <c r="H745" s="8" t="s">
        <v>344</v>
      </c>
      <c r="I745" s="184" t="s">
        <v>11392</v>
      </c>
      <c r="J745" s="184" t="s">
        <v>11392</v>
      </c>
      <c r="K745" s="184" t="s">
        <v>11391</v>
      </c>
      <c r="L745" s="8">
        <v>14</v>
      </c>
      <c r="M745" s="116"/>
      <c r="P7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&lt;tr&gt;&lt;td&gt;30604-0000&lt;/td&gt;&lt;td&gt;Full depth reclamation with foamed asphalt&lt;/td&gt;&lt;td&gt;m2&lt;/td&gt;&lt;td&gt;FULL DEPTH RECLAMATION WITH FOAMED ASPHALT&lt;/td&gt;&lt;td&gt;SQYD&lt;/td&gt;&lt;td&gt;0&lt;/td&gt;&lt;td&gt;3&lt;/td&gt;&lt;td&gt;N&lt;/td&gt;&lt;td&gt; &lt;/td&gt;&lt;td&gt;&lt;/td&gt;&lt;/tr&gt;</v>
      </c>
      <c r="Q745" s="106" t="str">
        <f>IF(PayItems[[#This Row],[Date Added / Modified]]&gt;0,TEXT(PayItems[[#This Row],[Date Added / Modified]],"m/d/yyy"),"")</f>
        <v/>
      </c>
    </row>
    <row r="746" spans="1:17" x14ac:dyDescent="0.3">
      <c r="A746" s="8" t="s">
        <v>8700</v>
      </c>
      <c r="B746" s="6" t="s">
        <v>8679</v>
      </c>
      <c r="C746" s="8" t="s">
        <v>109</v>
      </c>
      <c r="D746" s="6" t="s">
        <v>8681</v>
      </c>
      <c r="E746" s="8" t="s">
        <v>62</v>
      </c>
      <c r="F746" s="8">
        <v>0</v>
      </c>
      <c r="G746" s="8">
        <v>3</v>
      </c>
      <c r="H746" s="8" t="s">
        <v>344</v>
      </c>
      <c r="I746" s="184" t="s">
        <v>11392</v>
      </c>
      <c r="J746" s="184" t="s">
        <v>11392</v>
      </c>
      <c r="K746" s="184" t="s">
        <v>11391</v>
      </c>
      <c r="L746" s="8">
        <v>14</v>
      </c>
      <c r="M746" s="116"/>
      <c r="P7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&lt;tr&gt;&lt;td&gt;30604-0400&lt;/td&gt;&lt;td&gt;Full depth reclamation with foamed asphalt, 100mm depth&lt;/td&gt;&lt;td&gt;m2&lt;/td&gt;&lt;td&gt;FULL DEPTH RECLAMATION WITH FOAMED ASPHALT, 4-INCH DEPTH&lt;/td&gt;&lt;td&gt;SQYD&lt;/td&gt;&lt;td&gt;0&lt;/td&gt;&lt;td&gt;3&lt;/td&gt;&lt;td&gt;N&lt;/td&gt;&lt;td&gt; &lt;/td&gt;&lt;td&gt;&lt;/td&gt;&lt;/tr&gt;</v>
      </c>
      <c r="Q746" s="106" t="str">
        <f>IF(PayItems[[#This Row],[Date Added / Modified]]&gt;0,TEXT(PayItems[[#This Row],[Date Added / Modified]],"m/d/yyy"),"")</f>
        <v/>
      </c>
    </row>
    <row r="747" spans="1:17" x14ac:dyDescent="0.3">
      <c r="A747" s="8" t="s">
        <v>8701</v>
      </c>
      <c r="B747" s="6" t="s">
        <v>8682</v>
      </c>
      <c r="C747" s="8" t="s">
        <v>109</v>
      </c>
      <c r="D747" s="6" t="s">
        <v>8685</v>
      </c>
      <c r="E747" s="8" t="s">
        <v>62</v>
      </c>
      <c r="F747" s="8">
        <v>0</v>
      </c>
      <c r="G747" s="8">
        <v>3</v>
      </c>
      <c r="H747" s="8" t="s">
        <v>344</v>
      </c>
      <c r="I747" s="184" t="s">
        <v>11392</v>
      </c>
      <c r="J747" s="184" t="s">
        <v>11392</v>
      </c>
      <c r="K747" s="184" t="s">
        <v>11391</v>
      </c>
      <c r="L747" s="8">
        <v>14</v>
      </c>
      <c r="M747" s="116"/>
      <c r="P7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&lt;tr&gt;&lt;td&gt;30604-0600&lt;/td&gt;&lt;td&gt;Full depth reclamation with foamed asphalt, 150mm depth&lt;/td&gt;&lt;td&gt;m2&lt;/td&gt;&lt;td&gt;FULL DEPTH RECLAMATION WITH FOAMED ASPHALT, 6-INCH DEPTH&lt;/td&gt;&lt;td&gt;SQYD&lt;/td&gt;&lt;td&gt;0&lt;/td&gt;&lt;td&gt;3&lt;/td&gt;&lt;td&gt;N&lt;/td&gt;&lt;td&gt; &lt;/td&gt;&lt;td&gt;&lt;/td&gt;&lt;/tr&gt;</v>
      </c>
      <c r="Q747" s="106" t="str">
        <f>IF(PayItems[[#This Row],[Date Added / Modified]]&gt;0,TEXT(PayItems[[#This Row],[Date Added / Modified]],"m/d/yyy"),"")</f>
        <v/>
      </c>
    </row>
    <row r="748" spans="1:17" x14ac:dyDescent="0.3">
      <c r="A748" s="8" t="s">
        <v>8702</v>
      </c>
      <c r="B748" s="6" t="s">
        <v>8683</v>
      </c>
      <c r="C748" s="8" t="s">
        <v>109</v>
      </c>
      <c r="D748" s="6" t="s">
        <v>8686</v>
      </c>
      <c r="E748" s="8" t="s">
        <v>62</v>
      </c>
      <c r="F748" s="8">
        <v>0</v>
      </c>
      <c r="G748" s="8">
        <v>3</v>
      </c>
      <c r="H748" s="8" t="s">
        <v>344</v>
      </c>
      <c r="I748" s="184" t="s">
        <v>11392</v>
      </c>
      <c r="J748" s="184" t="s">
        <v>11392</v>
      </c>
      <c r="K748" s="184" t="s">
        <v>11391</v>
      </c>
      <c r="L748" s="8">
        <v>14</v>
      </c>
      <c r="M748" s="116"/>
      <c r="P7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&lt;tr&gt;&lt;td&gt;30604-0800&lt;/td&gt;&lt;td&gt;Full depth reclamation with foamed asphalt, 200mm depth&lt;/td&gt;&lt;td&gt;m2&lt;/td&gt;&lt;td&gt;FULL DEPTH RECLAMATION WITH FOAMED ASPHALT, 8-INCH DEPTH&lt;/td&gt;&lt;td&gt;SQYD&lt;/td&gt;&lt;td&gt;0&lt;/td&gt;&lt;td&gt;3&lt;/td&gt;&lt;td&gt;N&lt;/td&gt;&lt;td&gt; &lt;/td&gt;&lt;td&gt;&lt;/td&gt;&lt;/tr&gt;</v>
      </c>
      <c r="Q748" s="106" t="str">
        <f>IF(PayItems[[#This Row],[Date Added / Modified]]&gt;0,TEXT(PayItems[[#This Row],[Date Added / Modified]],"m/d/yyy"),"")</f>
        <v/>
      </c>
    </row>
    <row r="749" spans="1:17" x14ac:dyDescent="0.3">
      <c r="A749" s="8" t="s">
        <v>8703</v>
      </c>
      <c r="B749" s="6" t="s">
        <v>8684</v>
      </c>
      <c r="C749" s="8" t="s">
        <v>109</v>
      </c>
      <c r="D749" s="6" t="s">
        <v>8687</v>
      </c>
      <c r="E749" s="8" t="s">
        <v>62</v>
      </c>
      <c r="F749" s="8">
        <v>0</v>
      </c>
      <c r="G749" s="8">
        <v>3</v>
      </c>
      <c r="H749" s="8" t="s">
        <v>344</v>
      </c>
      <c r="I749" s="184" t="s">
        <v>11392</v>
      </c>
      <c r="J749" s="184" t="s">
        <v>11392</v>
      </c>
      <c r="K749" s="184" t="s">
        <v>11391</v>
      </c>
      <c r="L749" s="8">
        <v>14</v>
      </c>
      <c r="M749" s="116"/>
      <c r="P7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&lt;tr&gt;&lt;td&gt;30604-1000&lt;/td&gt;&lt;td&gt;Full depth reclamation with foamed asphalt, 250mm depth&lt;/td&gt;&lt;td&gt;m2&lt;/td&gt;&lt;td&gt;FULL DEPTH RECLAMATION WITH FOAMED ASPHALT, 10-INCH DEPTH&lt;/td&gt;&lt;td&gt;SQYD&lt;/td&gt;&lt;td&gt;0&lt;/td&gt;&lt;td&gt;3&lt;/td&gt;&lt;td&gt;N&lt;/td&gt;&lt;td&gt; &lt;/td&gt;&lt;td&gt;&lt;/td&gt;&lt;/tr&gt;</v>
      </c>
      <c r="Q749" s="106" t="str">
        <f>IF(PayItems[[#This Row],[Date Added / Modified]]&gt;0,TEXT(PayItems[[#This Row],[Date Added / Modified]],"m/d/yyy"),"")</f>
        <v/>
      </c>
    </row>
    <row r="750" spans="1:17" x14ac:dyDescent="0.3">
      <c r="A750" s="6" t="s">
        <v>9026</v>
      </c>
      <c r="B750" s="6" t="s">
        <v>136</v>
      </c>
      <c r="C750" s="8" t="s">
        <v>124</v>
      </c>
      <c r="D750" s="6" t="s">
        <v>351</v>
      </c>
      <c r="E750" s="8" t="s">
        <v>66</v>
      </c>
      <c r="F750" s="8">
        <v>0</v>
      </c>
      <c r="G750" s="8">
        <v>3</v>
      </c>
      <c r="H750" s="6" t="s">
        <v>344</v>
      </c>
      <c r="I750" s="184" t="s">
        <v>11392</v>
      </c>
      <c r="J750" s="184" t="s">
        <v>11392</v>
      </c>
      <c r="K750" s="184" t="s">
        <v>11391</v>
      </c>
      <c r="L750" s="8">
        <v>14</v>
      </c>
      <c r="M750" s="116"/>
      <c r="P7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&lt;tr&gt;&lt;td&gt;30610-0000&lt;/td&gt;&lt;td&gt;Lime&lt;/td&gt;&lt;td&gt;t&lt;/td&gt;&lt;td&gt;LIME&lt;/td&gt;&lt;td&gt;TON&lt;/td&gt;&lt;td&gt;0&lt;/td&gt;&lt;td&gt;3&lt;/td&gt;&lt;td&gt;N&lt;/td&gt;&lt;td&gt; &lt;/td&gt;&lt;td&gt;&lt;/td&gt;&lt;/tr&gt;</v>
      </c>
      <c r="Q750" s="106" t="str">
        <f>IF(PayItems[[#This Row],[Date Added / Modified]]&gt;0,TEXT(PayItems[[#This Row],[Date Added / Modified]],"m/d/yyy"),"")</f>
        <v/>
      </c>
    </row>
    <row r="751" spans="1:17" x14ac:dyDescent="0.3">
      <c r="A751" s="6" t="s">
        <v>9027</v>
      </c>
      <c r="B751" s="6" t="s">
        <v>151</v>
      </c>
      <c r="C751" s="8" t="s">
        <v>124</v>
      </c>
      <c r="D751" s="6" t="s">
        <v>349</v>
      </c>
      <c r="E751" s="8" t="s">
        <v>66</v>
      </c>
      <c r="F751" s="8">
        <v>0</v>
      </c>
      <c r="G751" s="8">
        <v>3</v>
      </c>
      <c r="H751" s="8" t="s">
        <v>344</v>
      </c>
      <c r="I751" s="184" t="s">
        <v>11392</v>
      </c>
      <c r="J751" s="184" t="s">
        <v>11392</v>
      </c>
      <c r="K751" s="184" t="s">
        <v>11391</v>
      </c>
      <c r="L751" s="8">
        <v>14</v>
      </c>
      <c r="M751" s="116"/>
      <c r="P7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&lt;tr&gt;&lt;td&gt;30611-0000&lt;/td&gt;&lt;td&gt;Cement&lt;/td&gt;&lt;td&gt;t&lt;/td&gt;&lt;td&gt;CEMENT&lt;/td&gt;&lt;td&gt;TON&lt;/td&gt;&lt;td&gt;0&lt;/td&gt;&lt;td&gt;3&lt;/td&gt;&lt;td&gt;N&lt;/td&gt;&lt;td&gt; &lt;/td&gt;&lt;td&gt;&lt;/td&gt;&lt;/tr&gt;</v>
      </c>
      <c r="Q751" s="106" t="str">
        <f>IF(PayItems[[#This Row],[Date Added / Modified]]&gt;0,TEXT(PayItems[[#This Row],[Date Added / Modified]],"m/d/yyy"),"")</f>
        <v/>
      </c>
    </row>
    <row r="752" spans="1:17" x14ac:dyDescent="0.3">
      <c r="A752" s="6" t="s">
        <v>9028</v>
      </c>
      <c r="B752" s="6" t="s">
        <v>138</v>
      </c>
      <c r="C752" s="8" t="s">
        <v>124</v>
      </c>
      <c r="D752" s="6" t="s">
        <v>350</v>
      </c>
      <c r="E752" s="8" t="s">
        <v>66</v>
      </c>
      <c r="F752" s="8">
        <v>0</v>
      </c>
      <c r="G752" s="8">
        <v>3</v>
      </c>
      <c r="H752" s="8" t="s">
        <v>344</v>
      </c>
      <c r="I752" s="184" t="s">
        <v>11392</v>
      </c>
      <c r="J752" s="184" t="s">
        <v>11392</v>
      </c>
      <c r="K752" s="184" t="s">
        <v>11391</v>
      </c>
      <c r="L752" s="8">
        <v>14</v>
      </c>
      <c r="M752" s="116"/>
      <c r="P7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&lt;tr&gt;&lt;td&gt;30612-0000&lt;/td&gt;&lt;td&gt;Fly ash&lt;/td&gt;&lt;td&gt;t&lt;/td&gt;&lt;td&gt;FLY ASH&lt;/td&gt;&lt;td&gt;TON&lt;/td&gt;&lt;td&gt;0&lt;/td&gt;&lt;td&gt;3&lt;/td&gt;&lt;td&gt;N&lt;/td&gt;&lt;td&gt; &lt;/td&gt;&lt;td&gt;&lt;/td&gt;&lt;/tr&gt;</v>
      </c>
      <c r="Q752" s="106" t="str">
        <f>IF(PayItems[[#This Row],[Date Added / Modified]]&gt;0,TEXT(PayItems[[#This Row],[Date Added / Modified]],"m/d/yyy"),"")</f>
        <v/>
      </c>
    </row>
    <row r="753" spans="1:17" x14ac:dyDescent="0.3">
      <c r="A753" s="6" t="s">
        <v>9029</v>
      </c>
      <c r="B753" s="6" t="s">
        <v>1480</v>
      </c>
      <c r="C753" s="8" t="s">
        <v>124</v>
      </c>
      <c r="D753" s="6" t="s">
        <v>8748</v>
      </c>
      <c r="E753" s="8" t="s">
        <v>66</v>
      </c>
      <c r="F753" s="8">
        <v>0</v>
      </c>
      <c r="G753" s="8">
        <v>3</v>
      </c>
      <c r="H753" s="8" t="s">
        <v>344</v>
      </c>
      <c r="I753" s="184" t="s">
        <v>11392</v>
      </c>
      <c r="J753" s="184" t="s">
        <v>11392</v>
      </c>
      <c r="K753" s="184" t="s">
        <v>11391</v>
      </c>
      <c r="L753" s="8">
        <v>14</v>
      </c>
      <c r="M753" s="116"/>
      <c r="P7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&lt;tr&gt;&lt;td&gt;30613-0000&lt;/td&gt;&lt;td&gt;Asphalt binder&lt;/td&gt;&lt;td&gt;t&lt;/td&gt;&lt;td&gt;ASPHALT BINDER&lt;/td&gt;&lt;td&gt;TON&lt;/td&gt;&lt;td&gt;0&lt;/td&gt;&lt;td&gt;3&lt;/td&gt;&lt;td&gt;N&lt;/td&gt;&lt;td&gt; &lt;/td&gt;&lt;td&gt;&lt;/td&gt;&lt;/tr&gt;</v>
      </c>
      <c r="Q753" s="106" t="str">
        <f>IF(PayItems[[#This Row],[Date Added / Modified]]&gt;0,TEXT(PayItems[[#This Row],[Date Added / Modified]],"m/d/yyy"),"")</f>
        <v/>
      </c>
    </row>
    <row r="754" spans="1:17" x14ac:dyDescent="0.3">
      <c r="A754" s="6" t="s">
        <v>9030</v>
      </c>
      <c r="B754" s="6" t="s">
        <v>14</v>
      </c>
      <c r="C754" s="8" t="s">
        <v>124</v>
      </c>
      <c r="D754" s="6" t="s">
        <v>411</v>
      </c>
      <c r="E754" s="8" t="s">
        <v>66</v>
      </c>
      <c r="F754" s="8">
        <v>0</v>
      </c>
      <c r="G754" s="8">
        <v>3</v>
      </c>
      <c r="H754" s="8" t="s">
        <v>344</v>
      </c>
      <c r="I754" s="184" t="s">
        <v>11392</v>
      </c>
      <c r="J754" s="184" t="s">
        <v>11392</v>
      </c>
      <c r="K754" s="184" t="s">
        <v>11391</v>
      </c>
      <c r="L754" s="8">
        <v>14</v>
      </c>
      <c r="M754" s="116"/>
      <c r="P7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&lt;tr&gt;&lt;td&gt;30614-0000&lt;/td&gt;&lt;td&gt;Emulsified asphalt&lt;/td&gt;&lt;td&gt;t&lt;/td&gt;&lt;td&gt;EMULSIFIED ASPHALT&lt;/td&gt;&lt;td&gt;TON&lt;/td&gt;&lt;td&gt;0&lt;/td&gt;&lt;td&gt;3&lt;/td&gt;&lt;td&gt;N&lt;/td&gt;&lt;td&gt; &lt;/td&gt;&lt;td&gt;&lt;/td&gt;&lt;/tr&gt;</v>
      </c>
      <c r="Q754" s="106" t="str">
        <f>IF(PayItems[[#This Row],[Date Added / Modified]]&gt;0,TEXT(PayItems[[#This Row],[Date Added / Modified]],"m/d/yyy"),"")</f>
        <v/>
      </c>
    </row>
    <row r="755" spans="1:17" x14ac:dyDescent="0.3">
      <c r="A755" s="6" t="s">
        <v>9031</v>
      </c>
      <c r="B755" s="6" t="s">
        <v>347</v>
      </c>
      <c r="C755" s="6" t="s">
        <v>109</v>
      </c>
      <c r="D755" s="6" t="s">
        <v>348</v>
      </c>
      <c r="E755" s="8" t="s">
        <v>62</v>
      </c>
      <c r="F755" s="8">
        <v>0</v>
      </c>
      <c r="G755" s="8">
        <v>3</v>
      </c>
      <c r="H755" s="6" t="s">
        <v>344</v>
      </c>
      <c r="I755" s="184" t="s">
        <v>11392</v>
      </c>
      <c r="J755" s="184" t="s">
        <v>11392</v>
      </c>
      <c r="K755" s="184" t="s">
        <v>11391</v>
      </c>
      <c r="L755" s="8">
        <v>14</v>
      </c>
      <c r="M755" s="116"/>
      <c r="P7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&lt;tr&gt;&lt;td&gt;30701-0000&lt;/td&gt;&lt;td&gt;Cement treated aggregate course&lt;/td&gt;&lt;td&gt;m2&lt;/td&gt;&lt;td&gt;CEMENT TREATED AGGREGATE COURSE&lt;/td&gt;&lt;td&gt;SQYD&lt;/td&gt;&lt;td&gt;0&lt;/td&gt;&lt;td&gt;3&lt;/td&gt;&lt;td&gt;N&lt;/td&gt;&lt;td&gt; &lt;/td&gt;&lt;td&gt;&lt;/td&gt;&lt;/tr&gt;</v>
      </c>
      <c r="Q755" s="106" t="str">
        <f>IF(PayItems[[#This Row],[Date Added / Modified]]&gt;0,TEXT(PayItems[[#This Row],[Date Added / Modified]],"m/d/yyy"),"")</f>
        <v/>
      </c>
    </row>
    <row r="756" spans="1:17" x14ac:dyDescent="0.3">
      <c r="A756" s="6" t="s">
        <v>9032</v>
      </c>
      <c r="B756" s="6" t="s">
        <v>347</v>
      </c>
      <c r="C756" s="6" t="s">
        <v>124</v>
      </c>
      <c r="D756" s="6" t="s">
        <v>348</v>
      </c>
      <c r="E756" s="8" t="s">
        <v>66</v>
      </c>
      <c r="F756" s="8">
        <v>0</v>
      </c>
      <c r="G756" s="8">
        <v>3</v>
      </c>
      <c r="H756" s="6" t="s">
        <v>344</v>
      </c>
      <c r="I756" s="184" t="s">
        <v>11392</v>
      </c>
      <c r="J756" s="184" t="s">
        <v>11392</v>
      </c>
      <c r="K756" s="184" t="s">
        <v>11391</v>
      </c>
      <c r="L756" s="8">
        <v>14</v>
      </c>
      <c r="M756" s="116"/>
      <c r="P7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&lt;tr&gt;&lt;td&gt;30702-0000&lt;/td&gt;&lt;td&gt;Cement treated aggregate course&lt;/td&gt;&lt;td&gt;t&lt;/td&gt;&lt;td&gt;CEMENT TREATED AGGREGATE COURSE&lt;/td&gt;&lt;td&gt;TON&lt;/td&gt;&lt;td&gt;0&lt;/td&gt;&lt;td&gt;3&lt;/td&gt;&lt;td&gt;N&lt;/td&gt;&lt;td&gt; &lt;/td&gt;&lt;td&gt;&lt;/td&gt;&lt;/tr&gt;</v>
      </c>
      <c r="Q756" s="106" t="str">
        <f>IF(PayItems[[#This Row],[Date Added / Modified]]&gt;0,TEXT(PayItems[[#This Row],[Date Added / Modified]],"m/d/yyy"),"")</f>
        <v/>
      </c>
    </row>
    <row r="757" spans="1:17" x14ac:dyDescent="0.3">
      <c r="A757" s="106" t="s">
        <v>10853</v>
      </c>
      <c r="B757" s="88" t="s">
        <v>347</v>
      </c>
      <c r="C757" s="88" t="s">
        <v>113</v>
      </c>
      <c r="D757" s="88" t="s">
        <v>348</v>
      </c>
      <c r="E757" s="45" t="s">
        <v>65</v>
      </c>
      <c r="F757" s="104">
        <v>0</v>
      </c>
      <c r="G757" s="104">
        <v>3</v>
      </c>
      <c r="H757" s="88" t="s">
        <v>344</v>
      </c>
      <c r="I757" s="184" t="s">
        <v>11392</v>
      </c>
      <c r="J757" s="184" t="s">
        <v>11392</v>
      </c>
      <c r="K757" s="184" t="s">
        <v>11391</v>
      </c>
      <c r="L757" s="104">
        <v>14</v>
      </c>
      <c r="M757" s="116">
        <v>42667</v>
      </c>
      <c r="N757" s="106" t="s">
        <v>9977</v>
      </c>
      <c r="O757" s="106"/>
      <c r="P75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&lt;tr&gt;&lt;td&gt;30703-0000&lt;/td&gt;&lt;td&gt;Cement treated aggregate course&lt;/td&gt;&lt;td&gt;m3&lt;/td&gt;&lt;td&gt;CEMENT TREATED AGGREGATE COURSE&lt;/td&gt;&lt;td&gt;CUYD&lt;/td&gt;&lt;td&gt;0&lt;/td&gt;&lt;td&gt;3&lt;/td&gt;&lt;td&gt;N&lt;/td&gt;&lt;td&gt;10/24/2016&lt;/td&gt;&lt;td&gt;&lt;/td&gt;&lt;/tr&gt;</v>
      </c>
      <c r="Q757" s="106" t="str">
        <f>IF(PayItems[[#This Row],[Date Added / Modified]]&gt;0,TEXT(PayItems[[#This Row],[Date Added / Modified]],"m/d/yyy"),"")</f>
        <v>10/24/2016</v>
      </c>
    </row>
    <row r="758" spans="1:17" x14ac:dyDescent="0.3">
      <c r="A758" s="6" t="s">
        <v>9841</v>
      </c>
      <c r="B758" s="6" t="s">
        <v>8742</v>
      </c>
      <c r="C758" s="6" t="s">
        <v>109</v>
      </c>
      <c r="D758" s="6" t="s">
        <v>8743</v>
      </c>
      <c r="E758" s="8" t="s">
        <v>62</v>
      </c>
      <c r="F758" s="8">
        <v>0</v>
      </c>
      <c r="G758" s="8">
        <v>3</v>
      </c>
      <c r="H758" s="6" t="s">
        <v>344</v>
      </c>
      <c r="I758" s="184" t="s">
        <v>11392</v>
      </c>
      <c r="J758" s="184" t="s">
        <v>11392</v>
      </c>
      <c r="K758" s="184" t="s">
        <v>11391</v>
      </c>
      <c r="L758" s="8">
        <v>14</v>
      </c>
      <c r="M758" s="116"/>
      <c r="P7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&lt;tr&gt;&lt;td&gt;30705-0000&lt;/td&gt;&lt;td&gt;Cementitious treated aggregate course&lt;/td&gt;&lt;td&gt;m2&lt;/td&gt;&lt;td&gt;CEMENTITIOUS TREATED AGGREGATE COURSE&lt;/td&gt;&lt;td&gt;SQYD&lt;/td&gt;&lt;td&gt;0&lt;/td&gt;&lt;td&gt;3&lt;/td&gt;&lt;td&gt;N&lt;/td&gt;&lt;td&gt; &lt;/td&gt;&lt;td&gt;&lt;/td&gt;&lt;/tr&gt;</v>
      </c>
      <c r="Q758" s="106" t="str">
        <f>IF(PayItems[[#This Row],[Date Added / Modified]]&gt;0,TEXT(PayItems[[#This Row],[Date Added / Modified]],"m/d/yyy"),"")</f>
        <v/>
      </c>
    </row>
    <row r="759" spans="1:17" x14ac:dyDescent="0.3">
      <c r="A759" s="6" t="s">
        <v>9842</v>
      </c>
      <c r="B759" s="6" t="s">
        <v>8742</v>
      </c>
      <c r="C759" s="6" t="s">
        <v>124</v>
      </c>
      <c r="D759" s="6" t="s">
        <v>8743</v>
      </c>
      <c r="E759" s="8" t="s">
        <v>66</v>
      </c>
      <c r="F759" s="8">
        <v>0</v>
      </c>
      <c r="G759" s="8">
        <v>3</v>
      </c>
      <c r="H759" s="6" t="s">
        <v>344</v>
      </c>
      <c r="I759" s="184" t="s">
        <v>11392</v>
      </c>
      <c r="J759" s="184" t="s">
        <v>11392</v>
      </c>
      <c r="K759" s="184" t="s">
        <v>11391</v>
      </c>
      <c r="L759" s="8">
        <v>14</v>
      </c>
      <c r="M759" s="116"/>
      <c r="P7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&lt;tr&gt;&lt;td&gt;30706-0000&lt;/td&gt;&lt;td&gt;Cementitious treated aggregate course&lt;/td&gt;&lt;td&gt;t&lt;/td&gt;&lt;td&gt;CEMENTITIOUS TREATED AGGREGATE COURSE&lt;/td&gt;&lt;td&gt;TON&lt;/td&gt;&lt;td&gt;0&lt;/td&gt;&lt;td&gt;3&lt;/td&gt;&lt;td&gt;N&lt;/td&gt;&lt;td&gt; &lt;/td&gt;&lt;td&gt;&lt;/td&gt;&lt;/tr&gt;</v>
      </c>
      <c r="Q759" s="106" t="str">
        <f>IF(PayItems[[#This Row],[Date Added / Modified]]&gt;0,TEXT(PayItems[[#This Row],[Date Added / Modified]],"m/d/yyy"),"")</f>
        <v/>
      </c>
    </row>
    <row r="760" spans="1:17" x14ac:dyDescent="0.3">
      <c r="A760" s="6" t="s">
        <v>9843</v>
      </c>
      <c r="B760" s="6" t="s">
        <v>151</v>
      </c>
      <c r="C760" s="6" t="s">
        <v>124</v>
      </c>
      <c r="D760" s="6" t="s">
        <v>349</v>
      </c>
      <c r="E760" s="6" t="s">
        <v>66</v>
      </c>
      <c r="F760" s="8">
        <v>0</v>
      </c>
      <c r="G760" s="8">
        <v>3</v>
      </c>
      <c r="H760" s="6" t="s">
        <v>344</v>
      </c>
      <c r="I760" s="184" t="s">
        <v>11392</v>
      </c>
      <c r="J760" s="184" t="s">
        <v>11392</v>
      </c>
      <c r="K760" s="184" t="s">
        <v>11391</v>
      </c>
      <c r="L760" s="8">
        <v>14</v>
      </c>
      <c r="M760" s="116"/>
      <c r="P7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&lt;tr&gt;&lt;td&gt;30715-0000&lt;/td&gt;&lt;td&gt;Cement&lt;/td&gt;&lt;td&gt;t&lt;/td&gt;&lt;td&gt;CEMENT&lt;/td&gt;&lt;td&gt;TON&lt;/td&gt;&lt;td&gt;0&lt;/td&gt;&lt;td&gt;3&lt;/td&gt;&lt;td&gt;N&lt;/td&gt;&lt;td&gt; &lt;/td&gt;&lt;td&gt;&lt;/td&gt;&lt;/tr&gt;</v>
      </c>
      <c r="Q760" s="106" t="str">
        <f>IF(PayItems[[#This Row],[Date Added / Modified]]&gt;0,TEXT(PayItems[[#This Row],[Date Added / Modified]],"m/d/yyy"),"")</f>
        <v/>
      </c>
    </row>
    <row r="761" spans="1:17" x14ac:dyDescent="0.3">
      <c r="A761" s="6" t="s">
        <v>9844</v>
      </c>
      <c r="B761" s="6" t="s">
        <v>138</v>
      </c>
      <c r="C761" s="6" t="s">
        <v>124</v>
      </c>
      <c r="D761" s="6" t="s">
        <v>350</v>
      </c>
      <c r="E761" s="6" t="s">
        <v>66</v>
      </c>
      <c r="F761" s="8">
        <v>0</v>
      </c>
      <c r="G761" s="8">
        <v>3</v>
      </c>
      <c r="H761" s="6" t="s">
        <v>344</v>
      </c>
      <c r="I761" s="184" t="s">
        <v>11392</v>
      </c>
      <c r="J761" s="184" t="s">
        <v>11392</v>
      </c>
      <c r="K761" s="184" t="s">
        <v>11391</v>
      </c>
      <c r="L761" s="8">
        <v>14</v>
      </c>
      <c r="M761" s="116"/>
      <c r="N761" s="6" t="s">
        <v>9971</v>
      </c>
      <c r="O761" s="6" t="s">
        <v>10109</v>
      </c>
      <c r="P7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&lt;tr&gt;&lt;td&gt;30716-0000&lt;/td&gt;&lt;td&gt;Fly ash&lt;/td&gt;&lt;td&gt;t&lt;/td&gt;&lt;td&gt;FLY ASH&lt;/td&gt;&lt;td&gt;TON&lt;/td&gt;&lt;td&gt;0&lt;/td&gt;&lt;td&gt;3&lt;/td&gt;&lt;td&gt;N&lt;/td&gt;&lt;td&gt; &lt;/td&gt;&lt;td&gt;Prior to use check to see if 304 items should be used&lt;/td&gt;&lt;/tr&gt;</v>
      </c>
      <c r="Q761" s="106" t="str">
        <f>IF(PayItems[[#This Row],[Date Added / Modified]]&gt;0,TEXT(PayItems[[#This Row],[Date Added / Modified]],"m/d/yyy"),"")</f>
        <v/>
      </c>
    </row>
    <row r="762" spans="1:17" x14ac:dyDescent="0.3">
      <c r="A762" s="6" t="s">
        <v>10092</v>
      </c>
      <c r="B762" s="6" t="s">
        <v>10090</v>
      </c>
      <c r="C762" s="6" t="s">
        <v>109</v>
      </c>
      <c r="D762" s="6" t="s">
        <v>10104</v>
      </c>
      <c r="E762" s="6" t="s">
        <v>62</v>
      </c>
      <c r="F762" s="8">
        <v>0</v>
      </c>
      <c r="G762" s="8">
        <v>3</v>
      </c>
      <c r="H762" s="6" t="s">
        <v>344</v>
      </c>
      <c r="I762" s="184" t="s">
        <v>11392</v>
      </c>
      <c r="J762" s="184" t="s">
        <v>11392</v>
      </c>
      <c r="K762" s="184" t="s">
        <v>11391</v>
      </c>
      <c r="L762" s="8">
        <v>14</v>
      </c>
      <c r="M762" s="116">
        <v>42122</v>
      </c>
      <c r="N762" s="106" t="s">
        <v>9971</v>
      </c>
      <c r="O762" s="106" t="s">
        <v>10109</v>
      </c>
      <c r="P7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&lt;tr&gt;&lt;td&gt;30801-0000&lt;/td&gt;&lt;td&gt;Recycled aggregate base&lt;/td&gt;&lt;td&gt;m2&lt;/td&gt;&lt;td&gt;RECYCLED AGGREGATE BASE&lt;/td&gt;&lt;td&gt;SQYD&lt;/td&gt;&lt;td&gt;0&lt;/td&gt;&lt;td&gt;3&lt;/td&gt;&lt;td&gt;N&lt;/td&gt;&lt;td&gt;4/28/2015&lt;/td&gt;&lt;td&gt;Prior to use check to see if 304 items should be used&lt;/td&gt;&lt;/tr&gt;</v>
      </c>
      <c r="Q762" s="106" t="str">
        <f>IF(PayItems[[#This Row],[Date Added / Modified]]&gt;0,TEXT(PayItems[[#This Row],[Date Added / Modified]],"m/d/yyy"),"")</f>
        <v>4/28/2015</v>
      </c>
    </row>
    <row r="763" spans="1:17" x14ac:dyDescent="0.3">
      <c r="A763" s="6" t="s">
        <v>10093</v>
      </c>
      <c r="B763" s="6" t="s">
        <v>10100</v>
      </c>
      <c r="C763" s="6" t="s">
        <v>109</v>
      </c>
      <c r="D763" s="6" t="s">
        <v>10105</v>
      </c>
      <c r="E763" s="6" t="s">
        <v>62</v>
      </c>
      <c r="F763" s="8">
        <v>0</v>
      </c>
      <c r="G763" s="8">
        <v>3</v>
      </c>
      <c r="H763" s="6" t="s">
        <v>344</v>
      </c>
      <c r="I763" s="184" t="s">
        <v>11392</v>
      </c>
      <c r="J763" s="184" t="s">
        <v>11392</v>
      </c>
      <c r="K763" s="184" t="s">
        <v>11391</v>
      </c>
      <c r="L763" s="8">
        <v>14</v>
      </c>
      <c r="M763" s="116">
        <v>42122</v>
      </c>
      <c r="N763" s="106" t="s">
        <v>9971</v>
      </c>
      <c r="O763" s="106" t="s">
        <v>10109</v>
      </c>
      <c r="P7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&lt;tr&gt;&lt;td&gt;30801-1000&lt;/td&gt;&lt;td&gt;Recycled aggregate base, 150mm depth&lt;/td&gt;&lt;td&gt;m2&lt;/td&gt;&lt;td&gt;RECYCLED AGGREGATE BASE, 6-INCH DEPTH&lt;/td&gt;&lt;td&gt;SQYD&lt;/td&gt;&lt;td&gt;0&lt;/td&gt;&lt;td&gt;3&lt;/td&gt;&lt;td&gt;N&lt;/td&gt;&lt;td&gt;4/28/2015&lt;/td&gt;&lt;td&gt;Prior to use check to see if 304 items should be used&lt;/td&gt;&lt;/tr&gt;</v>
      </c>
      <c r="Q763" s="106" t="str">
        <f>IF(PayItems[[#This Row],[Date Added / Modified]]&gt;0,TEXT(PayItems[[#This Row],[Date Added / Modified]],"m/d/yyy"),"")</f>
        <v>4/28/2015</v>
      </c>
    </row>
    <row r="764" spans="1:17" x14ac:dyDescent="0.3">
      <c r="A764" s="6" t="s">
        <v>10094</v>
      </c>
      <c r="B764" s="6" t="s">
        <v>10101</v>
      </c>
      <c r="C764" s="6" t="s">
        <v>109</v>
      </c>
      <c r="D764" s="6" t="s">
        <v>10106</v>
      </c>
      <c r="E764" s="6" t="s">
        <v>62</v>
      </c>
      <c r="F764" s="8">
        <v>0</v>
      </c>
      <c r="G764" s="8">
        <v>3</v>
      </c>
      <c r="H764" s="6" t="s">
        <v>344</v>
      </c>
      <c r="I764" s="184" t="s">
        <v>11392</v>
      </c>
      <c r="J764" s="184" t="s">
        <v>11392</v>
      </c>
      <c r="K764" s="184" t="s">
        <v>11391</v>
      </c>
      <c r="L764" s="8">
        <v>14</v>
      </c>
      <c r="M764" s="116">
        <v>42122</v>
      </c>
      <c r="N764" s="106" t="s">
        <v>9971</v>
      </c>
      <c r="O764" s="106" t="s">
        <v>10109</v>
      </c>
      <c r="P7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&lt;tr&gt;&lt;td&gt;30801-2000&lt;/td&gt;&lt;td&gt;Recycled aggregate base, 200mm depth&lt;/td&gt;&lt;td&gt;m2&lt;/td&gt;&lt;td&gt;RECYCLED AGGREGATE BASE, 8-INCH DEPTH&lt;/td&gt;&lt;td&gt;SQYD&lt;/td&gt;&lt;td&gt;0&lt;/td&gt;&lt;td&gt;3&lt;/td&gt;&lt;td&gt;N&lt;/td&gt;&lt;td&gt;4/28/2015&lt;/td&gt;&lt;td&gt;Prior to use check to see if 304 items should be used&lt;/td&gt;&lt;/tr&gt;</v>
      </c>
      <c r="Q764" s="106" t="str">
        <f>IF(PayItems[[#This Row],[Date Added / Modified]]&gt;0,TEXT(PayItems[[#This Row],[Date Added / Modified]],"m/d/yyy"),"")</f>
        <v>4/28/2015</v>
      </c>
    </row>
    <row r="765" spans="1:17" x14ac:dyDescent="0.3">
      <c r="A765" s="6" t="s">
        <v>10095</v>
      </c>
      <c r="B765" s="6" t="s">
        <v>10102</v>
      </c>
      <c r="C765" s="6" t="s">
        <v>109</v>
      </c>
      <c r="D765" s="6" t="s">
        <v>10107</v>
      </c>
      <c r="E765" s="6" t="s">
        <v>62</v>
      </c>
      <c r="F765" s="8">
        <v>0</v>
      </c>
      <c r="G765" s="8">
        <v>3</v>
      </c>
      <c r="H765" s="6" t="s">
        <v>344</v>
      </c>
      <c r="I765" s="184" t="s">
        <v>11392</v>
      </c>
      <c r="J765" s="184" t="s">
        <v>11392</v>
      </c>
      <c r="K765" s="184" t="s">
        <v>11391</v>
      </c>
      <c r="L765" s="8">
        <v>14</v>
      </c>
      <c r="M765" s="116">
        <v>42122</v>
      </c>
      <c r="N765" s="106" t="s">
        <v>9971</v>
      </c>
      <c r="O765" s="106" t="s">
        <v>10109</v>
      </c>
      <c r="P7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&lt;tr&gt;&lt;td&gt;30801-3000&lt;/td&gt;&lt;td&gt;Recycled aggregate base, 250mm depth&lt;/td&gt;&lt;td&gt;m2&lt;/td&gt;&lt;td&gt;RECYCLED AGGREGATE BASE, 10-INCH DEPTH&lt;/td&gt;&lt;td&gt;SQYD&lt;/td&gt;&lt;td&gt;0&lt;/td&gt;&lt;td&gt;3&lt;/td&gt;&lt;td&gt;N&lt;/td&gt;&lt;td&gt;4/28/2015&lt;/td&gt;&lt;td&gt;Prior to use check to see if 304 items should be used&lt;/td&gt;&lt;/tr&gt;</v>
      </c>
      <c r="Q765" s="106" t="str">
        <f>IF(PayItems[[#This Row],[Date Added / Modified]]&gt;0,TEXT(PayItems[[#This Row],[Date Added / Modified]],"m/d/yyy"),"")</f>
        <v>4/28/2015</v>
      </c>
    </row>
    <row r="766" spans="1:17" x14ac:dyDescent="0.3">
      <c r="A766" s="6" t="s">
        <v>10096</v>
      </c>
      <c r="B766" s="6" t="s">
        <v>10103</v>
      </c>
      <c r="C766" s="6" t="s">
        <v>109</v>
      </c>
      <c r="D766" s="6" t="s">
        <v>10108</v>
      </c>
      <c r="E766" s="6" t="s">
        <v>62</v>
      </c>
      <c r="F766" s="8">
        <v>0</v>
      </c>
      <c r="G766" s="8">
        <v>3</v>
      </c>
      <c r="H766" s="6" t="s">
        <v>344</v>
      </c>
      <c r="I766" s="184" t="s">
        <v>11392</v>
      </c>
      <c r="J766" s="184" t="s">
        <v>11392</v>
      </c>
      <c r="K766" s="184" t="s">
        <v>11391</v>
      </c>
      <c r="L766" s="8">
        <v>14</v>
      </c>
      <c r="M766" s="116">
        <v>42122</v>
      </c>
      <c r="N766" s="106" t="s">
        <v>9971</v>
      </c>
      <c r="O766" s="106" t="s">
        <v>10109</v>
      </c>
      <c r="P7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&lt;tr&gt;&lt;td&gt;30801-4000&lt;/td&gt;&lt;td&gt;Recycled aggregate base, 300mm depth&lt;/td&gt;&lt;td&gt;m2&lt;/td&gt;&lt;td&gt;RECYCLED AGGREGATE BASE, 12-INCH DEPTH&lt;/td&gt;&lt;td&gt;SQYD&lt;/td&gt;&lt;td&gt;0&lt;/td&gt;&lt;td&gt;3&lt;/td&gt;&lt;td&gt;N&lt;/td&gt;&lt;td&gt;4/28/2015&lt;/td&gt;&lt;td&gt;Prior to use check to see if 304 items should be used&lt;/td&gt;&lt;/tr&gt;</v>
      </c>
      <c r="Q766" s="106" t="str">
        <f>IF(PayItems[[#This Row],[Date Added / Modified]]&gt;0,TEXT(PayItems[[#This Row],[Date Added / Modified]],"m/d/yyy"),"")</f>
        <v>4/28/2015</v>
      </c>
    </row>
    <row r="767" spans="1:17" x14ac:dyDescent="0.3">
      <c r="A767" s="6" t="s">
        <v>10097</v>
      </c>
      <c r="B767" s="6" t="s">
        <v>10090</v>
      </c>
      <c r="C767" s="6" t="s">
        <v>113</v>
      </c>
      <c r="D767" s="6" t="s">
        <v>10104</v>
      </c>
      <c r="E767" s="6" t="s">
        <v>65</v>
      </c>
      <c r="F767" s="8">
        <v>0</v>
      </c>
      <c r="G767" s="8">
        <v>3</v>
      </c>
      <c r="H767" s="6" t="s">
        <v>344</v>
      </c>
      <c r="I767" s="184" t="s">
        <v>11392</v>
      </c>
      <c r="J767" s="184" t="s">
        <v>11392</v>
      </c>
      <c r="K767" s="184" t="s">
        <v>11391</v>
      </c>
      <c r="L767" s="8">
        <v>14</v>
      </c>
      <c r="M767" s="116">
        <v>42122</v>
      </c>
      <c r="N767" s="106" t="s">
        <v>9971</v>
      </c>
      <c r="O767" s="106" t="s">
        <v>10109</v>
      </c>
      <c r="P7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&lt;tr&gt;&lt;td&gt;30802-0000&lt;/td&gt;&lt;td&gt;Recycled aggregate base&lt;/td&gt;&lt;td&gt;m3&lt;/td&gt;&lt;td&gt;RECYCLED AGGREGATE BASE&lt;/td&gt;&lt;td&gt;CUYD&lt;/td&gt;&lt;td&gt;0&lt;/td&gt;&lt;td&gt;3&lt;/td&gt;&lt;td&gt;N&lt;/td&gt;&lt;td&gt;4/28/2015&lt;/td&gt;&lt;td&gt;Prior to use check to see if 304 items should be used&lt;/td&gt;&lt;/tr&gt;</v>
      </c>
      <c r="Q767" s="106" t="str">
        <f>IF(PayItems[[#This Row],[Date Added / Modified]]&gt;0,TEXT(PayItems[[#This Row],[Date Added / Modified]],"m/d/yyy"),"")</f>
        <v>4/28/2015</v>
      </c>
    </row>
    <row r="768" spans="1:17" x14ac:dyDescent="0.3">
      <c r="A768" s="6" t="s">
        <v>10098</v>
      </c>
      <c r="B768" s="6" t="s">
        <v>10090</v>
      </c>
      <c r="C768" s="6" t="s">
        <v>124</v>
      </c>
      <c r="D768" s="6" t="s">
        <v>10104</v>
      </c>
      <c r="E768" s="6" t="s">
        <v>66</v>
      </c>
      <c r="F768" s="8">
        <v>0</v>
      </c>
      <c r="G768" s="8">
        <v>3</v>
      </c>
      <c r="H768" s="6" t="s">
        <v>344</v>
      </c>
      <c r="I768" s="184" t="s">
        <v>11392</v>
      </c>
      <c r="J768" s="184" t="s">
        <v>11392</v>
      </c>
      <c r="K768" s="184" t="s">
        <v>11391</v>
      </c>
      <c r="L768" s="8">
        <v>14</v>
      </c>
      <c r="M768" s="116">
        <v>42122</v>
      </c>
      <c r="N768" s="106" t="s">
        <v>9971</v>
      </c>
      <c r="O768" s="106" t="s">
        <v>10109</v>
      </c>
      <c r="P7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&lt;tr&gt;&lt;td&gt;30803-0000&lt;/td&gt;&lt;td&gt;Recycled aggregate base&lt;/td&gt;&lt;td&gt;t&lt;/td&gt;&lt;td&gt;RECYCLED AGGREGATE BASE&lt;/td&gt;&lt;td&gt;TON&lt;/td&gt;&lt;td&gt;0&lt;/td&gt;&lt;td&gt;3&lt;/td&gt;&lt;td&gt;N&lt;/td&gt;&lt;td&gt;4/28/2015&lt;/td&gt;&lt;td&gt;Prior to use check to see if 304 items should be used&lt;/td&gt;&lt;/tr&gt;</v>
      </c>
      <c r="Q768" s="106" t="str">
        <f>IF(PayItems[[#This Row],[Date Added / Modified]]&gt;0,TEXT(PayItems[[#This Row],[Date Added / Modified]],"m/d/yyy"),"")</f>
        <v>4/28/2015</v>
      </c>
    </row>
    <row r="769" spans="1:17" x14ac:dyDescent="0.3">
      <c r="A769" s="6" t="s">
        <v>10099</v>
      </c>
      <c r="B769" s="6" t="s">
        <v>151</v>
      </c>
      <c r="C769" s="6" t="s">
        <v>124</v>
      </c>
      <c r="D769" s="6" t="s">
        <v>349</v>
      </c>
      <c r="E769" s="6" t="s">
        <v>66</v>
      </c>
      <c r="F769" s="8">
        <v>0</v>
      </c>
      <c r="G769" s="8">
        <v>3</v>
      </c>
      <c r="H769" s="6" t="s">
        <v>344</v>
      </c>
      <c r="I769" s="184" t="s">
        <v>11392</v>
      </c>
      <c r="J769" s="184" t="s">
        <v>11392</v>
      </c>
      <c r="K769" s="184" t="s">
        <v>11391</v>
      </c>
      <c r="L769" s="8">
        <v>14</v>
      </c>
      <c r="M769" s="116">
        <v>42122</v>
      </c>
      <c r="N769" s="106" t="s">
        <v>9971</v>
      </c>
      <c r="O769" s="106" t="s">
        <v>10109</v>
      </c>
      <c r="P7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&lt;tr&gt;&lt;td&gt;30810-0000&lt;/td&gt;&lt;td&gt;Cement&lt;/td&gt;&lt;td&gt;t&lt;/td&gt;&lt;td&gt;CEMENT&lt;/td&gt;&lt;td&gt;TON&lt;/td&gt;&lt;td&gt;0&lt;/td&gt;&lt;td&gt;3&lt;/td&gt;&lt;td&gt;N&lt;/td&gt;&lt;td&gt;4/28/2015&lt;/td&gt;&lt;td&gt;Prior to use check to see if 304 items should be used&lt;/td&gt;&lt;/tr&gt;</v>
      </c>
      <c r="Q769" s="106" t="str">
        <f>IF(PayItems[[#This Row],[Date Added / Modified]]&gt;0,TEXT(PayItems[[#This Row],[Date Added / Modified]],"m/d/yyy"),"")</f>
        <v>4/28/2015</v>
      </c>
    </row>
    <row r="770" spans="1:17" x14ac:dyDescent="0.3">
      <c r="A770" s="6" t="s">
        <v>9033</v>
      </c>
      <c r="B770" s="8" t="s">
        <v>8749</v>
      </c>
      <c r="C770" s="8" t="s">
        <v>124</v>
      </c>
      <c r="D770" s="8" t="s">
        <v>8750</v>
      </c>
      <c r="E770" s="8" t="s">
        <v>66</v>
      </c>
      <c r="F770" s="8">
        <v>0</v>
      </c>
      <c r="G770" s="8">
        <v>3</v>
      </c>
      <c r="H770" s="6" t="s">
        <v>184</v>
      </c>
      <c r="I770" s="184" t="s">
        <v>11391</v>
      </c>
      <c r="J770" s="184" t="s">
        <v>11392</v>
      </c>
      <c r="K770" s="184" t="s">
        <v>11391</v>
      </c>
      <c r="L770" s="8">
        <v>14</v>
      </c>
      <c r="M770" s="116"/>
      <c r="P7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&lt;tr&gt;&lt;td&gt;30901-0000&lt;/td&gt;&lt;td&gt;Emulsified asphalt treated aggregate base&lt;/td&gt;&lt;td&gt;t&lt;/td&gt;&lt;td&gt;EMULSIFIED ASPHALT TREATED AGGREGATE BASE&lt;/td&gt;&lt;td&gt;TON&lt;/td&gt;&lt;td&gt;0&lt;/td&gt;&lt;td&gt;3&lt;/td&gt;&lt;td&gt;NM&lt;/td&gt;&lt;td&gt; &lt;/td&gt;&lt;td&gt;&lt;/td&gt;&lt;/tr&gt;</v>
      </c>
      <c r="Q770" s="106" t="str">
        <f>IF(PayItems[[#This Row],[Date Added / Modified]]&gt;0,TEXT(PayItems[[#This Row],[Date Added / Modified]],"m/d/yyy"),"")</f>
        <v/>
      </c>
    </row>
    <row r="771" spans="1:17" x14ac:dyDescent="0.3">
      <c r="A771" s="6" t="s">
        <v>416</v>
      </c>
      <c r="B771" s="8" t="s">
        <v>417</v>
      </c>
      <c r="C771" s="8" t="s">
        <v>124</v>
      </c>
      <c r="D771" s="8" t="s">
        <v>418</v>
      </c>
      <c r="E771" s="8" t="s">
        <v>66</v>
      </c>
      <c r="F771" s="8">
        <v>0</v>
      </c>
      <c r="G771" s="8">
        <v>3</v>
      </c>
      <c r="H771" s="6" t="s">
        <v>184</v>
      </c>
      <c r="I771" s="184" t="s">
        <v>11391</v>
      </c>
      <c r="J771" s="184" t="s">
        <v>11392</v>
      </c>
      <c r="K771" s="184" t="s">
        <v>11391</v>
      </c>
      <c r="L771" s="8">
        <v>14</v>
      </c>
      <c r="M771" s="116"/>
      <c r="P7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&lt;tr&gt;&lt;td&gt;30901-1000&lt;/td&gt;&lt;td&gt;Emulsified asphalt treated aggregate base, grading C&lt;/td&gt;&lt;td&gt;t&lt;/td&gt;&lt;td&gt;EMULSIFIED ASPHALT TREATED AGGREGATE BASE, GRADING C&lt;/td&gt;&lt;td&gt;TON&lt;/td&gt;&lt;td&gt;0&lt;/td&gt;&lt;td&gt;3&lt;/td&gt;&lt;td&gt;NM&lt;/td&gt;&lt;td&gt; &lt;/td&gt;&lt;td&gt;&lt;/td&gt;&lt;/tr&gt;</v>
      </c>
      <c r="Q771" s="106" t="str">
        <f>IF(PayItems[[#This Row],[Date Added / Modified]]&gt;0,TEXT(PayItems[[#This Row],[Date Added / Modified]],"m/d/yyy"),"")</f>
        <v/>
      </c>
    </row>
    <row r="772" spans="1:17" x14ac:dyDescent="0.3">
      <c r="A772" s="6" t="s">
        <v>419</v>
      </c>
      <c r="B772" s="8" t="s">
        <v>420</v>
      </c>
      <c r="C772" s="8" t="s">
        <v>124</v>
      </c>
      <c r="D772" s="8" t="s">
        <v>421</v>
      </c>
      <c r="E772" s="8" t="s">
        <v>66</v>
      </c>
      <c r="F772" s="8">
        <v>0</v>
      </c>
      <c r="G772" s="8">
        <v>3</v>
      </c>
      <c r="H772" s="6" t="s">
        <v>184</v>
      </c>
      <c r="I772" s="184" t="s">
        <v>11391</v>
      </c>
      <c r="J772" s="184" t="s">
        <v>11392</v>
      </c>
      <c r="K772" s="184" t="s">
        <v>11391</v>
      </c>
      <c r="L772" s="8">
        <v>14</v>
      </c>
      <c r="M772" s="116"/>
      <c r="P7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&lt;tr&gt;&lt;td&gt;30901-2000&lt;/td&gt;&lt;td&gt;Emulsified asphalt treated aggregate base, grading D&lt;/td&gt;&lt;td&gt;t&lt;/td&gt;&lt;td&gt;EMULSIFIED ASPHALT TREATED AGGREGATE BASE, GRADING D&lt;/td&gt;&lt;td&gt;TON&lt;/td&gt;&lt;td&gt;0&lt;/td&gt;&lt;td&gt;3&lt;/td&gt;&lt;td&gt;NM&lt;/td&gt;&lt;td&gt; &lt;/td&gt;&lt;td&gt;&lt;/td&gt;&lt;/tr&gt;</v>
      </c>
      <c r="Q772" s="106" t="str">
        <f>IF(PayItems[[#This Row],[Date Added / Modified]]&gt;0,TEXT(PayItems[[#This Row],[Date Added / Modified]],"m/d/yyy"),"")</f>
        <v/>
      </c>
    </row>
    <row r="773" spans="1:17" x14ac:dyDescent="0.3">
      <c r="A773" s="6" t="s">
        <v>422</v>
      </c>
      <c r="B773" s="8" t="s">
        <v>423</v>
      </c>
      <c r="C773" s="8" t="s">
        <v>124</v>
      </c>
      <c r="D773" s="8" t="s">
        <v>424</v>
      </c>
      <c r="E773" s="8" t="s">
        <v>66</v>
      </c>
      <c r="F773" s="8">
        <v>0</v>
      </c>
      <c r="G773" s="8">
        <v>3</v>
      </c>
      <c r="H773" s="6" t="s">
        <v>184</v>
      </c>
      <c r="I773" s="184" t="s">
        <v>11391</v>
      </c>
      <c r="J773" s="184" t="s">
        <v>11392</v>
      </c>
      <c r="K773" s="184" t="s">
        <v>11391</v>
      </c>
      <c r="L773" s="8">
        <v>14</v>
      </c>
      <c r="M773" s="116"/>
      <c r="P7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&lt;tr&gt;&lt;td&gt;30901-3000&lt;/td&gt;&lt;td&gt;Emulsified asphalt treated aggregate base, grading E&lt;/td&gt;&lt;td&gt;t&lt;/td&gt;&lt;td&gt;EMULSIFIED ASPHALT TREATED AGGREGATE BASE, GRADING E&lt;/td&gt;&lt;td&gt;TON&lt;/td&gt;&lt;td&gt;0&lt;/td&gt;&lt;td&gt;3&lt;/td&gt;&lt;td&gt;NM&lt;/td&gt;&lt;td&gt; &lt;/td&gt;&lt;td&gt;&lt;/td&gt;&lt;/tr&gt;</v>
      </c>
      <c r="Q773" s="106" t="str">
        <f>IF(PayItems[[#This Row],[Date Added / Modified]]&gt;0,TEXT(PayItems[[#This Row],[Date Added / Modified]],"m/d/yyy"),"")</f>
        <v/>
      </c>
    </row>
    <row r="774" spans="1:17" x14ac:dyDescent="0.3">
      <c r="A774" s="6" t="s">
        <v>425</v>
      </c>
      <c r="B774" s="8" t="s">
        <v>426</v>
      </c>
      <c r="C774" s="8" t="s">
        <v>124</v>
      </c>
      <c r="D774" s="8" t="s">
        <v>427</v>
      </c>
      <c r="E774" s="8" t="s">
        <v>66</v>
      </c>
      <c r="F774" s="8">
        <v>0</v>
      </c>
      <c r="G774" s="8">
        <v>3</v>
      </c>
      <c r="H774" s="6" t="s">
        <v>184</v>
      </c>
      <c r="I774" s="184" t="s">
        <v>11391</v>
      </c>
      <c r="J774" s="184" t="s">
        <v>11392</v>
      </c>
      <c r="K774" s="184" t="s">
        <v>11391</v>
      </c>
      <c r="L774" s="8">
        <v>14</v>
      </c>
      <c r="M774" s="116"/>
      <c r="P7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&lt;tr&gt;&lt;td&gt;30901-4000&lt;/td&gt;&lt;td&gt;Emulsified asphalt treated aggregate base, grading C or D&lt;/td&gt;&lt;td&gt;t&lt;/td&gt;&lt;td&gt;EMULSIFIED ASPHALT TREATED AGGREGATE BASE, GRADING C OR D&lt;/td&gt;&lt;td&gt;TON&lt;/td&gt;&lt;td&gt;0&lt;/td&gt;&lt;td&gt;3&lt;/td&gt;&lt;td&gt;NM&lt;/td&gt;&lt;td&gt; &lt;/td&gt;&lt;td&gt;&lt;/td&gt;&lt;/tr&gt;</v>
      </c>
      <c r="Q774" s="106" t="str">
        <f>IF(PayItems[[#This Row],[Date Added / Modified]]&gt;0,TEXT(PayItems[[#This Row],[Date Added / Modified]],"m/d/yyy"),"")</f>
        <v/>
      </c>
    </row>
    <row r="775" spans="1:17" x14ac:dyDescent="0.3">
      <c r="A775" s="6" t="s">
        <v>9034</v>
      </c>
      <c r="B775" s="8" t="s">
        <v>8749</v>
      </c>
      <c r="C775" s="8" t="s">
        <v>109</v>
      </c>
      <c r="D775" s="8" t="s">
        <v>8750</v>
      </c>
      <c r="E775" s="8" t="s">
        <v>62</v>
      </c>
      <c r="F775" s="8">
        <v>0</v>
      </c>
      <c r="G775" s="8">
        <v>3</v>
      </c>
      <c r="H775" s="6" t="s">
        <v>184</v>
      </c>
      <c r="I775" s="184" t="s">
        <v>11391</v>
      </c>
      <c r="J775" s="184" t="s">
        <v>11392</v>
      </c>
      <c r="K775" s="184" t="s">
        <v>11391</v>
      </c>
      <c r="L775" s="8">
        <v>14</v>
      </c>
      <c r="M775" s="116"/>
      <c r="P7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&lt;tr&gt;&lt;td&gt;30902-0000&lt;/td&gt;&lt;td&gt;Emulsified asphalt treated aggregate base&lt;/td&gt;&lt;td&gt;m2&lt;/td&gt;&lt;td&gt;EMULSIFIED ASPHALT TREATED AGGREGATE BASE&lt;/td&gt;&lt;td&gt;SQYD&lt;/td&gt;&lt;td&gt;0&lt;/td&gt;&lt;td&gt;3&lt;/td&gt;&lt;td&gt;NM&lt;/td&gt;&lt;td&gt; &lt;/td&gt;&lt;td&gt;&lt;/td&gt;&lt;/tr&gt;</v>
      </c>
      <c r="Q775" s="106" t="str">
        <f>IF(PayItems[[#This Row],[Date Added / Modified]]&gt;0,TEXT(PayItems[[#This Row],[Date Added / Modified]],"m/d/yyy"),"")</f>
        <v/>
      </c>
    </row>
    <row r="776" spans="1:17" x14ac:dyDescent="0.3">
      <c r="A776" s="6" t="s">
        <v>428</v>
      </c>
      <c r="B776" s="8" t="s">
        <v>417</v>
      </c>
      <c r="C776" s="8" t="s">
        <v>109</v>
      </c>
      <c r="D776" s="8" t="s">
        <v>418</v>
      </c>
      <c r="E776" s="8" t="s">
        <v>62</v>
      </c>
      <c r="F776" s="8">
        <v>0</v>
      </c>
      <c r="G776" s="8">
        <v>3</v>
      </c>
      <c r="H776" s="6" t="s">
        <v>184</v>
      </c>
      <c r="I776" s="184" t="s">
        <v>11391</v>
      </c>
      <c r="J776" s="184" t="s">
        <v>11392</v>
      </c>
      <c r="K776" s="184" t="s">
        <v>11391</v>
      </c>
      <c r="L776" s="8">
        <v>14</v>
      </c>
      <c r="M776" s="116"/>
      <c r="P7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&lt;tr&gt;&lt;td&gt;30902-1000&lt;/td&gt;&lt;td&gt;Emulsified asphalt treated aggregate base, grading C&lt;/td&gt;&lt;td&gt;m2&lt;/td&gt;&lt;td&gt;EMULSIFIED ASPHALT TREATED AGGREGATE BASE, GRADING C&lt;/td&gt;&lt;td&gt;SQYD&lt;/td&gt;&lt;td&gt;0&lt;/td&gt;&lt;td&gt;3&lt;/td&gt;&lt;td&gt;NM&lt;/td&gt;&lt;td&gt; &lt;/td&gt;&lt;td&gt;&lt;/td&gt;&lt;/tr&gt;</v>
      </c>
      <c r="Q776" s="106" t="str">
        <f>IF(PayItems[[#This Row],[Date Added / Modified]]&gt;0,TEXT(PayItems[[#This Row],[Date Added / Modified]],"m/d/yyy"),"")</f>
        <v/>
      </c>
    </row>
    <row r="777" spans="1:17" x14ac:dyDescent="0.3">
      <c r="A777" s="6" t="s">
        <v>429</v>
      </c>
      <c r="B777" s="8" t="s">
        <v>420</v>
      </c>
      <c r="C777" s="8" t="s">
        <v>109</v>
      </c>
      <c r="D777" s="8" t="s">
        <v>421</v>
      </c>
      <c r="E777" s="8" t="s">
        <v>62</v>
      </c>
      <c r="F777" s="8">
        <v>0</v>
      </c>
      <c r="G777" s="8">
        <v>3</v>
      </c>
      <c r="H777" s="6" t="s">
        <v>184</v>
      </c>
      <c r="I777" s="184" t="s">
        <v>11391</v>
      </c>
      <c r="J777" s="184" t="s">
        <v>11392</v>
      </c>
      <c r="K777" s="184" t="s">
        <v>11391</v>
      </c>
      <c r="L777" s="8">
        <v>14</v>
      </c>
      <c r="M777" s="116"/>
      <c r="P7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&lt;tr&gt;&lt;td&gt;30902-2000&lt;/td&gt;&lt;td&gt;Emulsified asphalt treated aggregate base, grading D&lt;/td&gt;&lt;td&gt;m2&lt;/td&gt;&lt;td&gt;EMULSIFIED ASPHALT TREATED AGGREGATE BASE, GRADING D&lt;/td&gt;&lt;td&gt;SQYD&lt;/td&gt;&lt;td&gt;0&lt;/td&gt;&lt;td&gt;3&lt;/td&gt;&lt;td&gt;NM&lt;/td&gt;&lt;td&gt; &lt;/td&gt;&lt;td&gt;&lt;/td&gt;&lt;/tr&gt;</v>
      </c>
      <c r="Q777" s="106" t="str">
        <f>IF(PayItems[[#This Row],[Date Added / Modified]]&gt;0,TEXT(PayItems[[#This Row],[Date Added / Modified]],"m/d/yyy"),"")</f>
        <v/>
      </c>
    </row>
    <row r="778" spans="1:17" x14ac:dyDescent="0.3">
      <c r="A778" s="6" t="s">
        <v>430</v>
      </c>
      <c r="B778" s="8" t="s">
        <v>423</v>
      </c>
      <c r="C778" s="8" t="s">
        <v>109</v>
      </c>
      <c r="D778" s="8" t="s">
        <v>424</v>
      </c>
      <c r="E778" s="8" t="s">
        <v>62</v>
      </c>
      <c r="F778" s="8">
        <v>0</v>
      </c>
      <c r="G778" s="8">
        <v>3</v>
      </c>
      <c r="H778" s="6" t="s">
        <v>184</v>
      </c>
      <c r="I778" s="184" t="s">
        <v>11391</v>
      </c>
      <c r="J778" s="184" t="s">
        <v>11392</v>
      </c>
      <c r="K778" s="184" t="s">
        <v>11391</v>
      </c>
      <c r="L778" s="8">
        <v>14</v>
      </c>
      <c r="M778" s="116"/>
      <c r="P7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&lt;tr&gt;&lt;td&gt;30902-3000&lt;/td&gt;&lt;td&gt;Emulsified asphalt treated aggregate base, grading E&lt;/td&gt;&lt;td&gt;m2&lt;/td&gt;&lt;td&gt;EMULSIFIED ASPHALT TREATED AGGREGATE BASE, GRADING E&lt;/td&gt;&lt;td&gt;SQYD&lt;/td&gt;&lt;td&gt;0&lt;/td&gt;&lt;td&gt;3&lt;/td&gt;&lt;td&gt;NM&lt;/td&gt;&lt;td&gt; &lt;/td&gt;&lt;td&gt;&lt;/td&gt;&lt;/tr&gt;</v>
      </c>
      <c r="Q778" s="106" t="str">
        <f>IF(PayItems[[#This Row],[Date Added / Modified]]&gt;0,TEXT(PayItems[[#This Row],[Date Added / Modified]],"m/d/yyy"),"")</f>
        <v/>
      </c>
    </row>
    <row r="779" spans="1:17" x14ac:dyDescent="0.3">
      <c r="A779" s="6" t="s">
        <v>431</v>
      </c>
      <c r="B779" s="8" t="s">
        <v>426</v>
      </c>
      <c r="C779" s="8" t="s">
        <v>109</v>
      </c>
      <c r="D779" s="8" t="s">
        <v>427</v>
      </c>
      <c r="E779" s="8" t="s">
        <v>62</v>
      </c>
      <c r="F779" s="8">
        <v>0</v>
      </c>
      <c r="G779" s="8">
        <v>3</v>
      </c>
      <c r="H779" s="6" t="s">
        <v>184</v>
      </c>
      <c r="I779" s="184" t="s">
        <v>11391</v>
      </c>
      <c r="J779" s="184" t="s">
        <v>11392</v>
      </c>
      <c r="K779" s="184" t="s">
        <v>11391</v>
      </c>
      <c r="L779" s="8">
        <v>14</v>
      </c>
      <c r="M779" s="116"/>
      <c r="P7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&lt;tr&gt;&lt;td&gt;30902-4000&lt;/td&gt;&lt;td&gt;Emulsified asphalt treated aggregate base, grading C or D&lt;/td&gt;&lt;td&gt;m2&lt;/td&gt;&lt;td&gt;EMULSIFIED ASPHALT TREATED AGGREGATE BASE, GRADING C OR D&lt;/td&gt;&lt;td&gt;SQYD&lt;/td&gt;&lt;td&gt;0&lt;/td&gt;&lt;td&gt;3&lt;/td&gt;&lt;td&gt;NM&lt;/td&gt;&lt;td&gt; &lt;/td&gt;&lt;td&gt;&lt;/td&gt;&lt;/tr&gt;</v>
      </c>
      <c r="Q779" s="106" t="str">
        <f>IF(PayItems[[#This Row],[Date Added / Modified]]&gt;0,TEXT(PayItems[[#This Row],[Date Added / Modified]],"m/d/yyy"),"")</f>
        <v/>
      </c>
    </row>
    <row r="780" spans="1:17" x14ac:dyDescent="0.3">
      <c r="A780" s="6" t="s">
        <v>9035</v>
      </c>
      <c r="B780" s="8" t="s">
        <v>8749</v>
      </c>
      <c r="C780" s="8" t="s">
        <v>113</v>
      </c>
      <c r="D780" s="8" t="s">
        <v>8750</v>
      </c>
      <c r="E780" s="8" t="s">
        <v>65</v>
      </c>
      <c r="F780" s="8">
        <v>0</v>
      </c>
      <c r="G780" s="8">
        <v>3</v>
      </c>
      <c r="H780" s="6" t="s">
        <v>184</v>
      </c>
      <c r="I780" s="184" t="s">
        <v>11391</v>
      </c>
      <c r="J780" s="184" t="s">
        <v>11392</v>
      </c>
      <c r="K780" s="184" t="s">
        <v>11391</v>
      </c>
      <c r="L780" s="8">
        <v>14</v>
      </c>
      <c r="M780" s="116"/>
      <c r="P7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&lt;tr&gt;&lt;td&gt;30903-0000&lt;/td&gt;&lt;td&gt;Emulsified asphalt treated aggregate base&lt;/td&gt;&lt;td&gt;m3&lt;/td&gt;&lt;td&gt;EMULSIFIED ASPHALT TREATED AGGREGATE BASE&lt;/td&gt;&lt;td&gt;CUYD&lt;/td&gt;&lt;td&gt;0&lt;/td&gt;&lt;td&gt;3&lt;/td&gt;&lt;td&gt;NM&lt;/td&gt;&lt;td&gt; &lt;/td&gt;&lt;td&gt;&lt;/td&gt;&lt;/tr&gt;</v>
      </c>
      <c r="Q780" s="106" t="str">
        <f>IF(PayItems[[#This Row],[Date Added / Modified]]&gt;0,TEXT(PayItems[[#This Row],[Date Added / Modified]],"m/d/yyy"),"")</f>
        <v/>
      </c>
    </row>
    <row r="781" spans="1:17" x14ac:dyDescent="0.3">
      <c r="A781" s="6" t="s">
        <v>432</v>
      </c>
      <c r="B781" s="8" t="s">
        <v>417</v>
      </c>
      <c r="C781" s="8" t="s">
        <v>113</v>
      </c>
      <c r="D781" s="8" t="s">
        <v>418</v>
      </c>
      <c r="E781" s="8" t="s">
        <v>65</v>
      </c>
      <c r="F781" s="8">
        <v>0</v>
      </c>
      <c r="G781" s="8">
        <v>3</v>
      </c>
      <c r="H781" s="6" t="s">
        <v>184</v>
      </c>
      <c r="I781" s="184" t="s">
        <v>11391</v>
      </c>
      <c r="J781" s="184" t="s">
        <v>11392</v>
      </c>
      <c r="K781" s="184" t="s">
        <v>11391</v>
      </c>
      <c r="L781" s="8">
        <v>14</v>
      </c>
      <c r="M781" s="116"/>
      <c r="P7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&lt;tr&gt;&lt;td&gt;30903-1000&lt;/td&gt;&lt;td&gt;Emulsified asphalt treated aggregate base, grading C&lt;/td&gt;&lt;td&gt;m3&lt;/td&gt;&lt;td&gt;EMULSIFIED ASPHALT TREATED AGGREGATE BASE, GRADING C&lt;/td&gt;&lt;td&gt;CUYD&lt;/td&gt;&lt;td&gt;0&lt;/td&gt;&lt;td&gt;3&lt;/td&gt;&lt;td&gt;NM&lt;/td&gt;&lt;td&gt; &lt;/td&gt;&lt;td&gt;&lt;/td&gt;&lt;/tr&gt;</v>
      </c>
      <c r="Q781" s="106" t="str">
        <f>IF(PayItems[[#This Row],[Date Added / Modified]]&gt;0,TEXT(PayItems[[#This Row],[Date Added / Modified]],"m/d/yyy"),"")</f>
        <v/>
      </c>
    </row>
    <row r="782" spans="1:17" x14ac:dyDescent="0.3">
      <c r="A782" s="6" t="s">
        <v>433</v>
      </c>
      <c r="B782" s="8" t="s">
        <v>420</v>
      </c>
      <c r="C782" s="8" t="s">
        <v>113</v>
      </c>
      <c r="D782" s="8" t="s">
        <v>421</v>
      </c>
      <c r="E782" s="8" t="s">
        <v>65</v>
      </c>
      <c r="F782" s="8">
        <v>0</v>
      </c>
      <c r="G782" s="8">
        <v>3</v>
      </c>
      <c r="H782" s="6" t="s">
        <v>184</v>
      </c>
      <c r="I782" s="184" t="s">
        <v>11391</v>
      </c>
      <c r="J782" s="184" t="s">
        <v>11392</v>
      </c>
      <c r="K782" s="184" t="s">
        <v>11391</v>
      </c>
      <c r="L782" s="8">
        <v>14</v>
      </c>
      <c r="M782" s="116"/>
      <c r="P7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&lt;tr&gt;&lt;td&gt;30903-2000&lt;/td&gt;&lt;td&gt;Emulsified asphalt treated aggregate base, grading D&lt;/td&gt;&lt;td&gt;m3&lt;/td&gt;&lt;td&gt;EMULSIFIED ASPHALT TREATED AGGREGATE BASE, GRADING D&lt;/td&gt;&lt;td&gt;CUYD&lt;/td&gt;&lt;td&gt;0&lt;/td&gt;&lt;td&gt;3&lt;/td&gt;&lt;td&gt;NM&lt;/td&gt;&lt;td&gt; &lt;/td&gt;&lt;td&gt;&lt;/td&gt;&lt;/tr&gt;</v>
      </c>
      <c r="Q782" s="106" t="str">
        <f>IF(PayItems[[#This Row],[Date Added / Modified]]&gt;0,TEXT(PayItems[[#This Row],[Date Added / Modified]],"m/d/yyy"),"")</f>
        <v/>
      </c>
    </row>
    <row r="783" spans="1:17" x14ac:dyDescent="0.3">
      <c r="A783" s="6" t="s">
        <v>434</v>
      </c>
      <c r="B783" s="8" t="s">
        <v>423</v>
      </c>
      <c r="C783" s="8" t="s">
        <v>113</v>
      </c>
      <c r="D783" s="8" t="s">
        <v>424</v>
      </c>
      <c r="E783" s="8" t="s">
        <v>65</v>
      </c>
      <c r="F783" s="8">
        <v>0</v>
      </c>
      <c r="G783" s="8">
        <v>3</v>
      </c>
      <c r="H783" s="6" t="s">
        <v>184</v>
      </c>
      <c r="I783" s="184" t="s">
        <v>11391</v>
      </c>
      <c r="J783" s="184" t="s">
        <v>11392</v>
      </c>
      <c r="K783" s="184" t="s">
        <v>11391</v>
      </c>
      <c r="L783" s="8">
        <v>14</v>
      </c>
      <c r="M783" s="116"/>
      <c r="P7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&lt;tr&gt;&lt;td&gt;30903-3000&lt;/td&gt;&lt;td&gt;Emulsified asphalt treated aggregate base, grading E&lt;/td&gt;&lt;td&gt;m3&lt;/td&gt;&lt;td&gt;EMULSIFIED ASPHALT TREATED AGGREGATE BASE, GRADING E&lt;/td&gt;&lt;td&gt;CUYD&lt;/td&gt;&lt;td&gt;0&lt;/td&gt;&lt;td&gt;3&lt;/td&gt;&lt;td&gt;NM&lt;/td&gt;&lt;td&gt; &lt;/td&gt;&lt;td&gt;&lt;/td&gt;&lt;/tr&gt;</v>
      </c>
      <c r="Q783" s="106" t="str">
        <f>IF(PayItems[[#This Row],[Date Added / Modified]]&gt;0,TEXT(PayItems[[#This Row],[Date Added / Modified]],"m/d/yyy"),"")</f>
        <v/>
      </c>
    </row>
    <row r="784" spans="1:17" x14ac:dyDescent="0.3">
      <c r="A784" s="6" t="s">
        <v>435</v>
      </c>
      <c r="B784" s="8" t="s">
        <v>426</v>
      </c>
      <c r="C784" s="8" t="s">
        <v>113</v>
      </c>
      <c r="D784" s="8" t="s">
        <v>427</v>
      </c>
      <c r="E784" s="8" t="s">
        <v>65</v>
      </c>
      <c r="F784" s="8">
        <v>0</v>
      </c>
      <c r="G784" s="8">
        <v>3</v>
      </c>
      <c r="H784" s="6" t="s">
        <v>184</v>
      </c>
      <c r="I784" s="184" t="s">
        <v>11391</v>
      </c>
      <c r="J784" s="184" t="s">
        <v>11392</v>
      </c>
      <c r="K784" s="184" t="s">
        <v>11391</v>
      </c>
      <c r="L784" s="8">
        <v>14</v>
      </c>
      <c r="M784" s="116"/>
      <c r="P7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&lt;tr&gt;&lt;td&gt;30903-4000&lt;/td&gt;&lt;td&gt;Emulsified asphalt treated aggregate base, grading C or D&lt;/td&gt;&lt;td&gt;m3&lt;/td&gt;&lt;td&gt;EMULSIFIED ASPHALT TREATED AGGREGATE BASE, GRADING C OR D&lt;/td&gt;&lt;td&gt;CUYD&lt;/td&gt;&lt;td&gt;0&lt;/td&gt;&lt;td&gt;3&lt;/td&gt;&lt;td&gt;NM&lt;/td&gt;&lt;td&gt; &lt;/td&gt;&lt;td&gt;&lt;/td&gt;&lt;/tr&gt;</v>
      </c>
      <c r="Q784" s="106" t="str">
        <f>IF(PayItems[[#This Row],[Date Added / Modified]]&gt;0,TEXT(PayItems[[#This Row],[Date Added / Modified]],"m/d/yyy"),"")</f>
        <v/>
      </c>
    </row>
    <row r="785" spans="1:17" x14ac:dyDescent="0.3">
      <c r="A785" s="6" t="s">
        <v>9036</v>
      </c>
      <c r="B785" s="8" t="s">
        <v>14</v>
      </c>
      <c r="C785" s="8" t="s">
        <v>124</v>
      </c>
      <c r="D785" s="8" t="s">
        <v>411</v>
      </c>
      <c r="E785" s="8" t="s">
        <v>66</v>
      </c>
      <c r="F785" s="8">
        <v>0</v>
      </c>
      <c r="G785" s="8">
        <v>3</v>
      </c>
      <c r="H785" s="6" t="s">
        <v>344</v>
      </c>
      <c r="I785" s="184" t="s">
        <v>11392</v>
      </c>
      <c r="J785" s="184" t="s">
        <v>11392</v>
      </c>
      <c r="K785" s="184" t="s">
        <v>11391</v>
      </c>
      <c r="L785" s="8">
        <v>14</v>
      </c>
      <c r="M785" s="116"/>
      <c r="P7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&lt;tr&gt;&lt;td&gt;30910-0000&lt;/td&gt;&lt;td&gt;Emulsified asphalt&lt;/td&gt;&lt;td&gt;t&lt;/td&gt;&lt;td&gt;EMULSIFIED ASPHALT&lt;/td&gt;&lt;td&gt;TON&lt;/td&gt;&lt;td&gt;0&lt;/td&gt;&lt;td&gt;3&lt;/td&gt;&lt;td&gt;N&lt;/td&gt;&lt;td&gt; &lt;/td&gt;&lt;td&gt;&lt;/td&gt;&lt;/tr&gt;</v>
      </c>
      <c r="Q785" s="106" t="str">
        <f>IF(PayItems[[#This Row],[Date Added / Modified]]&gt;0,TEXT(PayItems[[#This Row],[Date Added / Modified]],"m/d/yyy"),"")</f>
        <v/>
      </c>
    </row>
    <row r="786" spans="1:17" x14ac:dyDescent="0.3">
      <c r="A786" s="6" t="s">
        <v>9041</v>
      </c>
      <c r="B786" s="6" t="s">
        <v>9522</v>
      </c>
      <c r="C786" s="6" t="s">
        <v>5</v>
      </c>
      <c r="D786" s="6" t="s">
        <v>9524</v>
      </c>
      <c r="E786" s="8" t="s">
        <v>58</v>
      </c>
      <c r="F786" s="8">
        <v>3</v>
      </c>
      <c r="G786" s="8">
        <v>3</v>
      </c>
      <c r="H786" s="6" t="s">
        <v>344</v>
      </c>
      <c r="I786" s="184" t="s">
        <v>11392</v>
      </c>
      <c r="J786" s="184" t="s">
        <v>11392</v>
      </c>
      <c r="K786" s="184" t="s">
        <v>11391</v>
      </c>
      <c r="L786" s="8">
        <v>14</v>
      </c>
      <c r="M786" s="116"/>
      <c r="P7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&lt;tr&gt;&lt;td&gt;31001-1000&lt;/td&gt;&lt;td&gt;Cold in-place recycled asphalt base course, type A&lt;/td&gt;&lt;td&gt;km&lt;/td&gt;&lt;td&gt;COLD IN-PLACE RECYCLED ASPHALT BASE COURSE, TYPE A&lt;/td&gt;&lt;td&gt;MILE&lt;/td&gt;&lt;td&gt;3&lt;/td&gt;&lt;td&gt;3&lt;/td&gt;&lt;td&gt;N&lt;/td&gt;&lt;td&gt; &lt;/td&gt;&lt;td&gt;&lt;/td&gt;&lt;/tr&gt;</v>
      </c>
      <c r="Q786" s="106" t="str">
        <f>IF(PayItems[[#This Row],[Date Added / Modified]]&gt;0,TEXT(PayItems[[#This Row],[Date Added / Modified]],"m/d/yyy"),"")</f>
        <v/>
      </c>
    </row>
    <row r="787" spans="1:17" x14ac:dyDescent="0.3">
      <c r="A787" s="6" t="s">
        <v>9042</v>
      </c>
      <c r="B787" s="6" t="s">
        <v>9523</v>
      </c>
      <c r="C787" s="6" t="s">
        <v>5</v>
      </c>
      <c r="D787" s="6" t="s">
        <v>9525</v>
      </c>
      <c r="E787" s="8" t="s">
        <v>58</v>
      </c>
      <c r="F787" s="8">
        <v>3</v>
      </c>
      <c r="G787" s="8">
        <v>3</v>
      </c>
      <c r="H787" s="6" t="s">
        <v>344</v>
      </c>
      <c r="I787" s="184" t="s">
        <v>11392</v>
      </c>
      <c r="J787" s="184" t="s">
        <v>11392</v>
      </c>
      <c r="K787" s="184" t="s">
        <v>11391</v>
      </c>
      <c r="L787" s="8">
        <v>14</v>
      </c>
      <c r="M787" s="116"/>
      <c r="P7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&lt;tr&gt;&lt;td&gt;31001-2000&lt;/td&gt;&lt;td&gt;Cold in-place recycled asphalt base course, type B&lt;/td&gt;&lt;td&gt;km&lt;/td&gt;&lt;td&gt;COLD IN-PLACE RECYCLED ASPHALT BASE COURSE, TYPE B&lt;/td&gt;&lt;td&gt;MILE&lt;/td&gt;&lt;td&gt;3&lt;/td&gt;&lt;td&gt;3&lt;/td&gt;&lt;td&gt;N&lt;/td&gt;&lt;td&gt; &lt;/td&gt;&lt;td&gt;&lt;/td&gt;&lt;/tr&gt;</v>
      </c>
      <c r="Q787" s="106" t="str">
        <f>IF(PayItems[[#This Row],[Date Added / Modified]]&gt;0,TEXT(PayItems[[#This Row],[Date Added / Modified]],"m/d/yyy"),"")</f>
        <v/>
      </c>
    </row>
    <row r="788" spans="1:17" x14ac:dyDescent="0.3">
      <c r="A788" s="6" t="s">
        <v>9043</v>
      </c>
      <c r="B788" s="6" t="s">
        <v>9522</v>
      </c>
      <c r="C788" s="6" t="s">
        <v>109</v>
      </c>
      <c r="D788" s="6" t="s">
        <v>9524</v>
      </c>
      <c r="E788" s="8" t="s">
        <v>62</v>
      </c>
      <c r="F788" s="8">
        <v>0</v>
      </c>
      <c r="G788" s="8">
        <v>3</v>
      </c>
      <c r="H788" s="6" t="s">
        <v>344</v>
      </c>
      <c r="I788" s="184" t="s">
        <v>11392</v>
      </c>
      <c r="J788" s="184" t="s">
        <v>11392</v>
      </c>
      <c r="K788" s="184" t="s">
        <v>11391</v>
      </c>
      <c r="L788" s="8">
        <v>14</v>
      </c>
      <c r="M788" s="116"/>
      <c r="P7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&lt;tr&gt;&lt;td&gt;31002-1000&lt;/td&gt;&lt;td&gt;Cold in-place recycled asphalt base course, type A&lt;/td&gt;&lt;td&gt;m2&lt;/td&gt;&lt;td&gt;COLD IN-PLACE RECYCLED ASPHALT BASE COURSE, TYPE A&lt;/td&gt;&lt;td&gt;SQYD&lt;/td&gt;&lt;td&gt;0&lt;/td&gt;&lt;td&gt;3&lt;/td&gt;&lt;td&gt;N&lt;/td&gt;&lt;td&gt; &lt;/td&gt;&lt;td&gt;&lt;/td&gt;&lt;/tr&gt;</v>
      </c>
      <c r="Q788" s="106" t="str">
        <f>IF(PayItems[[#This Row],[Date Added / Modified]]&gt;0,TEXT(PayItems[[#This Row],[Date Added / Modified]],"m/d/yyy"),"")</f>
        <v/>
      </c>
    </row>
    <row r="789" spans="1:17" x14ac:dyDescent="0.3">
      <c r="A789" s="6" t="s">
        <v>9044</v>
      </c>
      <c r="B789" s="6" t="s">
        <v>9523</v>
      </c>
      <c r="C789" s="6" t="s">
        <v>109</v>
      </c>
      <c r="D789" s="6" t="s">
        <v>9525</v>
      </c>
      <c r="E789" s="8" t="s">
        <v>62</v>
      </c>
      <c r="F789" s="8">
        <v>0</v>
      </c>
      <c r="G789" s="8">
        <v>3</v>
      </c>
      <c r="H789" s="6" t="s">
        <v>344</v>
      </c>
      <c r="I789" s="184" t="s">
        <v>11392</v>
      </c>
      <c r="J789" s="184" t="s">
        <v>11392</v>
      </c>
      <c r="K789" s="184" t="s">
        <v>11391</v>
      </c>
      <c r="L789" s="8">
        <v>14</v>
      </c>
      <c r="M789" s="116"/>
      <c r="P7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&lt;tr&gt;&lt;td&gt;31002-2000&lt;/td&gt;&lt;td&gt;Cold in-place recycled asphalt base course, type B&lt;/td&gt;&lt;td&gt;m2&lt;/td&gt;&lt;td&gt;COLD IN-PLACE RECYCLED ASPHALT BASE COURSE, TYPE B&lt;/td&gt;&lt;td&gt;SQYD&lt;/td&gt;&lt;td&gt;0&lt;/td&gt;&lt;td&gt;3&lt;/td&gt;&lt;td&gt;N&lt;/td&gt;&lt;td&gt; &lt;/td&gt;&lt;td&gt;&lt;/td&gt;&lt;/tr&gt;</v>
      </c>
      <c r="Q789" s="106" t="str">
        <f>IF(PayItems[[#This Row],[Date Added / Modified]]&gt;0,TEXT(PayItems[[#This Row],[Date Added / Modified]],"m/d/yyy"),"")</f>
        <v/>
      </c>
    </row>
    <row r="790" spans="1:17" x14ac:dyDescent="0.3">
      <c r="A790" s="6" t="s">
        <v>9037</v>
      </c>
      <c r="B790" s="6" t="s">
        <v>14</v>
      </c>
      <c r="C790" s="6" t="s">
        <v>124</v>
      </c>
      <c r="D790" s="6" t="s">
        <v>411</v>
      </c>
      <c r="E790" s="8" t="s">
        <v>66</v>
      </c>
      <c r="F790" s="8">
        <v>0</v>
      </c>
      <c r="G790" s="8">
        <v>3</v>
      </c>
      <c r="H790" s="6" t="s">
        <v>344</v>
      </c>
      <c r="I790" s="184" t="s">
        <v>11392</v>
      </c>
      <c r="J790" s="184" t="s">
        <v>11392</v>
      </c>
      <c r="K790" s="184" t="s">
        <v>11391</v>
      </c>
      <c r="L790" s="8">
        <v>14</v>
      </c>
      <c r="M790" s="116"/>
      <c r="P7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&lt;tr&gt;&lt;td&gt;31010-0000&lt;/td&gt;&lt;td&gt;Emulsified asphalt&lt;/td&gt;&lt;td&gt;t&lt;/td&gt;&lt;td&gt;EMULSIFIED ASPHALT&lt;/td&gt;&lt;td&gt;TON&lt;/td&gt;&lt;td&gt;0&lt;/td&gt;&lt;td&gt;3&lt;/td&gt;&lt;td&gt;N&lt;/td&gt;&lt;td&gt; &lt;/td&gt;&lt;td&gt;&lt;/td&gt;&lt;/tr&gt;</v>
      </c>
      <c r="Q790" s="106" t="str">
        <f>IF(PayItems[[#This Row],[Date Added / Modified]]&gt;0,TEXT(PayItems[[#This Row],[Date Added / Modified]],"m/d/yyy"),"")</f>
        <v/>
      </c>
    </row>
    <row r="791" spans="1:17" x14ac:dyDescent="0.3">
      <c r="A791" s="6" t="s">
        <v>9038</v>
      </c>
      <c r="B791" s="6" t="s">
        <v>136</v>
      </c>
      <c r="C791" s="6" t="s">
        <v>124</v>
      </c>
      <c r="D791" s="6" t="s">
        <v>351</v>
      </c>
      <c r="E791" s="8" t="s">
        <v>66</v>
      </c>
      <c r="F791" s="8">
        <v>0</v>
      </c>
      <c r="G791" s="8">
        <v>3</v>
      </c>
      <c r="H791" s="6" t="s">
        <v>344</v>
      </c>
      <c r="I791" s="184" t="s">
        <v>11392</v>
      </c>
      <c r="J791" s="184" t="s">
        <v>11392</v>
      </c>
      <c r="K791" s="184" t="s">
        <v>11391</v>
      </c>
      <c r="L791" s="8">
        <v>14</v>
      </c>
      <c r="M791" s="116"/>
      <c r="P7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&lt;tr&gt;&lt;td&gt;31011-0000&lt;/td&gt;&lt;td&gt;Lime&lt;/td&gt;&lt;td&gt;t&lt;/td&gt;&lt;td&gt;LIME&lt;/td&gt;&lt;td&gt;TON&lt;/td&gt;&lt;td&gt;0&lt;/td&gt;&lt;td&gt;3&lt;/td&gt;&lt;td&gt;N&lt;/td&gt;&lt;td&gt; &lt;/td&gt;&lt;td&gt;&lt;/td&gt;&lt;/tr&gt;</v>
      </c>
      <c r="Q791" s="106" t="str">
        <f>IF(PayItems[[#This Row],[Date Added / Modified]]&gt;0,TEXT(PayItems[[#This Row],[Date Added / Modified]],"m/d/yyy"),"")</f>
        <v/>
      </c>
    </row>
    <row r="792" spans="1:17" x14ac:dyDescent="0.3">
      <c r="A792" s="6" t="s">
        <v>9039</v>
      </c>
      <c r="B792" s="6" t="s">
        <v>151</v>
      </c>
      <c r="C792" s="6" t="s">
        <v>124</v>
      </c>
      <c r="D792" s="6" t="s">
        <v>349</v>
      </c>
      <c r="E792" s="8" t="s">
        <v>66</v>
      </c>
      <c r="F792" s="8">
        <v>0</v>
      </c>
      <c r="G792" s="8">
        <v>3</v>
      </c>
      <c r="H792" s="6" t="s">
        <v>344</v>
      </c>
      <c r="I792" s="184" t="s">
        <v>11392</v>
      </c>
      <c r="J792" s="184" t="s">
        <v>11392</v>
      </c>
      <c r="K792" s="184" t="s">
        <v>11391</v>
      </c>
      <c r="L792" s="8">
        <v>14</v>
      </c>
      <c r="M792" s="116"/>
      <c r="P7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&lt;tr&gt;&lt;td&gt;31012-0000&lt;/td&gt;&lt;td&gt;Cement&lt;/td&gt;&lt;td&gt;t&lt;/td&gt;&lt;td&gt;CEMENT&lt;/td&gt;&lt;td&gt;TON&lt;/td&gt;&lt;td&gt;0&lt;/td&gt;&lt;td&gt;3&lt;/td&gt;&lt;td&gt;N&lt;/td&gt;&lt;td&gt; &lt;/td&gt;&lt;td&gt;&lt;/td&gt;&lt;/tr&gt;</v>
      </c>
      <c r="Q792" s="106" t="str">
        <f>IF(PayItems[[#This Row],[Date Added / Modified]]&gt;0,TEXT(PayItems[[#This Row],[Date Added / Modified]],"m/d/yyy"),"")</f>
        <v/>
      </c>
    </row>
    <row r="793" spans="1:17" x14ac:dyDescent="0.3">
      <c r="A793" s="6" t="s">
        <v>9040</v>
      </c>
      <c r="B793" s="6" t="s">
        <v>103</v>
      </c>
      <c r="C793" s="6" t="s">
        <v>124</v>
      </c>
      <c r="D793" s="6" t="s">
        <v>441</v>
      </c>
      <c r="E793" s="8" t="s">
        <v>66</v>
      </c>
      <c r="F793" s="8">
        <v>0</v>
      </c>
      <c r="G793" s="8">
        <v>3</v>
      </c>
      <c r="H793" s="6" t="s">
        <v>344</v>
      </c>
      <c r="I793" s="184" t="s">
        <v>11392</v>
      </c>
      <c r="J793" s="184" t="s">
        <v>11392</v>
      </c>
      <c r="K793" s="184" t="s">
        <v>11391</v>
      </c>
      <c r="L793" s="8">
        <v>14</v>
      </c>
      <c r="M793" s="116"/>
      <c r="P7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&lt;tr&gt;&lt;td&gt;31013-0000&lt;/td&gt;&lt;td&gt;Blotter&lt;/td&gt;&lt;td&gt;t&lt;/td&gt;&lt;td&gt;BLOTTER&lt;/td&gt;&lt;td&gt;TON&lt;/td&gt;&lt;td&gt;0&lt;/td&gt;&lt;td&gt;3&lt;/td&gt;&lt;td&gt;N&lt;/td&gt;&lt;td&gt; &lt;/td&gt;&lt;td&gt;&lt;/td&gt;&lt;/tr&gt;</v>
      </c>
      <c r="Q793" s="106" t="str">
        <f>IF(PayItems[[#This Row],[Date Added / Modified]]&gt;0,TEXT(PayItems[[#This Row],[Date Added / Modified]],"m/d/yyy"),"")</f>
        <v/>
      </c>
    </row>
    <row r="794" spans="1:17" x14ac:dyDescent="0.3">
      <c r="A794" s="6" t="s">
        <v>8704</v>
      </c>
      <c r="B794" s="6" t="s">
        <v>8751</v>
      </c>
      <c r="C794" s="6" t="s">
        <v>5</v>
      </c>
      <c r="D794" s="6" t="s">
        <v>8755</v>
      </c>
      <c r="E794" s="6" t="s">
        <v>58</v>
      </c>
      <c r="F794" s="8">
        <v>3</v>
      </c>
      <c r="G794" s="8">
        <v>3</v>
      </c>
      <c r="H794" s="6" t="s">
        <v>184</v>
      </c>
      <c r="I794" s="184" t="s">
        <v>11391</v>
      </c>
      <c r="J794" s="184" t="s">
        <v>11392</v>
      </c>
      <c r="K794" s="184" t="s">
        <v>11391</v>
      </c>
      <c r="L794" s="8">
        <v>14</v>
      </c>
      <c r="M794" s="116"/>
      <c r="P7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&lt;tr&gt;&lt;td&gt;31101-1000&lt;/td&gt;&lt;td&gt;Stabilized aggregate surface course, imported aggregate&lt;/td&gt;&lt;td&gt;km&lt;/td&gt;&lt;td&gt;STABILIZED AGGREGATE SURFACE COURSE, IMPORTED AGGREGATE&lt;/td&gt;&lt;td&gt;MILE&lt;/td&gt;&lt;td&gt;3&lt;/td&gt;&lt;td&gt;3&lt;/td&gt;&lt;td&gt;NM&lt;/td&gt;&lt;td&gt; &lt;/td&gt;&lt;td&gt;&lt;/td&gt;&lt;/tr&gt;</v>
      </c>
      <c r="Q794" s="106" t="str">
        <f>IF(PayItems[[#This Row],[Date Added / Modified]]&gt;0,TEXT(PayItems[[#This Row],[Date Added / Modified]],"m/d/yyy"),"")</f>
        <v/>
      </c>
    </row>
    <row r="795" spans="1:17" x14ac:dyDescent="0.3">
      <c r="A795" s="6" t="s">
        <v>8705</v>
      </c>
      <c r="B795" s="6" t="s">
        <v>8752</v>
      </c>
      <c r="C795" s="6" t="s">
        <v>5</v>
      </c>
      <c r="D795" s="6" t="s">
        <v>8756</v>
      </c>
      <c r="E795" s="6" t="s">
        <v>58</v>
      </c>
      <c r="F795" s="8">
        <v>3</v>
      </c>
      <c r="G795" s="8">
        <v>3</v>
      </c>
      <c r="H795" s="6" t="s">
        <v>344</v>
      </c>
      <c r="I795" s="184" t="s">
        <v>11392</v>
      </c>
      <c r="J795" s="184" t="s">
        <v>11392</v>
      </c>
      <c r="K795" s="184" t="s">
        <v>11391</v>
      </c>
      <c r="L795" s="8">
        <v>14</v>
      </c>
      <c r="M795" s="116"/>
      <c r="P7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&lt;tr&gt;&lt;td&gt;31101-2000&lt;/td&gt;&lt;td&gt;Stabilized aggregate surface course, in-place aggregate&lt;/td&gt;&lt;td&gt;km&lt;/td&gt;&lt;td&gt;STABILIZED AGGREGATE SURFACE COURSE, IN-PLACE AGGREGATE&lt;/td&gt;&lt;td&gt;MILE&lt;/td&gt;&lt;td&gt;3&lt;/td&gt;&lt;td&gt;3&lt;/td&gt;&lt;td&gt;N&lt;/td&gt;&lt;td&gt; &lt;/td&gt;&lt;td&gt;&lt;/td&gt;&lt;/tr&gt;</v>
      </c>
      <c r="Q795" s="106" t="str">
        <f>IF(PayItems[[#This Row],[Date Added / Modified]]&gt;0,TEXT(PayItems[[#This Row],[Date Added / Modified]],"m/d/yyy"),"")</f>
        <v/>
      </c>
    </row>
    <row r="796" spans="1:17" x14ac:dyDescent="0.3">
      <c r="A796" s="6" t="s">
        <v>8706</v>
      </c>
      <c r="B796" s="6" t="s">
        <v>8753</v>
      </c>
      <c r="C796" s="6" t="s">
        <v>5</v>
      </c>
      <c r="D796" s="6" t="s">
        <v>8757</v>
      </c>
      <c r="E796" s="6" t="s">
        <v>58</v>
      </c>
      <c r="F796" s="8">
        <v>3</v>
      </c>
      <c r="G796" s="8">
        <v>3</v>
      </c>
      <c r="H796" s="6" t="s">
        <v>184</v>
      </c>
      <c r="I796" s="184" t="s">
        <v>11391</v>
      </c>
      <c r="J796" s="184" t="s">
        <v>11392</v>
      </c>
      <c r="K796" s="184" t="s">
        <v>11391</v>
      </c>
      <c r="L796" s="8">
        <v>14</v>
      </c>
      <c r="M796" s="116"/>
      <c r="P7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&lt;tr&gt;&lt;td&gt;31101-3000&lt;/td&gt;&lt;td&gt;Stabilized aggregate surface course, calcium chloride, imported aggregate&lt;/td&gt;&lt;td&gt;km&lt;/td&gt;&lt;td&gt;STABILIZED AGGREGATE SURFACE COURSE, CALCIUM CHLORIDE, IMPORTED AGGREGATE&lt;/td&gt;&lt;td&gt;MILE&lt;/td&gt;&lt;td&gt;3&lt;/td&gt;&lt;td&gt;3&lt;/td&gt;&lt;td&gt;NM&lt;/td&gt;&lt;td&gt; &lt;/td&gt;&lt;td&gt;&lt;/td&gt;&lt;/tr&gt;</v>
      </c>
      <c r="Q796" s="106" t="str">
        <f>IF(PayItems[[#This Row],[Date Added / Modified]]&gt;0,TEXT(PayItems[[#This Row],[Date Added / Modified]],"m/d/yyy"),"")</f>
        <v/>
      </c>
    </row>
    <row r="797" spans="1:17" x14ac:dyDescent="0.3">
      <c r="A797" s="6" t="s">
        <v>8707</v>
      </c>
      <c r="B797" s="6" t="s">
        <v>8754</v>
      </c>
      <c r="C797" s="6" t="s">
        <v>5</v>
      </c>
      <c r="D797" s="6" t="s">
        <v>8758</v>
      </c>
      <c r="E797" s="6" t="s">
        <v>58</v>
      </c>
      <c r="F797" s="8">
        <v>3</v>
      </c>
      <c r="G797" s="8">
        <v>3</v>
      </c>
      <c r="H797" s="6" t="s">
        <v>344</v>
      </c>
      <c r="I797" s="184" t="s">
        <v>11392</v>
      </c>
      <c r="J797" s="184" t="s">
        <v>11392</v>
      </c>
      <c r="K797" s="184" t="s">
        <v>11391</v>
      </c>
      <c r="L797" s="8">
        <v>14</v>
      </c>
      <c r="M797" s="116"/>
      <c r="P7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&lt;tr&gt;&lt;td&gt;31101-4000&lt;/td&gt;&lt;td&gt;Stabilized aggregate surface course, calcium chloride, in-place aggregate&lt;/td&gt;&lt;td&gt;km&lt;/td&gt;&lt;td&gt;STABILIZED AGGREGATE SURFACE COURSE, CALCIUM CHLORIDE, IN-PLACE AGGREGATE&lt;/td&gt;&lt;td&gt;MILE&lt;/td&gt;&lt;td&gt;3&lt;/td&gt;&lt;td&gt;3&lt;/td&gt;&lt;td&gt;N&lt;/td&gt;&lt;td&gt; &lt;/td&gt;&lt;td&gt;&lt;/td&gt;&lt;/tr&gt;</v>
      </c>
      <c r="Q797" s="106" t="str">
        <f>IF(PayItems[[#This Row],[Date Added / Modified]]&gt;0,TEXT(PayItems[[#This Row],[Date Added / Modified]],"m/d/yyy"),"")</f>
        <v/>
      </c>
    </row>
    <row r="798" spans="1:17" x14ac:dyDescent="0.3">
      <c r="A798" s="6" t="s">
        <v>8708</v>
      </c>
      <c r="B798" s="6" t="s">
        <v>8751</v>
      </c>
      <c r="C798" s="6" t="s">
        <v>109</v>
      </c>
      <c r="D798" s="6" t="s">
        <v>8755</v>
      </c>
      <c r="E798" s="6" t="s">
        <v>62</v>
      </c>
      <c r="F798" s="8">
        <v>0</v>
      </c>
      <c r="G798" s="8">
        <v>3</v>
      </c>
      <c r="H798" s="6" t="s">
        <v>184</v>
      </c>
      <c r="I798" s="184" t="s">
        <v>11391</v>
      </c>
      <c r="J798" s="184" t="s">
        <v>11392</v>
      </c>
      <c r="K798" s="184" t="s">
        <v>11391</v>
      </c>
      <c r="L798" s="8">
        <v>14</v>
      </c>
      <c r="M798" s="116"/>
      <c r="P7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&lt;tr&gt;&lt;td&gt;31102-1000&lt;/td&gt;&lt;td&gt;Stabilized aggregate surface course, imported aggregate&lt;/td&gt;&lt;td&gt;m2&lt;/td&gt;&lt;td&gt;STABILIZED AGGREGATE SURFACE COURSE, IMPORTED AGGREGATE&lt;/td&gt;&lt;td&gt;SQYD&lt;/td&gt;&lt;td&gt;0&lt;/td&gt;&lt;td&gt;3&lt;/td&gt;&lt;td&gt;NM&lt;/td&gt;&lt;td&gt; &lt;/td&gt;&lt;td&gt;&lt;/td&gt;&lt;/tr&gt;</v>
      </c>
      <c r="Q798" s="106" t="str">
        <f>IF(PayItems[[#This Row],[Date Added / Modified]]&gt;0,TEXT(PayItems[[#This Row],[Date Added / Modified]],"m/d/yyy"),"")</f>
        <v/>
      </c>
    </row>
    <row r="799" spans="1:17" x14ac:dyDescent="0.3">
      <c r="A799" s="6" t="s">
        <v>8709</v>
      </c>
      <c r="B799" s="6" t="s">
        <v>8752</v>
      </c>
      <c r="C799" s="6" t="s">
        <v>109</v>
      </c>
      <c r="D799" s="6" t="s">
        <v>8756</v>
      </c>
      <c r="E799" s="6" t="s">
        <v>62</v>
      </c>
      <c r="F799" s="8">
        <v>0</v>
      </c>
      <c r="G799" s="8">
        <v>3</v>
      </c>
      <c r="H799" s="6" t="s">
        <v>344</v>
      </c>
      <c r="I799" s="184" t="s">
        <v>11392</v>
      </c>
      <c r="J799" s="184" t="s">
        <v>11392</v>
      </c>
      <c r="K799" s="184" t="s">
        <v>11391</v>
      </c>
      <c r="L799" s="8">
        <v>14</v>
      </c>
      <c r="M799" s="116"/>
      <c r="P7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&lt;tr&gt;&lt;td&gt;31102-2000&lt;/td&gt;&lt;td&gt;Stabilized aggregate surface course, in-place aggregate&lt;/td&gt;&lt;td&gt;m2&lt;/td&gt;&lt;td&gt;STABILIZED AGGREGATE SURFACE COURSE, IN-PLACE AGGREGATE&lt;/td&gt;&lt;td&gt;SQYD&lt;/td&gt;&lt;td&gt;0&lt;/td&gt;&lt;td&gt;3&lt;/td&gt;&lt;td&gt;N&lt;/td&gt;&lt;td&gt; &lt;/td&gt;&lt;td&gt;&lt;/td&gt;&lt;/tr&gt;</v>
      </c>
      <c r="Q799" s="106" t="str">
        <f>IF(PayItems[[#This Row],[Date Added / Modified]]&gt;0,TEXT(PayItems[[#This Row],[Date Added / Modified]],"m/d/yyy"),"")</f>
        <v/>
      </c>
    </row>
    <row r="800" spans="1:17" x14ac:dyDescent="0.3">
      <c r="A800" s="6" t="s">
        <v>8710</v>
      </c>
      <c r="B800" s="6" t="s">
        <v>8753</v>
      </c>
      <c r="C800" s="6" t="s">
        <v>109</v>
      </c>
      <c r="D800" s="6" t="s">
        <v>8757</v>
      </c>
      <c r="E800" s="6" t="s">
        <v>62</v>
      </c>
      <c r="F800" s="8">
        <v>0</v>
      </c>
      <c r="G800" s="8">
        <v>3</v>
      </c>
      <c r="H800" s="6" t="s">
        <v>184</v>
      </c>
      <c r="I800" s="184" t="s">
        <v>11391</v>
      </c>
      <c r="J800" s="184" t="s">
        <v>11392</v>
      </c>
      <c r="K800" s="184" t="s">
        <v>11391</v>
      </c>
      <c r="L800" s="8">
        <v>14</v>
      </c>
      <c r="M800" s="116"/>
      <c r="P8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&lt;tr&gt;&lt;td&gt;31102-3000&lt;/td&gt;&lt;td&gt;Stabilized aggregate surface course, calcium chloride, imported aggregate&lt;/td&gt;&lt;td&gt;m2&lt;/td&gt;&lt;td&gt;STABILIZED AGGREGATE SURFACE COURSE, CALCIUM CHLORIDE, IMPORTED AGGREGATE&lt;/td&gt;&lt;td&gt;SQYD&lt;/td&gt;&lt;td&gt;0&lt;/td&gt;&lt;td&gt;3&lt;/td&gt;&lt;td&gt;NM&lt;/td&gt;&lt;td&gt; &lt;/td&gt;&lt;td&gt;&lt;/td&gt;&lt;/tr&gt;</v>
      </c>
      <c r="Q800" s="106" t="str">
        <f>IF(PayItems[[#This Row],[Date Added / Modified]]&gt;0,TEXT(PayItems[[#This Row],[Date Added / Modified]],"m/d/yyy"),"")</f>
        <v/>
      </c>
    </row>
    <row r="801" spans="1:17" x14ac:dyDescent="0.3">
      <c r="A801" s="6" t="s">
        <v>8711</v>
      </c>
      <c r="B801" s="6" t="s">
        <v>8754</v>
      </c>
      <c r="C801" s="6" t="s">
        <v>109</v>
      </c>
      <c r="D801" s="6" t="s">
        <v>8758</v>
      </c>
      <c r="E801" s="6" t="s">
        <v>62</v>
      </c>
      <c r="F801" s="8">
        <v>0</v>
      </c>
      <c r="G801" s="8">
        <v>3</v>
      </c>
      <c r="H801" s="6" t="s">
        <v>344</v>
      </c>
      <c r="I801" s="184" t="s">
        <v>11392</v>
      </c>
      <c r="J801" s="184" t="s">
        <v>11392</v>
      </c>
      <c r="K801" s="184" t="s">
        <v>11391</v>
      </c>
      <c r="L801" s="8">
        <v>14</v>
      </c>
      <c r="M801" s="116"/>
      <c r="P8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&lt;tr&gt;&lt;td&gt;31102-4000&lt;/td&gt;&lt;td&gt;Stabilized aggregate surface course, calcium chloride, in-place aggregate&lt;/td&gt;&lt;td&gt;m2&lt;/td&gt;&lt;td&gt;STABILIZED AGGREGATE SURFACE COURSE, CALCIUM CHLORIDE, IN-PLACE AGGREGATE&lt;/td&gt;&lt;td&gt;SQYD&lt;/td&gt;&lt;td&gt;0&lt;/td&gt;&lt;td&gt;3&lt;/td&gt;&lt;td&gt;N&lt;/td&gt;&lt;td&gt; &lt;/td&gt;&lt;td&gt;&lt;/td&gt;&lt;/tr&gt;</v>
      </c>
      <c r="Q801" s="106" t="str">
        <f>IF(PayItems[[#This Row],[Date Added / Modified]]&gt;0,TEXT(PayItems[[#This Row],[Date Added / Modified]],"m/d/yyy"),"")</f>
        <v/>
      </c>
    </row>
    <row r="802" spans="1:17" x14ac:dyDescent="0.3">
      <c r="A802" s="6" t="s">
        <v>8712</v>
      </c>
      <c r="B802" s="6" t="s">
        <v>8751</v>
      </c>
      <c r="C802" s="6" t="s">
        <v>124</v>
      </c>
      <c r="D802" s="6" t="s">
        <v>8755</v>
      </c>
      <c r="E802" s="6" t="s">
        <v>66</v>
      </c>
      <c r="F802" s="8">
        <v>0</v>
      </c>
      <c r="G802" s="8">
        <v>3</v>
      </c>
      <c r="H802" s="6" t="s">
        <v>184</v>
      </c>
      <c r="I802" s="184" t="s">
        <v>11391</v>
      </c>
      <c r="J802" s="184" t="s">
        <v>11392</v>
      </c>
      <c r="K802" s="184" t="s">
        <v>11391</v>
      </c>
      <c r="L802" s="8">
        <v>14</v>
      </c>
      <c r="M802" s="116"/>
      <c r="P8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&lt;tr&gt;&lt;td&gt;31103-1000&lt;/td&gt;&lt;td&gt;Stabilized aggregate surface course, imported aggregate&lt;/td&gt;&lt;td&gt;t&lt;/td&gt;&lt;td&gt;STABILIZED AGGREGATE SURFACE COURSE, IMPORTED AGGREGATE&lt;/td&gt;&lt;td&gt;TON&lt;/td&gt;&lt;td&gt;0&lt;/td&gt;&lt;td&gt;3&lt;/td&gt;&lt;td&gt;NM&lt;/td&gt;&lt;td&gt; &lt;/td&gt;&lt;td&gt;&lt;/td&gt;&lt;/tr&gt;</v>
      </c>
      <c r="Q802" s="106" t="str">
        <f>IF(PayItems[[#This Row],[Date Added / Modified]]&gt;0,TEXT(PayItems[[#This Row],[Date Added / Modified]],"m/d/yyy"),"")</f>
        <v/>
      </c>
    </row>
    <row r="803" spans="1:17" x14ac:dyDescent="0.3">
      <c r="A803" s="6" t="s">
        <v>8713</v>
      </c>
      <c r="B803" s="6" t="s">
        <v>8752</v>
      </c>
      <c r="C803" s="6" t="s">
        <v>124</v>
      </c>
      <c r="D803" s="6" t="s">
        <v>8756</v>
      </c>
      <c r="E803" s="6" t="s">
        <v>66</v>
      </c>
      <c r="F803" s="8">
        <v>0</v>
      </c>
      <c r="G803" s="8">
        <v>3</v>
      </c>
      <c r="H803" s="6" t="s">
        <v>344</v>
      </c>
      <c r="I803" s="184" t="s">
        <v>11392</v>
      </c>
      <c r="J803" s="184" t="s">
        <v>11392</v>
      </c>
      <c r="K803" s="184" t="s">
        <v>11391</v>
      </c>
      <c r="L803" s="8">
        <v>14</v>
      </c>
      <c r="M803" s="116"/>
      <c r="P8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&lt;tr&gt;&lt;td&gt;31103-2000&lt;/td&gt;&lt;td&gt;Stabilized aggregate surface course, in-place aggregate&lt;/td&gt;&lt;td&gt;t&lt;/td&gt;&lt;td&gt;STABILIZED AGGREGATE SURFACE COURSE, IN-PLACE AGGREGATE&lt;/td&gt;&lt;td&gt;TON&lt;/td&gt;&lt;td&gt;0&lt;/td&gt;&lt;td&gt;3&lt;/td&gt;&lt;td&gt;N&lt;/td&gt;&lt;td&gt; &lt;/td&gt;&lt;td&gt;&lt;/td&gt;&lt;/tr&gt;</v>
      </c>
      <c r="Q803" s="106" t="str">
        <f>IF(PayItems[[#This Row],[Date Added / Modified]]&gt;0,TEXT(PayItems[[#This Row],[Date Added / Modified]],"m/d/yyy"),"")</f>
        <v/>
      </c>
    </row>
    <row r="804" spans="1:17" x14ac:dyDescent="0.3">
      <c r="A804" s="6" t="s">
        <v>8714</v>
      </c>
      <c r="B804" s="6" t="s">
        <v>8753</v>
      </c>
      <c r="C804" s="6" t="s">
        <v>124</v>
      </c>
      <c r="D804" s="6" t="s">
        <v>8757</v>
      </c>
      <c r="E804" s="6" t="s">
        <v>66</v>
      </c>
      <c r="F804" s="8">
        <v>0</v>
      </c>
      <c r="G804" s="8">
        <v>3</v>
      </c>
      <c r="H804" s="6" t="s">
        <v>184</v>
      </c>
      <c r="I804" s="184" t="s">
        <v>11391</v>
      </c>
      <c r="J804" s="184" t="s">
        <v>11392</v>
      </c>
      <c r="K804" s="184" t="s">
        <v>11391</v>
      </c>
      <c r="L804" s="8">
        <v>14</v>
      </c>
      <c r="M804" s="116"/>
      <c r="P8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&lt;tr&gt;&lt;td&gt;31103-3000&lt;/td&gt;&lt;td&gt;Stabilized aggregate surface course, calcium chloride, imported aggregate&lt;/td&gt;&lt;td&gt;t&lt;/td&gt;&lt;td&gt;STABILIZED AGGREGATE SURFACE COURSE, CALCIUM CHLORIDE, IMPORTED AGGREGATE&lt;/td&gt;&lt;td&gt;TON&lt;/td&gt;&lt;td&gt;0&lt;/td&gt;&lt;td&gt;3&lt;/td&gt;&lt;td&gt;NM&lt;/td&gt;&lt;td&gt; &lt;/td&gt;&lt;td&gt;&lt;/td&gt;&lt;/tr&gt;</v>
      </c>
      <c r="Q804" s="106" t="str">
        <f>IF(PayItems[[#This Row],[Date Added / Modified]]&gt;0,TEXT(PayItems[[#This Row],[Date Added / Modified]],"m/d/yyy"),"")</f>
        <v/>
      </c>
    </row>
    <row r="805" spans="1:17" x14ac:dyDescent="0.3">
      <c r="A805" s="6" t="s">
        <v>8715</v>
      </c>
      <c r="B805" s="6" t="s">
        <v>8754</v>
      </c>
      <c r="C805" s="6" t="s">
        <v>124</v>
      </c>
      <c r="D805" s="6" t="s">
        <v>8758</v>
      </c>
      <c r="E805" s="6" t="s">
        <v>66</v>
      </c>
      <c r="F805" s="8">
        <v>0</v>
      </c>
      <c r="G805" s="8">
        <v>3</v>
      </c>
      <c r="H805" s="6" t="s">
        <v>344</v>
      </c>
      <c r="I805" s="184" t="s">
        <v>11392</v>
      </c>
      <c r="J805" s="184" t="s">
        <v>11392</v>
      </c>
      <c r="K805" s="184" t="s">
        <v>11391</v>
      </c>
      <c r="L805" s="8">
        <v>14</v>
      </c>
      <c r="M805" s="116"/>
      <c r="P8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&lt;tr&gt;&lt;td&gt;31103-4000&lt;/td&gt;&lt;td&gt;Stabilized aggregate surface course, calcium chloride, in-place aggregate&lt;/td&gt;&lt;td&gt;t&lt;/td&gt;&lt;td&gt;STABILIZED AGGREGATE SURFACE COURSE, CALCIUM CHLORIDE, IN-PLACE AGGREGATE&lt;/td&gt;&lt;td&gt;TON&lt;/td&gt;&lt;td&gt;0&lt;/td&gt;&lt;td&gt;3&lt;/td&gt;&lt;td&gt;N&lt;/td&gt;&lt;td&gt; &lt;/td&gt;&lt;td&gt;&lt;/td&gt;&lt;/tr&gt;</v>
      </c>
      <c r="Q805" s="106" t="str">
        <f>IF(PayItems[[#This Row],[Date Added / Modified]]&gt;0,TEXT(PayItems[[#This Row],[Date Added / Modified]],"m/d/yyy"),"")</f>
        <v/>
      </c>
    </row>
    <row r="806" spans="1:17" x14ac:dyDescent="0.3">
      <c r="A806" s="6" t="s">
        <v>9045</v>
      </c>
      <c r="B806" s="6" t="s">
        <v>16</v>
      </c>
      <c r="C806" s="6" t="s">
        <v>124</v>
      </c>
      <c r="D806" s="6" t="s">
        <v>379</v>
      </c>
      <c r="E806" s="6" t="s">
        <v>66</v>
      </c>
      <c r="F806" s="8">
        <v>0</v>
      </c>
      <c r="G806" s="8">
        <v>3</v>
      </c>
      <c r="H806" s="6" t="s">
        <v>344</v>
      </c>
      <c r="I806" s="184" t="s">
        <v>11392</v>
      </c>
      <c r="J806" s="184" t="s">
        <v>11392</v>
      </c>
      <c r="K806" s="184" t="s">
        <v>11391</v>
      </c>
      <c r="L806" s="8">
        <v>14</v>
      </c>
      <c r="M806" s="116"/>
      <c r="P8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&lt;tr&gt;&lt;td&gt;31110-0000&lt;/td&gt;&lt;td&gt;Calcium chloride&lt;/td&gt;&lt;td&gt;t&lt;/td&gt;&lt;td&gt;CALCIUM CHLORIDE&lt;/td&gt;&lt;td&gt;TON&lt;/td&gt;&lt;td&gt;0&lt;/td&gt;&lt;td&gt;3&lt;/td&gt;&lt;td&gt;N&lt;/td&gt;&lt;td&gt; &lt;/td&gt;&lt;td&gt;&lt;/td&gt;&lt;/tr&gt;</v>
      </c>
      <c r="Q806" s="106" t="str">
        <f>IF(PayItems[[#This Row],[Date Added / Modified]]&gt;0,TEXT(PayItems[[#This Row],[Date Added / Modified]],"m/d/yyy"),"")</f>
        <v/>
      </c>
    </row>
    <row r="807" spans="1:17" x14ac:dyDescent="0.3">
      <c r="A807" s="6" t="s">
        <v>438</v>
      </c>
      <c r="B807" s="6" t="s">
        <v>13</v>
      </c>
      <c r="C807" s="6" t="s">
        <v>5</v>
      </c>
      <c r="D807" s="6" t="s">
        <v>408</v>
      </c>
      <c r="E807" s="8" t="s">
        <v>58</v>
      </c>
      <c r="F807" s="8">
        <v>3</v>
      </c>
      <c r="G807" s="8">
        <v>3</v>
      </c>
      <c r="H807" s="6" t="s">
        <v>344</v>
      </c>
      <c r="I807" s="184" t="s">
        <v>11392</v>
      </c>
      <c r="J807" s="184" t="s">
        <v>11392</v>
      </c>
      <c r="K807" s="184" t="s">
        <v>11391</v>
      </c>
      <c r="L807" s="8">
        <v>14</v>
      </c>
      <c r="M807" s="116"/>
      <c r="P8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&lt;tr&gt;&lt;td&gt;31201-0000&lt;/td&gt;&lt;td&gt;Dust palliative application&lt;/td&gt;&lt;td&gt;km&lt;/td&gt;&lt;td&gt;DUST PALLIATIVE APPLICATION&lt;/td&gt;&lt;td&gt;MILE&lt;/td&gt;&lt;td&gt;3&lt;/td&gt;&lt;td&gt;3&lt;/td&gt;&lt;td&gt;N&lt;/td&gt;&lt;td&gt; &lt;/td&gt;&lt;td&gt;&lt;/td&gt;&lt;/tr&gt;</v>
      </c>
      <c r="Q807" s="106" t="str">
        <f>IF(PayItems[[#This Row],[Date Added / Modified]]&gt;0,TEXT(PayItems[[#This Row],[Date Added / Modified]],"m/d/yyy"),"")</f>
        <v/>
      </c>
    </row>
    <row r="808" spans="1:17" x14ac:dyDescent="0.3">
      <c r="A808" s="6" t="s">
        <v>439</v>
      </c>
      <c r="B808" s="6" t="s">
        <v>13</v>
      </c>
      <c r="C808" s="6" t="s">
        <v>109</v>
      </c>
      <c r="D808" s="6" t="s">
        <v>408</v>
      </c>
      <c r="E808" s="8" t="s">
        <v>62</v>
      </c>
      <c r="F808" s="8">
        <v>0</v>
      </c>
      <c r="G808" s="8">
        <v>3</v>
      </c>
      <c r="H808" s="6" t="s">
        <v>344</v>
      </c>
      <c r="I808" s="184" t="s">
        <v>11392</v>
      </c>
      <c r="J808" s="184" t="s">
        <v>11392</v>
      </c>
      <c r="K808" s="184" t="s">
        <v>11391</v>
      </c>
      <c r="L808" s="8">
        <v>14</v>
      </c>
      <c r="M808" s="116"/>
      <c r="P8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&lt;tr&gt;&lt;td&gt;31202-0000&lt;/td&gt;&lt;td&gt;Dust palliative application&lt;/td&gt;&lt;td&gt;m2&lt;/td&gt;&lt;td&gt;DUST PALLIATIVE APPLICATION&lt;/td&gt;&lt;td&gt;SQYD&lt;/td&gt;&lt;td&gt;0&lt;/td&gt;&lt;td&gt;3&lt;/td&gt;&lt;td&gt;N&lt;/td&gt;&lt;td&gt; &lt;/td&gt;&lt;td&gt;&lt;/td&gt;&lt;/tr&gt;</v>
      </c>
      <c r="Q808" s="106" t="str">
        <f>IF(PayItems[[#This Row],[Date Added / Modified]]&gt;0,TEXT(PayItems[[#This Row],[Date Added / Modified]],"m/d/yyy"),"")</f>
        <v/>
      </c>
    </row>
    <row r="809" spans="1:17" x14ac:dyDescent="0.3">
      <c r="A809" s="6" t="s">
        <v>440</v>
      </c>
      <c r="B809" s="6" t="s">
        <v>13</v>
      </c>
      <c r="C809" s="6" t="s">
        <v>79</v>
      </c>
      <c r="D809" s="6" t="s">
        <v>408</v>
      </c>
      <c r="E809" s="8" t="s">
        <v>67</v>
      </c>
      <c r="F809" s="8">
        <v>0</v>
      </c>
      <c r="G809" s="8">
        <v>3</v>
      </c>
      <c r="H809" s="6" t="s">
        <v>344</v>
      </c>
      <c r="I809" s="184" t="s">
        <v>11392</v>
      </c>
      <c r="J809" s="184" t="s">
        <v>11392</v>
      </c>
      <c r="K809" s="184" t="s">
        <v>11391</v>
      </c>
      <c r="L809" s="8">
        <v>14</v>
      </c>
      <c r="M809" s="116"/>
      <c r="P8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&lt;tr&gt;&lt;td&gt;31203-0000&lt;/td&gt;&lt;td&gt;Dust palliative application&lt;/td&gt;&lt;td&gt;l&lt;/td&gt;&lt;td&gt;DUST PALLIATIVE APPLICATION&lt;/td&gt;&lt;td&gt;GAL&lt;/td&gt;&lt;td&gt;0&lt;/td&gt;&lt;td&gt;3&lt;/td&gt;&lt;td&gt;N&lt;/td&gt;&lt;td&gt; &lt;/td&gt;&lt;td&gt;&lt;/td&gt;&lt;/tr&gt;</v>
      </c>
      <c r="Q809" s="106" t="str">
        <f>IF(PayItems[[#This Row],[Date Added / Modified]]&gt;0,TEXT(PayItems[[#This Row],[Date Added / Modified]],"m/d/yyy"),"")</f>
        <v/>
      </c>
    </row>
    <row r="810" spans="1:17" x14ac:dyDescent="0.3">
      <c r="A810" s="6" t="s">
        <v>9046</v>
      </c>
      <c r="B810" s="6" t="s">
        <v>14</v>
      </c>
      <c r="C810" s="6" t="s">
        <v>124</v>
      </c>
      <c r="D810" s="6" t="s">
        <v>411</v>
      </c>
      <c r="E810" s="8" t="s">
        <v>66</v>
      </c>
      <c r="F810" s="8">
        <v>0</v>
      </c>
      <c r="G810" s="8">
        <v>3</v>
      </c>
      <c r="H810" s="6" t="s">
        <v>344</v>
      </c>
      <c r="I810" s="184" t="s">
        <v>11392</v>
      </c>
      <c r="J810" s="184" t="s">
        <v>11392</v>
      </c>
      <c r="K810" s="184" t="s">
        <v>11391</v>
      </c>
      <c r="L810" s="8">
        <v>14</v>
      </c>
      <c r="M810" s="116"/>
      <c r="P8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&lt;tr&gt;&lt;td&gt;31210-0000&lt;/td&gt;&lt;td&gt;Emulsified asphalt&lt;/td&gt;&lt;td&gt;t&lt;/td&gt;&lt;td&gt;EMULSIFIED ASPHALT&lt;/td&gt;&lt;td&gt;TON&lt;/td&gt;&lt;td&gt;0&lt;/td&gt;&lt;td&gt;3&lt;/td&gt;&lt;td&gt;N&lt;/td&gt;&lt;td&gt; &lt;/td&gt;&lt;td&gt;&lt;/td&gt;&lt;/tr&gt;</v>
      </c>
      <c r="Q810" s="106" t="str">
        <f>IF(PayItems[[#This Row],[Date Added / Modified]]&gt;0,TEXT(PayItems[[#This Row],[Date Added / Modified]],"m/d/yyy"),"")</f>
        <v/>
      </c>
    </row>
    <row r="811" spans="1:17" x14ac:dyDescent="0.3">
      <c r="A811" s="6" t="s">
        <v>9047</v>
      </c>
      <c r="B811" s="6" t="s">
        <v>15</v>
      </c>
      <c r="C811" s="6" t="s">
        <v>124</v>
      </c>
      <c r="D811" s="6" t="s">
        <v>413</v>
      </c>
      <c r="E811" s="8" t="s">
        <v>66</v>
      </c>
      <c r="F811" s="8">
        <v>0</v>
      </c>
      <c r="G811" s="8">
        <v>3</v>
      </c>
      <c r="H811" s="6" t="s">
        <v>344</v>
      </c>
      <c r="I811" s="184" t="s">
        <v>11392</v>
      </c>
      <c r="J811" s="184" t="s">
        <v>11392</v>
      </c>
      <c r="K811" s="184" t="s">
        <v>11391</v>
      </c>
      <c r="L811" s="8">
        <v>14</v>
      </c>
      <c r="M811" s="116"/>
      <c r="P8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&lt;tr&gt;&lt;td&gt;31211-0000&lt;/td&gt;&lt;td&gt;Lignin sulfonate&lt;/td&gt;&lt;td&gt;t&lt;/td&gt;&lt;td&gt;LIGNIN SULFONATE&lt;/td&gt;&lt;td&gt;TON&lt;/td&gt;&lt;td&gt;0&lt;/td&gt;&lt;td&gt;3&lt;/td&gt;&lt;td&gt;N&lt;/td&gt;&lt;td&gt; &lt;/td&gt;&lt;td&gt;&lt;/td&gt;&lt;/tr&gt;</v>
      </c>
      <c r="Q811" s="106" t="str">
        <f>IF(PayItems[[#This Row],[Date Added / Modified]]&gt;0,TEXT(PayItems[[#This Row],[Date Added / Modified]],"m/d/yyy"),"")</f>
        <v/>
      </c>
    </row>
    <row r="812" spans="1:17" x14ac:dyDescent="0.3">
      <c r="A812" s="6" t="s">
        <v>9048</v>
      </c>
      <c r="B812" s="6" t="s">
        <v>16</v>
      </c>
      <c r="C812" s="6" t="s">
        <v>124</v>
      </c>
      <c r="D812" s="6" t="s">
        <v>379</v>
      </c>
      <c r="E812" s="8" t="s">
        <v>66</v>
      </c>
      <c r="F812" s="8">
        <v>0</v>
      </c>
      <c r="G812" s="8">
        <v>3</v>
      </c>
      <c r="H812" s="6" t="s">
        <v>344</v>
      </c>
      <c r="I812" s="184" t="s">
        <v>11392</v>
      </c>
      <c r="J812" s="184" t="s">
        <v>11392</v>
      </c>
      <c r="K812" s="184" t="s">
        <v>11391</v>
      </c>
      <c r="L812" s="8">
        <v>14</v>
      </c>
      <c r="M812" s="116"/>
      <c r="P8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&lt;tr&gt;&lt;td&gt;31212-0000&lt;/td&gt;&lt;td&gt;Calcium chloride&lt;/td&gt;&lt;td&gt;t&lt;/td&gt;&lt;td&gt;CALCIUM CHLORIDE&lt;/td&gt;&lt;td&gt;TON&lt;/td&gt;&lt;td&gt;0&lt;/td&gt;&lt;td&gt;3&lt;/td&gt;&lt;td&gt;N&lt;/td&gt;&lt;td&gt; &lt;/td&gt;&lt;td&gt;&lt;/td&gt;&lt;/tr&gt;</v>
      </c>
      <c r="Q812" s="106" t="str">
        <f>IF(PayItems[[#This Row],[Date Added / Modified]]&gt;0,TEXT(PayItems[[#This Row],[Date Added / Modified]],"m/d/yyy"),"")</f>
        <v/>
      </c>
    </row>
    <row r="813" spans="1:17" x14ac:dyDescent="0.3">
      <c r="A813" s="6" t="s">
        <v>9049</v>
      </c>
      <c r="B813" s="6" t="s">
        <v>17</v>
      </c>
      <c r="C813" s="6" t="s">
        <v>124</v>
      </c>
      <c r="D813" s="6" t="s">
        <v>414</v>
      </c>
      <c r="E813" s="8" t="s">
        <v>66</v>
      </c>
      <c r="F813" s="8">
        <v>0</v>
      </c>
      <c r="G813" s="8">
        <v>3</v>
      </c>
      <c r="H813" s="6" t="s">
        <v>344</v>
      </c>
      <c r="I813" s="184" t="s">
        <v>11392</v>
      </c>
      <c r="J813" s="184" t="s">
        <v>11392</v>
      </c>
      <c r="K813" s="184" t="s">
        <v>11391</v>
      </c>
      <c r="L813" s="8">
        <v>14</v>
      </c>
      <c r="M813" s="116"/>
      <c r="P8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&lt;tr&gt;&lt;td&gt;31213-0000&lt;/td&gt;&lt;td&gt;Magnesium chloride&lt;/td&gt;&lt;td&gt;t&lt;/td&gt;&lt;td&gt;MAGNESIUM CHLORIDE&lt;/td&gt;&lt;td&gt;TON&lt;/td&gt;&lt;td&gt;0&lt;/td&gt;&lt;td&gt;3&lt;/td&gt;&lt;td&gt;N&lt;/td&gt;&lt;td&gt; &lt;/td&gt;&lt;td&gt;&lt;/td&gt;&lt;/tr&gt;</v>
      </c>
      <c r="Q813" s="106" t="str">
        <f>IF(PayItems[[#This Row],[Date Added / Modified]]&gt;0,TEXT(PayItems[[#This Row],[Date Added / Modified]],"m/d/yyy"),"")</f>
        <v/>
      </c>
    </row>
    <row r="814" spans="1:17" x14ac:dyDescent="0.3">
      <c r="A814" s="6" t="s">
        <v>9050</v>
      </c>
      <c r="B814" s="6" t="s">
        <v>18</v>
      </c>
      <c r="C814" s="6" t="s">
        <v>124</v>
      </c>
      <c r="D814" s="6" t="s">
        <v>415</v>
      </c>
      <c r="E814" s="8" t="s">
        <v>66</v>
      </c>
      <c r="F814" s="8">
        <v>0</v>
      </c>
      <c r="G814" s="8">
        <v>3</v>
      </c>
      <c r="H814" s="6" t="s">
        <v>344</v>
      </c>
      <c r="I814" s="184" t="s">
        <v>11392</v>
      </c>
      <c r="J814" s="184" t="s">
        <v>11392</v>
      </c>
      <c r="K814" s="184" t="s">
        <v>11391</v>
      </c>
      <c r="L814" s="8">
        <v>14</v>
      </c>
      <c r="M814" s="116"/>
      <c r="P8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&lt;tr&gt;&lt;td&gt;31214-0000&lt;/td&gt;&lt;td&gt;Calcium chloride flake&lt;/td&gt;&lt;td&gt;t&lt;/td&gt;&lt;td&gt;CALCIUM CHLORIDE FLAKE&lt;/td&gt;&lt;td&gt;TON&lt;/td&gt;&lt;td&gt;0&lt;/td&gt;&lt;td&gt;3&lt;/td&gt;&lt;td&gt;N&lt;/td&gt;&lt;td&gt; &lt;/td&gt;&lt;td&gt;&lt;/td&gt;&lt;/tr&gt;</v>
      </c>
      <c r="Q814" s="106" t="str">
        <f>IF(PayItems[[#This Row],[Date Added / Modified]]&gt;0,TEXT(PayItems[[#This Row],[Date Added / Modified]],"m/d/yyy"),"")</f>
        <v/>
      </c>
    </row>
    <row r="815" spans="1:17" x14ac:dyDescent="0.3">
      <c r="A815" s="6" t="s">
        <v>9051</v>
      </c>
      <c r="B815" s="6" t="s">
        <v>12</v>
      </c>
      <c r="C815" s="8" t="s">
        <v>124</v>
      </c>
      <c r="D815" s="6" t="s">
        <v>381</v>
      </c>
      <c r="E815" s="8" t="s">
        <v>66</v>
      </c>
      <c r="F815" s="8">
        <v>0</v>
      </c>
      <c r="G815" s="8">
        <v>3</v>
      </c>
      <c r="H815" s="6" t="s">
        <v>344</v>
      </c>
      <c r="I815" s="184" t="s">
        <v>11392</v>
      </c>
      <c r="J815" s="184" t="s">
        <v>11392</v>
      </c>
      <c r="K815" s="184" t="s">
        <v>11391</v>
      </c>
      <c r="L815" s="8">
        <v>14</v>
      </c>
      <c r="M815" s="116"/>
      <c r="P8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&lt;tr&gt;&lt;td&gt;31301-0000&lt;/td&gt;&lt;td&gt;Aggregate-topsoil course&lt;/td&gt;&lt;td&gt;t&lt;/td&gt;&lt;td&gt;AGGREGATE-TOPSOIL COURSE&lt;/td&gt;&lt;td&gt;TON&lt;/td&gt;&lt;td&gt;0&lt;/td&gt;&lt;td&gt;3&lt;/td&gt;&lt;td&gt;N&lt;/td&gt;&lt;td&gt; &lt;/td&gt;&lt;td&gt;&lt;/td&gt;&lt;/tr&gt;</v>
      </c>
      <c r="Q815" s="106" t="str">
        <f>IF(PayItems[[#This Row],[Date Added / Modified]]&gt;0,TEXT(PayItems[[#This Row],[Date Added / Modified]],"m/d/yyy"),"")</f>
        <v/>
      </c>
    </row>
    <row r="816" spans="1:17" x14ac:dyDescent="0.3">
      <c r="A816" s="6" t="s">
        <v>9052</v>
      </c>
      <c r="B816" s="6" t="s">
        <v>12</v>
      </c>
      <c r="C816" s="8" t="s">
        <v>109</v>
      </c>
      <c r="D816" s="6" t="s">
        <v>381</v>
      </c>
      <c r="E816" s="8" t="s">
        <v>62</v>
      </c>
      <c r="F816" s="8">
        <v>0</v>
      </c>
      <c r="G816" s="8">
        <v>3</v>
      </c>
      <c r="H816" s="6" t="s">
        <v>344</v>
      </c>
      <c r="I816" s="184" t="s">
        <v>11392</v>
      </c>
      <c r="J816" s="184" t="s">
        <v>11392</v>
      </c>
      <c r="K816" s="184" t="s">
        <v>11391</v>
      </c>
      <c r="L816" s="8">
        <v>14</v>
      </c>
      <c r="M816" s="116"/>
      <c r="P8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&lt;tr&gt;&lt;td&gt;31302-0000&lt;/td&gt;&lt;td&gt;Aggregate-topsoil course&lt;/td&gt;&lt;td&gt;m2&lt;/td&gt;&lt;td&gt;AGGREGATE-TOPSOIL COURSE&lt;/td&gt;&lt;td&gt;SQYD&lt;/td&gt;&lt;td&gt;0&lt;/td&gt;&lt;td&gt;3&lt;/td&gt;&lt;td&gt;N&lt;/td&gt;&lt;td&gt; &lt;/td&gt;&lt;td&gt;&lt;/td&gt;&lt;/tr&gt;</v>
      </c>
      <c r="Q816" s="106" t="str">
        <f>IF(PayItems[[#This Row],[Date Added / Modified]]&gt;0,TEXT(PayItems[[#This Row],[Date Added / Modified]],"m/d/yyy"),"")</f>
        <v/>
      </c>
    </row>
    <row r="817" spans="1:17" x14ac:dyDescent="0.3">
      <c r="A817" s="6" t="s">
        <v>9053</v>
      </c>
      <c r="B817" s="6" t="s">
        <v>383</v>
      </c>
      <c r="C817" s="8" t="s">
        <v>109</v>
      </c>
      <c r="D817" s="6" t="s">
        <v>384</v>
      </c>
      <c r="E817" s="8" t="s">
        <v>62</v>
      </c>
      <c r="F817" s="8">
        <v>0</v>
      </c>
      <c r="G817" s="8">
        <v>3</v>
      </c>
      <c r="H817" s="6" t="s">
        <v>344</v>
      </c>
      <c r="I817" s="184" t="s">
        <v>11392</v>
      </c>
      <c r="J817" s="184" t="s">
        <v>11392</v>
      </c>
      <c r="K817" s="184" t="s">
        <v>11391</v>
      </c>
      <c r="L817" s="8">
        <v>14</v>
      </c>
      <c r="M817" s="116"/>
      <c r="P8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&lt;tr&gt;&lt;td&gt;31302-0100&lt;/td&gt;&lt;td&gt;Aggregate-topsoil course, 25mm depth&lt;/td&gt;&lt;td&gt;m2&lt;/td&gt;&lt;td&gt;AGGREGATE-TOPSOIL COURSE, 1-INCH DEPTH&lt;/td&gt;&lt;td&gt;SQYD&lt;/td&gt;&lt;td&gt;0&lt;/td&gt;&lt;td&gt;3&lt;/td&gt;&lt;td&gt;N&lt;/td&gt;&lt;td&gt; &lt;/td&gt;&lt;td&gt;&lt;/td&gt;&lt;/tr&gt;</v>
      </c>
      <c r="Q817" s="106" t="str">
        <f>IF(PayItems[[#This Row],[Date Added / Modified]]&gt;0,TEXT(PayItems[[#This Row],[Date Added / Modified]],"m/d/yyy"),"")</f>
        <v/>
      </c>
    </row>
    <row r="818" spans="1:17" x14ac:dyDescent="0.3">
      <c r="A818" s="6" t="s">
        <v>9054</v>
      </c>
      <c r="B818" s="6" t="s">
        <v>385</v>
      </c>
      <c r="C818" s="8" t="s">
        <v>109</v>
      </c>
      <c r="D818" s="6" t="s">
        <v>386</v>
      </c>
      <c r="E818" s="8" t="s">
        <v>62</v>
      </c>
      <c r="F818" s="8">
        <v>0</v>
      </c>
      <c r="G818" s="8">
        <v>3</v>
      </c>
      <c r="H818" s="6" t="s">
        <v>344</v>
      </c>
      <c r="I818" s="184" t="s">
        <v>11392</v>
      </c>
      <c r="J818" s="184" t="s">
        <v>11392</v>
      </c>
      <c r="K818" s="184" t="s">
        <v>11391</v>
      </c>
      <c r="L818" s="8">
        <v>14</v>
      </c>
      <c r="M818" s="116"/>
      <c r="P8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&lt;tr&gt;&lt;td&gt;31302-0150&lt;/td&gt;&lt;td&gt;Aggregate-topsoil course, 40mm depth&lt;/td&gt;&lt;td&gt;m2&lt;/td&gt;&lt;td&gt;AGGREGATE-TOPSOIL COURSE, 1 1/2-INCH DEPTH&lt;/td&gt;&lt;td&gt;SQYD&lt;/td&gt;&lt;td&gt;0&lt;/td&gt;&lt;td&gt;3&lt;/td&gt;&lt;td&gt;N&lt;/td&gt;&lt;td&gt; &lt;/td&gt;&lt;td&gt;&lt;/td&gt;&lt;/tr&gt;</v>
      </c>
      <c r="Q818" s="106" t="str">
        <f>IF(PayItems[[#This Row],[Date Added / Modified]]&gt;0,TEXT(PayItems[[#This Row],[Date Added / Modified]],"m/d/yyy"),"")</f>
        <v/>
      </c>
    </row>
    <row r="819" spans="1:17" x14ac:dyDescent="0.3">
      <c r="A819" s="6" t="s">
        <v>9055</v>
      </c>
      <c r="B819" s="6" t="s">
        <v>387</v>
      </c>
      <c r="C819" s="8" t="s">
        <v>109</v>
      </c>
      <c r="D819" s="6" t="s">
        <v>388</v>
      </c>
      <c r="E819" s="8" t="s">
        <v>62</v>
      </c>
      <c r="F819" s="8">
        <v>0</v>
      </c>
      <c r="G819" s="8">
        <v>3</v>
      </c>
      <c r="H819" s="6" t="s">
        <v>344</v>
      </c>
      <c r="I819" s="184" t="s">
        <v>11392</v>
      </c>
      <c r="J819" s="184" t="s">
        <v>11392</v>
      </c>
      <c r="K819" s="184" t="s">
        <v>11391</v>
      </c>
      <c r="L819" s="8">
        <v>14</v>
      </c>
      <c r="M819" s="116"/>
      <c r="P8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&lt;tr&gt;&lt;td&gt;31302-0200&lt;/td&gt;&lt;td&gt;Aggregate-topsoil course, 50mm depth&lt;/td&gt;&lt;td&gt;m2&lt;/td&gt;&lt;td&gt;AGGREGATE-TOPSOIL COURSE, 2-INCH DEPTH&lt;/td&gt;&lt;td&gt;SQYD&lt;/td&gt;&lt;td&gt;0&lt;/td&gt;&lt;td&gt;3&lt;/td&gt;&lt;td&gt;N&lt;/td&gt;&lt;td&gt; &lt;/td&gt;&lt;td&gt;&lt;/td&gt;&lt;/tr&gt;</v>
      </c>
      <c r="Q819" s="106" t="str">
        <f>IF(PayItems[[#This Row],[Date Added / Modified]]&gt;0,TEXT(PayItems[[#This Row],[Date Added / Modified]],"m/d/yyy"),"")</f>
        <v/>
      </c>
    </row>
    <row r="820" spans="1:17" x14ac:dyDescent="0.3">
      <c r="A820" s="6" t="s">
        <v>9056</v>
      </c>
      <c r="B820" s="6" t="s">
        <v>390</v>
      </c>
      <c r="C820" s="8" t="s">
        <v>109</v>
      </c>
      <c r="D820" s="6" t="s">
        <v>391</v>
      </c>
      <c r="E820" s="8" t="s">
        <v>62</v>
      </c>
      <c r="F820" s="8">
        <v>0</v>
      </c>
      <c r="G820" s="8">
        <v>3</v>
      </c>
      <c r="H820" s="6" t="s">
        <v>344</v>
      </c>
      <c r="I820" s="184" t="s">
        <v>11392</v>
      </c>
      <c r="J820" s="184" t="s">
        <v>11392</v>
      </c>
      <c r="K820" s="184" t="s">
        <v>11391</v>
      </c>
      <c r="L820" s="8">
        <v>14</v>
      </c>
      <c r="M820" s="116"/>
      <c r="P8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&lt;tr&gt;&lt;td&gt;31302-0250&lt;/td&gt;&lt;td&gt;Aggregate-topsoil course, 65mm depth&lt;/td&gt;&lt;td&gt;m2&lt;/td&gt;&lt;td&gt;AGGREGATE-TOPSOIL COURSE, 2 1/2-INCH DEPTH&lt;/td&gt;&lt;td&gt;SQYD&lt;/td&gt;&lt;td&gt;0&lt;/td&gt;&lt;td&gt;3&lt;/td&gt;&lt;td&gt;N&lt;/td&gt;&lt;td&gt; &lt;/td&gt;&lt;td&gt;&lt;/td&gt;&lt;/tr&gt;</v>
      </c>
      <c r="Q820" s="106" t="str">
        <f>IF(PayItems[[#This Row],[Date Added / Modified]]&gt;0,TEXT(PayItems[[#This Row],[Date Added / Modified]],"m/d/yyy"),"")</f>
        <v/>
      </c>
    </row>
    <row r="821" spans="1:17" x14ac:dyDescent="0.3">
      <c r="A821" s="6" t="s">
        <v>9057</v>
      </c>
      <c r="B821" s="6" t="s">
        <v>392</v>
      </c>
      <c r="C821" s="8" t="s">
        <v>109</v>
      </c>
      <c r="D821" s="6" t="s">
        <v>393</v>
      </c>
      <c r="E821" s="8" t="s">
        <v>62</v>
      </c>
      <c r="F821" s="8">
        <v>0</v>
      </c>
      <c r="G821" s="8">
        <v>3</v>
      </c>
      <c r="H821" s="6" t="s">
        <v>344</v>
      </c>
      <c r="I821" s="184" t="s">
        <v>11392</v>
      </c>
      <c r="J821" s="184" t="s">
        <v>11392</v>
      </c>
      <c r="K821" s="184" t="s">
        <v>11391</v>
      </c>
      <c r="L821" s="8">
        <v>14</v>
      </c>
      <c r="M821" s="116"/>
      <c r="P8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&lt;tr&gt;&lt;td&gt;31302-0300&lt;/td&gt;&lt;td&gt;Aggregate-topsoil course, 75mm depth&lt;/td&gt;&lt;td&gt;m2&lt;/td&gt;&lt;td&gt;AGGREGATE-TOPSOIL COURSE, 3-INCH DEPTH&lt;/td&gt;&lt;td&gt;SQYD&lt;/td&gt;&lt;td&gt;0&lt;/td&gt;&lt;td&gt;3&lt;/td&gt;&lt;td&gt;N&lt;/td&gt;&lt;td&gt; &lt;/td&gt;&lt;td&gt;&lt;/td&gt;&lt;/tr&gt;</v>
      </c>
      <c r="Q821" s="106" t="str">
        <f>IF(PayItems[[#This Row],[Date Added / Modified]]&gt;0,TEXT(PayItems[[#This Row],[Date Added / Modified]],"m/d/yyy"),"")</f>
        <v/>
      </c>
    </row>
    <row r="822" spans="1:17" x14ac:dyDescent="0.3">
      <c r="A822" s="6" t="s">
        <v>9058</v>
      </c>
      <c r="B822" s="6" t="s">
        <v>395</v>
      </c>
      <c r="C822" s="8" t="s">
        <v>109</v>
      </c>
      <c r="D822" s="6" t="s">
        <v>396</v>
      </c>
      <c r="E822" s="8" t="s">
        <v>62</v>
      </c>
      <c r="F822" s="8">
        <v>0</v>
      </c>
      <c r="G822" s="8">
        <v>3</v>
      </c>
      <c r="H822" s="6" t="s">
        <v>344</v>
      </c>
      <c r="I822" s="184" t="s">
        <v>11392</v>
      </c>
      <c r="J822" s="184" t="s">
        <v>11392</v>
      </c>
      <c r="K822" s="184" t="s">
        <v>11391</v>
      </c>
      <c r="L822" s="8">
        <v>14</v>
      </c>
      <c r="M822" s="116"/>
      <c r="P8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&lt;tr&gt;&lt;td&gt;31302-0350&lt;/td&gt;&lt;td&gt;Aggregate-topsoil course, 90mm depth&lt;/td&gt;&lt;td&gt;m2&lt;/td&gt;&lt;td&gt;AGGREGATE-TOPSOIL COURSE, 3 1/2-INCH DEPTH&lt;/td&gt;&lt;td&gt;SQYD&lt;/td&gt;&lt;td&gt;0&lt;/td&gt;&lt;td&gt;3&lt;/td&gt;&lt;td&gt;N&lt;/td&gt;&lt;td&gt; &lt;/td&gt;&lt;td&gt;&lt;/td&gt;&lt;/tr&gt;</v>
      </c>
      <c r="Q822" s="106" t="str">
        <f>IF(PayItems[[#This Row],[Date Added / Modified]]&gt;0,TEXT(PayItems[[#This Row],[Date Added / Modified]],"m/d/yyy"),"")</f>
        <v/>
      </c>
    </row>
    <row r="823" spans="1:17" x14ac:dyDescent="0.3">
      <c r="A823" s="6" t="s">
        <v>9059</v>
      </c>
      <c r="B823" s="6" t="s">
        <v>397</v>
      </c>
      <c r="C823" s="8" t="s">
        <v>109</v>
      </c>
      <c r="D823" s="6" t="s">
        <v>398</v>
      </c>
      <c r="E823" s="8" t="s">
        <v>62</v>
      </c>
      <c r="F823" s="8">
        <v>0</v>
      </c>
      <c r="G823" s="8">
        <v>3</v>
      </c>
      <c r="H823" s="6" t="s">
        <v>344</v>
      </c>
      <c r="I823" s="184" t="s">
        <v>11392</v>
      </c>
      <c r="J823" s="184" t="s">
        <v>11392</v>
      </c>
      <c r="K823" s="184" t="s">
        <v>11391</v>
      </c>
      <c r="L823" s="8">
        <v>14</v>
      </c>
      <c r="M823" s="116"/>
      <c r="P8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&lt;tr&gt;&lt;td&gt;31302-0400&lt;/td&gt;&lt;td&gt;Aggregate-topsoil course, 100mm depth&lt;/td&gt;&lt;td&gt;m2&lt;/td&gt;&lt;td&gt;AGGREGATE-TOPSOIL COURSE, 4-INCH DEPTH&lt;/td&gt;&lt;td&gt;SQYD&lt;/td&gt;&lt;td&gt;0&lt;/td&gt;&lt;td&gt;3&lt;/td&gt;&lt;td&gt;N&lt;/td&gt;&lt;td&gt; &lt;/td&gt;&lt;td&gt;&lt;/td&gt;&lt;/tr&gt;</v>
      </c>
      <c r="Q823" s="106" t="str">
        <f>IF(PayItems[[#This Row],[Date Added / Modified]]&gt;0,TEXT(PayItems[[#This Row],[Date Added / Modified]],"m/d/yyy"),"")</f>
        <v/>
      </c>
    </row>
    <row r="824" spans="1:17" x14ac:dyDescent="0.3">
      <c r="A824" s="6" t="s">
        <v>9060</v>
      </c>
      <c r="B824" s="6" t="s">
        <v>400</v>
      </c>
      <c r="C824" s="8" t="s">
        <v>109</v>
      </c>
      <c r="D824" s="6" t="s">
        <v>401</v>
      </c>
      <c r="E824" s="8" t="s">
        <v>62</v>
      </c>
      <c r="F824" s="8">
        <v>0</v>
      </c>
      <c r="G824" s="8">
        <v>3</v>
      </c>
      <c r="H824" s="6" t="s">
        <v>344</v>
      </c>
      <c r="I824" s="184" t="s">
        <v>11392</v>
      </c>
      <c r="J824" s="184" t="s">
        <v>11392</v>
      </c>
      <c r="K824" s="184" t="s">
        <v>11391</v>
      </c>
      <c r="L824" s="8">
        <v>14</v>
      </c>
      <c r="M824" s="116"/>
      <c r="P8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&lt;tr&gt;&lt;td&gt;31302-0450&lt;/td&gt;&lt;td&gt;Aggregate-topsoil course, 115mm depth&lt;/td&gt;&lt;td&gt;m2&lt;/td&gt;&lt;td&gt;AGGREGATE-TOPSOIL COURSE, 4 1/2-INCH DEPTH&lt;/td&gt;&lt;td&gt;SQYD&lt;/td&gt;&lt;td&gt;0&lt;/td&gt;&lt;td&gt;3&lt;/td&gt;&lt;td&gt;N&lt;/td&gt;&lt;td&gt; &lt;/td&gt;&lt;td&gt;&lt;/td&gt;&lt;/tr&gt;</v>
      </c>
      <c r="Q824" s="106" t="str">
        <f>IF(PayItems[[#This Row],[Date Added / Modified]]&gt;0,TEXT(PayItems[[#This Row],[Date Added / Modified]],"m/d/yyy"),"")</f>
        <v/>
      </c>
    </row>
    <row r="825" spans="1:17" x14ac:dyDescent="0.3">
      <c r="A825" s="6" t="s">
        <v>9061</v>
      </c>
      <c r="B825" s="6" t="s">
        <v>402</v>
      </c>
      <c r="C825" s="8" t="s">
        <v>109</v>
      </c>
      <c r="D825" s="6" t="s">
        <v>403</v>
      </c>
      <c r="E825" s="8" t="s">
        <v>62</v>
      </c>
      <c r="F825" s="8">
        <v>0</v>
      </c>
      <c r="G825" s="8">
        <v>3</v>
      </c>
      <c r="H825" s="6" t="s">
        <v>344</v>
      </c>
      <c r="I825" s="184" t="s">
        <v>11392</v>
      </c>
      <c r="J825" s="184" t="s">
        <v>11392</v>
      </c>
      <c r="K825" s="184" t="s">
        <v>11391</v>
      </c>
      <c r="L825" s="8">
        <v>14</v>
      </c>
      <c r="M825" s="116"/>
      <c r="P8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&lt;tr&gt;&lt;td&gt;31302-0500&lt;/td&gt;&lt;td&gt;Aggregate-topsoil course, 125mm depth&lt;/td&gt;&lt;td&gt;m2&lt;/td&gt;&lt;td&gt;AGGREGATE-TOPSOIL COURSE, 5-INCH DEPTH&lt;/td&gt;&lt;td&gt;SQYD&lt;/td&gt;&lt;td&gt;0&lt;/td&gt;&lt;td&gt;3&lt;/td&gt;&lt;td&gt;N&lt;/td&gt;&lt;td&gt; &lt;/td&gt;&lt;td&gt;&lt;/td&gt;&lt;/tr&gt;</v>
      </c>
      <c r="Q825" s="106" t="str">
        <f>IF(PayItems[[#This Row],[Date Added / Modified]]&gt;0,TEXT(PayItems[[#This Row],[Date Added / Modified]],"m/d/yyy"),"")</f>
        <v/>
      </c>
    </row>
    <row r="826" spans="1:17" x14ac:dyDescent="0.3">
      <c r="A826" s="6" t="s">
        <v>9062</v>
      </c>
      <c r="B826" s="6" t="s">
        <v>405</v>
      </c>
      <c r="C826" s="8" t="s">
        <v>109</v>
      </c>
      <c r="D826" s="6" t="s">
        <v>406</v>
      </c>
      <c r="E826" s="8" t="s">
        <v>62</v>
      </c>
      <c r="F826" s="8">
        <v>0</v>
      </c>
      <c r="G826" s="8">
        <v>3</v>
      </c>
      <c r="H826" s="6" t="s">
        <v>344</v>
      </c>
      <c r="I826" s="184" t="s">
        <v>11392</v>
      </c>
      <c r="J826" s="184" t="s">
        <v>11392</v>
      </c>
      <c r="K826" s="184" t="s">
        <v>11391</v>
      </c>
      <c r="L826" s="8">
        <v>14</v>
      </c>
      <c r="M826" s="116"/>
      <c r="P8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&lt;tr&gt;&lt;td&gt;31302-0600&lt;/td&gt;&lt;td&gt;Aggregate-topsoil course, 150mm depth&lt;/td&gt;&lt;td&gt;m2&lt;/td&gt;&lt;td&gt;AGGREGATE-TOPSOIL COURSE, 6-INCH DEPTH&lt;/td&gt;&lt;td&gt;SQYD&lt;/td&gt;&lt;td&gt;0&lt;/td&gt;&lt;td&gt;3&lt;/td&gt;&lt;td&gt;N&lt;/td&gt;&lt;td&gt; &lt;/td&gt;&lt;td&gt;&lt;/td&gt;&lt;/tr&gt;</v>
      </c>
      <c r="Q826" s="106" t="str">
        <f>IF(PayItems[[#This Row],[Date Added / Modified]]&gt;0,TEXT(PayItems[[#This Row],[Date Added / Modified]],"m/d/yyy"),"")</f>
        <v/>
      </c>
    </row>
    <row r="827" spans="1:17" x14ac:dyDescent="0.3">
      <c r="A827" s="6" t="s">
        <v>9063</v>
      </c>
      <c r="B827" s="6" t="s">
        <v>12</v>
      </c>
      <c r="C827" s="8" t="s">
        <v>113</v>
      </c>
      <c r="D827" s="6" t="s">
        <v>381</v>
      </c>
      <c r="E827" s="8" t="s">
        <v>65</v>
      </c>
      <c r="F827" s="8">
        <v>0</v>
      </c>
      <c r="G827" s="8">
        <v>3</v>
      </c>
      <c r="H827" s="6" t="s">
        <v>344</v>
      </c>
      <c r="I827" s="184" t="s">
        <v>11392</v>
      </c>
      <c r="J827" s="184" t="s">
        <v>11392</v>
      </c>
      <c r="K827" s="184" t="s">
        <v>11391</v>
      </c>
      <c r="L827" s="8">
        <v>14</v>
      </c>
      <c r="M827" s="116"/>
      <c r="P8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&lt;tr&gt;&lt;td&gt;31303-0000&lt;/td&gt;&lt;td&gt;Aggregate-topsoil course&lt;/td&gt;&lt;td&gt;m3&lt;/td&gt;&lt;td&gt;AGGREGATE-TOPSOIL COURSE&lt;/td&gt;&lt;td&gt;CUYD&lt;/td&gt;&lt;td&gt;0&lt;/td&gt;&lt;td&gt;3&lt;/td&gt;&lt;td&gt;N&lt;/td&gt;&lt;td&gt; &lt;/td&gt;&lt;td&gt;&lt;/td&gt;&lt;/tr&gt;</v>
      </c>
      <c r="Q827" s="106" t="str">
        <f>IF(PayItems[[#This Row],[Date Added / Modified]]&gt;0,TEXT(PayItems[[#This Row],[Date Added / Modified]],"m/d/yyy"),"")</f>
        <v/>
      </c>
    </row>
    <row r="828" spans="1:17" x14ac:dyDescent="0.3">
      <c r="A828" s="6" t="s">
        <v>9064</v>
      </c>
      <c r="B828" s="6" t="s">
        <v>436</v>
      </c>
      <c r="C828" s="6" t="s">
        <v>124</v>
      </c>
      <c r="D828" s="6" t="s">
        <v>437</v>
      </c>
      <c r="E828" s="8" t="s">
        <v>66</v>
      </c>
      <c r="F828" s="8">
        <v>0</v>
      </c>
      <c r="G828" s="8">
        <v>3</v>
      </c>
      <c r="H828" s="6" t="s">
        <v>344</v>
      </c>
      <c r="I828" s="184" t="s">
        <v>11392</v>
      </c>
      <c r="J828" s="184" t="s">
        <v>11392</v>
      </c>
      <c r="K828" s="184" t="s">
        <v>11391</v>
      </c>
      <c r="L828" s="8">
        <v>14</v>
      </c>
      <c r="M828" s="116"/>
      <c r="P8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&lt;tr&gt;&lt;td&gt;31401-0000&lt;/td&gt;&lt;td&gt;Stockpiled aggregate&lt;/td&gt;&lt;td&gt;t&lt;/td&gt;&lt;td&gt;STOCKPILED AGGREGATE&lt;/td&gt;&lt;td&gt;TON&lt;/td&gt;&lt;td&gt;0&lt;/td&gt;&lt;td&gt;3&lt;/td&gt;&lt;td&gt;N&lt;/td&gt;&lt;td&gt; &lt;/td&gt;&lt;td&gt;&lt;/td&gt;&lt;/tr&gt;</v>
      </c>
      <c r="Q828" s="106" t="str">
        <f>IF(PayItems[[#This Row],[Date Added / Modified]]&gt;0,TEXT(PayItems[[#This Row],[Date Added / Modified]],"m/d/yyy"),"")</f>
        <v/>
      </c>
    </row>
    <row r="829" spans="1:17" x14ac:dyDescent="0.3">
      <c r="A829" s="6" t="s">
        <v>9065</v>
      </c>
      <c r="B829" s="6" t="s">
        <v>436</v>
      </c>
      <c r="C829" s="6" t="s">
        <v>113</v>
      </c>
      <c r="D829" s="6" t="s">
        <v>437</v>
      </c>
      <c r="E829" s="8" t="s">
        <v>65</v>
      </c>
      <c r="F829" s="8">
        <v>0</v>
      </c>
      <c r="G829" s="8">
        <v>3</v>
      </c>
      <c r="H829" s="6" t="s">
        <v>344</v>
      </c>
      <c r="I829" s="184" t="s">
        <v>11392</v>
      </c>
      <c r="J829" s="184" t="s">
        <v>11392</v>
      </c>
      <c r="K829" s="184" t="s">
        <v>11391</v>
      </c>
      <c r="L829" s="8">
        <v>14</v>
      </c>
      <c r="M829" s="116"/>
      <c r="P8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&lt;tr&gt;&lt;td&gt;31402-0000&lt;/td&gt;&lt;td&gt;Stockpiled aggregate&lt;/td&gt;&lt;td&gt;m3&lt;/td&gt;&lt;td&gt;STOCKPILED AGGREGATE&lt;/td&gt;&lt;td&gt;CUYD&lt;/td&gt;&lt;td&gt;0&lt;/td&gt;&lt;td&gt;3&lt;/td&gt;&lt;td&gt;N&lt;/td&gt;&lt;td&gt; &lt;/td&gt;&lt;td&gt;&lt;/td&gt;&lt;/tr&gt;</v>
      </c>
      <c r="Q829" s="106" t="str">
        <f>IF(PayItems[[#This Row],[Date Added / Modified]]&gt;0,TEXT(PayItems[[#This Row],[Date Added / Modified]],"m/d/yyy"),"")</f>
        <v/>
      </c>
    </row>
    <row r="830" spans="1:17" x14ac:dyDescent="0.3">
      <c r="A830" s="106" t="s">
        <v>11062</v>
      </c>
      <c r="B830" s="106" t="s">
        <v>11061</v>
      </c>
      <c r="C830" s="106" t="s">
        <v>124</v>
      </c>
      <c r="D830" s="106" t="s">
        <v>11063</v>
      </c>
      <c r="E830" s="45" t="s">
        <v>66</v>
      </c>
      <c r="F830" s="45">
        <v>0</v>
      </c>
      <c r="G830" s="45">
        <v>3</v>
      </c>
      <c r="H830" s="106" t="s">
        <v>344</v>
      </c>
      <c r="I830" s="184" t="s">
        <v>11392</v>
      </c>
      <c r="J830" s="184" t="s">
        <v>11392</v>
      </c>
      <c r="K830" s="184" t="s">
        <v>11391</v>
      </c>
      <c r="L830" s="45">
        <v>14</v>
      </c>
      <c r="M830" s="116">
        <v>43437</v>
      </c>
      <c r="N830" s="106" t="s">
        <v>9971</v>
      </c>
      <c r="O830" s="106"/>
      <c r="P83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&lt;tr&gt;&lt;td&gt;31403-0000&lt;/td&gt;&lt;td&gt;Bentonite&lt;/td&gt;&lt;td&gt;t&lt;/td&gt;&lt;td&gt;BENTONITE&lt;/td&gt;&lt;td&gt;TON&lt;/td&gt;&lt;td&gt;0&lt;/td&gt;&lt;td&gt;3&lt;/td&gt;&lt;td&gt;N&lt;/td&gt;&lt;td&gt;12/3/2018&lt;/td&gt;&lt;td&gt;&lt;/td&gt;&lt;/tr&gt;</v>
      </c>
      <c r="Q830" s="106" t="str">
        <f>IF(PayItems[[#This Row],[Date Added / Modified]]&gt;0,TEXT(PayItems[[#This Row],[Date Added / Modified]],"m/d/yyy"),"")</f>
        <v>12/3/2018</v>
      </c>
    </row>
    <row r="831" spans="1:17" x14ac:dyDescent="0.3">
      <c r="A831" s="13" t="s">
        <v>10121</v>
      </c>
      <c r="B831" s="34" t="s">
        <v>10122</v>
      </c>
      <c r="C831" s="34" t="s">
        <v>124</v>
      </c>
      <c r="D831" s="34" t="s">
        <v>10123</v>
      </c>
      <c r="E831" s="33" t="s">
        <v>66</v>
      </c>
      <c r="F831" s="35">
        <v>0</v>
      </c>
      <c r="G831" s="35">
        <v>3</v>
      </c>
      <c r="H831" t="s">
        <v>1323</v>
      </c>
      <c r="I831" s="184" t="s">
        <v>11391</v>
      </c>
      <c r="J831" s="184" t="s">
        <v>11392</v>
      </c>
      <c r="K831" s="184" t="s">
        <v>11391</v>
      </c>
      <c r="L831" s="37">
        <v>14</v>
      </c>
      <c r="M831" s="119">
        <v>42177</v>
      </c>
      <c r="N831" s="53" t="s">
        <v>9962</v>
      </c>
      <c r="O831" s="106"/>
      <c r="P8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&lt;tr&gt;&lt;td&gt;40101-0080&lt;/td&gt;&lt;td&gt;Asphalt concrete pavement, gyratory mix, 4.75mm nominal maximum size aggregate, {0.3 million ESAL&lt;/td&gt;&lt;td&gt;t&lt;/td&gt;&lt;td&gt;ASPHALT CONCRETE PAVEMENT, GYRATORY MIX, NO. 4 SIEVE NOMINAL MAXIMUM SIZE AGGREGATE, {0.3 MILLION ESAL&lt;/td&gt;&lt;td&gt;TON&lt;/td&gt;&lt;td&gt;0&lt;/td&gt;&lt;td&gt;3&lt;/td&gt;&lt;td&gt;NR&lt;/td&gt;&lt;td&gt;6/22/2015&lt;/td&gt;&lt;td&gt;&lt;/td&gt;&lt;/tr&gt;</v>
      </c>
      <c r="Q831" s="106" t="str">
        <f>IF(PayItems[[#This Row],[Date Added / Modified]]&gt;0,TEXT(PayItems[[#This Row],[Date Added / Modified]],"m/d/yyy"),"")</f>
        <v>6/22/2015</v>
      </c>
    </row>
    <row r="832" spans="1:17" x14ac:dyDescent="0.3">
      <c r="A832" s="6" t="s">
        <v>1322</v>
      </c>
      <c r="B832" s="6" t="s">
        <v>8774</v>
      </c>
      <c r="C832" s="6" t="s">
        <v>124</v>
      </c>
      <c r="D832" s="6" t="s">
        <v>8759</v>
      </c>
      <c r="E832" s="8" t="s">
        <v>66</v>
      </c>
      <c r="F832" s="8">
        <v>0</v>
      </c>
      <c r="G832" s="8">
        <v>3</v>
      </c>
      <c r="H832" s="6" t="s">
        <v>1323</v>
      </c>
      <c r="I832" s="184" t="s">
        <v>11391</v>
      </c>
      <c r="J832" s="184" t="s">
        <v>11392</v>
      </c>
      <c r="K832" s="184" t="s">
        <v>11391</v>
      </c>
      <c r="L832" s="8">
        <v>14</v>
      </c>
      <c r="M832" s="116"/>
      <c r="P8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&lt;tr&gt;&lt;td&gt;40101-0100&lt;/td&gt;&lt;td&gt;Asphalt concrete pavement, gyratory mix, 9.5mm nominal maximum size aggregate, {0.3 million ESAL&lt;/td&gt;&lt;td&gt;t&lt;/td&gt;&lt;td&gt;ASPHALT CONCRETE PAVEMENT, GYRATORY MIX, 3/8-INCH NOMINAL MAXIMUM SIZE AGGREGATE, {0.3 MILLION ESAL&lt;/td&gt;&lt;td&gt;TON&lt;/td&gt;&lt;td&gt;0&lt;/td&gt;&lt;td&gt;3&lt;/td&gt;&lt;td&gt;NR&lt;/td&gt;&lt;td&gt; &lt;/td&gt;&lt;td&gt;&lt;/td&gt;&lt;/tr&gt;</v>
      </c>
      <c r="Q832" s="106" t="str">
        <f>IF(PayItems[[#This Row],[Date Added / Modified]]&gt;0,TEXT(PayItems[[#This Row],[Date Added / Modified]],"m/d/yyy"),"")</f>
        <v/>
      </c>
    </row>
    <row r="833" spans="1:17" x14ac:dyDescent="0.3">
      <c r="A833" s="6" t="s">
        <v>1324</v>
      </c>
      <c r="B833" s="6" t="s">
        <v>8775</v>
      </c>
      <c r="C833" s="6" t="s">
        <v>124</v>
      </c>
      <c r="D833" s="6" t="s">
        <v>8760</v>
      </c>
      <c r="E833" s="8" t="s">
        <v>66</v>
      </c>
      <c r="F833" s="8">
        <v>0</v>
      </c>
      <c r="G833" s="8">
        <v>3</v>
      </c>
      <c r="H833" s="6" t="s">
        <v>1323</v>
      </c>
      <c r="I833" s="184" t="s">
        <v>11391</v>
      </c>
      <c r="J833" s="184" t="s">
        <v>11392</v>
      </c>
      <c r="K833" s="184" t="s">
        <v>11391</v>
      </c>
      <c r="L833" s="8">
        <v>14</v>
      </c>
      <c r="M833" s="116"/>
      <c r="P8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&lt;tr&gt;&lt;td&gt;40101-0200&lt;/td&gt;&lt;td&gt;Asphalt concrete pavement, gyratory mix, 9.5mm nominal maximum size aggregate, 0.3 to {3 million ESAL&lt;/td&gt;&lt;td&gt;t&lt;/td&gt;&lt;td&gt;ASPHALT CONCRETE PAVEMENT, GYRATORY MIX, 3/8-INCH NOMINAL MAXIMUM SIZE AGGREGATE, 0.3 TO {3 MILLION ESAL&lt;/td&gt;&lt;td&gt;TON&lt;/td&gt;&lt;td&gt;0&lt;/td&gt;&lt;td&gt;3&lt;/td&gt;&lt;td&gt;NR&lt;/td&gt;&lt;td&gt; &lt;/td&gt;&lt;td&gt;&lt;/td&gt;&lt;/tr&gt;</v>
      </c>
      <c r="Q833" s="106" t="str">
        <f>IF(PayItems[[#This Row],[Date Added / Modified]]&gt;0,TEXT(PayItems[[#This Row],[Date Added / Modified]],"m/d/yyy"),"")</f>
        <v/>
      </c>
    </row>
    <row r="834" spans="1:17" x14ac:dyDescent="0.3">
      <c r="A834" s="6" t="s">
        <v>1325</v>
      </c>
      <c r="B834" s="6" t="s">
        <v>8776</v>
      </c>
      <c r="C834" s="6" t="s">
        <v>124</v>
      </c>
      <c r="D834" s="6" t="s">
        <v>8761</v>
      </c>
      <c r="E834" s="8" t="s">
        <v>66</v>
      </c>
      <c r="F834" s="8">
        <v>0</v>
      </c>
      <c r="G834" s="8">
        <v>3</v>
      </c>
      <c r="H834" s="6" t="s">
        <v>1323</v>
      </c>
      <c r="I834" s="184" t="s">
        <v>11391</v>
      </c>
      <c r="J834" s="184" t="s">
        <v>11392</v>
      </c>
      <c r="K834" s="184" t="s">
        <v>11391</v>
      </c>
      <c r="L834" s="8">
        <v>14</v>
      </c>
      <c r="M834" s="116"/>
      <c r="P8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&lt;tr&gt;&lt;td&gt;40101-0300&lt;/td&gt;&lt;td&gt;Asphalt concrete pavement, gyratory mix, 9.5mm nominal maximum size aggregate, 3 to {30 million ESAL&lt;/td&gt;&lt;td&gt;t&lt;/td&gt;&lt;td&gt;ASPHALT CONCRETE PAVEMENT, GYRATORY MIX, 3/8-INCH NOMINAL MAXIMUM SIZE AGGREGATE, 3 TO {30 MILLION ESAL&lt;/td&gt;&lt;td&gt;TON&lt;/td&gt;&lt;td&gt;0&lt;/td&gt;&lt;td&gt;3&lt;/td&gt;&lt;td&gt;NR&lt;/td&gt;&lt;td&gt; &lt;/td&gt;&lt;td&gt;&lt;/td&gt;&lt;/tr&gt;</v>
      </c>
      <c r="Q834" s="106" t="str">
        <f>IF(PayItems[[#This Row],[Date Added / Modified]]&gt;0,TEXT(PayItems[[#This Row],[Date Added / Modified]],"m/d/yyy"),"")</f>
        <v/>
      </c>
    </row>
    <row r="835" spans="1:17" x14ac:dyDescent="0.3">
      <c r="A835" s="6" t="s">
        <v>1326</v>
      </c>
      <c r="B835" s="6" t="s">
        <v>8777</v>
      </c>
      <c r="C835" s="6" t="s">
        <v>124</v>
      </c>
      <c r="D835" s="6" t="s">
        <v>8762</v>
      </c>
      <c r="E835" s="8" t="s">
        <v>66</v>
      </c>
      <c r="F835" s="8">
        <v>0</v>
      </c>
      <c r="G835" s="8">
        <v>3</v>
      </c>
      <c r="H835" s="6" t="s">
        <v>1323</v>
      </c>
      <c r="I835" s="184" t="s">
        <v>11391</v>
      </c>
      <c r="J835" s="184" t="s">
        <v>11392</v>
      </c>
      <c r="K835" s="184" t="s">
        <v>11391</v>
      </c>
      <c r="L835" s="8">
        <v>14</v>
      </c>
      <c r="M835" s="116"/>
      <c r="P8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&lt;tr&gt;&lt;td&gt;40101-0500&lt;/td&gt;&lt;td&gt;Asphalt concrete pavement, gyratory mix, 12.5mm nominal maximum size aggregate, {0.3 million ESAL&lt;/td&gt;&lt;td&gt;t&lt;/td&gt;&lt;td&gt;ASPHALT CONCRETE PAVEMENT, GYRATORY MIX, 1/2-INCH NOMINAL MAXIMUM SIZE AGGREGATE, {0.3 MILLION ESAL&lt;/td&gt;&lt;td&gt;TON&lt;/td&gt;&lt;td&gt;0&lt;/td&gt;&lt;td&gt;3&lt;/td&gt;&lt;td&gt;NR&lt;/td&gt;&lt;td&gt; &lt;/td&gt;&lt;td&gt;&lt;/td&gt;&lt;/tr&gt;</v>
      </c>
      <c r="Q835" s="106" t="str">
        <f>IF(PayItems[[#This Row],[Date Added / Modified]]&gt;0,TEXT(PayItems[[#This Row],[Date Added / Modified]],"m/d/yyy"),"")</f>
        <v/>
      </c>
    </row>
    <row r="836" spans="1:17" x14ac:dyDescent="0.3">
      <c r="A836" s="6" t="s">
        <v>1327</v>
      </c>
      <c r="B836" s="6" t="s">
        <v>8778</v>
      </c>
      <c r="C836" s="6" t="s">
        <v>124</v>
      </c>
      <c r="D836" s="6" t="s">
        <v>8763</v>
      </c>
      <c r="E836" s="8" t="s">
        <v>66</v>
      </c>
      <c r="F836" s="8">
        <v>0</v>
      </c>
      <c r="G836" s="8">
        <v>3</v>
      </c>
      <c r="H836" s="6" t="s">
        <v>1323</v>
      </c>
      <c r="I836" s="184" t="s">
        <v>11391</v>
      </c>
      <c r="J836" s="184" t="s">
        <v>11392</v>
      </c>
      <c r="K836" s="184" t="s">
        <v>11391</v>
      </c>
      <c r="L836" s="8">
        <v>14</v>
      </c>
      <c r="M836" s="116"/>
      <c r="P8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&lt;tr&gt;&lt;td&gt;40101-0600&lt;/td&gt;&lt;td&gt;Asphalt concrete pavement, gyratory mix, 12.5mm nominal maximum size aggregate, 0.3 to {3 million ESAL&lt;/td&gt;&lt;td&gt;t&lt;/td&gt;&lt;td&gt;ASPHALT CONCRETE PAVEMENT, GYRATORY MIX, 1/2-INCH NOMINAL MAXIMUM SIZE AGGREGATE, 0.3 TO {3 MILLION ESAL&lt;/td&gt;&lt;td&gt;TON&lt;/td&gt;&lt;td&gt;0&lt;/td&gt;&lt;td&gt;3&lt;/td&gt;&lt;td&gt;NR&lt;/td&gt;&lt;td&gt; &lt;/td&gt;&lt;td&gt;&lt;/td&gt;&lt;/tr&gt;</v>
      </c>
      <c r="Q836" s="106" t="str">
        <f>IF(PayItems[[#This Row],[Date Added / Modified]]&gt;0,TEXT(PayItems[[#This Row],[Date Added / Modified]],"m/d/yyy"),"")</f>
        <v/>
      </c>
    </row>
    <row r="837" spans="1:17" x14ac:dyDescent="0.3">
      <c r="A837" s="6" t="s">
        <v>1328</v>
      </c>
      <c r="B837" s="6" t="s">
        <v>8779</v>
      </c>
      <c r="C837" s="6" t="s">
        <v>124</v>
      </c>
      <c r="D837" s="6" t="s">
        <v>8764</v>
      </c>
      <c r="E837" s="8" t="s">
        <v>66</v>
      </c>
      <c r="F837" s="8">
        <v>0</v>
      </c>
      <c r="G837" s="8">
        <v>3</v>
      </c>
      <c r="H837" s="6" t="s">
        <v>1323</v>
      </c>
      <c r="I837" s="184" t="s">
        <v>11391</v>
      </c>
      <c r="J837" s="184" t="s">
        <v>11392</v>
      </c>
      <c r="K837" s="184" t="s">
        <v>11391</v>
      </c>
      <c r="L837" s="8">
        <v>14</v>
      </c>
      <c r="M837" s="116"/>
      <c r="P8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&lt;tr&gt;&lt;td&gt;40101-0700&lt;/td&gt;&lt;td&gt;Asphalt concrete pavement, gyratory mix, 12.5mm nominal maximum size aggregate, 3 to {30 million ESAL&lt;/td&gt;&lt;td&gt;t&lt;/td&gt;&lt;td&gt;ASPHALT CONCRETE PAVEMENT, GYRATORY MIX, 1/2-INCH NOMINAL MAXIMUM SIZE AGGREGATE, 3 TO {30 MILLION ESAL&lt;/td&gt;&lt;td&gt;TON&lt;/td&gt;&lt;td&gt;0&lt;/td&gt;&lt;td&gt;3&lt;/td&gt;&lt;td&gt;NR&lt;/td&gt;&lt;td&gt; &lt;/td&gt;&lt;td&gt;&lt;/td&gt;&lt;/tr&gt;</v>
      </c>
      <c r="Q837" s="106" t="str">
        <f>IF(PayItems[[#This Row],[Date Added / Modified]]&gt;0,TEXT(PayItems[[#This Row],[Date Added / Modified]],"m/d/yyy"),"")</f>
        <v/>
      </c>
    </row>
    <row r="838" spans="1:17" x14ac:dyDescent="0.3">
      <c r="A838" s="6" t="s">
        <v>1329</v>
      </c>
      <c r="B838" s="6" t="s">
        <v>8780</v>
      </c>
      <c r="C838" s="6" t="s">
        <v>124</v>
      </c>
      <c r="D838" s="6" t="s">
        <v>8765</v>
      </c>
      <c r="E838" s="8" t="s">
        <v>66</v>
      </c>
      <c r="F838" s="8">
        <v>0</v>
      </c>
      <c r="G838" s="8">
        <v>3</v>
      </c>
      <c r="H838" s="6" t="s">
        <v>1323</v>
      </c>
      <c r="I838" s="184" t="s">
        <v>11391</v>
      </c>
      <c r="J838" s="184" t="s">
        <v>11392</v>
      </c>
      <c r="K838" s="184" t="s">
        <v>11391</v>
      </c>
      <c r="L838" s="8">
        <v>14</v>
      </c>
      <c r="M838" s="116"/>
      <c r="P8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&lt;tr&gt;&lt;td&gt;40101-0900&lt;/td&gt;&lt;td&gt;Asphalt concrete pavement, gyratory mix, 19mm nominal maximum size aggregate, {0.3 million ESAL&lt;/td&gt;&lt;td&gt;t&lt;/td&gt;&lt;td&gt;ASPHALT CONCRETE PAVEMENT, GYRATORY MIX, 3/4-INCH NOMINAL MAXIMUM SIZE AGGREGATE, {0.3 MILLION ESAL&lt;/td&gt;&lt;td&gt;TON&lt;/td&gt;&lt;td&gt;0&lt;/td&gt;&lt;td&gt;3&lt;/td&gt;&lt;td&gt;NR&lt;/td&gt;&lt;td&gt; &lt;/td&gt;&lt;td&gt;&lt;/td&gt;&lt;/tr&gt;</v>
      </c>
      <c r="Q838" s="106" t="str">
        <f>IF(PayItems[[#This Row],[Date Added / Modified]]&gt;0,TEXT(PayItems[[#This Row],[Date Added / Modified]],"m/d/yyy"),"")</f>
        <v/>
      </c>
    </row>
    <row r="839" spans="1:17" x14ac:dyDescent="0.3">
      <c r="A839" s="6" t="s">
        <v>1330</v>
      </c>
      <c r="B839" s="6" t="s">
        <v>8781</v>
      </c>
      <c r="C839" s="6" t="s">
        <v>124</v>
      </c>
      <c r="D839" s="6" t="s">
        <v>8766</v>
      </c>
      <c r="E839" s="8" t="s">
        <v>66</v>
      </c>
      <c r="F839" s="8">
        <v>0</v>
      </c>
      <c r="G839" s="8">
        <v>3</v>
      </c>
      <c r="H839" s="6" t="s">
        <v>1323</v>
      </c>
      <c r="I839" s="184" t="s">
        <v>11391</v>
      </c>
      <c r="J839" s="184" t="s">
        <v>11392</v>
      </c>
      <c r="K839" s="184" t="s">
        <v>11391</v>
      </c>
      <c r="L839" s="8">
        <v>14</v>
      </c>
      <c r="M839" s="116"/>
      <c r="P8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&lt;tr&gt;&lt;td&gt;40101-1000&lt;/td&gt;&lt;td&gt;Asphalt concrete pavement, gyratory mix, 19mm nominal maximum size aggregate, 0.3 to {3 million ESAL&lt;/td&gt;&lt;td&gt;t&lt;/td&gt;&lt;td&gt;ASPHALT CONCRETE PAVEMENT, GYRATORY MIX, 3/4-INCH NOMINAL MAXIMUM SIZE AGGREGATE, 0.3 TO {3 MILLION ESAL&lt;/td&gt;&lt;td&gt;TON&lt;/td&gt;&lt;td&gt;0&lt;/td&gt;&lt;td&gt;3&lt;/td&gt;&lt;td&gt;NR&lt;/td&gt;&lt;td&gt; &lt;/td&gt;&lt;td&gt;&lt;/td&gt;&lt;/tr&gt;</v>
      </c>
      <c r="Q839" s="106" t="str">
        <f>IF(PayItems[[#This Row],[Date Added / Modified]]&gt;0,TEXT(PayItems[[#This Row],[Date Added / Modified]],"m/d/yyy"),"")</f>
        <v/>
      </c>
    </row>
    <row r="840" spans="1:17" x14ac:dyDescent="0.3">
      <c r="A840" s="6" t="s">
        <v>1331</v>
      </c>
      <c r="B840" s="6" t="s">
        <v>8782</v>
      </c>
      <c r="C840" s="6" t="s">
        <v>124</v>
      </c>
      <c r="D840" s="6" t="s">
        <v>8767</v>
      </c>
      <c r="E840" s="8" t="s">
        <v>66</v>
      </c>
      <c r="F840" s="8">
        <v>0</v>
      </c>
      <c r="G840" s="8">
        <v>3</v>
      </c>
      <c r="H840" s="6" t="s">
        <v>1323</v>
      </c>
      <c r="I840" s="184" t="s">
        <v>11391</v>
      </c>
      <c r="J840" s="184" t="s">
        <v>11392</v>
      </c>
      <c r="K840" s="184" t="s">
        <v>11391</v>
      </c>
      <c r="L840" s="8">
        <v>14</v>
      </c>
      <c r="M840" s="116"/>
      <c r="P8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&lt;tr&gt;&lt;td&gt;40101-1100&lt;/td&gt;&lt;td&gt;Asphalt concrete pavement, gyratory mix, 19mm nominal maximum size aggregate, 3 to {30 million ESAL&lt;/td&gt;&lt;td&gt;t&lt;/td&gt;&lt;td&gt;ASPHALT CONCRETE PAVEMENT, GYRATORY MIX, 3/4-INCH NOMINAL MAXIMUM SIZE AGGREGATE, 3 TO {30 MILLION ESAL&lt;/td&gt;&lt;td&gt;TON&lt;/td&gt;&lt;td&gt;0&lt;/td&gt;&lt;td&gt;3&lt;/td&gt;&lt;td&gt;NR&lt;/td&gt;&lt;td&gt; &lt;/td&gt;&lt;td&gt;&lt;/td&gt;&lt;/tr&gt;</v>
      </c>
      <c r="Q840" s="106" t="str">
        <f>IF(PayItems[[#This Row],[Date Added / Modified]]&gt;0,TEXT(PayItems[[#This Row],[Date Added / Modified]],"m/d/yyy"),"")</f>
        <v/>
      </c>
    </row>
    <row r="841" spans="1:17" x14ac:dyDescent="0.3">
      <c r="A841" s="6" t="s">
        <v>1332</v>
      </c>
      <c r="B841" s="6" t="s">
        <v>8783</v>
      </c>
      <c r="C841" s="6" t="s">
        <v>124</v>
      </c>
      <c r="D841" s="6" t="s">
        <v>8768</v>
      </c>
      <c r="E841" s="8" t="s">
        <v>66</v>
      </c>
      <c r="F841" s="8">
        <v>0</v>
      </c>
      <c r="G841" s="8">
        <v>3</v>
      </c>
      <c r="H841" s="6" t="s">
        <v>1323</v>
      </c>
      <c r="I841" s="184" t="s">
        <v>11391</v>
      </c>
      <c r="J841" s="184" t="s">
        <v>11392</v>
      </c>
      <c r="K841" s="184" t="s">
        <v>11391</v>
      </c>
      <c r="L841" s="8">
        <v>14</v>
      </c>
      <c r="M841" s="116"/>
      <c r="P8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&lt;tr&gt;&lt;td&gt;40101-1300&lt;/td&gt;&lt;td&gt;Asphalt concrete pavement, gyratory mix, 25mm nominal maximum size aggregate, {0.3 million ESAL&lt;/td&gt;&lt;td&gt;t&lt;/td&gt;&lt;td&gt;ASPHALT CONCRETE PAVEMENT, GYRATORY MIX, 1-INCH NOMINAL MAXIMUM SIZE AGGREGATE, {0.3 MILLION ESAL&lt;/td&gt;&lt;td&gt;TON&lt;/td&gt;&lt;td&gt;0&lt;/td&gt;&lt;td&gt;3&lt;/td&gt;&lt;td&gt;NR&lt;/td&gt;&lt;td&gt; &lt;/td&gt;&lt;td&gt;&lt;/td&gt;&lt;/tr&gt;</v>
      </c>
      <c r="Q841" s="106" t="str">
        <f>IF(PayItems[[#This Row],[Date Added / Modified]]&gt;0,TEXT(PayItems[[#This Row],[Date Added / Modified]],"m/d/yyy"),"")</f>
        <v/>
      </c>
    </row>
    <row r="842" spans="1:17" x14ac:dyDescent="0.3">
      <c r="A842" s="6" t="s">
        <v>1333</v>
      </c>
      <c r="B842" s="6" t="s">
        <v>8784</v>
      </c>
      <c r="C842" s="6" t="s">
        <v>124</v>
      </c>
      <c r="D842" s="6" t="s">
        <v>8769</v>
      </c>
      <c r="E842" s="8" t="s">
        <v>66</v>
      </c>
      <c r="F842" s="8">
        <v>0</v>
      </c>
      <c r="G842" s="8">
        <v>3</v>
      </c>
      <c r="H842" s="6" t="s">
        <v>1323</v>
      </c>
      <c r="I842" s="184" t="s">
        <v>11391</v>
      </c>
      <c r="J842" s="184" t="s">
        <v>11392</v>
      </c>
      <c r="K842" s="184" t="s">
        <v>11391</v>
      </c>
      <c r="L842" s="8">
        <v>14</v>
      </c>
      <c r="M842" s="116"/>
      <c r="P8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&lt;tr&gt;&lt;td&gt;40101-1400&lt;/td&gt;&lt;td&gt;Asphalt concrete pavement, gyratory mix, 25mm nominal maximum size aggregate, 0.3 to {3 million ESAL&lt;/td&gt;&lt;td&gt;t&lt;/td&gt;&lt;td&gt;ASPHALT CONCRETE PAVEMENT, GYRATORY MIX, 1-INCH NOMINAL MAXIMUM SIZE AGGREGATE, 0.3 TO {3 MILLION ESAL&lt;/td&gt;&lt;td&gt;TON&lt;/td&gt;&lt;td&gt;0&lt;/td&gt;&lt;td&gt;3&lt;/td&gt;&lt;td&gt;NR&lt;/td&gt;&lt;td&gt; &lt;/td&gt;&lt;td&gt;&lt;/td&gt;&lt;/tr&gt;</v>
      </c>
      <c r="Q842" s="106" t="str">
        <f>IF(PayItems[[#This Row],[Date Added / Modified]]&gt;0,TEXT(PayItems[[#This Row],[Date Added / Modified]],"m/d/yyy"),"")</f>
        <v/>
      </c>
    </row>
    <row r="843" spans="1:17" x14ac:dyDescent="0.3">
      <c r="A843" s="6" t="s">
        <v>1334</v>
      </c>
      <c r="B843" s="6" t="s">
        <v>8785</v>
      </c>
      <c r="C843" s="6" t="s">
        <v>124</v>
      </c>
      <c r="D843" s="6" t="s">
        <v>8770</v>
      </c>
      <c r="E843" s="8" t="s">
        <v>66</v>
      </c>
      <c r="F843" s="8">
        <v>0</v>
      </c>
      <c r="G843" s="8">
        <v>3</v>
      </c>
      <c r="H843" s="6" t="s">
        <v>1323</v>
      </c>
      <c r="I843" s="184" t="s">
        <v>11391</v>
      </c>
      <c r="J843" s="184" t="s">
        <v>11392</v>
      </c>
      <c r="K843" s="184" t="s">
        <v>11391</v>
      </c>
      <c r="L843" s="8">
        <v>14</v>
      </c>
      <c r="M843" s="116"/>
      <c r="P8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&lt;tr&gt;&lt;td&gt;40101-1500&lt;/td&gt;&lt;td&gt;Asphalt concrete pavement, gyratory mix, 25mm nominal maximum size aggregate, 3 to {30 million ESAL&lt;/td&gt;&lt;td&gt;t&lt;/td&gt;&lt;td&gt;ASPHALT CONCRETE PAVEMENT, GYRATORY MIX, 1-INCH NOMINAL MAXIMUM SIZE AGGREGATE, 3 TO {30 MILLION ESAL&lt;/td&gt;&lt;td&gt;TON&lt;/td&gt;&lt;td&gt;0&lt;/td&gt;&lt;td&gt;3&lt;/td&gt;&lt;td&gt;NR&lt;/td&gt;&lt;td&gt; &lt;/td&gt;&lt;td&gt;&lt;/td&gt;&lt;/tr&gt;</v>
      </c>
      <c r="Q843" s="106" t="str">
        <f>IF(PayItems[[#This Row],[Date Added / Modified]]&gt;0,TEXT(PayItems[[#This Row],[Date Added / Modified]],"m/d/yyy"),"")</f>
        <v/>
      </c>
    </row>
    <row r="844" spans="1:17" x14ac:dyDescent="0.3">
      <c r="A844" s="6" t="s">
        <v>1335</v>
      </c>
      <c r="B844" s="6" t="s">
        <v>8786</v>
      </c>
      <c r="C844" s="6" t="s">
        <v>124</v>
      </c>
      <c r="D844" s="6" t="s">
        <v>8771</v>
      </c>
      <c r="E844" s="8" t="s">
        <v>66</v>
      </c>
      <c r="F844" s="8">
        <v>0</v>
      </c>
      <c r="G844" s="8">
        <v>3</v>
      </c>
      <c r="H844" s="6" t="s">
        <v>1323</v>
      </c>
      <c r="I844" s="184" t="s">
        <v>11391</v>
      </c>
      <c r="J844" s="184" t="s">
        <v>11392</v>
      </c>
      <c r="K844" s="184" t="s">
        <v>11391</v>
      </c>
      <c r="L844" s="8">
        <v>14</v>
      </c>
      <c r="M844" s="116"/>
      <c r="P8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&lt;tr&gt;&lt;td&gt;40101-5500&lt;/td&gt;&lt;td&gt;Asphalt concrete pavement, gyratory mix, 12.5mm or 19mm nominal maximum size aggregate, {0.3 million ESAL&lt;/td&gt;&lt;td&gt;t&lt;/td&gt;&lt;td&gt;ASPHALT CONCRETE PAVEMENT, GYRATORY MIX, 1/2-INCH OR 3/4-INCH NOMINAL MAXIMUM SIZE AGGREGATE, {0.3 MILLION ESAL&lt;/td&gt;&lt;td&gt;TON&lt;/td&gt;&lt;td&gt;0&lt;/td&gt;&lt;td&gt;3&lt;/td&gt;&lt;td&gt;NR&lt;/td&gt;&lt;td&gt; &lt;/td&gt;&lt;td&gt;&lt;/td&gt;&lt;/tr&gt;</v>
      </c>
      <c r="Q844" s="106" t="str">
        <f>IF(PayItems[[#This Row],[Date Added / Modified]]&gt;0,TEXT(PayItems[[#This Row],[Date Added / Modified]],"m/d/yyy"),"")</f>
        <v/>
      </c>
    </row>
    <row r="845" spans="1:17" x14ac:dyDescent="0.3">
      <c r="A845" s="6" t="s">
        <v>1336</v>
      </c>
      <c r="B845" s="6" t="s">
        <v>8787</v>
      </c>
      <c r="C845" s="6" t="s">
        <v>124</v>
      </c>
      <c r="D845" s="6" t="s">
        <v>8772</v>
      </c>
      <c r="E845" s="8" t="s">
        <v>66</v>
      </c>
      <c r="F845" s="8">
        <v>0</v>
      </c>
      <c r="G845" s="8">
        <v>3</v>
      </c>
      <c r="H845" s="6" t="s">
        <v>1323</v>
      </c>
      <c r="I845" s="184" t="s">
        <v>11391</v>
      </c>
      <c r="J845" s="184" t="s">
        <v>11392</v>
      </c>
      <c r="K845" s="184" t="s">
        <v>11391</v>
      </c>
      <c r="L845" s="8">
        <v>14</v>
      </c>
      <c r="M845" s="116"/>
      <c r="P8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&lt;tr&gt;&lt;td&gt;40101-5600&lt;/td&gt;&lt;td&gt;Asphalt concrete pavement, gyratory mix, 12.5mm or 19mm nominal maximum size aggregate, 0.3 to {3 million ESAL&lt;/td&gt;&lt;td&gt;t&lt;/td&gt;&lt;td&gt;ASPHALT CONCRETE PAVEMENT, GYRATORY MIX, 1/2-INCH OR 3/4-INCH NOMINAL MAXIMUM SIZE AGGREGATE, 0.3 TO {3 MILLION ESAL&lt;/td&gt;&lt;td&gt;TON&lt;/td&gt;&lt;td&gt;0&lt;/td&gt;&lt;td&gt;3&lt;/td&gt;&lt;td&gt;NR&lt;/td&gt;&lt;td&gt; &lt;/td&gt;&lt;td&gt;&lt;/td&gt;&lt;/tr&gt;</v>
      </c>
      <c r="Q845" s="106" t="str">
        <f>IF(PayItems[[#This Row],[Date Added / Modified]]&gt;0,TEXT(PayItems[[#This Row],[Date Added / Modified]],"m/d/yyy"),"")</f>
        <v/>
      </c>
    </row>
    <row r="846" spans="1:17" x14ac:dyDescent="0.3">
      <c r="A846" s="6" t="s">
        <v>1337</v>
      </c>
      <c r="B846" s="6" t="s">
        <v>8788</v>
      </c>
      <c r="C846" s="6" t="s">
        <v>124</v>
      </c>
      <c r="D846" s="6" t="s">
        <v>8773</v>
      </c>
      <c r="E846" s="8" t="s">
        <v>66</v>
      </c>
      <c r="F846" s="8">
        <v>0</v>
      </c>
      <c r="G846" s="8">
        <v>3</v>
      </c>
      <c r="H846" s="6" t="s">
        <v>1323</v>
      </c>
      <c r="I846" s="184" t="s">
        <v>11391</v>
      </c>
      <c r="J846" s="184" t="s">
        <v>11392</v>
      </c>
      <c r="K846" s="184" t="s">
        <v>11391</v>
      </c>
      <c r="L846" s="8">
        <v>14</v>
      </c>
      <c r="M846" s="116"/>
      <c r="P8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&lt;tr&gt;&lt;td&gt;40101-5700&lt;/td&gt;&lt;td&gt;Asphalt concrete pavement, gyratory mix, 12.5mm or 19mm nominal maximum size aggregate, 3 to {30 million ESAL&lt;/td&gt;&lt;td&gt;t&lt;/td&gt;&lt;td&gt;ASPHALT CONCRETE PAVEMENT, GYRATORY MIX, 1/2-INCH OR 3/4-INCH NOMINAL MAXIMUM SIZE AGGREGATE, 3 TO {30 MILLION ESAL&lt;/td&gt;&lt;td&gt;TON&lt;/td&gt;&lt;td&gt;0&lt;/td&gt;&lt;td&gt;3&lt;/td&gt;&lt;td&gt;NR&lt;/td&gt;&lt;td&gt; &lt;/td&gt;&lt;td&gt;&lt;/td&gt;&lt;/tr&gt;</v>
      </c>
      <c r="Q846" s="106" t="str">
        <f>IF(PayItems[[#This Row],[Date Added / Modified]]&gt;0,TEXT(PayItems[[#This Row],[Date Added / Modified]],"m/d/yyy"),"")</f>
        <v/>
      </c>
    </row>
    <row r="847" spans="1:17" x14ac:dyDescent="0.3">
      <c r="A847" s="6" t="s">
        <v>1338</v>
      </c>
      <c r="B847" s="6" t="s">
        <v>9845</v>
      </c>
      <c r="C847" s="6" t="s">
        <v>124</v>
      </c>
      <c r="D847" s="6" t="s">
        <v>9846</v>
      </c>
      <c r="E847" s="8" t="s">
        <v>66</v>
      </c>
      <c r="F847" s="8">
        <v>0</v>
      </c>
      <c r="G847" s="8">
        <v>3</v>
      </c>
      <c r="H847" s="6" t="s">
        <v>344</v>
      </c>
      <c r="I847" s="184" t="s">
        <v>11392</v>
      </c>
      <c r="J847" s="184" t="s">
        <v>11392</v>
      </c>
      <c r="K847" s="184" t="s">
        <v>11391</v>
      </c>
      <c r="L847" s="8">
        <v>14</v>
      </c>
      <c r="M847" s="116"/>
      <c r="P8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&lt;tr&gt;&lt;td&gt;40102-0100&lt;/td&gt;&lt;td&gt;Asphalt concrete pavement, gyratory mix, 9.5mm nominal maximum size aggregate, wedge and leveling course&lt;/td&gt;&lt;td&gt;t&lt;/td&gt;&lt;td&gt;ASPHALT CONCRETE PAVEMENT, GYRATORY MIX, 3/8-INCH NOMINAL MAXIMUM SIZE AGGREGATE, WEDGE AND LEVELING COURSE&lt;/td&gt;&lt;td&gt;TON&lt;/td&gt;&lt;td&gt;0&lt;/td&gt;&lt;td&gt;3&lt;/td&gt;&lt;td&gt;N&lt;/td&gt;&lt;td&gt; &lt;/td&gt;&lt;td&gt;&lt;/td&gt;&lt;/tr&gt;</v>
      </c>
      <c r="Q847" s="106" t="str">
        <f>IF(PayItems[[#This Row],[Date Added / Modified]]&gt;0,TEXT(PayItems[[#This Row],[Date Added / Modified]],"m/d/yyy"),"")</f>
        <v/>
      </c>
    </row>
    <row r="848" spans="1:17" x14ac:dyDescent="0.3">
      <c r="A848" s="6" t="s">
        <v>1339</v>
      </c>
      <c r="B848" s="6" t="s">
        <v>9847</v>
      </c>
      <c r="C848" s="6" t="s">
        <v>124</v>
      </c>
      <c r="D848" s="6" t="s">
        <v>9848</v>
      </c>
      <c r="E848" s="8" t="s">
        <v>66</v>
      </c>
      <c r="F848" s="8">
        <v>0</v>
      </c>
      <c r="G848" s="8">
        <v>3</v>
      </c>
      <c r="H848" s="6" t="s">
        <v>344</v>
      </c>
      <c r="I848" s="184" t="s">
        <v>11392</v>
      </c>
      <c r="J848" s="184" t="s">
        <v>11392</v>
      </c>
      <c r="K848" s="184" t="s">
        <v>11391</v>
      </c>
      <c r="L848" s="8">
        <v>14</v>
      </c>
      <c r="M848" s="116"/>
      <c r="P8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&lt;tr&gt;&lt;td&gt;40102-0500&lt;/td&gt;&lt;td&gt;Asphalt concrete pavement, gyratory mix, 12.5mm nominal maximum size aggregate, wedge and leveling course&lt;/td&gt;&lt;td&gt;t&lt;/td&gt;&lt;td&gt;ASPHALT CONCRETE PAVEMENT, GYRATORY MIX, 1/2-INCH NOMINAL MAXIMUM SIZE AGGREGATE, WEDGE AND LEVELING COURSE&lt;/td&gt;&lt;td&gt;TON&lt;/td&gt;&lt;td&gt;0&lt;/td&gt;&lt;td&gt;3&lt;/td&gt;&lt;td&gt;N&lt;/td&gt;&lt;td&gt; &lt;/td&gt;&lt;td&gt;&lt;/td&gt;&lt;/tr&gt;</v>
      </c>
      <c r="Q848" s="106" t="str">
        <f>IF(PayItems[[#This Row],[Date Added / Modified]]&gt;0,TEXT(PayItems[[#This Row],[Date Added / Modified]],"m/d/yyy"),"")</f>
        <v/>
      </c>
    </row>
    <row r="849" spans="1:17" x14ac:dyDescent="0.3">
      <c r="A849" s="6" t="s">
        <v>1340</v>
      </c>
      <c r="B849" s="6" t="s">
        <v>9849</v>
      </c>
      <c r="C849" s="6" t="s">
        <v>124</v>
      </c>
      <c r="D849" s="6" t="s">
        <v>9850</v>
      </c>
      <c r="E849" s="8" t="s">
        <v>66</v>
      </c>
      <c r="F849" s="8">
        <v>0</v>
      </c>
      <c r="G849" s="8">
        <v>3</v>
      </c>
      <c r="H849" s="6" t="s">
        <v>344</v>
      </c>
      <c r="I849" s="184" t="s">
        <v>11392</v>
      </c>
      <c r="J849" s="184" t="s">
        <v>11392</v>
      </c>
      <c r="K849" s="184" t="s">
        <v>11391</v>
      </c>
      <c r="L849" s="8">
        <v>14</v>
      </c>
      <c r="M849" s="116"/>
      <c r="P8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&lt;tr&gt;&lt;td&gt;40102-0900&lt;/td&gt;&lt;td&gt;Asphalt concrete pavement, gyratory mix, 19mm nominal maximum size aggregate, wedge and leveling course&lt;/td&gt;&lt;td&gt;t&lt;/td&gt;&lt;td&gt;ASPHALT CONCRETE PAVEMENT, GYRATORY MIX, 3/4-INCH NOMINAL MAXIMUM SIZE AGGREGATE, WEDGE AND LEVELING COURSE&lt;/td&gt;&lt;td&gt;TON&lt;/td&gt;&lt;td&gt;0&lt;/td&gt;&lt;td&gt;3&lt;/td&gt;&lt;td&gt;N&lt;/td&gt;&lt;td&gt; &lt;/td&gt;&lt;td&gt;&lt;/td&gt;&lt;/tr&gt;</v>
      </c>
      <c r="Q849" s="106" t="str">
        <f>IF(PayItems[[#This Row],[Date Added / Modified]]&gt;0,TEXT(PayItems[[#This Row],[Date Added / Modified]],"m/d/yyy"),"")</f>
        <v/>
      </c>
    </row>
    <row r="850" spans="1:17" x14ac:dyDescent="0.3">
      <c r="A850" s="6" t="s">
        <v>1341</v>
      </c>
      <c r="B850" s="6" t="s">
        <v>9851</v>
      </c>
      <c r="C850" s="6" t="s">
        <v>124</v>
      </c>
      <c r="D850" s="6" t="s">
        <v>9852</v>
      </c>
      <c r="E850" s="8" t="s">
        <v>66</v>
      </c>
      <c r="F850" s="8">
        <v>0</v>
      </c>
      <c r="G850" s="8">
        <v>3</v>
      </c>
      <c r="H850" s="6" t="s">
        <v>344</v>
      </c>
      <c r="I850" s="184" t="s">
        <v>11392</v>
      </c>
      <c r="J850" s="184" t="s">
        <v>11392</v>
      </c>
      <c r="K850" s="184" t="s">
        <v>11391</v>
      </c>
      <c r="L850" s="8">
        <v>14</v>
      </c>
      <c r="M850" s="116"/>
      <c r="P8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&lt;tr&gt;&lt;td&gt;40102-1300&lt;/td&gt;&lt;td&gt;Asphalt concrete pavement, gyratory mix, 25mm nominal maximum size aggregate, wedge and leveling course&lt;/td&gt;&lt;td&gt;t&lt;/td&gt;&lt;td&gt;ASPHALT CONCRETE PAVEMENT, GYRATORY MIX, 1-INCH NOMINAL MAXIMUM SIZE AGGREGATE, WEDGE AND LEVELING COURSE&lt;/td&gt;&lt;td&gt;TON&lt;/td&gt;&lt;td&gt;0&lt;/td&gt;&lt;td&gt;3&lt;/td&gt;&lt;td&gt;N&lt;/td&gt;&lt;td&gt; &lt;/td&gt;&lt;td&gt;&lt;/td&gt;&lt;/tr&gt;</v>
      </c>
      <c r="Q850" s="106" t="str">
        <f>IF(PayItems[[#This Row],[Date Added / Modified]]&gt;0,TEXT(PayItems[[#This Row],[Date Added / Modified]],"m/d/yyy"),"")</f>
        <v/>
      </c>
    </row>
    <row r="851" spans="1:17" x14ac:dyDescent="0.3">
      <c r="A851" s="6" t="s">
        <v>1342</v>
      </c>
      <c r="B851" s="6" t="s">
        <v>9853</v>
      </c>
      <c r="C851" s="6" t="s">
        <v>124</v>
      </c>
      <c r="D851" s="6" t="s">
        <v>9854</v>
      </c>
      <c r="E851" s="8" t="s">
        <v>66</v>
      </c>
      <c r="F851" s="8">
        <v>0</v>
      </c>
      <c r="G851" s="8">
        <v>3</v>
      </c>
      <c r="H851" s="6" t="s">
        <v>344</v>
      </c>
      <c r="I851" s="184" t="s">
        <v>11392</v>
      </c>
      <c r="J851" s="184" t="s">
        <v>11392</v>
      </c>
      <c r="K851" s="184" t="s">
        <v>11391</v>
      </c>
      <c r="L851" s="8">
        <v>14</v>
      </c>
      <c r="M851" s="116"/>
      <c r="P8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&lt;tr&gt;&lt;td&gt;40102-5500&lt;/td&gt;&lt;td&gt;Asphalt concrete pavement, gyratory mix, 12.5mm or 19mm nominal maximum size aggregate, wedge and leveling course&lt;/td&gt;&lt;td&gt;t&lt;/td&gt;&lt;td&gt;ASPHALT CONCRETE PAVEMENT, GYRATORY MIX, 1/2-INCH OR 3/4-INCH NOMINAL MAXIMUM SIZE AGGREGATE, WEDGE AND LEVELING COURSE&lt;/td&gt;&lt;td&gt;TON&lt;/td&gt;&lt;td&gt;0&lt;/td&gt;&lt;td&gt;3&lt;/td&gt;&lt;td&gt;N&lt;/td&gt;&lt;td&gt; &lt;/td&gt;&lt;td&gt;&lt;/td&gt;&lt;/tr&gt;</v>
      </c>
      <c r="Q851" s="106" t="str">
        <f>IF(PayItems[[#This Row],[Date Added / Modified]]&gt;0,TEXT(PayItems[[#This Row],[Date Added / Modified]],"m/d/yyy"),"")</f>
        <v/>
      </c>
    </row>
    <row r="852" spans="1:17" x14ac:dyDescent="0.3">
      <c r="A852" s="6" t="s">
        <v>1343</v>
      </c>
      <c r="B852" s="8" t="s">
        <v>1344</v>
      </c>
      <c r="C852" s="6" t="s">
        <v>124</v>
      </c>
      <c r="D852" s="8" t="s">
        <v>1345</v>
      </c>
      <c r="E852" s="8" t="s">
        <v>66</v>
      </c>
      <c r="F852" s="8">
        <v>0</v>
      </c>
      <c r="G852" s="8">
        <v>3</v>
      </c>
      <c r="H852" s="6" t="s">
        <v>344</v>
      </c>
      <c r="I852" s="184" t="s">
        <v>11392</v>
      </c>
      <c r="J852" s="184" t="s">
        <v>11392</v>
      </c>
      <c r="K852" s="184" t="s">
        <v>11391</v>
      </c>
      <c r="L852" s="8">
        <v>14</v>
      </c>
      <c r="M852" s="116"/>
      <c r="P8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&lt;tr&gt;&lt;td&gt;40105-1000&lt;/td&gt;&lt;td&gt;Antistrip additive, type 1&lt;/td&gt;&lt;td&gt;t&lt;/td&gt;&lt;td&gt;ANTISTRIP ADDITIVE, TYPE 1&lt;/td&gt;&lt;td&gt;TON&lt;/td&gt;&lt;td&gt;0&lt;/td&gt;&lt;td&gt;3&lt;/td&gt;&lt;td&gt;N&lt;/td&gt;&lt;td&gt; &lt;/td&gt;&lt;td&gt;&lt;/td&gt;&lt;/tr&gt;</v>
      </c>
      <c r="Q852" s="106" t="str">
        <f>IF(PayItems[[#This Row],[Date Added / Modified]]&gt;0,TEXT(PayItems[[#This Row],[Date Added / Modified]],"m/d/yyy"),"")</f>
        <v/>
      </c>
    </row>
    <row r="853" spans="1:17" x14ac:dyDescent="0.3">
      <c r="A853" s="6" t="s">
        <v>1346</v>
      </c>
      <c r="B853" s="8" t="s">
        <v>1347</v>
      </c>
      <c r="C853" s="6" t="s">
        <v>124</v>
      </c>
      <c r="D853" s="8" t="s">
        <v>1348</v>
      </c>
      <c r="E853" s="8" t="s">
        <v>66</v>
      </c>
      <c r="F853" s="8">
        <v>0</v>
      </c>
      <c r="G853" s="8">
        <v>3</v>
      </c>
      <c r="H853" s="6" t="s">
        <v>344</v>
      </c>
      <c r="I853" s="184" t="s">
        <v>11392</v>
      </c>
      <c r="J853" s="184" t="s">
        <v>11392</v>
      </c>
      <c r="K853" s="184" t="s">
        <v>11391</v>
      </c>
      <c r="L853" s="8">
        <v>14</v>
      </c>
      <c r="M853" s="116"/>
      <c r="P8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&lt;tr&gt;&lt;td&gt;40105-2000&lt;/td&gt;&lt;td&gt;Antistrip additive, type 2&lt;/td&gt;&lt;td&gt;t&lt;/td&gt;&lt;td&gt;ANTISTRIP ADDITIVE, TYPE 2&lt;/td&gt;&lt;td&gt;TON&lt;/td&gt;&lt;td&gt;0&lt;/td&gt;&lt;td&gt;3&lt;/td&gt;&lt;td&gt;N&lt;/td&gt;&lt;td&gt; &lt;/td&gt;&lt;td&gt;&lt;/td&gt;&lt;/tr&gt;</v>
      </c>
      <c r="Q853" s="106" t="str">
        <f>IF(PayItems[[#This Row],[Date Added / Modified]]&gt;0,TEXT(PayItems[[#This Row],[Date Added / Modified]],"m/d/yyy"),"")</f>
        <v/>
      </c>
    </row>
    <row r="854" spans="1:17" x14ac:dyDescent="0.3">
      <c r="A854" s="6" t="s">
        <v>1349</v>
      </c>
      <c r="B854" s="8" t="s">
        <v>1350</v>
      </c>
      <c r="C854" s="6" t="s">
        <v>124</v>
      </c>
      <c r="D854" s="8" t="s">
        <v>1351</v>
      </c>
      <c r="E854" s="8" t="s">
        <v>66</v>
      </c>
      <c r="F854" s="8">
        <v>0</v>
      </c>
      <c r="G854" s="8">
        <v>3</v>
      </c>
      <c r="H854" s="6" t="s">
        <v>344</v>
      </c>
      <c r="I854" s="184" t="s">
        <v>11392</v>
      </c>
      <c r="J854" s="184" t="s">
        <v>11392</v>
      </c>
      <c r="K854" s="184" t="s">
        <v>11391</v>
      </c>
      <c r="L854" s="8">
        <v>14</v>
      </c>
      <c r="M854" s="116"/>
      <c r="P8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&lt;tr&gt;&lt;td&gt;40105-3000&lt;/td&gt;&lt;td&gt;Antistrip additive, type 3&lt;/td&gt;&lt;td&gt;t&lt;/td&gt;&lt;td&gt;ANTISTRIP ADDITIVE, TYPE 3&lt;/td&gt;&lt;td&gt;TON&lt;/td&gt;&lt;td&gt;0&lt;/td&gt;&lt;td&gt;3&lt;/td&gt;&lt;td&gt;N&lt;/td&gt;&lt;td&gt; &lt;/td&gt;&lt;td&gt;&lt;/td&gt;&lt;/tr&gt;</v>
      </c>
      <c r="Q854" s="106" t="str">
        <f>IF(PayItems[[#This Row],[Date Added / Modified]]&gt;0,TEXT(PayItems[[#This Row],[Date Added / Modified]],"m/d/yyy"),"")</f>
        <v/>
      </c>
    </row>
    <row r="855" spans="1:17" x14ac:dyDescent="0.3">
      <c r="A855" s="6" t="s">
        <v>1352</v>
      </c>
      <c r="B855" s="6" t="s">
        <v>26</v>
      </c>
      <c r="C855" s="6" t="s">
        <v>124</v>
      </c>
      <c r="D855" s="6" t="s">
        <v>1353</v>
      </c>
      <c r="E855" s="8" t="s">
        <v>66</v>
      </c>
      <c r="F855" s="8">
        <v>0</v>
      </c>
      <c r="G855" s="8">
        <v>3</v>
      </c>
      <c r="H855" s="6" t="s">
        <v>344</v>
      </c>
      <c r="I855" s="184" t="s">
        <v>11392</v>
      </c>
      <c r="J855" s="184" t="s">
        <v>11392</v>
      </c>
      <c r="K855" s="184" t="s">
        <v>11391</v>
      </c>
      <c r="L855" s="8">
        <v>14</v>
      </c>
      <c r="M855" s="116"/>
      <c r="P8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&lt;tr&gt;&lt;td&gt;40106-0000&lt;/td&gt;&lt;td&gt;Mineral filler&lt;/td&gt;&lt;td&gt;t&lt;/td&gt;&lt;td&gt;MINERAL FILLER&lt;/td&gt;&lt;td&gt;TON&lt;/td&gt;&lt;td&gt;0&lt;/td&gt;&lt;td&gt;3&lt;/td&gt;&lt;td&gt;N&lt;/td&gt;&lt;td&gt; &lt;/td&gt;&lt;td&gt;&lt;/td&gt;&lt;/tr&gt;</v>
      </c>
      <c r="Q855" s="106" t="str">
        <f>IF(PayItems[[#This Row],[Date Added / Modified]]&gt;0,TEXT(PayItems[[#This Row],[Date Added / Modified]],"m/d/yyy"),"")</f>
        <v/>
      </c>
    </row>
    <row r="856" spans="1:17" x14ac:dyDescent="0.3">
      <c r="A856" s="6" t="s">
        <v>1355</v>
      </c>
      <c r="B856" s="6" t="s">
        <v>1356</v>
      </c>
      <c r="C856" s="6" t="s">
        <v>85</v>
      </c>
      <c r="D856" s="6" t="s">
        <v>1357</v>
      </c>
      <c r="E856" s="8" t="s">
        <v>85</v>
      </c>
      <c r="F856" s="8">
        <v>0</v>
      </c>
      <c r="G856" s="8">
        <v>3</v>
      </c>
      <c r="H856" s="6" t="s">
        <v>1354</v>
      </c>
      <c r="I856" s="184" t="s">
        <v>11392</v>
      </c>
      <c r="J856" s="184" t="s">
        <v>11392</v>
      </c>
      <c r="K856" s="184" t="s">
        <v>11391</v>
      </c>
      <c r="L856" s="8">
        <v>14</v>
      </c>
      <c r="M856" s="116"/>
      <c r="N856" s="106"/>
      <c r="O856" s="106" t="s">
        <v>10787</v>
      </c>
      <c r="P8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&lt;tr&gt;&lt;td&gt;40199-0002&lt;/td&gt;&lt;td&gt;Incentive, roughness&lt;/td&gt;&lt;td&gt;LPSM&lt;/td&gt;&lt;td&gt;INCENTIVE, ROUGHNESS&lt;/td&gt;&lt;td&gt;LPSM&lt;/td&gt;&lt;td&gt;0&lt;/td&gt;&lt;td&gt;3&lt;/td&gt;&lt;td&gt;DI&lt;/td&gt;&lt;td&gt; &lt;/td&gt;&lt;td&gt;EEBACS only&lt;/td&gt;&lt;/tr&gt;</v>
      </c>
      <c r="Q856" s="106" t="str">
        <f>IF(PayItems[[#This Row],[Date Added / Modified]]&gt;0,TEXT(PayItems[[#This Row],[Date Added / Modified]],"m/d/yyy"),"")</f>
        <v/>
      </c>
    </row>
    <row r="857" spans="1:17" x14ac:dyDescent="0.3">
      <c r="A857" s="6" t="s">
        <v>1359</v>
      </c>
      <c r="B857" s="6" t="s">
        <v>8789</v>
      </c>
      <c r="C857" s="6" t="s">
        <v>124</v>
      </c>
      <c r="D857" s="6" t="s">
        <v>8716</v>
      </c>
      <c r="E857" s="6" t="s">
        <v>66</v>
      </c>
      <c r="F857" s="8">
        <v>0</v>
      </c>
      <c r="G857" s="8">
        <v>3</v>
      </c>
      <c r="H857" s="6" t="s">
        <v>1323</v>
      </c>
      <c r="I857" s="184" t="s">
        <v>11391</v>
      </c>
      <c r="J857" s="184" t="s">
        <v>11392</v>
      </c>
      <c r="K857" s="184" t="s">
        <v>11391</v>
      </c>
      <c r="L857" s="8">
        <v>14</v>
      </c>
      <c r="M857" s="116"/>
      <c r="P8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&lt;tr&gt;&lt;td&gt;40201-0100&lt;/td&gt;&lt;td&gt;Asphalt concrete pavement, marshall mix, class A&lt;/td&gt;&lt;td&gt;t&lt;/td&gt;&lt;td&gt;ASPHALT CONCRETE PAVEMENT, MARSHALL MIX, CLASS A&lt;/td&gt;&lt;td&gt;TON&lt;/td&gt;&lt;td&gt;0&lt;/td&gt;&lt;td&gt;3&lt;/td&gt;&lt;td&gt;NR&lt;/td&gt;&lt;td&gt; &lt;/td&gt;&lt;td&gt;&lt;/td&gt;&lt;/tr&gt;</v>
      </c>
      <c r="Q857" s="106" t="str">
        <f>IF(PayItems[[#This Row],[Date Added / Modified]]&gt;0,TEXT(PayItems[[#This Row],[Date Added / Modified]],"m/d/yyy"),"")</f>
        <v/>
      </c>
    </row>
    <row r="858" spans="1:17" x14ac:dyDescent="0.3">
      <c r="A858" s="6" t="s">
        <v>1360</v>
      </c>
      <c r="B858" s="6" t="s">
        <v>8790</v>
      </c>
      <c r="C858" s="6" t="s">
        <v>124</v>
      </c>
      <c r="D858" s="6" t="s">
        <v>8718</v>
      </c>
      <c r="E858" s="6" t="s">
        <v>66</v>
      </c>
      <c r="F858" s="8">
        <v>0</v>
      </c>
      <c r="G858" s="8">
        <v>3</v>
      </c>
      <c r="H858" s="6" t="s">
        <v>1323</v>
      </c>
      <c r="I858" s="184" t="s">
        <v>11391</v>
      </c>
      <c r="J858" s="184" t="s">
        <v>11392</v>
      </c>
      <c r="K858" s="184" t="s">
        <v>11391</v>
      </c>
      <c r="L858" s="8">
        <v>14</v>
      </c>
      <c r="M858" s="116"/>
      <c r="P8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&lt;tr&gt;&lt;td&gt;40201-0200&lt;/td&gt;&lt;td&gt;Asphalt concrete pavement, marshall mix, class B&lt;/td&gt;&lt;td&gt;t&lt;/td&gt;&lt;td&gt;ASPHALT CONCRETE PAVEMENT, MARSHALL MIX, CLASS B&lt;/td&gt;&lt;td&gt;TON&lt;/td&gt;&lt;td&gt;0&lt;/td&gt;&lt;td&gt;3&lt;/td&gt;&lt;td&gt;NR&lt;/td&gt;&lt;td&gt; &lt;/td&gt;&lt;td&gt;&lt;/td&gt;&lt;/tr&gt;</v>
      </c>
      <c r="Q858" s="106" t="str">
        <f>IF(PayItems[[#This Row],[Date Added / Modified]]&gt;0,TEXT(PayItems[[#This Row],[Date Added / Modified]],"m/d/yyy"),"")</f>
        <v/>
      </c>
    </row>
    <row r="859" spans="1:17" x14ac:dyDescent="0.3">
      <c r="A859" s="6" t="s">
        <v>1361</v>
      </c>
      <c r="B859" s="6" t="s">
        <v>8791</v>
      </c>
      <c r="C859" s="6" t="s">
        <v>124</v>
      </c>
      <c r="D859" s="6" t="s">
        <v>8717</v>
      </c>
      <c r="E859" s="6" t="s">
        <v>66</v>
      </c>
      <c r="F859" s="8">
        <v>0</v>
      </c>
      <c r="G859" s="8">
        <v>3</v>
      </c>
      <c r="H859" s="6" t="s">
        <v>1323</v>
      </c>
      <c r="I859" s="184" t="s">
        <v>11391</v>
      </c>
      <c r="J859" s="184" t="s">
        <v>11392</v>
      </c>
      <c r="K859" s="184" t="s">
        <v>11391</v>
      </c>
      <c r="L859" s="8">
        <v>14</v>
      </c>
      <c r="M859" s="116"/>
      <c r="P8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&lt;tr&gt;&lt;td&gt;40201-0300&lt;/td&gt;&lt;td&gt;Asphalt concrete pavement, marshall mix, class C&lt;/td&gt;&lt;td&gt;t&lt;/td&gt;&lt;td&gt;ASPHALT CONCRETE PAVEMENT, MARSHALL MIX, CLASS C&lt;/td&gt;&lt;td&gt;TON&lt;/td&gt;&lt;td&gt;0&lt;/td&gt;&lt;td&gt;3&lt;/td&gt;&lt;td&gt;NR&lt;/td&gt;&lt;td&gt; &lt;/td&gt;&lt;td&gt;&lt;/td&gt;&lt;/tr&gt;</v>
      </c>
      <c r="Q859" s="106" t="str">
        <f>IF(PayItems[[#This Row],[Date Added / Modified]]&gt;0,TEXT(PayItems[[#This Row],[Date Added / Modified]],"m/d/yyy"),"")</f>
        <v/>
      </c>
    </row>
    <row r="860" spans="1:17" x14ac:dyDescent="0.3">
      <c r="A860" s="6" t="s">
        <v>1362</v>
      </c>
      <c r="B860" s="6" t="s">
        <v>8792</v>
      </c>
      <c r="C860" s="6" t="s">
        <v>124</v>
      </c>
      <c r="D860" s="6" t="s">
        <v>8719</v>
      </c>
      <c r="E860" s="6" t="s">
        <v>66</v>
      </c>
      <c r="F860" s="8">
        <v>0</v>
      </c>
      <c r="G860" s="8">
        <v>3</v>
      </c>
      <c r="H860" s="6" t="s">
        <v>1323</v>
      </c>
      <c r="I860" s="184" t="s">
        <v>11391</v>
      </c>
      <c r="J860" s="184" t="s">
        <v>11392</v>
      </c>
      <c r="K860" s="184" t="s">
        <v>11391</v>
      </c>
      <c r="L860" s="8">
        <v>14</v>
      </c>
      <c r="M860" s="116"/>
      <c r="P8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&lt;tr&gt;&lt;td&gt;40201-2500&lt;/td&gt;&lt;td&gt;Asphalt concrete pavement, hveem mix, class A&lt;/td&gt;&lt;td&gt;t&lt;/td&gt;&lt;td&gt;ASPHALT CONCRETE PAVEMENT, HVEEM MIX, CLASS A&lt;/td&gt;&lt;td&gt;TON&lt;/td&gt;&lt;td&gt;0&lt;/td&gt;&lt;td&gt;3&lt;/td&gt;&lt;td&gt;NR&lt;/td&gt;&lt;td&gt; &lt;/td&gt;&lt;td&gt;&lt;/td&gt;&lt;/tr&gt;</v>
      </c>
      <c r="Q860" s="106" t="str">
        <f>IF(PayItems[[#This Row],[Date Added / Modified]]&gt;0,TEXT(PayItems[[#This Row],[Date Added / Modified]],"m/d/yyy"),"")</f>
        <v/>
      </c>
    </row>
    <row r="861" spans="1:17" x14ac:dyDescent="0.3">
      <c r="A861" s="6" t="s">
        <v>1363</v>
      </c>
      <c r="B861" s="6" t="s">
        <v>8793</v>
      </c>
      <c r="C861" s="6" t="s">
        <v>124</v>
      </c>
      <c r="D861" s="6" t="s">
        <v>8720</v>
      </c>
      <c r="E861" s="6" t="s">
        <v>66</v>
      </c>
      <c r="F861" s="8">
        <v>0</v>
      </c>
      <c r="G861" s="8">
        <v>3</v>
      </c>
      <c r="H861" s="6" t="s">
        <v>1323</v>
      </c>
      <c r="I861" s="184" t="s">
        <v>11391</v>
      </c>
      <c r="J861" s="184" t="s">
        <v>11392</v>
      </c>
      <c r="K861" s="184" t="s">
        <v>11391</v>
      </c>
      <c r="L861" s="8">
        <v>14</v>
      </c>
      <c r="M861" s="116"/>
      <c r="P8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&lt;tr&gt;&lt;td&gt;40201-2600&lt;/td&gt;&lt;td&gt;Asphalt concrete pavement, hveem mix, class B&lt;/td&gt;&lt;td&gt;t&lt;/td&gt;&lt;td&gt;ASPHALT CONCRETE PAVEMENT, HVEEM MIX, CLASS B&lt;/td&gt;&lt;td&gt;TON&lt;/td&gt;&lt;td&gt;0&lt;/td&gt;&lt;td&gt;3&lt;/td&gt;&lt;td&gt;NR&lt;/td&gt;&lt;td&gt; &lt;/td&gt;&lt;td&gt;&lt;/td&gt;&lt;/tr&gt;</v>
      </c>
      <c r="Q861" s="106" t="str">
        <f>IF(PayItems[[#This Row],[Date Added / Modified]]&gt;0,TEXT(PayItems[[#This Row],[Date Added / Modified]],"m/d/yyy"),"")</f>
        <v/>
      </c>
    </row>
    <row r="862" spans="1:17" x14ac:dyDescent="0.3">
      <c r="A862" s="6" t="s">
        <v>1364</v>
      </c>
      <c r="B862" s="6" t="s">
        <v>8794</v>
      </c>
      <c r="C862" s="6" t="s">
        <v>124</v>
      </c>
      <c r="D862" s="6" t="s">
        <v>8721</v>
      </c>
      <c r="E862" s="6" t="s">
        <v>66</v>
      </c>
      <c r="F862" s="8">
        <v>0</v>
      </c>
      <c r="G862" s="8">
        <v>3</v>
      </c>
      <c r="H862" s="6" t="s">
        <v>1323</v>
      </c>
      <c r="I862" s="184" t="s">
        <v>11391</v>
      </c>
      <c r="J862" s="184" t="s">
        <v>11392</v>
      </c>
      <c r="K862" s="184" t="s">
        <v>11391</v>
      </c>
      <c r="L862" s="8">
        <v>14</v>
      </c>
      <c r="M862" s="116"/>
      <c r="P8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&lt;tr&gt;&lt;td&gt;40201-2700&lt;/td&gt;&lt;td&gt;Asphalt concrete pavement, hveem mix, class C&lt;/td&gt;&lt;td&gt;t&lt;/td&gt;&lt;td&gt;ASPHALT CONCRETE PAVEMENT, HVEEM MIX, CLASS C&lt;/td&gt;&lt;td&gt;TON&lt;/td&gt;&lt;td&gt;0&lt;/td&gt;&lt;td&gt;3&lt;/td&gt;&lt;td&gt;NR&lt;/td&gt;&lt;td&gt; &lt;/td&gt;&lt;td&gt;&lt;/td&gt;&lt;/tr&gt;</v>
      </c>
      <c r="Q862" s="106" t="str">
        <f>IF(PayItems[[#This Row],[Date Added / Modified]]&gt;0,TEXT(PayItems[[#This Row],[Date Added / Modified]],"m/d/yyy"),"")</f>
        <v/>
      </c>
    </row>
    <row r="863" spans="1:17" x14ac:dyDescent="0.3">
      <c r="A863" s="6" t="s">
        <v>1365</v>
      </c>
      <c r="B863" s="6" t="s">
        <v>9855</v>
      </c>
      <c r="C863" s="6" t="s">
        <v>124</v>
      </c>
      <c r="D863" s="6" t="s">
        <v>9856</v>
      </c>
      <c r="E863" s="6" t="s">
        <v>66</v>
      </c>
      <c r="F863" s="8">
        <v>0</v>
      </c>
      <c r="G863" s="8">
        <v>3</v>
      </c>
      <c r="H863" s="6" t="s">
        <v>344</v>
      </c>
      <c r="I863" s="184" t="s">
        <v>11392</v>
      </c>
      <c r="J863" s="184" t="s">
        <v>11392</v>
      </c>
      <c r="K863" s="184" t="s">
        <v>11391</v>
      </c>
      <c r="L863" s="8">
        <v>14</v>
      </c>
      <c r="M863" s="116"/>
      <c r="P8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&lt;tr&gt;&lt;td&gt;40202-0100&lt;/td&gt;&lt;td&gt;Asphalt concrete pavement, marshall mix, wedge and leveling course&lt;/td&gt;&lt;td&gt;t&lt;/td&gt;&lt;td&gt;ASPHALT CONCRETE PAVEMENT, MARSHALL MIX, WEDGE AND LEVELING COURSE&lt;/td&gt;&lt;td&gt;TON&lt;/td&gt;&lt;td&gt;0&lt;/td&gt;&lt;td&gt;3&lt;/td&gt;&lt;td&gt;N&lt;/td&gt;&lt;td&gt; &lt;/td&gt;&lt;td&gt;&lt;/td&gt;&lt;/tr&gt;</v>
      </c>
      <c r="Q863" s="106" t="str">
        <f>IF(PayItems[[#This Row],[Date Added / Modified]]&gt;0,TEXT(PayItems[[#This Row],[Date Added / Modified]],"m/d/yyy"),"")</f>
        <v/>
      </c>
    </row>
    <row r="864" spans="1:17" x14ac:dyDescent="0.3">
      <c r="A864" s="6" t="s">
        <v>1366</v>
      </c>
      <c r="B864" s="6" t="s">
        <v>9857</v>
      </c>
      <c r="C864" s="6" t="s">
        <v>124</v>
      </c>
      <c r="D864" s="6" t="s">
        <v>9858</v>
      </c>
      <c r="E864" s="6" t="s">
        <v>66</v>
      </c>
      <c r="F864" s="8">
        <v>0</v>
      </c>
      <c r="G864" s="8">
        <v>3</v>
      </c>
      <c r="H864" s="6" t="s">
        <v>344</v>
      </c>
      <c r="I864" s="184" t="s">
        <v>11392</v>
      </c>
      <c r="J864" s="184" t="s">
        <v>11392</v>
      </c>
      <c r="K864" s="184" t="s">
        <v>11391</v>
      </c>
      <c r="L864" s="8">
        <v>14</v>
      </c>
      <c r="M864" s="116"/>
      <c r="P8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&lt;tr&gt;&lt;td&gt;40202-2500&lt;/td&gt;&lt;td&gt;Asphalt concrete pavement, hveem mix, wedge and leveling course&lt;/td&gt;&lt;td&gt;t&lt;/td&gt;&lt;td&gt;ASPHALT CONCRETE PAVEMENT, HVEEM MIX, WEDGE AND LEVELING COURSE&lt;/td&gt;&lt;td&gt;TON&lt;/td&gt;&lt;td&gt;0&lt;/td&gt;&lt;td&gt;3&lt;/td&gt;&lt;td&gt;N&lt;/td&gt;&lt;td&gt; &lt;/td&gt;&lt;td&gt;&lt;/td&gt;&lt;/tr&gt;</v>
      </c>
      <c r="Q864" s="106" t="str">
        <f>IF(PayItems[[#This Row],[Date Added / Modified]]&gt;0,TEXT(PayItems[[#This Row],[Date Added / Modified]],"m/d/yyy"),"")</f>
        <v/>
      </c>
    </row>
    <row r="865" spans="1:17" x14ac:dyDescent="0.3">
      <c r="A865" s="6" t="s">
        <v>1367</v>
      </c>
      <c r="B865" s="8" t="s">
        <v>1344</v>
      </c>
      <c r="C865" s="6" t="s">
        <v>124</v>
      </c>
      <c r="D865" s="8" t="s">
        <v>1345</v>
      </c>
      <c r="E865" s="8" t="s">
        <v>66</v>
      </c>
      <c r="F865" s="8">
        <v>0</v>
      </c>
      <c r="G865" s="8">
        <v>3</v>
      </c>
      <c r="H865" s="6" t="s">
        <v>344</v>
      </c>
      <c r="I865" s="184" t="s">
        <v>11392</v>
      </c>
      <c r="J865" s="184" t="s">
        <v>11392</v>
      </c>
      <c r="K865" s="184" t="s">
        <v>11391</v>
      </c>
      <c r="L865" s="8">
        <v>14</v>
      </c>
      <c r="M865" s="116"/>
      <c r="P8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&lt;tr&gt;&lt;td&gt;40205-1000&lt;/td&gt;&lt;td&gt;Antistrip additive, type 1&lt;/td&gt;&lt;td&gt;t&lt;/td&gt;&lt;td&gt;ANTISTRIP ADDITIVE, TYPE 1&lt;/td&gt;&lt;td&gt;TON&lt;/td&gt;&lt;td&gt;0&lt;/td&gt;&lt;td&gt;3&lt;/td&gt;&lt;td&gt;N&lt;/td&gt;&lt;td&gt; &lt;/td&gt;&lt;td&gt;&lt;/td&gt;&lt;/tr&gt;</v>
      </c>
      <c r="Q865" s="106" t="str">
        <f>IF(PayItems[[#This Row],[Date Added / Modified]]&gt;0,TEXT(PayItems[[#This Row],[Date Added / Modified]],"m/d/yyy"),"")</f>
        <v/>
      </c>
    </row>
    <row r="866" spans="1:17" x14ac:dyDescent="0.3">
      <c r="A866" s="6" t="s">
        <v>1368</v>
      </c>
      <c r="B866" s="8" t="s">
        <v>1347</v>
      </c>
      <c r="C866" s="6" t="s">
        <v>124</v>
      </c>
      <c r="D866" s="8" t="s">
        <v>1348</v>
      </c>
      <c r="E866" s="8" t="s">
        <v>66</v>
      </c>
      <c r="F866" s="8">
        <v>0</v>
      </c>
      <c r="G866" s="8">
        <v>3</v>
      </c>
      <c r="H866" s="6" t="s">
        <v>344</v>
      </c>
      <c r="I866" s="184" t="s">
        <v>11392</v>
      </c>
      <c r="J866" s="184" t="s">
        <v>11392</v>
      </c>
      <c r="K866" s="184" t="s">
        <v>11391</v>
      </c>
      <c r="L866" s="8">
        <v>14</v>
      </c>
      <c r="M866" s="116"/>
      <c r="P8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&lt;tr&gt;&lt;td&gt;40205-2000&lt;/td&gt;&lt;td&gt;Antistrip additive, type 2&lt;/td&gt;&lt;td&gt;t&lt;/td&gt;&lt;td&gt;ANTISTRIP ADDITIVE, TYPE 2&lt;/td&gt;&lt;td&gt;TON&lt;/td&gt;&lt;td&gt;0&lt;/td&gt;&lt;td&gt;3&lt;/td&gt;&lt;td&gt;N&lt;/td&gt;&lt;td&gt; &lt;/td&gt;&lt;td&gt;&lt;/td&gt;&lt;/tr&gt;</v>
      </c>
      <c r="Q866" s="106" t="str">
        <f>IF(PayItems[[#This Row],[Date Added / Modified]]&gt;0,TEXT(PayItems[[#This Row],[Date Added / Modified]],"m/d/yyy"),"")</f>
        <v/>
      </c>
    </row>
    <row r="867" spans="1:17" x14ac:dyDescent="0.3">
      <c r="A867" s="6" t="s">
        <v>1369</v>
      </c>
      <c r="B867" s="8" t="s">
        <v>1350</v>
      </c>
      <c r="C867" s="6" t="s">
        <v>124</v>
      </c>
      <c r="D867" s="8" t="s">
        <v>1351</v>
      </c>
      <c r="E867" s="8" t="s">
        <v>66</v>
      </c>
      <c r="F867" s="8">
        <v>0</v>
      </c>
      <c r="G867" s="8">
        <v>3</v>
      </c>
      <c r="H867" s="6" t="s">
        <v>344</v>
      </c>
      <c r="I867" s="184" t="s">
        <v>11392</v>
      </c>
      <c r="J867" s="184" t="s">
        <v>11392</v>
      </c>
      <c r="K867" s="184" t="s">
        <v>11391</v>
      </c>
      <c r="L867" s="8">
        <v>14</v>
      </c>
      <c r="M867" s="116"/>
      <c r="P8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&lt;tr&gt;&lt;td&gt;40205-3000&lt;/td&gt;&lt;td&gt;Antistrip additive, type 3&lt;/td&gt;&lt;td&gt;t&lt;/td&gt;&lt;td&gt;ANTISTRIP ADDITIVE, TYPE 3&lt;/td&gt;&lt;td&gt;TON&lt;/td&gt;&lt;td&gt;0&lt;/td&gt;&lt;td&gt;3&lt;/td&gt;&lt;td&gt;N&lt;/td&gt;&lt;td&gt; &lt;/td&gt;&lt;td&gt;&lt;/td&gt;&lt;/tr&gt;</v>
      </c>
      <c r="Q867" s="106" t="str">
        <f>IF(PayItems[[#This Row],[Date Added / Modified]]&gt;0,TEXT(PayItems[[#This Row],[Date Added / Modified]],"m/d/yyy"),"")</f>
        <v/>
      </c>
    </row>
    <row r="868" spans="1:17" x14ac:dyDescent="0.3">
      <c r="A868" s="6" t="s">
        <v>1370</v>
      </c>
      <c r="B868" s="6" t="s">
        <v>26</v>
      </c>
      <c r="C868" s="6" t="s">
        <v>124</v>
      </c>
      <c r="D868" s="6" t="s">
        <v>1353</v>
      </c>
      <c r="E868" s="8" t="s">
        <v>66</v>
      </c>
      <c r="F868" s="8">
        <v>0</v>
      </c>
      <c r="G868" s="8">
        <v>3</v>
      </c>
      <c r="H868" s="6" t="s">
        <v>344</v>
      </c>
      <c r="I868" s="184" t="s">
        <v>11392</v>
      </c>
      <c r="J868" s="184" t="s">
        <v>11392</v>
      </c>
      <c r="K868" s="184" t="s">
        <v>11391</v>
      </c>
      <c r="L868" s="8">
        <v>14</v>
      </c>
      <c r="M868" s="116"/>
      <c r="P8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&lt;tr&gt;&lt;td&gt;40206-0000&lt;/td&gt;&lt;td&gt;Mineral filler&lt;/td&gt;&lt;td&gt;t&lt;/td&gt;&lt;td&gt;MINERAL FILLER&lt;/td&gt;&lt;td&gt;TON&lt;/td&gt;&lt;td&gt;0&lt;/td&gt;&lt;td&gt;3&lt;/td&gt;&lt;td&gt;N&lt;/td&gt;&lt;td&gt; &lt;/td&gt;&lt;td&gt;&lt;/td&gt;&lt;/tr&gt;</v>
      </c>
      <c r="Q868" s="106" t="str">
        <f>IF(PayItems[[#This Row],[Date Added / Modified]]&gt;0,TEXT(PayItems[[#This Row],[Date Added / Modified]],"m/d/yyy"),"")</f>
        <v/>
      </c>
    </row>
    <row r="869" spans="1:17" x14ac:dyDescent="0.3">
      <c r="A869" s="6" t="s">
        <v>1371</v>
      </c>
      <c r="B869" s="6" t="s">
        <v>1356</v>
      </c>
      <c r="C869" s="6" t="s">
        <v>85</v>
      </c>
      <c r="D869" s="6" t="s">
        <v>1357</v>
      </c>
      <c r="E869" s="8" t="s">
        <v>85</v>
      </c>
      <c r="F869" s="8">
        <v>0</v>
      </c>
      <c r="G869" s="8">
        <v>3</v>
      </c>
      <c r="H869" s="6" t="s">
        <v>1354</v>
      </c>
      <c r="I869" s="184" t="s">
        <v>11392</v>
      </c>
      <c r="J869" s="184" t="s">
        <v>11392</v>
      </c>
      <c r="K869" s="184" t="s">
        <v>11391</v>
      </c>
      <c r="L869" s="8">
        <v>14</v>
      </c>
      <c r="M869" s="116"/>
      <c r="N869" s="106"/>
      <c r="O869" s="106" t="s">
        <v>10787</v>
      </c>
      <c r="P8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&lt;tr&gt;&lt;td&gt;40299-0002&lt;/td&gt;&lt;td&gt;Incentive, roughness&lt;/td&gt;&lt;td&gt;LPSM&lt;/td&gt;&lt;td&gt;INCENTIVE, ROUGHNESS&lt;/td&gt;&lt;td&gt;LPSM&lt;/td&gt;&lt;td&gt;0&lt;/td&gt;&lt;td&gt;3&lt;/td&gt;&lt;td&gt;DI&lt;/td&gt;&lt;td&gt; &lt;/td&gt;&lt;td&gt;EEBACS only&lt;/td&gt;&lt;/tr&gt;</v>
      </c>
      <c r="Q869" s="106" t="str">
        <f>IF(PayItems[[#This Row],[Date Added / Modified]]&gt;0,TEXT(PayItems[[#This Row],[Date Added / Modified]],"m/d/yyy"),"")</f>
        <v/>
      </c>
    </row>
    <row r="870" spans="1:17" x14ac:dyDescent="0.3">
      <c r="A870" s="6" t="s">
        <v>1372</v>
      </c>
      <c r="B870" s="6" t="s">
        <v>156</v>
      </c>
      <c r="C870" s="6" t="s">
        <v>124</v>
      </c>
      <c r="D870" s="6" t="s">
        <v>1358</v>
      </c>
      <c r="E870" s="6" t="s">
        <v>66</v>
      </c>
      <c r="F870" s="8">
        <v>0</v>
      </c>
      <c r="G870" s="8">
        <v>3</v>
      </c>
      <c r="H870" s="6" t="s">
        <v>344</v>
      </c>
      <c r="I870" s="184" t="s">
        <v>11392</v>
      </c>
      <c r="J870" s="184" t="s">
        <v>11392</v>
      </c>
      <c r="K870" s="184" t="s">
        <v>11391</v>
      </c>
      <c r="L870" s="8">
        <v>14</v>
      </c>
      <c r="M870" s="116"/>
      <c r="P8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&lt;tr&gt;&lt;td&gt;40301-0000&lt;/td&gt;&lt;td&gt;Asphalt concrete pavement&lt;/td&gt;&lt;td&gt;t&lt;/td&gt;&lt;td&gt;ASPHALT CONCRETE PAVEMENT&lt;/td&gt;&lt;td&gt;TON&lt;/td&gt;&lt;td&gt;0&lt;/td&gt;&lt;td&gt;3&lt;/td&gt;&lt;td&gt;N&lt;/td&gt;&lt;td&gt; &lt;/td&gt;&lt;td&gt;&lt;/td&gt;&lt;/tr&gt;</v>
      </c>
      <c r="Q870" s="106" t="str">
        <f>IF(PayItems[[#This Row],[Date Added / Modified]]&gt;0,TEXT(PayItems[[#This Row],[Date Added / Modified]],"m/d/yyy"),"")</f>
        <v/>
      </c>
    </row>
    <row r="871" spans="1:17" x14ac:dyDescent="0.3">
      <c r="A871" s="6" t="s">
        <v>1373</v>
      </c>
      <c r="B871" s="6" t="s">
        <v>9859</v>
      </c>
      <c r="C871" s="6" t="s">
        <v>124</v>
      </c>
      <c r="D871" s="6" t="s">
        <v>9490</v>
      </c>
      <c r="E871" s="6" t="s">
        <v>66</v>
      </c>
      <c r="F871" s="8">
        <v>0</v>
      </c>
      <c r="G871" s="8">
        <v>3</v>
      </c>
      <c r="H871" s="6" t="s">
        <v>344</v>
      </c>
      <c r="I871" s="184" t="s">
        <v>11392</v>
      </c>
      <c r="J871" s="184" t="s">
        <v>11392</v>
      </c>
      <c r="K871" s="184" t="s">
        <v>11391</v>
      </c>
      <c r="L871" s="8">
        <v>14</v>
      </c>
      <c r="M871" s="116"/>
      <c r="P8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&lt;tr&gt;&lt;td&gt;40301-0100&lt;/td&gt;&lt;td&gt;Asphalt concrete pavement, type 1&lt;/td&gt;&lt;td&gt;t&lt;/td&gt;&lt;td&gt;ASPHALT CONCRETE PAVEMENT, TYPE 1&lt;/td&gt;&lt;td&gt;TON&lt;/td&gt;&lt;td&gt;0&lt;/td&gt;&lt;td&gt;3&lt;/td&gt;&lt;td&gt;N&lt;/td&gt;&lt;td&gt; &lt;/td&gt;&lt;td&gt;&lt;/td&gt;&lt;/tr&gt;</v>
      </c>
      <c r="Q871" s="106" t="str">
        <f>IF(PayItems[[#This Row],[Date Added / Modified]]&gt;0,TEXT(PayItems[[#This Row],[Date Added / Modified]],"m/d/yyy"),"")</f>
        <v/>
      </c>
    </row>
    <row r="872" spans="1:17" x14ac:dyDescent="0.3">
      <c r="A872" s="6" t="s">
        <v>1374</v>
      </c>
      <c r="B872" s="6" t="s">
        <v>9860</v>
      </c>
      <c r="C872" s="6" t="s">
        <v>124</v>
      </c>
      <c r="D872" s="6" t="s">
        <v>9491</v>
      </c>
      <c r="E872" s="6" t="s">
        <v>66</v>
      </c>
      <c r="F872" s="8">
        <v>0</v>
      </c>
      <c r="G872" s="8">
        <v>3</v>
      </c>
      <c r="H872" s="6" t="s">
        <v>344</v>
      </c>
      <c r="I872" s="184" t="s">
        <v>11392</v>
      </c>
      <c r="J872" s="184" t="s">
        <v>11392</v>
      </c>
      <c r="K872" s="184" t="s">
        <v>11391</v>
      </c>
      <c r="L872" s="8">
        <v>14</v>
      </c>
      <c r="M872" s="116"/>
      <c r="P8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&lt;tr&gt;&lt;td&gt;40301-0200&lt;/td&gt;&lt;td&gt;Asphalt concrete pavement, type 2&lt;/td&gt;&lt;td&gt;t&lt;/td&gt;&lt;td&gt;ASPHALT CONCRETE PAVEMENT, TYPE 2&lt;/td&gt;&lt;td&gt;TON&lt;/td&gt;&lt;td&gt;0&lt;/td&gt;&lt;td&gt;3&lt;/td&gt;&lt;td&gt;N&lt;/td&gt;&lt;td&gt; &lt;/td&gt;&lt;td&gt;&lt;/td&gt;&lt;/tr&gt;</v>
      </c>
      <c r="Q872" s="106" t="str">
        <f>IF(PayItems[[#This Row],[Date Added / Modified]]&gt;0,TEXT(PayItems[[#This Row],[Date Added / Modified]],"m/d/yyy"),"")</f>
        <v/>
      </c>
    </row>
    <row r="873" spans="1:17" x14ac:dyDescent="0.3">
      <c r="A873" s="6" t="s">
        <v>9079</v>
      </c>
      <c r="B873" s="6" t="s">
        <v>156</v>
      </c>
      <c r="C873" s="6" t="s">
        <v>109</v>
      </c>
      <c r="D873" s="6" t="s">
        <v>1358</v>
      </c>
      <c r="E873" s="6" t="s">
        <v>62</v>
      </c>
      <c r="F873" s="8">
        <v>0</v>
      </c>
      <c r="G873" s="8">
        <v>3</v>
      </c>
      <c r="H873" s="6" t="s">
        <v>344</v>
      </c>
      <c r="I873" s="184" t="s">
        <v>11392</v>
      </c>
      <c r="J873" s="184" t="s">
        <v>11392</v>
      </c>
      <c r="K873" s="184" t="s">
        <v>11391</v>
      </c>
      <c r="L873" s="8">
        <v>14</v>
      </c>
      <c r="M873" s="116"/>
      <c r="P8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&lt;tr&gt;&lt;td&gt;40302-0000&lt;/td&gt;&lt;td&gt;Asphalt concrete pavement&lt;/td&gt;&lt;td&gt;m2&lt;/td&gt;&lt;td&gt;ASPHALT CONCRETE PAVEMENT&lt;/td&gt;&lt;td&gt;SQYD&lt;/td&gt;&lt;td&gt;0&lt;/td&gt;&lt;td&gt;3&lt;/td&gt;&lt;td&gt;N&lt;/td&gt;&lt;td&gt; &lt;/td&gt;&lt;td&gt;&lt;/td&gt;&lt;/tr&gt;</v>
      </c>
      <c r="Q873" s="106" t="str">
        <f>IF(PayItems[[#This Row],[Date Added / Modified]]&gt;0,TEXT(PayItems[[#This Row],[Date Added / Modified]],"m/d/yyy"),"")</f>
        <v/>
      </c>
    </row>
    <row r="874" spans="1:17" x14ac:dyDescent="0.3">
      <c r="A874" s="6" t="s">
        <v>1375</v>
      </c>
      <c r="B874" s="6" t="s">
        <v>9859</v>
      </c>
      <c r="C874" s="6" t="s">
        <v>109</v>
      </c>
      <c r="D874" s="6" t="s">
        <v>9490</v>
      </c>
      <c r="E874" s="6" t="s">
        <v>62</v>
      </c>
      <c r="F874" s="8">
        <v>0</v>
      </c>
      <c r="G874" s="8">
        <v>3</v>
      </c>
      <c r="H874" s="6" t="s">
        <v>344</v>
      </c>
      <c r="I874" s="184" t="s">
        <v>11392</v>
      </c>
      <c r="J874" s="184" t="s">
        <v>11392</v>
      </c>
      <c r="K874" s="184" t="s">
        <v>11391</v>
      </c>
      <c r="L874" s="8">
        <v>14</v>
      </c>
      <c r="M874" s="116"/>
      <c r="P8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&lt;tr&gt;&lt;td&gt;40302-0100&lt;/td&gt;&lt;td&gt;Asphalt concrete pavement, type 1&lt;/td&gt;&lt;td&gt;m2&lt;/td&gt;&lt;td&gt;ASPHALT CONCRETE PAVEMENT, TYPE 1&lt;/td&gt;&lt;td&gt;SQYD&lt;/td&gt;&lt;td&gt;0&lt;/td&gt;&lt;td&gt;3&lt;/td&gt;&lt;td&gt;N&lt;/td&gt;&lt;td&gt; &lt;/td&gt;&lt;td&gt;&lt;/td&gt;&lt;/tr&gt;</v>
      </c>
      <c r="Q874" s="106" t="str">
        <f>IF(PayItems[[#This Row],[Date Added / Modified]]&gt;0,TEXT(PayItems[[#This Row],[Date Added / Modified]],"m/d/yyy"),"")</f>
        <v/>
      </c>
    </row>
    <row r="875" spans="1:17" x14ac:dyDescent="0.3">
      <c r="A875" s="6" t="s">
        <v>1376</v>
      </c>
      <c r="B875" s="6" t="s">
        <v>9860</v>
      </c>
      <c r="C875" s="6" t="s">
        <v>109</v>
      </c>
      <c r="D875" s="6" t="s">
        <v>9491</v>
      </c>
      <c r="E875" s="6" t="s">
        <v>62</v>
      </c>
      <c r="F875" s="8">
        <v>0</v>
      </c>
      <c r="G875" s="8">
        <v>3</v>
      </c>
      <c r="H875" s="6" t="s">
        <v>344</v>
      </c>
      <c r="I875" s="184" t="s">
        <v>11392</v>
      </c>
      <c r="J875" s="184" t="s">
        <v>11392</v>
      </c>
      <c r="K875" s="184" t="s">
        <v>11391</v>
      </c>
      <c r="L875" s="8">
        <v>14</v>
      </c>
      <c r="M875" s="116"/>
      <c r="P8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&lt;tr&gt;&lt;td&gt;40302-0200&lt;/td&gt;&lt;td&gt;Asphalt concrete pavement, type 2&lt;/td&gt;&lt;td&gt;m2&lt;/td&gt;&lt;td&gt;ASPHALT CONCRETE PAVEMENT, TYPE 2&lt;/td&gt;&lt;td&gt;SQYD&lt;/td&gt;&lt;td&gt;0&lt;/td&gt;&lt;td&gt;3&lt;/td&gt;&lt;td&gt;N&lt;/td&gt;&lt;td&gt; &lt;/td&gt;&lt;td&gt;&lt;/td&gt;&lt;/tr&gt;</v>
      </c>
      <c r="Q875" s="106" t="str">
        <f>IF(PayItems[[#This Row],[Date Added / Modified]]&gt;0,TEXT(PayItems[[#This Row],[Date Added / Modified]],"m/d/yyy"),"")</f>
        <v/>
      </c>
    </row>
    <row r="876" spans="1:17" x14ac:dyDescent="0.3">
      <c r="A876" s="6" t="s">
        <v>9080</v>
      </c>
      <c r="B876" s="6" t="s">
        <v>8795</v>
      </c>
      <c r="C876" s="6" t="s">
        <v>124</v>
      </c>
      <c r="D876" s="6" t="s">
        <v>9492</v>
      </c>
      <c r="E876" s="6" t="s">
        <v>66</v>
      </c>
      <c r="F876" s="8">
        <v>0</v>
      </c>
      <c r="G876" s="8">
        <v>3</v>
      </c>
      <c r="H876" s="6" t="s">
        <v>344</v>
      </c>
      <c r="I876" s="184" t="s">
        <v>11392</v>
      </c>
      <c r="J876" s="184" t="s">
        <v>11392</v>
      </c>
      <c r="K876" s="184" t="s">
        <v>11391</v>
      </c>
      <c r="L876" s="8">
        <v>14</v>
      </c>
      <c r="M876" s="116"/>
      <c r="P8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&lt;tr&gt;&lt;td&gt;40303-0100&lt;/td&gt;&lt;td&gt;Asphalt concrete pavement, type 1, wedge and leveling course&lt;/td&gt;&lt;td&gt;t&lt;/td&gt;&lt;td&gt;ASPHALT CONCRETE PAVEMENT, TYPE 1, WEDGE AND LEVELING COURSE&lt;/td&gt;&lt;td&gt;TON&lt;/td&gt;&lt;td&gt;0&lt;/td&gt;&lt;td&gt;3&lt;/td&gt;&lt;td&gt;N&lt;/td&gt;&lt;td&gt; &lt;/td&gt;&lt;td&gt;&lt;/td&gt;&lt;/tr&gt;</v>
      </c>
      <c r="Q876" s="106" t="str">
        <f>IF(PayItems[[#This Row],[Date Added / Modified]]&gt;0,TEXT(PayItems[[#This Row],[Date Added / Modified]],"m/d/yyy"),"")</f>
        <v/>
      </c>
    </row>
    <row r="877" spans="1:17" x14ac:dyDescent="0.3">
      <c r="A877" s="6" t="s">
        <v>9081</v>
      </c>
      <c r="B877" s="6" t="s">
        <v>8796</v>
      </c>
      <c r="C877" s="6" t="s">
        <v>124</v>
      </c>
      <c r="D877" s="6" t="s">
        <v>9493</v>
      </c>
      <c r="E877" s="6" t="s">
        <v>66</v>
      </c>
      <c r="F877" s="8">
        <v>0</v>
      </c>
      <c r="G877" s="8">
        <v>3</v>
      </c>
      <c r="H877" s="6" t="s">
        <v>344</v>
      </c>
      <c r="I877" s="184" t="s">
        <v>11392</v>
      </c>
      <c r="J877" s="184" t="s">
        <v>11392</v>
      </c>
      <c r="K877" s="184" t="s">
        <v>11391</v>
      </c>
      <c r="L877" s="8">
        <v>14</v>
      </c>
      <c r="M877" s="116"/>
      <c r="P8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&lt;tr&gt;&lt;td&gt;40303-0200&lt;/td&gt;&lt;td&gt;Asphalt concrete pavement, type 2, wedge and leveling course&lt;/td&gt;&lt;td&gt;t&lt;/td&gt;&lt;td&gt;ASPHALT CONCRETE PAVEMENT, TYPE 2, WEDGE AND LEVELING COURSE&lt;/td&gt;&lt;td&gt;TON&lt;/td&gt;&lt;td&gt;0&lt;/td&gt;&lt;td&gt;3&lt;/td&gt;&lt;td&gt;N&lt;/td&gt;&lt;td&gt; &lt;/td&gt;&lt;td&gt;&lt;/td&gt;&lt;/tr&gt;</v>
      </c>
      <c r="Q877" s="106" t="str">
        <f>IF(PayItems[[#This Row],[Date Added / Modified]]&gt;0,TEXT(PayItems[[#This Row],[Date Added / Modified]],"m/d/yyy"),"")</f>
        <v/>
      </c>
    </row>
    <row r="878" spans="1:17" x14ac:dyDescent="0.3">
      <c r="A878" s="106" t="s">
        <v>11255</v>
      </c>
      <c r="B878" s="88" t="s">
        <v>1356</v>
      </c>
      <c r="C878" s="88" t="s">
        <v>85</v>
      </c>
      <c r="D878" s="88" t="s">
        <v>1357</v>
      </c>
      <c r="E878" s="104" t="s">
        <v>85</v>
      </c>
      <c r="F878" s="104">
        <v>0</v>
      </c>
      <c r="G878" s="104">
        <v>3</v>
      </c>
      <c r="H878" s="88" t="s">
        <v>344</v>
      </c>
      <c r="I878" s="184" t="s">
        <v>11392</v>
      </c>
      <c r="J878" s="184" t="s">
        <v>11392</v>
      </c>
      <c r="K878" s="184" t="s">
        <v>11391</v>
      </c>
      <c r="L878" s="104">
        <v>14</v>
      </c>
      <c r="M878" s="116">
        <v>44078</v>
      </c>
      <c r="N878" s="106" t="s">
        <v>9977</v>
      </c>
      <c r="O878" s="106" t="s">
        <v>10787</v>
      </c>
      <c r="P87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&lt;tr&gt;&lt;td&gt;40399-0002&lt;/td&gt;&lt;td&gt;Incentive, roughness&lt;/td&gt;&lt;td&gt;LPSM&lt;/td&gt;&lt;td&gt;INCENTIVE, ROUGHNESS&lt;/td&gt;&lt;td&gt;LPSM&lt;/td&gt;&lt;td&gt;0&lt;/td&gt;&lt;td&gt;3&lt;/td&gt;&lt;td&gt;N&lt;/td&gt;&lt;td&gt;9/4/2020&lt;/td&gt;&lt;td&gt;EEBACS only&lt;/td&gt;&lt;/tr&gt;</v>
      </c>
      <c r="Q878" s="174" t="str">
        <f>IF(PayItems[[#This Row],[Date Added / Modified]]&gt;0,TEXT(PayItems[[#This Row],[Date Added / Modified]],"m/d/yyy"),"")</f>
        <v>9/4/2020</v>
      </c>
    </row>
    <row r="879" spans="1:17" x14ac:dyDescent="0.3">
      <c r="A879" s="6" t="s">
        <v>9861</v>
      </c>
      <c r="B879" s="6" t="s">
        <v>8798</v>
      </c>
      <c r="C879" s="6" t="s">
        <v>124</v>
      </c>
      <c r="D879" s="6" t="s">
        <v>8797</v>
      </c>
      <c r="E879" s="8" t="s">
        <v>66</v>
      </c>
      <c r="F879" s="8">
        <v>0</v>
      </c>
      <c r="G879" s="8">
        <v>3</v>
      </c>
      <c r="H879" s="6" t="s">
        <v>184</v>
      </c>
      <c r="I879" s="184" t="s">
        <v>11391</v>
      </c>
      <c r="J879" s="184" t="s">
        <v>11392</v>
      </c>
      <c r="K879" s="184" t="s">
        <v>11391</v>
      </c>
      <c r="L879" s="8">
        <v>14</v>
      </c>
      <c r="M879" s="116"/>
      <c r="P8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&lt;tr&gt;&lt;td&gt;40501-0100&lt;/td&gt;&lt;td&gt;Open-graded asphalt friction course, grading A or B&lt;/td&gt;&lt;td&gt;t&lt;/td&gt;&lt;td&gt;OPEN-GRADED ASPHALT FRICTION COURSE, GRADING A OR B&lt;/td&gt;&lt;td&gt;TON&lt;/td&gt;&lt;td&gt;0&lt;/td&gt;&lt;td&gt;3&lt;/td&gt;&lt;td&gt;NM&lt;/td&gt;&lt;td&gt; &lt;/td&gt;&lt;td&gt;&lt;/td&gt;&lt;/tr&gt;</v>
      </c>
      <c r="Q879" s="106" t="str">
        <f>IF(PayItems[[#This Row],[Date Added / Modified]]&gt;0,TEXT(PayItems[[#This Row],[Date Added / Modified]],"m/d/yyy"),"")</f>
        <v/>
      </c>
    </row>
    <row r="880" spans="1:17" x14ac:dyDescent="0.3">
      <c r="A880" s="6" t="s">
        <v>9082</v>
      </c>
      <c r="B880" s="6" t="s">
        <v>1480</v>
      </c>
      <c r="C880" s="6" t="s">
        <v>124</v>
      </c>
      <c r="D880" s="6" t="s">
        <v>8748</v>
      </c>
      <c r="E880" s="8" t="s">
        <v>66</v>
      </c>
      <c r="F880" s="8">
        <v>0</v>
      </c>
      <c r="G880" s="8">
        <v>3</v>
      </c>
      <c r="H880" s="6" t="s">
        <v>344</v>
      </c>
      <c r="I880" s="184" t="s">
        <v>11392</v>
      </c>
      <c r="J880" s="184" t="s">
        <v>11392</v>
      </c>
      <c r="K880" s="184" t="s">
        <v>11391</v>
      </c>
      <c r="L880" s="8">
        <v>14</v>
      </c>
      <c r="M880" s="116"/>
      <c r="P8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&lt;tr&gt;&lt;td&gt;40504-0000&lt;/td&gt;&lt;td&gt;Asphalt binder&lt;/td&gt;&lt;td&gt;t&lt;/td&gt;&lt;td&gt;ASPHALT BINDER&lt;/td&gt;&lt;td&gt;TON&lt;/td&gt;&lt;td&gt;0&lt;/td&gt;&lt;td&gt;3&lt;/td&gt;&lt;td&gt;N&lt;/td&gt;&lt;td&gt; &lt;/td&gt;&lt;td&gt;&lt;/td&gt;&lt;/tr&gt;</v>
      </c>
      <c r="Q880" s="106" t="str">
        <f>IF(PayItems[[#This Row],[Date Added / Modified]]&gt;0,TEXT(PayItems[[#This Row],[Date Added / Modified]],"m/d/yyy"),"")</f>
        <v/>
      </c>
    </row>
    <row r="881" spans="1:17" x14ac:dyDescent="0.3">
      <c r="A881" s="6" t="s">
        <v>1377</v>
      </c>
      <c r="B881" s="8" t="s">
        <v>1344</v>
      </c>
      <c r="C881" s="6" t="s">
        <v>124</v>
      </c>
      <c r="D881" s="8" t="s">
        <v>1345</v>
      </c>
      <c r="E881" s="8" t="s">
        <v>66</v>
      </c>
      <c r="F881" s="8">
        <v>0</v>
      </c>
      <c r="G881" s="8">
        <v>3</v>
      </c>
      <c r="H881" s="6" t="s">
        <v>344</v>
      </c>
      <c r="I881" s="184" t="s">
        <v>11392</v>
      </c>
      <c r="J881" s="184" t="s">
        <v>11392</v>
      </c>
      <c r="K881" s="184" t="s">
        <v>11391</v>
      </c>
      <c r="L881" s="8">
        <v>14</v>
      </c>
      <c r="M881" s="116"/>
      <c r="P8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&lt;tr&gt;&lt;td&gt;40505-1000&lt;/td&gt;&lt;td&gt;Antistrip additive, type 1&lt;/td&gt;&lt;td&gt;t&lt;/td&gt;&lt;td&gt;ANTISTRIP ADDITIVE, TYPE 1&lt;/td&gt;&lt;td&gt;TON&lt;/td&gt;&lt;td&gt;0&lt;/td&gt;&lt;td&gt;3&lt;/td&gt;&lt;td&gt;N&lt;/td&gt;&lt;td&gt; &lt;/td&gt;&lt;td&gt;&lt;/td&gt;&lt;/tr&gt;</v>
      </c>
      <c r="Q881" s="106" t="str">
        <f>IF(PayItems[[#This Row],[Date Added / Modified]]&gt;0,TEXT(PayItems[[#This Row],[Date Added / Modified]],"m/d/yyy"),"")</f>
        <v/>
      </c>
    </row>
    <row r="882" spans="1:17" x14ac:dyDescent="0.3">
      <c r="A882" s="6" t="s">
        <v>1378</v>
      </c>
      <c r="B882" s="8" t="s">
        <v>1347</v>
      </c>
      <c r="C882" s="6" t="s">
        <v>124</v>
      </c>
      <c r="D882" s="8" t="s">
        <v>1348</v>
      </c>
      <c r="E882" s="8" t="s">
        <v>66</v>
      </c>
      <c r="F882" s="8">
        <v>0</v>
      </c>
      <c r="G882" s="8">
        <v>3</v>
      </c>
      <c r="H882" s="6" t="s">
        <v>344</v>
      </c>
      <c r="I882" s="184" t="s">
        <v>11392</v>
      </c>
      <c r="J882" s="184" t="s">
        <v>11392</v>
      </c>
      <c r="K882" s="184" t="s">
        <v>11391</v>
      </c>
      <c r="L882" s="8">
        <v>14</v>
      </c>
      <c r="M882" s="116"/>
      <c r="P8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&lt;tr&gt;&lt;td&gt;40505-2000&lt;/td&gt;&lt;td&gt;Antistrip additive, type 2&lt;/td&gt;&lt;td&gt;t&lt;/td&gt;&lt;td&gt;ANTISTRIP ADDITIVE, TYPE 2&lt;/td&gt;&lt;td&gt;TON&lt;/td&gt;&lt;td&gt;0&lt;/td&gt;&lt;td&gt;3&lt;/td&gt;&lt;td&gt;N&lt;/td&gt;&lt;td&gt; &lt;/td&gt;&lt;td&gt;&lt;/td&gt;&lt;/tr&gt;</v>
      </c>
      <c r="Q882" s="106" t="str">
        <f>IF(PayItems[[#This Row],[Date Added / Modified]]&gt;0,TEXT(PayItems[[#This Row],[Date Added / Modified]],"m/d/yyy"),"")</f>
        <v/>
      </c>
    </row>
    <row r="883" spans="1:17" x14ac:dyDescent="0.3">
      <c r="A883" s="6" t="s">
        <v>1379</v>
      </c>
      <c r="B883" s="8" t="s">
        <v>1350</v>
      </c>
      <c r="C883" s="6" t="s">
        <v>124</v>
      </c>
      <c r="D883" s="8" t="s">
        <v>1351</v>
      </c>
      <c r="E883" s="8" t="s">
        <v>66</v>
      </c>
      <c r="F883" s="8">
        <v>0</v>
      </c>
      <c r="G883" s="8">
        <v>3</v>
      </c>
      <c r="H883" s="6" t="s">
        <v>344</v>
      </c>
      <c r="I883" s="184" t="s">
        <v>11392</v>
      </c>
      <c r="J883" s="184" t="s">
        <v>11392</v>
      </c>
      <c r="K883" s="184" t="s">
        <v>11391</v>
      </c>
      <c r="L883" s="8">
        <v>14</v>
      </c>
      <c r="M883" s="116"/>
      <c r="P8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&lt;tr&gt;&lt;td&gt;40505-3000&lt;/td&gt;&lt;td&gt;Antistrip additive, type 3&lt;/td&gt;&lt;td&gt;t&lt;/td&gt;&lt;td&gt;ANTISTRIP ADDITIVE, TYPE 3&lt;/td&gt;&lt;td&gt;TON&lt;/td&gt;&lt;td&gt;0&lt;/td&gt;&lt;td&gt;3&lt;/td&gt;&lt;td&gt;N&lt;/td&gt;&lt;td&gt; &lt;/td&gt;&lt;td&gt;&lt;/td&gt;&lt;/tr&gt;</v>
      </c>
      <c r="Q883" s="106" t="str">
        <f>IF(PayItems[[#This Row],[Date Added / Modified]]&gt;0,TEXT(PayItems[[#This Row],[Date Added / Modified]],"m/d/yyy"),"")</f>
        <v/>
      </c>
    </row>
    <row r="884" spans="1:17" x14ac:dyDescent="0.3">
      <c r="A884" s="6" t="s">
        <v>1380</v>
      </c>
      <c r="B884" s="6" t="s">
        <v>26</v>
      </c>
      <c r="C884" s="6" t="s">
        <v>124</v>
      </c>
      <c r="D884" s="6" t="s">
        <v>1353</v>
      </c>
      <c r="E884" s="8" t="s">
        <v>66</v>
      </c>
      <c r="F884" s="8">
        <v>0</v>
      </c>
      <c r="G884" s="8">
        <v>3</v>
      </c>
      <c r="H884" s="6" t="s">
        <v>344</v>
      </c>
      <c r="I884" s="184" t="s">
        <v>11392</v>
      </c>
      <c r="J884" s="184" t="s">
        <v>11392</v>
      </c>
      <c r="K884" s="184" t="s">
        <v>11391</v>
      </c>
      <c r="L884" s="8">
        <v>14</v>
      </c>
      <c r="M884" s="116"/>
      <c r="P8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&lt;tr&gt;&lt;td&gt;40506-0000&lt;/td&gt;&lt;td&gt;Mineral filler&lt;/td&gt;&lt;td&gt;t&lt;/td&gt;&lt;td&gt;MINERAL FILLER&lt;/td&gt;&lt;td&gt;TON&lt;/td&gt;&lt;td&gt;0&lt;/td&gt;&lt;td&gt;3&lt;/td&gt;&lt;td&gt;N&lt;/td&gt;&lt;td&gt; &lt;/td&gt;&lt;td&gt;&lt;/td&gt;&lt;/tr&gt;</v>
      </c>
      <c r="Q884" s="106" t="str">
        <f>IF(PayItems[[#This Row],[Date Added / Modified]]&gt;0,TEXT(PayItems[[#This Row],[Date Added / Modified]],"m/d/yyy"),"")</f>
        <v/>
      </c>
    </row>
    <row r="885" spans="1:17" x14ac:dyDescent="0.3">
      <c r="A885" s="6" t="s">
        <v>9083</v>
      </c>
      <c r="B885" s="6" t="s">
        <v>100</v>
      </c>
      <c r="C885" s="6" t="s">
        <v>124</v>
      </c>
      <c r="D885" s="6" t="s">
        <v>1413</v>
      </c>
      <c r="E885" s="6" t="s">
        <v>66</v>
      </c>
      <c r="F885" s="8">
        <v>0</v>
      </c>
      <c r="G885" s="8">
        <v>3</v>
      </c>
      <c r="H885" s="6" t="s">
        <v>344</v>
      </c>
      <c r="I885" s="184" t="s">
        <v>11392</v>
      </c>
      <c r="J885" s="184" t="s">
        <v>11392</v>
      </c>
      <c r="K885" s="184" t="s">
        <v>11391</v>
      </c>
      <c r="L885" s="8">
        <v>14</v>
      </c>
      <c r="M885" s="116"/>
      <c r="P8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&lt;tr&gt;&lt;td&gt;40601-0000&lt;/td&gt;&lt;td&gt;Fog seal&lt;/td&gt;&lt;td&gt;t&lt;/td&gt;&lt;td&gt;FOG SEAL&lt;/td&gt;&lt;td&gt;TON&lt;/td&gt;&lt;td&gt;0&lt;/td&gt;&lt;td&gt;3&lt;/td&gt;&lt;td&gt;N&lt;/td&gt;&lt;td&gt; &lt;/td&gt;&lt;td&gt;&lt;/td&gt;&lt;/tr&gt;</v>
      </c>
      <c r="Q885" s="106" t="str">
        <f>IF(PayItems[[#This Row],[Date Added / Modified]]&gt;0,TEXT(PayItems[[#This Row],[Date Added / Modified]],"m/d/yyy"),"")</f>
        <v/>
      </c>
    </row>
    <row r="886" spans="1:17" x14ac:dyDescent="0.3">
      <c r="A886" s="6" t="s">
        <v>9084</v>
      </c>
      <c r="B886" s="6" t="s">
        <v>100</v>
      </c>
      <c r="C886" s="6" t="s">
        <v>109</v>
      </c>
      <c r="D886" s="6" t="s">
        <v>1413</v>
      </c>
      <c r="E886" s="6" t="s">
        <v>62</v>
      </c>
      <c r="F886" s="8">
        <v>0</v>
      </c>
      <c r="G886" s="8">
        <v>3</v>
      </c>
      <c r="H886" s="6" t="s">
        <v>344</v>
      </c>
      <c r="I886" s="184" t="s">
        <v>11392</v>
      </c>
      <c r="J886" s="184" t="s">
        <v>11392</v>
      </c>
      <c r="K886" s="184" t="s">
        <v>11391</v>
      </c>
      <c r="L886" s="8">
        <v>14</v>
      </c>
      <c r="M886" s="116"/>
      <c r="P8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&lt;tr&gt;&lt;td&gt;40602-0000&lt;/td&gt;&lt;td&gt;Fog seal&lt;/td&gt;&lt;td&gt;m2&lt;/td&gt;&lt;td&gt;FOG SEAL&lt;/td&gt;&lt;td&gt;SQYD&lt;/td&gt;&lt;td&gt;0&lt;/td&gt;&lt;td&gt;3&lt;/td&gt;&lt;td&gt;N&lt;/td&gt;&lt;td&gt; &lt;/td&gt;&lt;td&gt;&lt;/td&gt;&lt;/tr&gt;</v>
      </c>
      <c r="Q886" s="106" t="str">
        <f>IF(PayItems[[#This Row],[Date Added / Modified]]&gt;0,TEXT(PayItems[[#This Row],[Date Added / Modified]],"m/d/yyy"),"")</f>
        <v/>
      </c>
    </row>
    <row r="887" spans="1:17" x14ac:dyDescent="0.3">
      <c r="A887" s="6" t="s">
        <v>9085</v>
      </c>
      <c r="B887" s="6" t="s">
        <v>103</v>
      </c>
      <c r="C887" s="6" t="s">
        <v>124</v>
      </c>
      <c r="D887" s="6" t="s">
        <v>441</v>
      </c>
      <c r="E887" s="6" t="s">
        <v>66</v>
      </c>
      <c r="F887" s="8">
        <v>0</v>
      </c>
      <c r="G887" s="8">
        <v>3</v>
      </c>
      <c r="H887" s="6" t="s">
        <v>344</v>
      </c>
      <c r="I887" s="184" t="s">
        <v>11392</v>
      </c>
      <c r="J887" s="184" t="s">
        <v>11392</v>
      </c>
      <c r="K887" s="184" t="s">
        <v>11391</v>
      </c>
      <c r="L887" s="8">
        <v>14</v>
      </c>
      <c r="M887" s="116"/>
      <c r="P8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&lt;tr&gt;&lt;td&gt;40605-0000&lt;/td&gt;&lt;td&gt;Blotter&lt;/td&gt;&lt;td&gt;t&lt;/td&gt;&lt;td&gt;BLOTTER&lt;/td&gt;&lt;td&gt;TON&lt;/td&gt;&lt;td&gt;0&lt;/td&gt;&lt;td&gt;3&lt;/td&gt;&lt;td&gt;N&lt;/td&gt;&lt;td&gt; &lt;/td&gt;&lt;td&gt;&lt;/td&gt;&lt;/tr&gt;</v>
      </c>
      <c r="Q887" s="106" t="str">
        <f>IF(PayItems[[#This Row],[Date Added / Modified]]&gt;0,TEXT(PayItems[[#This Row],[Date Added / Modified]],"m/d/yyy"),"")</f>
        <v/>
      </c>
    </row>
    <row r="888" spans="1:17" x14ac:dyDescent="0.3">
      <c r="A888" s="6" t="s">
        <v>9086</v>
      </c>
      <c r="B888" s="6" t="s">
        <v>103</v>
      </c>
      <c r="C888" s="6" t="s">
        <v>109</v>
      </c>
      <c r="D888" s="6" t="s">
        <v>441</v>
      </c>
      <c r="E888" s="6" t="s">
        <v>62</v>
      </c>
      <c r="F888" s="8">
        <v>0</v>
      </c>
      <c r="G888" s="8">
        <v>3</v>
      </c>
      <c r="H888" s="6" t="s">
        <v>344</v>
      </c>
      <c r="I888" s="184" t="s">
        <v>11392</v>
      </c>
      <c r="J888" s="184" t="s">
        <v>11392</v>
      </c>
      <c r="K888" s="184" t="s">
        <v>11391</v>
      </c>
      <c r="L888" s="8">
        <v>14</v>
      </c>
      <c r="M888" s="116"/>
      <c r="P8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&lt;tr&gt;&lt;td&gt;40606-0000&lt;/td&gt;&lt;td&gt;Blotter&lt;/td&gt;&lt;td&gt;m2&lt;/td&gt;&lt;td&gt;BLOTTER&lt;/td&gt;&lt;td&gt;SQYD&lt;/td&gt;&lt;td&gt;0&lt;/td&gt;&lt;td&gt;3&lt;/td&gt;&lt;td&gt;N&lt;/td&gt;&lt;td&gt; &lt;/td&gt;&lt;td&gt;&lt;/td&gt;&lt;/tr&gt;</v>
      </c>
      <c r="Q888" s="106" t="str">
        <f>IF(PayItems[[#This Row],[Date Added / Modified]]&gt;0,TEXT(PayItems[[#This Row],[Date Added / Modified]],"m/d/yyy"),"")</f>
        <v/>
      </c>
    </row>
    <row r="889" spans="1:17" x14ac:dyDescent="0.3">
      <c r="A889" s="6" t="s">
        <v>9087</v>
      </c>
      <c r="B889" s="6" t="s">
        <v>8809</v>
      </c>
      <c r="C889" s="6" t="s">
        <v>124</v>
      </c>
      <c r="D889" s="6" t="s">
        <v>8799</v>
      </c>
      <c r="E889" s="6" t="s">
        <v>66</v>
      </c>
      <c r="F889" s="8">
        <v>0</v>
      </c>
      <c r="G889" s="8">
        <v>3</v>
      </c>
      <c r="H889" s="6" t="s">
        <v>184</v>
      </c>
      <c r="I889" s="184" t="s">
        <v>11391</v>
      </c>
      <c r="J889" s="184" t="s">
        <v>11392</v>
      </c>
      <c r="K889" s="184" t="s">
        <v>11391</v>
      </c>
      <c r="L889" s="8">
        <v>14</v>
      </c>
      <c r="M889" s="116"/>
      <c r="P8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&lt;tr&gt;&lt;td&gt;40701-0100&lt;/td&gt;&lt;td&gt;Chip seal, type 1A&lt;/td&gt;&lt;td&gt;t&lt;/td&gt;&lt;td&gt;CHIP SEAL, TYPE 1A&lt;/td&gt;&lt;td&gt;TON&lt;/td&gt;&lt;td&gt;0&lt;/td&gt;&lt;td&gt;3&lt;/td&gt;&lt;td&gt;NM&lt;/td&gt;&lt;td&gt; &lt;/td&gt;&lt;td&gt;&lt;/td&gt;&lt;/tr&gt;</v>
      </c>
      <c r="Q889" s="106" t="str">
        <f>IF(PayItems[[#This Row],[Date Added / Modified]]&gt;0,TEXT(PayItems[[#This Row],[Date Added / Modified]],"m/d/yyy"),"")</f>
        <v/>
      </c>
    </row>
    <row r="890" spans="1:17" x14ac:dyDescent="0.3">
      <c r="A890" s="6" t="s">
        <v>9088</v>
      </c>
      <c r="B890" s="6" t="s">
        <v>8810</v>
      </c>
      <c r="C890" s="6" t="s">
        <v>124</v>
      </c>
      <c r="D890" s="6" t="s">
        <v>8802</v>
      </c>
      <c r="E890" s="6" t="s">
        <v>66</v>
      </c>
      <c r="F890" s="8">
        <v>0</v>
      </c>
      <c r="G890" s="8">
        <v>3</v>
      </c>
      <c r="H890" s="6" t="s">
        <v>184</v>
      </c>
      <c r="I890" s="184" t="s">
        <v>11391</v>
      </c>
      <c r="J890" s="184" t="s">
        <v>11392</v>
      </c>
      <c r="K890" s="184" t="s">
        <v>11391</v>
      </c>
      <c r="L890" s="8">
        <v>14</v>
      </c>
      <c r="M890" s="116"/>
      <c r="P8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&lt;tr&gt;&lt;td&gt;40701-0200&lt;/td&gt;&lt;td&gt;Chip seal, type 1B&lt;/td&gt;&lt;td&gt;t&lt;/td&gt;&lt;td&gt;CHIP SEAL, TYPE 1B&lt;/td&gt;&lt;td&gt;TON&lt;/td&gt;&lt;td&gt;0&lt;/td&gt;&lt;td&gt;3&lt;/td&gt;&lt;td&gt;NM&lt;/td&gt;&lt;td&gt; &lt;/td&gt;&lt;td&gt;&lt;/td&gt;&lt;/tr&gt;</v>
      </c>
      <c r="Q890" s="106" t="str">
        <f>IF(PayItems[[#This Row],[Date Added / Modified]]&gt;0,TEXT(PayItems[[#This Row],[Date Added / Modified]],"m/d/yyy"),"")</f>
        <v/>
      </c>
    </row>
    <row r="891" spans="1:17" x14ac:dyDescent="0.3">
      <c r="A891" s="6" t="s">
        <v>9089</v>
      </c>
      <c r="B891" s="6" t="s">
        <v>8811</v>
      </c>
      <c r="C891" s="6" t="s">
        <v>124</v>
      </c>
      <c r="D891" s="6" t="s">
        <v>8800</v>
      </c>
      <c r="E891" s="6" t="s">
        <v>66</v>
      </c>
      <c r="F891" s="8">
        <v>0</v>
      </c>
      <c r="G891" s="8">
        <v>3</v>
      </c>
      <c r="H891" s="6" t="s">
        <v>184</v>
      </c>
      <c r="I891" s="184" t="s">
        <v>11391</v>
      </c>
      <c r="J891" s="184" t="s">
        <v>11392</v>
      </c>
      <c r="K891" s="184" t="s">
        <v>11391</v>
      </c>
      <c r="L891" s="8">
        <v>14</v>
      </c>
      <c r="M891" s="116"/>
      <c r="P8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&lt;tr&gt;&lt;td&gt;40701-0300&lt;/td&gt;&lt;td&gt;Chip seal, type 1C&lt;/td&gt;&lt;td&gt;t&lt;/td&gt;&lt;td&gt;CHIP SEAL, TYPE 1C&lt;/td&gt;&lt;td&gt;TON&lt;/td&gt;&lt;td&gt;0&lt;/td&gt;&lt;td&gt;3&lt;/td&gt;&lt;td&gt;NM&lt;/td&gt;&lt;td&gt; &lt;/td&gt;&lt;td&gt;&lt;/td&gt;&lt;/tr&gt;</v>
      </c>
      <c r="Q891" s="106" t="str">
        <f>IF(PayItems[[#This Row],[Date Added / Modified]]&gt;0,TEXT(PayItems[[#This Row],[Date Added / Modified]],"m/d/yyy"),"")</f>
        <v/>
      </c>
    </row>
    <row r="892" spans="1:17" x14ac:dyDescent="0.3">
      <c r="A892" s="6" t="s">
        <v>9090</v>
      </c>
      <c r="B892" s="6" t="s">
        <v>8812</v>
      </c>
      <c r="C892" s="6" t="s">
        <v>124</v>
      </c>
      <c r="D892" s="6" t="s">
        <v>8801</v>
      </c>
      <c r="E892" s="6" t="s">
        <v>66</v>
      </c>
      <c r="F892" s="8">
        <v>0</v>
      </c>
      <c r="G892" s="8">
        <v>3</v>
      </c>
      <c r="H892" s="6" t="s">
        <v>184</v>
      </c>
      <c r="I892" s="184" t="s">
        <v>11391</v>
      </c>
      <c r="J892" s="184" t="s">
        <v>11392</v>
      </c>
      <c r="K892" s="184" t="s">
        <v>11391</v>
      </c>
      <c r="L892" s="8">
        <v>14</v>
      </c>
      <c r="M892" s="116"/>
      <c r="P8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&lt;tr&gt;&lt;td&gt;40701-0400&lt;/td&gt;&lt;td&gt;Chip seal, type 1D&lt;/td&gt;&lt;td&gt;t&lt;/td&gt;&lt;td&gt;CHIP SEAL, TYPE 1D&lt;/td&gt;&lt;td&gt;TON&lt;/td&gt;&lt;td&gt;0&lt;/td&gt;&lt;td&gt;3&lt;/td&gt;&lt;td&gt;NM&lt;/td&gt;&lt;td&gt; &lt;/td&gt;&lt;td&gt;&lt;/td&gt;&lt;/tr&gt;</v>
      </c>
      <c r="Q892" s="106" t="str">
        <f>IF(PayItems[[#This Row],[Date Added / Modified]]&gt;0,TEXT(PayItems[[#This Row],[Date Added / Modified]],"m/d/yyy"),"")</f>
        <v/>
      </c>
    </row>
    <row r="893" spans="1:17" x14ac:dyDescent="0.3">
      <c r="A893" s="6" t="s">
        <v>9091</v>
      </c>
      <c r="B893" s="6" t="s">
        <v>8813</v>
      </c>
      <c r="C893" s="6" t="s">
        <v>124</v>
      </c>
      <c r="D893" s="6" t="s">
        <v>8803</v>
      </c>
      <c r="E893" s="6" t="s">
        <v>66</v>
      </c>
      <c r="F893" s="8">
        <v>0</v>
      </c>
      <c r="G893" s="8">
        <v>3</v>
      </c>
      <c r="H893" s="6" t="s">
        <v>184</v>
      </c>
      <c r="I893" s="184" t="s">
        <v>11391</v>
      </c>
      <c r="J893" s="184" t="s">
        <v>11392</v>
      </c>
      <c r="K893" s="184" t="s">
        <v>11391</v>
      </c>
      <c r="L893" s="8">
        <v>14</v>
      </c>
      <c r="M893" s="116"/>
      <c r="P8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&lt;tr&gt;&lt;td&gt;40701-1100&lt;/td&gt;&lt;td&gt;Chip seal, type 2A, grading A&lt;/td&gt;&lt;td&gt;t&lt;/td&gt;&lt;td&gt;CHIP SEAL, TYPE 2A, GRADING A&lt;/td&gt;&lt;td&gt;TON&lt;/td&gt;&lt;td&gt;0&lt;/td&gt;&lt;td&gt;3&lt;/td&gt;&lt;td&gt;NM&lt;/td&gt;&lt;td&gt; &lt;/td&gt;&lt;td&gt;&lt;/td&gt;&lt;/tr&gt;</v>
      </c>
      <c r="Q893" s="106" t="str">
        <f>IF(PayItems[[#This Row],[Date Added / Modified]]&gt;0,TEXT(PayItems[[#This Row],[Date Added / Modified]],"m/d/yyy"),"")</f>
        <v/>
      </c>
    </row>
    <row r="894" spans="1:17" x14ac:dyDescent="0.3">
      <c r="A894" s="6" t="s">
        <v>9092</v>
      </c>
      <c r="B894" s="6" t="s">
        <v>8814</v>
      </c>
      <c r="C894" s="6" t="s">
        <v>124</v>
      </c>
      <c r="D894" s="6" t="s">
        <v>8804</v>
      </c>
      <c r="E894" s="6" t="s">
        <v>66</v>
      </c>
      <c r="F894" s="8">
        <v>0</v>
      </c>
      <c r="G894" s="8">
        <v>3</v>
      </c>
      <c r="H894" s="6" t="s">
        <v>184</v>
      </c>
      <c r="I894" s="184" t="s">
        <v>11391</v>
      </c>
      <c r="J894" s="184" t="s">
        <v>11392</v>
      </c>
      <c r="K894" s="184" t="s">
        <v>11391</v>
      </c>
      <c r="L894" s="8">
        <v>14</v>
      </c>
      <c r="M894" s="116"/>
      <c r="P8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&lt;tr&gt;&lt;td&gt;40701-1200&lt;/td&gt;&lt;td&gt;Chip seal, type 2A, grading C&lt;/td&gt;&lt;td&gt;t&lt;/td&gt;&lt;td&gt;CHIP SEAL, TYPE 2A, GRADING C&lt;/td&gt;&lt;td&gt;TON&lt;/td&gt;&lt;td&gt;0&lt;/td&gt;&lt;td&gt;3&lt;/td&gt;&lt;td&gt;NM&lt;/td&gt;&lt;td&gt; &lt;/td&gt;&lt;td&gt;&lt;/td&gt;&lt;/tr&gt;</v>
      </c>
      <c r="Q894" s="106" t="str">
        <f>IF(PayItems[[#This Row],[Date Added / Modified]]&gt;0,TEXT(PayItems[[#This Row],[Date Added / Modified]],"m/d/yyy"),"")</f>
        <v/>
      </c>
    </row>
    <row r="895" spans="1:17" x14ac:dyDescent="0.3">
      <c r="A895" s="6" t="s">
        <v>9093</v>
      </c>
      <c r="B895" s="6" t="s">
        <v>8815</v>
      </c>
      <c r="C895" s="6" t="s">
        <v>124</v>
      </c>
      <c r="D895" s="6" t="s">
        <v>8805</v>
      </c>
      <c r="E895" s="6" t="s">
        <v>66</v>
      </c>
      <c r="F895" s="8">
        <v>0</v>
      </c>
      <c r="G895" s="8">
        <v>3</v>
      </c>
      <c r="H895" s="6" t="s">
        <v>184</v>
      </c>
      <c r="I895" s="184" t="s">
        <v>11391</v>
      </c>
      <c r="J895" s="184" t="s">
        <v>11392</v>
      </c>
      <c r="K895" s="184" t="s">
        <v>11391</v>
      </c>
      <c r="L895" s="8">
        <v>14</v>
      </c>
      <c r="M895" s="116"/>
      <c r="P8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&lt;tr&gt;&lt;td&gt;40701-1300&lt;/td&gt;&lt;td&gt;Chip seal, type 2B, grading B&lt;/td&gt;&lt;td&gt;t&lt;/td&gt;&lt;td&gt;CHIP SEAL, TYPE 2B, GRADING B&lt;/td&gt;&lt;td&gt;TON&lt;/td&gt;&lt;td&gt;0&lt;/td&gt;&lt;td&gt;3&lt;/td&gt;&lt;td&gt;NM&lt;/td&gt;&lt;td&gt; &lt;/td&gt;&lt;td&gt;&lt;/td&gt;&lt;/tr&gt;</v>
      </c>
      <c r="Q895" s="106" t="str">
        <f>IF(PayItems[[#This Row],[Date Added / Modified]]&gt;0,TEXT(PayItems[[#This Row],[Date Added / Modified]],"m/d/yyy"),"")</f>
        <v/>
      </c>
    </row>
    <row r="896" spans="1:17" x14ac:dyDescent="0.3">
      <c r="A896" s="6" t="s">
        <v>9094</v>
      </c>
      <c r="B896" s="6" t="s">
        <v>8816</v>
      </c>
      <c r="C896" s="6" t="s">
        <v>124</v>
      </c>
      <c r="D896" s="6" t="s">
        <v>8806</v>
      </c>
      <c r="E896" s="6" t="s">
        <v>66</v>
      </c>
      <c r="F896" s="8">
        <v>0</v>
      </c>
      <c r="G896" s="8">
        <v>3</v>
      </c>
      <c r="H896" s="6" t="s">
        <v>184</v>
      </c>
      <c r="I896" s="184" t="s">
        <v>11391</v>
      </c>
      <c r="J896" s="184" t="s">
        <v>11392</v>
      </c>
      <c r="K896" s="184" t="s">
        <v>11391</v>
      </c>
      <c r="L896" s="8">
        <v>14</v>
      </c>
      <c r="M896" s="116"/>
      <c r="P8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&lt;tr&gt;&lt;td&gt;40701-1400&lt;/td&gt;&lt;td&gt;Chip seal, type 2B, grading C&lt;/td&gt;&lt;td&gt;t&lt;/td&gt;&lt;td&gt;CHIP SEAL, TYPE 2B, GRADING C&lt;/td&gt;&lt;td&gt;TON&lt;/td&gt;&lt;td&gt;0&lt;/td&gt;&lt;td&gt;3&lt;/td&gt;&lt;td&gt;NM&lt;/td&gt;&lt;td&gt; &lt;/td&gt;&lt;td&gt;&lt;/td&gt;&lt;/tr&gt;</v>
      </c>
      <c r="Q896" s="106" t="str">
        <f>IF(PayItems[[#This Row],[Date Added / Modified]]&gt;0,TEXT(PayItems[[#This Row],[Date Added / Modified]],"m/d/yyy"),"")</f>
        <v/>
      </c>
    </row>
    <row r="897" spans="1:17" x14ac:dyDescent="0.3">
      <c r="A897" s="6" t="s">
        <v>9095</v>
      </c>
      <c r="B897" s="6" t="s">
        <v>8817</v>
      </c>
      <c r="C897" s="6" t="s">
        <v>124</v>
      </c>
      <c r="D897" s="6" t="s">
        <v>8807</v>
      </c>
      <c r="E897" s="6" t="s">
        <v>66</v>
      </c>
      <c r="F897" s="8">
        <v>0</v>
      </c>
      <c r="G897" s="8">
        <v>3</v>
      </c>
      <c r="H897" s="6" t="s">
        <v>184</v>
      </c>
      <c r="I897" s="184" t="s">
        <v>11391</v>
      </c>
      <c r="J897" s="184" t="s">
        <v>11392</v>
      </c>
      <c r="K897" s="184" t="s">
        <v>11391</v>
      </c>
      <c r="L897" s="8">
        <v>14</v>
      </c>
      <c r="M897" s="116"/>
      <c r="P8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&lt;tr&gt;&lt;td&gt;40701-1500&lt;/td&gt;&lt;td&gt;Chip seal, type 2C, grading C&lt;/td&gt;&lt;td&gt;t&lt;/td&gt;&lt;td&gt;CHIP SEAL, TYPE 2C, GRADING C&lt;/td&gt;&lt;td&gt;TON&lt;/td&gt;&lt;td&gt;0&lt;/td&gt;&lt;td&gt;3&lt;/td&gt;&lt;td&gt;NM&lt;/td&gt;&lt;td&gt; &lt;/td&gt;&lt;td&gt;&lt;/td&gt;&lt;/tr&gt;</v>
      </c>
      <c r="Q897" s="106" t="str">
        <f>IF(PayItems[[#This Row],[Date Added / Modified]]&gt;0,TEXT(PayItems[[#This Row],[Date Added / Modified]],"m/d/yyy"),"")</f>
        <v/>
      </c>
    </row>
    <row r="898" spans="1:17" x14ac:dyDescent="0.3">
      <c r="A898" s="6" t="s">
        <v>9096</v>
      </c>
      <c r="B898" s="6" t="s">
        <v>8818</v>
      </c>
      <c r="C898" s="6" t="s">
        <v>124</v>
      </c>
      <c r="D898" s="6" t="s">
        <v>8808</v>
      </c>
      <c r="E898" s="6" t="s">
        <v>66</v>
      </c>
      <c r="F898" s="8">
        <v>0</v>
      </c>
      <c r="G898" s="8">
        <v>3</v>
      </c>
      <c r="H898" s="6" t="s">
        <v>184</v>
      </c>
      <c r="I898" s="184" t="s">
        <v>11391</v>
      </c>
      <c r="J898" s="184" t="s">
        <v>11392</v>
      </c>
      <c r="K898" s="184" t="s">
        <v>11391</v>
      </c>
      <c r="L898" s="8">
        <v>14</v>
      </c>
      <c r="M898" s="116"/>
      <c r="P8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&lt;tr&gt;&lt;td&gt;40701-1600&lt;/td&gt;&lt;td&gt;Chip seal, type 2C, grading D&lt;/td&gt;&lt;td&gt;t&lt;/td&gt;&lt;td&gt;CHIP SEAL, TYPE 2C, GRADING D&lt;/td&gt;&lt;td&gt;TON&lt;/td&gt;&lt;td&gt;0&lt;/td&gt;&lt;td&gt;3&lt;/td&gt;&lt;td&gt;NM&lt;/td&gt;&lt;td&gt; &lt;/td&gt;&lt;td&gt;&lt;/td&gt;&lt;/tr&gt;</v>
      </c>
      <c r="Q898" s="106" t="str">
        <f>IF(PayItems[[#This Row],[Date Added / Modified]]&gt;0,TEXT(PayItems[[#This Row],[Date Added / Modified]],"m/d/yyy"),"")</f>
        <v/>
      </c>
    </row>
    <row r="899" spans="1:17" x14ac:dyDescent="0.3">
      <c r="A899" s="6" t="s">
        <v>9097</v>
      </c>
      <c r="B899" s="6" t="s">
        <v>8809</v>
      </c>
      <c r="C899" s="6" t="s">
        <v>109</v>
      </c>
      <c r="D899" s="6" t="s">
        <v>8799</v>
      </c>
      <c r="E899" s="6" t="s">
        <v>62</v>
      </c>
      <c r="F899" s="8">
        <v>0</v>
      </c>
      <c r="G899" s="8">
        <v>3</v>
      </c>
      <c r="H899" s="6" t="s">
        <v>184</v>
      </c>
      <c r="I899" s="184" t="s">
        <v>11391</v>
      </c>
      <c r="J899" s="184" t="s">
        <v>11392</v>
      </c>
      <c r="K899" s="184" t="s">
        <v>11391</v>
      </c>
      <c r="L899" s="8">
        <v>14</v>
      </c>
      <c r="M899" s="116"/>
      <c r="P8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&lt;tr&gt;&lt;td&gt;40702-0100&lt;/td&gt;&lt;td&gt;Chip seal, type 1A&lt;/td&gt;&lt;td&gt;m2&lt;/td&gt;&lt;td&gt;CHIP SEAL, TYPE 1A&lt;/td&gt;&lt;td&gt;SQYD&lt;/td&gt;&lt;td&gt;0&lt;/td&gt;&lt;td&gt;3&lt;/td&gt;&lt;td&gt;NM&lt;/td&gt;&lt;td&gt; &lt;/td&gt;&lt;td&gt;&lt;/td&gt;&lt;/tr&gt;</v>
      </c>
      <c r="Q899" s="106" t="str">
        <f>IF(PayItems[[#This Row],[Date Added / Modified]]&gt;0,TEXT(PayItems[[#This Row],[Date Added / Modified]],"m/d/yyy"),"")</f>
        <v/>
      </c>
    </row>
    <row r="900" spans="1:17" x14ac:dyDescent="0.3">
      <c r="A900" s="6" t="s">
        <v>9098</v>
      </c>
      <c r="B900" s="6" t="s">
        <v>8810</v>
      </c>
      <c r="C900" s="6" t="s">
        <v>109</v>
      </c>
      <c r="D900" s="6" t="s">
        <v>8802</v>
      </c>
      <c r="E900" s="6" t="s">
        <v>62</v>
      </c>
      <c r="F900" s="8">
        <v>0</v>
      </c>
      <c r="G900" s="8">
        <v>3</v>
      </c>
      <c r="H900" s="6" t="s">
        <v>184</v>
      </c>
      <c r="I900" s="184" t="s">
        <v>11391</v>
      </c>
      <c r="J900" s="184" t="s">
        <v>11392</v>
      </c>
      <c r="K900" s="184" t="s">
        <v>11391</v>
      </c>
      <c r="L900" s="8">
        <v>14</v>
      </c>
      <c r="M900" s="116"/>
      <c r="P9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&lt;tr&gt;&lt;td&gt;40702-0200&lt;/td&gt;&lt;td&gt;Chip seal, type 1B&lt;/td&gt;&lt;td&gt;m2&lt;/td&gt;&lt;td&gt;CHIP SEAL, TYPE 1B&lt;/td&gt;&lt;td&gt;SQYD&lt;/td&gt;&lt;td&gt;0&lt;/td&gt;&lt;td&gt;3&lt;/td&gt;&lt;td&gt;NM&lt;/td&gt;&lt;td&gt; &lt;/td&gt;&lt;td&gt;&lt;/td&gt;&lt;/tr&gt;</v>
      </c>
      <c r="Q900" s="106" t="str">
        <f>IF(PayItems[[#This Row],[Date Added / Modified]]&gt;0,TEXT(PayItems[[#This Row],[Date Added / Modified]],"m/d/yyy"),"")</f>
        <v/>
      </c>
    </row>
    <row r="901" spans="1:17" x14ac:dyDescent="0.3">
      <c r="A901" s="6" t="s">
        <v>9099</v>
      </c>
      <c r="B901" s="6" t="s">
        <v>8811</v>
      </c>
      <c r="C901" s="6" t="s">
        <v>109</v>
      </c>
      <c r="D901" s="6" t="s">
        <v>8800</v>
      </c>
      <c r="E901" s="6" t="s">
        <v>62</v>
      </c>
      <c r="F901" s="8">
        <v>0</v>
      </c>
      <c r="G901" s="8">
        <v>3</v>
      </c>
      <c r="H901" s="6" t="s">
        <v>184</v>
      </c>
      <c r="I901" s="184" t="s">
        <v>11391</v>
      </c>
      <c r="J901" s="184" t="s">
        <v>11392</v>
      </c>
      <c r="K901" s="184" t="s">
        <v>11391</v>
      </c>
      <c r="L901" s="8">
        <v>14</v>
      </c>
      <c r="M901" s="116"/>
      <c r="P9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&lt;tr&gt;&lt;td&gt;40702-0300&lt;/td&gt;&lt;td&gt;Chip seal, type 1C&lt;/td&gt;&lt;td&gt;m2&lt;/td&gt;&lt;td&gt;CHIP SEAL, TYPE 1C&lt;/td&gt;&lt;td&gt;SQYD&lt;/td&gt;&lt;td&gt;0&lt;/td&gt;&lt;td&gt;3&lt;/td&gt;&lt;td&gt;NM&lt;/td&gt;&lt;td&gt; &lt;/td&gt;&lt;td&gt;&lt;/td&gt;&lt;/tr&gt;</v>
      </c>
      <c r="Q901" s="106" t="str">
        <f>IF(PayItems[[#This Row],[Date Added / Modified]]&gt;0,TEXT(PayItems[[#This Row],[Date Added / Modified]],"m/d/yyy"),"")</f>
        <v/>
      </c>
    </row>
    <row r="902" spans="1:17" x14ac:dyDescent="0.3">
      <c r="A902" s="6" t="s">
        <v>9100</v>
      </c>
      <c r="B902" s="6" t="s">
        <v>8812</v>
      </c>
      <c r="C902" s="6" t="s">
        <v>109</v>
      </c>
      <c r="D902" s="6" t="s">
        <v>8801</v>
      </c>
      <c r="E902" s="6" t="s">
        <v>62</v>
      </c>
      <c r="F902" s="8">
        <v>0</v>
      </c>
      <c r="G902" s="8">
        <v>3</v>
      </c>
      <c r="H902" s="6" t="s">
        <v>184</v>
      </c>
      <c r="I902" s="184" t="s">
        <v>11391</v>
      </c>
      <c r="J902" s="184" t="s">
        <v>11392</v>
      </c>
      <c r="K902" s="184" t="s">
        <v>11391</v>
      </c>
      <c r="L902" s="8">
        <v>14</v>
      </c>
      <c r="M902" s="116"/>
      <c r="P9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&lt;tr&gt;&lt;td&gt;40702-0400&lt;/td&gt;&lt;td&gt;Chip seal, type 1D&lt;/td&gt;&lt;td&gt;m2&lt;/td&gt;&lt;td&gt;CHIP SEAL, TYPE 1D&lt;/td&gt;&lt;td&gt;SQYD&lt;/td&gt;&lt;td&gt;0&lt;/td&gt;&lt;td&gt;3&lt;/td&gt;&lt;td&gt;NM&lt;/td&gt;&lt;td&gt; &lt;/td&gt;&lt;td&gt;&lt;/td&gt;&lt;/tr&gt;</v>
      </c>
      <c r="Q902" s="106" t="str">
        <f>IF(PayItems[[#This Row],[Date Added / Modified]]&gt;0,TEXT(PayItems[[#This Row],[Date Added / Modified]],"m/d/yyy"),"")</f>
        <v/>
      </c>
    </row>
    <row r="903" spans="1:17" x14ac:dyDescent="0.3">
      <c r="A903" s="6" t="s">
        <v>9101</v>
      </c>
      <c r="B903" s="6" t="s">
        <v>8820</v>
      </c>
      <c r="C903" s="6" t="s">
        <v>109</v>
      </c>
      <c r="D903" s="6" t="s">
        <v>8822</v>
      </c>
      <c r="E903" s="6" t="s">
        <v>62</v>
      </c>
      <c r="F903" s="8">
        <v>0</v>
      </c>
      <c r="G903" s="8">
        <v>3</v>
      </c>
      <c r="H903" s="6" t="s">
        <v>184</v>
      </c>
      <c r="I903" s="184" t="s">
        <v>11391</v>
      </c>
      <c r="J903" s="184" t="s">
        <v>11392</v>
      </c>
      <c r="K903" s="184" t="s">
        <v>11391</v>
      </c>
      <c r="L903" s="8">
        <v>14</v>
      </c>
      <c r="M903" s="116"/>
      <c r="P9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&lt;tr&gt;&lt;td&gt;40702-1100&lt;/td&gt;&lt;td&gt;Chip seal, type 2A&lt;/td&gt;&lt;td&gt;m2&lt;/td&gt;&lt;td&gt;CHIP SEAL, TYPE 2A&lt;/td&gt;&lt;td&gt;SQYD&lt;/td&gt;&lt;td&gt;0&lt;/td&gt;&lt;td&gt;3&lt;/td&gt;&lt;td&gt;NM&lt;/td&gt;&lt;td&gt; &lt;/td&gt;&lt;td&gt;&lt;/td&gt;&lt;/tr&gt;</v>
      </c>
      <c r="Q903" s="106" t="str">
        <f>IF(PayItems[[#This Row],[Date Added / Modified]]&gt;0,TEXT(PayItems[[#This Row],[Date Added / Modified]],"m/d/yyy"),"")</f>
        <v/>
      </c>
    </row>
    <row r="904" spans="1:17" x14ac:dyDescent="0.3">
      <c r="A904" s="6" t="s">
        <v>9102</v>
      </c>
      <c r="B904" s="6" t="s">
        <v>8821</v>
      </c>
      <c r="C904" s="6" t="s">
        <v>109</v>
      </c>
      <c r="D904" s="6" t="s">
        <v>8823</v>
      </c>
      <c r="E904" s="6" t="s">
        <v>62</v>
      </c>
      <c r="F904" s="8">
        <v>0</v>
      </c>
      <c r="G904" s="8">
        <v>3</v>
      </c>
      <c r="H904" s="6" t="s">
        <v>184</v>
      </c>
      <c r="I904" s="184" t="s">
        <v>11391</v>
      </c>
      <c r="J904" s="184" t="s">
        <v>11392</v>
      </c>
      <c r="K904" s="184" t="s">
        <v>11391</v>
      </c>
      <c r="L904" s="8">
        <v>14</v>
      </c>
      <c r="M904" s="116"/>
      <c r="P9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&lt;tr&gt;&lt;td&gt;40702-1200&lt;/td&gt;&lt;td&gt;Chip seal, type 2B&lt;/td&gt;&lt;td&gt;m2&lt;/td&gt;&lt;td&gt;CHIP SEAL, TYPE 2B&lt;/td&gt;&lt;td&gt;SQYD&lt;/td&gt;&lt;td&gt;0&lt;/td&gt;&lt;td&gt;3&lt;/td&gt;&lt;td&gt;NM&lt;/td&gt;&lt;td&gt; &lt;/td&gt;&lt;td&gt;&lt;/td&gt;&lt;/tr&gt;</v>
      </c>
      <c r="Q904" s="106" t="str">
        <f>IF(PayItems[[#This Row],[Date Added / Modified]]&gt;0,TEXT(PayItems[[#This Row],[Date Added / Modified]],"m/d/yyy"),"")</f>
        <v/>
      </c>
    </row>
    <row r="905" spans="1:17" x14ac:dyDescent="0.3">
      <c r="A905" s="6" t="s">
        <v>9103</v>
      </c>
      <c r="B905" s="6" t="s">
        <v>8819</v>
      </c>
      <c r="C905" s="6" t="s">
        <v>109</v>
      </c>
      <c r="D905" s="6" t="s">
        <v>8824</v>
      </c>
      <c r="E905" s="6" t="s">
        <v>62</v>
      </c>
      <c r="F905" s="8">
        <v>0</v>
      </c>
      <c r="G905" s="8">
        <v>3</v>
      </c>
      <c r="H905" s="6" t="s">
        <v>184</v>
      </c>
      <c r="I905" s="184" t="s">
        <v>11391</v>
      </c>
      <c r="J905" s="184" t="s">
        <v>11392</v>
      </c>
      <c r="K905" s="184" t="s">
        <v>11391</v>
      </c>
      <c r="L905" s="8">
        <v>14</v>
      </c>
      <c r="M905" s="116"/>
      <c r="P9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&lt;tr&gt;&lt;td&gt;40702-1300&lt;/td&gt;&lt;td&gt;Chip seal, type 2C&lt;/td&gt;&lt;td&gt;m2&lt;/td&gt;&lt;td&gt;CHIP SEAL, TYPE 2C&lt;/td&gt;&lt;td&gt;SQYD&lt;/td&gt;&lt;td&gt;0&lt;/td&gt;&lt;td&gt;3&lt;/td&gt;&lt;td&gt;NM&lt;/td&gt;&lt;td&gt; &lt;/td&gt;&lt;td&gt;&lt;/td&gt;&lt;/tr&gt;</v>
      </c>
      <c r="Q905" s="106" t="str">
        <f>IF(PayItems[[#This Row],[Date Added / Modified]]&gt;0,TEXT(PayItems[[#This Row],[Date Added / Modified]],"m/d/yyy"),"")</f>
        <v/>
      </c>
    </row>
    <row r="906" spans="1:17" x14ac:dyDescent="0.3">
      <c r="A906" s="6" t="s">
        <v>9104</v>
      </c>
      <c r="B906" s="6" t="s">
        <v>1480</v>
      </c>
      <c r="C906" s="6" t="s">
        <v>124</v>
      </c>
      <c r="D906" s="6" t="s">
        <v>8748</v>
      </c>
      <c r="E906" s="6" t="s">
        <v>66</v>
      </c>
      <c r="F906" s="8">
        <v>0</v>
      </c>
      <c r="G906" s="8">
        <v>3</v>
      </c>
      <c r="H906" s="6" t="s">
        <v>344</v>
      </c>
      <c r="I906" s="184" t="s">
        <v>11392</v>
      </c>
      <c r="J906" s="184" t="s">
        <v>11392</v>
      </c>
      <c r="K906" s="184" t="s">
        <v>11391</v>
      </c>
      <c r="L906" s="8">
        <v>14</v>
      </c>
      <c r="M906" s="116"/>
      <c r="P9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&lt;tr&gt;&lt;td&gt;40710-0000&lt;/td&gt;&lt;td&gt;Asphalt binder&lt;/td&gt;&lt;td&gt;t&lt;/td&gt;&lt;td&gt;ASPHALT BINDER&lt;/td&gt;&lt;td&gt;TON&lt;/td&gt;&lt;td&gt;0&lt;/td&gt;&lt;td&gt;3&lt;/td&gt;&lt;td&gt;N&lt;/td&gt;&lt;td&gt; &lt;/td&gt;&lt;td&gt;&lt;/td&gt;&lt;/tr&gt;</v>
      </c>
      <c r="Q906" s="106" t="str">
        <f>IF(PayItems[[#This Row],[Date Added / Modified]]&gt;0,TEXT(PayItems[[#This Row],[Date Added / Modified]],"m/d/yyy"),"")</f>
        <v/>
      </c>
    </row>
    <row r="907" spans="1:17" x14ac:dyDescent="0.3">
      <c r="A907" s="6" t="s">
        <v>9105</v>
      </c>
      <c r="B907" s="6" t="s">
        <v>14</v>
      </c>
      <c r="C907" s="6" t="s">
        <v>124</v>
      </c>
      <c r="D907" s="6" t="s">
        <v>411</v>
      </c>
      <c r="E907" s="6" t="s">
        <v>66</v>
      </c>
      <c r="F907" s="8">
        <v>0</v>
      </c>
      <c r="G907" s="8">
        <v>3</v>
      </c>
      <c r="H907" s="6" t="s">
        <v>344</v>
      </c>
      <c r="I907" s="184" t="s">
        <v>11392</v>
      </c>
      <c r="J907" s="184" t="s">
        <v>11392</v>
      </c>
      <c r="K907" s="184" t="s">
        <v>11391</v>
      </c>
      <c r="L907" s="8">
        <v>14</v>
      </c>
      <c r="M907" s="116"/>
      <c r="P9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&lt;tr&gt;&lt;td&gt;40711-0000&lt;/td&gt;&lt;td&gt;Emulsified asphalt&lt;/td&gt;&lt;td&gt;t&lt;/td&gt;&lt;td&gt;EMULSIFIED ASPHALT&lt;/td&gt;&lt;td&gt;TON&lt;/td&gt;&lt;td&gt;0&lt;/td&gt;&lt;td&gt;3&lt;/td&gt;&lt;td&gt;N&lt;/td&gt;&lt;td&gt; &lt;/td&gt;&lt;td&gt;&lt;/td&gt;&lt;/tr&gt;</v>
      </c>
      <c r="Q907" s="106" t="str">
        <f>IF(PayItems[[#This Row],[Date Added / Modified]]&gt;0,TEXT(PayItems[[#This Row],[Date Added / Modified]],"m/d/yyy"),"")</f>
        <v/>
      </c>
    </row>
    <row r="908" spans="1:17" x14ac:dyDescent="0.3">
      <c r="A908" s="6" t="s">
        <v>9106</v>
      </c>
      <c r="B908" s="6" t="s">
        <v>103</v>
      </c>
      <c r="C908" s="6" t="s">
        <v>124</v>
      </c>
      <c r="D908" s="6" t="s">
        <v>441</v>
      </c>
      <c r="E908" s="6" t="s">
        <v>66</v>
      </c>
      <c r="F908" s="8">
        <v>0</v>
      </c>
      <c r="G908" s="8">
        <v>3</v>
      </c>
      <c r="H908" s="6" t="s">
        <v>344</v>
      </c>
      <c r="I908" s="184" t="s">
        <v>11392</v>
      </c>
      <c r="J908" s="184" t="s">
        <v>11392</v>
      </c>
      <c r="K908" s="184" t="s">
        <v>11391</v>
      </c>
      <c r="L908" s="8">
        <v>14</v>
      </c>
      <c r="M908" s="116"/>
      <c r="P9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&lt;tr&gt;&lt;td&gt;40712-0000&lt;/td&gt;&lt;td&gt;Blotter&lt;/td&gt;&lt;td&gt;t&lt;/td&gt;&lt;td&gt;BLOTTER&lt;/td&gt;&lt;td&gt;TON&lt;/td&gt;&lt;td&gt;0&lt;/td&gt;&lt;td&gt;3&lt;/td&gt;&lt;td&gt;N&lt;/td&gt;&lt;td&gt; &lt;/td&gt;&lt;td&gt;&lt;/td&gt;&lt;/tr&gt;</v>
      </c>
      <c r="Q908" s="106" t="str">
        <f>IF(PayItems[[#This Row],[Date Added / Modified]]&gt;0,TEXT(PayItems[[#This Row],[Date Added / Modified]],"m/d/yyy"),"")</f>
        <v/>
      </c>
    </row>
    <row r="909" spans="1:17" x14ac:dyDescent="0.3">
      <c r="A909" s="6" t="s">
        <v>9107</v>
      </c>
      <c r="B909" s="6" t="s">
        <v>103</v>
      </c>
      <c r="C909" s="6" t="s">
        <v>109</v>
      </c>
      <c r="D909" s="6" t="s">
        <v>441</v>
      </c>
      <c r="E909" s="6" t="s">
        <v>62</v>
      </c>
      <c r="F909" s="8">
        <v>0</v>
      </c>
      <c r="G909" s="8">
        <v>3</v>
      </c>
      <c r="H909" s="6" t="s">
        <v>344</v>
      </c>
      <c r="I909" s="184" t="s">
        <v>11392</v>
      </c>
      <c r="J909" s="184" t="s">
        <v>11392</v>
      </c>
      <c r="K909" s="184" t="s">
        <v>11391</v>
      </c>
      <c r="L909" s="8">
        <v>14</v>
      </c>
      <c r="M909" s="116"/>
      <c r="P9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&lt;tr&gt;&lt;td&gt;40713-0000&lt;/td&gt;&lt;td&gt;Blotter&lt;/td&gt;&lt;td&gt;m2&lt;/td&gt;&lt;td&gt;BLOTTER&lt;/td&gt;&lt;td&gt;SQYD&lt;/td&gt;&lt;td&gt;0&lt;/td&gt;&lt;td&gt;3&lt;/td&gt;&lt;td&gt;N&lt;/td&gt;&lt;td&gt; &lt;/td&gt;&lt;td&gt;&lt;/td&gt;&lt;/tr&gt;</v>
      </c>
      <c r="Q909" s="106" t="str">
        <f>IF(PayItems[[#This Row],[Date Added / Modified]]&gt;0,TEXT(PayItems[[#This Row],[Date Added / Modified]],"m/d/yyy"),"")</f>
        <v/>
      </c>
    </row>
    <row r="910" spans="1:17" x14ac:dyDescent="0.3">
      <c r="A910" s="6" t="s">
        <v>1381</v>
      </c>
      <c r="B910" s="6" t="s">
        <v>78</v>
      </c>
      <c r="C910" s="6" t="s">
        <v>124</v>
      </c>
      <c r="D910" s="6" t="s">
        <v>1382</v>
      </c>
      <c r="E910" s="8" t="s">
        <v>66</v>
      </c>
      <c r="F910" s="8">
        <v>0</v>
      </c>
      <c r="G910" s="8">
        <v>3</v>
      </c>
      <c r="H910" s="6" t="s">
        <v>344</v>
      </c>
      <c r="I910" s="184" t="s">
        <v>11392</v>
      </c>
      <c r="J910" s="184" t="s">
        <v>11392</v>
      </c>
      <c r="K910" s="184" t="s">
        <v>11391</v>
      </c>
      <c r="L910" s="8">
        <v>14</v>
      </c>
      <c r="M910" s="116"/>
      <c r="P9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&lt;tr&gt;&lt;td&gt;40801-0000&lt;/td&gt;&lt;td&gt;Cold recycled asphalt base course&lt;/td&gt;&lt;td&gt;t&lt;/td&gt;&lt;td&gt;COLD RECYCLED ASPHALT BASE COURSE&lt;/td&gt;&lt;td&gt;TON&lt;/td&gt;&lt;td&gt;0&lt;/td&gt;&lt;td&gt;3&lt;/td&gt;&lt;td&gt;N&lt;/td&gt;&lt;td&gt; &lt;/td&gt;&lt;td&gt;&lt;/td&gt;&lt;/tr&gt;</v>
      </c>
      <c r="Q910" s="106" t="str">
        <f>IF(PayItems[[#This Row],[Date Added / Modified]]&gt;0,TEXT(PayItems[[#This Row],[Date Added / Modified]],"m/d/yyy"),"")</f>
        <v/>
      </c>
    </row>
    <row r="911" spans="1:17" x14ac:dyDescent="0.3">
      <c r="A911" s="6" t="s">
        <v>1383</v>
      </c>
      <c r="B911" s="6" t="s">
        <v>1384</v>
      </c>
      <c r="C911" s="6" t="s">
        <v>109</v>
      </c>
      <c r="D911" s="6" t="s">
        <v>1385</v>
      </c>
      <c r="E911" s="8" t="s">
        <v>62</v>
      </c>
      <c r="F911" s="8">
        <v>0</v>
      </c>
      <c r="G911" s="8">
        <v>3</v>
      </c>
      <c r="H911" s="6" t="s">
        <v>344</v>
      </c>
      <c r="I911" s="184" t="s">
        <v>11392</v>
      </c>
      <c r="J911" s="184" t="s">
        <v>11392</v>
      </c>
      <c r="K911" s="184" t="s">
        <v>11391</v>
      </c>
      <c r="L911" s="8">
        <v>14</v>
      </c>
      <c r="M911" s="116"/>
      <c r="P9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&lt;tr&gt;&lt;td&gt;40802-0100&lt;/td&gt;&lt;td&gt;Cold recycled asphalt base course, 50mm depth&lt;/td&gt;&lt;td&gt;m2&lt;/td&gt;&lt;td&gt;COLD RECYCLED ASPHALT BASE COURSE, 2-INCH DEPTH&lt;/td&gt;&lt;td&gt;SQYD&lt;/td&gt;&lt;td&gt;0&lt;/td&gt;&lt;td&gt;3&lt;/td&gt;&lt;td&gt;N&lt;/td&gt;&lt;td&gt; &lt;/td&gt;&lt;td&gt;&lt;/td&gt;&lt;/tr&gt;</v>
      </c>
      <c r="Q911" s="106" t="str">
        <f>IF(PayItems[[#This Row],[Date Added / Modified]]&gt;0,TEXT(PayItems[[#This Row],[Date Added / Modified]],"m/d/yyy"),"")</f>
        <v/>
      </c>
    </row>
    <row r="912" spans="1:17" x14ac:dyDescent="0.3">
      <c r="A912" s="6" t="s">
        <v>1386</v>
      </c>
      <c r="B912" s="6" t="s">
        <v>1387</v>
      </c>
      <c r="C912" s="6" t="s">
        <v>109</v>
      </c>
      <c r="D912" s="6" t="s">
        <v>1388</v>
      </c>
      <c r="E912" s="8" t="s">
        <v>62</v>
      </c>
      <c r="F912" s="8">
        <v>0</v>
      </c>
      <c r="G912" s="8">
        <v>3</v>
      </c>
      <c r="H912" s="6" t="s">
        <v>344</v>
      </c>
      <c r="I912" s="184" t="s">
        <v>11392</v>
      </c>
      <c r="J912" s="184" t="s">
        <v>11392</v>
      </c>
      <c r="K912" s="184" t="s">
        <v>11391</v>
      </c>
      <c r="L912" s="8">
        <v>14</v>
      </c>
      <c r="M912" s="116"/>
      <c r="P9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&lt;tr&gt;&lt;td&gt;40802-0200&lt;/td&gt;&lt;td&gt;Cold recycled asphalt base course, 75mm depth&lt;/td&gt;&lt;td&gt;m2&lt;/td&gt;&lt;td&gt;COLD RECYCLED ASPHALT BASE COURSE, 3-INCH DEPTH&lt;/td&gt;&lt;td&gt;SQYD&lt;/td&gt;&lt;td&gt;0&lt;/td&gt;&lt;td&gt;3&lt;/td&gt;&lt;td&gt;N&lt;/td&gt;&lt;td&gt; &lt;/td&gt;&lt;td&gt;&lt;/td&gt;&lt;/tr&gt;</v>
      </c>
      <c r="Q912" s="106" t="str">
        <f>IF(PayItems[[#This Row],[Date Added / Modified]]&gt;0,TEXT(PayItems[[#This Row],[Date Added / Modified]],"m/d/yyy"),"")</f>
        <v/>
      </c>
    </row>
    <row r="913" spans="1:17" x14ac:dyDescent="0.3">
      <c r="A913" s="6" t="s">
        <v>1389</v>
      </c>
      <c r="B913" s="6" t="s">
        <v>1390</v>
      </c>
      <c r="C913" s="6" t="s">
        <v>109</v>
      </c>
      <c r="D913" s="6" t="s">
        <v>1391</v>
      </c>
      <c r="E913" s="8" t="s">
        <v>62</v>
      </c>
      <c r="F913" s="8">
        <v>0</v>
      </c>
      <c r="G913" s="8">
        <v>3</v>
      </c>
      <c r="H913" s="6" t="s">
        <v>344</v>
      </c>
      <c r="I913" s="184" t="s">
        <v>11392</v>
      </c>
      <c r="J913" s="184" t="s">
        <v>11392</v>
      </c>
      <c r="K913" s="184" t="s">
        <v>11391</v>
      </c>
      <c r="L913" s="8">
        <v>14</v>
      </c>
      <c r="M913" s="116"/>
      <c r="P9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&lt;tr&gt;&lt;td&gt;40802-0300&lt;/td&gt;&lt;td&gt;Cold recycled asphalt base course, 100mm depth&lt;/td&gt;&lt;td&gt;m2&lt;/td&gt;&lt;td&gt;COLD RECYCLED ASPHALT BASE COURSE, 4-INCH DEPTH&lt;/td&gt;&lt;td&gt;SQYD&lt;/td&gt;&lt;td&gt;0&lt;/td&gt;&lt;td&gt;3&lt;/td&gt;&lt;td&gt;N&lt;/td&gt;&lt;td&gt; &lt;/td&gt;&lt;td&gt;&lt;/td&gt;&lt;/tr&gt;</v>
      </c>
      <c r="Q913" s="106" t="str">
        <f>IF(PayItems[[#This Row],[Date Added / Modified]]&gt;0,TEXT(PayItems[[#This Row],[Date Added / Modified]],"m/d/yyy"),"")</f>
        <v/>
      </c>
    </row>
    <row r="914" spans="1:17" x14ac:dyDescent="0.3">
      <c r="A914" s="6" t="s">
        <v>1392</v>
      </c>
      <c r="B914" s="6" t="s">
        <v>1393</v>
      </c>
      <c r="C914" s="6" t="s">
        <v>109</v>
      </c>
      <c r="D914" s="6" t="s">
        <v>1394</v>
      </c>
      <c r="E914" s="8" t="s">
        <v>62</v>
      </c>
      <c r="F914" s="8">
        <v>0</v>
      </c>
      <c r="G914" s="8">
        <v>3</v>
      </c>
      <c r="H914" s="6" t="s">
        <v>344</v>
      </c>
      <c r="I914" s="184" t="s">
        <v>11392</v>
      </c>
      <c r="J914" s="184" t="s">
        <v>11392</v>
      </c>
      <c r="K914" s="184" t="s">
        <v>11391</v>
      </c>
      <c r="L914" s="8">
        <v>14</v>
      </c>
      <c r="M914" s="116"/>
      <c r="P9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&lt;tr&gt;&lt;td&gt;40802-0400&lt;/td&gt;&lt;td&gt;Cold recycled asphalt base course, 125mm depth&lt;/td&gt;&lt;td&gt;m2&lt;/td&gt;&lt;td&gt;COLD RECYCLED ASPHALT BASE COURSE, 5-INCH DEPTH&lt;/td&gt;&lt;td&gt;SQYD&lt;/td&gt;&lt;td&gt;0&lt;/td&gt;&lt;td&gt;3&lt;/td&gt;&lt;td&gt;N&lt;/td&gt;&lt;td&gt; &lt;/td&gt;&lt;td&gt;&lt;/td&gt;&lt;/tr&gt;</v>
      </c>
      <c r="Q914" s="106" t="str">
        <f>IF(PayItems[[#This Row],[Date Added / Modified]]&gt;0,TEXT(PayItems[[#This Row],[Date Added / Modified]],"m/d/yyy"),"")</f>
        <v/>
      </c>
    </row>
    <row r="915" spans="1:17" x14ac:dyDescent="0.3">
      <c r="A915" s="6" t="s">
        <v>1395</v>
      </c>
      <c r="B915" s="6" t="s">
        <v>1396</v>
      </c>
      <c r="C915" s="6" t="s">
        <v>109</v>
      </c>
      <c r="D915" s="6" t="s">
        <v>1397</v>
      </c>
      <c r="E915" s="8" t="s">
        <v>62</v>
      </c>
      <c r="F915" s="8">
        <v>0</v>
      </c>
      <c r="G915" s="8">
        <v>3</v>
      </c>
      <c r="H915" s="6" t="s">
        <v>344</v>
      </c>
      <c r="I915" s="184" t="s">
        <v>11392</v>
      </c>
      <c r="J915" s="184" t="s">
        <v>11392</v>
      </c>
      <c r="K915" s="184" t="s">
        <v>11391</v>
      </c>
      <c r="L915" s="8">
        <v>14</v>
      </c>
      <c r="M915" s="116"/>
      <c r="P9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&lt;tr&gt;&lt;td&gt;40802-0500&lt;/td&gt;&lt;td&gt;Cold recycled asphalt base course, 150mm depth&lt;/td&gt;&lt;td&gt;m2&lt;/td&gt;&lt;td&gt;COLD RECYCLED ASPHALT BASE COURSE, 6-INCH DEPTH&lt;/td&gt;&lt;td&gt;SQYD&lt;/td&gt;&lt;td&gt;0&lt;/td&gt;&lt;td&gt;3&lt;/td&gt;&lt;td&gt;N&lt;/td&gt;&lt;td&gt; &lt;/td&gt;&lt;td&gt;&lt;/td&gt;&lt;/tr&gt;</v>
      </c>
      <c r="Q915" s="106" t="str">
        <f>IF(PayItems[[#This Row],[Date Added / Modified]]&gt;0,TEXT(PayItems[[#This Row],[Date Added / Modified]],"m/d/yyy"),"")</f>
        <v/>
      </c>
    </row>
    <row r="916" spans="1:17" x14ac:dyDescent="0.3">
      <c r="A916" s="6" t="s">
        <v>1398</v>
      </c>
      <c r="B916" s="6" t="s">
        <v>1399</v>
      </c>
      <c r="C916" s="6" t="s">
        <v>109</v>
      </c>
      <c r="D916" s="6" t="s">
        <v>1400</v>
      </c>
      <c r="E916" s="8" t="s">
        <v>62</v>
      </c>
      <c r="F916" s="8">
        <v>0</v>
      </c>
      <c r="G916" s="8">
        <v>3</v>
      </c>
      <c r="H916" s="6" t="s">
        <v>344</v>
      </c>
      <c r="I916" s="184" t="s">
        <v>11392</v>
      </c>
      <c r="J916" s="184" t="s">
        <v>11392</v>
      </c>
      <c r="K916" s="184" t="s">
        <v>11391</v>
      </c>
      <c r="L916" s="8">
        <v>14</v>
      </c>
      <c r="M916" s="116"/>
      <c r="P9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&lt;tr&gt;&lt;td&gt;40802-0600&lt;/td&gt;&lt;td&gt;Cold recycled asphalt base course, 175mm depth&lt;/td&gt;&lt;td&gt;m2&lt;/td&gt;&lt;td&gt;COLD RECYCLED ASPHALT BASE COURSE, 7-INCH DEPTH&lt;/td&gt;&lt;td&gt;SQYD&lt;/td&gt;&lt;td&gt;0&lt;/td&gt;&lt;td&gt;3&lt;/td&gt;&lt;td&gt;N&lt;/td&gt;&lt;td&gt; &lt;/td&gt;&lt;td&gt;&lt;/td&gt;&lt;/tr&gt;</v>
      </c>
      <c r="Q916" s="106" t="str">
        <f>IF(PayItems[[#This Row],[Date Added / Modified]]&gt;0,TEXT(PayItems[[#This Row],[Date Added / Modified]],"m/d/yyy"),"")</f>
        <v/>
      </c>
    </row>
    <row r="917" spans="1:17" x14ac:dyDescent="0.3">
      <c r="A917" s="6" t="s">
        <v>1401</v>
      </c>
      <c r="B917" s="6" t="s">
        <v>1402</v>
      </c>
      <c r="C917" s="6" t="s">
        <v>109</v>
      </c>
      <c r="D917" s="6" t="s">
        <v>1403</v>
      </c>
      <c r="E917" s="8" t="s">
        <v>62</v>
      </c>
      <c r="F917" s="8">
        <v>0</v>
      </c>
      <c r="G917" s="8">
        <v>3</v>
      </c>
      <c r="H917" s="6" t="s">
        <v>344</v>
      </c>
      <c r="I917" s="184" t="s">
        <v>11392</v>
      </c>
      <c r="J917" s="184" t="s">
        <v>11392</v>
      </c>
      <c r="K917" s="184" t="s">
        <v>11391</v>
      </c>
      <c r="L917" s="8">
        <v>14</v>
      </c>
      <c r="M917" s="116"/>
      <c r="P9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&lt;tr&gt;&lt;td&gt;40802-0700&lt;/td&gt;&lt;td&gt;Cold recycled asphalt base course, 200mm depth&lt;/td&gt;&lt;td&gt;m2&lt;/td&gt;&lt;td&gt;COLD RECYCLED ASPHALT BASE COURSE, 8-INCH DEPTH&lt;/td&gt;&lt;td&gt;SQYD&lt;/td&gt;&lt;td&gt;0&lt;/td&gt;&lt;td&gt;3&lt;/td&gt;&lt;td&gt;N&lt;/td&gt;&lt;td&gt; &lt;/td&gt;&lt;td&gt;&lt;/td&gt;&lt;/tr&gt;</v>
      </c>
      <c r="Q917" s="106" t="str">
        <f>IF(PayItems[[#This Row],[Date Added / Modified]]&gt;0,TEXT(PayItems[[#This Row],[Date Added / Modified]],"m/d/yyy"),"")</f>
        <v/>
      </c>
    </row>
    <row r="918" spans="1:17" x14ac:dyDescent="0.3">
      <c r="A918" s="6" t="s">
        <v>1404</v>
      </c>
      <c r="B918" s="6" t="s">
        <v>1405</v>
      </c>
      <c r="C918" s="6" t="s">
        <v>109</v>
      </c>
      <c r="D918" s="6" t="s">
        <v>1406</v>
      </c>
      <c r="E918" s="8" t="s">
        <v>62</v>
      </c>
      <c r="F918" s="8">
        <v>0</v>
      </c>
      <c r="G918" s="8">
        <v>3</v>
      </c>
      <c r="H918" s="6" t="s">
        <v>344</v>
      </c>
      <c r="I918" s="184" t="s">
        <v>11392</v>
      </c>
      <c r="J918" s="184" t="s">
        <v>11392</v>
      </c>
      <c r="K918" s="184" t="s">
        <v>11391</v>
      </c>
      <c r="L918" s="8">
        <v>14</v>
      </c>
      <c r="M918" s="116"/>
      <c r="P9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&lt;tr&gt;&lt;td&gt;40802-0800&lt;/td&gt;&lt;td&gt;Cold recycled asphalt base course, 250mm depth&lt;/td&gt;&lt;td&gt;m2&lt;/td&gt;&lt;td&gt;COLD RECYCLED ASPHALT BASE COURSE, 10-INCH DEPTH&lt;/td&gt;&lt;td&gt;SQYD&lt;/td&gt;&lt;td&gt;0&lt;/td&gt;&lt;td&gt;3&lt;/td&gt;&lt;td&gt;N&lt;/td&gt;&lt;td&gt; &lt;/td&gt;&lt;td&gt;&lt;/td&gt;&lt;/tr&gt;</v>
      </c>
      <c r="Q918" s="106" t="str">
        <f>IF(PayItems[[#This Row],[Date Added / Modified]]&gt;0,TEXT(PayItems[[#This Row],[Date Added / Modified]],"m/d/yyy"),"")</f>
        <v/>
      </c>
    </row>
    <row r="919" spans="1:17" x14ac:dyDescent="0.3">
      <c r="A919" s="6" t="s">
        <v>9108</v>
      </c>
      <c r="B919" s="6" t="s">
        <v>14</v>
      </c>
      <c r="C919" s="6" t="s">
        <v>124</v>
      </c>
      <c r="D919" s="6" t="s">
        <v>411</v>
      </c>
      <c r="E919" s="6" t="s">
        <v>66</v>
      </c>
      <c r="F919" s="8">
        <v>0</v>
      </c>
      <c r="G919" s="8">
        <v>3</v>
      </c>
      <c r="H919" s="6" t="s">
        <v>344</v>
      </c>
      <c r="I919" s="184" t="s">
        <v>11392</v>
      </c>
      <c r="J919" s="184" t="s">
        <v>11392</v>
      </c>
      <c r="K919" s="184" t="s">
        <v>11391</v>
      </c>
      <c r="L919" s="8">
        <v>14</v>
      </c>
      <c r="M919" s="116"/>
      <c r="P9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&lt;tr&gt;&lt;td&gt;40805-0000&lt;/td&gt;&lt;td&gt;Emulsified asphalt&lt;/td&gt;&lt;td&gt;t&lt;/td&gt;&lt;td&gt;EMULSIFIED ASPHALT&lt;/td&gt;&lt;td&gt;TON&lt;/td&gt;&lt;td&gt;0&lt;/td&gt;&lt;td&gt;3&lt;/td&gt;&lt;td&gt;N&lt;/td&gt;&lt;td&gt; &lt;/td&gt;&lt;td&gt;&lt;/td&gt;&lt;/tr&gt;</v>
      </c>
      <c r="Q919" s="106" t="str">
        <f>IF(PayItems[[#This Row],[Date Added / Modified]]&gt;0,TEXT(PayItems[[#This Row],[Date Added / Modified]],"m/d/yyy"),"")</f>
        <v/>
      </c>
    </row>
    <row r="920" spans="1:17" x14ac:dyDescent="0.3">
      <c r="A920" s="6" t="s">
        <v>1407</v>
      </c>
      <c r="B920" s="6" t="s">
        <v>151</v>
      </c>
      <c r="C920" s="6" t="s">
        <v>124</v>
      </c>
      <c r="D920" s="6" t="s">
        <v>349</v>
      </c>
      <c r="E920" s="8" t="s">
        <v>66</v>
      </c>
      <c r="F920" s="8">
        <v>0</v>
      </c>
      <c r="G920" s="8">
        <v>3</v>
      </c>
      <c r="H920" s="6" t="s">
        <v>344</v>
      </c>
      <c r="I920" s="184" t="s">
        <v>11392</v>
      </c>
      <c r="J920" s="184" t="s">
        <v>11392</v>
      </c>
      <c r="K920" s="184" t="s">
        <v>11391</v>
      </c>
      <c r="L920" s="8">
        <v>14</v>
      </c>
      <c r="M920" s="116"/>
      <c r="P9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&lt;tr&gt;&lt;td&gt;40806-0000&lt;/td&gt;&lt;td&gt;Cement&lt;/td&gt;&lt;td&gt;t&lt;/td&gt;&lt;td&gt;CEMENT&lt;/td&gt;&lt;td&gt;TON&lt;/td&gt;&lt;td&gt;0&lt;/td&gt;&lt;td&gt;3&lt;/td&gt;&lt;td&gt;N&lt;/td&gt;&lt;td&gt; &lt;/td&gt;&lt;td&gt;&lt;/td&gt;&lt;/tr&gt;</v>
      </c>
      <c r="Q920" s="106" t="str">
        <f>IF(PayItems[[#This Row],[Date Added / Modified]]&gt;0,TEXT(PayItems[[#This Row],[Date Added / Modified]],"m/d/yyy"),"")</f>
        <v/>
      </c>
    </row>
    <row r="921" spans="1:17" x14ac:dyDescent="0.3">
      <c r="A921" s="6" t="s">
        <v>1408</v>
      </c>
      <c r="B921" s="6" t="s">
        <v>136</v>
      </c>
      <c r="C921" s="6" t="s">
        <v>124</v>
      </c>
      <c r="D921" s="6" t="s">
        <v>351</v>
      </c>
      <c r="E921" s="8" t="s">
        <v>66</v>
      </c>
      <c r="F921" s="8">
        <v>0</v>
      </c>
      <c r="G921" s="8">
        <v>3</v>
      </c>
      <c r="H921" s="6" t="s">
        <v>344</v>
      </c>
      <c r="I921" s="184" t="s">
        <v>11392</v>
      </c>
      <c r="J921" s="184" t="s">
        <v>11392</v>
      </c>
      <c r="K921" s="184" t="s">
        <v>11391</v>
      </c>
      <c r="L921" s="8">
        <v>14</v>
      </c>
      <c r="M921" s="116"/>
      <c r="P9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&lt;tr&gt;&lt;td&gt;40807-0000&lt;/td&gt;&lt;td&gt;Lime&lt;/td&gt;&lt;td&gt;t&lt;/td&gt;&lt;td&gt;LIME&lt;/td&gt;&lt;td&gt;TON&lt;/td&gt;&lt;td&gt;0&lt;/td&gt;&lt;td&gt;3&lt;/td&gt;&lt;td&gt;N&lt;/td&gt;&lt;td&gt; &lt;/td&gt;&lt;td&gt;&lt;/td&gt;&lt;/tr&gt;</v>
      </c>
      <c r="Q921" s="106" t="str">
        <f>IF(PayItems[[#This Row],[Date Added / Modified]]&gt;0,TEXT(PayItems[[#This Row],[Date Added / Modified]],"m/d/yyy"),"")</f>
        <v/>
      </c>
    </row>
    <row r="922" spans="1:17" x14ac:dyDescent="0.3">
      <c r="A922" s="6" t="s">
        <v>1409</v>
      </c>
      <c r="B922" s="6" t="s">
        <v>9552</v>
      </c>
      <c r="C922" s="6" t="s">
        <v>109</v>
      </c>
      <c r="D922" s="6" t="s">
        <v>9555</v>
      </c>
      <c r="E922" s="8" t="s">
        <v>62</v>
      </c>
      <c r="F922" s="8">
        <v>0</v>
      </c>
      <c r="G922" s="8">
        <v>3</v>
      </c>
      <c r="H922" s="6" t="s">
        <v>344</v>
      </c>
      <c r="I922" s="184" t="s">
        <v>11392</v>
      </c>
      <c r="J922" s="184" t="s">
        <v>11392</v>
      </c>
      <c r="K922" s="184" t="s">
        <v>11391</v>
      </c>
      <c r="L922" s="8">
        <v>14</v>
      </c>
      <c r="M922" s="116"/>
      <c r="P9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&lt;tr&gt;&lt;td&gt;40901-1000&lt;/td&gt;&lt;td&gt;Micro surfacing, type 1&lt;/td&gt;&lt;td&gt;m2&lt;/td&gt;&lt;td&gt;MICRO SURFACING, TYPE 1&lt;/td&gt;&lt;td&gt;SQYD&lt;/td&gt;&lt;td&gt;0&lt;/td&gt;&lt;td&gt;3&lt;/td&gt;&lt;td&gt;N&lt;/td&gt;&lt;td&gt; &lt;/td&gt;&lt;td&gt;&lt;/td&gt;&lt;/tr&gt;</v>
      </c>
      <c r="Q922" s="106" t="str">
        <f>IF(PayItems[[#This Row],[Date Added / Modified]]&gt;0,TEXT(PayItems[[#This Row],[Date Added / Modified]],"m/d/yyy"),"")</f>
        <v/>
      </c>
    </row>
    <row r="923" spans="1:17" x14ac:dyDescent="0.3">
      <c r="A923" s="6" t="s">
        <v>1410</v>
      </c>
      <c r="B923" s="6" t="s">
        <v>9553</v>
      </c>
      <c r="C923" s="6" t="s">
        <v>109</v>
      </c>
      <c r="D923" s="6" t="s">
        <v>9556</v>
      </c>
      <c r="E923" s="8" t="s">
        <v>62</v>
      </c>
      <c r="F923" s="8">
        <v>0</v>
      </c>
      <c r="G923" s="8">
        <v>3</v>
      </c>
      <c r="H923" s="6" t="s">
        <v>344</v>
      </c>
      <c r="I923" s="184" t="s">
        <v>11392</v>
      </c>
      <c r="J923" s="184" t="s">
        <v>11392</v>
      </c>
      <c r="K923" s="184" t="s">
        <v>11391</v>
      </c>
      <c r="L923" s="8">
        <v>14</v>
      </c>
      <c r="M923" s="116"/>
      <c r="P9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&lt;tr&gt;&lt;td&gt;40901-2000&lt;/td&gt;&lt;td&gt;Micro surfacing, type 2&lt;/td&gt;&lt;td&gt;m2&lt;/td&gt;&lt;td&gt;MICRO SURFACING, TYPE 2&lt;/td&gt;&lt;td&gt;SQYD&lt;/td&gt;&lt;td&gt;0&lt;/td&gt;&lt;td&gt;3&lt;/td&gt;&lt;td&gt;N&lt;/td&gt;&lt;td&gt; &lt;/td&gt;&lt;td&gt;&lt;/td&gt;&lt;/tr&gt;</v>
      </c>
      <c r="Q923" s="106" t="str">
        <f>IF(PayItems[[#This Row],[Date Added / Modified]]&gt;0,TEXT(PayItems[[#This Row],[Date Added / Modified]],"m/d/yyy"),"")</f>
        <v/>
      </c>
    </row>
    <row r="924" spans="1:17" x14ac:dyDescent="0.3">
      <c r="A924" s="6" t="s">
        <v>9109</v>
      </c>
      <c r="B924" s="6" t="s">
        <v>9554</v>
      </c>
      <c r="C924" s="6" t="s">
        <v>109</v>
      </c>
      <c r="D924" s="6" t="s">
        <v>9557</v>
      </c>
      <c r="E924" s="8" t="s">
        <v>62</v>
      </c>
      <c r="F924" s="8">
        <v>0</v>
      </c>
      <c r="G924" s="8">
        <v>3</v>
      </c>
      <c r="H924" s="6" t="s">
        <v>344</v>
      </c>
      <c r="I924" s="184" t="s">
        <v>11392</v>
      </c>
      <c r="J924" s="184" t="s">
        <v>11392</v>
      </c>
      <c r="K924" s="184" t="s">
        <v>11391</v>
      </c>
      <c r="L924" s="8">
        <v>14</v>
      </c>
      <c r="M924" s="116"/>
      <c r="P9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&lt;tr&gt;&lt;td&gt;40901-3000&lt;/td&gt;&lt;td&gt;Micro surfacing, type 3&lt;/td&gt;&lt;td&gt;m2&lt;/td&gt;&lt;td&gt;MICRO SURFACING, TYPE 3&lt;/td&gt;&lt;td&gt;SQYD&lt;/td&gt;&lt;td&gt;0&lt;/td&gt;&lt;td&gt;3&lt;/td&gt;&lt;td&gt;N&lt;/td&gt;&lt;td&gt; &lt;/td&gt;&lt;td&gt;&lt;/td&gt;&lt;/tr&gt;</v>
      </c>
      <c r="Q924" s="106" t="str">
        <f>IF(PayItems[[#This Row],[Date Added / Modified]]&gt;0,TEXT(PayItems[[#This Row],[Date Added / Modified]],"m/d/yyy"),"")</f>
        <v/>
      </c>
    </row>
    <row r="925" spans="1:17" x14ac:dyDescent="0.3">
      <c r="A925" s="6" t="s">
        <v>1411</v>
      </c>
      <c r="B925" s="6" t="s">
        <v>9552</v>
      </c>
      <c r="C925" s="6" t="s">
        <v>124</v>
      </c>
      <c r="D925" s="6" t="s">
        <v>9555</v>
      </c>
      <c r="E925" s="8" t="s">
        <v>66</v>
      </c>
      <c r="F925" s="8">
        <v>0</v>
      </c>
      <c r="G925" s="8">
        <v>3</v>
      </c>
      <c r="H925" s="6" t="s">
        <v>344</v>
      </c>
      <c r="I925" s="184" t="s">
        <v>11392</v>
      </c>
      <c r="J925" s="184" t="s">
        <v>11392</v>
      </c>
      <c r="K925" s="184" t="s">
        <v>11391</v>
      </c>
      <c r="L925" s="8">
        <v>14</v>
      </c>
      <c r="M925" s="116"/>
      <c r="P9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&lt;tr&gt;&lt;td&gt;40902-1000&lt;/td&gt;&lt;td&gt;Micro surfacing, type 1&lt;/td&gt;&lt;td&gt;t&lt;/td&gt;&lt;td&gt;MICRO SURFACING, TYPE 1&lt;/td&gt;&lt;td&gt;TON&lt;/td&gt;&lt;td&gt;0&lt;/td&gt;&lt;td&gt;3&lt;/td&gt;&lt;td&gt;N&lt;/td&gt;&lt;td&gt; &lt;/td&gt;&lt;td&gt;&lt;/td&gt;&lt;/tr&gt;</v>
      </c>
      <c r="Q925" s="106" t="str">
        <f>IF(PayItems[[#This Row],[Date Added / Modified]]&gt;0,TEXT(PayItems[[#This Row],[Date Added / Modified]],"m/d/yyy"),"")</f>
        <v/>
      </c>
    </row>
    <row r="926" spans="1:17" x14ac:dyDescent="0.3">
      <c r="A926" s="6" t="s">
        <v>1412</v>
      </c>
      <c r="B926" s="6" t="s">
        <v>9553</v>
      </c>
      <c r="C926" s="6" t="s">
        <v>124</v>
      </c>
      <c r="D926" s="6" t="s">
        <v>9556</v>
      </c>
      <c r="E926" s="8" t="s">
        <v>66</v>
      </c>
      <c r="F926" s="8">
        <v>0</v>
      </c>
      <c r="G926" s="8">
        <v>3</v>
      </c>
      <c r="H926" s="6" t="s">
        <v>344</v>
      </c>
      <c r="I926" s="184" t="s">
        <v>11392</v>
      </c>
      <c r="J926" s="184" t="s">
        <v>11392</v>
      </c>
      <c r="K926" s="184" t="s">
        <v>11391</v>
      </c>
      <c r="L926" s="8">
        <v>14</v>
      </c>
      <c r="M926" s="116"/>
      <c r="P9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&lt;tr&gt;&lt;td&gt;40902-2000&lt;/td&gt;&lt;td&gt;Micro surfacing, type 2&lt;/td&gt;&lt;td&gt;t&lt;/td&gt;&lt;td&gt;MICRO SURFACING, TYPE 2&lt;/td&gt;&lt;td&gt;TON&lt;/td&gt;&lt;td&gt;0&lt;/td&gt;&lt;td&gt;3&lt;/td&gt;&lt;td&gt;N&lt;/td&gt;&lt;td&gt; &lt;/td&gt;&lt;td&gt;&lt;/td&gt;&lt;/tr&gt;</v>
      </c>
      <c r="Q926" s="106" t="str">
        <f>IF(PayItems[[#This Row],[Date Added / Modified]]&gt;0,TEXT(PayItems[[#This Row],[Date Added / Modified]],"m/d/yyy"),"")</f>
        <v/>
      </c>
    </row>
    <row r="927" spans="1:17" x14ac:dyDescent="0.3">
      <c r="A927" s="6" t="s">
        <v>9110</v>
      </c>
      <c r="B927" s="6" t="s">
        <v>9554</v>
      </c>
      <c r="C927" s="6" t="s">
        <v>124</v>
      </c>
      <c r="D927" s="6" t="s">
        <v>9557</v>
      </c>
      <c r="E927" s="8" t="s">
        <v>66</v>
      </c>
      <c r="F927" s="8">
        <v>0</v>
      </c>
      <c r="G927" s="8">
        <v>3</v>
      </c>
      <c r="H927" s="6" t="s">
        <v>344</v>
      </c>
      <c r="I927" s="184" t="s">
        <v>11392</v>
      </c>
      <c r="J927" s="184" t="s">
        <v>11392</v>
      </c>
      <c r="K927" s="184" t="s">
        <v>11391</v>
      </c>
      <c r="L927" s="8">
        <v>14</v>
      </c>
      <c r="M927" s="116"/>
      <c r="P9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&lt;tr&gt;&lt;td&gt;40902-3000&lt;/td&gt;&lt;td&gt;Micro surfacing, type 3&lt;/td&gt;&lt;td&gt;t&lt;/td&gt;&lt;td&gt;MICRO SURFACING, TYPE 3&lt;/td&gt;&lt;td&gt;TON&lt;/td&gt;&lt;td&gt;0&lt;/td&gt;&lt;td&gt;3&lt;/td&gt;&lt;td&gt;N&lt;/td&gt;&lt;td&gt; &lt;/td&gt;&lt;td&gt;&lt;/td&gt;&lt;/tr&gt;</v>
      </c>
      <c r="Q927" s="106" t="str">
        <f>IF(PayItems[[#This Row],[Date Added / Modified]]&gt;0,TEXT(PayItems[[#This Row],[Date Added / Modified]],"m/d/yyy"),"")</f>
        <v/>
      </c>
    </row>
    <row r="928" spans="1:17" x14ac:dyDescent="0.3">
      <c r="A928" s="6" t="s">
        <v>1414</v>
      </c>
      <c r="B928" s="6" t="s">
        <v>1415</v>
      </c>
      <c r="C928" s="6" t="s">
        <v>109</v>
      </c>
      <c r="D928" s="6" t="s">
        <v>1416</v>
      </c>
      <c r="E928" s="8" t="s">
        <v>62</v>
      </c>
      <c r="F928" s="8">
        <v>0</v>
      </c>
      <c r="G928" s="8">
        <v>3</v>
      </c>
      <c r="H928" s="6" t="s">
        <v>344</v>
      </c>
      <c r="I928" s="184" t="s">
        <v>11392</v>
      </c>
      <c r="J928" s="184" t="s">
        <v>11392</v>
      </c>
      <c r="K928" s="184" t="s">
        <v>11391</v>
      </c>
      <c r="L928" s="8">
        <v>14</v>
      </c>
      <c r="M928" s="116"/>
      <c r="P9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&lt;tr&gt;&lt;td&gt;41001-1000&lt;/td&gt;&lt;td&gt;Slurry seal, type 1&lt;/td&gt;&lt;td&gt;m2&lt;/td&gt;&lt;td&gt;SLURRY SEAL, TYPE 1&lt;/td&gt;&lt;td&gt;SQYD&lt;/td&gt;&lt;td&gt;0&lt;/td&gt;&lt;td&gt;3&lt;/td&gt;&lt;td&gt;N&lt;/td&gt;&lt;td&gt; &lt;/td&gt;&lt;td&gt;&lt;/td&gt;&lt;/tr&gt;</v>
      </c>
      <c r="Q928" s="106" t="str">
        <f>IF(PayItems[[#This Row],[Date Added / Modified]]&gt;0,TEXT(PayItems[[#This Row],[Date Added / Modified]],"m/d/yyy"),"")</f>
        <v/>
      </c>
    </row>
    <row r="929" spans="1:17" x14ac:dyDescent="0.3">
      <c r="A929" s="6" t="s">
        <v>1417</v>
      </c>
      <c r="B929" s="6" t="s">
        <v>1418</v>
      </c>
      <c r="C929" s="6" t="s">
        <v>109</v>
      </c>
      <c r="D929" s="6" t="s">
        <v>1419</v>
      </c>
      <c r="E929" s="8" t="s">
        <v>62</v>
      </c>
      <c r="F929" s="8">
        <v>0</v>
      </c>
      <c r="G929" s="8">
        <v>3</v>
      </c>
      <c r="H929" s="6" t="s">
        <v>344</v>
      </c>
      <c r="I929" s="184" t="s">
        <v>11392</v>
      </c>
      <c r="J929" s="184" t="s">
        <v>11392</v>
      </c>
      <c r="K929" s="184" t="s">
        <v>11391</v>
      </c>
      <c r="L929" s="8">
        <v>14</v>
      </c>
      <c r="M929" s="116"/>
      <c r="P9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&lt;tr&gt;&lt;td&gt;41001-2000&lt;/td&gt;&lt;td&gt;Slurry seal, type 2&lt;/td&gt;&lt;td&gt;m2&lt;/td&gt;&lt;td&gt;SLURRY SEAL, TYPE 2&lt;/td&gt;&lt;td&gt;SQYD&lt;/td&gt;&lt;td&gt;0&lt;/td&gt;&lt;td&gt;3&lt;/td&gt;&lt;td&gt;N&lt;/td&gt;&lt;td&gt; &lt;/td&gt;&lt;td&gt;&lt;/td&gt;&lt;/tr&gt;</v>
      </c>
      <c r="Q929" s="106" t="str">
        <f>IF(PayItems[[#This Row],[Date Added / Modified]]&gt;0,TEXT(PayItems[[#This Row],[Date Added / Modified]],"m/d/yyy"),"")</f>
        <v/>
      </c>
    </row>
    <row r="930" spans="1:17" x14ac:dyDescent="0.3">
      <c r="A930" s="6" t="s">
        <v>1420</v>
      </c>
      <c r="B930" s="6" t="s">
        <v>1421</v>
      </c>
      <c r="C930" s="6" t="s">
        <v>109</v>
      </c>
      <c r="D930" s="6" t="s">
        <v>1422</v>
      </c>
      <c r="E930" s="8" t="s">
        <v>62</v>
      </c>
      <c r="F930" s="8">
        <v>0</v>
      </c>
      <c r="G930" s="8">
        <v>3</v>
      </c>
      <c r="H930" s="6" t="s">
        <v>344</v>
      </c>
      <c r="I930" s="184" t="s">
        <v>11392</v>
      </c>
      <c r="J930" s="184" t="s">
        <v>11392</v>
      </c>
      <c r="K930" s="184" t="s">
        <v>11391</v>
      </c>
      <c r="L930" s="8">
        <v>14</v>
      </c>
      <c r="M930" s="116"/>
      <c r="P9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&lt;tr&gt;&lt;td&gt;41001-3000&lt;/td&gt;&lt;td&gt;Slurry seal, type 3&lt;/td&gt;&lt;td&gt;m2&lt;/td&gt;&lt;td&gt;SLURRY SEAL, TYPE 3&lt;/td&gt;&lt;td&gt;SQYD&lt;/td&gt;&lt;td&gt;0&lt;/td&gt;&lt;td&gt;3&lt;/td&gt;&lt;td&gt;N&lt;/td&gt;&lt;td&gt; &lt;/td&gt;&lt;td&gt;&lt;/td&gt;&lt;/tr&gt;</v>
      </c>
      <c r="Q930" s="106" t="str">
        <f>IF(PayItems[[#This Row],[Date Added / Modified]]&gt;0,TEXT(PayItems[[#This Row],[Date Added / Modified]],"m/d/yyy"),"")</f>
        <v/>
      </c>
    </row>
    <row r="931" spans="1:17" x14ac:dyDescent="0.3">
      <c r="A931" s="106" t="s">
        <v>10915</v>
      </c>
      <c r="B931" s="106" t="s">
        <v>10916</v>
      </c>
      <c r="C931" s="88" t="s">
        <v>124</v>
      </c>
      <c r="D931" s="106" t="s">
        <v>10917</v>
      </c>
      <c r="E931" s="88" t="s">
        <v>66</v>
      </c>
      <c r="F931" s="104">
        <v>0</v>
      </c>
      <c r="G931" s="104">
        <v>3</v>
      </c>
      <c r="H931" s="88" t="s">
        <v>344</v>
      </c>
      <c r="I931" s="184" t="s">
        <v>11392</v>
      </c>
      <c r="J931" s="184" t="s">
        <v>11392</v>
      </c>
      <c r="K931" s="184" t="s">
        <v>11391</v>
      </c>
      <c r="L931" s="104">
        <v>14</v>
      </c>
      <c r="M931" s="116">
        <v>42948</v>
      </c>
      <c r="N931" s="106" t="s">
        <v>9977</v>
      </c>
      <c r="O931" s="88"/>
      <c r="P9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&lt;tr&gt;&lt;td&gt;41101-0000&lt;/td&gt;&lt;td&gt;Prime coat&lt;/td&gt;&lt;td&gt;t&lt;/td&gt;&lt;td&gt;PRIME COAT&lt;/td&gt;&lt;td&gt;TON&lt;/td&gt;&lt;td&gt;0&lt;/td&gt;&lt;td&gt;3&lt;/td&gt;&lt;td&gt;N&lt;/td&gt;&lt;td&gt;8/1/2017&lt;/td&gt;&lt;td&gt;&lt;/td&gt;&lt;/tr&gt;</v>
      </c>
      <c r="Q931" s="106" t="str">
        <f>IF(PayItems[[#This Row],[Date Added / Modified]]&gt;0,TEXT(PayItems[[#This Row],[Date Added / Modified]],"m/d/yyy"),"")</f>
        <v>8/1/2017</v>
      </c>
    </row>
    <row r="932" spans="1:17" x14ac:dyDescent="0.3">
      <c r="A932" s="6" t="s">
        <v>1423</v>
      </c>
      <c r="B932" s="6" t="s">
        <v>8825</v>
      </c>
      <c r="C932" s="6" t="s">
        <v>124</v>
      </c>
      <c r="D932" s="6" t="s">
        <v>8722</v>
      </c>
      <c r="E932" s="6" t="s">
        <v>66</v>
      </c>
      <c r="F932" s="8">
        <v>0</v>
      </c>
      <c r="G932" s="8">
        <v>3</v>
      </c>
      <c r="H932" s="6" t="s">
        <v>344</v>
      </c>
      <c r="I932" s="184" t="s">
        <v>11392</v>
      </c>
      <c r="J932" s="184" t="s">
        <v>11392</v>
      </c>
      <c r="K932" s="184" t="s">
        <v>11391</v>
      </c>
      <c r="L932" s="8">
        <v>14</v>
      </c>
      <c r="M932" s="116"/>
      <c r="P9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&lt;tr&gt;&lt;td&gt;41101-1000&lt;/td&gt;&lt;td&gt;Prime coat, method 1&lt;/td&gt;&lt;td&gt;t&lt;/td&gt;&lt;td&gt;PRIME COAT, METHOD 1&lt;/td&gt;&lt;td&gt;TON&lt;/td&gt;&lt;td&gt;0&lt;/td&gt;&lt;td&gt;3&lt;/td&gt;&lt;td&gt;N&lt;/td&gt;&lt;td&gt; &lt;/td&gt;&lt;td&gt;&lt;/td&gt;&lt;/tr&gt;</v>
      </c>
      <c r="Q932" s="106" t="str">
        <f>IF(PayItems[[#This Row],[Date Added / Modified]]&gt;0,TEXT(PayItems[[#This Row],[Date Added / Modified]],"m/d/yyy"),"")</f>
        <v/>
      </c>
    </row>
    <row r="933" spans="1:17" x14ac:dyDescent="0.3">
      <c r="A933" s="6" t="s">
        <v>1424</v>
      </c>
      <c r="B933" s="6" t="s">
        <v>8826</v>
      </c>
      <c r="C933" s="6" t="s">
        <v>124</v>
      </c>
      <c r="D933" s="6" t="s">
        <v>8723</v>
      </c>
      <c r="E933" s="6" t="s">
        <v>66</v>
      </c>
      <c r="F933" s="8">
        <v>0</v>
      </c>
      <c r="G933" s="8">
        <v>3</v>
      </c>
      <c r="H933" s="6" t="s">
        <v>344</v>
      </c>
      <c r="I933" s="184" t="s">
        <v>11392</v>
      </c>
      <c r="J933" s="184" t="s">
        <v>11392</v>
      </c>
      <c r="K933" s="184" t="s">
        <v>11391</v>
      </c>
      <c r="L933" s="8">
        <v>14</v>
      </c>
      <c r="M933" s="116"/>
      <c r="P9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&lt;tr&gt;&lt;td&gt;41101-2000&lt;/td&gt;&lt;td&gt;Prime coat, method 2&lt;/td&gt;&lt;td&gt;t&lt;/td&gt;&lt;td&gt;PRIME COAT, METHOD 2&lt;/td&gt;&lt;td&gt;TON&lt;/td&gt;&lt;td&gt;0&lt;/td&gt;&lt;td&gt;3&lt;/td&gt;&lt;td&gt;N&lt;/td&gt;&lt;td&gt; &lt;/td&gt;&lt;td&gt;&lt;/td&gt;&lt;/tr&gt;</v>
      </c>
      <c r="Q933" s="106" t="str">
        <f>IF(PayItems[[#This Row],[Date Added / Modified]]&gt;0,TEXT(PayItems[[#This Row],[Date Added / Modified]],"m/d/yyy"),"")</f>
        <v/>
      </c>
    </row>
    <row r="934" spans="1:17" x14ac:dyDescent="0.3">
      <c r="A934" s="6" t="s">
        <v>1425</v>
      </c>
      <c r="B934" s="6" t="s">
        <v>8827</v>
      </c>
      <c r="C934" s="6" t="s">
        <v>124</v>
      </c>
      <c r="D934" s="6" t="s">
        <v>8724</v>
      </c>
      <c r="E934" s="6" t="s">
        <v>66</v>
      </c>
      <c r="F934" s="8">
        <v>0</v>
      </c>
      <c r="G934" s="8">
        <v>3</v>
      </c>
      <c r="H934" s="6" t="s">
        <v>344</v>
      </c>
      <c r="I934" s="184" t="s">
        <v>11392</v>
      </c>
      <c r="J934" s="184" t="s">
        <v>11392</v>
      </c>
      <c r="K934" s="184" t="s">
        <v>11391</v>
      </c>
      <c r="L934" s="8">
        <v>14</v>
      </c>
      <c r="M934" s="116"/>
      <c r="P9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&lt;tr&gt;&lt;td&gt;41101-3000&lt;/td&gt;&lt;td&gt;Prime coat, method 3&lt;/td&gt;&lt;td&gt;t&lt;/td&gt;&lt;td&gt;PRIME COAT, METHOD 3&lt;/td&gt;&lt;td&gt;TON&lt;/td&gt;&lt;td&gt;0&lt;/td&gt;&lt;td&gt;3&lt;/td&gt;&lt;td&gt;N&lt;/td&gt;&lt;td&gt; &lt;/td&gt;&lt;td&gt;&lt;/td&gt;&lt;/tr&gt;</v>
      </c>
      <c r="Q934" s="106" t="str">
        <f>IF(PayItems[[#This Row],[Date Added / Modified]]&gt;0,TEXT(PayItems[[#This Row],[Date Added / Modified]],"m/d/yyy"),"")</f>
        <v/>
      </c>
    </row>
    <row r="935" spans="1:17" x14ac:dyDescent="0.3">
      <c r="A935" s="106" t="s">
        <v>10918</v>
      </c>
      <c r="B935" s="106" t="s">
        <v>10916</v>
      </c>
      <c r="C935" s="88" t="s">
        <v>109</v>
      </c>
      <c r="D935" s="106" t="s">
        <v>10917</v>
      </c>
      <c r="E935" s="88" t="s">
        <v>62</v>
      </c>
      <c r="F935" s="104">
        <v>0</v>
      </c>
      <c r="G935" s="104">
        <v>3</v>
      </c>
      <c r="H935" s="88" t="s">
        <v>344</v>
      </c>
      <c r="I935" s="184" t="s">
        <v>11392</v>
      </c>
      <c r="J935" s="184" t="s">
        <v>11392</v>
      </c>
      <c r="K935" s="184" t="s">
        <v>11391</v>
      </c>
      <c r="L935" s="104">
        <v>14</v>
      </c>
      <c r="M935" s="116">
        <v>42948</v>
      </c>
      <c r="N935" s="106" t="s">
        <v>9977</v>
      </c>
      <c r="O935" s="88"/>
      <c r="P9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&lt;tr&gt;&lt;td&gt;41102-0000&lt;/td&gt;&lt;td&gt;Prime coat&lt;/td&gt;&lt;td&gt;m2&lt;/td&gt;&lt;td&gt;PRIME COAT&lt;/td&gt;&lt;td&gt;SQYD&lt;/td&gt;&lt;td&gt;0&lt;/td&gt;&lt;td&gt;3&lt;/td&gt;&lt;td&gt;N&lt;/td&gt;&lt;td&gt;8/1/2017&lt;/td&gt;&lt;td&gt;&lt;/td&gt;&lt;/tr&gt;</v>
      </c>
      <c r="Q935" s="106" t="str">
        <f>IF(PayItems[[#This Row],[Date Added / Modified]]&gt;0,TEXT(PayItems[[#This Row],[Date Added / Modified]],"m/d/yyy"),"")</f>
        <v>8/1/2017</v>
      </c>
    </row>
    <row r="936" spans="1:17" x14ac:dyDescent="0.3">
      <c r="A936" s="6" t="s">
        <v>1426</v>
      </c>
      <c r="B936" s="6" t="s">
        <v>8825</v>
      </c>
      <c r="C936" s="6" t="s">
        <v>109</v>
      </c>
      <c r="D936" s="6" t="s">
        <v>8722</v>
      </c>
      <c r="E936" s="6" t="s">
        <v>62</v>
      </c>
      <c r="F936" s="8">
        <v>0</v>
      </c>
      <c r="G936" s="8">
        <v>3</v>
      </c>
      <c r="H936" s="6" t="s">
        <v>344</v>
      </c>
      <c r="I936" s="184" t="s">
        <v>11392</v>
      </c>
      <c r="J936" s="184" t="s">
        <v>11392</v>
      </c>
      <c r="K936" s="184" t="s">
        <v>11391</v>
      </c>
      <c r="L936" s="8">
        <v>14</v>
      </c>
      <c r="M936" s="116"/>
      <c r="P9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&lt;tr&gt;&lt;td&gt;41102-1000&lt;/td&gt;&lt;td&gt;Prime coat, method 1&lt;/td&gt;&lt;td&gt;m2&lt;/td&gt;&lt;td&gt;PRIME COAT, METHOD 1&lt;/td&gt;&lt;td&gt;SQYD&lt;/td&gt;&lt;td&gt;0&lt;/td&gt;&lt;td&gt;3&lt;/td&gt;&lt;td&gt;N&lt;/td&gt;&lt;td&gt; &lt;/td&gt;&lt;td&gt;&lt;/td&gt;&lt;/tr&gt;</v>
      </c>
      <c r="Q936" s="106" t="str">
        <f>IF(PayItems[[#This Row],[Date Added / Modified]]&gt;0,TEXT(PayItems[[#This Row],[Date Added / Modified]],"m/d/yyy"),"")</f>
        <v/>
      </c>
    </row>
    <row r="937" spans="1:17" x14ac:dyDescent="0.3">
      <c r="A937" s="6" t="s">
        <v>1427</v>
      </c>
      <c r="B937" s="6" t="s">
        <v>8826</v>
      </c>
      <c r="C937" s="6" t="s">
        <v>109</v>
      </c>
      <c r="D937" s="6" t="s">
        <v>8723</v>
      </c>
      <c r="E937" s="6" t="s">
        <v>62</v>
      </c>
      <c r="F937" s="8">
        <v>0</v>
      </c>
      <c r="G937" s="8">
        <v>3</v>
      </c>
      <c r="H937" s="6" t="s">
        <v>344</v>
      </c>
      <c r="I937" s="184" t="s">
        <v>11392</v>
      </c>
      <c r="J937" s="184" t="s">
        <v>11392</v>
      </c>
      <c r="K937" s="184" t="s">
        <v>11391</v>
      </c>
      <c r="L937" s="8">
        <v>14</v>
      </c>
      <c r="M937" s="116"/>
      <c r="P9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&lt;tr&gt;&lt;td&gt;41102-2000&lt;/td&gt;&lt;td&gt;Prime coat, method 2&lt;/td&gt;&lt;td&gt;m2&lt;/td&gt;&lt;td&gt;PRIME COAT, METHOD 2&lt;/td&gt;&lt;td&gt;SQYD&lt;/td&gt;&lt;td&gt;0&lt;/td&gt;&lt;td&gt;3&lt;/td&gt;&lt;td&gt;N&lt;/td&gt;&lt;td&gt; &lt;/td&gt;&lt;td&gt;&lt;/td&gt;&lt;/tr&gt;</v>
      </c>
      <c r="Q937" s="106" t="str">
        <f>IF(PayItems[[#This Row],[Date Added / Modified]]&gt;0,TEXT(PayItems[[#This Row],[Date Added / Modified]],"m/d/yyy"),"")</f>
        <v/>
      </c>
    </row>
    <row r="938" spans="1:17" x14ac:dyDescent="0.3">
      <c r="A938" s="6" t="s">
        <v>1428</v>
      </c>
      <c r="B938" s="6" t="s">
        <v>8827</v>
      </c>
      <c r="C938" s="6" t="s">
        <v>109</v>
      </c>
      <c r="D938" s="6" t="s">
        <v>8724</v>
      </c>
      <c r="E938" s="6" t="s">
        <v>62</v>
      </c>
      <c r="F938" s="8">
        <v>0</v>
      </c>
      <c r="G938" s="8">
        <v>3</v>
      </c>
      <c r="H938" s="6" t="s">
        <v>344</v>
      </c>
      <c r="I938" s="184" t="s">
        <v>11392</v>
      </c>
      <c r="J938" s="184" t="s">
        <v>11392</v>
      </c>
      <c r="K938" s="184" t="s">
        <v>11391</v>
      </c>
      <c r="L938" s="8">
        <v>14</v>
      </c>
      <c r="M938" s="116"/>
      <c r="P9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&lt;tr&gt;&lt;td&gt;41102-3000&lt;/td&gt;&lt;td&gt;Prime coat, method 3&lt;/td&gt;&lt;td&gt;m2&lt;/td&gt;&lt;td&gt;PRIME COAT, METHOD 3&lt;/td&gt;&lt;td&gt;SQYD&lt;/td&gt;&lt;td&gt;0&lt;/td&gt;&lt;td&gt;3&lt;/td&gt;&lt;td&gt;N&lt;/td&gt;&lt;td&gt; &lt;/td&gt;&lt;td&gt;&lt;/td&gt;&lt;/tr&gt;</v>
      </c>
      <c r="Q938" s="106" t="str">
        <f>IF(PayItems[[#This Row],[Date Added / Modified]]&gt;0,TEXT(PayItems[[#This Row],[Date Added / Modified]],"m/d/yyy"),"")</f>
        <v/>
      </c>
    </row>
    <row r="939" spans="1:17" x14ac:dyDescent="0.3">
      <c r="A939" s="6" t="s">
        <v>1429</v>
      </c>
      <c r="B939" s="6" t="s">
        <v>103</v>
      </c>
      <c r="C939" s="6" t="s">
        <v>124</v>
      </c>
      <c r="D939" s="6" t="s">
        <v>441</v>
      </c>
      <c r="E939" s="8" t="s">
        <v>66</v>
      </c>
      <c r="F939" s="8">
        <v>0</v>
      </c>
      <c r="G939" s="8">
        <v>3</v>
      </c>
      <c r="H939" s="6" t="s">
        <v>344</v>
      </c>
      <c r="I939" s="184" t="s">
        <v>11392</v>
      </c>
      <c r="J939" s="184" t="s">
        <v>11392</v>
      </c>
      <c r="K939" s="184" t="s">
        <v>11391</v>
      </c>
      <c r="L939" s="8">
        <v>14</v>
      </c>
      <c r="M939" s="116"/>
      <c r="P9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&lt;tr&gt;&lt;td&gt;41105-0000&lt;/td&gt;&lt;td&gt;Blotter&lt;/td&gt;&lt;td&gt;t&lt;/td&gt;&lt;td&gt;BLOTTER&lt;/td&gt;&lt;td&gt;TON&lt;/td&gt;&lt;td&gt;0&lt;/td&gt;&lt;td&gt;3&lt;/td&gt;&lt;td&gt;N&lt;/td&gt;&lt;td&gt; &lt;/td&gt;&lt;td&gt;&lt;/td&gt;&lt;/tr&gt;</v>
      </c>
      <c r="Q939" s="106" t="str">
        <f>IF(PayItems[[#This Row],[Date Added / Modified]]&gt;0,TEXT(PayItems[[#This Row],[Date Added / Modified]],"m/d/yyy"),"")</f>
        <v/>
      </c>
    </row>
    <row r="940" spans="1:17" x14ac:dyDescent="0.3">
      <c r="A940" s="6" t="s">
        <v>1430</v>
      </c>
      <c r="B940" s="6" t="s">
        <v>8744</v>
      </c>
      <c r="C940" s="6" t="s">
        <v>124</v>
      </c>
      <c r="D940" s="6" t="s">
        <v>8745</v>
      </c>
      <c r="E940" s="6" t="s">
        <v>66</v>
      </c>
      <c r="F940" s="8">
        <v>0</v>
      </c>
      <c r="G940" s="8">
        <v>3</v>
      </c>
      <c r="H940" s="6" t="s">
        <v>344</v>
      </c>
      <c r="I940" s="184" t="s">
        <v>11392</v>
      </c>
      <c r="J940" s="184" t="s">
        <v>11392</v>
      </c>
      <c r="K940" s="184" t="s">
        <v>11391</v>
      </c>
      <c r="L940" s="8">
        <v>14</v>
      </c>
      <c r="M940" s="116"/>
      <c r="P9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&lt;tr&gt;&lt;td&gt;41106-0000&lt;/td&gt;&lt;td&gt;Crushed aggregate&lt;/td&gt;&lt;td&gt;t&lt;/td&gt;&lt;td&gt;CRUSHED AGGREGATE&lt;/td&gt;&lt;td&gt;TON&lt;/td&gt;&lt;td&gt;0&lt;/td&gt;&lt;td&gt;3&lt;/td&gt;&lt;td&gt;N&lt;/td&gt;&lt;td&gt; &lt;/td&gt;&lt;td&gt;&lt;/td&gt;&lt;/tr&gt;</v>
      </c>
      <c r="Q940" s="106" t="str">
        <f>IF(PayItems[[#This Row],[Date Added / Modified]]&gt;0,TEXT(PayItems[[#This Row],[Date Added / Modified]],"m/d/yyy"),"")</f>
        <v/>
      </c>
    </row>
    <row r="941" spans="1:17" x14ac:dyDescent="0.3">
      <c r="A941" s="6" t="s">
        <v>1431</v>
      </c>
      <c r="B941" s="6" t="s">
        <v>1432</v>
      </c>
      <c r="C941" s="6" t="s">
        <v>124</v>
      </c>
      <c r="D941" s="6" t="s">
        <v>1433</v>
      </c>
      <c r="E941" s="8" t="s">
        <v>66</v>
      </c>
      <c r="F941" s="8">
        <v>0</v>
      </c>
      <c r="G941" s="8">
        <v>3</v>
      </c>
      <c r="H941" s="6" t="s">
        <v>344</v>
      </c>
      <c r="I941" s="184" t="s">
        <v>11392</v>
      </c>
      <c r="J941" s="184" t="s">
        <v>11392</v>
      </c>
      <c r="K941" s="184" t="s">
        <v>11391</v>
      </c>
      <c r="L941" s="8">
        <v>14</v>
      </c>
      <c r="M941" s="116"/>
      <c r="P9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&lt;tr&gt;&lt;td&gt;41201-0000&lt;/td&gt;&lt;td&gt;Tack coat&lt;/td&gt;&lt;td&gt;t&lt;/td&gt;&lt;td&gt;TACK COAT&lt;/td&gt;&lt;td&gt;TON&lt;/td&gt;&lt;td&gt;0&lt;/td&gt;&lt;td&gt;3&lt;/td&gt;&lt;td&gt;N&lt;/td&gt;&lt;td&gt; &lt;/td&gt;&lt;td&gt;&lt;/td&gt;&lt;/tr&gt;</v>
      </c>
      <c r="Q941" s="106" t="str">
        <f>IF(PayItems[[#This Row],[Date Added / Modified]]&gt;0,TEXT(PayItems[[#This Row],[Date Added / Modified]],"m/d/yyy"),"")</f>
        <v/>
      </c>
    </row>
    <row r="942" spans="1:17" x14ac:dyDescent="0.3">
      <c r="A942" s="6" t="s">
        <v>1434</v>
      </c>
      <c r="B942" s="6" t="s">
        <v>1432</v>
      </c>
      <c r="C942" s="6" t="s">
        <v>79</v>
      </c>
      <c r="D942" s="6" t="s">
        <v>1433</v>
      </c>
      <c r="E942" s="8" t="s">
        <v>67</v>
      </c>
      <c r="F942" s="8">
        <v>0</v>
      </c>
      <c r="G942" s="8">
        <v>3</v>
      </c>
      <c r="H942" s="6" t="s">
        <v>344</v>
      </c>
      <c r="I942" s="184" t="s">
        <v>11392</v>
      </c>
      <c r="J942" s="184" t="s">
        <v>11392</v>
      </c>
      <c r="K942" s="184" t="s">
        <v>11391</v>
      </c>
      <c r="L942" s="8">
        <v>14</v>
      </c>
      <c r="M942" s="116"/>
      <c r="P9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&lt;tr&gt;&lt;td&gt;41202-0000&lt;/td&gt;&lt;td&gt;Tack coat&lt;/td&gt;&lt;td&gt;l&lt;/td&gt;&lt;td&gt;TACK COAT&lt;/td&gt;&lt;td&gt;GAL&lt;/td&gt;&lt;td&gt;0&lt;/td&gt;&lt;td&gt;3&lt;/td&gt;&lt;td&gt;N&lt;/td&gt;&lt;td&gt; &lt;/td&gt;&lt;td&gt;&lt;/td&gt;&lt;/tr&gt;</v>
      </c>
      <c r="Q942" s="106" t="str">
        <f>IF(PayItems[[#This Row],[Date Added / Modified]]&gt;0,TEXT(PayItems[[#This Row],[Date Added / Modified]],"m/d/yyy"),"")</f>
        <v/>
      </c>
    </row>
    <row r="943" spans="1:17" x14ac:dyDescent="0.3">
      <c r="A943" s="6" t="s">
        <v>1435</v>
      </c>
      <c r="B943" s="8" t="s">
        <v>101</v>
      </c>
      <c r="C943" s="6" t="s">
        <v>109</v>
      </c>
      <c r="D943" s="8" t="s">
        <v>1436</v>
      </c>
      <c r="E943" s="8" t="s">
        <v>62</v>
      </c>
      <c r="F943" s="8">
        <v>0</v>
      </c>
      <c r="G943" s="8">
        <v>3</v>
      </c>
      <c r="H943" s="6" t="s">
        <v>344</v>
      </c>
      <c r="I943" s="184" t="s">
        <v>11392</v>
      </c>
      <c r="J943" s="184" t="s">
        <v>11392</v>
      </c>
      <c r="K943" s="184" t="s">
        <v>11391</v>
      </c>
      <c r="L943" s="8">
        <v>14</v>
      </c>
      <c r="M943" s="116"/>
      <c r="P9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&lt;tr&gt;&lt;td&gt;41301-0000&lt;/td&gt;&lt;td&gt;Asphalt pavement milling&lt;/td&gt;&lt;td&gt;m2&lt;/td&gt;&lt;td&gt;ASPHALT PAVEMENT MILLING&lt;/td&gt;&lt;td&gt;SQYD&lt;/td&gt;&lt;td&gt;0&lt;/td&gt;&lt;td&gt;3&lt;/td&gt;&lt;td&gt;N&lt;/td&gt;&lt;td&gt; &lt;/td&gt;&lt;td&gt;&lt;/td&gt;&lt;/tr&gt;</v>
      </c>
      <c r="Q943" s="106" t="str">
        <f>IF(PayItems[[#This Row],[Date Added / Modified]]&gt;0,TEXT(PayItems[[#This Row],[Date Added / Modified]],"m/d/yyy"),"")</f>
        <v/>
      </c>
    </row>
    <row r="944" spans="1:17" x14ac:dyDescent="0.3">
      <c r="A944" s="6" t="s">
        <v>1437</v>
      </c>
      <c r="B944" s="8" t="s">
        <v>1438</v>
      </c>
      <c r="C944" s="6" t="s">
        <v>109</v>
      </c>
      <c r="D944" s="8" t="s">
        <v>1439</v>
      </c>
      <c r="E944" s="8" t="s">
        <v>62</v>
      </c>
      <c r="F944" s="8">
        <v>0</v>
      </c>
      <c r="G944" s="8">
        <v>3</v>
      </c>
      <c r="H944" s="6" t="s">
        <v>344</v>
      </c>
      <c r="I944" s="184" t="s">
        <v>11392</v>
      </c>
      <c r="J944" s="184" t="s">
        <v>11392</v>
      </c>
      <c r="K944" s="184" t="s">
        <v>11391</v>
      </c>
      <c r="L944" s="8">
        <v>14</v>
      </c>
      <c r="M944" s="116"/>
      <c r="P9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&lt;tr&gt;&lt;td&gt;41301-0100&lt;/td&gt;&lt;td&gt;Asphalt pavement milling, 20mm depth&lt;/td&gt;&lt;td&gt;m2&lt;/td&gt;&lt;td&gt;ASPHALT PAVEMENT MILLING, 3/4-INCH DEPTH&lt;/td&gt;&lt;td&gt;SQYD&lt;/td&gt;&lt;td&gt;0&lt;/td&gt;&lt;td&gt;3&lt;/td&gt;&lt;td&gt;N&lt;/td&gt;&lt;td&gt; &lt;/td&gt;&lt;td&gt;&lt;/td&gt;&lt;/tr&gt;</v>
      </c>
      <c r="Q944" s="106" t="str">
        <f>IF(PayItems[[#This Row],[Date Added / Modified]]&gt;0,TEXT(PayItems[[#This Row],[Date Added / Modified]],"m/d/yyy"),"")</f>
        <v/>
      </c>
    </row>
    <row r="945" spans="1:17" x14ac:dyDescent="0.3">
      <c r="A945" s="6" t="s">
        <v>1440</v>
      </c>
      <c r="B945" s="8" t="s">
        <v>1441</v>
      </c>
      <c r="C945" s="6" t="s">
        <v>109</v>
      </c>
      <c r="D945" s="8" t="s">
        <v>1442</v>
      </c>
      <c r="E945" s="8" t="s">
        <v>62</v>
      </c>
      <c r="F945" s="8">
        <v>0</v>
      </c>
      <c r="G945" s="8">
        <v>3</v>
      </c>
      <c r="H945" s="6" t="s">
        <v>344</v>
      </c>
      <c r="I945" s="184" t="s">
        <v>11392</v>
      </c>
      <c r="J945" s="184" t="s">
        <v>11392</v>
      </c>
      <c r="K945" s="184" t="s">
        <v>11391</v>
      </c>
      <c r="L945" s="8">
        <v>14</v>
      </c>
      <c r="M945" s="116"/>
      <c r="P9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&lt;tr&gt;&lt;td&gt;41301-0200&lt;/td&gt;&lt;td&gt;Asphalt pavement milling, 25mm depth&lt;/td&gt;&lt;td&gt;m2&lt;/td&gt;&lt;td&gt;ASPHALT PAVEMENT MILLING, 1-INCH DEPTH&lt;/td&gt;&lt;td&gt;SQYD&lt;/td&gt;&lt;td&gt;0&lt;/td&gt;&lt;td&gt;3&lt;/td&gt;&lt;td&gt;N&lt;/td&gt;&lt;td&gt; &lt;/td&gt;&lt;td&gt;&lt;/td&gt;&lt;/tr&gt;</v>
      </c>
      <c r="Q945" s="106" t="str">
        <f>IF(PayItems[[#This Row],[Date Added / Modified]]&gt;0,TEXT(PayItems[[#This Row],[Date Added / Modified]],"m/d/yyy"),"")</f>
        <v/>
      </c>
    </row>
    <row r="946" spans="1:17" x14ac:dyDescent="0.3">
      <c r="A946" s="6" t="s">
        <v>1443</v>
      </c>
      <c r="B946" s="8" t="s">
        <v>1444</v>
      </c>
      <c r="C946" s="6" t="s">
        <v>109</v>
      </c>
      <c r="D946" s="8" t="s">
        <v>1445</v>
      </c>
      <c r="E946" s="8" t="s">
        <v>62</v>
      </c>
      <c r="F946" s="8">
        <v>0</v>
      </c>
      <c r="G946" s="8">
        <v>3</v>
      </c>
      <c r="H946" s="6" t="s">
        <v>344</v>
      </c>
      <c r="I946" s="184" t="s">
        <v>11392</v>
      </c>
      <c r="J946" s="184" t="s">
        <v>11392</v>
      </c>
      <c r="K946" s="184" t="s">
        <v>11391</v>
      </c>
      <c r="L946" s="8">
        <v>14</v>
      </c>
      <c r="M946" s="116"/>
      <c r="P9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&lt;tr&gt;&lt;td&gt;41301-0400&lt;/td&gt;&lt;td&gt;Asphalt pavement milling, 40mm depth&lt;/td&gt;&lt;td&gt;m2&lt;/td&gt;&lt;td&gt;ASPHALT PAVEMENT MILLING, 1 1/2-INCH DEPTH&lt;/td&gt;&lt;td&gt;SQYD&lt;/td&gt;&lt;td&gt;0&lt;/td&gt;&lt;td&gt;3&lt;/td&gt;&lt;td&gt;N&lt;/td&gt;&lt;td&gt; &lt;/td&gt;&lt;td&gt;&lt;/td&gt;&lt;/tr&gt;</v>
      </c>
      <c r="Q946" s="106" t="str">
        <f>IF(PayItems[[#This Row],[Date Added / Modified]]&gt;0,TEXT(PayItems[[#This Row],[Date Added / Modified]],"m/d/yyy"),"")</f>
        <v/>
      </c>
    </row>
    <row r="947" spans="1:17" x14ac:dyDescent="0.3">
      <c r="A947" s="6" t="s">
        <v>1446</v>
      </c>
      <c r="B947" s="8" t="s">
        <v>1447</v>
      </c>
      <c r="C947" s="6" t="s">
        <v>109</v>
      </c>
      <c r="D947" s="8" t="s">
        <v>1448</v>
      </c>
      <c r="E947" s="8" t="s">
        <v>62</v>
      </c>
      <c r="F947" s="8">
        <v>0</v>
      </c>
      <c r="G947" s="8">
        <v>3</v>
      </c>
      <c r="H947" s="6" t="s">
        <v>344</v>
      </c>
      <c r="I947" s="184" t="s">
        <v>11392</v>
      </c>
      <c r="J947" s="184" t="s">
        <v>11392</v>
      </c>
      <c r="K947" s="184" t="s">
        <v>11391</v>
      </c>
      <c r="L947" s="8">
        <v>14</v>
      </c>
      <c r="M947" s="116"/>
      <c r="P9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&lt;tr&gt;&lt;td&gt;41301-0600&lt;/td&gt;&lt;td&gt;Asphalt pavement milling, 50mm depth&lt;/td&gt;&lt;td&gt;m2&lt;/td&gt;&lt;td&gt;ASPHALT PAVEMENT MILLING, 2-INCH DEPTH&lt;/td&gt;&lt;td&gt;SQYD&lt;/td&gt;&lt;td&gt;0&lt;/td&gt;&lt;td&gt;3&lt;/td&gt;&lt;td&gt;N&lt;/td&gt;&lt;td&gt; &lt;/td&gt;&lt;td&gt;&lt;/td&gt;&lt;/tr&gt;</v>
      </c>
      <c r="Q947" s="106" t="str">
        <f>IF(PayItems[[#This Row],[Date Added / Modified]]&gt;0,TEXT(PayItems[[#This Row],[Date Added / Modified]],"m/d/yyy"),"")</f>
        <v/>
      </c>
    </row>
    <row r="948" spans="1:17" x14ac:dyDescent="0.3">
      <c r="A948" s="6" t="s">
        <v>1449</v>
      </c>
      <c r="B948" s="8" t="s">
        <v>1450</v>
      </c>
      <c r="C948" s="6" t="s">
        <v>109</v>
      </c>
      <c r="D948" s="8" t="s">
        <v>1451</v>
      </c>
      <c r="E948" s="8" t="s">
        <v>62</v>
      </c>
      <c r="F948" s="8">
        <v>0</v>
      </c>
      <c r="G948" s="8">
        <v>3</v>
      </c>
      <c r="H948" s="6" t="s">
        <v>344</v>
      </c>
      <c r="I948" s="184" t="s">
        <v>11392</v>
      </c>
      <c r="J948" s="184" t="s">
        <v>11392</v>
      </c>
      <c r="K948" s="184" t="s">
        <v>11391</v>
      </c>
      <c r="L948" s="8">
        <v>14</v>
      </c>
      <c r="M948" s="116"/>
      <c r="P9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&lt;tr&gt;&lt;td&gt;41301-0700&lt;/td&gt;&lt;td&gt;Asphalt pavement milling, 65mm depth&lt;/td&gt;&lt;td&gt;m2&lt;/td&gt;&lt;td&gt;ASPHALT PAVEMENT MILLING, 2 1/2-INCH DEPTH&lt;/td&gt;&lt;td&gt;SQYD&lt;/td&gt;&lt;td&gt;0&lt;/td&gt;&lt;td&gt;3&lt;/td&gt;&lt;td&gt;N&lt;/td&gt;&lt;td&gt; &lt;/td&gt;&lt;td&gt;&lt;/td&gt;&lt;/tr&gt;</v>
      </c>
      <c r="Q948" s="106" t="str">
        <f>IF(PayItems[[#This Row],[Date Added / Modified]]&gt;0,TEXT(PayItems[[#This Row],[Date Added / Modified]],"m/d/yyy"),"")</f>
        <v/>
      </c>
    </row>
    <row r="949" spans="1:17" x14ac:dyDescent="0.3">
      <c r="A949" s="6" t="s">
        <v>1452</v>
      </c>
      <c r="B949" s="8" t="s">
        <v>1453</v>
      </c>
      <c r="C949" s="6" t="s">
        <v>109</v>
      </c>
      <c r="D949" s="8" t="s">
        <v>1454</v>
      </c>
      <c r="E949" s="8" t="s">
        <v>62</v>
      </c>
      <c r="F949" s="8">
        <v>0</v>
      </c>
      <c r="G949" s="8">
        <v>3</v>
      </c>
      <c r="H949" s="6" t="s">
        <v>344</v>
      </c>
      <c r="I949" s="184" t="s">
        <v>11392</v>
      </c>
      <c r="J949" s="184" t="s">
        <v>11392</v>
      </c>
      <c r="K949" s="184" t="s">
        <v>11391</v>
      </c>
      <c r="L949" s="8">
        <v>14</v>
      </c>
      <c r="M949" s="116"/>
      <c r="P9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&lt;tr&gt;&lt;td&gt;41301-0800&lt;/td&gt;&lt;td&gt;Asphalt pavement milling, 75mm depth&lt;/td&gt;&lt;td&gt;m2&lt;/td&gt;&lt;td&gt;ASPHALT PAVEMENT MILLING, 3-INCH DEPTH&lt;/td&gt;&lt;td&gt;SQYD&lt;/td&gt;&lt;td&gt;0&lt;/td&gt;&lt;td&gt;3&lt;/td&gt;&lt;td&gt;N&lt;/td&gt;&lt;td&gt; &lt;/td&gt;&lt;td&gt;&lt;/td&gt;&lt;/tr&gt;</v>
      </c>
      <c r="Q949" s="106" t="str">
        <f>IF(PayItems[[#This Row],[Date Added / Modified]]&gt;0,TEXT(PayItems[[#This Row],[Date Added / Modified]],"m/d/yyy"),"")</f>
        <v/>
      </c>
    </row>
    <row r="950" spans="1:17" x14ac:dyDescent="0.3">
      <c r="A950" s="6" t="s">
        <v>1455</v>
      </c>
      <c r="B950" s="8" t="s">
        <v>1456</v>
      </c>
      <c r="C950" s="6" t="s">
        <v>109</v>
      </c>
      <c r="D950" s="8" t="s">
        <v>1457</v>
      </c>
      <c r="E950" s="8" t="s">
        <v>62</v>
      </c>
      <c r="F950" s="8">
        <v>0</v>
      </c>
      <c r="G950" s="8">
        <v>3</v>
      </c>
      <c r="H950" s="6" t="s">
        <v>344</v>
      </c>
      <c r="I950" s="184" t="s">
        <v>11392</v>
      </c>
      <c r="J950" s="184" t="s">
        <v>11392</v>
      </c>
      <c r="K950" s="184" t="s">
        <v>11391</v>
      </c>
      <c r="L950" s="8">
        <v>14</v>
      </c>
      <c r="M950" s="116"/>
      <c r="P9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&lt;tr&gt;&lt;td&gt;41301-0900&lt;/td&gt;&lt;td&gt;Asphalt pavement milling, 90mm depth&lt;/td&gt;&lt;td&gt;m2&lt;/td&gt;&lt;td&gt;ASPHALT PAVEMENT MILLING, 3 1/2-INCH DEPTH&lt;/td&gt;&lt;td&gt;SQYD&lt;/td&gt;&lt;td&gt;0&lt;/td&gt;&lt;td&gt;3&lt;/td&gt;&lt;td&gt;N&lt;/td&gt;&lt;td&gt; &lt;/td&gt;&lt;td&gt;&lt;/td&gt;&lt;/tr&gt;</v>
      </c>
      <c r="Q950" s="106" t="str">
        <f>IF(PayItems[[#This Row],[Date Added / Modified]]&gt;0,TEXT(PayItems[[#This Row],[Date Added / Modified]],"m/d/yyy"),"")</f>
        <v/>
      </c>
    </row>
    <row r="951" spans="1:17" x14ac:dyDescent="0.3">
      <c r="A951" s="6" t="s">
        <v>1458</v>
      </c>
      <c r="B951" s="8" t="s">
        <v>1459</v>
      </c>
      <c r="C951" s="6" t="s">
        <v>109</v>
      </c>
      <c r="D951" s="8" t="s">
        <v>1460</v>
      </c>
      <c r="E951" s="8" t="s">
        <v>62</v>
      </c>
      <c r="F951" s="8">
        <v>0</v>
      </c>
      <c r="G951" s="8">
        <v>3</v>
      </c>
      <c r="H951" s="6" t="s">
        <v>344</v>
      </c>
      <c r="I951" s="184" t="s">
        <v>11392</v>
      </c>
      <c r="J951" s="184" t="s">
        <v>11392</v>
      </c>
      <c r="K951" s="184" t="s">
        <v>11391</v>
      </c>
      <c r="L951" s="8">
        <v>14</v>
      </c>
      <c r="M951" s="116"/>
      <c r="P9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&lt;tr&gt;&lt;td&gt;41301-1000&lt;/td&gt;&lt;td&gt;Asphalt pavement milling, 100mm depth&lt;/td&gt;&lt;td&gt;m2&lt;/td&gt;&lt;td&gt;ASPHALT PAVEMENT MILLING, 4-INCH DEPTH&lt;/td&gt;&lt;td&gt;SQYD&lt;/td&gt;&lt;td&gt;0&lt;/td&gt;&lt;td&gt;3&lt;/td&gt;&lt;td&gt;N&lt;/td&gt;&lt;td&gt; &lt;/td&gt;&lt;td&gt;&lt;/td&gt;&lt;/tr&gt;</v>
      </c>
      <c r="Q951" s="106" t="str">
        <f>IF(PayItems[[#This Row],[Date Added / Modified]]&gt;0,TEXT(PayItems[[#This Row],[Date Added / Modified]],"m/d/yyy"),"")</f>
        <v/>
      </c>
    </row>
    <row r="952" spans="1:17" x14ac:dyDescent="0.3">
      <c r="A952" s="6" t="s">
        <v>1461</v>
      </c>
      <c r="B952" s="8" t="s">
        <v>1462</v>
      </c>
      <c r="C952" s="6" t="s">
        <v>109</v>
      </c>
      <c r="D952" s="8" t="s">
        <v>1463</v>
      </c>
      <c r="E952" s="8" t="s">
        <v>62</v>
      </c>
      <c r="F952" s="8">
        <v>0</v>
      </c>
      <c r="G952" s="8">
        <v>3</v>
      </c>
      <c r="H952" s="6" t="s">
        <v>344</v>
      </c>
      <c r="I952" s="184" t="s">
        <v>11392</v>
      </c>
      <c r="J952" s="184" t="s">
        <v>11392</v>
      </c>
      <c r="K952" s="184" t="s">
        <v>11391</v>
      </c>
      <c r="L952" s="8">
        <v>14</v>
      </c>
      <c r="M952" s="116"/>
      <c r="P9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&lt;tr&gt;&lt;td&gt;41301-1100&lt;/td&gt;&lt;td&gt;Asphalt pavement milling, 115mm depth&lt;/td&gt;&lt;td&gt;m2&lt;/td&gt;&lt;td&gt;ASPHALT PAVEMENT MILLING, 4 1/2-INCH DEPTH&lt;/td&gt;&lt;td&gt;SQYD&lt;/td&gt;&lt;td&gt;0&lt;/td&gt;&lt;td&gt;3&lt;/td&gt;&lt;td&gt;N&lt;/td&gt;&lt;td&gt; &lt;/td&gt;&lt;td&gt;&lt;/td&gt;&lt;/tr&gt;</v>
      </c>
      <c r="Q952" s="106" t="str">
        <f>IF(PayItems[[#This Row],[Date Added / Modified]]&gt;0,TEXT(PayItems[[#This Row],[Date Added / Modified]],"m/d/yyy"),"")</f>
        <v/>
      </c>
    </row>
    <row r="953" spans="1:17" s="88" customFormat="1" x14ac:dyDescent="0.3">
      <c r="A953" s="6" t="s">
        <v>1464</v>
      </c>
      <c r="B953" s="8" t="s">
        <v>1465</v>
      </c>
      <c r="C953" s="6" t="s">
        <v>109</v>
      </c>
      <c r="D953" s="8" t="s">
        <v>1466</v>
      </c>
      <c r="E953" s="8" t="s">
        <v>62</v>
      </c>
      <c r="F953" s="8">
        <v>0</v>
      </c>
      <c r="G953" s="8">
        <v>3</v>
      </c>
      <c r="H953" s="6" t="s">
        <v>344</v>
      </c>
      <c r="I953" s="184" t="s">
        <v>11392</v>
      </c>
      <c r="J953" s="184" t="s">
        <v>11392</v>
      </c>
      <c r="K953" s="184" t="s">
        <v>11391</v>
      </c>
      <c r="L953" s="8">
        <v>14</v>
      </c>
      <c r="M953" s="116"/>
      <c r="N953" s="6"/>
      <c r="O953" s="6"/>
      <c r="P9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&lt;tr&gt;&lt;td&gt;41301-1200&lt;/td&gt;&lt;td&gt;Asphalt pavement milling, 125mm depth&lt;/td&gt;&lt;td&gt;m2&lt;/td&gt;&lt;td&gt;ASPHALT PAVEMENT MILLING, 5-INCH DEPTH&lt;/td&gt;&lt;td&gt;SQYD&lt;/td&gt;&lt;td&gt;0&lt;/td&gt;&lt;td&gt;3&lt;/td&gt;&lt;td&gt;N&lt;/td&gt;&lt;td&gt; &lt;/td&gt;&lt;td&gt;&lt;/td&gt;&lt;/tr&gt;</v>
      </c>
      <c r="Q953" s="106" t="str">
        <f>IF(PayItems[[#This Row],[Date Added / Modified]]&gt;0,TEXT(PayItems[[#This Row],[Date Added / Modified]],"m/d/yyy"),"")</f>
        <v/>
      </c>
    </row>
    <row r="954" spans="1:17" s="88" customFormat="1" x14ac:dyDescent="0.3">
      <c r="A954" s="6" t="s">
        <v>1467</v>
      </c>
      <c r="B954" s="8" t="s">
        <v>1468</v>
      </c>
      <c r="C954" s="6" t="s">
        <v>109</v>
      </c>
      <c r="D954" s="8" t="s">
        <v>1469</v>
      </c>
      <c r="E954" s="8" t="s">
        <v>62</v>
      </c>
      <c r="F954" s="8">
        <v>0</v>
      </c>
      <c r="G954" s="8">
        <v>3</v>
      </c>
      <c r="H954" s="6" t="s">
        <v>344</v>
      </c>
      <c r="I954" s="184" t="s">
        <v>11392</v>
      </c>
      <c r="J954" s="184" t="s">
        <v>11392</v>
      </c>
      <c r="K954" s="184" t="s">
        <v>11391</v>
      </c>
      <c r="L954" s="8">
        <v>14</v>
      </c>
      <c r="M954" s="116"/>
      <c r="N954" s="6"/>
      <c r="O954" s="6"/>
      <c r="P9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&lt;tr&gt;&lt;td&gt;41301-1300&lt;/td&gt;&lt;td&gt;Asphalt pavement milling, 150mm depth&lt;/td&gt;&lt;td&gt;m2&lt;/td&gt;&lt;td&gt;ASPHALT PAVEMENT MILLING, 6-INCH DEPTH&lt;/td&gt;&lt;td&gt;SQYD&lt;/td&gt;&lt;td&gt;0&lt;/td&gt;&lt;td&gt;3&lt;/td&gt;&lt;td&gt;N&lt;/td&gt;&lt;td&gt; &lt;/td&gt;&lt;td&gt;&lt;/td&gt;&lt;/tr&gt;</v>
      </c>
      <c r="Q954" s="106" t="str">
        <f>IF(PayItems[[#This Row],[Date Added / Modified]]&gt;0,TEXT(PayItems[[#This Row],[Date Added / Modified]],"m/d/yyy"),"")</f>
        <v/>
      </c>
    </row>
    <row r="955" spans="1:17" s="88" customFormat="1" x14ac:dyDescent="0.3">
      <c r="A955" s="6" t="s">
        <v>1470</v>
      </c>
      <c r="B955" s="8" t="s">
        <v>1471</v>
      </c>
      <c r="C955" s="6" t="s">
        <v>109</v>
      </c>
      <c r="D955" s="8" t="s">
        <v>1472</v>
      </c>
      <c r="E955" s="8" t="s">
        <v>62</v>
      </c>
      <c r="F955" s="8">
        <v>0</v>
      </c>
      <c r="G955" s="8">
        <v>3</v>
      </c>
      <c r="H955" s="6" t="s">
        <v>344</v>
      </c>
      <c r="I955" s="184" t="s">
        <v>11392</v>
      </c>
      <c r="J955" s="184" t="s">
        <v>11392</v>
      </c>
      <c r="K955" s="184" t="s">
        <v>11391</v>
      </c>
      <c r="L955" s="8">
        <v>14</v>
      </c>
      <c r="M955" s="116"/>
      <c r="N955" s="6"/>
      <c r="O955" s="6"/>
      <c r="P9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&lt;tr&gt;&lt;td&gt;41301-1400&lt;/td&gt;&lt;td&gt;Asphalt pavement milling, 200mm depth&lt;/td&gt;&lt;td&gt;m2&lt;/td&gt;&lt;td&gt;ASPHALT PAVEMENT MILLING, 8-INCH DEPTH&lt;/td&gt;&lt;td&gt;SQYD&lt;/td&gt;&lt;td&gt;0&lt;/td&gt;&lt;td&gt;3&lt;/td&gt;&lt;td&gt;N&lt;/td&gt;&lt;td&gt; &lt;/td&gt;&lt;td&gt;&lt;/td&gt;&lt;/tr&gt;</v>
      </c>
      <c r="Q955" s="106" t="str">
        <f>IF(PayItems[[#This Row],[Date Added / Modified]]&gt;0,TEXT(PayItems[[#This Row],[Date Added / Modified]],"m/d/yyy"),"")</f>
        <v/>
      </c>
    </row>
    <row r="956" spans="1:17" x14ac:dyDescent="0.3">
      <c r="A956" s="6" t="s">
        <v>1473</v>
      </c>
      <c r="B956" s="8" t="s">
        <v>101</v>
      </c>
      <c r="C956" s="6" t="s">
        <v>5</v>
      </c>
      <c r="D956" s="8" t="s">
        <v>1436</v>
      </c>
      <c r="E956" s="8" t="s">
        <v>58</v>
      </c>
      <c r="F956" s="8">
        <v>3</v>
      </c>
      <c r="G956" s="8">
        <v>3</v>
      </c>
      <c r="H956" s="6" t="s">
        <v>344</v>
      </c>
      <c r="I956" s="184" t="s">
        <v>11392</v>
      </c>
      <c r="J956" s="184" t="s">
        <v>11392</v>
      </c>
      <c r="K956" s="184" t="s">
        <v>11391</v>
      </c>
      <c r="L956" s="8">
        <v>14</v>
      </c>
      <c r="M956" s="116"/>
      <c r="P9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&lt;tr&gt;&lt;td&gt;41302-0000&lt;/td&gt;&lt;td&gt;Asphalt pavement milling&lt;/td&gt;&lt;td&gt;km&lt;/td&gt;&lt;td&gt;ASPHALT PAVEMENT MILLING&lt;/td&gt;&lt;td&gt;MILE&lt;/td&gt;&lt;td&gt;3&lt;/td&gt;&lt;td&gt;3&lt;/td&gt;&lt;td&gt;N&lt;/td&gt;&lt;td&gt; &lt;/td&gt;&lt;td&gt;&lt;/td&gt;&lt;/tr&gt;</v>
      </c>
      <c r="Q956" s="106" t="str">
        <f>IF(PayItems[[#This Row],[Date Added / Modified]]&gt;0,TEXT(PayItems[[#This Row],[Date Added / Modified]],"m/d/yyy"),"")</f>
        <v/>
      </c>
    </row>
    <row r="957" spans="1:17" x14ac:dyDescent="0.3">
      <c r="A957" s="6" t="s">
        <v>9111</v>
      </c>
      <c r="B957" s="6" t="s">
        <v>9422</v>
      </c>
      <c r="C957" s="6" t="s">
        <v>110</v>
      </c>
      <c r="D957" s="6" t="s">
        <v>9439</v>
      </c>
      <c r="E957" s="6" t="s">
        <v>63</v>
      </c>
      <c r="F957" s="8">
        <v>0</v>
      </c>
      <c r="G957" s="8">
        <v>3</v>
      </c>
      <c r="H957" s="6" t="s">
        <v>344</v>
      </c>
      <c r="I957" s="184" t="s">
        <v>11392</v>
      </c>
      <c r="J957" s="184" t="s">
        <v>11392</v>
      </c>
      <c r="K957" s="184" t="s">
        <v>11391</v>
      </c>
      <c r="L957" s="8">
        <v>14</v>
      </c>
      <c r="M957" s="116"/>
      <c r="P9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&lt;tr&gt;&lt;td&gt;41401-1000&lt;/td&gt;&lt;td&gt;Cracks, routing, cleaning and sealing&lt;/td&gt;&lt;td&gt;m&lt;/td&gt;&lt;td&gt;CRACKS, ROUTING, CLEANING AND SEALING&lt;/td&gt;&lt;td&gt;LNFT&lt;/td&gt;&lt;td&gt;0&lt;/td&gt;&lt;td&gt;3&lt;/td&gt;&lt;td&gt;N&lt;/td&gt;&lt;td&gt; &lt;/td&gt;&lt;td&gt;&lt;/td&gt;&lt;/tr&gt;</v>
      </c>
      <c r="Q957" s="106" t="str">
        <f>IF(PayItems[[#This Row],[Date Added / Modified]]&gt;0,TEXT(PayItems[[#This Row],[Date Added / Modified]],"m/d/yyy"),"")</f>
        <v/>
      </c>
    </row>
    <row r="958" spans="1:17" x14ac:dyDescent="0.3">
      <c r="A958" s="6" t="s">
        <v>9425</v>
      </c>
      <c r="B958" s="6" t="s">
        <v>9423</v>
      </c>
      <c r="C958" s="6" t="s">
        <v>110</v>
      </c>
      <c r="D958" s="6" t="s">
        <v>10080</v>
      </c>
      <c r="E958" s="6" t="s">
        <v>63</v>
      </c>
      <c r="F958" s="8">
        <v>0</v>
      </c>
      <c r="G958" s="8">
        <v>3</v>
      </c>
      <c r="H958" s="6" t="s">
        <v>344</v>
      </c>
      <c r="I958" s="184" t="s">
        <v>11392</v>
      </c>
      <c r="J958" s="184" t="s">
        <v>11392</v>
      </c>
      <c r="K958" s="184" t="s">
        <v>11391</v>
      </c>
      <c r="L958" s="8">
        <v>14</v>
      </c>
      <c r="M958" s="116"/>
      <c r="P9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&lt;tr&gt;&lt;td&gt;41401-2000&lt;/td&gt;&lt;td&gt;Cracks, cleaning and sealing&lt;/td&gt;&lt;td&gt;m&lt;/td&gt;&lt;td&gt;CRACKS, CLEANING AND SEALING&lt;/td&gt;&lt;td&gt;LNFT&lt;/td&gt;&lt;td&gt;0&lt;/td&gt;&lt;td&gt;3&lt;/td&gt;&lt;td&gt;N&lt;/td&gt;&lt;td&gt; &lt;/td&gt;&lt;td&gt;&lt;/td&gt;&lt;/tr&gt;</v>
      </c>
      <c r="Q958" s="106" t="str">
        <f>IF(PayItems[[#This Row],[Date Added / Modified]]&gt;0,TEXT(PayItems[[#This Row],[Date Added / Modified]],"m/d/yyy"),"")</f>
        <v/>
      </c>
    </row>
    <row r="959" spans="1:17" x14ac:dyDescent="0.3">
      <c r="A959" s="6" t="s">
        <v>9426</v>
      </c>
      <c r="B959" s="6" t="s">
        <v>9424</v>
      </c>
      <c r="C959" s="6" t="s">
        <v>110</v>
      </c>
      <c r="D959" s="6" t="s">
        <v>9440</v>
      </c>
      <c r="E959" s="6" t="s">
        <v>63</v>
      </c>
      <c r="F959" s="8">
        <v>0</v>
      </c>
      <c r="G959" s="8">
        <v>3</v>
      </c>
      <c r="H959" s="6" t="s">
        <v>344</v>
      </c>
      <c r="I959" s="184" t="s">
        <v>11392</v>
      </c>
      <c r="J959" s="184" t="s">
        <v>11392</v>
      </c>
      <c r="K959" s="184" t="s">
        <v>11391</v>
      </c>
      <c r="L959" s="8">
        <v>14</v>
      </c>
      <c r="M959" s="116"/>
      <c r="P9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&lt;tr&gt;&lt;td&gt;41401-3000&lt;/td&gt;&lt;td&gt;Cracks, cleaning and filling&lt;/td&gt;&lt;td&gt;m&lt;/td&gt;&lt;td&gt;CRACKS, CLEANING AND FILLING&lt;/td&gt;&lt;td&gt;LNFT&lt;/td&gt;&lt;td&gt;0&lt;/td&gt;&lt;td&gt;3&lt;/td&gt;&lt;td&gt;N&lt;/td&gt;&lt;td&gt; &lt;/td&gt;&lt;td&gt;&lt;/td&gt;&lt;/tr&gt;</v>
      </c>
      <c r="Q959" s="106" t="str">
        <f>IF(PayItems[[#This Row],[Date Added / Modified]]&gt;0,TEXT(PayItems[[#This Row],[Date Added / Modified]],"m/d/yyy"),"")</f>
        <v/>
      </c>
    </row>
    <row r="960" spans="1:17" x14ac:dyDescent="0.3">
      <c r="A960" s="6" t="s">
        <v>9112</v>
      </c>
      <c r="B960" s="6" t="s">
        <v>9422</v>
      </c>
      <c r="C960" s="6" t="s">
        <v>5</v>
      </c>
      <c r="D960" s="6" t="s">
        <v>9439</v>
      </c>
      <c r="E960" s="6" t="s">
        <v>58</v>
      </c>
      <c r="F960" s="8">
        <v>1</v>
      </c>
      <c r="G960" s="8">
        <v>3</v>
      </c>
      <c r="H960" s="6" t="s">
        <v>344</v>
      </c>
      <c r="I960" s="184" t="s">
        <v>11392</v>
      </c>
      <c r="J960" s="184" t="s">
        <v>11392</v>
      </c>
      <c r="K960" s="184" t="s">
        <v>11391</v>
      </c>
      <c r="L960" s="8">
        <v>14</v>
      </c>
      <c r="M960" s="116"/>
      <c r="P9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&lt;tr&gt;&lt;td&gt;41402-1000&lt;/td&gt;&lt;td&gt;Cracks, routing, cleaning and sealing&lt;/td&gt;&lt;td&gt;km&lt;/td&gt;&lt;td&gt;CRACKS, ROUTING, CLEANING AND SEALING&lt;/td&gt;&lt;td&gt;MILE&lt;/td&gt;&lt;td&gt;1&lt;/td&gt;&lt;td&gt;3&lt;/td&gt;&lt;td&gt;N&lt;/td&gt;&lt;td&gt; &lt;/td&gt;&lt;td&gt;&lt;/td&gt;&lt;/tr&gt;</v>
      </c>
      <c r="Q960" s="106" t="str">
        <f>IF(PayItems[[#This Row],[Date Added / Modified]]&gt;0,TEXT(PayItems[[#This Row],[Date Added / Modified]],"m/d/yyy"),"")</f>
        <v/>
      </c>
    </row>
    <row r="961" spans="1:17" x14ac:dyDescent="0.3">
      <c r="A961" s="6" t="s">
        <v>9441</v>
      </c>
      <c r="B961" s="6" t="s">
        <v>9423</v>
      </c>
      <c r="C961" s="6" t="s">
        <v>5</v>
      </c>
      <c r="D961" s="6" t="s">
        <v>10080</v>
      </c>
      <c r="E961" s="6" t="s">
        <v>58</v>
      </c>
      <c r="F961" s="8">
        <v>1</v>
      </c>
      <c r="G961" s="8">
        <v>3</v>
      </c>
      <c r="H961" s="6" t="s">
        <v>344</v>
      </c>
      <c r="I961" s="184" t="s">
        <v>11392</v>
      </c>
      <c r="J961" s="184" t="s">
        <v>11392</v>
      </c>
      <c r="K961" s="184" t="s">
        <v>11391</v>
      </c>
      <c r="L961" s="8">
        <v>14</v>
      </c>
      <c r="M961" s="116"/>
      <c r="P9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&lt;tr&gt;&lt;td&gt;41402-2000&lt;/td&gt;&lt;td&gt;Cracks, cleaning and sealing&lt;/td&gt;&lt;td&gt;km&lt;/td&gt;&lt;td&gt;CRACKS, CLEANING AND SEALING&lt;/td&gt;&lt;td&gt;MILE&lt;/td&gt;&lt;td&gt;1&lt;/td&gt;&lt;td&gt;3&lt;/td&gt;&lt;td&gt;N&lt;/td&gt;&lt;td&gt; &lt;/td&gt;&lt;td&gt;&lt;/td&gt;&lt;/tr&gt;</v>
      </c>
      <c r="Q961" s="106" t="str">
        <f>IF(PayItems[[#This Row],[Date Added / Modified]]&gt;0,TEXT(PayItems[[#This Row],[Date Added / Modified]],"m/d/yyy"),"")</f>
        <v/>
      </c>
    </row>
    <row r="962" spans="1:17" x14ac:dyDescent="0.3">
      <c r="A962" s="6" t="s">
        <v>9442</v>
      </c>
      <c r="B962" s="6" t="s">
        <v>9424</v>
      </c>
      <c r="C962" s="6" t="s">
        <v>5</v>
      </c>
      <c r="D962" s="6" t="s">
        <v>9440</v>
      </c>
      <c r="E962" s="6" t="s">
        <v>58</v>
      </c>
      <c r="F962" s="8">
        <v>1</v>
      </c>
      <c r="G962" s="8">
        <v>3</v>
      </c>
      <c r="H962" s="6" t="s">
        <v>344</v>
      </c>
      <c r="I962" s="184" t="s">
        <v>11392</v>
      </c>
      <c r="J962" s="184" t="s">
        <v>11392</v>
      </c>
      <c r="K962" s="184" t="s">
        <v>11391</v>
      </c>
      <c r="L962" s="8">
        <v>14</v>
      </c>
      <c r="M962" s="116"/>
      <c r="P9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&lt;tr&gt;&lt;td&gt;41402-3000&lt;/td&gt;&lt;td&gt;Cracks, cleaning and filling&lt;/td&gt;&lt;td&gt;km&lt;/td&gt;&lt;td&gt;CRACKS, CLEANING AND FILLING&lt;/td&gt;&lt;td&gt;MILE&lt;/td&gt;&lt;td&gt;1&lt;/td&gt;&lt;td&gt;3&lt;/td&gt;&lt;td&gt;N&lt;/td&gt;&lt;td&gt; &lt;/td&gt;&lt;td&gt;&lt;/td&gt;&lt;/tr&gt;</v>
      </c>
      <c r="Q962" s="106" t="str">
        <f>IF(PayItems[[#This Row],[Date Added / Modified]]&gt;0,TEXT(PayItems[[#This Row],[Date Added / Modified]],"m/d/yyy"),"")</f>
        <v/>
      </c>
    </row>
    <row r="963" spans="1:17" s="88" customFormat="1" x14ac:dyDescent="0.3">
      <c r="A963" s="6" t="s">
        <v>9113</v>
      </c>
      <c r="B963" s="6" t="s">
        <v>8828</v>
      </c>
      <c r="C963" s="6" t="s">
        <v>105</v>
      </c>
      <c r="D963" s="6" t="s">
        <v>8725</v>
      </c>
      <c r="E963" s="6" t="s">
        <v>30</v>
      </c>
      <c r="F963" s="8">
        <v>0</v>
      </c>
      <c r="G963" s="8">
        <v>3</v>
      </c>
      <c r="H963" s="6" t="s">
        <v>344</v>
      </c>
      <c r="I963" s="184" t="s">
        <v>11392</v>
      </c>
      <c r="J963" s="184" t="s">
        <v>11392</v>
      </c>
      <c r="K963" s="184" t="s">
        <v>11391</v>
      </c>
      <c r="L963" s="8">
        <v>14</v>
      </c>
      <c r="M963" s="116"/>
      <c r="N963" s="6"/>
      <c r="O963" s="6"/>
      <c r="P9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&lt;tr&gt;&lt;td&gt;41410-0000&lt;/td&gt;&lt;td&gt;Joint sealant and crack filler&lt;/td&gt;&lt;td&gt;kg&lt;/td&gt;&lt;td&gt;JOINT SEALANT AND CRACK FILLER&lt;/td&gt;&lt;td&gt;LB&lt;/td&gt;&lt;td&gt;0&lt;/td&gt;&lt;td&gt;3&lt;/td&gt;&lt;td&gt;N&lt;/td&gt;&lt;td&gt; &lt;/td&gt;&lt;td&gt;&lt;/td&gt;&lt;/tr&gt;</v>
      </c>
      <c r="Q963" s="106" t="str">
        <f>IF(PayItems[[#This Row],[Date Added / Modified]]&gt;0,TEXT(PayItems[[#This Row],[Date Added / Modified]],"m/d/yyy"),"")</f>
        <v/>
      </c>
    </row>
    <row r="964" spans="1:17" s="88" customFormat="1" x14ac:dyDescent="0.3">
      <c r="A964" s="6" t="s">
        <v>1475</v>
      </c>
      <c r="B964" s="6" t="s">
        <v>99</v>
      </c>
      <c r="C964" s="6" t="s">
        <v>109</v>
      </c>
      <c r="D964" s="6" t="s">
        <v>1476</v>
      </c>
      <c r="E964" s="8" t="s">
        <v>62</v>
      </c>
      <c r="F964" s="8">
        <v>0</v>
      </c>
      <c r="G964" s="8">
        <v>3</v>
      </c>
      <c r="H964" s="6" t="s">
        <v>344</v>
      </c>
      <c r="I964" s="184" t="s">
        <v>11392</v>
      </c>
      <c r="J964" s="184" t="s">
        <v>11392</v>
      </c>
      <c r="K964" s="184" t="s">
        <v>11391</v>
      </c>
      <c r="L964" s="8">
        <v>14</v>
      </c>
      <c r="M964" s="116"/>
      <c r="N964" s="6"/>
      <c r="O964" s="6"/>
      <c r="P9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&lt;tr&gt;&lt;td&gt;41501-0000&lt;/td&gt;&lt;td&gt;Paving geotextile&lt;/td&gt;&lt;td&gt;m2&lt;/td&gt;&lt;td&gt;PAVING GEOTEXTILE&lt;/td&gt;&lt;td&gt;SQYD&lt;/td&gt;&lt;td&gt;0&lt;/td&gt;&lt;td&gt;3&lt;/td&gt;&lt;td&gt;N&lt;/td&gt;&lt;td&gt; &lt;/td&gt;&lt;td&gt;&lt;/td&gt;&lt;/tr&gt;</v>
      </c>
      <c r="Q964" s="106" t="str">
        <f>IF(PayItems[[#This Row],[Date Added / Modified]]&gt;0,TEXT(PayItems[[#This Row],[Date Added / Modified]],"m/d/yyy"),"")</f>
        <v/>
      </c>
    </row>
    <row r="965" spans="1:17" x14ac:dyDescent="0.3">
      <c r="A965" s="6" t="s">
        <v>9114</v>
      </c>
      <c r="B965" s="6" t="s">
        <v>1480</v>
      </c>
      <c r="C965" s="6" t="s">
        <v>124</v>
      </c>
      <c r="D965" s="6" t="s">
        <v>8748</v>
      </c>
      <c r="E965" s="6" t="s">
        <v>66</v>
      </c>
      <c r="F965" s="8">
        <v>0</v>
      </c>
      <c r="G965" s="8">
        <v>3</v>
      </c>
      <c r="H965" s="6" t="s">
        <v>344</v>
      </c>
      <c r="I965" s="184" t="s">
        <v>11392</v>
      </c>
      <c r="J965" s="184" t="s">
        <v>11392</v>
      </c>
      <c r="K965" s="184" t="s">
        <v>11391</v>
      </c>
      <c r="L965" s="8">
        <v>14</v>
      </c>
      <c r="M965" s="116"/>
      <c r="P9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&lt;tr&gt;&lt;td&gt;41505-0000&lt;/td&gt;&lt;td&gt;Asphalt binder&lt;/td&gt;&lt;td&gt;t&lt;/td&gt;&lt;td&gt;ASPHALT BINDER&lt;/td&gt;&lt;td&gt;TON&lt;/td&gt;&lt;td&gt;0&lt;/td&gt;&lt;td&gt;3&lt;/td&gt;&lt;td&gt;N&lt;/td&gt;&lt;td&gt; &lt;/td&gt;&lt;td&gt;&lt;/td&gt;&lt;/tr&gt;</v>
      </c>
      <c r="Q965" s="106" t="str">
        <f>IF(PayItems[[#This Row],[Date Added / Modified]]&gt;0,TEXT(PayItems[[#This Row],[Date Added / Modified]],"m/d/yyy"),"")</f>
        <v/>
      </c>
    </row>
    <row r="966" spans="1:17" x14ac:dyDescent="0.3">
      <c r="A966" s="55" t="s">
        <v>11017</v>
      </c>
      <c r="B966" s="106" t="s">
        <v>11013</v>
      </c>
      <c r="C966" s="81" t="s">
        <v>124</v>
      </c>
      <c r="D966" s="88" t="s">
        <v>11022</v>
      </c>
      <c r="E966" s="88" t="s">
        <v>66</v>
      </c>
      <c r="F966" s="104">
        <v>0</v>
      </c>
      <c r="G966" s="104">
        <v>3</v>
      </c>
      <c r="H966" s="88" t="s">
        <v>344</v>
      </c>
      <c r="I966" s="184" t="s">
        <v>11392</v>
      </c>
      <c r="J966" s="184" t="s">
        <v>11392</v>
      </c>
      <c r="K966" s="184" t="s">
        <v>11391</v>
      </c>
      <c r="L966" s="104">
        <v>14</v>
      </c>
      <c r="M966" s="116">
        <v>43270</v>
      </c>
      <c r="N966" s="106" t="s">
        <v>11400</v>
      </c>
      <c r="O966" s="106" t="s">
        <v>11025</v>
      </c>
      <c r="P96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&lt;tr&gt;&lt;td&gt;41701-0000&lt;/td&gt;&lt;td&gt;Emulsified asphalt pavement&lt;/td&gt;&lt;td&gt;t&lt;/td&gt;&lt;td&gt;EMULSIFIED ASPHALT PAVEMENT&lt;/td&gt;&lt;td&gt;TON&lt;/td&gt;&lt;td&gt;0&lt;/td&gt;&lt;td&gt;3&lt;/td&gt;&lt;td&gt;N&lt;/td&gt;&lt;td&gt;6/19/2018&lt;/td&gt;&lt;td&gt;WFL/FLH Materials&lt;/td&gt;&lt;/tr&gt;</v>
      </c>
      <c r="Q966" s="106" t="str">
        <f>IF(PayItems[[#This Row],[Date Added / Modified]]&gt;0,TEXT(PayItems[[#This Row],[Date Added / Modified]],"m/d/yyy"),"")</f>
        <v>6/19/2018</v>
      </c>
    </row>
    <row r="967" spans="1:17" x14ac:dyDescent="0.3">
      <c r="A967" s="55" t="s">
        <v>11018</v>
      </c>
      <c r="B967" s="106" t="s">
        <v>11014</v>
      </c>
      <c r="C967" s="81" t="s">
        <v>124</v>
      </c>
      <c r="D967" s="88" t="s">
        <v>11023</v>
      </c>
      <c r="E967" s="88" t="s">
        <v>66</v>
      </c>
      <c r="F967" s="104">
        <v>0</v>
      </c>
      <c r="G967" s="104">
        <v>3</v>
      </c>
      <c r="H967" s="88" t="s">
        <v>344</v>
      </c>
      <c r="I967" s="184" t="s">
        <v>11392</v>
      </c>
      <c r="J967" s="184" t="s">
        <v>11392</v>
      </c>
      <c r="K967" s="184" t="s">
        <v>11391</v>
      </c>
      <c r="L967" s="104">
        <v>14</v>
      </c>
      <c r="M967" s="116">
        <v>43270</v>
      </c>
      <c r="N967" s="106" t="s">
        <v>11400</v>
      </c>
      <c r="O967" s="106" t="s">
        <v>11025</v>
      </c>
      <c r="P96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&lt;tr&gt;&lt;td&gt;41702-0000&lt;/td&gt;&lt;td&gt;Open-graded emulsified asphalt pavement&lt;/td&gt;&lt;td&gt;t&lt;/td&gt;&lt;td&gt;OPEN-GRADED EMULSIFIED ASPHALT PAVEMENT&lt;/td&gt;&lt;td&gt;TON&lt;/td&gt;&lt;td&gt;0&lt;/td&gt;&lt;td&gt;3&lt;/td&gt;&lt;td&gt;N&lt;/td&gt;&lt;td&gt;6/19/2018&lt;/td&gt;&lt;td&gt;WFL/FLH Materials&lt;/td&gt;&lt;/tr&gt;</v>
      </c>
      <c r="Q967" s="106" t="str">
        <f>IF(PayItems[[#This Row],[Date Added / Modified]]&gt;0,TEXT(PayItems[[#This Row],[Date Added / Modified]],"m/d/yyy"),"")</f>
        <v>6/19/2018</v>
      </c>
    </row>
    <row r="968" spans="1:17" x14ac:dyDescent="0.3">
      <c r="A968" s="55" t="s">
        <v>11019</v>
      </c>
      <c r="B968" s="106" t="s">
        <v>14</v>
      </c>
      <c r="C968" s="81" t="s">
        <v>124</v>
      </c>
      <c r="D968" s="88" t="s">
        <v>411</v>
      </c>
      <c r="E968" s="88" t="s">
        <v>66</v>
      </c>
      <c r="F968" s="104">
        <v>0</v>
      </c>
      <c r="G968" s="104">
        <v>3</v>
      </c>
      <c r="H968" s="88" t="s">
        <v>344</v>
      </c>
      <c r="I968" s="184" t="s">
        <v>11392</v>
      </c>
      <c r="J968" s="184" t="s">
        <v>11392</v>
      </c>
      <c r="K968" s="184" t="s">
        <v>11391</v>
      </c>
      <c r="L968" s="104">
        <v>14</v>
      </c>
      <c r="M968" s="116">
        <v>43270</v>
      </c>
      <c r="N968" s="106" t="s">
        <v>11400</v>
      </c>
      <c r="O968" s="106" t="s">
        <v>11025</v>
      </c>
      <c r="P96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&lt;tr&gt;&lt;td&gt;41705-0000&lt;/td&gt;&lt;td&gt;Emulsified asphalt&lt;/td&gt;&lt;td&gt;t&lt;/td&gt;&lt;td&gt;EMULSIFIED ASPHALT&lt;/td&gt;&lt;td&gt;TON&lt;/td&gt;&lt;td&gt;0&lt;/td&gt;&lt;td&gt;3&lt;/td&gt;&lt;td&gt;N&lt;/td&gt;&lt;td&gt;6/19/2018&lt;/td&gt;&lt;td&gt;WFL/FLH Materials&lt;/td&gt;&lt;/tr&gt;</v>
      </c>
      <c r="Q968" s="106" t="str">
        <f>IF(PayItems[[#This Row],[Date Added / Modified]]&gt;0,TEXT(PayItems[[#This Row],[Date Added / Modified]],"m/d/yyy"),"")</f>
        <v>6/19/2018</v>
      </c>
    </row>
    <row r="969" spans="1:17" x14ac:dyDescent="0.3">
      <c r="A969" s="55" t="s">
        <v>11020</v>
      </c>
      <c r="B969" s="109" t="s">
        <v>26</v>
      </c>
      <c r="C969" s="81" t="s">
        <v>124</v>
      </c>
      <c r="D969" s="106" t="s">
        <v>1353</v>
      </c>
      <c r="E969" s="88" t="s">
        <v>66</v>
      </c>
      <c r="F969" s="104">
        <v>0</v>
      </c>
      <c r="G969" s="104">
        <v>3</v>
      </c>
      <c r="H969" s="88" t="s">
        <v>344</v>
      </c>
      <c r="I969" s="184" t="s">
        <v>11392</v>
      </c>
      <c r="J969" s="184" t="s">
        <v>11392</v>
      </c>
      <c r="K969" s="184" t="s">
        <v>11391</v>
      </c>
      <c r="L969" s="104">
        <v>14</v>
      </c>
      <c r="M969" s="116">
        <v>43270</v>
      </c>
      <c r="N969" s="106" t="s">
        <v>11400</v>
      </c>
      <c r="O969" s="106" t="s">
        <v>11025</v>
      </c>
      <c r="P96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&lt;tr&gt;&lt;td&gt;41706-0000&lt;/td&gt;&lt;td&gt;Mineral filler&lt;/td&gt;&lt;td&gt;t&lt;/td&gt;&lt;td&gt;MINERAL FILLER&lt;/td&gt;&lt;td&gt;TON&lt;/td&gt;&lt;td&gt;0&lt;/td&gt;&lt;td&gt;3&lt;/td&gt;&lt;td&gt;N&lt;/td&gt;&lt;td&gt;6/19/2018&lt;/td&gt;&lt;td&gt;WFL/FLH Materials&lt;/td&gt;&lt;/tr&gt;</v>
      </c>
      <c r="Q969" s="106" t="str">
        <f>IF(PayItems[[#This Row],[Date Added / Modified]]&gt;0,TEXT(PayItems[[#This Row],[Date Added / Modified]],"m/d/yyy"),"")</f>
        <v>6/19/2018</v>
      </c>
    </row>
    <row r="970" spans="1:17" x14ac:dyDescent="0.3">
      <c r="A970" s="55" t="s">
        <v>11021</v>
      </c>
      <c r="B970" s="109" t="s">
        <v>11015</v>
      </c>
      <c r="C970" s="81" t="s">
        <v>124</v>
      </c>
      <c r="D970" s="101" t="s">
        <v>11024</v>
      </c>
      <c r="E970" s="88" t="s">
        <v>66</v>
      </c>
      <c r="F970" s="104">
        <v>0</v>
      </c>
      <c r="G970" s="104">
        <v>3</v>
      </c>
      <c r="H970" s="88" t="s">
        <v>344</v>
      </c>
      <c r="I970" s="184" t="s">
        <v>11392</v>
      </c>
      <c r="J970" s="184" t="s">
        <v>11392</v>
      </c>
      <c r="K970" s="184" t="s">
        <v>11391</v>
      </c>
      <c r="L970" s="104">
        <v>14</v>
      </c>
      <c r="M970" s="116">
        <v>43270</v>
      </c>
      <c r="N970" s="106" t="s">
        <v>11400</v>
      </c>
      <c r="O970" s="106" t="s">
        <v>11025</v>
      </c>
      <c r="P97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&lt;tr&gt;&lt;td&gt;41707-0000&lt;/td&gt;&lt;td&gt;Choker aggregate&lt;/td&gt;&lt;td&gt;t&lt;/td&gt;&lt;td&gt;CHOKER AGGREGATE&lt;/td&gt;&lt;td&gt;TON&lt;/td&gt;&lt;td&gt;0&lt;/td&gt;&lt;td&gt;3&lt;/td&gt;&lt;td&gt;N&lt;/td&gt;&lt;td&gt;6/19/2018&lt;/td&gt;&lt;td&gt;WFL/FLH Materials&lt;/td&gt;&lt;/tr&gt;</v>
      </c>
      <c r="Q970" s="106" t="str">
        <f>IF(PayItems[[#This Row],[Date Added / Modified]]&gt;0,TEXT(PayItems[[#This Row],[Date Added / Modified]],"m/d/yyy"),"")</f>
        <v>6/19/2018</v>
      </c>
    </row>
    <row r="971" spans="1:17" x14ac:dyDescent="0.3">
      <c r="A971" s="6" t="s">
        <v>1477</v>
      </c>
      <c r="B971" s="6" t="s">
        <v>8829</v>
      </c>
      <c r="C971" s="6" t="s">
        <v>109</v>
      </c>
      <c r="D971" s="6" t="s">
        <v>8726</v>
      </c>
      <c r="E971" s="8" t="s">
        <v>62</v>
      </c>
      <c r="F971" s="8">
        <v>0</v>
      </c>
      <c r="G971" s="8">
        <v>3</v>
      </c>
      <c r="H971" s="6" t="s">
        <v>344</v>
      </c>
      <c r="I971" s="184" t="s">
        <v>11392</v>
      </c>
      <c r="J971" s="184" t="s">
        <v>11392</v>
      </c>
      <c r="K971" s="184" t="s">
        <v>11391</v>
      </c>
      <c r="L971" s="8">
        <v>14</v>
      </c>
      <c r="M971" s="116"/>
      <c r="P9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&lt;tr&gt;&lt;td&gt;41801-1000&lt;/td&gt;&lt;td&gt;Asphalt concrete pavement patch, type 1&lt;/td&gt;&lt;td&gt;m2&lt;/td&gt;&lt;td&gt;ASPHALT CONCRETE PAVEMENT PATCH, TYPE 1&lt;/td&gt;&lt;td&gt;SQYD&lt;/td&gt;&lt;td&gt;0&lt;/td&gt;&lt;td&gt;3&lt;/td&gt;&lt;td&gt;N&lt;/td&gt;&lt;td&gt; &lt;/td&gt;&lt;td&gt;&lt;/td&gt;&lt;/tr&gt;</v>
      </c>
      <c r="Q971" s="106" t="str">
        <f>IF(PayItems[[#This Row],[Date Added / Modified]]&gt;0,TEXT(PayItems[[#This Row],[Date Added / Modified]],"m/d/yyy"),"")</f>
        <v/>
      </c>
    </row>
    <row r="972" spans="1:17" x14ac:dyDescent="0.3">
      <c r="A972" s="6" t="s">
        <v>1478</v>
      </c>
      <c r="B972" s="6" t="s">
        <v>8830</v>
      </c>
      <c r="C972" s="6" t="s">
        <v>109</v>
      </c>
      <c r="D972" s="6" t="s">
        <v>8727</v>
      </c>
      <c r="E972" s="8" t="s">
        <v>62</v>
      </c>
      <c r="F972" s="8">
        <v>0</v>
      </c>
      <c r="G972" s="8">
        <v>3</v>
      </c>
      <c r="H972" s="6" t="s">
        <v>344</v>
      </c>
      <c r="I972" s="184" t="s">
        <v>11392</v>
      </c>
      <c r="J972" s="184" t="s">
        <v>11392</v>
      </c>
      <c r="K972" s="184" t="s">
        <v>11391</v>
      </c>
      <c r="L972" s="8">
        <v>14</v>
      </c>
      <c r="M972" s="116"/>
      <c r="P9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&lt;tr&gt;&lt;td&gt;41801-2000&lt;/td&gt;&lt;td&gt;Asphalt concrete pavement patch, type 2&lt;/td&gt;&lt;td&gt;m2&lt;/td&gt;&lt;td&gt;ASPHALT CONCRETE PAVEMENT PATCH, TYPE 2&lt;/td&gt;&lt;td&gt;SQYD&lt;/td&gt;&lt;td&gt;0&lt;/td&gt;&lt;td&gt;3&lt;/td&gt;&lt;td&gt;N&lt;/td&gt;&lt;td&gt; &lt;/td&gt;&lt;td&gt;&lt;/td&gt;&lt;/tr&gt;</v>
      </c>
      <c r="Q972" s="106" t="str">
        <f>IF(PayItems[[#This Row],[Date Added / Modified]]&gt;0,TEXT(PayItems[[#This Row],[Date Added / Modified]],"m/d/yyy"),"")</f>
        <v/>
      </c>
    </row>
    <row r="973" spans="1:17" x14ac:dyDescent="0.3">
      <c r="A973" s="6" t="s">
        <v>1479</v>
      </c>
      <c r="B973" s="6" t="s">
        <v>8831</v>
      </c>
      <c r="C973" s="6" t="s">
        <v>109</v>
      </c>
      <c r="D973" s="6" t="s">
        <v>8728</v>
      </c>
      <c r="E973" s="8" t="s">
        <v>62</v>
      </c>
      <c r="F973" s="8">
        <v>0</v>
      </c>
      <c r="G973" s="8">
        <v>3</v>
      </c>
      <c r="H973" s="6" t="s">
        <v>344</v>
      </c>
      <c r="I973" s="184" t="s">
        <v>11392</v>
      </c>
      <c r="J973" s="184" t="s">
        <v>11392</v>
      </c>
      <c r="K973" s="184" t="s">
        <v>11391</v>
      </c>
      <c r="L973" s="8">
        <v>14</v>
      </c>
      <c r="M973" s="116"/>
      <c r="P9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&lt;tr&gt;&lt;td&gt;41801-3000&lt;/td&gt;&lt;td&gt;Asphalt concrete pavement patch, type 3&lt;/td&gt;&lt;td&gt;m2&lt;/td&gt;&lt;td&gt;ASPHALT CONCRETE PAVEMENT PATCH, TYPE 3&lt;/td&gt;&lt;td&gt;SQYD&lt;/td&gt;&lt;td&gt;0&lt;/td&gt;&lt;td&gt;3&lt;/td&gt;&lt;td&gt;N&lt;/td&gt;&lt;td&gt; &lt;/td&gt;&lt;td&gt;&lt;/td&gt;&lt;/tr&gt;</v>
      </c>
      <c r="Q973" s="106" t="str">
        <f>IF(PayItems[[#This Row],[Date Added / Modified]]&gt;0,TEXT(PayItems[[#This Row],[Date Added / Modified]],"m/d/yyy"),"")</f>
        <v/>
      </c>
    </row>
    <row r="974" spans="1:17" x14ac:dyDescent="0.3">
      <c r="A974" s="6" t="s">
        <v>9115</v>
      </c>
      <c r="B974" s="6" t="s">
        <v>8831</v>
      </c>
      <c r="C974" s="6" t="s">
        <v>124</v>
      </c>
      <c r="D974" s="6" t="s">
        <v>8728</v>
      </c>
      <c r="E974" s="8" t="s">
        <v>66</v>
      </c>
      <c r="F974" s="8">
        <v>0</v>
      </c>
      <c r="G974" s="8">
        <v>3</v>
      </c>
      <c r="H974" s="6" t="s">
        <v>344</v>
      </c>
      <c r="I974" s="184" t="s">
        <v>11392</v>
      </c>
      <c r="J974" s="184" t="s">
        <v>11392</v>
      </c>
      <c r="K974" s="184" t="s">
        <v>11391</v>
      </c>
      <c r="L974" s="8">
        <v>14</v>
      </c>
      <c r="M974" s="116"/>
      <c r="P9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&lt;tr&gt;&lt;td&gt;41802-3000&lt;/td&gt;&lt;td&gt;Asphalt concrete pavement patch, type 3&lt;/td&gt;&lt;td&gt;t&lt;/td&gt;&lt;td&gt;ASPHALT CONCRETE PAVEMENT PATCH, TYPE 3&lt;/td&gt;&lt;td&gt;TON&lt;/td&gt;&lt;td&gt;0&lt;/td&gt;&lt;td&gt;3&lt;/td&gt;&lt;td&gt;N&lt;/td&gt;&lt;td&gt; &lt;/td&gt;&lt;td&gt;&lt;/td&gt;&lt;/tr&gt;</v>
      </c>
      <c r="Q974" s="106" t="str">
        <f>IF(PayItems[[#This Row],[Date Added / Modified]]&gt;0,TEXT(PayItems[[#This Row],[Date Added / Modified]],"m/d/yyy"),"")</f>
        <v/>
      </c>
    </row>
    <row r="975" spans="1:17" x14ac:dyDescent="0.3">
      <c r="A975" s="106" t="s">
        <v>10794</v>
      </c>
      <c r="B975" s="106" t="s">
        <v>10795</v>
      </c>
      <c r="C975" s="106" t="s">
        <v>109</v>
      </c>
      <c r="D975" s="106" t="s">
        <v>10798</v>
      </c>
      <c r="E975" s="45" t="s">
        <v>62</v>
      </c>
      <c r="F975" s="45">
        <v>0</v>
      </c>
      <c r="G975" s="45">
        <v>3</v>
      </c>
      <c r="H975" s="106" t="s">
        <v>344</v>
      </c>
      <c r="I975" s="184" t="s">
        <v>11392</v>
      </c>
      <c r="J975" s="184" t="s">
        <v>11392</v>
      </c>
      <c r="K975" s="184" t="s">
        <v>11391</v>
      </c>
      <c r="L975" s="45">
        <v>14</v>
      </c>
      <c r="M975" s="116">
        <v>42527</v>
      </c>
      <c r="N975" s="106" t="s">
        <v>9962</v>
      </c>
      <c r="O975" s="106" t="s">
        <v>10799</v>
      </c>
      <c r="P97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&lt;tr&gt;&lt;td&gt;42001-0000&lt;/td&gt;&lt;td&gt;Pavement preservation treatment&lt;/td&gt;&lt;td&gt;m2&lt;/td&gt;&lt;td&gt;PAVEMENT PRESERVATION TREATMENT&lt;/td&gt;&lt;td&gt;SQYD&lt;/td&gt;&lt;td&gt;0&lt;/td&gt;&lt;td&gt;3&lt;/td&gt;&lt;td&gt;N&lt;/td&gt;&lt;td&gt;6/6/2016&lt;/td&gt;&lt;td&gt;Use ONLY if the contractors are selecting treatment type to bid on. (If Gov requiring specific treatment type, use existing specific pay items).&lt;/td&gt;&lt;/tr&gt;</v>
      </c>
      <c r="Q975" s="106" t="str">
        <f>IF(PayItems[[#This Row],[Date Added / Modified]]&gt;0,TEXT(PayItems[[#This Row],[Date Added / Modified]],"m/d/yyy"),"")</f>
        <v>6/6/2016</v>
      </c>
    </row>
    <row r="976" spans="1:17" x14ac:dyDescent="0.3">
      <c r="A976" s="106" t="s">
        <v>11055</v>
      </c>
      <c r="B976" s="106" t="s">
        <v>11054</v>
      </c>
      <c r="C976" s="106" t="s">
        <v>109</v>
      </c>
      <c r="D976" s="106" t="s">
        <v>11056</v>
      </c>
      <c r="E976" s="45" t="s">
        <v>62</v>
      </c>
      <c r="F976" s="45">
        <v>0</v>
      </c>
      <c r="G976" s="45">
        <v>3</v>
      </c>
      <c r="H976" s="106" t="s">
        <v>344</v>
      </c>
      <c r="I976" s="184" t="s">
        <v>11392</v>
      </c>
      <c r="J976" s="184" t="s">
        <v>11392</v>
      </c>
      <c r="K976" s="184" t="s">
        <v>11391</v>
      </c>
      <c r="L976" s="45">
        <v>14</v>
      </c>
      <c r="M976" s="116">
        <v>43424</v>
      </c>
      <c r="N976" s="106" t="s">
        <v>9971</v>
      </c>
      <c r="O976" s="143"/>
      <c r="P97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&lt;tr&gt;&lt;td&gt;42101-0000&lt;/td&gt;&lt;td&gt;Scrub Seal&lt;/td&gt;&lt;td&gt;m2&lt;/td&gt;&lt;td&gt;SCRUB SEAL&lt;/td&gt;&lt;td&gt;SQYD&lt;/td&gt;&lt;td&gt;0&lt;/td&gt;&lt;td&gt;3&lt;/td&gt;&lt;td&gt;N&lt;/td&gt;&lt;td&gt;11/20/2018&lt;/td&gt;&lt;td&gt;&lt;/td&gt;&lt;/tr&gt;</v>
      </c>
      <c r="Q976" s="106" t="str">
        <f>IF(PayItems[[#This Row],[Date Added / Modified]]&gt;0,TEXT(PayItems[[#This Row],[Date Added / Modified]],"m/d/yyy"),"")</f>
        <v>11/20/2018</v>
      </c>
    </row>
    <row r="977" spans="1:17" x14ac:dyDescent="0.3">
      <c r="A977" s="106" t="s">
        <v>11083</v>
      </c>
      <c r="B977" s="106" t="s">
        <v>14</v>
      </c>
      <c r="C977" s="106" t="s">
        <v>124</v>
      </c>
      <c r="D977" s="106" t="s">
        <v>411</v>
      </c>
      <c r="E977" s="45" t="s">
        <v>66</v>
      </c>
      <c r="F977" s="45">
        <v>0</v>
      </c>
      <c r="G977" s="45">
        <v>3</v>
      </c>
      <c r="H977" s="106" t="s">
        <v>344</v>
      </c>
      <c r="I977" s="184" t="s">
        <v>11392</v>
      </c>
      <c r="J977" s="184" t="s">
        <v>11392</v>
      </c>
      <c r="K977" s="184" t="s">
        <v>11391</v>
      </c>
      <c r="L977" s="45">
        <v>14</v>
      </c>
      <c r="M977" s="116">
        <v>43572</v>
      </c>
      <c r="N977" s="106" t="s">
        <v>9971</v>
      </c>
      <c r="O977" s="106"/>
      <c r="P97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&lt;tr&gt;&lt;td&gt;42109-0000&lt;/td&gt;&lt;td&gt;Emulsified asphalt&lt;/td&gt;&lt;td&gt;t&lt;/td&gt;&lt;td&gt;EMULSIFIED ASPHALT&lt;/td&gt;&lt;td&gt;TON&lt;/td&gt;&lt;td&gt;0&lt;/td&gt;&lt;td&gt;3&lt;/td&gt;&lt;td&gt;N&lt;/td&gt;&lt;td&gt;4/17/2019&lt;/td&gt;&lt;td&gt;&lt;/td&gt;&lt;/tr&gt;</v>
      </c>
      <c r="Q977" s="106" t="str">
        <f>IF(PayItems[[#This Row],[Date Added / Modified]]&gt;0,TEXT(PayItems[[#This Row],[Date Added / Modified]],"m/d/yyy"),"")</f>
        <v>4/17/2019</v>
      </c>
    </row>
    <row r="978" spans="1:17" s="88" customFormat="1" x14ac:dyDescent="0.3">
      <c r="A978" s="106" t="s">
        <v>11057</v>
      </c>
      <c r="B978" s="143" t="s">
        <v>11058</v>
      </c>
      <c r="C978" s="81" t="s">
        <v>124</v>
      </c>
      <c r="D978" s="106" t="s">
        <v>11059</v>
      </c>
      <c r="E978" s="88" t="s">
        <v>66</v>
      </c>
      <c r="F978" s="45">
        <v>0</v>
      </c>
      <c r="G978" s="45">
        <v>3</v>
      </c>
      <c r="H978" s="106" t="s">
        <v>344</v>
      </c>
      <c r="I978" s="184" t="s">
        <v>11392</v>
      </c>
      <c r="J978" s="184" t="s">
        <v>11392</v>
      </c>
      <c r="K978" s="184" t="s">
        <v>11391</v>
      </c>
      <c r="L978" s="45">
        <v>14</v>
      </c>
      <c r="M978" s="116">
        <v>43424</v>
      </c>
      <c r="N978" s="106" t="s">
        <v>9971</v>
      </c>
      <c r="O978" s="143"/>
      <c r="P97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&lt;tr&gt;&lt;td&gt;42110-0000&lt;/td&gt;&lt;td&gt;Polymer modified rejuvenating asphaltic emulsion&lt;/td&gt;&lt;td&gt;t&lt;/td&gt;&lt;td&gt;POLYMER MODIFIED REJUVENATING ASPHALTIC EMULSION&lt;/td&gt;&lt;td&gt;TON&lt;/td&gt;&lt;td&gt;0&lt;/td&gt;&lt;td&gt;3&lt;/td&gt;&lt;td&gt;N&lt;/td&gt;&lt;td&gt;11/20/2018&lt;/td&gt;&lt;td&gt;&lt;/td&gt;&lt;/tr&gt;</v>
      </c>
      <c r="Q978" s="106" t="str">
        <f>IF(PayItems[[#This Row],[Date Added / Modified]]&gt;0,TEXT(PayItems[[#This Row],[Date Added / Modified]],"m/d/yyy"),"")</f>
        <v>11/20/2018</v>
      </c>
    </row>
    <row r="979" spans="1:17" x14ac:dyDescent="0.3">
      <c r="A979" s="106" t="s">
        <v>11060</v>
      </c>
      <c r="B979" s="106" t="s">
        <v>103</v>
      </c>
      <c r="C979" s="81" t="s">
        <v>124</v>
      </c>
      <c r="D979" s="106" t="s">
        <v>441</v>
      </c>
      <c r="E979" s="88" t="s">
        <v>66</v>
      </c>
      <c r="F979" s="45">
        <v>0</v>
      </c>
      <c r="G979" s="45">
        <v>3</v>
      </c>
      <c r="H979" s="106" t="s">
        <v>344</v>
      </c>
      <c r="I979" s="184" t="s">
        <v>11392</v>
      </c>
      <c r="J979" s="184" t="s">
        <v>11392</v>
      </c>
      <c r="K979" s="184" t="s">
        <v>11391</v>
      </c>
      <c r="L979" s="45">
        <v>14</v>
      </c>
      <c r="M979" s="116">
        <v>43424</v>
      </c>
      <c r="N979" s="106" t="s">
        <v>9971</v>
      </c>
      <c r="O979" s="143"/>
      <c r="P97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&lt;tr&gt;&lt;td&gt;42111-0000&lt;/td&gt;&lt;td&gt;Blotter&lt;/td&gt;&lt;td&gt;t&lt;/td&gt;&lt;td&gt;BLOTTER&lt;/td&gt;&lt;td&gt;TON&lt;/td&gt;&lt;td&gt;0&lt;/td&gt;&lt;td&gt;3&lt;/td&gt;&lt;td&gt;N&lt;/td&gt;&lt;td&gt;11/20/2018&lt;/td&gt;&lt;td&gt;&lt;/td&gt;&lt;/tr&gt;</v>
      </c>
      <c r="Q979" s="106" t="str">
        <f>IF(PayItems[[#This Row],[Date Added / Modified]]&gt;0,TEXT(PayItems[[#This Row],[Date Added / Modified]],"m/d/yyy"),"")</f>
        <v>11/20/2018</v>
      </c>
    </row>
    <row r="980" spans="1:17" x14ac:dyDescent="0.3">
      <c r="A980" s="106" t="s">
        <v>11385</v>
      </c>
      <c r="B980" s="106" t="s">
        <v>11384</v>
      </c>
      <c r="C980" s="55" t="s">
        <v>109</v>
      </c>
      <c r="D980" s="106" t="s">
        <v>11386</v>
      </c>
      <c r="E980" s="45" t="s">
        <v>62</v>
      </c>
      <c r="F980" s="180">
        <v>0</v>
      </c>
      <c r="G980" s="180">
        <v>3</v>
      </c>
      <c r="H980" s="106" t="s">
        <v>344</v>
      </c>
      <c r="I980" s="184" t="s">
        <v>11392</v>
      </c>
      <c r="J980" s="184" t="s">
        <v>11392</v>
      </c>
      <c r="K980" s="184" t="s">
        <v>11391</v>
      </c>
      <c r="L980" s="180">
        <v>14</v>
      </c>
      <c r="M980" s="116">
        <v>44698</v>
      </c>
      <c r="N980" s="106" t="s">
        <v>9977</v>
      </c>
      <c r="O980" s="179"/>
      <c r="P98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&lt;tr&gt;&lt;td&gt;42201-0000&lt;/td&gt;&lt;td&gt;Seal Coat&lt;/td&gt;&lt;td&gt;m2&lt;/td&gt;&lt;td&gt;SEAL COAT&lt;/td&gt;&lt;td&gt;SQYD&lt;/td&gt;&lt;td&gt;0&lt;/td&gt;&lt;td&gt;3&lt;/td&gt;&lt;td&gt;N&lt;/td&gt;&lt;td&gt;5/17/2022&lt;/td&gt;&lt;td&gt;&lt;/td&gt;&lt;/tr&gt;</v>
      </c>
      <c r="Q980" s="181" t="str">
        <f>IF(PayItems[[#This Row],[Date Added / Modified]]&gt;0,TEXT(PayItems[[#This Row],[Date Added / Modified]],"m/d/yyy"),"")</f>
        <v>5/17/2022</v>
      </c>
    </row>
    <row r="981" spans="1:17" x14ac:dyDescent="0.3">
      <c r="A981" s="106" t="s">
        <v>11387</v>
      </c>
      <c r="B981" s="106" t="s">
        <v>103</v>
      </c>
      <c r="C981" s="81" t="s">
        <v>124</v>
      </c>
      <c r="D981" s="106" t="s">
        <v>441</v>
      </c>
      <c r="E981" s="88" t="s">
        <v>66</v>
      </c>
      <c r="F981" s="45">
        <v>0</v>
      </c>
      <c r="G981" s="45">
        <v>3</v>
      </c>
      <c r="H981" s="106" t="s">
        <v>344</v>
      </c>
      <c r="I981" s="184" t="s">
        <v>11392</v>
      </c>
      <c r="J981" s="184" t="s">
        <v>11392</v>
      </c>
      <c r="K981" s="184" t="s">
        <v>11391</v>
      </c>
      <c r="L981" s="45">
        <v>14</v>
      </c>
      <c r="M981" s="116">
        <v>44698</v>
      </c>
      <c r="N981" s="106" t="s">
        <v>9977</v>
      </c>
      <c r="O981" s="143"/>
      <c r="P98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&lt;tr&gt;&lt;td&gt;42210-0000&lt;/td&gt;&lt;td&gt;Blotter&lt;/td&gt;&lt;td&gt;t&lt;/td&gt;&lt;td&gt;BLOTTER&lt;/td&gt;&lt;td&gt;TON&lt;/td&gt;&lt;td&gt;0&lt;/td&gt;&lt;td&gt;3&lt;/td&gt;&lt;td&gt;N&lt;/td&gt;&lt;td&gt;5/17/2022&lt;/td&gt;&lt;td&gt;&lt;/td&gt;&lt;/tr&gt;</v>
      </c>
      <c r="Q981" s="106" t="str">
        <f>IF(PayItems[[#This Row],[Date Added / Modified]]&gt;0,TEXT(PayItems[[#This Row],[Date Added / Modified]],"m/d/yyy"),"")</f>
        <v>5/17/2022</v>
      </c>
    </row>
    <row r="982" spans="1:17" x14ac:dyDescent="0.3">
      <c r="A982" s="106" t="s">
        <v>11140</v>
      </c>
      <c r="B982" s="106" t="s">
        <v>11139</v>
      </c>
      <c r="C982" s="55" t="s">
        <v>109</v>
      </c>
      <c r="D982" s="106" t="s">
        <v>11141</v>
      </c>
      <c r="E982" s="45" t="s">
        <v>62</v>
      </c>
      <c r="F982" s="45">
        <v>0</v>
      </c>
      <c r="G982" s="45">
        <v>3</v>
      </c>
      <c r="H982" s="106" t="s">
        <v>344</v>
      </c>
      <c r="I982" s="184" t="s">
        <v>11392</v>
      </c>
      <c r="J982" s="184" t="s">
        <v>11392</v>
      </c>
      <c r="K982" s="184" t="s">
        <v>11391</v>
      </c>
      <c r="L982" s="45">
        <v>14</v>
      </c>
      <c r="M982" s="116">
        <v>43745</v>
      </c>
      <c r="N982" s="106" t="s">
        <v>9962</v>
      </c>
      <c r="O982" s="106"/>
      <c r="P98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42801-0000&lt;/td&gt;&lt;td&gt;Hydroblasting&lt;/td&gt;&lt;td&gt;m2&lt;/td&gt;&lt;td&gt;HYDROBLASTING&lt;/td&gt;&lt;td&gt;SQYD&lt;/td&gt;&lt;td&gt;0&lt;/td&gt;&lt;td&gt;3&lt;/td&gt;&lt;td&gt;N&lt;/td&gt;&lt;td&gt;10/7/2019&lt;/td&gt;&lt;td&gt;&lt;/td&gt;&lt;/tr&gt;</v>
      </c>
      <c r="Q982" s="106" t="str">
        <f>IF(PayItems[[#This Row],[Date Added / Modified]]&gt;0,TEXT(PayItems[[#This Row],[Date Added / Modified]],"m/d/yyy"),"")</f>
        <v>10/7/2019</v>
      </c>
    </row>
    <row r="983" spans="1:17" x14ac:dyDescent="0.3">
      <c r="A983" s="6" t="s">
        <v>1481</v>
      </c>
      <c r="B983" s="6" t="s">
        <v>34</v>
      </c>
      <c r="C983" s="6" t="s">
        <v>124</v>
      </c>
      <c r="D983" s="6" t="s">
        <v>1482</v>
      </c>
      <c r="E983" s="8" t="s">
        <v>66</v>
      </c>
      <c r="F983" s="8">
        <v>0</v>
      </c>
      <c r="G983" s="8">
        <v>3</v>
      </c>
      <c r="H983" s="6" t="s">
        <v>344</v>
      </c>
      <c r="I983" s="184" t="s">
        <v>11392</v>
      </c>
      <c r="J983" s="184" t="s">
        <v>11392</v>
      </c>
      <c r="K983" s="184" t="s">
        <v>11391</v>
      </c>
      <c r="L983" s="8">
        <v>14</v>
      </c>
      <c r="M983" s="116"/>
      <c r="P9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&lt;tr&gt;&lt;td&gt;42901-0000&lt;/td&gt;&lt;td&gt;Ultra-thin bonded wearing course&lt;/td&gt;&lt;td&gt;t&lt;/td&gt;&lt;td&gt;ULTRA-THIN BONDED WEARING COURSE&lt;/td&gt;&lt;td&gt;TON&lt;/td&gt;&lt;td&gt;0&lt;/td&gt;&lt;td&gt;3&lt;/td&gt;&lt;td&gt;N&lt;/td&gt;&lt;td&gt; &lt;/td&gt;&lt;td&gt;&lt;/td&gt;&lt;/tr&gt;</v>
      </c>
      <c r="Q983" s="106" t="str">
        <f>IF(PayItems[[#This Row],[Date Added / Modified]]&gt;0,TEXT(PayItems[[#This Row],[Date Added / Modified]],"m/d/yyy"),"")</f>
        <v/>
      </c>
    </row>
    <row r="984" spans="1:17" x14ac:dyDescent="0.3">
      <c r="A984" s="6" t="s">
        <v>1483</v>
      </c>
      <c r="B984" s="6" t="s">
        <v>34</v>
      </c>
      <c r="C984" s="6" t="s">
        <v>109</v>
      </c>
      <c r="D984" s="6" t="s">
        <v>1482</v>
      </c>
      <c r="E984" s="8" t="s">
        <v>62</v>
      </c>
      <c r="F984" s="8">
        <v>0</v>
      </c>
      <c r="G984" s="8">
        <v>3</v>
      </c>
      <c r="H984" s="6" t="s">
        <v>344</v>
      </c>
      <c r="I984" s="184" t="s">
        <v>11392</v>
      </c>
      <c r="J984" s="184" t="s">
        <v>11392</v>
      </c>
      <c r="K984" s="184" t="s">
        <v>11391</v>
      </c>
      <c r="L984" s="8">
        <v>14</v>
      </c>
      <c r="M984" s="116"/>
      <c r="P9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&lt;tr&gt;&lt;td&gt;42903-0000&lt;/td&gt;&lt;td&gt;Ultra-thin bonded wearing course&lt;/td&gt;&lt;td&gt;m2&lt;/td&gt;&lt;td&gt;ULTRA-THIN BONDED WEARING COURSE&lt;/td&gt;&lt;td&gt;SQYD&lt;/td&gt;&lt;td&gt;0&lt;/td&gt;&lt;td&gt;3&lt;/td&gt;&lt;td&gt;N&lt;/td&gt;&lt;td&gt; &lt;/td&gt;&lt;td&gt;&lt;/td&gt;&lt;/tr&gt;</v>
      </c>
      <c r="Q984" s="106" t="str">
        <f>IF(PayItems[[#This Row],[Date Added / Modified]]&gt;0,TEXT(PayItems[[#This Row],[Date Added / Modified]],"m/d/yyy"),"")</f>
        <v/>
      </c>
    </row>
    <row r="985" spans="1:17" x14ac:dyDescent="0.3">
      <c r="A985" s="106" t="s">
        <v>10921</v>
      </c>
      <c r="B985" s="106" t="s">
        <v>10919</v>
      </c>
      <c r="C985" s="106" t="s">
        <v>124</v>
      </c>
      <c r="D985" s="106" t="s">
        <v>10922</v>
      </c>
      <c r="E985" s="45" t="s">
        <v>66</v>
      </c>
      <c r="F985" s="45">
        <v>0</v>
      </c>
      <c r="G985" s="45">
        <v>3</v>
      </c>
      <c r="H985" s="106" t="s">
        <v>344</v>
      </c>
      <c r="I985" s="184" t="s">
        <v>11392</v>
      </c>
      <c r="J985" s="184" t="s">
        <v>11392</v>
      </c>
      <c r="K985" s="184" t="s">
        <v>11391</v>
      </c>
      <c r="L985" s="45">
        <v>14</v>
      </c>
      <c r="M985" s="116">
        <v>42948</v>
      </c>
      <c r="N985" s="106" t="s">
        <v>9977</v>
      </c>
      <c r="O985" s="106"/>
      <c r="P98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&lt;tr&gt;&lt;td&gt;42905-0000&lt;/td&gt;&lt;td&gt;Polymer modified emulsion membrane&lt;/td&gt;&lt;td&gt;t&lt;/td&gt;&lt;td&gt;POLYMER MODIFIED EMULSION MEMBRANE&lt;/td&gt;&lt;td&gt;TON&lt;/td&gt;&lt;td&gt;0&lt;/td&gt;&lt;td&gt;3&lt;/td&gt;&lt;td&gt;N&lt;/td&gt;&lt;td&gt;8/1/2017&lt;/td&gt;&lt;td&gt;&lt;/td&gt;&lt;/tr&gt;</v>
      </c>
      <c r="Q985" s="106" t="str">
        <f>IF(PayItems[[#This Row],[Date Added / Modified]]&gt;0,TEXT(PayItems[[#This Row],[Date Added / Modified]],"m/d/yyy"),"")</f>
        <v>8/1/2017</v>
      </c>
    </row>
    <row r="986" spans="1:17" x14ac:dyDescent="0.3">
      <c r="A986" s="106" t="s">
        <v>11153</v>
      </c>
      <c r="B986" s="106" t="s">
        <v>11152</v>
      </c>
      <c r="C986" s="106" t="s">
        <v>109</v>
      </c>
      <c r="D986" s="106" t="s">
        <v>11154</v>
      </c>
      <c r="E986" s="45" t="s">
        <v>62</v>
      </c>
      <c r="F986" s="45">
        <v>0</v>
      </c>
      <c r="G986" s="45">
        <v>3</v>
      </c>
      <c r="H986" s="106" t="s">
        <v>344</v>
      </c>
      <c r="I986" s="184" t="s">
        <v>11392</v>
      </c>
      <c r="J986" s="184" t="s">
        <v>11392</v>
      </c>
      <c r="K986" s="184" t="s">
        <v>11391</v>
      </c>
      <c r="L986" s="45">
        <v>14</v>
      </c>
      <c r="M986" s="116">
        <v>43787</v>
      </c>
      <c r="N986" s="106" t="s">
        <v>9962</v>
      </c>
      <c r="O986" s="106"/>
      <c r="P98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&lt;tr&gt;&lt;td&gt;43001-0000&lt;/td&gt;&lt;td&gt;High friction surface treatment&lt;/td&gt;&lt;td&gt;m2&lt;/td&gt;&lt;td&gt;HIGH FRICTION SURFACE TREATMENT&lt;/td&gt;&lt;td&gt;SQYD&lt;/td&gt;&lt;td&gt;0&lt;/td&gt;&lt;td&gt;3&lt;/td&gt;&lt;td&gt;N&lt;/td&gt;&lt;td&gt;11/18/2019&lt;/td&gt;&lt;td&gt;&lt;/td&gt;&lt;/tr&gt;</v>
      </c>
      <c r="Q986" s="106" t="str">
        <f>IF(PayItems[[#This Row],[Date Added / Modified]]&gt;0,TEXT(PayItems[[#This Row],[Date Added / Modified]],"m/d/yyy"),"")</f>
        <v>11/18/2019</v>
      </c>
    </row>
    <row r="987" spans="1:17" s="88" customFormat="1" x14ac:dyDescent="0.3">
      <c r="A987" s="106" t="s">
        <v>11349</v>
      </c>
      <c r="B987" s="106" t="s">
        <v>11348</v>
      </c>
      <c r="C987" s="106" t="s">
        <v>124</v>
      </c>
      <c r="D987" s="106" t="s">
        <v>11350</v>
      </c>
      <c r="E987" s="45" t="s">
        <v>66</v>
      </c>
      <c r="F987" s="180">
        <v>0</v>
      </c>
      <c r="G987" s="180">
        <v>3</v>
      </c>
      <c r="H987" s="106" t="s">
        <v>344</v>
      </c>
      <c r="I987" s="184" t="s">
        <v>11392</v>
      </c>
      <c r="J987" s="184" t="s">
        <v>11392</v>
      </c>
      <c r="K987" s="184" t="s">
        <v>11391</v>
      </c>
      <c r="L987" s="180">
        <v>14</v>
      </c>
      <c r="M987" s="116">
        <v>44473</v>
      </c>
      <c r="N987" s="106" t="s">
        <v>9971</v>
      </c>
      <c r="O987" s="179"/>
      <c r="P98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&lt;tr&gt;&lt;td&gt;43101-0000&lt;/td&gt;&lt;td&gt;Thin lift asphalt concrete pavement&lt;/td&gt;&lt;td&gt;t&lt;/td&gt;&lt;td&gt;THIN LIFT ASPHALT CONCRETE PAVEMENT&lt;/td&gt;&lt;td&gt;TON&lt;/td&gt;&lt;td&gt;0&lt;/td&gt;&lt;td&gt;3&lt;/td&gt;&lt;td&gt;N&lt;/td&gt;&lt;td&gt;10/4/2021&lt;/td&gt;&lt;td&gt;&lt;/td&gt;&lt;/tr&gt;</v>
      </c>
      <c r="Q987" s="181" t="str">
        <f>IF(PayItems[[#This Row],[Date Added / Modified]]&gt;0,TEXT(PayItems[[#This Row],[Date Added / Modified]],"m/d/yyy"),"")</f>
        <v>10/4/2021</v>
      </c>
    </row>
    <row r="988" spans="1:17" x14ac:dyDescent="0.3">
      <c r="A988" s="106" t="s">
        <v>11462</v>
      </c>
      <c r="B988" s="106" t="s">
        <v>11348</v>
      </c>
      <c r="C988" s="106" t="s">
        <v>109</v>
      </c>
      <c r="D988" s="106" t="s">
        <v>11350</v>
      </c>
      <c r="E988" s="45" t="s">
        <v>62</v>
      </c>
      <c r="F988" s="180">
        <v>0</v>
      </c>
      <c r="G988" s="180">
        <v>3</v>
      </c>
      <c r="H988" s="106" t="s">
        <v>184</v>
      </c>
      <c r="I988" s="185" t="s">
        <v>11392</v>
      </c>
      <c r="J988" s="185" t="s">
        <v>11392</v>
      </c>
      <c r="K988" s="185" t="s">
        <v>11391</v>
      </c>
      <c r="L988" s="188">
        <v>14</v>
      </c>
      <c r="M988" s="116">
        <v>45460</v>
      </c>
      <c r="N988" s="106" t="s">
        <v>9962</v>
      </c>
      <c r="O988" s="187"/>
      <c r="P98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&lt;tr&gt;&lt;td&gt;43102-0000&lt;/td&gt;&lt;td&gt;Thin lift asphalt concrete pavement&lt;/td&gt;&lt;td&gt;m2&lt;/td&gt;&lt;td&gt;THIN LIFT ASPHALT CONCRETE PAVEMENT&lt;/td&gt;&lt;td&gt;SQYD&lt;/td&gt;&lt;td&gt;0&lt;/td&gt;&lt;td&gt;3&lt;/td&gt;&lt;td&gt;NM&lt;/td&gt;&lt;td&gt;6/17/2024&lt;/td&gt;&lt;td&gt;&lt;/td&gt;&lt;/tr&gt;</v>
      </c>
      <c r="Q988" s="189" t="str">
        <f>IF(PayItems[[#This Row],[Date Added / Modified]]&gt;0,TEXT(PayItems[[#This Row],[Date Added / Modified]],"m/d/yyy"),"")</f>
        <v>6/17/2024</v>
      </c>
    </row>
    <row r="989" spans="1:17" x14ac:dyDescent="0.3">
      <c r="A989" s="6" t="s">
        <v>1484</v>
      </c>
      <c r="B989" s="6" t="s">
        <v>8838</v>
      </c>
      <c r="C989" s="6" t="s">
        <v>109</v>
      </c>
      <c r="D989" s="6" t="s">
        <v>8729</v>
      </c>
      <c r="E989" s="6" t="s">
        <v>62</v>
      </c>
      <c r="F989" s="8">
        <v>0</v>
      </c>
      <c r="G989" s="8">
        <v>3</v>
      </c>
      <c r="H989" s="6" t="s">
        <v>344</v>
      </c>
      <c r="I989" s="184" t="s">
        <v>11392</v>
      </c>
      <c r="J989" s="184" t="s">
        <v>11392</v>
      </c>
      <c r="K989" s="184" t="s">
        <v>11391</v>
      </c>
      <c r="L989" s="8">
        <v>14</v>
      </c>
      <c r="M989" s="116"/>
      <c r="P9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&lt;tr&gt;&lt;td&gt;50101-0600&lt;/td&gt;&lt;td&gt;Minor concrete pavement, reinforced, 150mm depth&lt;/td&gt;&lt;td&gt;m2&lt;/td&gt;&lt;td&gt;MINOR CONCRETE PAVEMENT, REINFORCED, 6-INCH DEPTH&lt;/td&gt;&lt;td&gt;SQYD&lt;/td&gt;&lt;td&gt;0&lt;/td&gt;&lt;td&gt;3&lt;/td&gt;&lt;td&gt;N&lt;/td&gt;&lt;td&gt; &lt;/td&gt;&lt;td&gt;&lt;/td&gt;&lt;/tr&gt;</v>
      </c>
      <c r="Q989" s="106" t="str">
        <f>IF(PayItems[[#This Row],[Date Added / Modified]]&gt;0,TEXT(PayItems[[#This Row],[Date Added / Modified]],"m/d/yyy"),"")</f>
        <v/>
      </c>
    </row>
    <row r="990" spans="1:17" x14ac:dyDescent="0.3">
      <c r="A990" s="6" t="s">
        <v>1485</v>
      </c>
      <c r="B990" s="6" t="s">
        <v>8839</v>
      </c>
      <c r="C990" s="6" t="s">
        <v>109</v>
      </c>
      <c r="D990" s="6" t="s">
        <v>8832</v>
      </c>
      <c r="E990" s="6" t="s">
        <v>62</v>
      </c>
      <c r="F990" s="8">
        <v>0</v>
      </c>
      <c r="G990" s="8">
        <v>3</v>
      </c>
      <c r="H990" s="6" t="s">
        <v>344</v>
      </c>
      <c r="I990" s="184" t="s">
        <v>11392</v>
      </c>
      <c r="J990" s="184" t="s">
        <v>11392</v>
      </c>
      <c r="K990" s="184" t="s">
        <v>11391</v>
      </c>
      <c r="L990" s="8">
        <v>14</v>
      </c>
      <c r="M990" s="116"/>
      <c r="P9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&lt;tr&gt;&lt;td&gt;50101-0700&lt;/td&gt;&lt;td&gt;Minor concrete pavement, reinforced, 175mm depth&lt;/td&gt;&lt;td&gt;m2&lt;/td&gt;&lt;td&gt;MINOR CONCRETE PAVEMENT, REINFORCED, 7-INCH DEPTH&lt;/td&gt;&lt;td&gt;SQYD&lt;/td&gt;&lt;td&gt;0&lt;/td&gt;&lt;td&gt;3&lt;/td&gt;&lt;td&gt;N&lt;/td&gt;&lt;td&gt; &lt;/td&gt;&lt;td&gt;&lt;/td&gt;&lt;/tr&gt;</v>
      </c>
      <c r="Q990" s="106" t="str">
        <f>IF(PayItems[[#This Row],[Date Added / Modified]]&gt;0,TEXT(PayItems[[#This Row],[Date Added / Modified]],"m/d/yyy"),"")</f>
        <v/>
      </c>
    </row>
    <row r="991" spans="1:17" x14ac:dyDescent="0.3">
      <c r="A991" s="6" t="s">
        <v>1486</v>
      </c>
      <c r="B991" s="6" t="s">
        <v>8840</v>
      </c>
      <c r="C991" s="6" t="s">
        <v>109</v>
      </c>
      <c r="D991" s="6" t="s">
        <v>8833</v>
      </c>
      <c r="E991" s="6" t="s">
        <v>62</v>
      </c>
      <c r="F991" s="8">
        <v>0</v>
      </c>
      <c r="G991" s="8">
        <v>3</v>
      </c>
      <c r="H991" s="6" t="s">
        <v>344</v>
      </c>
      <c r="I991" s="184" t="s">
        <v>11392</v>
      </c>
      <c r="J991" s="184" t="s">
        <v>11392</v>
      </c>
      <c r="K991" s="184" t="s">
        <v>11391</v>
      </c>
      <c r="L991" s="8">
        <v>14</v>
      </c>
      <c r="M991" s="116"/>
      <c r="P9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&lt;tr&gt;&lt;td&gt;50101-0800&lt;/td&gt;&lt;td&gt;Minor concrete pavement, reinforced, 200mm depth&lt;/td&gt;&lt;td&gt;m2&lt;/td&gt;&lt;td&gt;MINOR CONCRETE PAVEMENT, REINFORCED, 8-INCH DEPTH&lt;/td&gt;&lt;td&gt;SQYD&lt;/td&gt;&lt;td&gt;0&lt;/td&gt;&lt;td&gt;3&lt;/td&gt;&lt;td&gt;N&lt;/td&gt;&lt;td&gt; &lt;/td&gt;&lt;td&gt;&lt;/td&gt;&lt;/tr&gt;</v>
      </c>
      <c r="Q991" s="106" t="str">
        <f>IF(PayItems[[#This Row],[Date Added / Modified]]&gt;0,TEXT(PayItems[[#This Row],[Date Added / Modified]],"m/d/yyy"),"")</f>
        <v/>
      </c>
    </row>
    <row r="992" spans="1:17" x14ac:dyDescent="0.3">
      <c r="A992" s="6" t="s">
        <v>1487</v>
      </c>
      <c r="B992" s="6" t="s">
        <v>8841</v>
      </c>
      <c r="C992" s="6" t="s">
        <v>109</v>
      </c>
      <c r="D992" s="6" t="s">
        <v>8834</v>
      </c>
      <c r="E992" s="6" t="s">
        <v>62</v>
      </c>
      <c r="F992" s="8">
        <v>0</v>
      </c>
      <c r="G992" s="8">
        <v>3</v>
      </c>
      <c r="H992" s="6" t="s">
        <v>344</v>
      </c>
      <c r="I992" s="184" t="s">
        <v>11392</v>
      </c>
      <c r="J992" s="184" t="s">
        <v>11392</v>
      </c>
      <c r="K992" s="184" t="s">
        <v>11391</v>
      </c>
      <c r="L992" s="8">
        <v>14</v>
      </c>
      <c r="M992" s="116"/>
      <c r="P9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&lt;tr&gt;&lt;td&gt;50101-0900&lt;/td&gt;&lt;td&gt;Minor concrete pavement, reinforced, 225mm depth&lt;/td&gt;&lt;td&gt;m2&lt;/td&gt;&lt;td&gt;MINOR CONCRETE PAVEMENT, REINFORCED, 9-INCH DEPTH&lt;/td&gt;&lt;td&gt;SQYD&lt;/td&gt;&lt;td&gt;0&lt;/td&gt;&lt;td&gt;3&lt;/td&gt;&lt;td&gt;N&lt;/td&gt;&lt;td&gt; &lt;/td&gt;&lt;td&gt;&lt;/td&gt;&lt;/tr&gt;</v>
      </c>
      <c r="Q992" s="106" t="str">
        <f>IF(PayItems[[#This Row],[Date Added / Modified]]&gt;0,TEXT(PayItems[[#This Row],[Date Added / Modified]],"m/d/yyy"),"")</f>
        <v/>
      </c>
    </row>
    <row r="993" spans="1:17" x14ac:dyDescent="0.3">
      <c r="A993" s="6" t="s">
        <v>1488</v>
      </c>
      <c r="B993" s="6" t="s">
        <v>8842</v>
      </c>
      <c r="C993" s="6" t="s">
        <v>109</v>
      </c>
      <c r="D993" s="6" t="s">
        <v>8835</v>
      </c>
      <c r="E993" s="6" t="s">
        <v>62</v>
      </c>
      <c r="F993" s="8">
        <v>0</v>
      </c>
      <c r="G993" s="8">
        <v>3</v>
      </c>
      <c r="H993" s="6" t="s">
        <v>344</v>
      </c>
      <c r="I993" s="184" t="s">
        <v>11392</v>
      </c>
      <c r="J993" s="184" t="s">
        <v>11392</v>
      </c>
      <c r="K993" s="184" t="s">
        <v>11391</v>
      </c>
      <c r="L993" s="8">
        <v>14</v>
      </c>
      <c r="M993" s="116"/>
      <c r="P9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&lt;tr&gt;&lt;td&gt;50101-1000&lt;/td&gt;&lt;td&gt;Minor concrete pavement, reinforced, 250mm depth&lt;/td&gt;&lt;td&gt;m2&lt;/td&gt;&lt;td&gt;MINOR CONCRETE PAVEMENT, REINFORCED, 10-INCH DEPTH&lt;/td&gt;&lt;td&gt;SQYD&lt;/td&gt;&lt;td&gt;0&lt;/td&gt;&lt;td&gt;3&lt;/td&gt;&lt;td&gt;N&lt;/td&gt;&lt;td&gt; &lt;/td&gt;&lt;td&gt;&lt;/td&gt;&lt;/tr&gt;</v>
      </c>
      <c r="Q993" s="106" t="str">
        <f>IF(PayItems[[#This Row],[Date Added / Modified]]&gt;0,TEXT(PayItems[[#This Row],[Date Added / Modified]],"m/d/yyy"),"")</f>
        <v/>
      </c>
    </row>
    <row r="994" spans="1:17" x14ac:dyDescent="0.3">
      <c r="A994" s="6" t="s">
        <v>1489</v>
      </c>
      <c r="B994" s="6" t="s">
        <v>8843</v>
      </c>
      <c r="C994" s="6" t="s">
        <v>109</v>
      </c>
      <c r="D994" s="6" t="s">
        <v>8836</v>
      </c>
      <c r="E994" s="6" t="s">
        <v>62</v>
      </c>
      <c r="F994" s="8">
        <v>0</v>
      </c>
      <c r="G994" s="8">
        <v>3</v>
      </c>
      <c r="H994" s="6" t="s">
        <v>344</v>
      </c>
      <c r="I994" s="184" t="s">
        <v>11392</v>
      </c>
      <c r="J994" s="184" t="s">
        <v>11392</v>
      </c>
      <c r="K994" s="184" t="s">
        <v>11391</v>
      </c>
      <c r="L994" s="8">
        <v>14</v>
      </c>
      <c r="M994" s="116"/>
      <c r="P9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&lt;tr&gt;&lt;td&gt;50101-1100&lt;/td&gt;&lt;td&gt;Minor concrete pavement, reinforced, 275mm depth&lt;/td&gt;&lt;td&gt;m2&lt;/td&gt;&lt;td&gt;MINOR CONCRETE PAVEMENT, REINFORCED, 11-INCH DEPTH&lt;/td&gt;&lt;td&gt;SQYD&lt;/td&gt;&lt;td&gt;0&lt;/td&gt;&lt;td&gt;3&lt;/td&gt;&lt;td&gt;N&lt;/td&gt;&lt;td&gt; &lt;/td&gt;&lt;td&gt;&lt;/td&gt;&lt;/tr&gt;</v>
      </c>
      <c r="Q994" s="106" t="str">
        <f>IF(PayItems[[#This Row],[Date Added / Modified]]&gt;0,TEXT(PayItems[[#This Row],[Date Added / Modified]],"m/d/yyy"),"")</f>
        <v/>
      </c>
    </row>
    <row r="995" spans="1:17" x14ac:dyDescent="0.3">
      <c r="A995" s="6" t="s">
        <v>1490</v>
      </c>
      <c r="B995" s="6" t="s">
        <v>8844</v>
      </c>
      <c r="C995" s="6" t="s">
        <v>109</v>
      </c>
      <c r="D995" s="6" t="s">
        <v>8837</v>
      </c>
      <c r="E995" s="6" t="s">
        <v>62</v>
      </c>
      <c r="F995" s="8">
        <v>0</v>
      </c>
      <c r="G995" s="8">
        <v>3</v>
      </c>
      <c r="H995" s="6" t="s">
        <v>344</v>
      </c>
      <c r="I995" s="184" t="s">
        <v>11392</v>
      </c>
      <c r="J995" s="184" t="s">
        <v>11392</v>
      </c>
      <c r="K995" s="184" t="s">
        <v>11391</v>
      </c>
      <c r="L995" s="8">
        <v>14</v>
      </c>
      <c r="M995" s="116"/>
      <c r="P9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&lt;tr&gt;&lt;td&gt;50101-1200&lt;/td&gt;&lt;td&gt;Minor concrete pavement, reinforced, 300mm depth&lt;/td&gt;&lt;td&gt;m2&lt;/td&gt;&lt;td&gt;MINOR CONCRETE PAVEMENT, REINFORCED, 12-INCH DEPTH&lt;/td&gt;&lt;td&gt;SQYD&lt;/td&gt;&lt;td&gt;0&lt;/td&gt;&lt;td&gt;3&lt;/td&gt;&lt;td&gt;N&lt;/td&gt;&lt;td&gt; &lt;/td&gt;&lt;td&gt;&lt;/td&gt;&lt;/tr&gt;</v>
      </c>
      <c r="Q995" s="106" t="str">
        <f>IF(PayItems[[#This Row],[Date Added / Modified]]&gt;0,TEXT(PayItems[[#This Row],[Date Added / Modified]],"m/d/yyy"),"")</f>
        <v/>
      </c>
    </row>
    <row r="996" spans="1:17" x14ac:dyDescent="0.3">
      <c r="A996" s="6" t="s">
        <v>10155</v>
      </c>
      <c r="B996" s="6" t="s">
        <v>10156</v>
      </c>
      <c r="C996" s="6" t="s">
        <v>109</v>
      </c>
      <c r="D996" s="6" t="s">
        <v>10157</v>
      </c>
      <c r="E996" s="6" t="s">
        <v>62</v>
      </c>
      <c r="F996" s="8">
        <v>0</v>
      </c>
      <c r="G996" s="8">
        <v>3</v>
      </c>
      <c r="H996" s="6" t="s">
        <v>344</v>
      </c>
      <c r="I996" s="184" t="s">
        <v>11392</v>
      </c>
      <c r="J996" s="184" t="s">
        <v>11392</v>
      </c>
      <c r="K996" s="184" t="s">
        <v>11391</v>
      </c>
      <c r="L996" s="8">
        <v>14</v>
      </c>
      <c r="M996" s="116">
        <v>42214</v>
      </c>
      <c r="N996" s="106" t="s">
        <v>9977</v>
      </c>
      <c r="O996" s="106"/>
      <c r="P9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&lt;tr&gt;&lt;td&gt;50101-2500&lt;/td&gt;&lt;td&gt;Minor concrete pavement, plain, 125mm depth&lt;/td&gt;&lt;td&gt;m2&lt;/td&gt;&lt;td&gt;MINOR CONCRETE PAVEMENT, PLAIN, 5-INCH DEPTH&lt;/td&gt;&lt;td&gt;SQYD&lt;/td&gt;&lt;td&gt;0&lt;/td&gt;&lt;td&gt;3&lt;/td&gt;&lt;td&gt;N&lt;/td&gt;&lt;td&gt;7/29/2015&lt;/td&gt;&lt;td&gt;&lt;/td&gt;&lt;/tr&gt;</v>
      </c>
      <c r="Q996" s="106" t="str">
        <f>IF(PayItems[[#This Row],[Date Added / Modified]]&gt;0,TEXT(PayItems[[#This Row],[Date Added / Modified]],"m/d/yyy"),"")</f>
        <v>7/29/2015</v>
      </c>
    </row>
    <row r="997" spans="1:17" x14ac:dyDescent="0.3">
      <c r="A997" s="6" t="s">
        <v>9116</v>
      </c>
      <c r="B997" s="6" t="s">
        <v>8851</v>
      </c>
      <c r="C997" s="6" t="s">
        <v>109</v>
      </c>
      <c r="D997" s="6" t="s">
        <v>8730</v>
      </c>
      <c r="E997" s="6" t="s">
        <v>62</v>
      </c>
      <c r="F997" s="8">
        <v>0</v>
      </c>
      <c r="G997" s="8">
        <v>3</v>
      </c>
      <c r="H997" s="6" t="s">
        <v>344</v>
      </c>
      <c r="I997" s="184" t="s">
        <v>11392</v>
      </c>
      <c r="J997" s="184" t="s">
        <v>11392</v>
      </c>
      <c r="K997" s="184" t="s">
        <v>11391</v>
      </c>
      <c r="L997" s="8">
        <v>14</v>
      </c>
      <c r="M997" s="116"/>
      <c r="P9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&lt;tr&gt;&lt;td&gt;50101-2600&lt;/td&gt;&lt;td&gt;Minor concrete pavement, plain, 150mm depth&lt;/td&gt;&lt;td&gt;m2&lt;/td&gt;&lt;td&gt;MINOR CONCRETE PAVEMENT, PLAIN, 6-INCH DEPTH&lt;/td&gt;&lt;td&gt;SQYD&lt;/td&gt;&lt;td&gt;0&lt;/td&gt;&lt;td&gt;3&lt;/td&gt;&lt;td&gt;N&lt;/td&gt;&lt;td&gt; &lt;/td&gt;&lt;td&gt;&lt;/td&gt;&lt;/tr&gt;</v>
      </c>
      <c r="Q997" s="106" t="str">
        <f>IF(PayItems[[#This Row],[Date Added / Modified]]&gt;0,TEXT(PayItems[[#This Row],[Date Added / Modified]],"m/d/yyy"),"")</f>
        <v/>
      </c>
    </row>
    <row r="998" spans="1:17" x14ac:dyDescent="0.3">
      <c r="A998" s="6" t="s">
        <v>9117</v>
      </c>
      <c r="B998" s="6" t="s">
        <v>8852</v>
      </c>
      <c r="C998" s="6" t="s">
        <v>109</v>
      </c>
      <c r="D998" s="6" t="s">
        <v>8845</v>
      </c>
      <c r="E998" s="6" t="s">
        <v>62</v>
      </c>
      <c r="F998" s="8">
        <v>0</v>
      </c>
      <c r="G998" s="8">
        <v>3</v>
      </c>
      <c r="H998" s="6" t="s">
        <v>344</v>
      </c>
      <c r="I998" s="184" t="s">
        <v>11392</v>
      </c>
      <c r="J998" s="184" t="s">
        <v>11392</v>
      </c>
      <c r="K998" s="184" t="s">
        <v>11391</v>
      </c>
      <c r="L998" s="8">
        <v>14</v>
      </c>
      <c r="M998" s="116"/>
      <c r="P9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&lt;tr&gt;&lt;td&gt;50101-2700&lt;/td&gt;&lt;td&gt;Minor concrete pavement, plain, 175mm depth&lt;/td&gt;&lt;td&gt;m2&lt;/td&gt;&lt;td&gt;MINOR CONCRETE PAVEMENT, PLAIN, 7-INCH DEPTH&lt;/td&gt;&lt;td&gt;SQYD&lt;/td&gt;&lt;td&gt;0&lt;/td&gt;&lt;td&gt;3&lt;/td&gt;&lt;td&gt;N&lt;/td&gt;&lt;td&gt; &lt;/td&gt;&lt;td&gt;&lt;/td&gt;&lt;/tr&gt;</v>
      </c>
      <c r="Q998" s="106" t="str">
        <f>IF(PayItems[[#This Row],[Date Added / Modified]]&gt;0,TEXT(PayItems[[#This Row],[Date Added / Modified]],"m/d/yyy"),"")</f>
        <v/>
      </c>
    </row>
    <row r="999" spans="1:17" x14ac:dyDescent="0.3">
      <c r="A999" s="6" t="s">
        <v>9118</v>
      </c>
      <c r="B999" s="6" t="s">
        <v>8853</v>
      </c>
      <c r="C999" s="6" t="s">
        <v>109</v>
      </c>
      <c r="D999" s="6" t="s">
        <v>8846</v>
      </c>
      <c r="E999" s="6" t="s">
        <v>62</v>
      </c>
      <c r="F999" s="8">
        <v>0</v>
      </c>
      <c r="G999" s="8">
        <v>3</v>
      </c>
      <c r="H999" s="6" t="s">
        <v>344</v>
      </c>
      <c r="I999" s="184" t="s">
        <v>11392</v>
      </c>
      <c r="J999" s="184" t="s">
        <v>11392</v>
      </c>
      <c r="K999" s="184" t="s">
        <v>11391</v>
      </c>
      <c r="L999" s="8">
        <v>14</v>
      </c>
      <c r="M999" s="116"/>
      <c r="P9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&lt;tr&gt;&lt;td&gt;50101-2800&lt;/td&gt;&lt;td&gt;Minor concrete pavement, plain, 200mm depth&lt;/td&gt;&lt;td&gt;m2&lt;/td&gt;&lt;td&gt;MINOR CONCRETE PAVEMENT, PLAIN, 8-INCH DEPTH&lt;/td&gt;&lt;td&gt;SQYD&lt;/td&gt;&lt;td&gt;0&lt;/td&gt;&lt;td&gt;3&lt;/td&gt;&lt;td&gt;N&lt;/td&gt;&lt;td&gt; &lt;/td&gt;&lt;td&gt;&lt;/td&gt;&lt;/tr&gt;</v>
      </c>
      <c r="Q999" s="106" t="str">
        <f>IF(PayItems[[#This Row],[Date Added / Modified]]&gt;0,TEXT(PayItems[[#This Row],[Date Added / Modified]],"m/d/yyy"),"")</f>
        <v/>
      </c>
    </row>
    <row r="1000" spans="1:17" x14ac:dyDescent="0.3">
      <c r="A1000" s="6" t="s">
        <v>9119</v>
      </c>
      <c r="B1000" s="6" t="s">
        <v>8854</v>
      </c>
      <c r="C1000" s="6" t="s">
        <v>109</v>
      </c>
      <c r="D1000" s="6" t="s">
        <v>8847</v>
      </c>
      <c r="E1000" s="6" t="s">
        <v>62</v>
      </c>
      <c r="F1000" s="8">
        <v>0</v>
      </c>
      <c r="G1000" s="8">
        <v>3</v>
      </c>
      <c r="H1000" s="6" t="s">
        <v>344</v>
      </c>
      <c r="I1000" s="184" t="s">
        <v>11392</v>
      </c>
      <c r="J1000" s="184" t="s">
        <v>11392</v>
      </c>
      <c r="K1000" s="184" t="s">
        <v>11391</v>
      </c>
      <c r="L1000" s="8">
        <v>14</v>
      </c>
      <c r="M1000" s="116"/>
      <c r="P10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&lt;tr&gt;&lt;td&gt;50101-2900&lt;/td&gt;&lt;td&gt;Minor concrete pavement, plain, 225mm depth&lt;/td&gt;&lt;td&gt;m2&lt;/td&gt;&lt;td&gt;MINOR CONCRETE PAVEMENT, PLAIN, 9-INCH DEPTH&lt;/td&gt;&lt;td&gt;SQYD&lt;/td&gt;&lt;td&gt;0&lt;/td&gt;&lt;td&gt;3&lt;/td&gt;&lt;td&gt;N&lt;/td&gt;&lt;td&gt; &lt;/td&gt;&lt;td&gt;&lt;/td&gt;&lt;/tr&gt;</v>
      </c>
      <c r="Q1000" s="106" t="str">
        <f>IF(PayItems[[#This Row],[Date Added / Modified]]&gt;0,TEXT(PayItems[[#This Row],[Date Added / Modified]],"m/d/yyy"),"")</f>
        <v/>
      </c>
    </row>
    <row r="1001" spans="1:17" x14ac:dyDescent="0.3">
      <c r="A1001" s="6" t="s">
        <v>9120</v>
      </c>
      <c r="B1001" s="6" t="s">
        <v>8855</v>
      </c>
      <c r="C1001" s="6" t="s">
        <v>109</v>
      </c>
      <c r="D1001" s="6" t="s">
        <v>8848</v>
      </c>
      <c r="E1001" s="6" t="s">
        <v>62</v>
      </c>
      <c r="F1001" s="8">
        <v>0</v>
      </c>
      <c r="G1001" s="8">
        <v>3</v>
      </c>
      <c r="H1001" s="6" t="s">
        <v>344</v>
      </c>
      <c r="I1001" s="184" t="s">
        <v>11392</v>
      </c>
      <c r="J1001" s="184" t="s">
        <v>11392</v>
      </c>
      <c r="K1001" s="184" t="s">
        <v>11391</v>
      </c>
      <c r="L1001" s="8">
        <v>14</v>
      </c>
      <c r="M1001" s="116"/>
      <c r="P10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&lt;tr&gt;&lt;td&gt;50101-3000&lt;/td&gt;&lt;td&gt;Minor concrete pavement, plain, 250mm depth&lt;/td&gt;&lt;td&gt;m2&lt;/td&gt;&lt;td&gt;MINOR CONCRETE PAVEMENT, PLAIN, 10-INCH DEPTH&lt;/td&gt;&lt;td&gt;SQYD&lt;/td&gt;&lt;td&gt;0&lt;/td&gt;&lt;td&gt;3&lt;/td&gt;&lt;td&gt;N&lt;/td&gt;&lt;td&gt; &lt;/td&gt;&lt;td&gt;&lt;/td&gt;&lt;/tr&gt;</v>
      </c>
      <c r="Q1001" s="106" t="str">
        <f>IF(PayItems[[#This Row],[Date Added / Modified]]&gt;0,TEXT(PayItems[[#This Row],[Date Added / Modified]],"m/d/yyy"),"")</f>
        <v/>
      </c>
    </row>
    <row r="1002" spans="1:17" x14ac:dyDescent="0.3">
      <c r="A1002" s="6" t="s">
        <v>9121</v>
      </c>
      <c r="B1002" s="6" t="s">
        <v>8856</v>
      </c>
      <c r="C1002" s="6" t="s">
        <v>109</v>
      </c>
      <c r="D1002" s="6" t="s">
        <v>8849</v>
      </c>
      <c r="E1002" s="6" t="s">
        <v>62</v>
      </c>
      <c r="F1002" s="8">
        <v>0</v>
      </c>
      <c r="G1002" s="8">
        <v>3</v>
      </c>
      <c r="H1002" s="6" t="s">
        <v>344</v>
      </c>
      <c r="I1002" s="184" t="s">
        <v>11392</v>
      </c>
      <c r="J1002" s="184" t="s">
        <v>11392</v>
      </c>
      <c r="K1002" s="184" t="s">
        <v>11391</v>
      </c>
      <c r="L1002" s="8">
        <v>14</v>
      </c>
      <c r="M1002" s="116"/>
      <c r="P10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&lt;tr&gt;&lt;td&gt;50101-3100&lt;/td&gt;&lt;td&gt;Minor concrete pavement, plain, 275mm depth&lt;/td&gt;&lt;td&gt;m2&lt;/td&gt;&lt;td&gt;MINOR CONCRETE PAVEMENT, PLAIN, 11-INCH DEPTH&lt;/td&gt;&lt;td&gt;SQYD&lt;/td&gt;&lt;td&gt;0&lt;/td&gt;&lt;td&gt;3&lt;/td&gt;&lt;td&gt;N&lt;/td&gt;&lt;td&gt; &lt;/td&gt;&lt;td&gt;&lt;/td&gt;&lt;/tr&gt;</v>
      </c>
      <c r="Q1002" s="106" t="str">
        <f>IF(PayItems[[#This Row],[Date Added / Modified]]&gt;0,TEXT(PayItems[[#This Row],[Date Added / Modified]],"m/d/yyy"),"")</f>
        <v/>
      </c>
    </row>
    <row r="1003" spans="1:17" x14ac:dyDescent="0.3">
      <c r="A1003" s="6" t="s">
        <v>9122</v>
      </c>
      <c r="B1003" s="6" t="s">
        <v>8857</v>
      </c>
      <c r="C1003" s="6" t="s">
        <v>109</v>
      </c>
      <c r="D1003" s="6" t="s">
        <v>8850</v>
      </c>
      <c r="E1003" s="6" t="s">
        <v>62</v>
      </c>
      <c r="F1003" s="8">
        <v>0</v>
      </c>
      <c r="G1003" s="8">
        <v>3</v>
      </c>
      <c r="H1003" s="6" t="s">
        <v>344</v>
      </c>
      <c r="I1003" s="184" t="s">
        <v>11392</v>
      </c>
      <c r="J1003" s="184" t="s">
        <v>11392</v>
      </c>
      <c r="K1003" s="184" t="s">
        <v>11391</v>
      </c>
      <c r="L1003" s="8">
        <v>14</v>
      </c>
      <c r="M1003" s="116"/>
      <c r="P10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&lt;tr&gt;&lt;td&gt;50101-3200&lt;/td&gt;&lt;td&gt;Minor concrete pavement, plain, 300mm depth&lt;/td&gt;&lt;td&gt;m2&lt;/td&gt;&lt;td&gt;MINOR CONCRETE PAVEMENT, PLAIN, 12-INCH DEPTH&lt;/td&gt;&lt;td&gt;SQYD&lt;/td&gt;&lt;td&gt;0&lt;/td&gt;&lt;td&gt;3&lt;/td&gt;&lt;td&gt;N&lt;/td&gt;&lt;td&gt; &lt;/td&gt;&lt;td&gt;&lt;/td&gt;&lt;/tr&gt;</v>
      </c>
      <c r="Q1003" s="106" t="str">
        <f>IF(PayItems[[#This Row],[Date Added / Modified]]&gt;0,TEXT(PayItems[[#This Row],[Date Added / Modified]],"m/d/yyy"),"")</f>
        <v/>
      </c>
    </row>
    <row r="1004" spans="1:17" x14ac:dyDescent="0.3">
      <c r="A1004" s="6" t="s">
        <v>1491</v>
      </c>
      <c r="B1004" s="6" t="s">
        <v>8861</v>
      </c>
      <c r="C1004" s="6" t="s">
        <v>109</v>
      </c>
      <c r="D1004" s="6" t="s">
        <v>8858</v>
      </c>
      <c r="E1004" s="6" t="s">
        <v>62</v>
      </c>
      <c r="F1004" s="8">
        <v>0</v>
      </c>
      <c r="G1004" s="8">
        <v>3</v>
      </c>
      <c r="H1004" s="6" t="s">
        <v>344</v>
      </c>
      <c r="I1004" s="184" t="s">
        <v>11392</v>
      </c>
      <c r="J1004" s="184" t="s">
        <v>11392</v>
      </c>
      <c r="K1004" s="184" t="s">
        <v>11391</v>
      </c>
      <c r="L1004" s="8">
        <v>14</v>
      </c>
      <c r="M1004" s="116"/>
      <c r="P10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&lt;tr&gt;&lt;td&gt;50201-0000&lt;/td&gt;&lt;td&gt;Concrete pavement restoration, pavement patch&lt;/td&gt;&lt;td&gt;m2&lt;/td&gt;&lt;td&gt;CONCRETE PAVEMENT RESTORATION, PAVEMENT PATCH&lt;/td&gt;&lt;td&gt;SQYD&lt;/td&gt;&lt;td&gt;0&lt;/td&gt;&lt;td&gt;3&lt;/td&gt;&lt;td&gt;N&lt;/td&gt;&lt;td&gt; &lt;/td&gt;&lt;td&gt;&lt;/td&gt;&lt;/tr&gt;</v>
      </c>
      <c r="Q1004" s="106" t="str">
        <f>IF(PayItems[[#This Row],[Date Added / Modified]]&gt;0,TEXT(PayItems[[#This Row],[Date Added / Modified]],"m/d/yyy"),"")</f>
        <v/>
      </c>
    </row>
    <row r="1005" spans="1:17" x14ac:dyDescent="0.3">
      <c r="A1005" s="6" t="s">
        <v>1492</v>
      </c>
      <c r="B1005" s="6" t="s">
        <v>52</v>
      </c>
      <c r="C1005" s="6" t="s">
        <v>110</v>
      </c>
      <c r="D1005" s="6" t="s">
        <v>1493</v>
      </c>
      <c r="E1005" s="8" t="s">
        <v>63</v>
      </c>
      <c r="F1005" s="8">
        <v>0</v>
      </c>
      <c r="G1005" s="8">
        <v>3</v>
      </c>
      <c r="H1005" s="6" t="s">
        <v>344</v>
      </c>
      <c r="I1005" s="184" t="s">
        <v>11392</v>
      </c>
      <c r="J1005" s="184" t="s">
        <v>11392</v>
      </c>
      <c r="K1005" s="184" t="s">
        <v>11391</v>
      </c>
      <c r="L1005" s="8">
        <v>14</v>
      </c>
      <c r="M1005" s="116"/>
      <c r="P10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&lt;tr&gt;&lt;td&gt;50202-0000&lt;/td&gt;&lt;td&gt;Sealing joints and cracks&lt;/td&gt;&lt;td&gt;m&lt;/td&gt;&lt;td&gt;SEALING JOINTS AND CRACKS&lt;/td&gt;&lt;td&gt;LNFT&lt;/td&gt;&lt;td&gt;0&lt;/td&gt;&lt;td&gt;3&lt;/td&gt;&lt;td&gt;N&lt;/td&gt;&lt;td&gt; &lt;/td&gt;&lt;td&gt;&lt;/td&gt;&lt;/tr&gt;</v>
      </c>
      <c r="Q1005" s="106" t="str">
        <f>IF(PayItems[[#This Row],[Date Added / Modified]]&gt;0,TEXT(PayItems[[#This Row],[Date Added / Modified]],"m/d/yyy"),"")</f>
        <v/>
      </c>
    </row>
    <row r="1006" spans="1:17" x14ac:dyDescent="0.3">
      <c r="A1006" s="6" t="s">
        <v>1494</v>
      </c>
      <c r="B1006" s="6" t="s">
        <v>53</v>
      </c>
      <c r="C1006" s="6" t="s">
        <v>113</v>
      </c>
      <c r="D1006" s="6" t="s">
        <v>1291</v>
      </c>
      <c r="E1006" s="8" t="s">
        <v>1495</v>
      </c>
      <c r="F1006" s="8">
        <v>0</v>
      </c>
      <c r="G1006" s="8">
        <v>3</v>
      </c>
      <c r="H1006" s="6" t="s">
        <v>344</v>
      </c>
      <c r="I1006" s="184" t="s">
        <v>11392</v>
      </c>
      <c r="J1006" s="184" t="s">
        <v>11392</v>
      </c>
      <c r="K1006" s="184" t="s">
        <v>11391</v>
      </c>
      <c r="L1006" s="8">
        <v>14</v>
      </c>
      <c r="M1006" s="116"/>
      <c r="P10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&lt;tr&gt;&lt;td&gt;50203-0000&lt;/td&gt;&lt;td&gt;Grout&lt;/td&gt;&lt;td&gt;m3&lt;/td&gt;&lt;td&gt;GROUT&lt;/td&gt;&lt;td&gt;CUFT&lt;/td&gt;&lt;td&gt;0&lt;/td&gt;&lt;td&gt;3&lt;/td&gt;&lt;td&gt;N&lt;/td&gt;&lt;td&gt; &lt;/td&gt;&lt;td&gt;&lt;/td&gt;&lt;/tr&gt;</v>
      </c>
      <c r="Q1006" s="106" t="str">
        <f>IF(PayItems[[#This Row],[Date Added / Modified]]&gt;0,TEXT(PayItems[[#This Row],[Date Added / Modified]],"m/d/yyy"),"")</f>
        <v/>
      </c>
    </row>
    <row r="1007" spans="1:17" x14ac:dyDescent="0.3">
      <c r="A1007" s="6" t="s">
        <v>1496</v>
      </c>
      <c r="B1007" s="6" t="s">
        <v>43</v>
      </c>
      <c r="C1007" s="6" t="s">
        <v>6</v>
      </c>
      <c r="D1007" s="6" t="s">
        <v>1497</v>
      </c>
      <c r="E1007" s="8" t="s">
        <v>59</v>
      </c>
      <c r="F1007" s="8">
        <v>0</v>
      </c>
      <c r="G1007" s="8">
        <v>3</v>
      </c>
      <c r="H1007" s="6" t="s">
        <v>344</v>
      </c>
      <c r="I1007" s="184" t="s">
        <v>11392</v>
      </c>
      <c r="J1007" s="184" t="s">
        <v>11392</v>
      </c>
      <c r="K1007" s="184" t="s">
        <v>11391</v>
      </c>
      <c r="L1007" s="8">
        <v>14</v>
      </c>
      <c r="M1007" s="116"/>
      <c r="P10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&lt;tr&gt;&lt;td&gt;50204-0000&lt;/td&gt;&lt;td&gt;Undersealing hole&lt;/td&gt;&lt;td&gt;Each&lt;/td&gt;&lt;td&gt;UNDERSEALING HOLE&lt;/td&gt;&lt;td&gt;EACH&lt;/td&gt;&lt;td&gt;0&lt;/td&gt;&lt;td&gt;3&lt;/td&gt;&lt;td&gt;N&lt;/td&gt;&lt;td&gt; &lt;/td&gt;&lt;td&gt;&lt;/td&gt;&lt;/tr&gt;</v>
      </c>
      <c r="Q1007" s="106" t="str">
        <f>IF(PayItems[[#This Row],[Date Added / Modified]]&gt;0,TEXT(PayItems[[#This Row],[Date Added / Modified]],"m/d/yyy"),"")</f>
        <v/>
      </c>
    </row>
    <row r="1008" spans="1:17" x14ac:dyDescent="0.3">
      <c r="A1008" s="6" t="s">
        <v>1498</v>
      </c>
      <c r="B1008" s="6" t="s">
        <v>24</v>
      </c>
      <c r="C1008" s="6" t="s">
        <v>109</v>
      </c>
      <c r="D1008" s="6" t="s">
        <v>1499</v>
      </c>
      <c r="E1008" s="8" t="s">
        <v>62</v>
      </c>
      <c r="F1008" s="8">
        <v>0</v>
      </c>
      <c r="G1008" s="8">
        <v>3</v>
      </c>
      <c r="H1008" s="6" t="s">
        <v>344</v>
      </c>
      <c r="I1008" s="184" t="s">
        <v>11392</v>
      </c>
      <c r="J1008" s="184" t="s">
        <v>11392</v>
      </c>
      <c r="K1008" s="184" t="s">
        <v>11391</v>
      </c>
      <c r="L1008" s="8">
        <v>14</v>
      </c>
      <c r="M1008" s="116"/>
      <c r="P10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&lt;tr&gt;&lt;td&gt;50205-0000&lt;/td&gt;&lt;td&gt;Surface diamond grinding&lt;/td&gt;&lt;td&gt;m2&lt;/td&gt;&lt;td&gt;SURFACE DIAMOND GRINDING&lt;/td&gt;&lt;td&gt;SQYD&lt;/td&gt;&lt;td&gt;0&lt;/td&gt;&lt;td&gt;3&lt;/td&gt;&lt;td&gt;N&lt;/td&gt;&lt;td&gt; &lt;/td&gt;&lt;td&gt;&lt;/td&gt;&lt;/tr&gt;</v>
      </c>
      <c r="Q1008" s="106" t="str">
        <f>IF(PayItems[[#This Row],[Date Added / Modified]]&gt;0,TEXT(PayItems[[#This Row],[Date Added / Modified]],"m/d/yyy"),"")</f>
        <v/>
      </c>
    </row>
    <row r="1009" spans="1:17" x14ac:dyDescent="0.3">
      <c r="A1009" s="6" t="s">
        <v>1500</v>
      </c>
      <c r="B1009" s="6" t="s">
        <v>8862</v>
      </c>
      <c r="C1009" s="6" t="s">
        <v>109</v>
      </c>
      <c r="D1009" s="6" t="s">
        <v>8859</v>
      </c>
      <c r="E1009" s="8" t="s">
        <v>62</v>
      </c>
      <c r="F1009" s="8">
        <v>0</v>
      </c>
      <c r="G1009" s="8">
        <v>3</v>
      </c>
      <c r="H1009" s="6" t="s">
        <v>344</v>
      </c>
      <c r="I1009" s="184" t="s">
        <v>11392</v>
      </c>
      <c r="J1009" s="184" t="s">
        <v>11392</v>
      </c>
      <c r="K1009" s="184" t="s">
        <v>11391</v>
      </c>
      <c r="L1009" s="8">
        <v>14</v>
      </c>
      <c r="M1009" s="116"/>
      <c r="P10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&lt;tr&gt;&lt;td&gt;50206-0000&lt;/td&gt;&lt;td&gt;Concrete pavement restoration, breaking and seating pavement&lt;/td&gt;&lt;td&gt;m2&lt;/td&gt;&lt;td&gt;CONCRETE PAVEMENT RESTORATION, BREAKING AND SEATING PAVEMENT&lt;/td&gt;&lt;td&gt;SQYD&lt;/td&gt;&lt;td&gt;0&lt;/td&gt;&lt;td&gt;3&lt;/td&gt;&lt;td&gt;N&lt;/td&gt;&lt;td&gt; &lt;/td&gt;&lt;td&gt;&lt;/td&gt;&lt;/tr&gt;</v>
      </c>
      <c r="Q1009" s="106" t="str">
        <f>IF(PayItems[[#This Row],[Date Added / Modified]]&gt;0,TEXT(PayItems[[#This Row],[Date Added / Modified]],"m/d/yyy"),"")</f>
        <v/>
      </c>
    </row>
    <row r="1010" spans="1:17" x14ac:dyDescent="0.3">
      <c r="A1010" s="6" t="s">
        <v>1501</v>
      </c>
      <c r="B1010" s="6" t="s">
        <v>8863</v>
      </c>
      <c r="C1010" s="6" t="s">
        <v>109</v>
      </c>
      <c r="D1010" s="6" t="s">
        <v>8860</v>
      </c>
      <c r="E1010" s="8" t="s">
        <v>62</v>
      </c>
      <c r="F1010" s="8">
        <v>0</v>
      </c>
      <c r="G1010" s="8">
        <v>3</v>
      </c>
      <c r="H1010" s="6" t="s">
        <v>344</v>
      </c>
      <c r="I1010" s="184" t="s">
        <v>11392</v>
      </c>
      <c r="J1010" s="184" t="s">
        <v>11392</v>
      </c>
      <c r="K1010" s="184" t="s">
        <v>11391</v>
      </c>
      <c r="L1010" s="8">
        <v>14</v>
      </c>
      <c r="M1010" s="116"/>
      <c r="P10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&lt;tr&gt;&lt;td&gt;50207-0000&lt;/td&gt;&lt;td&gt;Concrete pavement restoration, cracking and seating pavement&lt;/td&gt;&lt;td&gt;m2&lt;/td&gt;&lt;td&gt;CONCRETE PAVEMENT RESTORATION, CRACKING AND SEATING PAVEMENT&lt;/td&gt;&lt;td&gt;SQYD&lt;/td&gt;&lt;td&gt;0&lt;/td&gt;&lt;td&gt;3&lt;/td&gt;&lt;td&gt;N&lt;/td&gt;&lt;td&gt; &lt;/td&gt;&lt;td&gt;&lt;/td&gt;&lt;/tr&gt;</v>
      </c>
      <c r="Q1010" s="106" t="str">
        <f>IF(PayItems[[#This Row],[Date Added / Modified]]&gt;0,TEXT(PayItems[[#This Row],[Date Added / Modified]],"m/d/yyy"),"")</f>
        <v/>
      </c>
    </row>
    <row r="1011" spans="1:17" x14ac:dyDescent="0.3">
      <c r="A1011" s="6" t="s">
        <v>1502</v>
      </c>
      <c r="B1011" s="6" t="s">
        <v>9570</v>
      </c>
      <c r="C1011" s="6" t="s">
        <v>109</v>
      </c>
      <c r="D1011" s="6" t="s">
        <v>9571</v>
      </c>
      <c r="E1011" s="8" t="s">
        <v>62</v>
      </c>
      <c r="F1011" s="8">
        <v>0</v>
      </c>
      <c r="G1011" s="8">
        <v>3</v>
      </c>
      <c r="H1011" s="6" t="s">
        <v>344</v>
      </c>
      <c r="I1011" s="184" t="s">
        <v>11392</v>
      </c>
      <c r="J1011" s="184" t="s">
        <v>11392</v>
      </c>
      <c r="K1011" s="184" t="s">
        <v>11391</v>
      </c>
      <c r="L1011" s="8">
        <v>14</v>
      </c>
      <c r="M1011" s="116"/>
      <c r="P10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&lt;tr&gt;&lt;td&gt;50208-0000&lt;/td&gt;&lt;td&gt;Concrete pavement restoration, rubblizing and compacting pavement&lt;/td&gt;&lt;td&gt;m2&lt;/td&gt;&lt;td&gt;CONCRETE PAVEMENT RESTORATION, RUBBLIZING AND COMPACTING PAVEMENT&lt;/td&gt;&lt;td&gt;SQYD&lt;/td&gt;&lt;td&gt;0&lt;/td&gt;&lt;td&gt;3&lt;/td&gt;&lt;td&gt;N&lt;/td&gt;&lt;td&gt; &lt;/td&gt;&lt;td&gt;&lt;/td&gt;&lt;/tr&gt;</v>
      </c>
      <c r="Q1011" s="106" t="str">
        <f>IF(PayItems[[#This Row],[Date Added / Modified]]&gt;0,TEXT(PayItems[[#This Row],[Date Added / Modified]],"m/d/yyy"),"")</f>
        <v/>
      </c>
    </row>
    <row r="1012" spans="1:17" x14ac:dyDescent="0.3">
      <c r="A1012" s="6" t="s">
        <v>1503</v>
      </c>
      <c r="B1012" s="6" t="s">
        <v>174</v>
      </c>
      <c r="C1012" s="6" t="s">
        <v>109</v>
      </c>
      <c r="D1012" s="6" t="s">
        <v>1504</v>
      </c>
      <c r="E1012" s="8" t="s">
        <v>62</v>
      </c>
      <c r="F1012" s="8">
        <v>0</v>
      </c>
      <c r="G1012" s="8">
        <v>3</v>
      </c>
      <c r="H1012" s="6" t="s">
        <v>344</v>
      </c>
      <c r="I1012" s="184" t="s">
        <v>11392</v>
      </c>
      <c r="J1012" s="184" t="s">
        <v>11392</v>
      </c>
      <c r="K1012" s="184" t="s">
        <v>11391</v>
      </c>
      <c r="L1012" s="8">
        <v>14</v>
      </c>
      <c r="M1012" s="116"/>
      <c r="P10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&lt;tr&gt;&lt;td&gt;50209-0000&lt;/td&gt;&lt;td&gt;Cleaning and restoration of concrete surfaces&lt;/td&gt;&lt;td&gt;m2&lt;/td&gt;&lt;td&gt;CLEANING AND RESTORATION OF CONCRETE SURFACES&lt;/td&gt;&lt;td&gt;SQYD&lt;/td&gt;&lt;td&gt;0&lt;/td&gt;&lt;td&gt;3&lt;/td&gt;&lt;td&gt;N&lt;/td&gt;&lt;td&gt; &lt;/td&gt;&lt;td&gt;&lt;/td&gt;&lt;/tr&gt;</v>
      </c>
      <c r="Q1012" s="106" t="str">
        <f>IF(PayItems[[#This Row],[Date Added / Modified]]&gt;0,TEXT(PayItems[[#This Row],[Date Added / Modified]],"m/d/yyy"),"")</f>
        <v/>
      </c>
    </row>
    <row r="1013" spans="1:17" x14ac:dyDescent="0.3">
      <c r="A1013" s="6" t="s">
        <v>1505</v>
      </c>
      <c r="B1013" s="6" t="s">
        <v>1529</v>
      </c>
      <c r="C1013" s="6" t="s">
        <v>110</v>
      </c>
      <c r="D1013" s="6" t="s">
        <v>1530</v>
      </c>
      <c r="E1013" s="8" t="s">
        <v>63</v>
      </c>
      <c r="F1013" s="8">
        <v>0</v>
      </c>
      <c r="G1013" s="8">
        <v>3</v>
      </c>
      <c r="H1013" s="6" t="s">
        <v>344</v>
      </c>
      <c r="I1013" s="184" t="s">
        <v>11392</v>
      </c>
      <c r="J1013" s="184" t="s">
        <v>11392</v>
      </c>
      <c r="K1013" s="184" t="s">
        <v>11391</v>
      </c>
      <c r="L1013" s="8">
        <v>14</v>
      </c>
      <c r="M1013" s="116"/>
      <c r="P10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&lt;tr&gt;&lt;td&gt;55101-0200&lt;/td&gt;&lt;td&gt;Concrete filled steel pipe pile, in place&lt;/td&gt;&lt;td&gt;m&lt;/td&gt;&lt;td&gt;CONCRETE FILLED STEEL PIPE PILE, IN PLACE&lt;/td&gt;&lt;td&gt;LNFT&lt;/td&gt;&lt;td&gt;0&lt;/td&gt;&lt;td&gt;3&lt;/td&gt;&lt;td&gt;N&lt;/td&gt;&lt;td&gt; &lt;/td&gt;&lt;td&gt;&lt;/td&gt;&lt;/tr&gt;</v>
      </c>
      <c r="Q1013" s="106" t="str">
        <f>IF(PayItems[[#This Row],[Date Added / Modified]]&gt;0,TEXT(PayItems[[#This Row],[Date Added / Modified]],"m/d/yyy"),"")</f>
        <v/>
      </c>
    </row>
    <row r="1014" spans="1:17" x14ac:dyDescent="0.3">
      <c r="A1014" s="6" t="s">
        <v>1506</v>
      </c>
      <c r="B1014" s="6" t="s">
        <v>1531</v>
      </c>
      <c r="C1014" s="6" t="s">
        <v>110</v>
      </c>
      <c r="D1014" s="6" t="s">
        <v>1532</v>
      </c>
      <c r="E1014" s="8" t="s">
        <v>63</v>
      </c>
      <c r="F1014" s="8">
        <v>0</v>
      </c>
      <c r="G1014" s="8">
        <v>3</v>
      </c>
      <c r="H1014" s="6" t="s">
        <v>344</v>
      </c>
      <c r="I1014" s="184" t="s">
        <v>11392</v>
      </c>
      <c r="J1014" s="184" t="s">
        <v>11392</v>
      </c>
      <c r="K1014" s="184" t="s">
        <v>11391</v>
      </c>
      <c r="L1014" s="8">
        <v>14</v>
      </c>
      <c r="M1014" s="116"/>
      <c r="P10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&lt;tr&gt;&lt;td&gt;55101-0300&lt;/td&gt;&lt;td&gt;Precast prestressed concrete pile, in place&lt;/td&gt;&lt;td&gt;m&lt;/td&gt;&lt;td&gt;PRECAST PRESTRESSED CONCRETE PILE, IN PLACE&lt;/td&gt;&lt;td&gt;LNFT&lt;/td&gt;&lt;td&gt;0&lt;/td&gt;&lt;td&gt;3&lt;/td&gt;&lt;td&gt;N&lt;/td&gt;&lt;td&gt; &lt;/td&gt;&lt;td&gt;&lt;/td&gt;&lt;/tr&gt;</v>
      </c>
      <c r="Q1014" s="106" t="str">
        <f>IF(PayItems[[#This Row],[Date Added / Modified]]&gt;0,TEXT(PayItems[[#This Row],[Date Added / Modified]],"m/d/yyy"),"")</f>
        <v/>
      </c>
    </row>
    <row r="1015" spans="1:17" x14ac:dyDescent="0.3">
      <c r="A1015" s="6" t="s">
        <v>1507</v>
      </c>
      <c r="B1015" s="6" t="s">
        <v>1533</v>
      </c>
      <c r="C1015" s="6" t="s">
        <v>110</v>
      </c>
      <c r="D1015" s="6" t="s">
        <v>1534</v>
      </c>
      <c r="E1015" s="8" t="s">
        <v>63</v>
      </c>
      <c r="F1015" s="8">
        <v>0</v>
      </c>
      <c r="G1015" s="8">
        <v>3</v>
      </c>
      <c r="H1015" s="6" t="s">
        <v>344</v>
      </c>
      <c r="I1015" s="184" t="s">
        <v>11392</v>
      </c>
      <c r="J1015" s="184" t="s">
        <v>11392</v>
      </c>
      <c r="K1015" s="184" t="s">
        <v>11391</v>
      </c>
      <c r="L1015" s="8">
        <v>14</v>
      </c>
      <c r="M1015" s="116"/>
      <c r="P10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&lt;tr&gt;&lt;td&gt;55101-0400&lt;/td&gt;&lt;td&gt;Precast prestressed concrete pile, 255mm x 255mm, in place&lt;/td&gt;&lt;td&gt;m&lt;/td&gt;&lt;td&gt;PRECAST PRESTRESSED CONCRETE PILE, 10-INCH X 10-INCH, IN PLACE&lt;/td&gt;&lt;td&gt;LNFT&lt;/td&gt;&lt;td&gt;0&lt;/td&gt;&lt;td&gt;3&lt;/td&gt;&lt;td&gt;N&lt;/td&gt;&lt;td&gt; &lt;/td&gt;&lt;td&gt;&lt;/td&gt;&lt;/tr&gt;</v>
      </c>
      <c r="Q1015" s="106" t="str">
        <f>IF(PayItems[[#This Row],[Date Added / Modified]]&gt;0,TEXT(PayItems[[#This Row],[Date Added / Modified]],"m/d/yyy"),"")</f>
        <v/>
      </c>
    </row>
    <row r="1016" spans="1:17" x14ac:dyDescent="0.3">
      <c r="A1016" s="6" t="s">
        <v>1508</v>
      </c>
      <c r="B1016" s="6" t="s">
        <v>1535</v>
      </c>
      <c r="C1016" s="6" t="s">
        <v>110</v>
      </c>
      <c r="D1016" s="6" t="s">
        <v>1536</v>
      </c>
      <c r="E1016" s="8" t="s">
        <v>63</v>
      </c>
      <c r="F1016" s="8">
        <v>0</v>
      </c>
      <c r="G1016" s="8">
        <v>3</v>
      </c>
      <c r="H1016" s="6" t="s">
        <v>344</v>
      </c>
      <c r="I1016" s="184" t="s">
        <v>11392</v>
      </c>
      <c r="J1016" s="184" t="s">
        <v>11392</v>
      </c>
      <c r="K1016" s="184" t="s">
        <v>11391</v>
      </c>
      <c r="L1016" s="8">
        <v>14</v>
      </c>
      <c r="M1016" s="116"/>
      <c r="P10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&lt;tr&gt;&lt;td&gt;55101-0500&lt;/td&gt;&lt;td&gt;Precast prestressed concrete pile, 305mm x 305mm, in place&lt;/td&gt;&lt;td&gt;m&lt;/td&gt;&lt;td&gt;PRECAST PRESTRESSED CONCRETE PILE, 12-INCH X 12-INCH, IN PLACE&lt;/td&gt;&lt;td&gt;LNFT&lt;/td&gt;&lt;td&gt;0&lt;/td&gt;&lt;td&gt;3&lt;/td&gt;&lt;td&gt;N&lt;/td&gt;&lt;td&gt; &lt;/td&gt;&lt;td&gt;&lt;/td&gt;&lt;/tr&gt;</v>
      </c>
      <c r="Q1016" s="106" t="str">
        <f>IF(PayItems[[#This Row],[Date Added / Modified]]&gt;0,TEXT(PayItems[[#This Row],[Date Added / Modified]],"m/d/yyy"),"")</f>
        <v/>
      </c>
    </row>
    <row r="1017" spans="1:17" x14ac:dyDescent="0.3">
      <c r="A1017" s="6" t="s">
        <v>1509</v>
      </c>
      <c r="B1017" s="6" t="s">
        <v>1537</v>
      </c>
      <c r="C1017" s="6" t="s">
        <v>110</v>
      </c>
      <c r="D1017" s="6" t="s">
        <v>1538</v>
      </c>
      <c r="E1017" s="8" t="s">
        <v>63</v>
      </c>
      <c r="F1017" s="8">
        <v>0</v>
      </c>
      <c r="G1017" s="8">
        <v>3</v>
      </c>
      <c r="H1017" s="6" t="s">
        <v>344</v>
      </c>
      <c r="I1017" s="184" t="s">
        <v>11392</v>
      </c>
      <c r="J1017" s="184" t="s">
        <v>11392</v>
      </c>
      <c r="K1017" s="184" t="s">
        <v>11391</v>
      </c>
      <c r="L1017" s="8">
        <v>14</v>
      </c>
      <c r="M1017" s="116"/>
      <c r="P10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&lt;tr&gt;&lt;td&gt;55101-0600&lt;/td&gt;&lt;td&gt;Precast prestressed concrete pile, 355mm x 355mm, in place&lt;/td&gt;&lt;td&gt;m&lt;/td&gt;&lt;td&gt;PRECAST PRESTRESSED CONCRETE PILE, 14-INCH X 14-INCH, IN PLACE&lt;/td&gt;&lt;td&gt;LNFT&lt;/td&gt;&lt;td&gt;0&lt;/td&gt;&lt;td&gt;3&lt;/td&gt;&lt;td&gt;N&lt;/td&gt;&lt;td&gt; &lt;/td&gt;&lt;td&gt;&lt;/td&gt;&lt;/tr&gt;</v>
      </c>
      <c r="Q1017" s="106" t="str">
        <f>IF(PayItems[[#This Row],[Date Added / Modified]]&gt;0,TEXT(PayItems[[#This Row],[Date Added / Modified]],"m/d/yyy"),"")</f>
        <v/>
      </c>
    </row>
    <row r="1018" spans="1:17" x14ac:dyDescent="0.3">
      <c r="A1018" s="6" t="s">
        <v>1510</v>
      </c>
      <c r="B1018" s="6" t="s">
        <v>1539</v>
      </c>
      <c r="C1018" s="6" t="s">
        <v>110</v>
      </c>
      <c r="D1018" s="6" t="s">
        <v>1540</v>
      </c>
      <c r="E1018" s="8" t="s">
        <v>63</v>
      </c>
      <c r="F1018" s="8">
        <v>0</v>
      </c>
      <c r="G1018" s="8">
        <v>3</v>
      </c>
      <c r="H1018" s="6" t="s">
        <v>344</v>
      </c>
      <c r="I1018" s="184" t="s">
        <v>11392</v>
      </c>
      <c r="J1018" s="184" t="s">
        <v>11392</v>
      </c>
      <c r="K1018" s="184" t="s">
        <v>11391</v>
      </c>
      <c r="L1018" s="8">
        <v>14</v>
      </c>
      <c r="M1018" s="116"/>
      <c r="P10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&lt;tr&gt;&lt;td&gt;55101-0700&lt;/td&gt;&lt;td&gt;Precast prestressed concrete pile, 405mm x 405mm, in place&lt;/td&gt;&lt;td&gt;m&lt;/td&gt;&lt;td&gt;PRECAST PRESTRESSED CONCRETE PILE, 16-INCH X 16-INCH, IN PLACE&lt;/td&gt;&lt;td&gt;LNFT&lt;/td&gt;&lt;td&gt;0&lt;/td&gt;&lt;td&gt;3&lt;/td&gt;&lt;td&gt;N&lt;/td&gt;&lt;td&gt; &lt;/td&gt;&lt;td&gt;&lt;/td&gt;&lt;/tr&gt;</v>
      </c>
      <c r="Q1018" s="106" t="str">
        <f>IF(PayItems[[#This Row],[Date Added / Modified]]&gt;0,TEXT(PayItems[[#This Row],[Date Added / Modified]],"m/d/yyy"),"")</f>
        <v/>
      </c>
    </row>
    <row r="1019" spans="1:17" x14ac:dyDescent="0.3">
      <c r="A1019" s="6" t="s">
        <v>1511</v>
      </c>
      <c r="B1019" s="6" t="s">
        <v>1541</v>
      </c>
      <c r="C1019" s="6" t="s">
        <v>110</v>
      </c>
      <c r="D1019" s="6" t="s">
        <v>1542</v>
      </c>
      <c r="E1019" s="8" t="s">
        <v>63</v>
      </c>
      <c r="F1019" s="8">
        <v>0</v>
      </c>
      <c r="G1019" s="8">
        <v>3</v>
      </c>
      <c r="H1019" s="6" t="s">
        <v>344</v>
      </c>
      <c r="I1019" s="184" t="s">
        <v>11392</v>
      </c>
      <c r="J1019" s="184" t="s">
        <v>11392</v>
      </c>
      <c r="K1019" s="184" t="s">
        <v>11391</v>
      </c>
      <c r="L1019" s="8">
        <v>14</v>
      </c>
      <c r="M1019" s="116"/>
      <c r="P10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&lt;tr&gt;&lt;td&gt;55101-0800&lt;/td&gt;&lt;td&gt;Precast prestressed concrete pile, 460mm x 460mm, in place&lt;/td&gt;&lt;td&gt;m&lt;/td&gt;&lt;td&gt;PRECAST PRESTRESSED CONCRETE PILE, 18-INCH X 18-INCH, IN PLACE&lt;/td&gt;&lt;td&gt;LNFT&lt;/td&gt;&lt;td&gt;0&lt;/td&gt;&lt;td&gt;3&lt;/td&gt;&lt;td&gt;N&lt;/td&gt;&lt;td&gt; &lt;/td&gt;&lt;td&gt;&lt;/td&gt;&lt;/tr&gt;</v>
      </c>
      <c r="Q1019" s="106" t="str">
        <f>IF(PayItems[[#This Row],[Date Added / Modified]]&gt;0,TEXT(PayItems[[#This Row],[Date Added / Modified]],"m/d/yyy"),"")</f>
        <v/>
      </c>
    </row>
    <row r="1020" spans="1:17" x14ac:dyDescent="0.3">
      <c r="A1020" s="6" t="s">
        <v>1512</v>
      </c>
      <c r="B1020" s="6" t="s">
        <v>1543</v>
      </c>
      <c r="C1020" s="6" t="s">
        <v>110</v>
      </c>
      <c r="D1020" s="6" t="s">
        <v>1544</v>
      </c>
      <c r="E1020" s="8" t="s">
        <v>63</v>
      </c>
      <c r="F1020" s="8">
        <v>0</v>
      </c>
      <c r="G1020" s="8">
        <v>3</v>
      </c>
      <c r="H1020" s="6" t="s">
        <v>344</v>
      </c>
      <c r="I1020" s="184" t="s">
        <v>11392</v>
      </c>
      <c r="J1020" s="184" t="s">
        <v>11392</v>
      </c>
      <c r="K1020" s="184" t="s">
        <v>11391</v>
      </c>
      <c r="L1020" s="8">
        <v>14</v>
      </c>
      <c r="M1020" s="116"/>
      <c r="P10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&lt;tr&gt;&lt;td&gt;55101-0900&lt;/td&gt;&lt;td&gt;Precast prestressed concrete pile, 510mm x 510mm, in place&lt;/td&gt;&lt;td&gt;m&lt;/td&gt;&lt;td&gt;PRECAST PRESTRESSED CONCRETE PILE, 20-INCH X 20-INCH, IN PLACE&lt;/td&gt;&lt;td&gt;LNFT&lt;/td&gt;&lt;td&gt;0&lt;/td&gt;&lt;td&gt;3&lt;/td&gt;&lt;td&gt;N&lt;/td&gt;&lt;td&gt; &lt;/td&gt;&lt;td&gt;&lt;/td&gt;&lt;/tr&gt;</v>
      </c>
      <c r="Q1020" s="106" t="str">
        <f>IF(PayItems[[#This Row],[Date Added / Modified]]&gt;0,TEXT(PayItems[[#This Row],[Date Added / Modified]],"m/d/yyy"),"")</f>
        <v/>
      </c>
    </row>
    <row r="1021" spans="1:17" x14ac:dyDescent="0.3">
      <c r="A1021" s="6" t="s">
        <v>1513</v>
      </c>
      <c r="B1021" s="6" t="s">
        <v>1545</v>
      </c>
      <c r="C1021" s="6" t="s">
        <v>110</v>
      </c>
      <c r="D1021" s="6" t="s">
        <v>1546</v>
      </c>
      <c r="E1021" s="8" t="s">
        <v>63</v>
      </c>
      <c r="F1021" s="8">
        <v>0</v>
      </c>
      <c r="G1021" s="8">
        <v>3</v>
      </c>
      <c r="H1021" s="6" t="s">
        <v>344</v>
      </c>
      <c r="I1021" s="184" t="s">
        <v>11392</v>
      </c>
      <c r="J1021" s="184" t="s">
        <v>11392</v>
      </c>
      <c r="K1021" s="184" t="s">
        <v>11391</v>
      </c>
      <c r="L1021" s="8">
        <v>14</v>
      </c>
      <c r="M1021" s="116"/>
      <c r="P10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&lt;tr&gt;&lt;td&gt;55101-1000&lt;/td&gt;&lt;td&gt;Precast prestressed concrete pile, 610mm x 610mm, in place&lt;/td&gt;&lt;td&gt;m&lt;/td&gt;&lt;td&gt;PRECAST PRESTRESSED CONCRETE PILE, 24-INCH X 24-INCH, IN PLACE&lt;/td&gt;&lt;td&gt;LNFT&lt;/td&gt;&lt;td&gt;0&lt;/td&gt;&lt;td&gt;3&lt;/td&gt;&lt;td&gt;N&lt;/td&gt;&lt;td&gt; &lt;/td&gt;&lt;td&gt;&lt;/td&gt;&lt;/tr&gt;</v>
      </c>
      <c r="Q1021" s="106" t="str">
        <f>IF(PayItems[[#This Row],[Date Added / Modified]]&gt;0,TEXT(PayItems[[#This Row],[Date Added / Modified]],"m/d/yyy"),"")</f>
        <v/>
      </c>
    </row>
    <row r="1022" spans="1:17" x14ac:dyDescent="0.3">
      <c r="A1022" s="6" t="s">
        <v>1514</v>
      </c>
      <c r="B1022" s="6" t="s">
        <v>1548</v>
      </c>
      <c r="C1022" s="6" t="s">
        <v>110</v>
      </c>
      <c r="D1022" s="6" t="s">
        <v>1549</v>
      </c>
      <c r="E1022" s="8" t="s">
        <v>63</v>
      </c>
      <c r="F1022" s="8">
        <v>0</v>
      </c>
      <c r="G1022" s="8">
        <v>3</v>
      </c>
      <c r="H1022" s="6" t="s">
        <v>344</v>
      </c>
      <c r="I1022" s="184" t="s">
        <v>11392</v>
      </c>
      <c r="J1022" s="184" t="s">
        <v>11392</v>
      </c>
      <c r="K1022" s="184" t="s">
        <v>11391</v>
      </c>
      <c r="L1022" s="8">
        <v>14</v>
      </c>
      <c r="M1022" s="116"/>
      <c r="P10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&lt;tr&gt;&lt;td&gt;55101-1100&lt;/td&gt;&lt;td&gt;Steel H-pile, in place&lt;/td&gt;&lt;td&gt;m&lt;/td&gt;&lt;td&gt;STEEL H-PILE, IN PLACE&lt;/td&gt;&lt;td&gt;LNFT&lt;/td&gt;&lt;td&gt;0&lt;/td&gt;&lt;td&gt;3&lt;/td&gt;&lt;td&gt;N&lt;/td&gt;&lt;td&gt; &lt;/td&gt;&lt;td&gt;&lt;/td&gt;&lt;/tr&gt;</v>
      </c>
      <c r="Q1022" s="106" t="str">
        <f>IF(PayItems[[#This Row],[Date Added / Modified]]&gt;0,TEXT(PayItems[[#This Row],[Date Added / Modified]],"m/d/yyy"),"")</f>
        <v/>
      </c>
    </row>
    <row r="1023" spans="1:17" x14ac:dyDescent="0.3">
      <c r="A1023" s="6" t="s">
        <v>1515</v>
      </c>
      <c r="B1023" s="6" t="s">
        <v>1550</v>
      </c>
      <c r="C1023" s="6" t="s">
        <v>110</v>
      </c>
      <c r="D1023" s="6" t="s">
        <v>1551</v>
      </c>
      <c r="E1023" s="8" t="s">
        <v>63</v>
      </c>
      <c r="F1023" s="8">
        <v>0</v>
      </c>
      <c r="G1023" s="8">
        <v>3</v>
      </c>
      <c r="H1023" s="6" t="s">
        <v>344</v>
      </c>
      <c r="I1023" s="184" t="s">
        <v>11392</v>
      </c>
      <c r="J1023" s="184" t="s">
        <v>11392</v>
      </c>
      <c r="K1023" s="184" t="s">
        <v>11391</v>
      </c>
      <c r="L1023" s="8">
        <v>14</v>
      </c>
      <c r="M1023" s="116"/>
      <c r="P10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&lt;tr&gt;&lt;td&gt;55101-1200&lt;/td&gt;&lt;td&gt;Steel H-pile, 250 x 62, in place&lt;/td&gt;&lt;td&gt;m&lt;/td&gt;&lt;td&gt;STEEL H-PILE, 10 X 42, IN PLACE&lt;/td&gt;&lt;td&gt;LNFT&lt;/td&gt;&lt;td&gt;0&lt;/td&gt;&lt;td&gt;3&lt;/td&gt;&lt;td&gt;N&lt;/td&gt;&lt;td&gt; &lt;/td&gt;&lt;td&gt;&lt;/td&gt;&lt;/tr&gt;</v>
      </c>
      <c r="Q1023" s="106" t="str">
        <f>IF(PayItems[[#This Row],[Date Added / Modified]]&gt;0,TEXT(PayItems[[#This Row],[Date Added / Modified]],"m/d/yyy"),"")</f>
        <v/>
      </c>
    </row>
    <row r="1024" spans="1:17" x14ac:dyDescent="0.3">
      <c r="A1024" s="6" t="s">
        <v>1516</v>
      </c>
      <c r="B1024" s="6" t="s">
        <v>1552</v>
      </c>
      <c r="C1024" s="6" t="s">
        <v>110</v>
      </c>
      <c r="D1024" s="6" t="s">
        <v>1553</v>
      </c>
      <c r="E1024" s="8" t="s">
        <v>63</v>
      </c>
      <c r="F1024" s="8">
        <v>0</v>
      </c>
      <c r="G1024" s="8">
        <v>3</v>
      </c>
      <c r="H1024" s="6" t="s">
        <v>344</v>
      </c>
      <c r="I1024" s="184" t="s">
        <v>11392</v>
      </c>
      <c r="J1024" s="184" t="s">
        <v>11392</v>
      </c>
      <c r="K1024" s="184" t="s">
        <v>11391</v>
      </c>
      <c r="L1024" s="8">
        <v>14</v>
      </c>
      <c r="M1024" s="116"/>
      <c r="P10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&lt;tr&gt;&lt;td&gt;55101-1300&lt;/td&gt;&lt;td&gt;Steel H-pile, 250 x 85, in place&lt;/td&gt;&lt;td&gt;m&lt;/td&gt;&lt;td&gt;STEEL H-PILE, 10 X 57, IN PLACE&lt;/td&gt;&lt;td&gt;LNFT&lt;/td&gt;&lt;td&gt;0&lt;/td&gt;&lt;td&gt;3&lt;/td&gt;&lt;td&gt;N&lt;/td&gt;&lt;td&gt; &lt;/td&gt;&lt;td&gt;&lt;/td&gt;&lt;/tr&gt;</v>
      </c>
      <c r="Q1024" s="106" t="str">
        <f>IF(PayItems[[#This Row],[Date Added / Modified]]&gt;0,TEXT(PayItems[[#This Row],[Date Added / Modified]],"m/d/yyy"),"")</f>
        <v/>
      </c>
    </row>
    <row r="1025" spans="1:17" x14ac:dyDescent="0.3">
      <c r="A1025" s="6" t="s">
        <v>1517</v>
      </c>
      <c r="B1025" s="6" t="s">
        <v>1554</v>
      </c>
      <c r="C1025" s="6" t="s">
        <v>110</v>
      </c>
      <c r="D1025" s="6" t="s">
        <v>1555</v>
      </c>
      <c r="E1025" s="8" t="s">
        <v>63</v>
      </c>
      <c r="F1025" s="8">
        <v>0</v>
      </c>
      <c r="G1025" s="8">
        <v>3</v>
      </c>
      <c r="H1025" s="6" t="s">
        <v>344</v>
      </c>
      <c r="I1025" s="184" t="s">
        <v>11392</v>
      </c>
      <c r="J1025" s="184" t="s">
        <v>11392</v>
      </c>
      <c r="K1025" s="184" t="s">
        <v>11391</v>
      </c>
      <c r="L1025" s="8">
        <v>14</v>
      </c>
      <c r="M1025" s="116"/>
      <c r="P10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&lt;tr&gt;&lt;td&gt;55101-1400&lt;/td&gt;&lt;td&gt;Steel H-pile, 310 x 79, in place&lt;/td&gt;&lt;td&gt;m&lt;/td&gt;&lt;td&gt;STEEL H-PILE, 12 X 53, IN PLACE&lt;/td&gt;&lt;td&gt;LNFT&lt;/td&gt;&lt;td&gt;0&lt;/td&gt;&lt;td&gt;3&lt;/td&gt;&lt;td&gt;N&lt;/td&gt;&lt;td&gt; &lt;/td&gt;&lt;td&gt;&lt;/td&gt;&lt;/tr&gt;</v>
      </c>
      <c r="Q1025" s="106" t="str">
        <f>IF(PayItems[[#This Row],[Date Added / Modified]]&gt;0,TEXT(PayItems[[#This Row],[Date Added / Modified]],"m/d/yyy"),"")</f>
        <v/>
      </c>
    </row>
    <row r="1026" spans="1:17" x14ac:dyDescent="0.3">
      <c r="A1026" s="6" t="s">
        <v>1518</v>
      </c>
      <c r="B1026" s="6" t="s">
        <v>1556</v>
      </c>
      <c r="C1026" s="6" t="s">
        <v>110</v>
      </c>
      <c r="D1026" s="6" t="s">
        <v>1557</v>
      </c>
      <c r="E1026" s="8" t="s">
        <v>63</v>
      </c>
      <c r="F1026" s="8">
        <v>0</v>
      </c>
      <c r="G1026" s="8">
        <v>3</v>
      </c>
      <c r="H1026" s="6" t="s">
        <v>344</v>
      </c>
      <c r="I1026" s="184" t="s">
        <v>11392</v>
      </c>
      <c r="J1026" s="184" t="s">
        <v>11392</v>
      </c>
      <c r="K1026" s="184" t="s">
        <v>11391</v>
      </c>
      <c r="L1026" s="8">
        <v>14</v>
      </c>
      <c r="M1026" s="116"/>
      <c r="P10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&lt;tr&gt;&lt;td&gt;55101-1500&lt;/td&gt;&lt;td&gt;Steel H-pile, 310 x 94, in place&lt;/td&gt;&lt;td&gt;m&lt;/td&gt;&lt;td&gt;STEEL H-PILE, 12 X 63, IN PLACE&lt;/td&gt;&lt;td&gt;LNFT&lt;/td&gt;&lt;td&gt;0&lt;/td&gt;&lt;td&gt;3&lt;/td&gt;&lt;td&gt;N&lt;/td&gt;&lt;td&gt; &lt;/td&gt;&lt;td&gt;&lt;/td&gt;&lt;/tr&gt;</v>
      </c>
      <c r="Q1026" s="106" t="str">
        <f>IF(PayItems[[#This Row],[Date Added / Modified]]&gt;0,TEXT(PayItems[[#This Row],[Date Added / Modified]],"m/d/yyy"),"")</f>
        <v/>
      </c>
    </row>
    <row r="1027" spans="1:17" x14ac:dyDescent="0.3">
      <c r="A1027" s="6" t="s">
        <v>1519</v>
      </c>
      <c r="B1027" s="6" t="s">
        <v>1558</v>
      </c>
      <c r="C1027" s="6" t="s">
        <v>110</v>
      </c>
      <c r="D1027" s="6" t="s">
        <v>1559</v>
      </c>
      <c r="E1027" s="8" t="s">
        <v>63</v>
      </c>
      <c r="F1027" s="8">
        <v>0</v>
      </c>
      <c r="G1027" s="8">
        <v>3</v>
      </c>
      <c r="H1027" s="6" t="s">
        <v>344</v>
      </c>
      <c r="I1027" s="184" t="s">
        <v>11392</v>
      </c>
      <c r="J1027" s="184" t="s">
        <v>11392</v>
      </c>
      <c r="K1027" s="184" t="s">
        <v>11391</v>
      </c>
      <c r="L1027" s="8">
        <v>14</v>
      </c>
      <c r="M1027" s="116"/>
      <c r="P10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&lt;tr&gt;&lt;td&gt;55101-1600&lt;/td&gt;&lt;td&gt;Steel H-pile, 310 x 110, in place&lt;/td&gt;&lt;td&gt;m&lt;/td&gt;&lt;td&gt;STEEL H-PILE, 12 X 74, IN PLACE&lt;/td&gt;&lt;td&gt;LNFT&lt;/td&gt;&lt;td&gt;0&lt;/td&gt;&lt;td&gt;3&lt;/td&gt;&lt;td&gt;N&lt;/td&gt;&lt;td&gt; &lt;/td&gt;&lt;td&gt;&lt;/td&gt;&lt;/tr&gt;</v>
      </c>
      <c r="Q1027" s="106" t="str">
        <f>IF(PayItems[[#This Row],[Date Added / Modified]]&gt;0,TEXT(PayItems[[#This Row],[Date Added / Modified]],"m/d/yyy"),"")</f>
        <v/>
      </c>
    </row>
    <row r="1028" spans="1:17" x14ac:dyDescent="0.3">
      <c r="A1028" s="6" t="s">
        <v>1520</v>
      </c>
      <c r="B1028" s="6" t="s">
        <v>1560</v>
      </c>
      <c r="C1028" s="6" t="s">
        <v>110</v>
      </c>
      <c r="D1028" s="6" t="s">
        <v>1561</v>
      </c>
      <c r="E1028" s="8" t="s">
        <v>63</v>
      </c>
      <c r="F1028" s="8">
        <v>0</v>
      </c>
      <c r="G1028" s="8">
        <v>3</v>
      </c>
      <c r="H1028" s="6" t="s">
        <v>344</v>
      </c>
      <c r="I1028" s="184" t="s">
        <v>11392</v>
      </c>
      <c r="J1028" s="184" t="s">
        <v>11392</v>
      </c>
      <c r="K1028" s="184" t="s">
        <v>11391</v>
      </c>
      <c r="L1028" s="8">
        <v>14</v>
      </c>
      <c r="M1028" s="116"/>
      <c r="P10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&lt;tr&gt;&lt;td&gt;55101-1700&lt;/td&gt;&lt;td&gt;Steel H-pile, 310 x 125, in place&lt;/td&gt;&lt;td&gt;m&lt;/td&gt;&lt;td&gt;STEEL H-PILE, 12 X 84, IN PLACE&lt;/td&gt;&lt;td&gt;LNFT&lt;/td&gt;&lt;td&gt;0&lt;/td&gt;&lt;td&gt;3&lt;/td&gt;&lt;td&gt;N&lt;/td&gt;&lt;td&gt; &lt;/td&gt;&lt;td&gt;&lt;/td&gt;&lt;/tr&gt;</v>
      </c>
      <c r="Q1028" s="106" t="str">
        <f>IF(PayItems[[#This Row],[Date Added / Modified]]&gt;0,TEXT(PayItems[[#This Row],[Date Added / Modified]],"m/d/yyy"),"")</f>
        <v/>
      </c>
    </row>
    <row r="1029" spans="1:17" x14ac:dyDescent="0.3">
      <c r="A1029" s="6" t="s">
        <v>1521</v>
      </c>
      <c r="B1029" s="6" t="s">
        <v>1562</v>
      </c>
      <c r="C1029" s="6" t="s">
        <v>110</v>
      </c>
      <c r="D1029" s="6" t="s">
        <v>1563</v>
      </c>
      <c r="E1029" s="8" t="s">
        <v>63</v>
      </c>
      <c r="F1029" s="8">
        <v>0</v>
      </c>
      <c r="G1029" s="8">
        <v>3</v>
      </c>
      <c r="H1029" s="6" t="s">
        <v>344</v>
      </c>
      <c r="I1029" s="184" t="s">
        <v>11392</v>
      </c>
      <c r="J1029" s="184" t="s">
        <v>11392</v>
      </c>
      <c r="K1029" s="184" t="s">
        <v>11391</v>
      </c>
      <c r="L1029" s="8">
        <v>14</v>
      </c>
      <c r="M1029" s="116"/>
      <c r="P10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&lt;tr&gt;&lt;td&gt;55101-1800&lt;/td&gt;&lt;td&gt;Steel H-pile, 360 x 108, in place&lt;/td&gt;&lt;td&gt;m&lt;/td&gt;&lt;td&gt;STEEL H-PILE, 14 X 73, IN PLACE&lt;/td&gt;&lt;td&gt;LNFT&lt;/td&gt;&lt;td&gt;0&lt;/td&gt;&lt;td&gt;3&lt;/td&gt;&lt;td&gt;N&lt;/td&gt;&lt;td&gt; &lt;/td&gt;&lt;td&gt;&lt;/td&gt;&lt;/tr&gt;</v>
      </c>
      <c r="Q1029" s="106" t="str">
        <f>IF(PayItems[[#This Row],[Date Added / Modified]]&gt;0,TEXT(PayItems[[#This Row],[Date Added / Modified]],"m/d/yyy"),"")</f>
        <v/>
      </c>
    </row>
    <row r="1030" spans="1:17" x14ac:dyDescent="0.3">
      <c r="A1030" s="6" t="s">
        <v>1522</v>
      </c>
      <c r="B1030" s="6" t="s">
        <v>1564</v>
      </c>
      <c r="C1030" s="6" t="s">
        <v>110</v>
      </c>
      <c r="D1030" s="6" t="s">
        <v>1565</v>
      </c>
      <c r="E1030" s="8" t="s">
        <v>63</v>
      </c>
      <c r="F1030" s="8">
        <v>0</v>
      </c>
      <c r="G1030" s="8">
        <v>3</v>
      </c>
      <c r="H1030" s="6" t="s">
        <v>344</v>
      </c>
      <c r="I1030" s="184" t="s">
        <v>11392</v>
      </c>
      <c r="J1030" s="184" t="s">
        <v>11392</v>
      </c>
      <c r="K1030" s="184" t="s">
        <v>11391</v>
      </c>
      <c r="L1030" s="8">
        <v>14</v>
      </c>
      <c r="M1030" s="116"/>
      <c r="P10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&lt;tr&gt;&lt;td&gt;55101-1900&lt;/td&gt;&lt;td&gt;Steel H-pile, 360 x 132, in place&lt;/td&gt;&lt;td&gt;m&lt;/td&gt;&lt;td&gt;STEEL H-PILE, 14 X 89, IN PLACE&lt;/td&gt;&lt;td&gt;LNFT&lt;/td&gt;&lt;td&gt;0&lt;/td&gt;&lt;td&gt;3&lt;/td&gt;&lt;td&gt;N&lt;/td&gt;&lt;td&gt; &lt;/td&gt;&lt;td&gt;&lt;/td&gt;&lt;/tr&gt;</v>
      </c>
      <c r="Q1030" s="106" t="str">
        <f>IF(PayItems[[#This Row],[Date Added / Modified]]&gt;0,TEXT(PayItems[[#This Row],[Date Added / Modified]],"m/d/yyy"),"")</f>
        <v/>
      </c>
    </row>
    <row r="1031" spans="1:17" x14ac:dyDescent="0.3">
      <c r="A1031" s="6" t="s">
        <v>1523</v>
      </c>
      <c r="B1031" s="6" t="s">
        <v>1566</v>
      </c>
      <c r="C1031" s="6" t="s">
        <v>110</v>
      </c>
      <c r="D1031" s="6" t="s">
        <v>1567</v>
      </c>
      <c r="E1031" s="8" t="s">
        <v>63</v>
      </c>
      <c r="F1031" s="8">
        <v>0</v>
      </c>
      <c r="G1031" s="8">
        <v>3</v>
      </c>
      <c r="H1031" s="6" t="s">
        <v>344</v>
      </c>
      <c r="I1031" s="184" t="s">
        <v>11392</v>
      </c>
      <c r="J1031" s="184" t="s">
        <v>11392</v>
      </c>
      <c r="K1031" s="184" t="s">
        <v>11391</v>
      </c>
      <c r="L1031" s="8">
        <v>14</v>
      </c>
      <c r="M1031" s="116"/>
      <c r="P10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&lt;tr&gt;&lt;td&gt;55101-2000&lt;/td&gt;&lt;td&gt;Steel H-pile, 360 x 152, in place&lt;/td&gt;&lt;td&gt;m&lt;/td&gt;&lt;td&gt;STEEL H-PILE, 14 X 102, IN PLACE&lt;/td&gt;&lt;td&gt;LNFT&lt;/td&gt;&lt;td&gt;0&lt;/td&gt;&lt;td&gt;3&lt;/td&gt;&lt;td&gt;N&lt;/td&gt;&lt;td&gt; &lt;/td&gt;&lt;td&gt;&lt;/td&gt;&lt;/tr&gt;</v>
      </c>
      <c r="Q1031" s="106" t="str">
        <f>IF(PayItems[[#This Row],[Date Added / Modified]]&gt;0,TEXT(PayItems[[#This Row],[Date Added / Modified]],"m/d/yyy"),"")</f>
        <v/>
      </c>
    </row>
    <row r="1032" spans="1:17" x14ac:dyDescent="0.3">
      <c r="A1032" s="6" t="s">
        <v>1524</v>
      </c>
      <c r="B1032" s="6" t="s">
        <v>1568</v>
      </c>
      <c r="C1032" s="6" t="s">
        <v>110</v>
      </c>
      <c r="D1032" s="6" t="s">
        <v>1569</v>
      </c>
      <c r="E1032" s="8" t="s">
        <v>63</v>
      </c>
      <c r="F1032" s="8">
        <v>0</v>
      </c>
      <c r="G1032" s="8">
        <v>3</v>
      </c>
      <c r="H1032" s="6" t="s">
        <v>344</v>
      </c>
      <c r="I1032" s="184" t="s">
        <v>11392</v>
      </c>
      <c r="J1032" s="184" t="s">
        <v>11392</v>
      </c>
      <c r="K1032" s="184" t="s">
        <v>11391</v>
      </c>
      <c r="L1032" s="8">
        <v>14</v>
      </c>
      <c r="M1032" s="116"/>
      <c r="P10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&lt;tr&gt;&lt;td&gt;55101-2100&lt;/td&gt;&lt;td&gt;Steel H-pile, 360 x 174, in place&lt;/td&gt;&lt;td&gt;m&lt;/td&gt;&lt;td&gt;STEEL H-PILE, 14X 117, IN PLACE&lt;/td&gt;&lt;td&gt;LNFT&lt;/td&gt;&lt;td&gt;0&lt;/td&gt;&lt;td&gt;3&lt;/td&gt;&lt;td&gt;N&lt;/td&gt;&lt;td&gt; &lt;/td&gt;&lt;td&gt;&lt;/td&gt;&lt;/tr&gt;</v>
      </c>
      <c r="Q1032" s="106" t="str">
        <f>IF(PayItems[[#This Row],[Date Added / Modified]]&gt;0,TEXT(PayItems[[#This Row],[Date Added / Modified]],"m/d/yyy"),"")</f>
        <v/>
      </c>
    </row>
    <row r="1033" spans="1:17" x14ac:dyDescent="0.3">
      <c r="A1033" s="6" t="s">
        <v>1525</v>
      </c>
      <c r="B1033" s="6" t="s">
        <v>1571</v>
      </c>
      <c r="C1033" s="6" t="s">
        <v>110</v>
      </c>
      <c r="D1033" s="6" t="s">
        <v>1572</v>
      </c>
      <c r="E1033" s="8" t="s">
        <v>63</v>
      </c>
      <c r="F1033" s="8">
        <v>0</v>
      </c>
      <c r="G1033" s="8">
        <v>3</v>
      </c>
      <c r="H1033" s="6" t="s">
        <v>344</v>
      </c>
      <c r="I1033" s="184" t="s">
        <v>11392</v>
      </c>
      <c r="J1033" s="184" t="s">
        <v>11392</v>
      </c>
      <c r="K1033" s="184" t="s">
        <v>11391</v>
      </c>
      <c r="L1033" s="8">
        <v>14</v>
      </c>
      <c r="M1033" s="116"/>
      <c r="P10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&lt;tr&gt;&lt;td&gt;55101-2200&lt;/td&gt;&lt;td&gt;Steel pipe pile, in place&lt;/td&gt;&lt;td&gt;m&lt;/td&gt;&lt;td&gt;STEEL PIPE PILE, IN PLACE&lt;/td&gt;&lt;td&gt;LNFT&lt;/td&gt;&lt;td&gt;0&lt;/td&gt;&lt;td&gt;3&lt;/td&gt;&lt;td&gt;N&lt;/td&gt;&lt;td&gt; &lt;/td&gt;&lt;td&gt;&lt;/td&gt;&lt;/tr&gt;</v>
      </c>
      <c r="Q1033" s="106" t="str">
        <f>IF(PayItems[[#This Row],[Date Added / Modified]]&gt;0,TEXT(PayItems[[#This Row],[Date Added / Modified]],"m/d/yyy"),"")</f>
        <v/>
      </c>
    </row>
    <row r="1034" spans="1:17" x14ac:dyDescent="0.3">
      <c r="A1034" s="6" t="s">
        <v>1526</v>
      </c>
      <c r="B1034" s="6" t="s">
        <v>1573</v>
      </c>
      <c r="C1034" s="6" t="s">
        <v>110</v>
      </c>
      <c r="D1034" s="6" t="s">
        <v>1574</v>
      </c>
      <c r="E1034" s="8" t="s">
        <v>63</v>
      </c>
      <c r="F1034" s="8">
        <v>0</v>
      </c>
      <c r="G1034" s="8">
        <v>3</v>
      </c>
      <c r="H1034" s="6" t="s">
        <v>344</v>
      </c>
      <c r="I1034" s="184" t="s">
        <v>11392</v>
      </c>
      <c r="J1034" s="184" t="s">
        <v>11392</v>
      </c>
      <c r="K1034" s="184" t="s">
        <v>11391</v>
      </c>
      <c r="L1034" s="8">
        <v>14</v>
      </c>
      <c r="M1034" s="116"/>
      <c r="P10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&lt;tr&gt;&lt;td&gt;55101-2300&lt;/td&gt;&lt;td&gt;Treated timber pile, in place&lt;/td&gt;&lt;td&gt;m&lt;/td&gt;&lt;td&gt;TREATED TIMBER PILE, IN PLACE&lt;/td&gt;&lt;td&gt;LNFT&lt;/td&gt;&lt;td&gt;0&lt;/td&gt;&lt;td&gt;3&lt;/td&gt;&lt;td&gt;N&lt;/td&gt;&lt;td&gt; &lt;/td&gt;&lt;td&gt;&lt;/td&gt;&lt;/tr&gt;</v>
      </c>
      <c r="Q1034" s="106" t="str">
        <f>IF(PayItems[[#This Row],[Date Added / Modified]]&gt;0,TEXT(PayItems[[#This Row],[Date Added / Modified]],"m/d/yyy"),"")</f>
        <v/>
      </c>
    </row>
    <row r="1035" spans="1:17" x14ac:dyDescent="0.3">
      <c r="A1035" s="6" t="s">
        <v>1527</v>
      </c>
      <c r="B1035" s="6" t="s">
        <v>1575</v>
      </c>
      <c r="C1035" s="6" t="s">
        <v>110</v>
      </c>
      <c r="D1035" s="6" t="s">
        <v>1576</v>
      </c>
      <c r="E1035" s="8" t="s">
        <v>63</v>
      </c>
      <c r="F1035" s="8">
        <v>0</v>
      </c>
      <c r="G1035" s="8">
        <v>3</v>
      </c>
      <c r="H1035" s="6" t="s">
        <v>344</v>
      </c>
      <c r="I1035" s="184" t="s">
        <v>11392</v>
      </c>
      <c r="J1035" s="184" t="s">
        <v>11392</v>
      </c>
      <c r="K1035" s="184" t="s">
        <v>11391</v>
      </c>
      <c r="L1035" s="8">
        <v>14</v>
      </c>
      <c r="M1035" s="116"/>
      <c r="P10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&lt;tr&gt;&lt;td&gt;55101-2400&lt;/td&gt;&lt;td&gt;Untreated timber pile, in place&lt;/td&gt;&lt;td&gt;m&lt;/td&gt;&lt;td&gt;UNTREATED TIMBER PILE, IN PLACE&lt;/td&gt;&lt;td&gt;LNFT&lt;/td&gt;&lt;td&gt;0&lt;/td&gt;&lt;td&gt;3&lt;/td&gt;&lt;td&gt;N&lt;/td&gt;&lt;td&gt; &lt;/td&gt;&lt;td&gt;&lt;/td&gt;&lt;/tr&gt;</v>
      </c>
      <c r="Q1035" s="106" t="str">
        <f>IF(PayItems[[#This Row],[Date Added / Modified]]&gt;0,TEXT(PayItems[[#This Row],[Date Added / Modified]],"m/d/yyy"),"")</f>
        <v/>
      </c>
    </row>
    <row r="1036" spans="1:17" x14ac:dyDescent="0.3">
      <c r="A1036" s="6" t="s">
        <v>1528</v>
      </c>
      <c r="B1036" s="6" t="s">
        <v>8560</v>
      </c>
      <c r="C1036" s="6" t="s">
        <v>110</v>
      </c>
      <c r="D1036" s="6" t="s">
        <v>8558</v>
      </c>
      <c r="E1036" s="8" t="s">
        <v>63</v>
      </c>
      <c r="F1036" s="8">
        <v>0</v>
      </c>
      <c r="G1036" s="8">
        <v>3</v>
      </c>
      <c r="H1036" s="6" t="s">
        <v>344</v>
      </c>
      <c r="I1036" s="184" t="s">
        <v>11392</v>
      </c>
      <c r="J1036" s="184" t="s">
        <v>11392</v>
      </c>
      <c r="K1036" s="184" t="s">
        <v>11391</v>
      </c>
      <c r="L1036" s="8">
        <v>14</v>
      </c>
      <c r="M1036" s="116"/>
      <c r="P10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&lt;tr&gt;&lt;td&gt;55101-3000&lt;/td&gt;&lt;td&gt;Sheet pile, in place&lt;/td&gt;&lt;td&gt;m&lt;/td&gt;&lt;td&gt;SHEET PILE, IN PLACE&lt;/td&gt;&lt;td&gt;LNFT&lt;/td&gt;&lt;td&gt;0&lt;/td&gt;&lt;td&gt;3&lt;/td&gt;&lt;td&gt;N&lt;/td&gt;&lt;td&gt; &lt;/td&gt;&lt;td&gt;&lt;/td&gt;&lt;/tr&gt;</v>
      </c>
      <c r="Q1036" s="106" t="str">
        <f>IF(PayItems[[#This Row],[Date Added / Modified]]&gt;0,TEXT(PayItems[[#This Row],[Date Added / Modified]],"m/d/yyy"),"")</f>
        <v/>
      </c>
    </row>
    <row r="1037" spans="1:17" x14ac:dyDescent="0.3">
      <c r="A1037" s="6" t="s">
        <v>1547</v>
      </c>
      <c r="B1037" s="6" t="s">
        <v>1548</v>
      </c>
      <c r="C1037" s="6" t="s">
        <v>6</v>
      </c>
      <c r="D1037" s="6" t="s">
        <v>1549</v>
      </c>
      <c r="E1037" s="8" t="s">
        <v>59</v>
      </c>
      <c r="F1037" s="8">
        <v>0</v>
      </c>
      <c r="G1037" s="8">
        <v>3</v>
      </c>
      <c r="H1037" s="6" t="s">
        <v>344</v>
      </c>
      <c r="I1037" s="184" t="s">
        <v>11392</v>
      </c>
      <c r="J1037" s="184" t="s">
        <v>11392</v>
      </c>
      <c r="K1037" s="184" t="s">
        <v>11391</v>
      </c>
      <c r="L1037" s="8">
        <v>14</v>
      </c>
      <c r="M1037" s="116"/>
      <c r="P10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&lt;tr&gt;&lt;td&gt;55102-1100&lt;/td&gt;&lt;td&gt;Steel H-pile, in place&lt;/td&gt;&lt;td&gt;Each&lt;/td&gt;&lt;td&gt;STEEL H-PILE, IN PLACE&lt;/td&gt;&lt;td&gt;EACH&lt;/td&gt;&lt;td&gt;0&lt;/td&gt;&lt;td&gt;3&lt;/td&gt;&lt;td&gt;N&lt;/td&gt;&lt;td&gt; &lt;/td&gt;&lt;td&gt;&lt;/td&gt;&lt;/tr&gt;</v>
      </c>
      <c r="Q1037" s="106" t="str">
        <f>IF(PayItems[[#This Row],[Date Added / Modified]]&gt;0,TEXT(PayItems[[#This Row],[Date Added / Modified]],"m/d/yyy"),"")</f>
        <v/>
      </c>
    </row>
    <row r="1038" spans="1:17" x14ac:dyDescent="0.3">
      <c r="A1038" s="6" t="s">
        <v>1570</v>
      </c>
      <c r="B1038" s="6" t="s">
        <v>1571</v>
      </c>
      <c r="C1038" s="6" t="s">
        <v>6</v>
      </c>
      <c r="D1038" s="6" t="s">
        <v>1572</v>
      </c>
      <c r="E1038" s="8" t="s">
        <v>59</v>
      </c>
      <c r="F1038" s="8">
        <v>0</v>
      </c>
      <c r="G1038" s="8">
        <v>3</v>
      </c>
      <c r="H1038" s="6" t="s">
        <v>344</v>
      </c>
      <c r="I1038" s="184" t="s">
        <v>11392</v>
      </c>
      <c r="J1038" s="184" t="s">
        <v>11392</v>
      </c>
      <c r="K1038" s="184" t="s">
        <v>11391</v>
      </c>
      <c r="L1038" s="8">
        <v>14</v>
      </c>
      <c r="M1038" s="116"/>
      <c r="P10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&lt;tr&gt;&lt;td&gt;55102-2200&lt;/td&gt;&lt;td&gt;Steel pipe pile, in place&lt;/td&gt;&lt;td&gt;Each&lt;/td&gt;&lt;td&gt;STEEL PIPE PILE, IN PLACE&lt;/td&gt;&lt;td&gt;EACH&lt;/td&gt;&lt;td&gt;0&lt;/td&gt;&lt;td&gt;3&lt;/td&gt;&lt;td&gt;N&lt;/td&gt;&lt;td&gt; &lt;/td&gt;&lt;td&gt;&lt;/td&gt;&lt;/tr&gt;</v>
      </c>
      <c r="Q1038" s="106" t="str">
        <f>IF(PayItems[[#This Row],[Date Added / Modified]]&gt;0,TEXT(PayItems[[#This Row],[Date Added / Modified]],"m/d/yyy"),"")</f>
        <v/>
      </c>
    </row>
    <row r="1039" spans="1:17" x14ac:dyDescent="0.3">
      <c r="A1039" s="106" t="s">
        <v>11026</v>
      </c>
      <c r="B1039" s="88" t="s">
        <v>1573</v>
      </c>
      <c r="C1039" s="88" t="s">
        <v>6</v>
      </c>
      <c r="D1039" s="88" t="s">
        <v>1574</v>
      </c>
      <c r="E1039" s="104" t="s">
        <v>59</v>
      </c>
      <c r="F1039" s="104">
        <v>0</v>
      </c>
      <c r="G1039" s="104">
        <v>3</v>
      </c>
      <c r="H1039" s="88" t="s">
        <v>344</v>
      </c>
      <c r="I1039" s="184" t="s">
        <v>11392</v>
      </c>
      <c r="J1039" s="184" t="s">
        <v>11392</v>
      </c>
      <c r="K1039" s="184" t="s">
        <v>11391</v>
      </c>
      <c r="L1039" s="104">
        <v>14</v>
      </c>
      <c r="M1039" s="116">
        <v>43276</v>
      </c>
      <c r="N1039" s="106" t="s">
        <v>9971</v>
      </c>
      <c r="O1039" s="88"/>
      <c r="P10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&lt;tr&gt;&lt;td&gt;55102-2300&lt;/td&gt;&lt;td&gt;Treated timber pile, in place&lt;/td&gt;&lt;td&gt;Each&lt;/td&gt;&lt;td&gt;TREATED TIMBER PILE, IN PLACE&lt;/td&gt;&lt;td&gt;EACH&lt;/td&gt;&lt;td&gt;0&lt;/td&gt;&lt;td&gt;3&lt;/td&gt;&lt;td&gt;N&lt;/td&gt;&lt;td&gt;6/25/2018&lt;/td&gt;&lt;td&gt;&lt;/td&gt;&lt;/tr&gt;</v>
      </c>
      <c r="Q1039" s="106" t="str">
        <f>IF(PayItems[[#This Row],[Date Added / Modified]]&gt;0,TEXT(PayItems[[#This Row],[Date Added / Modified]],"m/d/yyy"),"")</f>
        <v>6/25/2018</v>
      </c>
    </row>
    <row r="1040" spans="1:17" x14ac:dyDescent="0.3">
      <c r="A1040" s="106" t="s">
        <v>11027</v>
      </c>
      <c r="B1040" s="88" t="s">
        <v>1575</v>
      </c>
      <c r="C1040" s="88" t="s">
        <v>6</v>
      </c>
      <c r="D1040" s="88" t="s">
        <v>1576</v>
      </c>
      <c r="E1040" s="104" t="s">
        <v>59</v>
      </c>
      <c r="F1040" s="104">
        <v>0</v>
      </c>
      <c r="G1040" s="104">
        <v>3</v>
      </c>
      <c r="H1040" s="88" t="s">
        <v>344</v>
      </c>
      <c r="I1040" s="184" t="s">
        <v>11392</v>
      </c>
      <c r="J1040" s="184" t="s">
        <v>11392</v>
      </c>
      <c r="K1040" s="184" t="s">
        <v>11391</v>
      </c>
      <c r="L1040" s="104">
        <v>14</v>
      </c>
      <c r="M1040" s="116">
        <v>43276</v>
      </c>
      <c r="N1040" s="106" t="s">
        <v>9971</v>
      </c>
      <c r="O1040" s="88"/>
      <c r="P10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&lt;tr&gt;&lt;td&gt;55102-2400&lt;/td&gt;&lt;td&gt;Untreated timber pile, in place&lt;/td&gt;&lt;td&gt;Each&lt;/td&gt;&lt;td&gt;UNTREATED TIMBER PILE, IN PLACE&lt;/td&gt;&lt;td&gt;EACH&lt;/td&gt;&lt;td&gt;0&lt;/td&gt;&lt;td&gt;3&lt;/td&gt;&lt;td&gt;N&lt;/td&gt;&lt;td&gt;6/25/2018&lt;/td&gt;&lt;td&gt;&lt;/td&gt;&lt;/tr&gt;</v>
      </c>
      <c r="Q1040" s="106" t="str">
        <f>IF(PayItems[[#This Row],[Date Added / Modified]]&gt;0,TEXT(PayItems[[#This Row],[Date Added / Modified]],"m/d/yyy"),"")</f>
        <v>6/25/2018</v>
      </c>
    </row>
    <row r="1041" spans="1:17" x14ac:dyDescent="0.3">
      <c r="A1041" s="6" t="s">
        <v>1577</v>
      </c>
      <c r="B1041" s="6" t="s">
        <v>8560</v>
      </c>
      <c r="C1041" s="6" t="s">
        <v>109</v>
      </c>
      <c r="D1041" s="6" t="s">
        <v>8558</v>
      </c>
      <c r="E1041" s="8" t="s">
        <v>62</v>
      </c>
      <c r="F1041" s="8">
        <v>0</v>
      </c>
      <c r="G1041" s="8">
        <v>3</v>
      </c>
      <c r="H1041" s="6" t="s">
        <v>344</v>
      </c>
      <c r="I1041" s="184" t="s">
        <v>11392</v>
      </c>
      <c r="J1041" s="184" t="s">
        <v>11392</v>
      </c>
      <c r="K1041" s="184" t="s">
        <v>11391</v>
      </c>
      <c r="L1041" s="8">
        <v>14</v>
      </c>
      <c r="M1041" s="116"/>
      <c r="P10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&lt;tr&gt;&lt;td&gt;55103-1000&lt;/td&gt;&lt;td&gt;Sheet pile, in place&lt;/td&gt;&lt;td&gt;m2&lt;/td&gt;&lt;td&gt;SHEET PILE, IN PLACE&lt;/td&gt;&lt;td&gt;SQYD&lt;/td&gt;&lt;td&gt;0&lt;/td&gt;&lt;td&gt;3&lt;/td&gt;&lt;td&gt;N&lt;/td&gt;&lt;td&gt; &lt;/td&gt;&lt;td&gt;&lt;/td&gt;&lt;/tr&gt;</v>
      </c>
      <c r="Q1041" s="106" t="str">
        <f>IF(PayItems[[#This Row],[Date Added / Modified]]&gt;0,TEXT(PayItems[[#This Row],[Date Added / Modified]],"m/d/yyy"),"")</f>
        <v/>
      </c>
    </row>
    <row r="1042" spans="1:17" x14ac:dyDescent="0.3">
      <c r="A1042" s="6" t="s">
        <v>1578</v>
      </c>
      <c r="B1042" s="6" t="s">
        <v>8561</v>
      </c>
      <c r="C1042" s="6" t="s">
        <v>109</v>
      </c>
      <c r="D1042" s="6" t="s">
        <v>8559</v>
      </c>
      <c r="E1042" s="8" t="s">
        <v>62</v>
      </c>
      <c r="F1042" s="8">
        <v>0</v>
      </c>
      <c r="G1042" s="8">
        <v>3</v>
      </c>
      <c r="H1042" s="6" t="s">
        <v>344</v>
      </c>
      <c r="I1042" s="184" t="s">
        <v>11392</v>
      </c>
      <c r="J1042" s="184" t="s">
        <v>11392</v>
      </c>
      <c r="K1042" s="184" t="s">
        <v>11391</v>
      </c>
      <c r="L1042" s="8">
        <v>14</v>
      </c>
      <c r="M1042" s="116"/>
      <c r="P10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&lt;tr&gt;&lt;td&gt;55103-2000&lt;/td&gt;&lt;td&gt;Vinyl sheet pile, in place&lt;/td&gt;&lt;td&gt;m2&lt;/td&gt;&lt;td&gt;VINYL SHEET PILE, IN PLACE&lt;/td&gt;&lt;td&gt;SQYD&lt;/td&gt;&lt;td&gt;0&lt;/td&gt;&lt;td&gt;3&lt;/td&gt;&lt;td&gt;N&lt;/td&gt;&lt;td&gt; &lt;/td&gt;&lt;td&gt;&lt;/td&gt;&lt;/tr&gt;</v>
      </c>
      <c r="Q1042" s="106" t="str">
        <f>IF(PayItems[[#This Row],[Date Added / Modified]]&gt;0,TEXT(PayItems[[#This Row],[Date Added / Modified]],"m/d/yyy"),"")</f>
        <v/>
      </c>
    </row>
    <row r="1043" spans="1:17" x14ac:dyDescent="0.3">
      <c r="A1043" s="6" t="s">
        <v>1579</v>
      </c>
      <c r="B1043" s="6" t="s">
        <v>1580</v>
      </c>
      <c r="C1043" s="6" t="s">
        <v>6</v>
      </c>
      <c r="D1043" s="6" t="s">
        <v>1581</v>
      </c>
      <c r="E1043" s="8" t="s">
        <v>59</v>
      </c>
      <c r="F1043" s="8">
        <v>0</v>
      </c>
      <c r="G1043" s="8">
        <v>3</v>
      </c>
      <c r="H1043" s="6" t="s">
        <v>344</v>
      </c>
      <c r="I1043" s="184" t="s">
        <v>11392</v>
      </c>
      <c r="J1043" s="184" t="s">
        <v>11392</v>
      </c>
      <c r="K1043" s="184" t="s">
        <v>11391</v>
      </c>
      <c r="L1043" s="8">
        <v>14</v>
      </c>
      <c r="M1043" s="116"/>
      <c r="P10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&lt;tr&gt;&lt;td&gt;55104-1000&lt;/td&gt;&lt;td&gt;Dynamic pile load test&lt;/td&gt;&lt;td&gt;Each&lt;/td&gt;&lt;td&gt;DYNAMIC PILE LOAD TEST&lt;/td&gt;&lt;td&gt;EACH&lt;/td&gt;&lt;td&gt;0&lt;/td&gt;&lt;td&gt;3&lt;/td&gt;&lt;td&gt;N&lt;/td&gt;&lt;td&gt; &lt;/td&gt;&lt;td&gt;&lt;/td&gt;&lt;/tr&gt;</v>
      </c>
      <c r="Q1043" s="106" t="str">
        <f>IF(PayItems[[#This Row],[Date Added / Modified]]&gt;0,TEXT(PayItems[[#This Row],[Date Added / Modified]],"m/d/yyy"),"")</f>
        <v/>
      </c>
    </row>
    <row r="1044" spans="1:17" x14ac:dyDescent="0.3">
      <c r="A1044" s="6" t="s">
        <v>1582</v>
      </c>
      <c r="B1044" s="6" t="s">
        <v>1583</v>
      </c>
      <c r="C1044" s="6" t="s">
        <v>6</v>
      </c>
      <c r="D1044" s="6" t="s">
        <v>1584</v>
      </c>
      <c r="E1044" s="8" t="s">
        <v>59</v>
      </c>
      <c r="F1044" s="8">
        <v>0</v>
      </c>
      <c r="G1044" s="8">
        <v>3</v>
      </c>
      <c r="H1044" s="6" t="s">
        <v>344</v>
      </c>
      <c r="I1044" s="184" t="s">
        <v>11392</v>
      </c>
      <c r="J1044" s="184" t="s">
        <v>11392</v>
      </c>
      <c r="K1044" s="184" t="s">
        <v>11391</v>
      </c>
      <c r="L1044" s="8">
        <v>14</v>
      </c>
      <c r="M1044" s="116"/>
      <c r="P10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&lt;tr&gt;&lt;td&gt;55104-2000&lt;/td&gt;&lt;td&gt;Static pile load test&lt;/td&gt;&lt;td&gt;Each&lt;/td&gt;&lt;td&gt;STATIC PILE LOAD TEST&lt;/td&gt;&lt;td&gt;EACH&lt;/td&gt;&lt;td&gt;0&lt;/td&gt;&lt;td&gt;3&lt;/td&gt;&lt;td&gt;N&lt;/td&gt;&lt;td&gt; &lt;/td&gt;&lt;td&gt;&lt;/td&gt;&lt;/tr&gt;</v>
      </c>
      <c r="Q1044" s="106" t="str">
        <f>IF(PayItems[[#This Row],[Date Added / Modified]]&gt;0,TEXT(PayItems[[#This Row],[Date Added / Modified]],"m/d/yyy"),"")</f>
        <v/>
      </c>
    </row>
    <row r="1045" spans="1:17" x14ac:dyDescent="0.3">
      <c r="A1045" s="6" t="s">
        <v>1585</v>
      </c>
      <c r="B1045" s="6" t="s">
        <v>1580</v>
      </c>
      <c r="C1045" s="6" t="s">
        <v>85</v>
      </c>
      <c r="D1045" s="6" t="s">
        <v>1581</v>
      </c>
      <c r="E1045" s="8" t="s">
        <v>85</v>
      </c>
      <c r="F1045" s="8">
        <v>0</v>
      </c>
      <c r="G1045" s="8">
        <v>3</v>
      </c>
      <c r="H1045" s="6" t="s">
        <v>344</v>
      </c>
      <c r="I1045" s="184" t="s">
        <v>11392</v>
      </c>
      <c r="J1045" s="184" t="s">
        <v>11392</v>
      </c>
      <c r="K1045" s="184" t="s">
        <v>11391</v>
      </c>
      <c r="L1045" s="8">
        <v>14</v>
      </c>
      <c r="M1045" s="116"/>
      <c r="P10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&lt;tr&gt;&lt;td&gt;55105-1000&lt;/td&gt;&lt;td&gt;Dynamic pile load test&lt;/td&gt;&lt;td&gt;LPSM&lt;/td&gt;&lt;td&gt;DYNAMIC PILE LOAD TEST&lt;/td&gt;&lt;td&gt;LPSM&lt;/td&gt;&lt;td&gt;0&lt;/td&gt;&lt;td&gt;3&lt;/td&gt;&lt;td&gt;N&lt;/td&gt;&lt;td&gt; &lt;/td&gt;&lt;td&gt;&lt;/td&gt;&lt;/tr&gt;</v>
      </c>
      <c r="Q1045" s="106" t="str">
        <f>IF(PayItems[[#This Row],[Date Added / Modified]]&gt;0,TEXT(PayItems[[#This Row],[Date Added / Modified]],"m/d/yyy"),"")</f>
        <v/>
      </c>
    </row>
    <row r="1046" spans="1:17" x14ac:dyDescent="0.3">
      <c r="A1046" s="6" t="s">
        <v>1586</v>
      </c>
      <c r="B1046" s="6" t="s">
        <v>1583</v>
      </c>
      <c r="C1046" s="6" t="s">
        <v>85</v>
      </c>
      <c r="D1046" s="6" t="s">
        <v>1584</v>
      </c>
      <c r="E1046" s="8" t="s">
        <v>85</v>
      </c>
      <c r="F1046" s="8">
        <v>0</v>
      </c>
      <c r="G1046" s="8">
        <v>3</v>
      </c>
      <c r="H1046" s="6" t="s">
        <v>344</v>
      </c>
      <c r="I1046" s="184" t="s">
        <v>11392</v>
      </c>
      <c r="J1046" s="184" t="s">
        <v>11392</v>
      </c>
      <c r="K1046" s="184" t="s">
        <v>11391</v>
      </c>
      <c r="L1046" s="8">
        <v>14</v>
      </c>
      <c r="M1046" s="116"/>
      <c r="P10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&lt;tr&gt;&lt;td&gt;55105-2000&lt;/td&gt;&lt;td&gt;Static pile load test&lt;/td&gt;&lt;td&gt;LPSM&lt;/td&gt;&lt;td&gt;STATIC PILE LOAD TEST&lt;/td&gt;&lt;td&gt;LPSM&lt;/td&gt;&lt;td&gt;0&lt;/td&gt;&lt;td&gt;3&lt;/td&gt;&lt;td&gt;N&lt;/td&gt;&lt;td&gt; &lt;/td&gt;&lt;td&gt;&lt;/td&gt;&lt;/tr&gt;</v>
      </c>
      <c r="Q1046" s="106" t="str">
        <f>IF(PayItems[[#This Row],[Date Added / Modified]]&gt;0,TEXT(PayItems[[#This Row],[Date Added / Modified]],"m/d/yyy"),"")</f>
        <v/>
      </c>
    </row>
    <row r="1047" spans="1:17" x14ac:dyDescent="0.3">
      <c r="A1047" s="6" t="s">
        <v>1587</v>
      </c>
      <c r="B1047" s="6" t="s">
        <v>8560</v>
      </c>
      <c r="C1047" s="6" t="s">
        <v>85</v>
      </c>
      <c r="D1047" s="6" t="s">
        <v>8558</v>
      </c>
      <c r="E1047" s="8" t="s">
        <v>85</v>
      </c>
      <c r="F1047" s="8">
        <v>0</v>
      </c>
      <c r="G1047" s="8">
        <v>3</v>
      </c>
      <c r="H1047" s="6" t="s">
        <v>344</v>
      </c>
      <c r="I1047" s="184" t="s">
        <v>11392</v>
      </c>
      <c r="J1047" s="184" t="s">
        <v>11392</v>
      </c>
      <c r="K1047" s="184" t="s">
        <v>11391</v>
      </c>
      <c r="L1047" s="8">
        <v>14</v>
      </c>
      <c r="M1047" s="116"/>
      <c r="P10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&lt;tr&gt;&lt;td&gt;55106-1000&lt;/td&gt;&lt;td&gt;Sheet pile, in place&lt;/td&gt;&lt;td&gt;LPSM&lt;/td&gt;&lt;td&gt;SHEET PILE, IN PLACE&lt;/td&gt;&lt;td&gt;LPSM&lt;/td&gt;&lt;td&gt;0&lt;/td&gt;&lt;td&gt;3&lt;/td&gt;&lt;td&gt;N&lt;/td&gt;&lt;td&gt; &lt;/td&gt;&lt;td&gt;&lt;/td&gt;&lt;/tr&gt;</v>
      </c>
      <c r="Q1047" s="106" t="str">
        <f>IF(PayItems[[#This Row],[Date Added / Modified]]&gt;0,TEXT(PayItems[[#This Row],[Date Added / Modified]],"m/d/yyy"),"")</f>
        <v/>
      </c>
    </row>
    <row r="1048" spans="1:17" x14ac:dyDescent="0.3">
      <c r="A1048" s="6" t="s">
        <v>1588</v>
      </c>
      <c r="B1048" s="6" t="s">
        <v>155</v>
      </c>
      <c r="C1048" s="6" t="s">
        <v>110</v>
      </c>
      <c r="D1048" s="6" t="s">
        <v>1589</v>
      </c>
      <c r="E1048" s="8" t="s">
        <v>63</v>
      </c>
      <c r="F1048" s="8">
        <v>0</v>
      </c>
      <c r="G1048" s="8">
        <v>3</v>
      </c>
      <c r="H1048" s="6" t="s">
        <v>344</v>
      </c>
      <c r="I1048" s="184" t="s">
        <v>11392</v>
      </c>
      <c r="J1048" s="184" t="s">
        <v>11392</v>
      </c>
      <c r="K1048" s="184" t="s">
        <v>11391</v>
      </c>
      <c r="L1048" s="8">
        <v>14</v>
      </c>
      <c r="M1048" s="116"/>
      <c r="P10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&lt;tr&gt;&lt;td&gt;55115-1000&lt;/td&gt;&lt;td&gt;Preboring&lt;/td&gt;&lt;td&gt;m&lt;/td&gt;&lt;td&gt;PREBORING&lt;/td&gt;&lt;td&gt;LNFT&lt;/td&gt;&lt;td&gt;0&lt;/td&gt;&lt;td&gt;3&lt;/td&gt;&lt;td&gt;N&lt;/td&gt;&lt;td&gt; &lt;/td&gt;&lt;td&gt;&lt;/td&gt;&lt;/tr&gt;</v>
      </c>
      <c r="Q1048" s="106" t="str">
        <f>IF(PayItems[[#This Row],[Date Added / Modified]]&gt;0,TEXT(PayItems[[#This Row],[Date Added / Modified]],"m/d/yyy"),"")</f>
        <v/>
      </c>
    </row>
    <row r="1049" spans="1:17" x14ac:dyDescent="0.3">
      <c r="A1049" s="6" t="s">
        <v>1590</v>
      </c>
      <c r="B1049" s="6" t="s">
        <v>1591</v>
      </c>
      <c r="C1049" s="6" t="s">
        <v>110</v>
      </c>
      <c r="D1049" s="6" t="s">
        <v>1592</v>
      </c>
      <c r="E1049" s="8" t="s">
        <v>63</v>
      </c>
      <c r="F1049" s="8">
        <v>0</v>
      </c>
      <c r="G1049" s="8">
        <v>3</v>
      </c>
      <c r="H1049" s="6" t="s">
        <v>344</v>
      </c>
      <c r="I1049" s="184" t="s">
        <v>11392</v>
      </c>
      <c r="J1049" s="184" t="s">
        <v>11392</v>
      </c>
      <c r="K1049" s="184" t="s">
        <v>11391</v>
      </c>
      <c r="L1049" s="8">
        <v>14</v>
      </c>
      <c r="M1049" s="116"/>
      <c r="P10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&lt;tr&gt;&lt;td&gt;55115-2000&lt;/td&gt;&lt;td&gt;Preboring, blast hole&lt;/td&gt;&lt;td&gt;m&lt;/td&gt;&lt;td&gt;PREBORING, BLAST HOLE&lt;/td&gt;&lt;td&gt;LNFT&lt;/td&gt;&lt;td&gt;0&lt;/td&gt;&lt;td&gt;3&lt;/td&gt;&lt;td&gt;N&lt;/td&gt;&lt;td&gt; &lt;/td&gt;&lt;td&gt;&lt;/td&gt;&lt;/tr&gt;</v>
      </c>
      <c r="Q1049" s="106" t="str">
        <f>IF(PayItems[[#This Row],[Date Added / Modified]]&gt;0,TEXT(PayItems[[#This Row],[Date Added / Modified]],"m/d/yyy"),"")</f>
        <v/>
      </c>
    </row>
    <row r="1050" spans="1:17" x14ac:dyDescent="0.3">
      <c r="A1050" s="6" t="s">
        <v>1593</v>
      </c>
      <c r="B1050" s="6" t="s">
        <v>8911</v>
      </c>
      <c r="C1050" s="6" t="s">
        <v>6</v>
      </c>
      <c r="D1050" s="6" t="s">
        <v>9574</v>
      </c>
      <c r="E1050" s="8" t="s">
        <v>59</v>
      </c>
      <c r="F1050" s="8">
        <v>0</v>
      </c>
      <c r="G1050" s="8">
        <v>3</v>
      </c>
      <c r="H1050" s="6" t="s">
        <v>344</v>
      </c>
      <c r="I1050" s="184" t="s">
        <v>11392</v>
      </c>
      <c r="J1050" s="184" t="s">
        <v>11392</v>
      </c>
      <c r="K1050" s="184" t="s">
        <v>11391</v>
      </c>
      <c r="L1050" s="8">
        <v>14</v>
      </c>
      <c r="M1050" s="116"/>
      <c r="P10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&lt;tr&gt;&lt;td&gt;55116-0000&lt;/td&gt;&lt;td&gt;Splice&lt;/td&gt;&lt;td&gt;Each&lt;/td&gt;&lt;td&gt;SPLICE&lt;/td&gt;&lt;td&gt;EACH&lt;/td&gt;&lt;td&gt;0&lt;/td&gt;&lt;td&gt;3&lt;/td&gt;&lt;td&gt;N&lt;/td&gt;&lt;td&gt; &lt;/td&gt;&lt;td&gt;&lt;/td&gt;&lt;/tr&gt;</v>
      </c>
      <c r="Q1050" s="106" t="str">
        <f>IF(PayItems[[#This Row],[Date Added / Modified]]&gt;0,TEXT(PayItems[[#This Row],[Date Added / Modified]],"m/d/yyy"),"")</f>
        <v/>
      </c>
    </row>
    <row r="1051" spans="1:17" x14ac:dyDescent="0.3">
      <c r="A1051" s="6" t="s">
        <v>1594</v>
      </c>
      <c r="B1051" s="6" t="s">
        <v>155</v>
      </c>
      <c r="C1051" s="6" t="s">
        <v>6</v>
      </c>
      <c r="D1051" s="6" t="s">
        <v>1589</v>
      </c>
      <c r="E1051" s="8" t="s">
        <v>59</v>
      </c>
      <c r="F1051" s="8">
        <v>0</v>
      </c>
      <c r="G1051" s="8">
        <v>3</v>
      </c>
      <c r="H1051" s="6" t="s">
        <v>344</v>
      </c>
      <c r="I1051" s="184" t="s">
        <v>11392</v>
      </c>
      <c r="J1051" s="184" t="s">
        <v>11392</v>
      </c>
      <c r="K1051" s="184" t="s">
        <v>11391</v>
      </c>
      <c r="L1051" s="8">
        <v>14</v>
      </c>
      <c r="M1051" s="116"/>
      <c r="P10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&lt;tr&gt;&lt;td&gt;55117-0000&lt;/td&gt;&lt;td&gt;Preboring&lt;/td&gt;&lt;td&gt;Each&lt;/td&gt;&lt;td&gt;PREBORING&lt;/td&gt;&lt;td&gt;EACH&lt;/td&gt;&lt;td&gt;0&lt;/td&gt;&lt;td&gt;3&lt;/td&gt;&lt;td&gt;N&lt;/td&gt;&lt;td&gt; &lt;/td&gt;&lt;td&gt;&lt;/td&gt;&lt;/tr&gt;</v>
      </c>
      <c r="Q1051" s="106" t="str">
        <f>IF(PayItems[[#This Row],[Date Added / Modified]]&gt;0,TEXT(PayItems[[#This Row],[Date Added / Modified]],"m/d/yyy"),"")</f>
        <v/>
      </c>
    </row>
    <row r="1052" spans="1:17" x14ac:dyDescent="0.3">
      <c r="A1052" s="6" t="s">
        <v>1595</v>
      </c>
      <c r="B1052" s="6" t="s">
        <v>51</v>
      </c>
      <c r="C1052" s="6" t="s">
        <v>110</v>
      </c>
      <c r="D1052" s="6" t="s">
        <v>1597</v>
      </c>
      <c r="E1052" s="8" t="s">
        <v>63</v>
      </c>
      <c r="F1052" s="8">
        <v>0</v>
      </c>
      <c r="G1052" s="8">
        <v>3</v>
      </c>
      <c r="H1052" s="6" t="s">
        <v>344</v>
      </c>
      <c r="I1052" s="184" t="s">
        <v>11392</v>
      </c>
      <c r="J1052" s="184" t="s">
        <v>11392</v>
      </c>
      <c r="K1052" s="184" t="s">
        <v>11391</v>
      </c>
      <c r="L1052" s="8">
        <v>14</v>
      </c>
      <c r="M1052" s="116"/>
      <c r="P10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&lt;tr&gt;&lt;td&gt;55120-0000&lt;/td&gt;&lt;td&gt;Test pile&lt;/td&gt;&lt;td&gt;m&lt;/td&gt;&lt;td&gt;TEST PILE&lt;/td&gt;&lt;td&gt;LNFT&lt;/td&gt;&lt;td&gt;0&lt;/td&gt;&lt;td&gt;3&lt;/td&gt;&lt;td&gt;N&lt;/td&gt;&lt;td&gt; &lt;/td&gt;&lt;td&gt;&lt;/td&gt;&lt;/tr&gt;</v>
      </c>
      <c r="Q1052" s="106" t="str">
        <f>IF(PayItems[[#This Row],[Date Added / Modified]]&gt;0,TEXT(PayItems[[#This Row],[Date Added / Modified]],"m/d/yyy"),"")</f>
        <v/>
      </c>
    </row>
    <row r="1053" spans="1:17" x14ac:dyDescent="0.3">
      <c r="A1053" s="6" t="s">
        <v>1596</v>
      </c>
      <c r="B1053" s="6" t="s">
        <v>51</v>
      </c>
      <c r="C1053" s="6" t="s">
        <v>6</v>
      </c>
      <c r="D1053" s="6" t="s">
        <v>1597</v>
      </c>
      <c r="E1053" s="8" t="s">
        <v>59</v>
      </c>
      <c r="F1053" s="8">
        <v>0</v>
      </c>
      <c r="G1053" s="8">
        <v>3</v>
      </c>
      <c r="H1053" s="6" t="s">
        <v>344</v>
      </c>
      <c r="I1053" s="184" t="s">
        <v>11392</v>
      </c>
      <c r="J1053" s="184" t="s">
        <v>11392</v>
      </c>
      <c r="K1053" s="184" t="s">
        <v>11391</v>
      </c>
      <c r="L1053" s="8">
        <v>14</v>
      </c>
      <c r="M1053" s="116"/>
      <c r="P10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&lt;tr&gt;&lt;td&gt;55121-0000&lt;/td&gt;&lt;td&gt;Test pile&lt;/td&gt;&lt;td&gt;Each&lt;/td&gt;&lt;td&gt;TEST PILE&lt;/td&gt;&lt;td&gt;EACH&lt;/td&gt;&lt;td&gt;0&lt;/td&gt;&lt;td&gt;3&lt;/td&gt;&lt;td&gt;N&lt;/td&gt;&lt;td&gt; &lt;/td&gt;&lt;td&gt;&lt;/td&gt;&lt;/tr&gt;</v>
      </c>
      <c r="Q1053" s="106" t="str">
        <f>IF(PayItems[[#This Row],[Date Added / Modified]]&gt;0,TEXT(PayItems[[#This Row],[Date Added / Modified]],"m/d/yyy"),"")</f>
        <v/>
      </c>
    </row>
    <row r="1054" spans="1:17" x14ac:dyDescent="0.3">
      <c r="A1054" s="6" t="s">
        <v>1598</v>
      </c>
      <c r="B1054" s="6" t="s">
        <v>161</v>
      </c>
      <c r="C1054" s="6" t="s">
        <v>6</v>
      </c>
      <c r="D1054" s="6" t="s">
        <v>1599</v>
      </c>
      <c r="E1054" s="8" t="s">
        <v>59</v>
      </c>
      <c r="F1054" s="8">
        <v>0</v>
      </c>
      <c r="G1054" s="8">
        <v>3</v>
      </c>
      <c r="H1054" s="6" t="s">
        <v>344</v>
      </c>
      <c r="I1054" s="184" t="s">
        <v>11392</v>
      </c>
      <c r="J1054" s="184" t="s">
        <v>11392</v>
      </c>
      <c r="K1054" s="184" t="s">
        <v>11391</v>
      </c>
      <c r="L1054" s="8">
        <v>14</v>
      </c>
      <c r="M1054" s="116"/>
      <c r="P10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&lt;tr&gt;&lt;td&gt;55125-0000&lt;/td&gt;&lt;td&gt;Pile stress monitoring&lt;/td&gt;&lt;td&gt;Each&lt;/td&gt;&lt;td&gt;PILE STRESS MONITORING&lt;/td&gt;&lt;td&gt;EACH&lt;/td&gt;&lt;td&gt;0&lt;/td&gt;&lt;td&gt;3&lt;/td&gt;&lt;td&gt;N&lt;/td&gt;&lt;td&gt; &lt;/td&gt;&lt;td&gt;&lt;/td&gt;&lt;/tr&gt;</v>
      </c>
      <c r="Q1054" s="106" t="str">
        <f>IF(PayItems[[#This Row],[Date Added / Modified]]&gt;0,TEXT(PayItems[[#This Row],[Date Added / Modified]],"m/d/yyy"),"")</f>
        <v/>
      </c>
    </row>
    <row r="1055" spans="1:17" x14ac:dyDescent="0.3">
      <c r="A1055" s="6" t="s">
        <v>1696</v>
      </c>
      <c r="B1055" s="6" t="s">
        <v>1697</v>
      </c>
      <c r="C1055" s="6" t="s">
        <v>113</v>
      </c>
      <c r="D1055" s="6" t="s">
        <v>1698</v>
      </c>
      <c r="E1055" s="8" t="s">
        <v>65</v>
      </c>
      <c r="F1055" s="8">
        <v>0</v>
      </c>
      <c r="G1055" s="8">
        <v>3</v>
      </c>
      <c r="H1055" s="6" t="s">
        <v>344</v>
      </c>
      <c r="I1055" s="184" t="s">
        <v>11392</v>
      </c>
      <c r="J1055" s="184" t="s">
        <v>11392</v>
      </c>
      <c r="K1055" s="184" t="s">
        <v>11391</v>
      </c>
      <c r="L1055" s="8">
        <v>14</v>
      </c>
      <c r="M1055" s="116"/>
      <c r="P10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&lt;tr&gt;&lt;td&gt;55201-0100&lt;/td&gt;&lt;td&gt;Structural concrete, class A&lt;/td&gt;&lt;td&gt;m3&lt;/td&gt;&lt;td&gt;STRUCTURAL CONCRETE, CLASS A&lt;/td&gt;&lt;td&gt;CUYD&lt;/td&gt;&lt;td&gt;0&lt;/td&gt;&lt;td&gt;3&lt;/td&gt;&lt;td&gt;N&lt;/td&gt;&lt;td&gt; &lt;/td&gt;&lt;td&gt;&lt;/td&gt;&lt;/tr&gt;</v>
      </c>
      <c r="Q1055" s="106" t="str">
        <f>IF(PayItems[[#This Row],[Date Added / Modified]]&gt;0,TEXT(PayItems[[#This Row],[Date Added / Modified]],"m/d/yyy"),"")</f>
        <v/>
      </c>
    </row>
    <row r="1056" spans="1:17" x14ac:dyDescent="0.3">
      <c r="A1056" s="6" t="s">
        <v>1699</v>
      </c>
      <c r="B1056" s="6" t="s">
        <v>1700</v>
      </c>
      <c r="C1056" s="6" t="s">
        <v>113</v>
      </c>
      <c r="D1056" s="6" t="s">
        <v>1701</v>
      </c>
      <c r="E1056" s="8" t="s">
        <v>65</v>
      </c>
      <c r="F1056" s="8">
        <v>0</v>
      </c>
      <c r="G1056" s="8">
        <v>3</v>
      </c>
      <c r="H1056" s="6" t="s">
        <v>344</v>
      </c>
      <c r="I1056" s="184" t="s">
        <v>11392</v>
      </c>
      <c r="J1056" s="184" t="s">
        <v>11392</v>
      </c>
      <c r="K1056" s="184" t="s">
        <v>11391</v>
      </c>
      <c r="L1056" s="8">
        <v>14</v>
      </c>
      <c r="M1056" s="116"/>
      <c r="P10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&lt;tr&gt;&lt;td&gt;55201-0200&lt;/td&gt;&lt;td&gt;Structural concrete, class A (AE)&lt;/td&gt;&lt;td&gt;m3&lt;/td&gt;&lt;td&gt;STRUCTURAL CONCRETE, CLASS A (AE)&lt;/td&gt;&lt;td&gt;CUYD&lt;/td&gt;&lt;td&gt;0&lt;/td&gt;&lt;td&gt;3&lt;/td&gt;&lt;td&gt;N&lt;/td&gt;&lt;td&gt; &lt;/td&gt;&lt;td&gt;&lt;/td&gt;&lt;/tr&gt;</v>
      </c>
      <c r="Q1056" s="106" t="str">
        <f>IF(PayItems[[#This Row],[Date Added / Modified]]&gt;0,TEXT(PayItems[[#This Row],[Date Added / Modified]],"m/d/yyy"),"")</f>
        <v/>
      </c>
    </row>
    <row r="1057" spans="1:17" x14ac:dyDescent="0.3">
      <c r="A1057" s="6" t="s">
        <v>1702</v>
      </c>
      <c r="B1057" s="6" t="s">
        <v>1703</v>
      </c>
      <c r="C1057" s="6" t="s">
        <v>113</v>
      </c>
      <c r="D1057" s="6" t="s">
        <v>1704</v>
      </c>
      <c r="E1057" s="8" t="s">
        <v>65</v>
      </c>
      <c r="F1057" s="8">
        <v>0</v>
      </c>
      <c r="G1057" s="8">
        <v>3</v>
      </c>
      <c r="H1057" s="6" t="s">
        <v>344</v>
      </c>
      <c r="I1057" s="184" t="s">
        <v>11392</v>
      </c>
      <c r="J1057" s="184" t="s">
        <v>11392</v>
      </c>
      <c r="K1057" s="184" t="s">
        <v>11391</v>
      </c>
      <c r="L1057" s="8">
        <v>14</v>
      </c>
      <c r="M1057" s="116"/>
      <c r="P10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&lt;tr&gt;&lt;td&gt;55201-0500&lt;/td&gt;&lt;td&gt;Structural concrete, class C&lt;/td&gt;&lt;td&gt;m3&lt;/td&gt;&lt;td&gt;STRUCTURAL CONCRETE, CLASS C&lt;/td&gt;&lt;td&gt;CUYD&lt;/td&gt;&lt;td&gt;0&lt;/td&gt;&lt;td&gt;3&lt;/td&gt;&lt;td&gt;N&lt;/td&gt;&lt;td&gt; &lt;/td&gt;&lt;td&gt;&lt;/td&gt;&lt;/tr&gt;</v>
      </c>
      <c r="Q1057" s="106" t="str">
        <f>IF(PayItems[[#This Row],[Date Added / Modified]]&gt;0,TEXT(PayItems[[#This Row],[Date Added / Modified]],"m/d/yyy"),"")</f>
        <v/>
      </c>
    </row>
    <row r="1058" spans="1:17" x14ac:dyDescent="0.3">
      <c r="A1058" s="6" t="s">
        <v>1705</v>
      </c>
      <c r="B1058" s="6" t="s">
        <v>1706</v>
      </c>
      <c r="C1058" s="6" t="s">
        <v>113</v>
      </c>
      <c r="D1058" s="6" t="s">
        <v>1707</v>
      </c>
      <c r="E1058" s="8" t="s">
        <v>65</v>
      </c>
      <c r="F1058" s="8">
        <v>0</v>
      </c>
      <c r="G1058" s="8">
        <v>3</v>
      </c>
      <c r="H1058" s="6" t="s">
        <v>344</v>
      </c>
      <c r="I1058" s="184" t="s">
        <v>11392</v>
      </c>
      <c r="J1058" s="184" t="s">
        <v>11392</v>
      </c>
      <c r="K1058" s="184" t="s">
        <v>11391</v>
      </c>
      <c r="L1058" s="8">
        <v>14</v>
      </c>
      <c r="M1058" s="116"/>
      <c r="P10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&lt;tr&gt;&lt;td&gt;55201-0600&lt;/td&gt;&lt;td&gt;Structural concrete, class C (AE)&lt;/td&gt;&lt;td&gt;m3&lt;/td&gt;&lt;td&gt;STRUCTURAL CONCRETE, CLASS C (AE)&lt;/td&gt;&lt;td&gt;CUYD&lt;/td&gt;&lt;td&gt;0&lt;/td&gt;&lt;td&gt;3&lt;/td&gt;&lt;td&gt;N&lt;/td&gt;&lt;td&gt; &lt;/td&gt;&lt;td&gt;&lt;/td&gt;&lt;/tr&gt;</v>
      </c>
      <c r="Q1058" s="106" t="str">
        <f>IF(PayItems[[#This Row],[Date Added / Modified]]&gt;0,TEXT(PayItems[[#This Row],[Date Added / Modified]],"m/d/yyy"),"")</f>
        <v/>
      </c>
    </row>
    <row r="1059" spans="1:17" x14ac:dyDescent="0.3">
      <c r="A1059" s="6" t="s">
        <v>1708</v>
      </c>
      <c r="B1059" s="6" t="s">
        <v>1709</v>
      </c>
      <c r="C1059" s="6" t="s">
        <v>113</v>
      </c>
      <c r="D1059" s="6" t="s">
        <v>1710</v>
      </c>
      <c r="E1059" s="8" t="s">
        <v>65</v>
      </c>
      <c r="F1059" s="8">
        <v>0</v>
      </c>
      <c r="G1059" s="8">
        <v>3</v>
      </c>
      <c r="H1059" s="6" t="s">
        <v>344</v>
      </c>
      <c r="I1059" s="184" t="s">
        <v>11392</v>
      </c>
      <c r="J1059" s="184" t="s">
        <v>11392</v>
      </c>
      <c r="K1059" s="184" t="s">
        <v>11391</v>
      </c>
      <c r="L1059" s="8">
        <v>14</v>
      </c>
      <c r="M1059" s="116"/>
      <c r="P10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&lt;tr&gt;&lt;td&gt;55201-0800&lt;/td&gt;&lt;td&gt;Structural concrete, class D (AE)&lt;/td&gt;&lt;td&gt;m3&lt;/td&gt;&lt;td&gt;STRUCTURAL CONCRETE, CLASS D (AE)&lt;/td&gt;&lt;td&gt;CUYD&lt;/td&gt;&lt;td&gt;0&lt;/td&gt;&lt;td&gt;3&lt;/td&gt;&lt;td&gt;N&lt;/td&gt;&lt;td&gt; &lt;/td&gt;&lt;td&gt;&lt;/td&gt;&lt;/tr&gt;</v>
      </c>
      <c r="Q1059" s="106" t="str">
        <f>IF(PayItems[[#This Row],[Date Added / Modified]]&gt;0,TEXT(PayItems[[#This Row],[Date Added / Modified]],"m/d/yyy"),"")</f>
        <v/>
      </c>
    </row>
    <row r="1060" spans="1:17" x14ac:dyDescent="0.3">
      <c r="A1060" s="6" t="s">
        <v>1711</v>
      </c>
      <c r="B1060" s="6" t="s">
        <v>4146</v>
      </c>
      <c r="C1060" s="6" t="s">
        <v>113</v>
      </c>
      <c r="D1060" s="6" t="s">
        <v>4147</v>
      </c>
      <c r="E1060" s="8" t="s">
        <v>65</v>
      </c>
      <c r="F1060" s="8">
        <v>0</v>
      </c>
      <c r="G1060" s="8">
        <v>3</v>
      </c>
      <c r="H1060" s="6" t="s">
        <v>344</v>
      </c>
      <c r="I1060" s="184" t="s">
        <v>11392</v>
      </c>
      <c r="J1060" s="184" t="s">
        <v>11392</v>
      </c>
      <c r="K1060" s="184" t="s">
        <v>11391</v>
      </c>
      <c r="L1060" s="8">
        <v>14</v>
      </c>
      <c r="M1060" s="116"/>
      <c r="P10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&lt;tr&gt;&lt;td&gt;55201-1200&lt;/td&gt;&lt;td&gt;Structural concrete, class S (seal)&lt;/td&gt;&lt;td&gt;m3&lt;/td&gt;&lt;td&gt;STRUCTURAL CONCRETE, CLASS S (SEAL)&lt;/td&gt;&lt;td&gt;CUYD&lt;/td&gt;&lt;td&gt;0&lt;/td&gt;&lt;td&gt;3&lt;/td&gt;&lt;td&gt;N&lt;/td&gt;&lt;td&gt; &lt;/td&gt;&lt;td&gt;&lt;/td&gt;&lt;/tr&gt;</v>
      </c>
      <c r="Q1060" s="106" t="str">
        <f>IF(PayItems[[#This Row],[Date Added / Modified]]&gt;0,TEXT(PayItems[[#This Row],[Date Added / Modified]],"m/d/yyy"),"")</f>
        <v/>
      </c>
    </row>
    <row r="1061" spans="1:17" x14ac:dyDescent="0.3">
      <c r="A1061" s="106" t="s">
        <v>10821</v>
      </c>
      <c r="B1061" s="106" t="s">
        <v>10819</v>
      </c>
      <c r="C1061" s="88" t="s">
        <v>113</v>
      </c>
      <c r="D1061" s="106" t="s">
        <v>10820</v>
      </c>
      <c r="E1061" s="104" t="s">
        <v>65</v>
      </c>
      <c r="F1061" s="104">
        <v>0</v>
      </c>
      <c r="G1061" s="104">
        <v>3</v>
      </c>
      <c r="H1061" s="88" t="s">
        <v>344</v>
      </c>
      <c r="I1061" s="184" t="s">
        <v>11392</v>
      </c>
      <c r="J1061" s="184" t="s">
        <v>11392</v>
      </c>
      <c r="K1061" s="184" t="s">
        <v>11391</v>
      </c>
      <c r="L1061" s="104">
        <v>14</v>
      </c>
      <c r="M1061" s="116">
        <v>42569</v>
      </c>
      <c r="N1061" s="106" t="s">
        <v>9977</v>
      </c>
      <c r="O1061" s="106"/>
      <c r="P10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&lt;tr&gt;&lt;td&gt;55201-1500&lt;/td&gt;&lt;td&gt;Structural concrete, class StateDOT&lt;/td&gt;&lt;td&gt;m3&lt;/td&gt;&lt;td&gt;STRUCTURAL CONCRETE, CLASS STATEDOT&lt;/td&gt;&lt;td&gt;CUYD&lt;/td&gt;&lt;td&gt;0&lt;/td&gt;&lt;td&gt;3&lt;/td&gt;&lt;td&gt;N&lt;/td&gt;&lt;td&gt;7/18/2016&lt;/td&gt;&lt;td&gt;&lt;/td&gt;&lt;/tr&gt;</v>
      </c>
      <c r="Q1061" s="106" t="str">
        <f>IF(PayItems[[#This Row],[Date Added / Modified]]&gt;0,TEXT(PayItems[[#This Row],[Date Added / Modified]],"m/d/yyy"),"")</f>
        <v>7/18/2016</v>
      </c>
    </row>
    <row r="1062" spans="1:17" x14ac:dyDescent="0.3">
      <c r="A1062" s="6" t="s">
        <v>1712</v>
      </c>
      <c r="B1062" s="6" t="s">
        <v>1713</v>
      </c>
      <c r="C1062" s="6" t="s">
        <v>109</v>
      </c>
      <c r="D1062" s="6" t="s">
        <v>1714</v>
      </c>
      <c r="E1062" s="8" t="s">
        <v>62</v>
      </c>
      <c r="F1062" s="8">
        <v>0</v>
      </c>
      <c r="G1062" s="8">
        <v>3</v>
      </c>
      <c r="H1062" s="6" t="s">
        <v>344</v>
      </c>
      <c r="I1062" s="184" t="s">
        <v>11392</v>
      </c>
      <c r="J1062" s="184" t="s">
        <v>11392</v>
      </c>
      <c r="K1062" s="184" t="s">
        <v>11391</v>
      </c>
      <c r="L1062" s="8">
        <v>14</v>
      </c>
      <c r="M1062" s="116"/>
      <c r="P10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&lt;tr&gt;&lt;td&gt;55202-1000&lt;/td&gt;&lt;td&gt;Structural concrete, class D (AE), for approach slabs, type 1&lt;/td&gt;&lt;td&gt;m2&lt;/td&gt;&lt;td&gt;STRUCTURAL CONCRETE, CLASS D (AE), FOR APPROACH SLABS, TYPE 1&lt;/td&gt;&lt;td&gt;SQYD&lt;/td&gt;&lt;td&gt;0&lt;/td&gt;&lt;td&gt;3&lt;/td&gt;&lt;td&gt;N&lt;/td&gt;&lt;td&gt; &lt;/td&gt;&lt;td&gt;&lt;/td&gt;&lt;/tr&gt;</v>
      </c>
      <c r="Q1062" s="106" t="str">
        <f>IF(PayItems[[#This Row],[Date Added / Modified]]&gt;0,TEXT(PayItems[[#This Row],[Date Added / Modified]],"m/d/yyy"),"")</f>
        <v/>
      </c>
    </row>
    <row r="1063" spans="1:17" x14ac:dyDescent="0.3">
      <c r="A1063" s="6" t="s">
        <v>1715</v>
      </c>
      <c r="B1063" s="6" t="s">
        <v>1716</v>
      </c>
      <c r="C1063" s="6" t="s">
        <v>109</v>
      </c>
      <c r="D1063" s="6" t="s">
        <v>1717</v>
      </c>
      <c r="E1063" s="8" t="s">
        <v>62</v>
      </c>
      <c r="F1063" s="8">
        <v>0</v>
      </c>
      <c r="G1063" s="8">
        <v>3</v>
      </c>
      <c r="H1063" s="6" t="s">
        <v>344</v>
      </c>
      <c r="I1063" s="184" t="s">
        <v>11392</v>
      </c>
      <c r="J1063" s="184" t="s">
        <v>11392</v>
      </c>
      <c r="K1063" s="184" t="s">
        <v>11391</v>
      </c>
      <c r="L1063" s="8">
        <v>14</v>
      </c>
      <c r="M1063" s="116"/>
      <c r="P10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&lt;tr&gt;&lt;td&gt;55202-2000&lt;/td&gt;&lt;td&gt;Structural concrete, class D (AE), for approach slabs, type 2&lt;/td&gt;&lt;td&gt;m2&lt;/td&gt;&lt;td&gt;STRUCTURAL CONCRETE, CLASS D (AE), FOR APPROACH SLABS, TYPE 2&lt;/td&gt;&lt;td&gt;SQYD&lt;/td&gt;&lt;td&gt;0&lt;/td&gt;&lt;td&gt;3&lt;/td&gt;&lt;td&gt;N&lt;/td&gt;&lt;td&gt; &lt;/td&gt;&lt;td&gt;&lt;/td&gt;&lt;/tr&gt;</v>
      </c>
      <c r="Q1063" s="106" t="str">
        <f>IF(PayItems[[#This Row],[Date Added / Modified]]&gt;0,TEXT(PayItems[[#This Row],[Date Added / Modified]],"m/d/yyy"),"")</f>
        <v/>
      </c>
    </row>
    <row r="1064" spans="1:17" x14ac:dyDescent="0.3">
      <c r="A1064" s="6" t="s">
        <v>1718</v>
      </c>
      <c r="B1064" s="6" t="s">
        <v>1719</v>
      </c>
      <c r="C1064" s="6" t="s">
        <v>109</v>
      </c>
      <c r="D1064" s="6" t="s">
        <v>8652</v>
      </c>
      <c r="E1064" s="8" t="s">
        <v>62</v>
      </c>
      <c r="F1064" s="8">
        <v>0</v>
      </c>
      <c r="G1064" s="8">
        <v>3</v>
      </c>
      <c r="H1064" s="6" t="s">
        <v>344</v>
      </c>
      <c r="I1064" s="184" t="s">
        <v>11392</v>
      </c>
      <c r="J1064" s="184" t="s">
        <v>11392</v>
      </c>
      <c r="K1064" s="184" t="s">
        <v>11391</v>
      </c>
      <c r="L1064" s="8">
        <v>14</v>
      </c>
      <c r="M1064" s="116"/>
      <c r="P10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&lt;tr&gt;&lt;td&gt;55202-3000&lt;/td&gt;&lt;td&gt;Structural concrete, class A(AE), for precast wall panels&lt;/td&gt;&lt;td&gt;m2&lt;/td&gt;&lt;td&gt;STRUCTURAL CONCRETE, CLASS A (AE), FOR PRECAST WALL PANELS&lt;/td&gt;&lt;td&gt;SQYD&lt;/td&gt;&lt;td&gt;0&lt;/td&gt;&lt;td&gt;3&lt;/td&gt;&lt;td&gt;N&lt;/td&gt;&lt;td&gt; &lt;/td&gt;&lt;td&gt;&lt;/td&gt;&lt;/tr&gt;</v>
      </c>
      <c r="Q1064" s="106" t="str">
        <f>IF(PayItems[[#This Row],[Date Added / Modified]]&gt;0,TEXT(PayItems[[#This Row],[Date Added / Modified]],"m/d/yyy"),"")</f>
        <v/>
      </c>
    </row>
    <row r="1065" spans="1:17" x14ac:dyDescent="0.3">
      <c r="A1065" s="6" t="s">
        <v>9123</v>
      </c>
      <c r="B1065" s="6" t="s">
        <v>1713</v>
      </c>
      <c r="C1065" s="6" t="s">
        <v>113</v>
      </c>
      <c r="D1065" s="6" t="s">
        <v>1714</v>
      </c>
      <c r="E1065" s="8" t="s">
        <v>65</v>
      </c>
      <c r="F1065" s="8">
        <v>0</v>
      </c>
      <c r="G1065" s="8">
        <v>3</v>
      </c>
      <c r="H1065" s="6" t="s">
        <v>344</v>
      </c>
      <c r="I1065" s="184" t="s">
        <v>11392</v>
      </c>
      <c r="J1065" s="184" t="s">
        <v>11392</v>
      </c>
      <c r="K1065" s="184" t="s">
        <v>11391</v>
      </c>
      <c r="L1065" s="8">
        <v>14</v>
      </c>
      <c r="M1065" s="116"/>
      <c r="P10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&lt;tr&gt;&lt;td&gt;55203-1000&lt;/td&gt;&lt;td&gt;Structural concrete, class D (AE), for approach slabs, type 1&lt;/td&gt;&lt;td&gt;m3&lt;/td&gt;&lt;td&gt;STRUCTURAL CONCRETE, CLASS D (AE), FOR APPROACH SLABS, TYPE 1&lt;/td&gt;&lt;td&gt;CUYD&lt;/td&gt;&lt;td&gt;0&lt;/td&gt;&lt;td&gt;3&lt;/td&gt;&lt;td&gt;N&lt;/td&gt;&lt;td&gt; &lt;/td&gt;&lt;td&gt;&lt;/td&gt;&lt;/tr&gt;</v>
      </c>
      <c r="Q1065" s="106" t="str">
        <f>IF(PayItems[[#This Row],[Date Added / Modified]]&gt;0,TEXT(PayItems[[#This Row],[Date Added / Modified]],"m/d/yyy"),"")</f>
        <v/>
      </c>
    </row>
    <row r="1066" spans="1:17" x14ac:dyDescent="0.3">
      <c r="A1066" s="6" t="s">
        <v>9124</v>
      </c>
      <c r="B1066" s="6" t="s">
        <v>1716</v>
      </c>
      <c r="C1066" s="6" t="s">
        <v>113</v>
      </c>
      <c r="D1066" s="6" t="s">
        <v>1717</v>
      </c>
      <c r="E1066" s="8" t="s">
        <v>65</v>
      </c>
      <c r="F1066" s="8">
        <v>0</v>
      </c>
      <c r="G1066" s="8">
        <v>3</v>
      </c>
      <c r="H1066" s="6" t="s">
        <v>344</v>
      </c>
      <c r="I1066" s="184" t="s">
        <v>11392</v>
      </c>
      <c r="J1066" s="184" t="s">
        <v>11392</v>
      </c>
      <c r="K1066" s="184" t="s">
        <v>11391</v>
      </c>
      <c r="L1066" s="8">
        <v>14</v>
      </c>
      <c r="M1066" s="116"/>
      <c r="P10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&lt;tr&gt;&lt;td&gt;55203-2000&lt;/td&gt;&lt;td&gt;Structural concrete, class D (AE), for approach slabs, type 2&lt;/td&gt;&lt;td&gt;m3&lt;/td&gt;&lt;td&gt;STRUCTURAL CONCRETE, CLASS D (AE), FOR APPROACH SLABS, TYPE 2&lt;/td&gt;&lt;td&gt;CUYD&lt;/td&gt;&lt;td&gt;0&lt;/td&gt;&lt;td&gt;3&lt;/td&gt;&lt;td&gt;N&lt;/td&gt;&lt;td&gt; &lt;/td&gt;&lt;td&gt;&lt;/td&gt;&lt;/tr&gt;</v>
      </c>
      <c r="Q1066" s="106" t="str">
        <f>IF(PayItems[[#This Row],[Date Added / Modified]]&gt;0,TEXT(PayItems[[#This Row],[Date Added / Modified]],"m/d/yyy"),"")</f>
        <v/>
      </c>
    </row>
    <row r="1067" spans="1:17" x14ac:dyDescent="0.3">
      <c r="A1067" s="6" t="s">
        <v>10146</v>
      </c>
      <c r="B1067" s="6" t="s">
        <v>10147</v>
      </c>
      <c r="C1067" s="6" t="s">
        <v>113</v>
      </c>
      <c r="D1067" s="6" t="s">
        <v>10148</v>
      </c>
      <c r="E1067" s="8" t="s">
        <v>65</v>
      </c>
      <c r="F1067" s="8">
        <v>0</v>
      </c>
      <c r="G1067" s="8">
        <v>3</v>
      </c>
      <c r="H1067" s="6" t="s">
        <v>344</v>
      </c>
      <c r="I1067" s="184" t="s">
        <v>11392</v>
      </c>
      <c r="J1067" s="184" t="s">
        <v>11392</v>
      </c>
      <c r="K1067" s="184" t="s">
        <v>11391</v>
      </c>
      <c r="L1067" s="8">
        <v>14</v>
      </c>
      <c r="M1067" s="116">
        <v>42207</v>
      </c>
      <c r="N1067" s="106" t="s">
        <v>9962</v>
      </c>
      <c r="O1067" s="106"/>
      <c r="P10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&lt;tr&gt;&lt;td&gt;55210-0000&lt;/td&gt;&lt;td&gt;Precast structural concrete&lt;/td&gt;&lt;td&gt;m3&lt;/td&gt;&lt;td&gt;PRECAST STRUCTURAL CONCRETE&lt;/td&gt;&lt;td&gt;CUYD&lt;/td&gt;&lt;td&gt;0&lt;/td&gt;&lt;td&gt;3&lt;/td&gt;&lt;td&gt;N&lt;/td&gt;&lt;td&gt;7/22/2015&lt;/td&gt;&lt;td&gt;&lt;/td&gt;&lt;/tr&gt;</v>
      </c>
      <c r="Q1067" s="106" t="str">
        <f>IF(PayItems[[#This Row],[Date Added / Modified]]&gt;0,TEXT(PayItems[[#This Row],[Date Added / Modified]],"m/d/yyy"),"")</f>
        <v>7/22/2015</v>
      </c>
    </row>
    <row r="1068" spans="1:17" x14ac:dyDescent="0.3">
      <c r="A1068" s="6" t="s">
        <v>9125</v>
      </c>
      <c r="B1068" s="6" t="s">
        <v>8563</v>
      </c>
      <c r="C1068" s="6" t="s">
        <v>113</v>
      </c>
      <c r="D1068" s="6" t="s">
        <v>8576</v>
      </c>
      <c r="E1068" s="8" t="s">
        <v>65</v>
      </c>
      <c r="F1068" s="8">
        <v>0</v>
      </c>
      <c r="G1068" s="8">
        <v>3</v>
      </c>
      <c r="H1068" s="6" t="s">
        <v>344</v>
      </c>
      <c r="I1068" s="184" t="s">
        <v>11392</v>
      </c>
      <c r="J1068" s="184" t="s">
        <v>11392</v>
      </c>
      <c r="K1068" s="184" t="s">
        <v>11391</v>
      </c>
      <c r="L1068" s="8">
        <v>14</v>
      </c>
      <c r="M1068" s="116"/>
      <c r="P10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&lt;tr&gt;&lt;td&gt;55210-0100&lt;/td&gt;&lt;td&gt;Precast structural concrete, class A, abutment&lt;/td&gt;&lt;td&gt;m3&lt;/td&gt;&lt;td&gt;PRECAST STRUCTURAL CONCRETE, CLASS A, ABUTMENT&lt;/td&gt;&lt;td&gt;CUYD&lt;/td&gt;&lt;td&gt;0&lt;/td&gt;&lt;td&gt;3&lt;/td&gt;&lt;td&gt;N&lt;/td&gt;&lt;td&gt; &lt;/td&gt;&lt;td&gt;&lt;/td&gt;&lt;/tr&gt;</v>
      </c>
      <c r="Q1068" s="106" t="str">
        <f>IF(PayItems[[#This Row],[Date Added / Modified]]&gt;0,TEXT(PayItems[[#This Row],[Date Added / Modified]],"m/d/yyy"),"")</f>
        <v/>
      </c>
    </row>
    <row r="1069" spans="1:17" x14ac:dyDescent="0.3">
      <c r="A1069" s="6" t="s">
        <v>9126</v>
      </c>
      <c r="B1069" s="6" t="s">
        <v>8562</v>
      </c>
      <c r="C1069" s="6" t="s">
        <v>113</v>
      </c>
      <c r="D1069" s="6" t="s">
        <v>8577</v>
      </c>
      <c r="E1069" s="8" t="s">
        <v>65</v>
      </c>
      <c r="F1069" s="8">
        <v>0</v>
      </c>
      <c r="G1069" s="8">
        <v>3</v>
      </c>
      <c r="H1069" s="6" t="s">
        <v>344</v>
      </c>
      <c r="I1069" s="184" t="s">
        <v>11392</v>
      </c>
      <c r="J1069" s="184" t="s">
        <v>11392</v>
      </c>
      <c r="K1069" s="184" t="s">
        <v>11391</v>
      </c>
      <c r="L1069" s="8">
        <v>14</v>
      </c>
      <c r="M1069" s="116"/>
      <c r="P10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&lt;tr&gt;&lt;td&gt;55210-0200&lt;/td&gt;&lt;td&gt;Precast structural concrete, class A, deck&lt;/td&gt;&lt;td&gt;m3&lt;/td&gt;&lt;td&gt;PRECAST STRUCTURAL CONCRETE, CLASS A, DECK&lt;/td&gt;&lt;td&gt;CUYD&lt;/td&gt;&lt;td&gt;0&lt;/td&gt;&lt;td&gt;3&lt;/td&gt;&lt;td&gt;N&lt;/td&gt;&lt;td&gt; &lt;/td&gt;&lt;td&gt;&lt;/td&gt;&lt;/tr&gt;</v>
      </c>
      <c r="Q1069" s="106" t="str">
        <f>IF(PayItems[[#This Row],[Date Added / Modified]]&gt;0,TEXT(PayItems[[#This Row],[Date Added / Modified]],"m/d/yyy"),"")</f>
        <v/>
      </c>
    </row>
    <row r="1070" spans="1:17" x14ac:dyDescent="0.3">
      <c r="A1070" s="6" t="s">
        <v>9127</v>
      </c>
      <c r="B1070" s="6" t="s">
        <v>8564</v>
      </c>
      <c r="C1070" s="6" t="s">
        <v>113</v>
      </c>
      <c r="D1070" s="6" t="s">
        <v>8578</v>
      </c>
      <c r="E1070" s="8" t="s">
        <v>65</v>
      </c>
      <c r="F1070" s="8">
        <v>0</v>
      </c>
      <c r="G1070" s="8">
        <v>3</v>
      </c>
      <c r="H1070" s="6" t="s">
        <v>344</v>
      </c>
      <c r="I1070" s="184" t="s">
        <v>11392</v>
      </c>
      <c r="J1070" s="184" t="s">
        <v>11392</v>
      </c>
      <c r="K1070" s="184" t="s">
        <v>11391</v>
      </c>
      <c r="L1070" s="8">
        <v>14</v>
      </c>
      <c r="M1070" s="116"/>
      <c r="P10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&lt;tr&gt;&lt;td&gt;55210-0300&lt;/td&gt;&lt;td&gt;Precast structural concrete, class A, pier&lt;/td&gt;&lt;td&gt;m3&lt;/td&gt;&lt;td&gt;PRECAST STRUCTURAL CONCRETE, CLASS A, PIER&lt;/td&gt;&lt;td&gt;CUYD&lt;/td&gt;&lt;td&gt;0&lt;/td&gt;&lt;td&gt;3&lt;/td&gt;&lt;td&gt;N&lt;/td&gt;&lt;td&gt; &lt;/td&gt;&lt;td&gt;&lt;/td&gt;&lt;/tr&gt;</v>
      </c>
      <c r="Q1070" s="106" t="str">
        <f>IF(PayItems[[#This Row],[Date Added / Modified]]&gt;0,TEXT(PayItems[[#This Row],[Date Added / Modified]],"m/d/yyy"),"")</f>
        <v/>
      </c>
    </row>
    <row r="1071" spans="1:17" x14ac:dyDescent="0.3">
      <c r="A1071" s="6" t="s">
        <v>9128</v>
      </c>
      <c r="B1071" s="6" t="s">
        <v>10114</v>
      </c>
      <c r="C1071" s="6" t="s">
        <v>113</v>
      </c>
      <c r="D1071" s="6" t="s">
        <v>10117</v>
      </c>
      <c r="E1071" s="8" t="s">
        <v>65</v>
      </c>
      <c r="F1071" s="8">
        <v>0</v>
      </c>
      <c r="G1071" s="8">
        <v>3</v>
      </c>
      <c r="H1071" s="6" t="s">
        <v>344</v>
      </c>
      <c r="I1071" s="184" t="s">
        <v>11392</v>
      </c>
      <c r="J1071" s="184" t="s">
        <v>11392</v>
      </c>
      <c r="K1071" s="184" t="s">
        <v>11391</v>
      </c>
      <c r="L1071" s="8">
        <v>14</v>
      </c>
      <c r="M1071" s="116">
        <v>42172</v>
      </c>
      <c r="N1071" s="106" t="s">
        <v>9971</v>
      </c>
      <c r="O1071" s="106" t="s">
        <v>10120</v>
      </c>
      <c r="P10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&lt;tr&gt;&lt;td&gt;55210-0400&lt;/td&gt;&lt;td&gt;Precast structural concrete, class A(AE), abutment&lt;/td&gt;&lt;td&gt;m3&lt;/td&gt;&lt;td&gt;PRECAST STRUCTURAL CONCRETE, CLASS A(AE), ABUTMENT&lt;/td&gt;&lt;td&gt;CUYD&lt;/td&gt;&lt;td&gt;0&lt;/td&gt;&lt;td&gt;3&lt;/td&gt;&lt;td&gt;N&lt;/td&gt;&lt;td&gt;6/17/2015&lt;/td&gt;&lt;td&gt;Correct concrete class (was AE)&lt;/td&gt;&lt;/tr&gt;</v>
      </c>
      <c r="Q1071" s="106" t="str">
        <f>IF(PayItems[[#This Row],[Date Added / Modified]]&gt;0,TEXT(PayItems[[#This Row],[Date Added / Modified]],"m/d/yyy"),"")</f>
        <v>6/17/2015</v>
      </c>
    </row>
    <row r="1072" spans="1:17" x14ac:dyDescent="0.3">
      <c r="A1072" s="6" t="s">
        <v>9129</v>
      </c>
      <c r="B1072" s="6" t="s">
        <v>10115</v>
      </c>
      <c r="C1072" s="6" t="s">
        <v>113</v>
      </c>
      <c r="D1072" s="6" t="s">
        <v>10118</v>
      </c>
      <c r="E1072" s="8" t="s">
        <v>65</v>
      </c>
      <c r="F1072" s="8">
        <v>0</v>
      </c>
      <c r="G1072" s="8">
        <v>3</v>
      </c>
      <c r="H1072" s="6" t="s">
        <v>344</v>
      </c>
      <c r="I1072" s="184" t="s">
        <v>11392</v>
      </c>
      <c r="J1072" s="184" t="s">
        <v>11392</v>
      </c>
      <c r="K1072" s="184" t="s">
        <v>11391</v>
      </c>
      <c r="L1072" s="8">
        <v>14</v>
      </c>
      <c r="M1072" s="116">
        <v>42172</v>
      </c>
      <c r="N1072" s="106" t="s">
        <v>9971</v>
      </c>
      <c r="O1072" s="106" t="s">
        <v>10120</v>
      </c>
      <c r="P10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&lt;tr&gt;&lt;td&gt;55210-0500&lt;/td&gt;&lt;td&gt;Precast structural concrete, class A(AE), deck&lt;/td&gt;&lt;td&gt;m3&lt;/td&gt;&lt;td&gt;PRECAST STRUCTURAL CONCRETE, CLASS A(AE), DECK&lt;/td&gt;&lt;td&gt;CUYD&lt;/td&gt;&lt;td&gt;0&lt;/td&gt;&lt;td&gt;3&lt;/td&gt;&lt;td&gt;N&lt;/td&gt;&lt;td&gt;6/17/2015&lt;/td&gt;&lt;td&gt;Correct concrete class (was AE)&lt;/td&gt;&lt;/tr&gt;</v>
      </c>
      <c r="Q1072" s="106" t="str">
        <f>IF(PayItems[[#This Row],[Date Added / Modified]]&gt;0,TEXT(PayItems[[#This Row],[Date Added / Modified]],"m/d/yyy"),"")</f>
        <v>6/17/2015</v>
      </c>
    </row>
    <row r="1073" spans="1:17" x14ac:dyDescent="0.3">
      <c r="A1073" s="6" t="s">
        <v>9130</v>
      </c>
      <c r="B1073" s="6" t="s">
        <v>10116</v>
      </c>
      <c r="C1073" s="6" t="s">
        <v>113</v>
      </c>
      <c r="D1073" s="6" t="s">
        <v>10119</v>
      </c>
      <c r="E1073" s="8" t="s">
        <v>65</v>
      </c>
      <c r="F1073" s="8">
        <v>0</v>
      </c>
      <c r="G1073" s="8">
        <v>3</v>
      </c>
      <c r="H1073" s="6" t="s">
        <v>344</v>
      </c>
      <c r="I1073" s="184" t="s">
        <v>11392</v>
      </c>
      <c r="J1073" s="184" t="s">
        <v>11392</v>
      </c>
      <c r="K1073" s="184" t="s">
        <v>11391</v>
      </c>
      <c r="L1073" s="8">
        <v>14</v>
      </c>
      <c r="M1073" s="116">
        <v>42172</v>
      </c>
      <c r="N1073" s="106" t="s">
        <v>9971</v>
      </c>
      <c r="O1073" s="106" t="s">
        <v>10120</v>
      </c>
      <c r="P10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&lt;tr&gt;&lt;td&gt;55210-0600&lt;/td&gt;&lt;td&gt;Precast structural concrete, class A(AE), pier&lt;/td&gt;&lt;td&gt;m3&lt;/td&gt;&lt;td&gt;PRECAST STRUCTURAL CONCRETE, CLASS A(AE), PIER&lt;/td&gt;&lt;td&gt;CUYD&lt;/td&gt;&lt;td&gt;0&lt;/td&gt;&lt;td&gt;3&lt;/td&gt;&lt;td&gt;N&lt;/td&gt;&lt;td&gt;6/17/2015&lt;/td&gt;&lt;td&gt;Correct concrete class (was AE)&lt;/td&gt;&lt;/tr&gt;</v>
      </c>
      <c r="Q1073" s="106" t="str">
        <f>IF(PayItems[[#This Row],[Date Added / Modified]]&gt;0,TEXT(PayItems[[#This Row],[Date Added / Modified]],"m/d/yyy"),"")</f>
        <v>6/17/2015</v>
      </c>
    </row>
    <row r="1074" spans="1:17" x14ac:dyDescent="0.3">
      <c r="A1074" s="6" t="s">
        <v>9131</v>
      </c>
      <c r="B1074" s="6" t="s">
        <v>8565</v>
      </c>
      <c r="C1074" s="6" t="s">
        <v>113</v>
      </c>
      <c r="D1074" s="6" t="s">
        <v>8579</v>
      </c>
      <c r="E1074" s="8" t="s">
        <v>65</v>
      </c>
      <c r="F1074" s="8">
        <v>0</v>
      </c>
      <c r="G1074" s="8">
        <v>3</v>
      </c>
      <c r="H1074" s="6" t="s">
        <v>344</v>
      </c>
      <c r="I1074" s="184" t="s">
        <v>11392</v>
      </c>
      <c r="J1074" s="184" t="s">
        <v>11392</v>
      </c>
      <c r="K1074" s="184" t="s">
        <v>11391</v>
      </c>
      <c r="L1074" s="8">
        <v>14</v>
      </c>
      <c r="M1074" s="116"/>
      <c r="P10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&lt;tr&gt;&lt;td&gt;55210-0700&lt;/td&gt;&lt;td&gt;Precast structural concrete, class C, abutment&lt;/td&gt;&lt;td&gt;m3&lt;/td&gt;&lt;td&gt;PRECAST STRUCTURAL CONCRETE, CLASS C, ABUTMENT&lt;/td&gt;&lt;td&gt;CUYD&lt;/td&gt;&lt;td&gt;0&lt;/td&gt;&lt;td&gt;3&lt;/td&gt;&lt;td&gt;N&lt;/td&gt;&lt;td&gt; &lt;/td&gt;&lt;td&gt;&lt;/td&gt;&lt;/tr&gt;</v>
      </c>
      <c r="Q1074" s="106" t="str">
        <f>IF(PayItems[[#This Row],[Date Added / Modified]]&gt;0,TEXT(PayItems[[#This Row],[Date Added / Modified]],"m/d/yyy"),"")</f>
        <v/>
      </c>
    </row>
    <row r="1075" spans="1:17" x14ac:dyDescent="0.3">
      <c r="A1075" s="6" t="s">
        <v>9132</v>
      </c>
      <c r="B1075" s="6" t="s">
        <v>8566</v>
      </c>
      <c r="C1075" s="6" t="s">
        <v>113</v>
      </c>
      <c r="D1075" s="6" t="s">
        <v>8580</v>
      </c>
      <c r="E1075" s="8" t="s">
        <v>65</v>
      </c>
      <c r="F1075" s="8">
        <v>0</v>
      </c>
      <c r="G1075" s="8">
        <v>3</v>
      </c>
      <c r="H1075" s="6" t="s">
        <v>344</v>
      </c>
      <c r="I1075" s="184" t="s">
        <v>11392</v>
      </c>
      <c r="J1075" s="184" t="s">
        <v>11392</v>
      </c>
      <c r="K1075" s="184" t="s">
        <v>11391</v>
      </c>
      <c r="L1075" s="8">
        <v>14</v>
      </c>
      <c r="M1075" s="116"/>
      <c r="P10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&lt;tr&gt;&lt;td&gt;55210-0800&lt;/td&gt;&lt;td&gt;Precast structural concrete, class C, deck&lt;/td&gt;&lt;td&gt;m3&lt;/td&gt;&lt;td&gt;PRECAST STRUCTURAL CONCRETE, CLASS C, DECK&lt;/td&gt;&lt;td&gt;CUYD&lt;/td&gt;&lt;td&gt;0&lt;/td&gt;&lt;td&gt;3&lt;/td&gt;&lt;td&gt;N&lt;/td&gt;&lt;td&gt; &lt;/td&gt;&lt;td&gt;&lt;/td&gt;&lt;/tr&gt;</v>
      </c>
      <c r="Q1075" s="106" t="str">
        <f>IF(PayItems[[#This Row],[Date Added / Modified]]&gt;0,TEXT(PayItems[[#This Row],[Date Added / Modified]],"m/d/yyy"),"")</f>
        <v/>
      </c>
    </row>
    <row r="1076" spans="1:17" x14ac:dyDescent="0.3">
      <c r="A1076" s="6" t="s">
        <v>9133</v>
      </c>
      <c r="B1076" s="6" t="s">
        <v>8567</v>
      </c>
      <c r="C1076" s="6" t="s">
        <v>113</v>
      </c>
      <c r="D1076" s="6" t="s">
        <v>8581</v>
      </c>
      <c r="E1076" s="8" t="s">
        <v>65</v>
      </c>
      <c r="F1076" s="8">
        <v>0</v>
      </c>
      <c r="G1076" s="8">
        <v>3</v>
      </c>
      <c r="H1076" s="6" t="s">
        <v>344</v>
      </c>
      <c r="I1076" s="184" t="s">
        <v>11392</v>
      </c>
      <c r="J1076" s="184" t="s">
        <v>11392</v>
      </c>
      <c r="K1076" s="184" t="s">
        <v>11391</v>
      </c>
      <c r="L1076" s="8">
        <v>14</v>
      </c>
      <c r="M1076" s="116"/>
      <c r="P10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&lt;tr&gt;&lt;td&gt;55210-0900&lt;/td&gt;&lt;td&gt;Precast structural concrete, class C, pier&lt;/td&gt;&lt;td&gt;m3&lt;/td&gt;&lt;td&gt;PRECAST STRUCTURAL CONCRETE, CLASS C, PIER&lt;/td&gt;&lt;td&gt;CUYD&lt;/td&gt;&lt;td&gt;0&lt;/td&gt;&lt;td&gt;3&lt;/td&gt;&lt;td&gt;N&lt;/td&gt;&lt;td&gt; &lt;/td&gt;&lt;td&gt;&lt;/td&gt;&lt;/tr&gt;</v>
      </c>
      <c r="Q1076" s="106" t="str">
        <f>IF(PayItems[[#This Row],[Date Added / Modified]]&gt;0,TEXT(PayItems[[#This Row],[Date Added / Modified]],"m/d/yyy"),"")</f>
        <v/>
      </c>
    </row>
    <row r="1077" spans="1:17" x14ac:dyDescent="0.3">
      <c r="A1077" s="6" t="s">
        <v>9134</v>
      </c>
      <c r="B1077" s="6" t="s">
        <v>8568</v>
      </c>
      <c r="C1077" s="6" t="s">
        <v>113</v>
      </c>
      <c r="D1077" s="6" t="s">
        <v>8582</v>
      </c>
      <c r="E1077" s="8" t="s">
        <v>65</v>
      </c>
      <c r="F1077" s="8">
        <v>0</v>
      </c>
      <c r="G1077" s="8">
        <v>3</v>
      </c>
      <c r="H1077" s="6" t="s">
        <v>344</v>
      </c>
      <c r="I1077" s="184" t="s">
        <v>11392</v>
      </c>
      <c r="J1077" s="184" t="s">
        <v>11392</v>
      </c>
      <c r="K1077" s="184" t="s">
        <v>11391</v>
      </c>
      <c r="L1077" s="8">
        <v>14</v>
      </c>
      <c r="M1077" s="116"/>
      <c r="P10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&lt;tr&gt;&lt;td&gt;55210-1000&lt;/td&gt;&lt;td&gt;Precast structural concrete, class C (AE), abutment&lt;/td&gt;&lt;td&gt;m3&lt;/td&gt;&lt;td&gt;PRECAST STRUCTURAL CONCRETE, CLASS C (AE), ABUTMENT&lt;/td&gt;&lt;td&gt;CUYD&lt;/td&gt;&lt;td&gt;0&lt;/td&gt;&lt;td&gt;3&lt;/td&gt;&lt;td&gt;N&lt;/td&gt;&lt;td&gt; &lt;/td&gt;&lt;td&gt;&lt;/td&gt;&lt;/tr&gt;</v>
      </c>
      <c r="Q1077" s="106" t="str">
        <f>IF(PayItems[[#This Row],[Date Added / Modified]]&gt;0,TEXT(PayItems[[#This Row],[Date Added / Modified]],"m/d/yyy"),"")</f>
        <v/>
      </c>
    </row>
    <row r="1078" spans="1:17" x14ac:dyDescent="0.3">
      <c r="A1078" s="6" t="s">
        <v>9135</v>
      </c>
      <c r="B1078" s="6" t="s">
        <v>8569</v>
      </c>
      <c r="C1078" s="6" t="s">
        <v>113</v>
      </c>
      <c r="D1078" s="6" t="s">
        <v>8583</v>
      </c>
      <c r="E1078" s="8" t="s">
        <v>65</v>
      </c>
      <c r="F1078" s="8">
        <v>0</v>
      </c>
      <c r="G1078" s="8">
        <v>3</v>
      </c>
      <c r="H1078" s="6" t="s">
        <v>344</v>
      </c>
      <c r="I1078" s="184" t="s">
        <v>11392</v>
      </c>
      <c r="J1078" s="184" t="s">
        <v>11392</v>
      </c>
      <c r="K1078" s="184" t="s">
        <v>11391</v>
      </c>
      <c r="L1078" s="8">
        <v>14</v>
      </c>
      <c r="M1078" s="116"/>
      <c r="P10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&lt;tr&gt;&lt;td&gt;55210-1100&lt;/td&gt;&lt;td&gt;Precast structural concrete, class C (AE), deck&lt;/td&gt;&lt;td&gt;m3&lt;/td&gt;&lt;td&gt;PRECAST STRUCTURAL CONCRETE, CLASS C (AE), DECK&lt;/td&gt;&lt;td&gt;CUYD&lt;/td&gt;&lt;td&gt;0&lt;/td&gt;&lt;td&gt;3&lt;/td&gt;&lt;td&gt;N&lt;/td&gt;&lt;td&gt; &lt;/td&gt;&lt;td&gt;&lt;/td&gt;&lt;/tr&gt;</v>
      </c>
      <c r="Q1078" s="106" t="str">
        <f>IF(PayItems[[#This Row],[Date Added / Modified]]&gt;0,TEXT(PayItems[[#This Row],[Date Added / Modified]],"m/d/yyy"),"")</f>
        <v/>
      </c>
    </row>
    <row r="1079" spans="1:17" x14ac:dyDescent="0.3">
      <c r="A1079" s="6" t="s">
        <v>9136</v>
      </c>
      <c r="B1079" s="6" t="s">
        <v>8570</v>
      </c>
      <c r="C1079" s="6" t="s">
        <v>113</v>
      </c>
      <c r="D1079" s="6" t="s">
        <v>8584</v>
      </c>
      <c r="E1079" s="8" t="s">
        <v>65</v>
      </c>
      <c r="F1079" s="8">
        <v>0</v>
      </c>
      <c r="G1079" s="8">
        <v>3</v>
      </c>
      <c r="H1079" s="6" t="s">
        <v>344</v>
      </c>
      <c r="I1079" s="184" t="s">
        <v>11392</v>
      </c>
      <c r="J1079" s="184" t="s">
        <v>11392</v>
      </c>
      <c r="K1079" s="184" t="s">
        <v>11391</v>
      </c>
      <c r="L1079" s="8">
        <v>14</v>
      </c>
      <c r="M1079" s="116"/>
      <c r="P10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&lt;tr&gt;&lt;td&gt;55210-1200&lt;/td&gt;&lt;td&gt;Precast structural concrete, class C (AE), pier&lt;/td&gt;&lt;td&gt;m3&lt;/td&gt;&lt;td&gt;PRECAST STRUCTURAL CONCRETE, CLASS C (AE), PIER&lt;/td&gt;&lt;td&gt;CUYD&lt;/td&gt;&lt;td&gt;0&lt;/td&gt;&lt;td&gt;3&lt;/td&gt;&lt;td&gt;N&lt;/td&gt;&lt;td&gt; &lt;/td&gt;&lt;td&gt;&lt;/td&gt;&lt;/tr&gt;</v>
      </c>
      <c r="Q1079" s="106" t="str">
        <f>IF(PayItems[[#This Row],[Date Added / Modified]]&gt;0,TEXT(PayItems[[#This Row],[Date Added / Modified]],"m/d/yyy"),"")</f>
        <v/>
      </c>
    </row>
    <row r="1080" spans="1:17" x14ac:dyDescent="0.3">
      <c r="A1080" s="6" t="s">
        <v>9137</v>
      </c>
      <c r="B1080" s="6" t="s">
        <v>8585</v>
      </c>
      <c r="C1080" s="6" t="s">
        <v>113</v>
      </c>
      <c r="D1080" s="6" t="s">
        <v>8586</v>
      </c>
      <c r="E1080" s="8" t="s">
        <v>65</v>
      </c>
      <c r="F1080" s="8">
        <v>0</v>
      </c>
      <c r="G1080" s="8">
        <v>3</v>
      </c>
      <c r="H1080" s="6" t="s">
        <v>344</v>
      </c>
      <c r="I1080" s="184" t="s">
        <v>11392</v>
      </c>
      <c r="J1080" s="184" t="s">
        <v>11392</v>
      </c>
      <c r="K1080" s="184" t="s">
        <v>11391</v>
      </c>
      <c r="L1080" s="8">
        <v>14</v>
      </c>
      <c r="M1080" s="116"/>
      <c r="P10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&lt;tr&gt;&lt;td&gt;55210-1300&lt;/td&gt;&lt;td&gt;Precast structural concrete, class D (AE), abutment&lt;/td&gt;&lt;td&gt;m3&lt;/td&gt;&lt;td&gt;PRECAST STRUCTURAL CONCRETE, CLASS D (AE), ABUTMENT&lt;/td&gt;&lt;td&gt;CUYD&lt;/td&gt;&lt;td&gt;0&lt;/td&gt;&lt;td&gt;3&lt;/td&gt;&lt;td&gt;N&lt;/td&gt;&lt;td&gt; &lt;/td&gt;&lt;td&gt;&lt;/td&gt;&lt;/tr&gt;</v>
      </c>
      <c r="Q1080" s="106" t="str">
        <f>IF(PayItems[[#This Row],[Date Added / Modified]]&gt;0,TEXT(PayItems[[#This Row],[Date Added / Modified]],"m/d/yyy"),"")</f>
        <v/>
      </c>
    </row>
    <row r="1081" spans="1:17" x14ac:dyDescent="0.3">
      <c r="A1081" s="6" t="s">
        <v>9138</v>
      </c>
      <c r="B1081" s="6" t="s">
        <v>8571</v>
      </c>
      <c r="C1081" s="6" t="s">
        <v>113</v>
      </c>
      <c r="D1081" s="6" t="s">
        <v>8587</v>
      </c>
      <c r="E1081" s="8" t="s">
        <v>65</v>
      </c>
      <c r="F1081" s="8">
        <v>0</v>
      </c>
      <c r="G1081" s="8">
        <v>3</v>
      </c>
      <c r="H1081" s="6" t="s">
        <v>344</v>
      </c>
      <c r="I1081" s="184" t="s">
        <v>11392</v>
      </c>
      <c r="J1081" s="184" t="s">
        <v>11392</v>
      </c>
      <c r="K1081" s="184" t="s">
        <v>11391</v>
      </c>
      <c r="L1081" s="8">
        <v>14</v>
      </c>
      <c r="M1081" s="116"/>
      <c r="P10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&lt;tr&gt;&lt;td&gt;55210-1400&lt;/td&gt;&lt;td&gt;Precast structural concrete, class D (AE), deck&lt;/td&gt;&lt;td&gt;m3&lt;/td&gt;&lt;td&gt;PRECAST STRUCTURAL CONCRETE, CLASS D (AE), DECK&lt;/td&gt;&lt;td&gt;CUYD&lt;/td&gt;&lt;td&gt;0&lt;/td&gt;&lt;td&gt;3&lt;/td&gt;&lt;td&gt;N&lt;/td&gt;&lt;td&gt; &lt;/td&gt;&lt;td&gt;&lt;/td&gt;&lt;/tr&gt;</v>
      </c>
      <c r="Q1081" s="106" t="str">
        <f>IF(PayItems[[#This Row],[Date Added / Modified]]&gt;0,TEXT(PayItems[[#This Row],[Date Added / Modified]],"m/d/yyy"),"")</f>
        <v/>
      </c>
    </row>
    <row r="1082" spans="1:17" x14ac:dyDescent="0.3">
      <c r="A1082" s="6" t="s">
        <v>9139</v>
      </c>
      <c r="B1082" s="6" t="s">
        <v>8572</v>
      </c>
      <c r="C1082" s="6" t="s">
        <v>113</v>
      </c>
      <c r="D1082" s="6" t="s">
        <v>8588</v>
      </c>
      <c r="E1082" s="8" t="s">
        <v>65</v>
      </c>
      <c r="F1082" s="8">
        <v>0</v>
      </c>
      <c r="G1082" s="8">
        <v>3</v>
      </c>
      <c r="H1082" s="6" t="s">
        <v>344</v>
      </c>
      <c r="I1082" s="184" t="s">
        <v>11392</v>
      </c>
      <c r="J1082" s="184" t="s">
        <v>11392</v>
      </c>
      <c r="K1082" s="184" t="s">
        <v>11391</v>
      </c>
      <c r="L1082" s="8">
        <v>14</v>
      </c>
      <c r="M1082" s="116"/>
      <c r="P10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&lt;tr&gt;&lt;td&gt;55210-1500&lt;/td&gt;&lt;td&gt;Precast structural concrete, class D (AE), pier&lt;/td&gt;&lt;td&gt;m3&lt;/td&gt;&lt;td&gt;PRECAST STRUCTURAL CONCRETE, CLASS D (AE), PIER&lt;/td&gt;&lt;td&gt;CUYD&lt;/td&gt;&lt;td&gt;0&lt;/td&gt;&lt;td&gt;3&lt;/td&gt;&lt;td&gt;N&lt;/td&gt;&lt;td&gt; &lt;/td&gt;&lt;td&gt;&lt;/td&gt;&lt;/tr&gt;</v>
      </c>
      <c r="Q1082" s="106" t="str">
        <f>IF(PayItems[[#This Row],[Date Added / Modified]]&gt;0,TEXT(PayItems[[#This Row],[Date Added / Modified]],"m/d/yyy"),"")</f>
        <v/>
      </c>
    </row>
    <row r="1083" spans="1:17" x14ac:dyDescent="0.3">
      <c r="A1083" s="6" t="s">
        <v>9140</v>
      </c>
      <c r="B1083" s="6" t="s">
        <v>8573</v>
      </c>
      <c r="C1083" s="6" t="s">
        <v>113</v>
      </c>
      <c r="D1083" s="6" t="s">
        <v>8589</v>
      </c>
      <c r="E1083" s="8" t="s">
        <v>65</v>
      </c>
      <c r="F1083" s="8">
        <v>0</v>
      </c>
      <c r="G1083" s="8">
        <v>3</v>
      </c>
      <c r="H1083" s="6" t="s">
        <v>344</v>
      </c>
      <c r="I1083" s="184" t="s">
        <v>11392</v>
      </c>
      <c r="J1083" s="184" t="s">
        <v>11392</v>
      </c>
      <c r="K1083" s="184" t="s">
        <v>11391</v>
      </c>
      <c r="L1083" s="8">
        <v>14</v>
      </c>
      <c r="M1083" s="116"/>
      <c r="P10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&lt;tr&gt;&lt;td&gt;55210-1600&lt;/td&gt;&lt;td&gt;Precast structural concrete, class S (seal), abutment&lt;/td&gt;&lt;td&gt;m3&lt;/td&gt;&lt;td&gt;PRECAST STRUCTURAL CONCRETE, CLASS S (SEAL), ABUTMENT&lt;/td&gt;&lt;td&gt;CUYD&lt;/td&gt;&lt;td&gt;0&lt;/td&gt;&lt;td&gt;3&lt;/td&gt;&lt;td&gt;N&lt;/td&gt;&lt;td&gt; &lt;/td&gt;&lt;td&gt;&lt;/td&gt;&lt;/tr&gt;</v>
      </c>
      <c r="Q1083" s="106" t="str">
        <f>IF(PayItems[[#This Row],[Date Added / Modified]]&gt;0,TEXT(PayItems[[#This Row],[Date Added / Modified]],"m/d/yyy"),"")</f>
        <v/>
      </c>
    </row>
    <row r="1084" spans="1:17" x14ac:dyDescent="0.3">
      <c r="A1084" s="6" t="s">
        <v>9141</v>
      </c>
      <c r="B1084" s="6" t="s">
        <v>8574</v>
      </c>
      <c r="C1084" s="6" t="s">
        <v>113</v>
      </c>
      <c r="D1084" s="6" t="s">
        <v>8590</v>
      </c>
      <c r="E1084" s="8" t="s">
        <v>65</v>
      </c>
      <c r="F1084" s="8">
        <v>0</v>
      </c>
      <c r="G1084" s="8">
        <v>3</v>
      </c>
      <c r="H1084" s="6" t="s">
        <v>344</v>
      </c>
      <c r="I1084" s="184" t="s">
        <v>11392</v>
      </c>
      <c r="J1084" s="184" t="s">
        <v>11392</v>
      </c>
      <c r="K1084" s="184" t="s">
        <v>11391</v>
      </c>
      <c r="L1084" s="8">
        <v>14</v>
      </c>
      <c r="M1084" s="116"/>
      <c r="P10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&lt;tr&gt;&lt;td&gt;55210-1700&lt;/td&gt;&lt;td&gt;Precast structural concrete, class S (seal), deck&lt;/td&gt;&lt;td&gt;m3&lt;/td&gt;&lt;td&gt;PRECAST STRUCTURAL CONCRETE, CLASS S (SEAL), DECK&lt;/td&gt;&lt;td&gt;CUYD&lt;/td&gt;&lt;td&gt;0&lt;/td&gt;&lt;td&gt;3&lt;/td&gt;&lt;td&gt;N&lt;/td&gt;&lt;td&gt; &lt;/td&gt;&lt;td&gt;&lt;/td&gt;&lt;/tr&gt;</v>
      </c>
      <c r="Q1084" s="106" t="str">
        <f>IF(PayItems[[#This Row],[Date Added / Modified]]&gt;0,TEXT(PayItems[[#This Row],[Date Added / Modified]],"m/d/yyy"),"")</f>
        <v/>
      </c>
    </row>
    <row r="1085" spans="1:17" x14ac:dyDescent="0.3">
      <c r="A1085" s="6" t="s">
        <v>9142</v>
      </c>
      <c r="B1085" s="6" t="s">
        <v>8575</v>
      </c>
      <c r="C1085" s="6" t="s">
        <v>113</v>
      </c>
      <c r="D1085" s="6" t="s">
        <v>8591</v>
      </c>
      <c r="E1085" s="8" t="s">
        <v>65</v>
      </c>
      <c r="F1085" s="8">
        <v>0</v>
      </c>
      <c r="G1085" s="8">
        <v>3</v>
      </c>
      <c r="H1085" s="6" t="s">
        <v>344</v>
      </c>
      <c r="I1085" s="184" t="s">
        <v>11392</v>
      </c>
      <c r="J1085" s="184" t="s">
        <v>11392</v>
      </c>
      <c r="K1085" s="184" t="s">
        <v>11391</v>
      </c>
      <c r="L1085" s="8">
        <v>14</v>
      </c>
      <c r="M1085" s="116"/>
      <c r="P10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&lt;tr&gt;&lt;td&gt;55210-1800&lt;/td&gt;&lt;td&gt;Precast structural concrete, class S (seal), pier&lt;/td&gt;&lt;td&gt;m3&lt;/td&gt;&lt;td&gt;PRECAST STRUCTURAL CONCRETE, CLASS S (SEAL), PIER&lt;/td&gt;&lt;td&gt;CUYD&lt;/td&gt;&lt;td&gt;0&lt;/td&gt;&lt;td&gt;3&lt;/td&gt;&lt;td&gt;N&lt;/td&gt;&lt;td&gt; &lt;/td&gt;&lt;td&gt;&lt;/td&gt;&lt;/tr&gt;</v>
      </c>
      <c r="Q1085" s="106" t="str">
        <f>IF(PayItems[[#This Row],[Date Added / Modified]]&gt;0,TEXT(PayItems[[#This Row],[Date Added / Modified]],"m/d/yyy"),"")</f>
        <v/>
      </c>
    </row>
    <row r="1086" spans="1:17" x14ac:dyDescent="0.3">
      <c r="A1086" s="106" t="s">
        <v>11199</v>
      </c>
      <c r="B1086" s="106" t="s">
        <v>10147</v>
      </c>
      <c r="C1086" s="106" t="s">
        <v>109</v>
      </c>
      <c r="D1086" s="106" t="s">
        <v>10148</v>
      </c>
      <c r="E1086" s="45" t="s">
        <v>62</v>
      </c>
      <c r="F1086" s="104">
        <v>0</v>
      </c>
      <c r="G1086" s="104">
        <v>3</v>
      </c>
      <c r="H1086" s="88" t="s">
        <v>344</v>
      </c>
      <c r="I1086" s="184" t="s">
        <v>11392</v>
      </c>
      <c r="J1086" s="184" t="s">
        <v>11392</v>
      </c>
      <c r="K1086" s="184" t="s">
        <v>11391</v>
      </c>
      <c r="L1086" s="104">
        <v>14</v>
      </c>
      <c r="M1086" s="116">
        <v>43885</v>
      </c>
      <c r="N1086" s="106" t="s">
        <v>9962</v>
      </c>
      <c r="O1086" s="106"/>
      <c r="P108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&lt;tr&gt;&lt;td&gt;55211-0000&lt;/td&gt;&lt;td&gt;Precast structural concrete&lt;/td&gt;&lt;td&gt;m2&lt;/td&gt;&lt;td&gt;PRECAST STRUCTURAL CONCRETE&lt;/td&gt;&lt;td&gt;SQYD&lt;/td&gt;&lt;td&gt;0&lt;/td&gt;&lt;td&gt;3&lt;/td&gt;&lt;td&gt;N&lt;/td&gt;&lt;td&gt;2/24/2020&lt;/td&gt;&lt;td&gt;&lt;/td&gt;&lt;/tr&gt;</v>
      </c>
      <c r="Q1086" s="169" t="str">
        <f>IF(PayItems[[#This Row],[Date Added / Modified]]&gt;0,TEXT(PayItems[[#This Row],[Date Added / Modified]],"m/d/yyy"),"")</f>
        <v>2/24/2020</v>
      </c>
    </row>
    <row r="1087" spans="1:17" x14ac:dyDescent="0.3">
      <c r="A1087" s="6" t="s">
        <v>1726</v>
      </c>
      <c r="B1087" s="6" t="s">
        <v>162</v>
      </c>
      <c r="C1087" s="6" t="s">
        <v>109</v>
      </c>
      <c r="D1087" s="6" t="s">
        <v>1720</v>
      </c>
      <c r="E1087" s="8" t="s">
        <v>62</v>
      </c>
      <c r="F1087" s="8">
        <v>0</v>
      </c>
      <c r="G1087" s="8">
        <v>3</v>
      </c>
      <c r="H1087" s="6" t="s">
        <v>344</v>
      </c>
      <c r="I1087" s="184" t="s">
        <v>11392</v>
      </c>
      <c r="J1087" s="184" t="s">
        <v>11392</v>
      </c>
      <c r="K1087" s="184" t="s">
        <v>11391</v>
      </c>
      <c r="L1087" s="8">
        <v>14</v>
      </c>
      <c r="M1087" s="116"/>
      <c r="P10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&lt;tr&gt;&lt;td&gt;55220-0000&lt;/td&gt;&lt;td&gt;Repair concrete&lt;/td&gt;&lt;td&gt;m2&lt;/td&gt;&lt;td&gt;REPAIR CONCRETE&lt;/td&gt;&lt;td&gt;SQYD&lt;/td&gt;&lt;td&gt;0&lt;/td&gt;&lt;td&gt;3&lt;/td&gt;&lt;td&gt;N&lt;/td&gt;&lt;td&gt; &lt;/td&gt;&lt;td&gt;&lt;/td&gt;&lt;/tr&gt;</v>
      </c>
      <c r="Q1087" s="106" t="str">
        <f>IF(PayItems[[#This Row],[Date Added / Modified]]&gt;0,TEXT(PayItems[[#This Row],[Date Added / Modified]],"m/d/yyy"),"")</f>
        <v/>
      </c>
    </row>
    <row r="1088" spans="1:17" x14ac:dyDescent="0.3">
      <c r="A1088" s="6" t="s">
        <v>1728</v>
      </c>
      <c r="B1088" s="6" t="s">
        <v>162</v>
      </c>
      <c r="C1088" s="6" t="s">
        <v>113</v>
      </c>
      <c r="D1088" s="6" t="s">
        <v>1720</v>
      </c>
      <c r="E1088" s="8" t="s">
        <v>65</v>
      </c>
      <c r="F1088" s="8">
        <v>0</v>
      </c>
      <c r="G1088" s="8">
        <v>3</v>
      </c>
      <c r="H1088" s="6" t="s">
        <v>344</v>
      </c>
      <c r="I1088" s="184" t="s">
        <v>11392</v>
      </c>
      <c r="J1088" s="184" t="s">
        <v>11392</v>
      </c>
      <c r="K1088" s="184" t="s">
        <v>11391</v>
      </c>
      <c r="L1088" s="8">
        <v>14</v>
      </c>
      <c r="M1088" s="116"/>
      <c r="P10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&lt;tr&gt;&lt;td&gt;55221-0000&lt;/td&gt;&lt;td&gt;Repair concrete&lt;/td&gt;&lt;td&gt;m3&lt;/td&gt;&lt;td&gt;REPAIR CONCRETE&lt;/td&gt;&lt;td&gt;CUYD&lt;/td&gt;&lt;td&gt;0&lt;/td&gt;&lt;td&gt;3&lt;/td&gt;&lt;td&gt;N&lt;/td&gt;&lt;td&gt; &lt;/td&gt;&lt;td&gt;&lt;/td&gt;&lt;/tr&gt;</v>
      </c>
      <c r="Q1088" s="106" t="str">
        <f>IF(PayItems[[#This Row],[Date Added / Modified]]&gt;0,TEXT(PayItems[[#This Row],[Date Added / Modified]],"m/d/yyy"),"")</f>
        <v/>
      </c>
    </row>
    <row r="1089" spans="1:17" x14ac:dyDescent="0.3">
      <c r="A1089" s="6" t="s">
        <v>1730</v>
      </c>
      <c r="B1089" s="6" t="s">
        <v>162</v>
      </c>
      <c r="C1089" s="6" t="s">
        <v>85</v>
      </c>
      <c r="D1089" s="6" t="s">
        <v>1720</v>
      </c>
      <c r="E1089" s="8" t="s">
        <v>85</v>
      </c>
      <c r="F1089" s="8">
        <v>0</v>
      </c>
      <c r="G1089" s="8">
        <v>3</v>
      </c>
      <c r="H1089" s="6" t="s">
        <v>344</v>
      </c>
      <c r="I1089" s="184" t="s">
        <v>11392</v>
      </c>
      <c r="J1089" s="184" t="s">
        <v>11392</v>
      </c>
      <c r="K1089" s="184" t="s">
        <v>11391</v>
      </c>
      <c r="L1089" s="8">
        <v>14</v>
      </c>
      <c r="M1089" s="116"/>
      <c r="P10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&lt;tr&gt;&lt;td&gt;55222-0000&lt;/td&gt;&lt;td&gt;Repair concrete&lt;/td&gt;&lt;td&gt;LPSM&lt;/td&gt;&lt;td&gt;REPAIR CONCRETE&lt;/td&gt;&lt;td&gt;LPSM&lt;/td&gt;&lt;td&gt;0&lt;/td&gt;&lt;td&gt;3&lt;/td&gt;&lt;td&gt;N&lt;/td&gt;&lt;td&gt; &lt;/td&gt;&lt;td&gt;&lt;/td&gt;&lt;/tr&gt;</v>
      </c>
      <c r="Q1089" s="106" t="str">
        <f>IF(PayItems[[#This Row],[Date Added / Modified]]&gt;0,TEXT(PayItems[[#This Row],[Date Added / Modified]],"m/d/yyy"),"")</f>
        <v/>
      </c>
    </row>
    <row r="1090" spans="1:17" x14ac:dyDescent="0.3">
      <c r="A1090" s="6" t="s">
        <v>9143</v>
      </c>
      <c r="B1090" s="6" t="s">
        <v>162</v>
      </c>
      <c r="C1090" s="6" t="s">
        <v>110</v>
      </c>
      <c r="D1090" s="6" t="s">
        <v>1720</v>
      </c>
      <c r="E1090" s="8" t="s">
        <v>63</v>
      </c>
      <c r="F1090" s="8">
        <v>0</v>
      </c>
      <c r="G1090" s="8">
        <v>3</v>
      </c>
      <c r="H1090" s="6" t="s">
        <v>344</v>
      </c>
      <c r="I1090" s="184" t="s">
        <v>11392</v>
      </c>
      <c r="J1090" s="184" t="s">
        <v>11392</v>
      </c>
      <c r="K1090" s="184" t="s">
        <v>11391</v>
      </c>
      <c r="L1090" s="8">
        <v>14</v>
      </c>
      <c r="M1090" s="116"/>
      <c r="P10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&lt;tr&gt;&lt;td&gt;55223-0000&lt;/td&gt;&lt;td&gt;Repair concrete&lt;/td&gt;&lt;td&gt;m&lt;/td&gt;&lt;td&gt;REPAIR CONCRETE&lt;/td&gt;&lt;td&gt;LNFT&lt;/td&gt;&lt;td&gt;0&lt;/td&gt;&lt;td&gt;3&lt;/td&gt;&lt;td&gt;N&lt;/td&gt;&lt;td&gt; &lt;/td&gt;&lt;td&gt;&lt;/td&gt;&lt;/tr&gt;</v>
      </c>
      <c r="Q1090" s="106" t="str">
        <f>IF(PayItems[[#This Row],[Date Added / Modified]]&gt;0,TEXT(PayItems[[#This Row],[Date Added / Modified]],"m/d/yyy"),"")</f>
        <v/>
      </c>
    </row>
    <row r="1091" spans="1:17" x14ac:dyDescent="0.3">
      <c r="A1091" s="6" t="s">
        <v>9144</v>
      </c>
      <c r="B1091" s="10" t="s">
        <v>163</v>
      </c>
      <c r="C1091" s="6" t="s">
        <v>109</v>
      </c>
      <c r="D1091" s="10" t="s">
        <v>1721</v>
      </c>
      <c r="E1091" s="8" t="s">
        <v>62</v>
      </c>
      <c r="F1091" s="8">
        <v>0</v>
      </c>
      <c r="G1091" s="8">
        <v>3</v>
      </c>
      <c r="H1091" s="6" t="s">
        <v>344</v>
      </c>
      <c r="I1091" s="184" t="s">
        <v>11392</v>
      </c>
      <c r="J1091" s="184" t="s">
        <v>11392</v>
      </c>
      <c r="K1091" s="184" t="s">
        <v>11391</v>
      </c>
      <c r="L1091" s="8">
        <v>14</v>
      </c>
      <c r="M1091" s="116"/>
      <c r="P10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&lt;tr&gt;&lt;td&gt;55224-0000&lt;/td&gt;&lt;td&gt;Seal concrete surface&lt;/td&gt;&lt;td&gt;m2&lt;/td&gt;&lt;td&gt;SEAL CONCRETE SURFACE&lt;/td&gt;&lt;td&gt;SQYD&lt;/td&gt;&lt;td&gt;0&lt;/td&gt;&lt;td&gt;3&lt;/td&gt;&lt;td&gt;N&lt;/td&gt;&lt;td&gt; &lt;/td&gt;&lt;td&gt;&lt;/td&gt;&lt;/tr&gt;</v>
      </c>
      <c r="Q1091" s="106" t="str">
        <f>IF(PayItems[[#This Row],[Date Added / Modified]]&gt;0,TEXT(PayItems[[#This Row],[Date Added / Modified]],"m/d/yyy"),"")</f>
        <v/>
      </c>
    </row>
    <row r="1092" spans="1:17" x14ac:dyDescent="0.3">
      <c r="A1092" s="6" t="s">
        <v>9145</v>
      </c>
      <c r="B1092" s="10" t="s">
        <v>164</v>
      </c>
      <c r="C1092" s="6" t="s">
        <v>110</v>
      </c>
      <c r="D1092" s="10" t="s">
        <v>1722</v>
      </c>
      <c r="E1092" s="8" t="s">
        <v>63</v>
      </c>
      <c r="F1092" s="8">
        <v>0</v>
      </c>
      <c r="G1092" s="8">
        <v>3</v>
      </c>
      <c r="H1092" s="6" t="s">
        <v>344</v>
      </c>
      <c r="I1092" s="184" t="s">
        <v>11392</v>
      </c>
      <c r="J1092" s="184" t="s">
        <v>11392</v>
      </c>
      <c r="K1092" s="184" t="s">
        <v>11391</v>
      </c>
      <c r="L1092" s="8">
        <v>14</v>
      </c>
      <c r="M1092" s="116"/>
      <c r="P10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&lt;tr&gt;&lt;td&gt;55225-0000&lt;/td&gt;&lt;td&gt;Clean and reseal joints&lt;/td&gt;&lt;td&gt;m&lt;/td&gt;&lt;td&gt;CLEAN AND RESEAL JOINTS&lt;/td&gt;&lt;td&gt;LNFT&lt;/td&gt;&lt;td&gt;0&lt;/td&gt;&lt;td&gt;3&lt;/td&gt;&lt;td&gt;N&lt;/td&gt;&lt;td&gt; &lt;/td&gt;&lt;td&gt;&lt;/td&gt;&lt;/tr&gt;</v>
      </c>
      <c r="Q1092" s="106" t="str">
        <f>IF(PayItems[[#This Row],[Date Added / Modified]]&gt;0,TEXT(PayItems[[#This Row],[Date Added / Modified]],"m/d/yyy"),"")</f>
        <v/>
      </c>
    </row>
    <row r="1093" spans="1:17" x14ac:dyDescent="0.3">
      <c r="A1093" s="6" t="s">
        <v>9146</v>
      </c>
      <c r="B1093" s="6" t="s">
        <v>167</v>
      </c>
      <c r="C1093" s="6" t="s">
        <v>109</v>
      </c>
      <c r="D1093" s="6" t="s">
        <v>1723</v>
      </c>
      <c r="E1093" s="8" t="s">
        <v>62</v>
      </c>
      <c r="F1093" s="8">
        <v>0</v>
      </c>
      <c r="G1093" s="8">
        <v>3</v>
      </c>
      <c r="H1093" s="6" t="s">
        <v>344</v>
      </c>
      <c r="I1093" s="184" t="s">
        <v>11392</v>
      </c>
      <c r="J1093" s="184" t="s">
        <v>11392</v>
      </c>
      <c r="K1093" s="184" t="s">
        <v>11391</v>
      </c>
      <c r="L1093" s="8">
        <v>14</v>
      </c>
      <c r="M1093" s="116"/>
      <c r="P10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&lt;tr&gt;&lt;td&gt;55226-0000&lt;/td&gt;&lt;td&gt;Clean concrete surface&lt;/td&gt;&lt;td&gt;m2&lt;/td&gt;&lt;td&gt;CLEAN CONCRETE SURFACE&lt;/td&gt;&lt;td&gt;SQYD&lt;/td&gt;&lt;td&gt;0&lt;/td&gt;&lt;td&gt;3&lt;/td&gt;&lt;td&gt;N&lt;/td&gt;&lt;td&gt; &lt;/td&gt;&lt;td&gt;&lt;/td&gt;&lt;/tr&gt;</v>
      </c>
      <c r="Q1093" s="106" t="str">
        <f>IF(PayItems[[#This Row],[Date Added / Modified]]&gt;0,TEXT(PayItems[[#This Row],[Date Added / Modified]],"m/d/yyy"),"")</f>
        <v/>
      </c>
    </row>
    <row r="1094" spans="1:17" x14ac:dyDescent="0.3">
      <c r="A1094" s="6" t="s">
        <v>9147</v>
      </c>
      <c r="B1094" s="6" t="s">
        <v>167</v>
      </c>
      <c r="C1094" s="6" t="s">
        <v>85</v>
      </c>
      <c r="D1094" s="6" t="s">
        <v>1723</v>
      </c>
      <c r="E1094" s="8" t="s">
        <v>85</v>
      </c>
      <c r="F1094" s="8">
        <v>0</v>
      </c>
      <c r="G1094" s="8">
        <v>3</v>
      </c>
      <c r="H1094" s="6" t="s">
        <v>344</v>
      </c>
      <c r="I1094" s="184" t="s">
        <v>11392</v>
      </c>
      <c r="J1094" s="184" t="s">
        <v>11392</v>
      </c>
      <c r="K1094" s="184" t="s">
        <v>11391</v>
      </c>
      <c r="L1094" s="8">
        <v>14</v>
      </c>
      <c r="M1094" s="116"/>
      <c r="P10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&lt;tr&gt;&lt;td&gt;55227-0000&lt;/td&gt;&lt;td&gt;Clean concrete surface&lt;/td&gt;&lt;td&gt;LPSM&lt;/td&gt;&lt;td&gt;CLEAN CONCRETE SURFACE&lt;/td&gt;&lt;td&gt;LPSM&lt;/td&gt;&lt;td&gt;0&lt;/td&gt;&lt;td&gt;3&lt;/td&gt;&lt;td&gt;N&lt;/td&gt;&lt;td&gt; &lt;/td&gt;&lt;td&gt;&lt;/td&gt;&lt;/tr&gt;</v>
      </c>
      <c r="Q1094" s="106" t="str">
        <f>IF(PayItems[[#This Row],[Date Added / Modified]]&gt;0,TEXT(PayItems[[#This Row],[Date Added / Modified]],"m/d/yyy"),"")</f>
        <v/>
      </c>
    </row>
    <row r="1095" spans="1:17" x14ac:dyDescent="0.3">
      <c r="A1095" s="6" t="s">
        <v>9148</v>
      </c>
      <c r="B1095" s="6" t="s">
        <v>168</v>
      </c>
      <c r="C1095" s="6" t="s">
        <v>109</v>
      </c>
      <c r="D1095" s="6" t="s">
        <v>1724</v>
      </c>
      <c r="E1095" s="8" t="s">
        <v>62</v>
      </c>
      <c r="F1095" s="8">
        <v>0</v>
      </c>
      <c r="G1095" s="8">
        <v>3</v>
      </c>
      <c r="H1095" s="6" t="s">
        <v>344</v>
      </c>
      <c r="I1095" s="184" t="s">
        <v>11392</v>
      </c>
      <c r="J1095" s="184" t="s">
        <v>11392</v>
      </c>
      <c r="K1095" s="184" t="s">
        <v>11391</v>
      </c>
      <c r="L1095" s="8">
        <v>14</v>
      </c>
      <c r="M1095" s="116"/>
      <c r="P10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&lt;tr&gt;&lt;td&gt;55230-0000&lt;/td&gt;&lt;td&gt;Concrete color finish&lt;/td&gt;&lt;td&gt;m2&lt;/td&gt;&lt;td&gt;CONCRETE COLOR FINISH&lt;/td&gt;&lt;td&gt;SQYD&lt;/td&gt;&lt;td&gt;0&lt;/td&gt;&lt;td&gt;3&lt;/td&gt;&lt;td&gt;N&lt;/td&gt;&lt;td&gt; &lt;/td&gt;&lt;td&gt;&lt;/td&gt;&lt;/tr&gt;</v>
      </c>
      <c r="Q1095" s="106" t="str">
        <f>IF(PayItems[[#This Row],[Date Added / Modified]]&gt;0,TEXT(PayItems[[#This Row],[Date Added / Modified]],"m/d/yyy"),"")</f>
        <v/>
      </c>
    </row>
    <row r="1096" spans="1:17" x14ac:dyDescent="0.3">
      <c r="A1096" s="6" t="s">
        <v>9149</v>
      </c>
      <c r="B1096" s="6" t="s">
        <v>169</v>
      </c>
      <c r="C1096" s="6" t="s">
        <v>105</v>
      </c>
      <c r="D1096" s="6" t="s">
        <v>1725</v>
      </c>
      <c r="E1096" s="8" t="s">
        <v>30</v>
      </c>
      <c r="F1096" s="8">
        <v>0</v>
      </c>
      <c r="G1096" s="8">
        <v>3</v>
      </c>
      <c r="H1096" s="6" t="s">
        <v>344</v>
      </c>
      <c r="I1096" s="184" t="s">
        <v>11392</v>
      </c>
      <c r="J1096" s="184" t="s">
        <v>11392</v>
      </c>
      <c r="K1096" s="184" t="s">
        <v>11391</v>
      </c>
      <c r="L1096" s="8">
        <v>14</v>
      </c>
      <c r="M1096" s="116"/>
      <c r="P10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&lt;tr&gt;&lt;td&gt;55231-0000&lt;/td&gt;&lt;td&gt;Concrete color agent&lt;/td&gt;&lt;td&gt;kg&lt;/td&gt;&lt;td&gt;CONCRETE COLOR AGENT&lt;/td&gt;&lt;td&gt;LB&lt;/td&gt;&lt;td&gt;0&lt;/td&gt;&lt;td&gt;3&lt;/td&gt;&lt;td&gt;N&lt;/td&gt;&lt;td&gt; &lt;/td&gt;&lt;td&gt;&lt;/td&gt;&lt;/tr&gt;</v>
      </c>
      <c r="Q1096" s="106" t="str">
        <f>IF(PayItems[[#This Row],[Date Added / Modified]]&gt;0,TEXT(PayItems[[#This Row],[Date Added / Modified]],"m/d/yyy"),"")</f>
        <v/>
      </c>
    </row>
    <row r="1097" spans="1:17" x14ac:dyDescent="0.3">
      <c r="A1097" s="6" t="s">
        <v>9862</v>
      </c>
      <c r="B1097" s="6" t="s">
        <v>170</v>
      </c>
      <c r="C1097" s="6" t="s">
        <v>110</v>
      </c>
      <c r="D1097" s="6" t="s">
        <v>1727</v>
      </c>
      <c r="E1097" s="8" t="s">
        <v>63</v>
      </c>
      <c r="F1097" s="8">
        <v>0</v>
      </c>
      <c r="G1097" s="8">
        <v>3</v>
      </c>
      <c r="H1097" s="6" t="s">
        <v>344</v>
      </c>
      <c r="I1097" s="184" t="s">
        <v>11392</v>
      </c>
      <c r="J1097" s="184" t="s">
        <v>11392</v>
      </c>
      <c r="K1097" s="184" t="s">
        <v>11391</v>
      </c>
      <c r="L1097" s="8">
        <v>14</v>
      </c>
      <c r="M1097" s="116"/>
      <c r="P10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&lt;tr&gt;&lt;td&gt;55235-0000&lt;/td&gt;&lt;td&gt;Expansion joints&lt;/td&gt;&lt;td&gt;m&lt;/td&gt;&lt;td&gt;EXPANSION JOINTS&lt;/td&gt;&lt;td&gt;LNFT&lt;/td&gt;&lt;td&gt;0&lt;/td&gt;&lt;td&gt;3&lt;/td&gt;&lt;td&gt;N&lt;/td&gt;&lt;td&gt; &lt;/td&gt;&lt;td&gt;&lt;/td&gt;&lt;/tr&gt;</v>
      </c>
      <c r="Q1097" s="106" t="str">
        <f>IF(PayItems[[#This Row],[Date Added / Modified]]&gt;0,TEXT(PayItems[[#This Row],[Date Added / Modified]],"m/d/yyy"),"")</f>
        <v/>
      </c>
    </row>
    <row r="1098" spans="1:17" x14ac:dyDescent="0.3">
      <c r="A1098" s="6" t="s">
        <v>9863</v>
      </c>
      <c r="B1098" s="6" t="s">
        <v>171</v>
      </c>
      <c r="C1098" s="6" t="s">
        <v>85</v>
      </c>
      <c r="D1098" s="6" t="s">
        <v>1729</v>
      </c>
      <c r="E1098" s="8" t="s">
        <v>85</v>
      </c>
      <c r="F1098" s="8">
        <v>0</v>
      </c>
      <c r="G1098" s="8">
        <v>3</v>
      </c>
      <c r="H1098" s="6" t="s">
        <v>344</v>
      </c>
      <c r="I1098" s="184" t="s">
        <v>11392</v>
      </c>
      <c r="J1098" s="184" t="s">
        <v>11392</v>
      </c>
      <c r="K1098" s="184" t="s">
        <v>11391</v>
      </c>
      <c r="L1098" s="8">
        <v>14</v>
      </c>
      <c r="M1098" s="116"/>
      <c r="P10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&lt;tr&gt;&lt;td&gt;55236-0000&lt;/td&gt;&lt;td&gt;Expansion joint repair&lt;/td&gt;&lt;td&gt;LPSM&lt;/td&gt;&lt;td&gt;EXPANSION JOINT REPAIR&lt;/td&gt;&lt;td&gt;LPSM&lt;/td&gt;&lt;td&gt;0&lt;/td&gt;&lt;td&gt;3&lt;/td&gt;&lt;td&gt;N&lt;/td&gt;&lt;td&gt; &lt;/td&gt;&lt;td&gt;&lt;/td&gt;&lt;/tr&gt;</v>
      </c>
      <c r="Q1098" s="106" t="str">
        <f>IF(PayItems[[#This Row],[Date Added / Modified]]&gt;0,TEXT(PayItems[[#This Row],[Date Added / Modified]],"m/d/yyy"),"")</f>
        <v/>
      </c>
    </row>
    <row r="1099" spans="1:17" x14ac:dyDescent="0.3">
      <c r="A1099" s="6" t="s">
        <v>9864</v>
      </c>
      <c r="B1099" s="6" t="s">
        <v>53</v>
      </c>
      <c r="C1099" s="6" t="s">
        <v>113</v>
      </c>
      <c r="D1099" s="6" t="s">
        <v>1291</v>
      </c>
      <c r="E1099" s="8" t="s">
        <v>1495</v>
      </c>
      <c r="F1099" s="8">
        <v>0</v>
      </c>
      <c r="G1099" s="8">
        <v>3</v>
      </c>
      <c r="H1099" s="6" t="s">
        <v>344</v>
      </c>
      <c r="I1099" s="184" t="s">
        <v>11392</v>
      </c>
      <c r="J1099" s="184" t="s">
        <v>11392</v>
      </c>
      <c r="K1099" s="184" t="s">
        <v>11391</v>
      </c>
      <c r="L1099" s="8">
        <v>14</v>
      </c>
      <c r="M1099" s="116"/>
      <c r="P10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&lt;tr&gt;&lt;td&gt;55240-0000&lt;/td&gt;&lt;td&gt;Grout&lt;/td&gt;&lt;td&gt;m3&lt;/td&gt;&lt;td&gt;GROUT&lt;/td&gt;&lt;td&gt;CUFT&lt;/td&gt;&lt;td&gt;0&lt;/td&gt;&lt;td&gt;3&lt;/td&gt;&lt;td&gt;N&lt;/td&gt;&lt;td&gt; &lt;/td&gt;&lt;td&gt;&lt;/td&gt;&lt;/tr&gt;</v>
      </c>
      <c r="Q1099" s="106" t="str">
        <f>IF(PayItems[[#This Row],[Date Added / Modified]]&gt;0,TEXT(PayItems[[#This Row],[Date Added / Modified]],"m/d/yyy"),"")</f>
        <v/>
      </c>
    </row>
    <row r="1100" spans="1:17" x14ac:dyDescent="0.3">
      <c r="A1100" s="6" t="s">
        <v>1731</v>
      </c>
      <c r="B1100" s="6" t="s">
        <v>1732</v>
      </c>
      <c r="C1100" s="6" t="s">
        <v>6</v>
      </c>
      <c r="D1100" s="6" t="s">
        <v>1733</v>
      </c>
      <c r="E1100" s="8" t="s">
        <v>59</v>
      </c>
      <c r="F1100" s="8">
        <v>0</v>
      </c>
      <c r="G1100" s="8">
        <v>3</v>
      </c>
      <c r="H1100" s="6" t="s">
        <v>344</v>
      </c>
      <c r="I1100" s="184" t="s">
        <v>11392</v>
      </c>
      <c r="J1100" s="184" t="s">
        <v>11392</v>
      </c>
      <c r="K1100" s="184" t="s">
        <v>11391</v>
      </c>
      <c r="L1100" s="8">
        <v>14</v>
      </c>
      <c r="M1100" s="116"/>
      <c r="P11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&lt;tr&gt;&lt;td&gt;55301-0100&lt;/td&gt;&lt;td&gt;Precast, prestressed concrete AASHTO girder, non-standard&lt;/td&gt;&lt;td&gt;Each&lt;/td&gt;&lt;td&gt;PRECAST, PRESTRESSED CONCRETE AASHTO GIRDER, NON-STANDARD&lt;/td&gt;&lt;td&gt;EACH&lt;/td&gt;&lt;td&gt;0&lt;/td&gt;&lt;td&gt;3&lt;/td&gt;&lt;td&gt;N&lt;/td&gt;&lt;td&gt; &lt;/td&gt;&lt;td&gt;&lt;/td&gt;&lt;/tr&gt;</v>
      </c>
      <c r="Q1100" s="106" t="str">
        <f>IF(PayItems[[#This Row],[Date Added / Modified]]&gt;0,TEXT(PayItems[[#This Row],[Date Added / Modified]],"m/d/yyy"),"")</f>
        <v/>
      </c>
    </row>
    <row r="1101" spans="1:17" x14ac:dyDescent="0.3">
      <c r="A1101" s="6" t="s">
        <v>1752</v>
      </c>
      <c r="B1101" s="6" t="s">
        <v>1753</v>
      </c>
      <c r="C1101" s="6" t="s">
        <v>6</v>
      </c>
      <c r="D1101" s="6" t="s">
        <v>1754</v>
      </c>
      <c r="E1101" s="8" t="s">
        <v>59</v>
      </c>
      <c r="F1101" s="8">
        <v>0</v>
      </c>
      <c r="G1101" s="8">
        <v>3</v>
      </c>
      <c r="H1101" s="6" t="s">
        <v>344</v>
      </c>
      <c r="I1101" s="184" t="s">
        <v>11392</v>
      </c>
      <c r="J1101" s="184" t="s">
        <v>11392</v>
      </c>
      <c r="K1101" s="184" t="s">
        <v>11391</v>
      </c>
      <c r="L1101" s="8">
        <v>14</v>
      </c>
      <c r="M1101" s="116"/>
      <c r="P11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&lt;tr&gt;&lt;td&gt;55301-3200&lt;/td&gt;&lt;td&gt;Precast, prestressed concrete girder&lt;/td&gt;&lt;td&gt;Each&lt;/td&gt;&lt;td&gt;PRECAST, PRESTRESSED CONCRETE GIRDER&lt;/td&gt;&lt;td&gt;EACH&lt;/td&gt;&lt;td&gt;0&lt;/td&gt;&lt;td&gt;3&lt;/td&gt;&lt;td&gt;N&lt;/td&gt;&lt;td&gt; &lt;/td&gt;&lt;td&gt;&lt;/td&gt;&lt;/tr&gt;</v>
      </c>
      <c r="Q1101" s="106" t="str">
        <f>IF(PayItems[[#This Row],[Date Added / Modified]]&gt;0,TEXT(PayItems[[#This Row],[Date Added / Modified]],"m/d/yyy"),"")</f>
        <v/>
      </c>
    </row>
    <row r="1102" spans="1:17" x14ac:dyDescent="0.3">
      <c r="A1102" s="6" t="s">
        <v>1755</v>
      </c>
      <c r="B1102" s="6" t="s">
        <v>1756</v>
      </c>
      <c r="C1102" s="6" t="s">
        <v>6</v>
      </c>
      <c r="D1102" s="6" t="s">
        <v>1757</v>
      </c>
      <c r="E1102" s="8" t="s">
        <v>59</v>
      </c>
      <c r="F1102" s="8">
        <v>0</v>
      </c>
      <c r="G1102" s="8">
        <v>3</v>
      </c>
      <c r="H1102" s="6" t="s">
        <v>344</v>
      </c>
      <c r="I1102" s="184" t="s">
        <v>11392</v>
      </c>
      <c r="J1102" s="184" t="s">
        <v>11392</v>
      </c>
      <c r="K1102" s="184" t="s">
        <v>11391</v>
      </c>
      <c r="L1102" s="8">
        <v>14</v>
      </c>
      <c r="M1102" s="116"/>
      <c r="P11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&lt;tr&gt;&lt;td&gt;55301-3300&lt;/td&gt;&lt;td&gt;Precast, prestressed concrete AASHTO girder&lt;/td&gt;&lt;td&gt;Each&lt;/td&gt;&lt;td&gt;PRECAST, PRESTRESSED CONCRETE AASHTO GIRDER&lt;/td&gt;&lt;td&gt;EACH&lt;/td&gt;&lt;td&gt;0&lt;/td&gt;&lt;td&gt;3&lt;/td&gt;&lt;td&gt;N&lt;/td&gt;&lt;td&gt; &lt;/td&gt;&lt;td&gt;&lt;/td&gt;&lt;/tr&gt;</v>
      </c>
      <c r="Q1102" s="106" t="str">
        <f>IF(PayItems[[#This Row],[Date Added / Modified]]&gt;0,TEXT(PayItems[[#This Row],[Date Added / Modified]],"m/d/yyy"),"")</f>
        <v/>
      </c>
    </row>
    <row r="1103" spans="1:17" x14ac:dyDescent="0.3">
      <c r="A1103" s="6" t="s">
        <v>1758</v>
      </c>
      <c r="B1103" s="6" t="s">
        <v>1759</v>
      </c>
      <c r="C1103" s="6" t="s">
        <v>6</v>
      </c>
      <c r="D1103" s="6" t="s">
        <v>1760</v>
      </c>
      <c r="E1103" s="8" t="s">
        <v>59</v>
      </c>
      <c r="F1103" s="8">
        <v>0</v>
      </c>
      <c r="G1103" s="8">
        <v>3</v>
      </c>
      <c r="H1103" s="6" t="s">
        <v>344</v>
      </c>
      <c r="I1103" s="184" t="s">
        <v>11392</v>
      </c>
      <c r="J1103" s="184" t="s">
        <v>11392</v>
      </c>
      <c r="K1103" s="184" t="s">
        <v>11391</v>
      </c>
      <c r="L1103" s="8">
        <v>14</v>
      </c>
      <c r="M1103" s="116"/>
      <c r="P11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&lt;tr&gt;&lt;td&gt;55301-3400&lt;/td&gt;&lt;td&gt;Precast, prestressed concrete box beam&lt;/td&gt;&lt;td&gt;Each&lt;/td&gt;&lt;td&gt;PRECAST, PRESTRESSED CONCRETE BOX BEAM&lt;/td&gt;&lt;td&gt;EACH&lt;/td&gt;&lt;td&gt;0&lt;/td&gt;&lt;td&gt;3&lt;/td&gt;&lt;td&gt;N&lt;/td&gt;&lt;td&gt; &lt;/td&gt;&lt;td&gt;&lt;/td&gt;&lt;/tr&gt;</v>
      </c>
      <c r="Q1103" s="106" t="str">
        <f>IF(PayItems[[#This Row],[Date Added / Modified]]&gt;0,TEXT(PayItems[[#This Row],[Date Added / Modified]],"m/d/yyy"),"")</f>
        <v/>
      </c>
    </row>
    <row r="1104" spans="1:17" x14ac:dyDescent="0.3">
      <c r="A1104" s="6" t="s">
        <v>1761</v>
      </c>
      <c r="B1104" s="6" t="s">
        <v>1762</v>
      </c>
      <c r="C1104" s="6" t="s">
        <v>6</v>
      </c>
      <c r="D1104" s="6" t="s">
        <v>1763</v>
      </c>
      <c r="E1104" s="8" t="s">
        <v>59</v>
      </c>
      <c r="F1104" s="8">
        <v>0</v>
      </c>
      <c r="G1104" s="8">
        <v>3</v>
      </c>
      <c r="H1104" s="6" t="s">
        <v>344</v>
      </c>
      <c r="I1104" s="184" t="s">
        <v>11392</v>
      </c>
      <c r="J1104" s="184" t="s">
        <v>11392</v>
      </c>
      <c r="K1104" s="184" t="s">
        <v>11391</v>
      </c>
      <c r="L1104" s="8">
        <v>14</v>
      </c>
      <c r="M1104" s="116"/>
      <c r="P11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&lt;tr&gt;&lt;td&gt;55301-3500&lt;/td&gt;&lt;td&gt;Precast, prestressed concrete slab&lt;/td&gt;&lt;td&gt;Each&lt;/td&gt;&lt;td&gt;PRECAST, PRESTRESSED CONCRETE SLAB&lt;/td&gt;&lt;td&gt;EACH&lt;/td&gt;&lt;td&gt;0&lt;/td&gt;&lt;td&gt;3&lt;/td&gt;&lt;td&gt;N&lt;/td&gt;&lt;td&gt; &lt;/td&gt;&lt;td&gt;&lt;/td&gt;&lt;/tr&gt;</v>
      </c>
      <c r="Q1104" s="106" t="str">
        <f>IF(PayItems[[#This Row],[Date Added / Modified]]&gt;0,TEXT(PayItems[[#This Row],[Date Added / Modified]],"m/d/yyy"),"")</f>
        <v/>
      </c>
    </row>
    <row r="1105" spans="1:17" x14ac:dyDescent="0.3">
      <c r="A1105" s="6" t="s">
        <v>1764</v>
      </c>
      <c r="B1105" s="6" t="s">
        <v>1765</v>
      </c>
      <c r="C1105" s="6" t="s">
        <v>6</v>
      </c>
      <c r="D1105" s="6" t="s">
        <v>1766</v>
      </c>
      <c r="E1105" s="8" t="s">
        <v>59</v>
      </c>
      <c r="F1105" s="8">
        <v>0</v>
      </c>
      <c r="G1105" s="8">
        <v>3</v>
      </c>
      <c r="H1105" s="6" t="s">
        <v>344</v>
      </c>
      <c r="I1105" s="184" t="s">
        <v>11392</v>
      </c>
      <c r="J1105" s="184" t="s">
        <v>11392</v>
      </c>
      <c r="K1105" s="184" t="s">
        <v>11391</v>
      </c>
      <c r="L1105" s="8">
        <v>14</v>
      </c>
      <c r="M1105" s="116"/>
      <c r="P11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&lt;tr&gt;&lt;td&gt;55301-3600&lt;/td&gt;&lt;td&gt;Precast, prestressed concrete bulb tee girder&lt;/td&gt;&lt;td&gt;Each&lt;/td&gt;&lt;td&gt;PRECAST, PRESTRESSED CONCRETE BULB TEE GIRDER&lt;/td&gt;&lt;td&gt;EACH&lt;/td&gt;&lt;td&gt;0&lt;/td&gt;&lt;td&gt;3&lt;/td&gt;&lt;td&gt;N&lt;/td&gt;&lt;td&gt; &lt;/td&gt;&lt;td&gt;&lt;/td&gt;&lt;/tr&gt;</v>
      </c>
      <c r="Q1105" s="106" t="str">
        <f>IF(PayItems[[#This Row],[Date Added / Modified]]&gt;0,TEXT(PayItems[[#This Row],[Date Added / Modified]],"m/d/yyy"),"")</f>
        <v/>
      </c>
    </row>
    <row r="1106" spans="1:17" x14ac:dyDescent="0.3">
      <c r="A1106" s="6" t="s">
        <v>1767</v>
      </c>
      <c r="B1106" s="6" t="s">
        <v>1768</v>
      </c>
      <c r="C1106" s="6" t="s">
        <v>6</v>
      </c>
      <c r="D1106" s="6" t="s">
        <v>1769</v>
      </c>
      <c r="E1106" s="8" t="s">
        <v>59</v>
      </c>
      <c r="F1106" s="8">
        <v>0</v>
      </c>
      <c r="G1106" s="8">
        <v>3</v>
      </c>
      <c r="H1106" s="6" t="s">
        <v>344</v>
      </c>
      <c r="I1106" s="184" t="s">
        <v>11392</v>
      </c>
      <c r="J1106" s="184" t="s">
        <v>11392</v>
      </c>
      <c r="K1106" s="184" t="s">
        <v>11391</v>
      </c>
      <c r="L1106" s="8">
        <v>14</v>
      </c>
      <c r="M1106" s="116"/>
      <c r="P11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&lt;tr&gt;&lt;td&gt;55301-3700&lt;/td&gt;&lt;td&gt;Precast, prestressed concrete decked bulb tee girder&lt;/td&gt;&lt;td&gt;Each&lt;/td&gt;&lt;td&gt;PRECAST, PRESTRESSED CONCRETE DECKED BULB TEE GIRDER&lt;/td&gt;&lt;td&gt;EACH&lt;/td&gt;&lt;td&gt;0&lt;/td&gt;&lt;td&gt;3&lt;/td&gt;&lt;td&gt;N&lt;/td&gt;&lt;td&gt; &lt;/td&gt;&lt;td&gt;&lt;/td&gt;&lt;/tr&gt;</v>
      </c>
      <c r="Q1106" s="106" t="str">
        <f>IF(PayItems[[#This Row],[Date Added / Modified]]&gt;0,TEXT(PayItems[[#This Row],[Date Added / Modified]],"m/d/yyy"),"")</f>
        <v/>
      </c>
    </row>
    <row r="1107" spans="1:17" x14ac:dyDescent="0.3">
      <c r="A1107" s="6" t="s">
        <v>1770</v>
      </c>
      <c r="B1107" s="6" t="s">
        <v>1732</v>
      </c>
      <c r="C1107" s="6" t="s">
        <v>110</v>
      </c>
      <c r="D1107" s="6" t="s">
        <v>1733</v>
      </c>
      <c r="E1107" s="8" t="s">
        <v>63</v>
      </c>
      <c r="F1107" s="8">
        <v>0</v>
      </c>
      <c r="G1107" s="8">
        <v>3</v>
      </c>
      <c r="H1107" s="6" t="s">
        <v>344</v>
      </c>
      <c r="I1107" s="184" t="s">
        <v>11392</v>
      </c>
      <c r="J1107" s="184" t="s">
        <v>11392</v>
      </c>
      <c r="K1107" s="184" t="s">
        <v>11391</v>
      </c>
      <c r="L1107" s="8">
        <v>14</v>
      </c>
      <c r="M1107" s="116"/>
      <c r="P11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&lt;tr&gt;&lt;td&gt;55302-0100&lt;/td&gt;&lt;td&gt;Precast, prestressed concrete AASHTO girder, non-standard&lt;/td&gt;&lt;td&gt;m&lt;/td&gt;&lt;td&gt;PRECAST, PRESTRESSED CONCRETE AASHTO GIRDER, NON-STANDARD&lt;/td&gt;&lt;td&gt;LNFT&lt;/td&gt;&lt;td&gt;0&lt;/td&gt;&lt;td&gt;3&lt;/td&gt;&lt;td&gt;N&lt;/td&gt;&lt;td&gt; &lt;/td&gt;&lt;td&gt;&lt;/td&gt;&lt;/tr&gt;</v>
      </c>
      <c r="Q1107" s="106" t="str">
        <f>IF(PayItems[[#This Row],[Date Added / Modified]]&gt;0,TEXT(PayItems[[#This Row],[Date Added / Modified]],"m/d/yyy"),"")</f>
        <v/>
      </c>
    </row>
    <row r="1108" spans="1:17" x14ac:dyDescent="0.3">
      <c r="A1108" s="6" t="s">
        <v>1771</v>
      </c>
      <c r="B1108" s="34" t="s">
        <v>10017</v>
      </c>
      <c r="C1108" s="34" t="s">
        <v>110</v>
      </c>
      <c r="D1108" s="34" t="s">
        <v>10018</v>
      </c>
      <c r="E1108" s="8" t="s">
        <v>63</v>
      </c>
      <c r="F1108" s="8">
        <v>0</v>
      </c>
      <c r="G1108" s="8">
        <v>3</v>
      </c>
      <c r="H1108" s="6" t="s">
        <v>344</v>
      </c>
      <c r="I1108" s="184" t="s">
        <v>11392</v>
      </c>
      <c r="J1108" s="184" t="s">
        <v>11392</v>
      </c>
      <c r="K1108" s="184" t="s">
        <v>11391</v>
      </c>
      <c r="L1108" s="8">
        <v>14</v>
      </c>
      <c r="M1108" s="116">
        <v>41927</v>
      </c>
      <c r="N1108" s="106"/>
      <c r="O1108" s="106"/>
      <c r="P11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&lt;tr&gt;&lt;td&gt;55302-0200&lt;/td&gt;&lt;td&gt;Precast, prestressed concrete slabs, 900mm non-voided&lt;/td&gt;&lt;td&gt;m&lt;/td&gt;&lt;td&gt;PRECAST, PRESTRESSED CONCRETE SLABS, 36-INCH NON-VOIDED&lt;/td&gt;&lt;td&gt;LNFT&lt;/td&gt;&lt;td&gt;0&lt;/td&gt;&lt;td&gt;3&lt;/td&gt;&lt;td&gt;N&lt;/td&gt;&lt;td&gt;10/15/2014&lt;/td&gt;&lt;td&gt;&lt;/td&gt;&lt;/tr&gt;</v>
      </c>
      <c r="Q1108" s="106" t="str">
        <f>IF(PayItems[[#This Row],[Date Added / Modified]]&gt;0,TEXT(PayItems[[#This Row],[Date Added / Modified]],"m/d/yyy"),"")</f>
        <v>10/15/2014</v>
      </c>
    </row>
    <row r="1109" spans="1:17" x14ac:dyDescent="0.3">
      <c r="A1109" s="6" t="s">
        <v>1772</v>
      </c>
      <c r="B1109" s="34" t="s">
        <v>10019</v>
      </c>
      <c r="C1109" s="34" t="s">
        <v>110</v>
      </c>
      <c r="D1109" s="34" t="s">
        <v>10020</v>
      </c>
      <c r="E1109" s="8" t="s">
        <v>63</v>
      </c>
      <c r="F1109" s="8">
        <v>0</v>
      </c>
      <c r="G1109" s="8">
        <v>3</v>
      </c>
      <c r="H1109" s="6" t="s">
        <v>344</v>
      </c>
      <c r="I1109" s="184" t="s">
        <v>11392</v>
      </c>
      <c r="J1109" s="184" t="s">
        <v>11392</v>
      </c>
      <c r="K1109" s="184" t="s">
        <v>11391</v>
      </c>
      <c r="L1109" s="8">
        <v>14</v>
      </c>
      <c r="M1109" s="116">
        <v>41927</v>
      </c>
      <c r="N1109" s="106"/>
      <c r="O1109" s="106"/>
      <c r="P11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&lt;tr&gt;&lt;td&gt;55302-0300&lt;/td&gt;&lt;td&gt;Precast, prestressed concrete slabs, 1200mm non-voided&lt;/td&gt;&lt;td&gt;m&lt;/td&gt;&lt;td&gt;PRECAST, PRESTRESSED CONCRETE SLABS, 48-INCH NON-VOIDED&lt;/td&gt;&lt;td&gt;LNFT&lt;/td&gt;&lt;td&gt;0&lt;/td&gt;&lt;td&gt;3&lt;/td&gt;&lt;td&gt;N&lt;/td&gt;&lt;td&gt;10/15/2014&lt;/td&gt;&lt;td&gt;&lt;/td&gt;&lt;/tr&gt;</v>
      </c>
      <c r="Q1109" s="106" t="str">
        <f>IF(PayItems[[#This Row],[Date Added / Modified]]&gt;0,TEXT(PayItems[[#This Row],[Date Added / Modified]],"m/d/yyy"),"")</f>
        <v>10/15/2014</v>
      </c>
    </row>
    <row r="1110" spans="1:17" x14ac:dyDescent="0.3">
      <c r="A1110" s="6" t="s">
        <v>1773</v>
      </c>
      <c r="B1110" s="34" t="s">
        <v>10021</v>
      </c>
      <c r="C1110" s="34" t="s">
        <v>110</v>
      </c>
      <c r="D1110" s="34" t="s">
        <v>10022</v>
      </c>
      <c r="E1110" s="8" t="s">
        <v>63</v>
      </c>
      <c r="F1110" s="8">
        <v>0</v>
      </c>
      <c r="G1110" s="8">
        <v>3</v>
      </c>
      <c r="H1110" s="6" t="s">
        <v>344</v>
      </c>
      <c r="I1110" s="184" t="s">
        <v>11392</v>
      </c>
      <c r="J1110" s="184" t="s">
        <v>11392</v>
      </c>
      <c r="K1110" s="184" t="s">
        <v>11391</v>
      </c>
      <c r="L1110" s="8">
        <v>14</v>
      </c>
      <c r="M1110" s="116">
        <v>41927</v>
      </c>
      <c r="N1110" s="106"/>
      <c r="O1110" s="106"/>
      <c r="P11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&lt;tr&gt;&lt;td&gt;55302-0400&lt;/td&gt;&lt;td&gt;Precast, prestressed concrete slabs, 900mm voided&lt;/td&gt;&lt;td&gt;m&lt;/td&gt;&lt;td&gt;PRECAST, PRESTRESSED CONCRETE SLABS, 36-INCH VOIDED&lt;/td&gt;&lt;td&gt;LNFT&lt;/td&gt;&lt;td&gt;0&lt;/td&gt;&lt;td&gt;3&lt;/td&gt;&lt;td&gt;N&lt;/td&gt;&lt;td&gt;10/15/2014&lt;/td&gt;&lt;td&gt;&lt;/td&gt;&lt;/tr&gt;</v>
      </c>
      <c r="Q1110" s="106" t="str">
        <f>IF(PayItems[[#This Row],[Date Added / Modified]]&gt;0,TEXT(PayItems[[#This Row],[Date Added / Modified]],"m/d/yyy"),"")</f>
        <v>10/15/2014</v>
      </c>
    </row>
    <row r="1111" spans="1:17" x14ac:dyDescent="0.3">
      <c r="A1111" s="6" t="s">
        <v>1774</v>
      </c>
      <c r="B1111" s="34" t="s">
        <v>10023</v>
      </c>
      <c r="C1111" s="34" t="s">
        <v>110</v>
      </c>
      <c r="D1111" s="34" t="s">
        <v>10024</v>
      </c>
      <c r="E1111" s="8" t="s">
        <v>63</v>
      </c>
      <c r="F1111" s="8">
        <v>0</v>
      </c>
      <c r="G1111" s="8">
        <v>3</v>
      </c>
      <c r="H1111" s="6" t="s">
        <v>344</v>
      </c>
      <c r="I1111" s="184" t="s">
        <v>11392</v>
      </c>
      <c r="J1111" s="184" t="s">
        <v>11392</v>
      </c>
      <c r="K1111" s="184" t="s">
        <v>11391</v>
      </c>
      <c r="L1111" s="8">
        <v>14</v>
      </c>
      <c r="M1111" s="116">
        <v>41927</v>
      </c>
      <c r="N1111" s="106"/>
      <c r="O1111" s="106"/>
      <c r="P11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&lt;tr&gt;&lt;td&gt;55302-0500&lt;/td&gt;&lt;td&gt;Precast, prestressed concrete slabs, 1200mm voided&lt;/td&gt;&lt;td&gt;m&lt;/td&gt;&lt;td&gt;PRECAST, PRESTRESSED CONCRETE SLABS, 48-INCH VOIDED&lt;/td&gt;&lt;td&gt;LNFT&lt;/td&gt;&lt;td&gt;0&lt;/td&gt;&lt;td&gt;3&lt;/td&gt;&lt;td&gt;N&lt;/td&gt;&lt;td&gt;10/15/2014&lt;/td&gt;&lt;td&gt;&lt;/td&gt;&lt;/tr&gt;</v>
      </c>
      <c r="Q1111" s="106" t="str">
        <f>IF(PayItems[[#This Row],[Date Added / Modified]]&gt;0,TEXT(PayItems[[#This Row],[Date Added / Modified]],"m/d/yyy"),"")</f>
        <v>10/15/2014</v>
      </c>
    </row>
    <row r="1112" spans="1:17" x14ac:dyDescent="0.3">
      <c r="A1112" s="6" t="s">
        <v>1775</v>
      </c>
      <c r="B1112" s="6" t="s">
        <v>1734</v>
      </c>
      <c r="C1112" s="6" t="s">
        <v>110</v>
      </c>
      <c r="D1112" s="6" t="s">
        <v>1735</v>
      </c>
      <c r="E1112" s="8" t="s">
        <v>63</v>
      </c>
      <c r="F1112" s="8">
        <v>0</v>
      </c>
      <c r="G1112" s="8">
        <v>3</v>
      </c>
      <c r="H1112" s="6" t="s">
        <v>344</v>
      </c>
      <c r="I1112" s="184" t="s">
        <v>11392</v>
      </c>
      <c r="J1112" s="184" t="s">
        <v>11392</v>
      </c>
      <c r="K1112" s="184" t="s">
        <v>11391</v>
      </c>
      <c r="L1112" s="8">
        <v>14</v>
      </c>
      <c r="M1112" s="116"/>
      <c r="P11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&lt;tr&gt;&lt;td&gt;55302-0600&lt;/td&gt;&lt;td&gt;Precast, prestressed concrete box beam, type B1-36&lt;/td&gt;&lt;td&gt;m&lt;/td&gt;&lt;td&gt;PRECAST, PRESTRESSED CONCRETE BOX BEAM, TYPE B1-36&lt;/td&gt;&lt;td&gt;LNFT&lt;/td&gt;&lt;td&gt;0&lt;/td&gt;&lt;td&gt;3&lt;/td&gt;&lt;td&gt;N&lt;/td&gt;&lt;td&gt; &lt;/td&gt;&lt;td&gt;&lt;/td&gt;&lt;/tr&gt;</v>
      </c>
      <c r="Q1112" s="106" t="str">
        <f>IF(PayItems[[#This Row],[Date Added / Modified]]&gt;0,TEXT(PayItems[[#This Row],[Date Added / Modified]],"m/d/yyy"),"")</f>
        <v/>
      </c>
    </row>
    <row r="1113" spans="1:17" x14ac:dyDescent="0.3">
      <c r="A1113" s="6" t="s">
        <v>1776</v>
      </c>
      <c r="B1113" s="6" t="s">
        <v>1736</v>
      </c>
      <c r="C1113" s="6" t="s">
        <v>110</v>
      </c>
      <c r="D1113" s="6" t="s">
        <v>1737</v>
      </c>
      <c r="E1113" s="8" t="s">
        <v>63</v>
      </c>
      <c r="F1113" s="8">
        <v>0</v>
      </c>
      <c r="G1113" s="8">
        <v>3</v>
      </c>
      <c r="H1113" s="6" t="s">
        <v>344</v>
      </c>
      <c r="I1113" s="184" t="s">
        <v>11392</v>
      </c>
      <c r="J1113" s="184" t="s">
        <v>11392</v>
      </c>
      <c r="K1113" s="184" t="s">
        <v>11391</v>
      </c>
      <c r="L1113" s="8">
        <v>14</v>
      </c>
      <c r="M1113" s="116"/>
      <c r="P11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&lt;tr&gt;&lt;td&gt;55302-0700&lt;/td&gt;&lt;td&gt;Precast, prestressed concrete box beam, type B2-36&lt;/td&gt;&lt;td&gt;m&lt;/td&gt;&lt;td&gt;PRECAST, PRESTRESSED CONCRETE BOX BEAM, TYPE B2-36&lt;/td&gt;&lt;td&gt;LNFT&lt;/td&gt;&lt;td&gt;0&lt;/td&gt;&lt;td&gt;3&lt;/td&gt;&lt;td&gt;N&lt;/td&gt;&lt;td&gt; &lt;/td&gt;&lt;td&gt;&lt;/td&gt;&lt;/tr&gt;</v>
      </c>
      <c r="Q1113" s="106" t="str">
        <f>IF(PayItems[[#This Row],[Date Added / Modified]]&gt;0,TEXT(PayItems[[#This Row],[Date Added / Modified]],"m/d/yyy"),"")</f>
        <v/>
      </c>
    </row>
    <row r="1114" spans="1:17" x14ac:dyDescent="0.3">
      <c r="A1114" s="6" t="s">
        <v>1777</v>
      </c>
      <c r="B1114" s="6" t="s">
        <v>1738</v>
      </c>
      <c r="C1114" s="6" t="s">
        <v>110</v>
      </c>
      <c r="D1114" s="6" t="s">
        <v>1739</v>
      </c>
      <c r="E1114" s="8" t="s">
        <v>63</v>
      </c>
      <c r="F1114" s="8">
        <v>0</v>
      </c>
      <c r="G1114" s="8">
        <v>3</v>
      </c>
      <c r="H1114" s="6" t="s">
        <v>344</v>
      </c>
      <c r="I1114" s="184" t="s">
        <v>11392</v>
      </c>
      <c r="J1114" s="184" t="s">
        <v>11392</v>
      </c>
      <c r="K1114" s="184" t="s">
        <v>11391</v>
      </c>
      <c r="L1114" s="8">
        <v>14</v>
      </c>
      <c r="M1114" s="116"/>
      <c r="P11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&lt;tr&gt;&lt;td&gt;55302-0800&lt;/td&gt;&lt;td&gt;Precast, prestressed concrete box beam, type B3-36&lt;/td&gt;&lt;td&gt;m&lt;/td&gt;&lt;td&gt;PRECAST, PRESTRESSED CONCRETE BOX BEAM, TYPE B3-36&lt;/td&gt;&lt;td&gt;LNFT&lt;/td&gt;&lt;td&gt;0&lt;/td&gt;&lt;td&gt;3&lt;/td&gt;&lt;td&gt;N&lt;/td&gt;&lt;td&gt; &lt;/td&gt;&lt;td&gt;&lt;/td&gt;&lt;/tr&gt;</v>
      </c>
      <c r="Q1114" s="106" t="str">
        <f>IF(PayItems[[#This Row],[Date Added / Modified]]&gt;0,TEXT(PayItems[[#This Row],[Date Added / Modified]],"m/d/yyy"),"")</f>
        <v/>
      </c>
    </row>
    <row r="1115" spans="1:17" x14ac:dyDescent="0.3">
      <c r="A1115" s="6" t="s">
        <v>1778</v>
      </c>
      <c r="B1115" s="6" t="s">
        <v>1740</v>
      </c>
      <c r="C1115" s="6" t="s">
        <v>110</v>
      </c>
      <c r="D1115" s="6" t="s">
        <v>1741</v>
      </c>
      <c r="E1115" s="8" t="s">
        <v>63</v>
      </c>
      <c r="F1115" s="8">
        <v>0</v>
      </c>
      <c r="G1115" s="8">
        <v>3</v>
      </c>
      <c r="H1115" s="6" t="s">
        <v>344</v>
      </c>
      <c r="I1115" s="184" t="s">
        <v>11392</v>
      </c>
      <c r="J1115" s="184" t="s">
        <v>11392</v>
      </c>
      <c r="K1115" s="184" t="s">
        <v>11391</v>
      </c>
      <c r="L1115" s="8">
        <v>14</v>
      </c>
      <c r="M1115" s="116"/>
      <c r="P11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&lt;tr&gt;&lt;td&gt;55302-0900&lt;/td&gt;&lt;td&gt;Precast, prestressed concrete box beam, type B4-36&lt;/td&gt;&lt;td&gt;m&lt;/td&gt;&lt;td&gt;PRECAST, PRESTRESSED CONCRETE BOX BEAM, TYPE B4-36&lt;/td&gt;&lt;td&gt;LNFT&lt;/td&gt;&lt;td&gt;0&lt;/td&gt;&lt;td&gt;3&lt;/td&gt;&lt;td&gt;N&lt;/td&gt;&lt;td&gt; &lt;/td&gt;&lt;td&gt;&lt;/td&gt;&lt;/tr&gt;</v>
      </c>
      <c r="Q1115" s="106" t="str">
        <f>IF(PayItems[[#This Row],[Date Added / Modified]]&gt;0,TEXT(PayItems[[#This Row],[Date Added / Modified]],"m/d/yyy"),"")</f>
        <v/>
      </c>
    </row>
    <row r="1116" spans="1:17" x14ac:dyDescent="0.3">
      <c r="A1116" s="6" t="s">
        <v>1779</v>
      </c>
      <c r="B1116" s="6" t="s">
        <v>1742</v>
      </c>
      <c r="C1116" s="6" t="s">
        <v>110</v>
      </c>
      <c r="D1116" s="6" t="s">
        <v>1743</v>
      </c>
      <c r="E1116" s="8" t="s">
        <v>63</v>
      </c>
      <c r="F1116" s="8">
        <v>0</v>
      </c>
      <c r="G1116" s="8">
        <v>3</v>
      </c>
      <c r="H1116" s="6" t="s">
        <v>344</v>
      </c>
      <c r="I1116" s="184" t="s">
        <v>11392</v>
      </c>
      <c r="J1116" s="184" t="s">
        <v>11392</v>
      </c>
      <c r="K1116" s="184" t="s">
        <v>11391</v>
      </c>
      <c r="L1116" s="8">
        <v>14</v>
      </c>
      <c r="M1116" s="116"/>
      <c r="P11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&lt;tr&gt;&lt;td&gt;55302-1000&lt;/td&gt;&lt;td&gt;Precast, prestressed concrete box beam, type B1-48&lt;/td&gt;&lt;td&gt;m&lt;/td&gt;&lt;td&gt;PRECAST, PRESTRESSED CONCRETE BOX BEAM, TYPE B1-48&lt;/td&gt;&lt;td&gt;LNFT&lt;/td&gt;&lt;td&gt;0&lt;/td&gt;&lt;td&gt;3&lt;/td&gt;&lt;td&gt;N&lt;/td&gt;&lt;td&gt; &lt;/td&gt;&lt;td&gt;&lt;/td&gt;&lt;/tr&gt;</v>
      </c>
      <c r="Q1116" s="106" t="str">
        <f>IF(PayItems[[#This Row],[Date Added / Modified]]&gt;0,TEXT(PayItems[[#This Row],[Date Added / Modified]],"m/d/yyy"),"")</f>
        <v/>
      </c>
    </row>
    <row r="1117" spans="1:17" x14ac:dyDescent="0.3">
      <c r="A1117" s="6" t="s">
        <v>1780</v>
      </c>
      <c r="B1117" s="6" t="s">
        <v>1744</v>
      </c>
      <c r="C1117" s="6" t="s">
        <v>110</v>
      </c>
      <c r="D1117" s="6" t="s">
        <v>1745</v>
      </c>
      <c r="E1117" s="8" t="s">
        <v>63</v>
      </c>
      <c r="F1117" s="8">
        <v>0</v>
      </c>
      <c r="G1117" s="8">
        <v>3</v>
      </c>
      <c r="H1117" s="6" t="s">
        <v>344</v>
      </c>
      <c r="I1117" s="184" t="s">
        <v>11392</v>
      </c>
      <c r="J1117" s="184" t="s">
        <v>11392</v>
      </c>
      <c r="K1117" s="184" t="s">
        <v>11391</v>
      </c>
      <c r="L1117" s="8">
        <v>14</v>
      </c>
      <c r="M1117" s="116"/>
      <c r="P11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&lt;tr&gt;&lt;td&gt;55302-1100&lt;/td&gt;&lt;td&gt;Precast, prestressed concrete box beam, type B2-48&lt;/td&gt;&lt;td&gt;m&lt;/td&gt;&lt;td&gt;PRECAST, PRESTRESSED CONCRETE BOX BEAM, TYPE B2-48&lt;/td&gt;&lt;td&gt;LNFT&lt;/td&gt;&lt;td&gt;0&lt;/td&gt;&lt;td&gt;3&lt;/td&gt;&lt;td&gt;N&lt;/td&gt;&lt;td&gt; &lt;/td&gt;&lt;td&gt;&lt;/td&gt;&lt;/tr&gt;</v>
      </c>
      <c r="Q1117" s="106" t="str">
        <f>IF(PayItems[[#This Row],[Date Added / Modified]]&gt;0,TEXT(PayItems[[#This Row],[Date Added / Modified]],"m/d/yyy"),"")</f>
        <v/>
      </c>
    </row>
    <row r="1118" spans="1:17" x14ac:dyDescent="0.3">
      <c r="A1118" s="6" t="s">
        <v>1781</v>
      </c>
      <c r="B1118" s="6" t="s">
        <v>1746</v>
      </c>
      <c r="C1118" s="6" t="s">
        <v>110</v>
      </c>
      <c r="D1118" s="6" t="s">
        <v>1747</v>
      </c>
      <c r="E1118" s="8" t="s">
        <v>63</v>
      </c>
      <c r="F1118" s="8">
        <v>0</v>
      </c>
      <c r="G1118" s="8">
        <v>3</v>
      </c>
      <c r="H1118" s="6" t="s">
        <v>344</v>
      </c>
      <c r="I1118" s="184" t="s">
        <v>11392</v>
      </c>
      <c r="J1118" s="184" t="s">
        <v>11392</v>
      </c>
      <c r="K1118" s="184" t="s">
        <v>11391</v>
      </c>
      <c r="L1118" s="8">
        <v>14</v>
      </c>
      <c r="M1118" s="116"/>
      <c r="P11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&lt;tr&gt;&lt;td&gt;55302-1200&lt;/td&gt;&lt;td&gt;Precast, prestressed concrete box beam, type B3-48&lt;/td&gt;&lt;td&gt;m&lt;/td&gt;&lt;td&gt;PRECAST, PRESTRESSED CONCRETE BOX BEAM, TYPE B3-48&lt;/td&gt;&lt;td&gt;LNFT&lt;/td&gt;&lt;td&gt;0&lt;/td&gt;&lt;td&gt;3&lt;/td&gt;&lt;td&gt;N&lt;/td&gt;&lt;td&gt; &lt;/td&gt;&lt;td&gt;&lt;/td&gt;&lt;/tr&gt;</v>
      </c>
      <c r="Q1118" s="106" t="str">
        <f>IF(PayItems[[#This Row],[Date Added / Modified]]&gt;0,TEXT(PayItems[[#This Row],[Date Added / Modified]],"m/d/yyy"),"")</f>
        <v/>
      </c>
    </row>
    <row r="1119" spans="1:17" x14ac:dyDescent="0.3">
      <c r="A1119" s="6" t="s">
        <v>1782</v>
      </c>
      <c r="B1119" s="6" t="s">
        <v>1748</v>
      </c>
      <c r="C1119" s="6" t="s">
        <v>110</v>
      </c>
      <c r="D1119" s="6" t="s">
        <v>1749</v>
      </c>
      <c r="E1119" s="8" t="s">
        <v>63</v>
      </c>
      <c r="F1119" s="8">
        <v>0</v>
      </c>
      <c r="G1119" s="8">
        <v>3</v>
      </c>
      <c r="H1119" s="6" t="s">
        <v>344</v>
      </c>
      <c r="I1119" s="184" t="s">
        <v>11392</v>
      </c>
      <c r="J1119" s="184" t="s">
        <v>11392</v>
      </c>
      <c r="K1119" s="184" t="s">
        <v>11391</v>
      </c>
      <c r="L1119" s="8">
        <v>14</v>
      </c>
      <c r="M1119" s="116"/>
      <c r="P11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&lt;tr&gt;&lt;td&gt;55302-1300&lt;/td&gt;&lt;td&gt;Precast, prestressed concrete box beam, type B4-48&lt;/td&gt;&lt;td&gt;m&lt;/td&gt;&lt;td&gt;PRECAST, PRESTRESSED CONCRETE BOX BEAM, TYPE B4-48&lt;/td&gt;&lt;td&gt;LNFT&lt;/td&gt;&lt;td&gt;0&lt;/td&gt;&lt;td&gt;3&lt;/td&gt;&lt;td&gt;N&lt;/td&gt;&lt;td&gt; &lt;/td&gt;&lt;td&gt;&lt;/td&gt;&lt;/tr&gt;</v>
      </c>
      <c r="Q1119" s="106" t="str">
        <f>IF(PayItems[[#This Row],[Date Added / Modified]]&gt;0,TEXT(PayItems[[#This Row],[Date Added / Modified]],"m/d/yyy"),"")</f>
        <v/>
      </c>
    </row>
    <row r="1120" spans="1:17" x14ac:dyDescent="0.3">
      <c r="A1120" s="6" t="s">
        <v>1783</v>
      </c>
      <c r="B1120" s="6" t="s">
        <v>1750</v>
      </c>
      <c r="C1120" s="6" t="s">
        <v>110</v>
      </c>
      <c r="D1120" s="6" t="s">
        <v>1751</v>
      </c>
      <c r="E1120" s="8" t="s">
        <v>63</v>
      </c>
      <c r="F1120" s="8">
        <v>0</v>
      </c>
      <c r="G1120" s="8">
        <v>3</v>
      </c>
      <c r="H1120" s="6" t="s">
        <v>344</v>
      </c>
      <c r="I1120" s="184" t="s">
        <v>11392</v>
      </c>
      <c r="J1120" s="184" t="s">
        <v>11392</v>
      </c>
      <c r="K1120" s="184" t="s">
        <v>11391</v>
      </c>
      <c r="L1120" s="8">
        <v>14</v>
      </c>
      <c r="M1120" s="116"/>
      <c r="P11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&lt;tr&gt;&lt;td&gt;55302-1400&lt;/td&gt;&lt;td&gt;Precast, prestressed concrete box beam, non-standard&lt;/td&gt;&lt;td&gt;m&lt;/td&gt;&lt;td&gt;PRECAST, PRESTRESSED CONCRETE BOX BEAM, NON-STANDARD&lt;/td&gt;&lt;td&gt;LNFT&lt;/td&gt;&lt;td&gt;0&lt;/td&gt;&lt;td&gt;3&lt;/td&gt;&lt;td&gt;N&lt;/td&gt;&lt;td&gt; &lt;/td&gt;&lt;td&gt;&lt;/td&gt;&lt;/tr&gt;</v>
      </c>
      <c r="Q1120" s="106" t="str">
        <f>IF(PayItems[[#This Row],[Date Added / Modified]]&gt;0,TEXT(PayItems[[#This Row],[Date Added / Modified]],"m/d/yyy"),"")</f>
        <v/>
      </c>
    </row>
    <row r="1121" spans="1:17" x14ac:dyDescent="0.3">
      <c r="A1121" s="6" t="s">
        <v>1784</v>
      </c>
      <c r="B1121" s="34" t="s">
        <v>10025</v>
      </c>
      <c r="C1121" s="34" t="s">
        <v>110</v>
      </c>
      <c r="D1121" s="34" t="s">
        <v>10026</v>
      </c>
      <c r="E1121" s="8" t="s">
        <v>63</v>
      </c>
      <c r="F1121" s="8">
        <v>0</v>
      </c>
      <c r="G1121" s="8">
        <v>3</v>
      </c>
      <c r="H1121" s="6" t="s">
        <v>344</v>
      </c>
      <c r="I1121" s="184" t="s">
        <v>11392</v>
      </c>
      <c r="J1121" s="184" t="s">
        <v>11392</v>
      </c>
      <c r="K1121" s="184" t="s">
        <v>11391</v>
      </c>
      <c r="L1121" s="8">
        <v>14</v>
      </c>
      <c r="M1121" s="116">
        <v>41927</v>
      </c>
      <c r="N1121" s="106"/>
      <c r="O1121" s="106"/>
      <c r="P11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&lt;tr&gt;&lt;td&gt;55302-1500&lt;/td&gt;&lt;td&gt;Precast, prestressed concrete bulb tee girders, 1050mm&lt;/td&gt;&lt;td&gt;m&lt;/td&gt;&lt;td&gt;PRECAST, PRESTRESSED CONCRETE BULB TEE GIRDERS, 42-INCH&lt;/td&gt;&lt;td&gt;LNFT&lt;/td&gt;&lt;td&gt;0&lt;/td&gt;&lt;td&gt;3&lt;/td&gt;&lt;td&gt;N&lt;/td&gt;&lt;td&gt;10/15/2014&lt;/td&gt;&lt;td&gt;&lt;/td&gt;&lt;/tr&gt;</v>
      </c>
      <c r="Q1121" s="106" t="str">
        <f>IF(PayItems[[#This Row],[Date Added / Modified]]&gt;0,TEXT(PayItems[[#This Row],[Date Added / Modified]],"m/d/yyy"),"")</f>
        <v>10/15/2014</v>
      </c>
    </row>
    <row r="1122" spans="1:17" x14ac:dyDescent="0.3">
      <c r="A1122" s="6" t="s">
        <v>1785</v>
      </c>
      <c r="B1122" s="34" t="s">
        <v>10027</v>
      </c>
      <c r="C1122" s="34" t="s">
        <v>110</v>
      </c>
      <c r="D1122" s="34" t="s">
        <v>10028</v>
      </c>
      <c r="E1122" s="8" t="s">
        <v>63</v>
      </c>
      <c r="F1122" s="8">
        <v>0</v>
      </c>
      <c r="G1122" s="8">
        <v>3</v>
      </c>
      <c r="H1122" s="6" t="s">
        <v>344</v>
      </c>
      <c r="I1122" s="184" t="s">
        <v>11392</v>
      </c>
      <c r="J1122" s="184" t="s">
        <v>11392</v>
      </c>
      <c r="K1122" s="184" t="s">
        <v>11391</v>
      </c>
      <c r="L1122" s="8">
        <v>14</v>
      </c>
      <c r="M1122" s="116">
        <v>41927</v>
      </c>
      <c r="N1122" s="106"/>
      <c r="O1122" s="106"/>
      <c r="P11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&lt;tr&gt;&lt;td&gt;55302-1600&lt;/td&gt;&lt;td&gt;Precast, prestressed concrete bulb tee girders, 1250mm&lt;/td&gt;&lt;td&gt;m&lt;/td&gt;&lt;td&gt;PRECAST, PRESTRESSED CONCRETE BULB TEE GIRDERS, 50-INCH&lt;/td&gt;&lt;td&gt;LNFT&lt;/td&gt;&lt;td&gt;0&lt;/td&gt;&lt;td&gt;3&lt;/td&gt;&lt;td&gt;N&lt;/td&gt;&lt;td&gt;10/15/2014&lt;/td&gt;&lt;td&gt;&lt;/td&gt;&lt;/tr&gt;</v>
      </c>
      <c r="Q1122" s="106" t="str">
        <f>IF(PayItems[[#This Row],[Date Added / Modified]]&gt;0,TEXT(PayItems[[#This Row],[Date Added / Modified]],"m/d/yyy"),"")</f>
        <v>10/15/2014</v>
      </c>
    </row>
    <row r="1123" spans="1:17" x14ac:dyDescent="0.3">
      <c r="A1123" s="6" t="s">
        <v>1786</v>
      </c>
      <c r="B1123" s="34" t="s">
        <v>10029</v>
      </c>
      <c r="C1123" s="34" t="s">
        <v>110</v>
      </c>
      <c r="D1123" s="34" t="s">
        <v>10030</v>
      </c>
      <c r="E1123" s="8" t="s">
        <v>63</v>
      </c>
      <c r="F1123" s="8">
        <v>0</v>
      </c>
      <c r="G1123" s="8">
        <v>3</v>
      </c>
      <c r="H1123" s="6" t="s">
        <v>344</v>
      </c>
      <c r="I1123" s="184" t="s">
        <v>11392</v>
      </c>
      <c r="J1123" s="184" t="s">
        <v>11392</v>
      </c>
      <c r="K1123" s="184" t="s">
        <v>11391</v>
      </c>
      <c r="L1123" s="8">
        <v>14</v>
      </c>
      <c r="M1123" s="116">
        <v>41927</v>
      </c>
      <c r="N1123" s="106"/>
      <c r="O1123" s="106"/>
      <c r="P11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&lt;tr&gt;&lt;td&gt;55302-1700&lt;/td&gt;&lt;td&gt;Precast, prestressed concrete bulb tee girders, 1350mm&lt;/td&gt;&lt;td&gt;m&lt;/td&gt;&lt;td&gt;PRECAST, PRESTRESSED CONCRETE BULB TEE GIRDERS, 54-INCH&lt;/td&gt;&lt;td&gt;LNFT&lt;/td&gt;&lt;td&gt;0&lt;/td&gt;&lt;td&gt;3&lt;/td&gt;&lt;td&gt;N&lt;/td&gt;&lt;td&gt;10/15/2014&lt;/td&gt;&lt;td&gt;&lt;/td&gt;&lt;/tr&gt;</v>
      </c>
      <c r="Q1123" s="106" t="str">
        <f>IF(PayItems[[#This Row],[Date Added / Modified]]&gt;0,TEXT(PayItems[[#This Row],[Date Added / Modified]],"m/d/yyy"),"")</f>
        <v>10/15/2014</v>
      </c>
    </row>
    <row r="1124" spans="1:17" x14ac:dyDescent="0.3">
      <c r="A1124" s="6" t="s">
        <v>1787</v>
      </c>
      <c r="B1124" s="34" t="s">
        <v>10031</v>
      </c>
      <c r="C1124" s="34" t="s">
        <v>110</v>
      </c>
      <c r="D1124" s="34" t="s">
        <v>10032</v>
      </c>
      <c r="E1124" s="8" t="s">
        <v>63</v>
      </c>
      <c r="F1124" s="8">
        <v>0</v>
      </c>
      <c r="G1124" s="8">
        <v>3</v>
      </c>
      <c r="H1124" s="6" t="s">
        <v>344</v>
      </c>
      <c r="I1124" s="184" t="s">
        <v>11392</v>
      </c>
      <c r="J1124" s="184" t="s">
        <v>11392</v>
      </c>
      <c r="K1124" s="184" t="s">
        <v>11391</v>
      </c>
      <c r="L1124" s="8">
        <v>14</v>
      </c>
      <c r="M1124" s="116">
        <v>41927</v>
      </c>
      <c r="N1124" s="106"/>
      <c r="O1124" s="106"/>
      <c r="P11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&lt;tr&gt;&lt;td&gt;55302-1800&lt;/td&gt;&lt;td&gt;Precast, prestressed concrete bulb tee girders, 1450mm&lt;/td&gt;&lt;td&gt;m&lt;/td&gt;&lt;td&gt;PRECAST, PRESTRESSED CONCRETE BULB TEE GIRDERS, 58-INCH&lt;/td&gt;&lt;td&gt;LNFT&lt;/td&gt;&lt;td&gt;0&lt;/td&gt;&lt;td&gt;3&lt;/td&gt;&lt;td&gt;N&lt;/td&gt;&lt;td&gt;10/15/2014&lt;/td&gt;&lt;td&gt;&lt;/td&gt;&lt;/tr&gt;</v>
      </c>
      <c r="Q1124" s="106" t="str">
        <f>IF(PayItems[[#This Row],[Date Added / Modified]]&gt;0,TEXT(PayItems[[#This Row],[Date Added / Modified]],"m/d/yyy"),"")</f>
        <v>10/15/2014</v>
      </c>
    </row>
    <row r="1125" spans="1:17" x14ac:dyDescent="0.3">
      <c r="A1125" s="6" t="s">
        <v>1788</v>
      </c>
      <c r="B1125" s="34" t="s">
        <v>10033</v>
      </c>
      <c r="C1125" s="34" t="s">
        <v>110</v>
      </c>
      <c r="D1125" s="34" t="s">
        <v>10034</v>
      </c>
      <c r="E1125" s="8" t="s">
        <v>63</v>
      </c>
      <c r="F1125" s="8">
        <v>0</v>
      </c>
      <c r="G1125" s="8">
        <v>3</v>
      </c>
      <c r="H1125" s="6" t="s">
        <v>344</v>
      </c>
      <c r="I1125" s="184" t="s">
        <v>11392</v>
      </c>
      <c r="J1125" s="184" t="s">
        <v>11392</v>
      </c>
      <c r="K1125" s="184" t="s">
        <v>11391</v>
      </c>
      <c r="L1125" s="8">
        <v>14</v>
      </c>
      <c r="M1125" s="116">
        <v>41927</v>
      </c>
      <c r="N1125" s="106"/>
      <c r="O1125" s="106"/>
      <c r="P11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&lt;tr&gt;&lt;td&gt;55302-1900&lt;/td&gt;&lt;td&gt;Precast, prestressed concrete bulb tee girders, 1575mm&lt;/td&gt;&lt;td&gt;m&lt;/td&gt;&lt;td&gt;PRECAST, PRESTRESSED CONCRETE BULB TEE GIRDERS, 63-INCH&lt;/td&gt;&lt;td&gt;LNFT&lt;/td&gt;&lt;td&gt;0&lt;/td&gt;&lt;td&gt;3&lt;/td&gt;&lt;td&gt;N&lt;/td&gt;&lt;td&gt;10/15/2014&lt;/td&gt;&lt;td&gt;&lt;/td&gt;&lt;/tr&gt;</v>
      </c>
      <c r="Q1125" s="106" t="str">
        <f>IF(PayItems[[#This Row],[Date Added / Modified]]&gt;0,TEXT(PayItems[[#This Row],[Date Added / Modified]],"m/d/yyy"),"")</f>
        <v>10/15/2014</v>
      </c>
    </row>
    <row r="1126" spans="1:17" x14ac:dyDescent="0.3">
      <c r="A1126" s="6" t="s">
        <v>1789</v>
      </c>
      <c r="B1126" s="34" t="s">
        <v>10035</v>
      </c>
      <c r="C1126" s="34" t="s">
        <v>110</v>
      </c>
      <c r="D1126" s="34" t="s">
        <v>10036</v>
      </c>
      <c r="E1126" s="8" t="s">
        <v>63</v>
      </c>
      <c r="F1126" s="8">
        <v>0</v>
      </c>
      <c r="G1126" s="8">
        <v>3</v>
      </c>
      <c r="H1126" s="6" t="s">
        <v>344</v>
      </c>
      <c r="I1126" s="184" t="s">
        <v>11392</v>
      </c>
      <c r="J1126" s="184" t="s">
        <v>11392</v>
      </c>
      <c r="K1126" s="184" t="s">
        <v>11391</v>
      </c>
      <c r="L1126" s="8">
        <v>14</v>
      </c>
      <c r="M1126" s="116">
        <v>41927</v>
      </c>
      <c r="N1126" s="106"/>
      <c r="O1126" s="106"/>
      <c r="P11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&lt;tr&gt;&lt;td&gt;55302-2000&lt;/td&gt;&lt;td&gt;Precast, prestressed concrete bulb tee girders, 1800mm&lt;/td&gt;&lt;td&gt;m&lt;/td&gt;&lt;td&gt;PRECAST, PRESTRESSED CONCRETE BULB TEE GIRDERS, 72-INCH&lt;/td&gt;&lt;td&gt;LNFT&lt;/td&gt;&lt;td&gt;0&lt;/td&gt;&lt;td&gt;3&lt;/td&gt;&lt;td&gt;N&lt;/td&gt;&lt;td&gt;10/15/2014&lt;/td&gt;&lt;td&gt;&lt;/td&gt;&lt;/tr&gt;</v>
      </c>
      <c r="Q1126" s="106" t="str">
        <f>IF(PayItems[[#This Row],[Date Added / Modified]]&gt;0,TEXT(PayItems[[#This Row],[Date Added / Modified]],"m/d/yyy"),"")</f>
        <v>10/15/2014</v>
      </c>
    </row>
    <row r="1127" spans="1:17" x14ac:dyDescent="0.3">
      <c r="A1127" s="6" t="s">
        <v>1790</v>
      </c>
      <c r="B1127" s="34" t="s">
        <v>10037</v>
      </c>
      <c r="C1127" s="34" t="s">
        <v>110</v>
      </c>
      <c r="D1127" s="34" t="s">
        <v>10038</v>
      </c>
      <c r="E1127" s="8" t="s">
        <v>63</v>
      </c>
      <c r="F1127" s="8">
        <v>0</v>
      </c>
      <c r="G1127" s="8">
        <v>3</v>
      </c>
      <c r="H1127" s="6" t="s">
        <v>344</v>
      </c>
      <c r="I1127" s="184" t="s">
        <v>11392</v>
      </c>
      <c r="J1127" s="184" t="s">
        <v>11392</v>
      </c>
      <c r="K1127" s="184" t="s">
        <v>11391</v>
      </c>
      <c r="L1127" s="8">
        <v>14</v>
      </c>
      <c r="M1127" s="116">
        <v>41927</v>
      </c>
      <c r="N1127" s="106"/>
      <c r="O1127" s="106"/>
      <c r="P11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&lt;tr&gt;&lt;td&gt;55302-2100&lt;/td&gt;&lt;td&gt;Precast, prestressed concrete bulb tee girders, 1850mm&lt;/td&gt;&lt;td&gt;m&lt;/td&gt;&lt;td&gt;PRECAST, PRESTRESSED CONCRETE BULB TEE GIRDERS, 74-INCH&lt;/td&gt;&lt;td&gt;LNFT&lt;/td&gt;&lt;td&gt;0&lt;/td&gt;&lt;td&gt;3&lt;/td&gt;&lt;td&gt;N&lt;/td&gt;&lt;td&gt;10/15/2014&lt;/td&gt;&lt;td&gt;&lt;/td&gt;&lt;/tr&gt;</v>
      </c>
      <c r="Q1127" s="106" t="str">
        <f>IF(PayItems[[#This Row],[Date Added / Modified]]&gt;0,TEXT(PayItems[[#This Row],[Date Added / Modified]],"m/d/yyy"),"")</f>
        <v>10/15/2014</v>
      </c>
    </row>
    <row r="1128" spans="1:17" x14ac:dyDescent="0.3">
      <c r="A1128" s="6" t="s">
        <v>1791</v>
      </c>
      <c r="B1128" s="34" t="s">
        <v>10039</v>
      </c>
      <c r="C1128" s="34" t="s">
        <v>110</v>
      </c>
      <c r="D1128" s="34" t="s">
        <v>10040</v>
      </c>
      <c r="E1128" s="8" t="s">
        <v>63</v>
      </c>
      <c r="F1128" s="8">
        <v>0</v>
      </c>
      <c r="G1128" s="8">
        <v>3</v>
      </c>
      <c r="H1128" s="6" t="s">
        <v>344</v>
      </c>
      <c r="I1128" s="184" t="s">
        <v>11392</v>
      </c>
      <c r="J1128" s="184" t="s">
        <v>11392</v>
      </c>
      <c r="K1128" s="184" t="s">
        <v>11391</v>
      </c>
      <c r="L1128" s="8">
        <v>14</v>
      </c>
      <c r="M1128" s="116">
        <v>41927</v>
      </c>
      <c r="N1128" s="106"/>
      <c r="O1128" s="106"/>
      <c r="P11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&lt;tr&gt;&lt;td&gt;55302-2200&lt;/td&gt;&lt;td&gt;Precast, prestressed concrete decked bulb tee girders, 875mm&lt;/td&gt;&lt;td&gt;m&lt;/td&gt;&lt;td&gt;PRECAST, PRESTRESSED CONCRETE DECKED BULB TEE GIRDERS, 35-INCH&lt;/td&gt;&lt;td&gt;LNFT&lt;/td&gt;&lt;td&gt;0&lt;/td&gt;&lt;td&gt;3&lt;/td&gt;&lt;td&gt;N&lt;/td&gt;&lt;td&gt;10/15/2014&lt;/td&gt;&lt;td&gt;&lt;/td&gt;&lt;/tr&gt;</v>
      </c>
      <c r="Q1128" s="106" t="str">
        <f>IF(PayItems[[#This Row],[Date Added / Modified]]&gt;0,TEXT(PayItems[[#This Row],[Date Added / Modified]],"m/d/yyy"),"")</f>
        <v>10/15/2014</v>
      </c>
    </row>
    <row r="1129" spans="1:17" x14ac:dyDescent="0.3">
      <c r="A1129" s="6" t="s">
        <v>1792</v>
      </c>
      <c r="B1129" s="34" t="s">
        <v>10041</v>
      </c>
      <c r="C1129" s="34" t="s">
        <v>110</v>
      </c>
      <c r="D1129" s="34" t="s">
        <v>10042</v>
      </c>
      <c r="E1129" s="8" t="s">
        <v>63</v>
      </c>
      <c r="F1129" s="8">
        <v>0</v>
      </c>
      <c r="G1129" s="8">
        <v>3</v>
      </c>
      <c r="H1129" s="6" t="s">
        <v>344</v>
      </c>
      <c r="I1129" s="184" t="s">
        <v>11392</v>
      </c>
      <c r="J1129" s="184" t="s">
        <v>11392</v>
      </c>
      <c r="K1129" s="184" t="s">
        <v>11391</v>
      </c>
      <c r="L1129" s="8">
        <v>14</v>
      </c>
      <c r="M1129" s="116">
        <v>41927</v>
      </c>
      <c r="N1129" s="106"/>
      <c r="O1129" s="106"/>
      <c r="P11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&lt;tr&gt;&lt;td&gt;55302-2300&lt;/td&gt;&lt;td&gt;Precast, prestressed concrete decked bulb tee girders, 900mm&lt;/td&gt;&lt;td&gt;m&lt;/td&gt;&lt;td&gt;PRECAST, PRESTRESSED CONCRETE DECKED BULB TEE GIRDERS, 36-INCH&lt;/td&gt;&lt;td&gt;LNFT&lt;/td&gt;&lt;td&gt;0&lt;/td&gt;&lt;td&gt;3&lt;/td&gt;&lt;td&gt;N&lt;/td&gt;&lt;td&gt;10/15/2014&lt;/td&gt;&lt;td&gt;&lt;/td&gt;&lt;/tr&gt;</v>
      </c>
      <c r="Q1129" s="106" t="str">
        <f>IF(PayItems[[#This Row],[Date Added / Modified]]&gt;0,TEXT(PayItems[[#This Row],[Date Added / Modified]],"m/d/yyy"),"")</f>
        <v>10/15/2014</v>
      </c>
    </row>
    <row r="1130" spans="1:17" x14ac:dyDescent="0.3">
      <c r="A1130" s="6" t="s">
        <v>1793</v>
      </c>
      <c r="B1130" s="34" t="s">
        <v>10043</v>
      </c>
      <c r="C1130" s="34" t="s">
        <v>110</v>
      </c>
      <c r="D1130" s="34" t="s">
        <v>10044</v>
      </c>
      <c r="E1130" s="8" t="s">
        <v>63</v>
      </c>
      <c r="F1130" s="8">
        <v>0</v>
      </c>
      <c r="G1130" s="8">
        <v>3</v>
      </c>
      <c r="H1130" s="6" t="s">
        <v>344</v>
      </c>
      <c r="I1130" s="184" t="s">
        <v>11392</v>
      </c>
      <c r="J1130" s="184" t="s">
        <v>11392</v>
      </c>
      <c r="K1130" s="184" t="s">
        <v>11391</v>
      </c>
      <c r="L1130" s="8">
        <v>14</v>
      </c>
      <c r="M1130" s="116">
        <v>41927</v>
      </c>
      <c r="N1130" s="106"/>
      <c r="O1130" s="106"/>
      <c r="P11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&lt;tr&gt;&lt;td&gt;55302-2400&lt;/td&gt;&lt;td&gt;Precast, prestressed concrete decked bulb tee girders, 1025mm&lt;/td&gt;&lt;td&gt;m&lt;/td&gt;&lt;td&gt;PRECAST, PRESTRESSED CONCRETE DECKED BULB TEE GIRDERS, 41-INCH&lt;/td&gt;&lt;td&gt;LNFT&lt;/td&gt;&lt;td&gt;0&lt;/td&gt;&lt;td&gt;3&lt;/td&gt;&lt;td&gt;N&lt;/td&gt;&lt;td&gt;10/15/2014&lt;/td&gt;&lt;td&gt;&lt;/td&gt;&lt;/tr&gt;</v>
      </c>
      <c r="Q1130" s="106" t="str">
        <f>IF(PayItems[[#This Row],[Date Added / Modified]]&gt;0,TEXT(PayItems[[#This Row],[Date Added / Modified]],"m/d/yyy"),"")</f>
        <v>10/15/2014</v>
      </c>
    </row>
    <row r="1131" spans="1:17" x14ac:dyDescent="0.3">
      <c r="A1131" s="6" t="s">
        <v>1794</v>
      </c>
      <c r="B1131" s="34" t="s">
        <v>10045</v>
      </c>
      <c r="C1131" s="34" t="s">
        <v>110</v>
      </c>
      <c r="D1131" s="34" t="s">
        <v>10046</v>
      </c>
      <c r="E1131" s="8" t="s">
        <v>63</v>
      </c>
      <c r="F1131" s="8">
        <v>0</v>
      </c>
      <c r="G1131" s="8">
        <v>3</v>
      </c>
      <c r="H1131" s="6" t="s">
        <v>344</v>
      </c>
      <c r="I1131" s="184" t="s">
        <v>11392</v>
      </c>
      <c r="J1131" s="184" t="s">
        <v>11392</v>
      </c>
      <c r="K1131" s="184" t="s">
        <v>11391</v>
      </c>
      <c r="L1131" s="8">
        <v>14</v>
      </c>
      <c r="M1131" s="116">
        <v>41927</v>
      </c>
      <c r="N1131" s="106"/>
      <c r="O1131" s="106"/>
      <c r="P11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&lt;tr&gt;&lt;td&gt;55302-2500&lt;/td&gt;&lt;td&gt;Precast, prestressed concrete decked bulb tee girders, 1125mm&lt;/td&gt;&lt;td&gt;m&lt;/td&gt;&lt;td&gt;PRECAST, PRESTRESSED CONCRETE DECKED BULB TEE GIRDERS, 45-INCH&lt;/td&gt;&lt;td&gt;LNFT&lt;/td&gt;&lt;td&gt;0&lt;/td&gt;&lt;td&gt;3&lt;/td&gt;&lt;td&gt;N&lt;/td&gt;&lt;td&gt;10/15/2014&lt;/td&gt;&lt;td&gt;&lt;/td&gt;&lt;/tr&gt;</v>
      </c>
      <c r="Q1131" s="106" t="str">
        <f>IF(PayItems[[#This Row],[Date Added / Modified]]&gt;0,TEXT(PayItems[[#This Row],[Date Added / Modified]],"m/d/yyy"),"")</f>
        <v>10/15/2014</v>
      </c>
    </row>
    <row r="1132" spans="1:17" x14ac:dyDescent="0.3">
      <c r="A1132" s="6" t="s">
        <v>1795</v>
      </c>
      <c r="B1132" s="34" t="s">
        <v>10047</v>
      </c>
      <c r="C1132" s="34" t="s">
        <v>110</v>
      </c>
      <c r="D1132" s="34" t="s">
        <v>10048</v>
      </c>
      <c r="E1132" s="8" t="s">
        <v>63</v>
      </c>
      <c r="F1132" s="8">
        <v>0</v>
      </c>
      <c r="G1132" s="8">
        <v>3</v>
      </c>
      <c r="H1132" s="6" t="s">
        <v>344</v>
      </c>
      <c r="I1132" s="184" t="s">
        <v>11392</v>
      </c>
      <c r="J1132" s="184" t="s">
        <v>11392</v>
      </c>
      <c r="K1132" s="184" t="s">
        <v>11391</v>
      </c>
      <c r="L1132" s="8">
        <v>14</v>
      </c>
      <c r="M1132" s="116">
        <v>41927</v>
      </c>
      <c r="N1132" s="106"/>
      <c r="O1132" s="106"/>
      <c r="P11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&lt;tr&gt;&lt;td&gt;55302-2600&lt;/td&gt;&lt;td&gt;Precast, prestressed concrete decked bulb tee girders, 1275mm&lt;/td&gt;&lt;td&gt;m&lt;/td&gt;&lt;td&gt;PRECAST, PRESTRESSED CONCRETE DECKED BULB TEE GIRDERS, 51-INCH&lt;/td&gt;&lt;td&gt;LNFT&lt;/td&gt;&lt;td&gt;0&lt;/td&gt;&lt;td&gt;3&lt;/td&gt;&lt;td&gt;N&lt;/td&gt;&lt;td&gt;10/15/2014&lt;/td&gt;&lt;td&gt;&lt;/td&gt;&lt;/tr&gt;</v>
      </c>
      <c r="Q1132" s="106" t="str">
        <f>IF(PayItems[[#This Row],[Date Added / Modified]]&gt;0,TEXT(PayItems[[#This Row],[Date Added / Modified]],"m/d/yyy"),"")</f>
        <v>10/15/2014</v>
      </c>
    </row>
    <row r="1133" spans="1:17" x14ac:dyDescent="0.3">
      <c r="A1133" s="6" t="s">
        <v>1796</v>
      </c>
      <c r="B1133" s="34" t="s">
        <v>10049</v>
      </c>
      <c r="C1133" s="34" t="s">
        <v>110</v>
      </c>
      <c r="D1133" s="34" t="s">
        <v>10050</v>
      </c>
      <c r="E1133" s="8" t="s">
        <v>63</v>
      </c>
      <c r="F1133" s="8">
        <v>0</v>
      </c>
      <c r="G1133" s="8">
        <v>3</v>
      </c>
      <c r="H1133" s="6" t="s">
        <v>344</v>
      </c>
      <c r="I1133" s="184" t="s">
        <v>11392</v>
      </c>
      <c r="J1133" s="184" t="s">
        <v>11392</v>
      </c>
      <c r="K1133" s="184" t="s">
        <v>11391</v>
      </c>
      <c r="L1133" s="8">
        <v>14</v>
      </c>
      <c r="M1133" s="116">
        <v>41927</v>
      </c>
      <c r="N1133" s="106"/>
      <c r="O1133" s="106"/>
      <c r="P11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&lt;tr&gt;&lt;td&gt;55302-2700&lt;/td&gt;&lt;td&gt;Precast, prestressed concrete decked bulb tee girders, 1325mm&lt;/td&gt;&lt;td&gt;m&lt;/td&gt;&lt;td&gt;PRECAST, PRESTRESSED CONCRETE DECKED BULB TEE GIRDERS, 53-INCH&lt;/td&gt;&lt;td&gt;LNFT&lt;/td&gt;&lt;td&gt;0&lt;/td&gt;&lt;td&gt;3&lt;/td&gt;&lt;td&gt;N&lt;/td&gt;&lt;td&gt;10/15/2014&lt;/td&gt;&lt;td&gt;&lt;/td&gt;&lt;/tr&gt;</v>
      </c>
      <c r="Q1133" s="106" t="str">
        <f>IF(PayItems[[#This Row],[Date Added / Modified]]&gt;0,TEXT(PayItems[[#This Row],[Date Added / Modified]],"m/d/yyy"),"")</f>
        <v>10/15/2014</v>
      </c>
    </row>
    <row r="1134" spans="1:17" x14ac:dyDescent="0.3">
      <c r="A1134" s="6" t="s">
        <v>1797</v>
      </c>
      <c r="B1134" s="34" t="s">
        <v>10051</v>
      </c>
      <c r="C1134" s="34" t="s">
        <v>110</v>
      </c>
      <c r="D1134" s="34" t="s">
        <v>10052</v>
      </c>
      <c r="E1134" s="8" t="s">
        <v>63</v>
      </c>
      <c r="F1134" s="8">
        <v>0</v>
      </c>
      <c r="G1134" s="8">
        <v>3</v>
      </c>
      <c r="H1134" s="6" t="s">
        <v>344</v>
      </c>
      <c r="I1134" s="184" t="s">
        <v>11392</v>
      </c>
      <c r="J1134" s="184" t="s">
        <v>11392</v>
      </c>
      <c r="K1134" s="184" t="s">
        <v>11391</v>
      </c>
      <c r="L1134" s="8">
        <v>14</v>
      </c>
      <c r="M1134" s="116">
        <v>41927</v>
      </c>
      <c r="N1134" s="106"/>
      <c r="O1134" s="106"/>
      <c r="P11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&lt;tr&gt;&lt;td&gt;55302-2800&lt;/td&gt;&lt;td&gt;Precast, prestressed concrete decked bulb tee girders, 1350mm&lt;/td&gt;&lt;td&gt;m&lt;/td&gt;&lt;td&gt;PRECAST, PRESTRESSED CONCRETE DECKED BULB TEE GIRDERS, 54-INCH&lt;/td&gt;&lt;td&gt;LNFT&lt;/td&gt;&lt;td&gt;0&lt;/td&gt;&lt;td&gt;3&lt;/td&gt;&lt;td&gt;N&lt;/td&gt;&lt;td&gt;10/15/2014&lt;/td&gt;&lt;td&gt;&lt;/td&gt;&lt;/tr&gt;</v>
      </c>
      <c r="Q1134" s="106" t="str">
        <f>IF(PayItems[[#This Row],[Date Added / Modified]]&gt;0,TEXT(PayItems[[#This Row],[Date Added / Modified]],"m/d/yyy"),"")</f>
        <v>10/15/2014</v>
      </c>
    </row>
    <row r="1135" spans="1:17" x14ac:dyDescent="0.3">
      <c r="A1135" s="6" t="s">
        <v>1798</v>
      </c>
      <c r="B1135" s="34" t="s">
        <v>10053</v>
      </c>
      <c r="C1135" s="34" t="s">
        <v>110</v>
      </c>
      <c r="D1135" s="34" t="s">
        <v>10054</v>
      </c>
      <c r="E1135" s="8" t="s">
        <v>63</v>
      </c>
      <c r="F1135" s="8">
        <v>0</v>
      </c>
      <c r="G1135" s="8">
        <v>3</v>
      </c>
      <c r="H1135" s="6" t="s">
        <v>344</v>
      </c>
      <c r="I1135" s="184" t="s">
        <v>11392</v>
      </c>
      <c r="J1135" s="184" t="s">
        <v>11392</v>
      </c>
      <c r="K1135" s="184" t="s">
        <v>11391</v>
      </c>
      <c r="L1135" s="8">
        <v>14</v>
      </c>
      <c r="M1135" s="116">
        <v>41927</v>
      </c>
      <c r="N1135" s="106"/>
      <c r="O1135" s="106"/>
      <c r="P11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&lt;tr&gt;&lt;td&gt;55302-2900&lt;/td&gt;&lt;td&gt;Precast, prestressed concrete decked bulb tee girders, 1375mm&lt;/td&gt;&lt;td&gt;m&lt;/td&gt;&lt;td&gt;PRECAST, PRESTRESSED CONCRETE DECKED BULB TEE GIRDERS, 55-INCH&lt;/td&gt;&lt;td&gt;LNFT&lt;/td&gt;&lt;td&gt;0&lt;/td&gt;&lt;td&gt;3&lt;/td&gt;&lt;td&gt;N&lt;/td&gt;&lt;td&gt;10/15/2014&lt;/td&gt;&lt;td&gt;&lt;/td&gt;&lt;/tr&gt;</v>
      </c>
      <c r="Q1135" s="106" t="str">
        <f>IF(PayItems[[#This Row],[Date Added / Modified]]&gt;0,TEXT(PayItems[[#This Row],[Date Added / Modified]],"m/d/yyy"),"")</f>
        <v>10/15/2014</v>
      </c>
    </row>
    <row r="1136" spans="1:17" x14ac:dyDescent="0.3">
      <c r="A1136" s="6" t="s">
        <v>1799</v>
      </c>
      <c r="B1136" s="34" t="s">
        <v>10055</v>
      </c>
      <c r="C1136" s="34" t="s">
        <v>110</v>
      </c>
      <c r="D1136" s="34" t="s">
        <v>10056</v>
      </c>
      <c r="E1136" s="8" t="s">
        <v>63</v>
      </c>
      <c r="F1136" s="8">
        <v>0</v>
      </c>
      <c r="G1136" s="8">
        <v>3</v>
      </c>
      <c r="H1136" s="6" t="s">
        <v>344</v>
      </c>
      <c r="I1136" s="184" t="s">
        <v>11392</v>
      </c>
      <c r="J1136" s="184" t="s">
        <v>11392</v>
      </c>
      <c r="K1136" s="184" t="s">
        <v>11391</v>
      </c>
      <c r="L1136" s="8">
        <v>14</v>
      </c>
      <c r="M1136" s="116">
        <v>41927</v>
      </c>
      <c r="N1136" s="106"/>
      <c r="O1136" s="106"/>
      <c r="P11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&lt;tr&gt;&lt;td&gt;55302-3000&lt;/td&gt;&lt;td&gt;Precast, prestressed concrete decked bulb tee girders, 1500mm&lt;/td&gt;&lt;td&gt;m&lt;/td&gt;&lt;td&gt;PRECAST, PRESTRESSED CONCRETE DECKED BULB TEE GIRDERS, 60-INCH&lt;/td&gt;&lt;td&gt;LNFT&lt;/td&gt;&lt;td&gt;0&lt;/td&gt;&lt;td&gt;3&lt;/td&gt;&lt;td&gt;N&lt;/td&gt;&lt;td&gt;10/15/2014&lt;/td&gt;&lt;td&gt;&lt;/td&gt;&lt;/tr&gt;</v>
      </c>
      <c r="Q1136" s="106" t="str">
        <f>IF(PayItems[[#This Row],[Date Added / Modified]]&gt;0,TEXT(PayItems[[#This Row],[Date Added / Modified]],"m/d/yyy"),"")</f>
        <v>10/15/2014</v>
      </c>
    </row>
    <row r="1137" spans="1:17" x14ac:dyDescent="0.3">
      <c r="A1137" s="6" t="s">
        <v>1800</v>
      </c>
      <c r="B1137" s="34" t="s">
        <v>10057</v>
      </c>
      <c r="C1137" s="34" t="s">
        <v>110</v>
      </c>
      <c r="D1137" s="34" t="s">
        <v>10058</v>
      </c>
      <c r="E1137" s="8" t="s">
        <v>63</v>
      </c>
      <c r="F1137" s="8">
        <v>0</v>
      </c>
      <c r="G1137" s="8">
        <v>3</v>
      </c>
      <c r="H1137" s="6" t="s">
        <v>344</v>
      </c>
      <c r="I1137" s="184" t="s">
        <v>11392</v>
      </c>
      <c r="J1137" s="184" t="s">
        <v>11392</v>
      </c>
      <c r="K1137" s="184" t="s">
        <v>11391</v>
      </c>
      <c r="L1137" s="8">
        <v>14</v>
      </c>
      <c r="M1137" s="116">
        <v>41927</v>
      </c>
      <c r="N1137" s="106"/>
      <c r="O1137" s="106"/>
      <c r="P11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&lt;tr&gt;&lt;td&gt;55302-3100&lt;/td&gt;&lt;td&gt;Precast, prestressed concrete decked bulb tee girders, 1625mm&lt;/td&gt;&lt;td&gt;m&lt;/td&gt;&lt;td&gt;PRECAST, PRESTRESSED CONCRETE DECKED BULB TEE GIRDERS, 65-INCH&lt;/td&gt;&lt;td&gt;LNFT&lt;/td&gt;&lt;td&gt;0&lt;/td&gt;&lt;td&gt;3&lt;/td&gt;&lt;td&gt;N&lt;/td&gt;&lt;td&gt;10/15/2014&lt;/td&gt;&lt;td&gt;&lt;/td&gt;&lt;/tr&gt;</v>
      </c>
      <c r="Q1137" s="106" t="str">
        <f>IF(PayItems[[#This Row],[Date Added / Modified]]&gt;0,TEXT(PayItems[[#This Row],[Date Added / Modified]],"m/d/yyy"),"")</f>
        <v>10/15/2014</v>
      </c>
    </row>
    <row r="1138" spans="1:17" x14ac:dyDescent="0.3">
      <c r="A1138" s="6" t="s">
        <v>1801</v>
      </c>
      <c r="B1138" s="6" t="s">
        <v>1753</v>
      </c>
      <c r="C1138" s="6" t="s">
        <v>110</v>
      </c>
      <c r="D1138" s="6" t="s">
        <v>1754</v>
      </c>
      <c r="E1138" s="8" t="s">
        <v>63</v>
      </c>
      <c r="F1138" s="8">
        <v>0</v>
      </c>
      <c r="G1138" s="8">
        <v>3</v>
      </c>
      <c r="H1138" s="6" t="s">
        <v>344</v>
      </c>
      <c r="I1138" s="184" t="s">
        <v>11392</v>
      </c>
      <c r="J1138" s="184" t="s">
        <v>11392</v>
      </c>
      <c r="K1138" s="184" t="s">
        <v>11391</v>
      </c>
      <c r="L1138" s="8">
        <v>14</v>
      </c>
      <c r="M1138" s="116"/>
      <c r="P11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&lt;tr&gt;&lt;td&gt;55302-3200&lt;/td&gt;&lt;td&gt;Precast, prestressed concrete girder&lt;/td&gt;&lt;td&gt;m&lt;/td&gt;&lt;td&gt;PRECAST, PRESTRESSED CONCRETE GIRDER&lt;/td&gt;&lt;td&gt;LNFT&lt;/td&gt;&lt;td&gt;0&lt;/td&gt;&lt;td&gt;3&lt;/td&gt;&lt;td&gt;N&lt;/td&gt;&lt;td&gt; &lt;/td&gt;&lt;td&gt;&lt;/td&gt;&lt;/tr&gt;</v>
      </c>
      <c r="Q1138" s="106" t="str">
        <f>IF(PayItems[[#This Row],[Date Added / Modified]]&gt;0,TEXT(PayItems[[#This Row],[Date Added / Modified]],"m/d/yyy"),"")</f>
        <v/>
      </c>
    </row>
    <row r="1139" spans="1:17" x14ac:dyDescent="0.3">
      <c r="A1139" s="6" t="s">
        <v>1802</v>
      </c>
      <c r="B1139" s="6" t="s">
        <v>1756</v>
      </c>
      <c r="C1139" s="6" t="s">
        <v>110</v>
      </c>
      <c r="D1139" s="6" t="s">
        <v>1757</v>
      </c>
      <c r="E1139" s="8" t="s">
        <v>63</v>
      </c>
      <c r="F1139" s="8">
        <v>0</v>
      </c>
      <c r="G1139" s="8">
        <v>3</v>
      </c>
      <c r="H1139" s="6" t="s">
        <v>344</v>
      </c>
      <c r="I1139" s="184" t="s">
        <v>11392</v>
      </c>
      <c r="J1139" s="184" t="s">
        <v>11392</v>
      </c>
      <c r="K1139" s="184" t="s">
        <v>11391</v>
      </c>
      <c r="L1139" s="8">
        <v>14</v>
      </c>
      <c r="M1139" s="116"/>
      <c r="P11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&lt;tr&gt;&lt;td&gt;55302-3300&lt;/td&gt;&lt;td&gt;Precast, prestressed concrete AASHTO girder&lt;/td&gt;&lt;td&gt;m&lt;/td&gt;&lt;td&gt;PRECAST, PRESTRESSED CONCRETE AASHTO GIRDER&lt;/td&gt;&lt;td&gt;LNFT&lt;/td&gt;&lt;td&gt;0&lt;/td&gt;&lt;td&gt;3&lt;/td&gt;&lt;td&gt;N&lt;/td&gt;&lt;td&gt; &lt;/td&gt;&lt;td&gt;&lt;/td&gt;&lt;/tr&gt;</v>
      </c>
      <c r="Q1139" s="106" t="str">
        <f>IF(PayItems[[#This Row],[Date Added / Modified]]&gt;0,TEXT(PayItems[[#This Row],[Date Added / Modified]],"m/d/yyy"),"")</f>
        <v/>
      </c>
    </row>
    <row r="1140" spans="1:17" x14ac:dyDescent="0.3">
      <c r="A1140" s="6" t="s">
        <v>1803</v>
      </c>
      <c r="B1140" s="6" t="s">
        <v>1759</v>
      </c>
      <c r="C1140" s="6" t="s">
        <v>110</v>
      </c>
      <c r="D1140" s="6" t="s">
        <v>1760</v>
      </c>
      <c r="E1140" s="8" t="s">
        <v>63</v>
      </c>
      <c r="F1140" s="8">
        <v>0</v>
      </c>
      <c r="G1140" s="8">
        <v>3</v>
      </c>
      <c r="H1140" s="6" t="s">
        <v>344</v>
      </c>
      <c r="I1140" s="184" t="s">
        <v>11392</v>
      </c>
      <c r="J1140" s="184" t="s">
        <v>11392</v>
      </c>
      <c r="K1140" s="184" t="s">
        <v>11391</v>
      </c>
      <c r="L1140" s="8">
        <v>14</v>
      </c>
      <c r="M1140" s="116"/>
      <c r="P11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&lt;tr&gt;&lt;td&gt;55302-3400&lt;/td&gt;&lt;td&gt;Precast, prestressed concrete box beam&lt;/td&gt;&lt;td&gt;m&lt;/td&gt;&lt;td&gt;PRECAST, PRESTRESSED CONCRETE BOX BEAM&lt;/td&gt;&lt;td&gt;LNFT&lt;/td&gt;&lt;td&gt;0&lt;/td&gt;&lt;td&gt;3&lt;/td&gt;&lt;td&gt;N&lt;/td&gt;&lt;td&gt; &lt;/td&gt;&lt;td&gt;&lt;/td&gt;&lt;/tr&gt;</v>
      </c>
      <c r="Q1140" s="106" t="str">
        <f>IF(PayItems[[#This Row],[Date Added / Modified]]&gt;0,TEXT(PayItems[[#This Row],[Date Added / Modified]],"m/d/yyy"),"")</f>
        <v/>
      </c>
    </row>
    <row r="1141" spans="1:17" x14ac:dyDescent="0.3">
      <c r="A1141" s="6" t="s">
        <v>1804</v>
      </c>
      <c r="B1141" s="6" t="s">
        <v>1762</v>
      </c>
      <c r="C1141" s="6" t="s">
        <v>110</v>
      </c>
      <c r="D1141" s="6" t="s">
        <v>1763</v>
      </c>
      <c r="E1141" s="8" t="s">
        <v>63</v>
      </c>
      <c r="F1141" s="8">
        <v>0</v>
      </c>
      <c r="G1141" s="8">
        <v>3</v>
      </c>
      <c r="H1141" s="6" t="s">
        <v>344</v>
      </c>
      <c r="I1141" s="184" t="s">
        <v>11392</v>
      </c>
      <c r="J1141" s="184" t="s">
        <v>11392</v>
      </c>
      <c r="K1141" s="184" t="s">
        <v>11391</v>
      </c>
      <c r="L1141" s="8">
        <v>14</v>
      </c>
      <c r="M1141" s="116"/>
      <c r="P11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&lt;tr&gt;&lt;td&gt;55302-3500&lt;/td&gt;&lt;td&gt;Precast, prestressed concrete slab&lt;/td&gt;&lt;td&gt;m&lt;/td&gt;&lt;td&gt;PRECAST, PRESTRESSED CONCRETE SLAB&lt;/td&gt;&lt;td&gt;LNFT&lt;/td&gt;&lt;td&gt;0&lt;/td&gt;&lt;td&gt;3&lt;/td&gt;&lt;td&gt;N&lt;/td&gt;&lt;td&gt; &lt;/td&gt;&lt;td&gt;&lt;/td&gt;&lt;/tr&gt;</v>
      </c>
      <c r="Q1141" s="106" t="str">
        <f>IF(PayItems[[#This Row],[Date Added / Modified]]&gt;0,TEXT(PayItems[[#This Row],[Date Added / Modified]],"m/d/yyy"),"")</f>
        <v/>
      </c>
    </row>
    <row r="1142" spans="1:17" x14ac:dyDescent="0.3">
      <c r="A1142" s="6" t="s">
        <v>1805</v>
      </c>
      <c r="B1142" s="6" t="s">
        <v>1765</v>
      </c>
      <c r="C1142" s="6" t="s">
        <v>110</v>
      </c>
      <c r="D1142" s="6" t="s">
        <v>1766</v>
      </c>
      <c r="E1142" s="8" t="s">
        <v>63</v>
      </c>
      <c r="F1142" s="8">
        <v>0</v>
      </c>
      <c r="G1142" s="8">
        <v>3</v>
      </c>
      <c r="H1142" s="6" t="s">
        <v>344</v>
      </c>
      <c r="I1142" s="184" t="s">
        <v>11392</v>
      </c>
      <c r="J1142" s="184" t="s">
        <v>11392</v>
      </c>
      <c r="K1142" s="184" t="s">
        <v>11391</v>
      </c>
      <c r="L1142" s="8">
        <v>14</v>
      </c>
      <c r="M1142" s="116"/>
      <c r="P11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&lt;tr&gt;&lt;td&gt;55302-3600&lt;/td&gt;&lt;td&gt;Precast, prestressed concrete bulb tee girder&lt;/td&gt;&lt;td&gt;m&lt;/td&gt;&lt;td&gt;PRECAST, PRESTRESSED CONCRETE BULB TEE GIRDER&lt;/td&gt;&lt;td&gt;LNFT&lt;/td&gt;&lt;td&gt;0&lt;/td&gt;&lt;td&gt;3&lt;/td&gt;&lt;td&gt;N&lt;/td&gt;&lt;td&gt; &lt;/td&gt;&lt;td&gt;&lt;/td&gt;&lt;/tr&gt;</v>
      </c>
      <c r="Q1142" s="106" t="str">
        <f>IF(PayItems[[#This Row],[Date Added / Modified]]&gt;0,TEXT(PayItems[[#This Row],[Date Added / Modified]],"m/d/yyy"),"")</f>
        <v/>
      </c>
    </row>
    <row r="1143" spans="1:17" x14ac:dyDescent="0.3">
      <c r="A1143" s="6" t="s">
        <v>1806</v>
      </c>
      <c r="B1143" s="6" t="s">
        <v>1768</v>
      </c>
      <c r="C1143" s="6" t="s">
        <v>110</v>
      </c>
      <c r="D1143" s="6" t="s">
        <v>1769</v>
      </c>
      <c r="E1143" s="8" t="s">
        <v>63</v>
      </c>
      <c r="F1143" s="8">
        <v>0</v>
      </c>
      <c r="G1143" s="8">
        <v>3</v>
      </c>
      <c r="H1143" s="6" t="s">
        <v>344</v>
      </c>
      <c r="I1143" s="184" t="s">
        <v>11392</v>
      </c>
      <c r="J1143" s="184" t="s">
        <v>11392</v>
      </c>
      <c r="K1143" s="184" t="s">
        <v>11391</v>
      </c>
      <c r="L1143" s="8">
        <v>14</v>
      </c>
      <c r="M1143" s="116"/>
      <c r="P11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&lt;tr&gt;&lt;td&gt;55302-3700&lt;/td&gt;&lt;td&gt;Precast, prestressed concrete decked bulb tee girder&lt;/td&gt;&lt;td&gt;m&lt;/td&gt;&lt;td&gt;PRECAST, PRESTRESSED CONCRETE DECKED BULB TEE GIRDER&lt;/td&gt;&lt;td&gt;LNFT&lt;/td&gt;&lt;td&gt;0&lt;/td&gt;&lt;td&gt;3&lt;/td&gt;&lt;td&gt;N&lt;/td&gt;&lt;td&gt; &lt;/td&gt;&lt;td&gt;&lt;/td&gt;&lt;/tr&gt;</v>
      </c>
      <c r="Q1143" s="106" t="str">
        <f>IF(PayItems[[#This Row],[Date Added / Modified]]&gt;0,TEXT(PayItems[[#This Row],[Date Added / Modified]],"m/d/yyy"),"")</f>
        <v/>
      </c>
    </row>
    <row r="1144" spans="1:17" x14ac:dyDescent="0.3">
      <c r="A1144" s="6" t="s">
        <v>1807</v>
      </c>
      <c r="B1144" s="6" t="s">
        <v>106</v>
      </c>
      <c r="C1144" s="6" t="s">
        <v>85</v>
      </c>
      <c r="D1144" s="6" t="s">
        <v>1808</v>
      </c>
      <c r="E1144" s="8" t="s">
        <v>85</v>
      </c>
      <c r="F1144" s="8">
        <v>0</v>
      </c>
      <c r="G1144" s="8">
        <v>3</v>
      </c>
      <c r="H1144" s="6" t="s">
        <v>344</v>
      </c>
      <c r="I1144" s="184" t="s">
        <v>11392</v>
      </c>
      <c r="J1144" s="184" t="s">
        <v>11392</v>
      </c>
      <c r="K1144" s="184" t="s">
        <v>11391</v>
      </c>
      <c r="L1144" s="8">
        <v>14</v>
      </c>
      <c r="M1144" s="116"/>
      <c r="P11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&lt;tr&gt;&lt;td&gt;55303-0000&lt;/td&gt;&lt;td&gt;Prestressing system&lt;/td&gt;&lt;td&gt;LPSM&lt;/td&gt;&lt;td&gt;PRESTRESSING SYSTEM&lt;/td&gt;&lt;td&gt;LPSM&lt;/td&gt;&lt;td&gt;0&lt;/td&gt;&lt;td&gt;3&lt;/td&gt;&lt;td&gt;N&lt;/td&gt;&lt;td&gt; &lt;/td&gt;&lt;td&gt;&lt;/td&gt;&lt;/tr&gt;</v>
      </c>
      <c r="Q1144" s="106" t="str">
        <f>IF(PayItems[[#This Row],[Date Added / Modified]]&gt;0,TEXT(PayItems[[#This Row],[Date Added / Modified]],"m/d/yyy"),"")</f>
        <v/>
      </c>
    </row>
    <row r="1145" spans="1:17" x14ac:dyDescent="0.3">
      <c r="A1145" s="6" t="s">
        <v>1809</v>
      </c>
      <c r="B1145" s="6" t="s">
        <v>10178</v>
      </c>
      <c r="C1145" s="6" t="s">
        <v>110</v>
      </c>
      <c r="D1145" s="6" t="s">
        <v>10431</v>
      </c>
      <c r="E1145" s="8" t="s">
        <v>63</v>
      </c>
      <c r="F1145" s="8">
        <v>0</v>
      </c>
      <c r="G1145" s="8">
        <v>3</v>
      </c>
      <c r="H1145" s="6" t="s">
        <v>344</v>
      </c>
      <c r="I1145" s="184" t="s">
        <v>11392</v>
      </c>
      <c r="J1145" s="184" t="s">
        <v>11392</v>
      </c>
      <c r="K1145" s="184" t="s">
        <v>11391</v>
      </c>
      <c r="L1145" s="8">
        <v>14</v>
      </c>
      <c r="M1145" s="116"/>
      <c r="P11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&lt;tr&gt;&lt;td&gt;55310-0100&lt;/td&gt;&lt;td&gt;Post-tensioning tendon repair&lt;/td&gt;&lt;td&gt;m&lt;/td&gt;&lt;td&gt;POST-TENSIONING TENDON REPAIR&lt;/td&gt;&lt;td&gt;LNFT&lt;/td&gt;&lt;td&gt;0&lt;/td&gt;&lt;td&gt;3&lt;/td&gt;&lt;td&gt;N&lt;/td&gt;&lt;td&gt; &lt;/td&gt;&lt;td&gt;&lt;/td&gt;&lt;/tr&gt;</v>
      </c>
      <c r="Q1145" s="106" t="str">
        <f>IF(PayItems[[#This Row],[Date Added / Modified]]&gt;0,TEXT(PayItems[[#This Row],[Date Added / Modified]],"m/d/yyy"),"")</f>
        <v/>
      </c>
    </row>
    <row r="1146" spans="1:17" x14ac:dyDescent="0.3">
      <c r="A1146" s="6" t="s">
        <v>1810</v>
      </c>
      <c r="B1146" s="6" t="s">
        <v>10179</v>
      </c>
      <c r="C1146" s="6" t="s">
        <v>6</v>
      </c>
      <c r="D1146" s="6" t="s">
        <v>10432</v>
      </c>
      <c r="E1146" s="8" t="s">
        <v>59</v>
      </c>
      <c r="F1146" s="8">
        <v>0</v>
      </c>
      <c r="G1146" s="8">
        <v>3</v>
      </c>
      <c r="H1146" s="6" t="s">
        <v>344</v>
      </c>
      <c r="I1146" s="184" t="s">
        <v>11392</v>
      </c>
      <c r="J1146" s="184" t="s">
        <v>11392</v>
      </c>
      <c r="K1146" s="184" t="s">
        <v>11391</v>
      </c>
      <c r="L1146" s="8">
        <v>14</v>
      </c>
      <c r="M1146" s="116"/>
      <c r="P11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&lt;tr&gt;&lt;td&gt;55311-0100&lt;/td&gt;&lt;td&gt;Post-tensioning anchorage repair&lt;/td&gt;&lt;td&gt;Each&lt;/td&gt;&lt;td&gt;POST-TENSIONING ANCHORAGE REPAIR&lt;/td&gt;&lt;td&gt;EACH&lt;/td&gt;&lt;td&gt;0&lt;/td&gt;&lt;td&gt;3&lt;/td&gt;&lt;td&gt;N&lt;/td&gt;&lt;td&gt; &lt;/td&gt;&lt;td&gt;&lt;/td&gt;&lt;/tr&gt;</v>
      </c>
      <c r="Q1146" s="106" t="str">
        <f>IF(PayItems[[#This Row],[Date Added / Modified]]&gt;0,TEXT(PayItems[[#This Row],[Date Added / Modified]],"m/d/yyy"),"")</f>
        <v/>
      </c>
    </row>
    <row r="1147" spans="1:17" x14ac:dyDescent="0.3">
      <c r="A1147" s="6" t="s">
        <v>1811</v>
      </c>
      <c r="B1147" s="6" t="s">
        <v>1812</v>
      </c>
      <c r="C1147" s="6" t="s">
        <v>105</v>
      </c>
      <c r="D1147" s="6" t="s">
        <v>1813</v>
      </c>
      <c r="E1147" s="8" t="s">
        <v>30</v>
      </c>
      <c r="F1147" s="8">
        <v>0</v>
      </c>
      <c r="G1147" s="8">
        <v>3</v>
      </c>
      <c r="H1147" s="6" t="s">
        <v>344</v>
      </c>
      <c r="I1147" s="184" t="s">
        <v>11392</v>
      </c>
      <c r="J1147" s="184" t="s">
        <v>11392</v>
      </c>
      <c r="K1147" s="184" t="s">
        <v>11391</v>
      </c>
      <c r="L1147" s="8">
        <v>14</v>
      </c>
      <c r="M1147" s="116"/>
      <c r="P11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&lt;tr&gt;&lt;td&gt;55401-1000&lt;/td&gt;&lt;td&gt;Reinforcing steel&lt;/td&gt;&lt;td&gt;kg&lt;/td&gt;&lt;td&gt;REINFORCING STEEL&lt;/td&gt;&lt;td&gt;LB&lt;/td&gt;&lt;td&gt;0&lt;/td&gt;&lt;td&gt;3&lt;/td&gt;&lt;td&gt;N&lt;/td&gt;&lt;td&gt; &lt;/td&gt;&lt;td&gt;&lt;/td&gt;&lt;/tr&gt;</v>
      </c>
      <c r="Q1147" s="106" t="str">
        <f>IF(PayItems[[#This Row],[Date Added / Modified]]&gt;0,TEXT(PayItems[[#This Row],[Date Added / Modified]],"m/d/yyy"),"")</f>
        <v/>
      </c>
    </row>
    <row r="1148" spans="1:17" x14ac:dyDescent="0.3">
      <c r="A1148" s="6" t="s">
        <v>1814</v>
      </c>
      <c r="B1148" s="6" t="s">
        <v>1815</v>
      </c>
      <c r="C1148" s="6" t="s">
        <v>105</v>
      </c>
      <c r="D1148" s="6" t="s">
        <v>1816</v>
      </c>
      <c r="E1148" s="8" t="s">
        <v>30</v>
      </c>
      <c r="F1148" s="8">
        <v>0</v>
      </c>
      <c r="G1148" s="8">
        <v>3</v>
      </c>
      <c r="H1148" s="6" t="s">
        <v>344</v>
      </c>
      <c r="I1148" s="184" t="s">
        <v>11392</v>
      </c>
      <c r="J1148" s="184" t="s">
        <v>11392</v>
      </c>
      <c r="K1148" s="184" t="s">
        <v>11391</v>
      </c>
      <c r="L1148" s="8">
        <v>14</v>
      </c>
      <c r="M1148" s="116"/>
      <c r="P11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&lt;tr&gt;&lt;td&gt;55401-2000&lt;/td&gt;&lt;td&gt;Reinforcing steel, epoxy coated&lt;/td&gt;&lt;td&gt;kg&lt;/td&gt;&lt;td&gt;REINFORCING STEEL, EPOXY COATED&lt;/td&gt;&lt;td&gt;LB&lt;/td&gt;&lt;td&gt;0&lt;/td&gt;&lt;td&gt;3&lt;/td&gt;&lt;td&gt;N&lt;/td&gt;&lt;td&gt; &lt;/td&gt;&lt;td&gt;&lt;/td&gt;&lt;/tr&gt;</v>
      </c>
      <c r="Q1148" s="106" t="str">
        <f>IF(PayItems[[#This Row],[Date Added / Modified]]&gt;0,TEXT(PayItems[[#This Row],[Date Added / Modified]],"m/d/yyy"),"")</f>
        <v/>
      </c>
    </row>
    <row r="1149" spans="1:17" x14ac:dyDescent="0.3">
      <c r="A1149" s="6" t="s">
        <v>1817</v>
      </c>
      <c r="B1149" s="6" t="s">
        <v>1818</v>
      </c>
      <c r="C1149" s="6" t="s">
        <v>105</v>
      </c>
      <c r="D1149" s="6" t="s">
        <v>1819</v>
      </c>
      <c r="E1149" s="8" t="s">
        <v>30</v>
      </c>
      <c r="F1149" s="8">
        <v>0</v>
      </c>
      <c r="G1149" s="8">
        <v>3</v>
      </c>
      <c r="H1149" s="6" t="s">
        <v>344</v>
      </c>
      <c r="I1149" s="184" t="s">
        <v>11392</v>
      </c>
      <c r="J1149" s="184" t="s">
        <v>11392</v>
      </c>
      <c r="K1149" s="184" t="s">
        <v>11391</v>
      </c>
      <c r="L1149" s="8">
        <v>14</v>
      </c>
      <c r="M1149" s="116"/>
      <c r="P11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&lt;tr&gt;&lt;td&gt;55401-2500&lt;/td&gt;&lt;td&gt;Reinforcing steel, galvanized&lt;/td&gt;&lt;td&gt;kg&lt;/td&gt;&lt;td&gt;REINFORCING STEEL, GALVANIZED&lt;/td&gt;&lt;td&gt;LB&lt;/td&gt;&lt;td&gt;0&lt;/td&gt;&lt;td&gt;3&lt;/td&gt;&lt;td&gt;N&lt;/td&gt;&lt;td&gt; &lt;/td&gt;&lt;td&gt;&lt;/td&gt;&lt;/tr&gt;</v>
      </c>
      <c r="Q1149" s="106" t="str">
        <f>IF(PayItems[[#This Row],[Date Added / Modified]]&gt;0,TEXT(PayItems[[#This Row],[Date Added / Modified]],"m/d/yyy"),"")</f>
        <v/>
      </c>
    </row>
    <row r="1150" spans="1:17" x14ac:dyDescent="0.3">
      <c r="A1150" s="6" t="s">
        <v>1820</v>
      </c>
      <c r="B1150" s="6" t="s">
        <v>1821</v>
      </c>
      <c r="C1150" s="6" t="s">
        <v>105</v>
      </c>
      <c r="D1150" s="6" t="s">
        <v>1822</v>
      </c>
      <c r="E1150" s="8" t="s">
        <v>30</v>
      </c>
      <c r="F1150" s="8">
        <v>0</v>
      </c>
      <c r="G1150" s="8">
        <v>3</v>
      </c>
      <c r="H1150" s="6" t="s">
        <v>344</v>
      </c>
      <c r="I1150" s="184" t="s">
        <v>11392</v>
      </c>
      <c r="J1150" s="184" t="s">
        <v>11392</v>
      </c>
      <c r="K1150" s="184" t="s">
        <v>11391</v>
      </c>
      <c r="L1150" s="8">
        <v>14</v>
      </c>
      <c r="M1150" s="116"/>
      <c r="P11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&lt;tr&gt;&lt;td&gt;55401-3000&lt;/td&gt;&lt;td&gt;Reinforcing steel, stainless steel&lt;/td&gt;&lt;td&gt;kg&lt;/td&gt;&lt;td&gt;REINFORCING STEEL, STAINLESS STEEL&lt;/td&gt;&lt;td&gt;LB&lt;/td&gt;&lt;td&gt;0&lt;/td&gt;&lt;td&gt;3&lt;/td&gt;&lt;td&gt;N&lt;/td&gt;&lt;td&gt; &lt;/td&gt;&lt;td&gt;&lt;/td&gt;&lt;/tr&gt;</v>
      </c>
      <c r="Q1150" s="106" t="str">
        <f>IF(PayItems[[#This Row],[Date Added / Modified]]&gt;0,TEXT(PayItems[[#This Row],[Date Added / Modified]],"m/d/yyy"),"")</f>
        <v/>
      </c>
    </row>
    <row r="1151" spans="1:17" x14ac:dyDescent="0.3">
      <c r="A1151" s="106" t="s">
        <v>10825</v>
      </c>
      <c r="B1151" s="106" t="s">
        <v>10826</v>
      </c>
      <c r="C1151" s="88" t="s">
        <v>105</v>
      </c>
      <c r="D1151" s="106" t="s">
        <v>10827</v>
      </c>
      <c r="E1151" s="104" t="s">
        <v>30</v>
      </c>
      <c r="F1151" s="104">
        <v>0</v>
      </c>
      <c r="G1151" s="104">
        <v>3</v>
      </c>
      <c r="H1151" s="88" t="s">
        <v>344</v>
      </c>
      <c r="I1151" s="184" t="s">
        <v>11392</v>
      </c>
      <c r="J1151" s="184" t="s">
        <v>11392</v>
      </c>
      <c r="K1151" s="184" t="s">
        <v>11391</v>
      </c>
      <c r="L1151" s="104">
        <v>14</v>
      </c>
      <c r="M1151" s="116">
        <v>42569</v>
      </c>
      <c r="N1151" s="106" t="s">
        <v>9977</v>
      </c>
      <c r="O1151" s="106"/>
      <c r="P11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&lt;tr&gt;&lt;td&gt;55401-4000&lt;/td&gt;&lt;td&gt;Reinforcing steel, uncoated, specialty high-strength, corrosion resistant&lt;/td&gt;&lt;td&gt;kg&lt;/td&gt;&lt;td&gt;REINFORCING STEEL, UNCOATED, SPECIALTY HIGH-STRENGTH, CORROSION RESISTANT&lt;/td&gt;&lt;td&gt;LB&lt;/td&gt;&lt;td&gt;0&lt;/td&gt;&lt;td&gt;3&lt;/td&gt;&lt;td&gt;N&lt;/td&gt;&lt;td&gt;7/18/2016&lt;/td&gt;&lt;td&gt;&lt;/td&gt;&lt;/tr&gt;</v>
      </c>
      <c r="Q1151" s="106" t="str">
        <f>IF(PayItems[[#This Row],[Date Added / Modified]]&gt;0,TEXT(PayItems[[#This Row],[Date Added / Modified]],"m/d/yyy"),"")</f>
        <v>7/18/2016</v>
      </c>
    </row>
    <row r="1152" spans="1:17" x14ac:dyDescent="0.3">
      <c r="A1152" s="6" t="s">
        <v>1823</v>
      </c>
      <c r="B1152" s="10" t="s">
        <v>68</v>
      </c>
      <c r="C1152" s="10" t="s">
        <v>85</v>
      </c>
      <c r="D1152" s="10" t="s">
        <v>1824</v>
      </c>
      <c r="E1152" s="8" t="s">
        <v>85</v>
      </c>
      <c r="F1152" s="8">
        <v>0</v>
      </c>
      <c r="G1152" s="8">
        <v>3</v>
      </c>
      <c r="H1152" s="6" t="s">
        <v>344</v>
      </c>
      <c r="I1152" s="184" t="s">
        <v>11392</v>
      </c>
      <c r="J1152" s="184" t="s">
        <v>11392</v>
      </c>
      <c r="K1152" s="184" t="s">
        <v>11391</v>
      </c>
      <c r="L1152" s="8">
        <v>14</v>
      </c>
      <c r="M1152" s="116"/>
      <c r="P11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&lt;tr&gt;&lt;td&gt;55501-0000&lt;/td&gt;&lt;td&gt;Structural steel&lt;/td&gt;&lt;td&gt;LPSM&lt;/td&gt;&lt;td&gt;STRUCTURAL STEEL&lt;/td&gt;&lt;td&gt;LPSM&lt;/td&gt;&lt;td&gt;0&lt;/td&gt;&lt;td&gt;3&lt;/td&gt;&lt;td&gt;N&lt;/td&gt;&lt;td&gt; &lt;/td&gt;&lt;td&gt;&lt;/td&gt;&lt;/tr&gt;</v>
      </c>
      <c r="Q1152" s="106" t="str">
        <f>IF(PayItems[[#This Row],[Date Added / Modified]]&gt;0,TEXT(PayItems[[#This Row],[Date Added / Modified]],"m/d/yyy"),"")</f>
        <v/>
      </c>
    </row>
    <row r="1153" spans="1:17" x14ac:dyDescent="0.3">
      <c r="A1153" s="6" t="s">
        <v>1825</v>
      </c>
      <c r="B1153" s="10" t="s">
        <v>1826</v>
      </c>
      <c r="C1153" s="10" t="s">
        <v>85</v>
      </c>
      <c r="D1153" s="10" t="s">
        <v>1827</v>
      </c>
      <c r="E1153" s="8" t="s">
        <v>85</v>
      </c>
      <c r="F1153" s="8">
        <v>0</v>
      </c>
      <c r="G1153" s="8">
        <v>3</v>
      </c>
      <c r="H1153" s="6" t="s">
        <v>344</v>
      </c>
      <c r="I1153" s="184" t="s">
        <v>11392</v>
      </c>
      <c r="J1153" s="184" t="s">
        <v>11392</v>
      </c>
      <c r="K1153" s="184" t="s">
        <v>11391</v>
      </c>
      <c r="L1153" s="8">
        <v>14</v>
      </c>
      <c r="M1153" s="116"/>
      <c r="P11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&lt;tr&gt;&lt;td&gt;55501-1000&lt;/td&gt;&lt;td&gt;Structural steel, salvaged, modified, and erected&lt;/td&gt;&lt;td&gt;LPSM&lt;/td&gt;&lt;td&gt;STRUCTURAL STEEL, SALVAGED, MODIFIED, AND ERECTED&lt;/td&gt;&lt;td&gt;LPSM&lt;/td&gt;&lt;td&gt;0&lt;/td&gt;&lt;td&gt;3&lt;/td&gt;&lt;td&gt;N&lt;/td&gt;&lt;td&gt; &lt;/td&gt;&lt;td&gt;&lt;/td&gt;&lt;/tr&gt;</v>
      </c>
      <c r="Q1153" s="106" t="str">
        <f>IF(PayItems[[#This Row],[Date Added / Modified]]&gt;0,TEXT(PayItems[[#This Row],[Date Added / Modified]],"m/d/yyy"),"")</f>
        <v/>
      </c>
    </row>
    <row r="1154" spans="1:17" x14ac:dyDescent="0.3">
      <c r="A1154" s="6" t="s">
        <v>1828</v>
      </c>
      <c r="B1154" s="10" t="s">
        <v>1829</v>
      </c>
      <c r="C1154" s="10" t="s">
        <v>85</v>
      </c>
      <c r="D1154" s="10" t="s">
        <v>1830</v>
      </c>
      <c r="E1154" s="8" t="s">
        <v>85</v>
      </c>
      <c r="F1154" s="8">
        <v>0</v>
      </c>
      <c r="G1154" s="8">
        <v>3</v>
      </c>
      <c r="H1154" s="6" t="s">
        <v>344</v>
      </c>
      <c r="I1154" s="184" t="s">
        <v>11392</v>
      </c>
      <c r="J1154" s="184" t="s">
        <v>11392</v>
      </c>
      <c r="K1154" s="184" t="s">
        <v>11391</v>
      </c>
      <c r="L1154" s="8">
        <v>14</v>
      </c>
      <c r="M1154" s="116"/>
      <c r="P11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&lt;tr&gt;&lt;td&gt;55501-2000&lt;/td&gt;&lt;td&gt;Structural steel, evaluate gusset plate&lt;/td&gt;&lt;td&gt;LPSM&lt;/td&gt;&lt;td&gt;STRUCTURAL STEEL, EVALUATE GUSSET PLATE&lt;/td&gt;&lt;td&gt;LPSM&lt;/td&gt;&lt;td&gt;0&lt;/td&gt;&lt;td&gt;3&lt;/td&gt;&lt;td&gt;N&lt;/td&gt;&lt;td&gt; &lt;/td&gt;&lt;td&gt;&lt;/td&gt;&lt;/tr&gt;</v>
      </c>
      <c r="Q1154" s="106" t="str">
        <f>IF(PayItems[[#This Row],[Date Added / Modified]]&gt;0,TEXT(PayItems[[#This Row],[Date Added / Modified]],"m/d/yyy"),"")</f>
        <v/>
      </c>
    </row>
    <row r="1155" spans="1:17" x14ac:dyDescent="0.3">
      <c r="A1155" s="6" t="s">
        <v>1831</v>
      </c>
      <c r="B1155" s="10" t="s">
        <v>1832</v>
      </c>
      <c r="C1155" s="10" t="s">
        <v>85</v>
      </c>
      <c r="D1155" s="10" t="s">
        <v>1833</v>
      </c>
      <c r="E1155" s="8" t="s">
        <v>85</v>
      </c>
      <c r="F1155" s="8">
        <v>0</v>
      </c>
      <c r="G1155" s="8">
        <v>3</v>
      </c>
      <c r="H1155" s="6" t="s">
        <v>344</v>
      </c>
      <c r="I1155" s="184" t="s">
        <v>11392</v>
      </c>
      <c r="J1155" s="184" t="s">
        <v>11392</v>
      </c>
      <c r="K1155" s="184" t="s">
        <v>11391</v>
      </c>
      <c r="L1155" s="8">
        <v>14</v>
      </c>
      <c r="M1155" s="116"/>
      <c r="P11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&lt;tr&gt;&lt;td&gt;55501-2100&lt;/td&gt;&lt;td&gt;Structural steel, repair gusset plate&lt;/td&gt;&lt;td&gt;LPSM&lt;/td&gt;&lt;td&gt;STRUCTURAL STEEL, REPAIR GUSSET PLATE&lt;/td&gt;&lt;td&gt;LPSM&lt;/td&gt;&lt;td&gt;0&lt;/td&gt;&lt;td&gt;3&lt;/td&gt;&lt;td&gt;N&lt;/td&gt;&lt;td&gt; &lt;/td&gt;&lt;td&gt;&lt;/td&gt;&lt;/tr&gt;</v>
      </c>
      <c r="Q1155" s="106" t="str">
        <f>IF(PayItems[[#This Row],[Date Added / Modified]]&gt;0,TEXT(PayItems[[#This Row],[Date Added / Modified]],"m/d/yyy"),"")</f>
        <v/>
      </c>
    </row>
    <row r="1156" spans="1:17" x14ac:dyDescent="0.3">
      <c r="A1156" s="6" t="s">
        <v>1834</v>
      </c>
      <c r="B1156" s="10" t="s">
        <v>69</v>
      </c>
      <c r="C1156" s="10" t="s">
        <v>105</v>
      </c>
      <c r="D1156" s="10" t="s">
        <v>1835</v>
      </c>
      <c r="E1156" s="8" t="s">
        <v>30</v>
      </c>
      <c r="F1156" s="8">
        <v>0</v>
      </c>
      <c r="G1156" s="8">
        <v>3</v>
      </c>
      <c r="H1156" s="6" t="s">
        <v>344</v>
      </c>
      <c r="I1156" s="184" t="s">
        <v>11392</v>
      </c>
      <c r="J1156" s="184" t="s">
        <v>11392</v>
      </c>
      <c r="K1156" s="184" t="s">
        <v>11391</v>
      </c>
      <c r="L1156" s="8">
        <v>14</v>
      </c>
      <c r="M1156" s="116"/>
      <c r="P11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&lt;tr&gt;&lt;td&gt;55502-0000&lt;/td&gt;&lt;td&gt;Structural steel, furnished, fabricated, and erected&lt;/td&gt;&lt;td&gt;kg&lt;/td&gt;&lt;td&gt;STRUCTURAL STEEL, FURNISHED, FABRICATED, AND ERECTED&lt;/td&gt;&lt;td&gt;LB&lt;/td&gt;&lt;td&gt;0&lt;/td&gt;&lt;td&gt;3&lt;/td&gt;&lt;td&gt;N&lt;/td&gt;&lt;td&gt; &lt;/td&gt;&lt;td&gt;&lt;/td&gt;&lt;/tr&gt;</v>
      </c>
      <c r="Q1156" s="106" t="str">
        <f>IF(PayItems[[#This Row],[Date Added / Modified]]&gt;0,TEXT(PayItems[[#This Row],[Date Added / Modified]],"m/d/yyy"),"")</f>
        <v/>
      </c>
    </row>
    <row r="1157" spans="1:17" x14ac:dyDescent="0.3">
      <c r="A1157" s="6" t="s">
        <v>1836</v>
      </c>
      <c r="B1157" s="10" t="s">
        <v>87</v>
      </c>
      <c r="C1157" s="10" t="s">
        <v>85</v>
      </c>
      <c r="D1157" s="10" t="s">
        <v>1837</v>
      </c>
      <c r="E1157" s="8" t="s">
        <v>85</v>
      </c>
      <c r="F1157" s="8">
        <v>0</v>
      </c>
      <c r="G1157" s="8">
        <v>3</v>
      </c>
      <c r="H1157" s="6" t="s">
        <v>344</v>
      </c>
      <c r="I1157" s="184" t="s">
        <v>11392</v>
      </c>
      <c r="J1157" s="184" t="s">
        <v>11392</v>
      </c>
      <c r="K1157" s="184" t="s">
        <v>11391</v>
      </c>
      <c r="L1157" s="8">
        <v>14</v>
      </c>
      <c r="M1157" s="116"/>
      <c r="P11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&lt;tr&gt;&lt;td&gt;55504-0000&lt;/td&gt;&lt;td&gt;Pre-fabricated steel bridge&lt;/td&gt;&lt;td&gt;LPSM&lt;/td&gt;&lt;td&gt;PRE-FABRICATED STEEL BRIDGE&lt;/td&gt;&lt;td&gt;LPSM&lt;/td&gt;&lt;td&gt;0&lt;/td&gt;&lt;td&gt;3&lt;/td&gt;&lt;td&gt;N&lt;/td&gt;&lt;td&gt; &lt;/td&gt;&lt;td&gt;&lt;/td&gt;&lt;/tr&gt;</v>
      </c>
      <c r="Q1157" s="106" t="str">
        <f>IF(PayItems[[#This Row],[Date Added / Modified]]&gt;0,TEXT(PayItems[[#This Row],[Date Added / Modified]],"m/d/yyy"),"")</f>
        <v/>
      </c>
    </row>
    <row r="1158" spans="1:17" x14ac:dyDescent="0.3">
      <c r="A1158" s="6" t="s">
        <v>1838</v>
      </c>
      <c r="B1158" s="10" t="s">
        <v>8556</v>
      </c>
      <c r="C1158" s="10" t="s">
        <v>110</v>
      </c>
      <c r="D1158" s="10" t="s">
        <v>8557</v>
      </c>
      <c r="E1158" s="8" t="s">
        <v>63</v>
      </c>
      <c r="F1158" s="8">
        <v>0</v>
      </c>
      <c r="G1158" s="8">
        <v>3</v>
      </c>
      <c r="H1158" s="6" t="s">
        <v>344</v>
      </c>
      <c r="I1158" s="184" t="s">
        <v>11392</v>
      </c>
      <c r="J1158" s="184" t="s">
        <v>11392</v>
      </c>
      <c r="K1158" s="184" t="s">
        <v>11391</v>
      </c>
      <c r="L1158" s="8">
        <v>14</v>
      </c>
      <c r="M1158" s="116"/>
      <c r="P11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&lt;tr&gt;&lt;td&gt;55505-0000&lt;/td&gt;&lt;td&gt;Structural steel soldier pile&lt;/td&gt;&lt;td&gt;m&lt;/td&gt;&lt;td&gt;STRUCTURAL STEEL SOLDIER PILE&lt;/td&gt;&lt;td&gt;LNFT&lt;/td&gt;&lt;td&gt;0&lt;/td&gt;&lt;td&gt;3&lt;/td&gt;&lt;td&gt;N&lt;/td&gt;&lt;td&gt; &lt;/td&gt;&lt;td&gt;&lt;/td&gt;&lt;/tr&gt;</v>
      </c>
      <c r="Q1158" s="106" t="str">
        <f>IF(PayItems[[#This Row],[Date Added / Modified]]&gt;0,TEXT(PayItems[[#This Row],[Date Added / Modified]],"m/d/yyy"),"")</f>
        <v/>
      </c>
    </row>
    <row r="1159" spans="1:17" x14ac:dyDescent="0.3">
      <c r="A1159" s="6" t="s">
        <v>1839</v>
      </c>
      <c r="B1159" s="10" t="s">
        <v>1840</v>
      </c>
      <c r="C1159" s="10" t="s">
        <v>6</v>
      </c>
      <c r="D1159" s="10" t="s">
        <v>1841</v>
      </c>
      <c r="E1159" s="8" t="s">
        <v>59</v>
      </c>
      <c r="F1159" s="8">
        <v>0</v>
      </c>
      <c r="G1159" s="8">
        <v>3</v>
      </c>
      <c r="H1159" s="6" t="s">
        <v>344</v>
      </c>
      <c r="I1159" s="184" t="s">
        <v>11392</v>
      </c>
      <c r="J1159" s="184" t="s">
        <v>11392</v>
      </c>
      <c r="K1159" s="184" t="s">
        <v>11391</v>
      </c>
      <c r="L1159" s="8">
        <v>14</v>
      </c>
      <c r="M1159" s="116"/>
      <c r="P11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&lt;tr&gt;&lt;td&gt;55506-0000&lt;/td&gt;&lt;td&gt;Miscellaneous steel&lt;/td&gt;&lt;td&gt;Each&lt;/td&gt;&lt;td&gt;MISCELLANEOUS STEEL&lt;/td&gt;&lt;td&gt;EACH&lt;/td&gt;&lt;td&gt;0&lt;/td&gt;&lt;td&gt;3&lt;/td&gt;&lt;td&gt;N&lt;/td&gt;&lt;td&gt; &lt;/td&gt;&lt;td&gt;&lt;/td&gt;&lt;/tr&gt;</v>
      </c>
      <c r="Q1159" s="106" t="str">
        <f>IF(PayItems[[#This Row],[Date Added / Modified]]&gt;0,TEXT(PayItems[[#This Row],[Date Added / Modified]],"m/d/yyy"),"")</f>
        <v/>
      </c>
    </row>
    <row r="1160" spans="1:17" x14ac:dyDescent="0.3">
      <c r="A1160" s="6" t="s">
        <v>1842</v>
      </c>
      <c r="B1160" s="10" t="s">
        <v>1843</v>
      </c>
      <c r="C1160" s="10" t="s">
        <v>6</v>
      </c>
      <c r="D1160" s="10" t="s">
        <v>1844</v>
      </c>
      <c r="E1160" s="8" t="s">
        <v>59</v>
      </c>
      <c r="F1160" s="8">
        <v>0</v>
      </c>
      <c r="G1160" s="8">
        <v>3</v>
      </c>
      <c r="H1160" s="6" t="s">
        <v>344</v>
      </c>
      <c r="I1160" s="184" t="s">
        <v>11392</v>
      </c>
      <c r="J1160" s="184" t="s">
        <v>11392</v>
      </c>
      <c r="K1160" s="184" t="s">
        <v>11391</v>
      </c>
      <c r="L1160" s="8">
        <v>14</v>
      </c>
      <c r="M1160" s="116"/>
      <c r="P11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&lt;tr&gt;&lt;td&gt;55506-0100&lt;/td&gt;&lt;td&gt;Miscellaneous steel, scupper extension&lt;/td&gt;&lt;td&gt;Each&lt;/td&gt;&lt;td&gt;MISCELLANEOUS STEEL, SCUPPER EXTENSION&lt;/td&gt;&lt;td&gt;EACH&lt;/td&gt;&lt;td&gt;0&lt;/td&gt;&lt;td&gt;3&lt;/td&gt;&lt;td&gt;N&lt;/td&gt;&lt;td&gt; &lt;/td&gt;&lt;td&gt;&lt;/td&gt;&lt;/tr&gt;</v>
      </c>
      <c r="Q1160" s="106" t="str">
        <f>IF(PayItems[[#This Row],[Date Added / Modified]]&gt;0,TEXT(PayItems[[#This Row],[Date Added / Modified]],"m/d/yyy"),"")</f>
        <v/>
      </c>
    </row>
    <row r="1161" spans="1:17" x14ac:dyDescent="0.3">
      <c r="A1161" s="6" t="s">
        <v>1845</v>
      </c>
      <c r="B1161" s="10" t="s">
        <v>1846</v>
      </c>
      <c r="C1161" s="10" t="s">
        <v>110</v>
      </c>
      <c r="D1161" s="10" t="s">
        <v>1847</v>
      </c>
      <c r="E1161" s="8" t="s">
        <v>63</v>
      </c>
      <c r="F1161" s="8">
        <v>0</v>
      </c>
      <c r="G1161" s="8">
        <v>3</v>
      </c>
      <c r="H1161" s="6" t="s">
        <v>344</v>
      </c>
      <c r="I1161" s="184" t="s">
        <v>11392</v>
      </c>
      <c r="J1161" s="184" t="s">
        <v>11392</v>
      </c>
      <c r="K1161" s="184" t="s">
        <v>11391</v>
      </c>
      <c r="L1161" s="8">
        <v>14</v>
      </c>
      <c r="M1161" s="116"/>
      <c r="P11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&lt;tr&gt;&lt;td&gt;55601-0100&lt;/td&gt;&lt;td&gt;Bridge railing, aluminum&lt;/td&gt;&lt;td&gt;m&lt;/td&gt;&lt;td&gt;BRIDGE RAILING, ALUMINUM&lt;/td&gt;&lt;td&gt;LNFT&lt;/td&gt;&lt;td&gt;0&lt;/td&gt;&lt;td&gt;3&lt;/td&gt;&lt;td&gt;N&lt;/td&gt;&lt;td&gt; &lt;/td&gt;&lt;td&gt;&lt;/td&gt;&lt;/tr&gt;</v>
      </c>
      <c r="Q1161" s="106" t="str">
        <f>IF(PayItems[[#This Row],[Date Added / Modified]]&gt;0,TEXT(PayItems[[#This Row],[Date Added / Modified]],"m/d/yyy"),"")</f>
        <v/>
      </c>
    </row>
    <row r="1162" spans="1:17" x14ac:dyDescent="0.3">
      <c r="A1162" s="6" t="s">
        <v>1848</v>
      </c>
      <c r="B1162" s="10" t="s">
        <v>1849</v>
      </c>
      <c r="C1162" s="10" t="s">
        <v>110</v>
      </c>
      <c r="D1162" s="10" t="s">
        <v>1850</v>
      </c>
      <c r="E1162" s="8" t="s">
        <v>63</v>
      </c>
      <c r="F1162" s="8">
        <v>0</v>
      </c>
      <c r="G1162" s="8">
        <v>3</v>
      </c>
      <c r="H1162" s="6" t="s">
        <v>344</v>
      </c>
      <c r="I1162" s="184" t="s">
        <v>11392</v>
      </c>
      <c r="J1162" s="184" t="s">
        <v>11392</v>
      </c>
      <c r="K1162" s="184" t="s">
        <v>11391</v>
      </c>
      <c r="L1162" s="8">
        <v>14</v>
      </c>
      <c r="M1162" s="116"/>
      <c r="P11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&lt;tr&gt;&lt;td&gt;55601-0200&lt;/td&gt;&lt;td&gt;Bridge railing, aluminum, one rail&lt;/td&gt;&lt;td&gt;m&lt;/td&gt;&lt;td&gt;BRIDGE RAILING, ALUMINUM, ONE RAIL&lt;/td&gt;&lt;td&gt;LNFT&lt;/td&gt;&lt;td&gt;0&lt;/td&gt;&lt;td&gt;3&lt;/td&gt;&lt;td&gt;N&lt;/td&gt;&lt;td&gt; &lt;/td&gt;&lt;td&gt;&lt;/td&gt;&lt;/tr&gt;</v>
      </c>
      <c r="Q1162" s="106" t="str">
        <f>IF(PayItems[[#This Row],[Date Added / Modified]]&gt;0,TEXT(PayItems[[#This Row],[Date Added / Modified]],"m/d/yyy"),"")</f>
        <v/>
      </c>
    </row>
    <row r="1163" spans="1:17" x14ac:dyDescent="0.3">
      <c r="A1163" s="6" t="s">
        <v>1851</v>
      </c>
      <c r="B1163" s="10" t="s">
        <v>1852</v>
      </c>
      <c r="C1163" s="10" t="s">
        <v>110</v>
      </c>
      <c r="D1163" s="10" t="s">
        <v>1853</v>
      </c>
      <c r="E1163" s="8" t="s">
        <v>63</v>
      </c>
      <c r="F1163" s="8">
        <v>0</v>
      </c>
      <c r="G1163" s="8">
        <v>3</v>
      </c>
      <c r="H1163" s="6" t="s">
        <v>344</v>
      </c>
      <c r="I1163" s="184" t="s">
        <v>11392</v>
      </c>
      <c r="J1163" s="184" t="s">
        <v>11392</v>
      </c>
      <c r="K1163" s="184" t="s">
        <v>11391</v>
      </c>
      <c r="L1163" s="8">
        <v>14</v>
      </c>
      <c r="M1163" s="116"/>
      <c r="P11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&lt;tr&gt;&lt;td&gt;55601-0300&lt;/td&gt;&lt;td&gt;Bridge railing, aluminum, two rail&lt;/td&gt;&lt;td&gt;m&lt;/td&gt;&lt;td&gt;BRIDGE RAILING, ALUMINUM, TWO RAIL&lt;/td&gt;&lt;td&gt;LNFT&lt;/td&gt;&lt;td&gt;0&lt;/td&gt;&lt;td&gt;3&lt;/td&gt;&lt;td&gt;N&lt;/td&gt;&lt;td&gt; &lt;/td&gt;&lt;td&gt;&lt;/td&gt;&lt;/tr&gt;</v>
      </c>
      <c r="Q1163" s="106" t="str">
        <f>IF(PayItems[[#This Row],[Date Added / Modified]]&gt;0,TEXT(PayItems[[#This Row],[Date Added / Modified]],"m/d/yyy"),"")</f>
        <v/>
      </c>
    </row>
    <row r="1164" spans="1:17" x14ac:dyDescent="0.3">
      <c r="A1164" s="6" t="s">
        <v>1854</v>
      </c>
      <c r="B1164" s="10" t="s">
        <v>1855</v>
      </c>
      <c r="C1164" s="10" t="s">
        <v>110</v>
      </c>
      <c r="D1164" s="10" t="s">
        <v>1856</v>
      </c>
      <c r="E1164" s="8" t="s">
        <v>63</v>
      </c>
      <c r="F1164" s="8">
        <v>0</v>
      </c>
      <c r="G1164" s="8">
        <v>3</v>
      </c>
      <c r="H1164" s="6" t="s">
        <v>344</v>
      </c>
      <c r="I1164" s="184" t="s">
        <v>11392</v>
      </c>
      <c r="J1164" s="184" t="s">
        <v>11392</v>
      </c>
      <c r="K1164" s="184" t="s">
        <v>11391</v>
      </c>
      <c r="L1164" s="8">
        <v>14</v>
      </c>
      <c r="M1164" s="116"/>
      <c r="P11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&lt;tr&gt;&lt;td&gt;55601-0400&lt;/td&gt;&lt;td&gt;Bridge railing, aluminum, three rail&lt;/td&gt;&lt;td&gt;m&lt;/td&gt;&lt;td&gt;BRIDGE RAILING, ALUMINUM, THREE RAIL&lt;/td&gt;&lt;td&gt;LNFT&lt;/td&gt;&lt;td&gt;0&lt;/td&gt;&lt;td&gt;3&lt;/td&gt;&lt;td&gt;N&lt;/td&gt;&lt;td&gt; &lt;/td&gt;&lt;td&gt;&lt;/td&gt;&lt;/tr&gt;</v>
      </c>
      <c r="Q1164" s="106" t="str">
        <f>IF(PayItems[[#This Row],[Date Added / Modified]]&gt;0,TEXT(PayItems[[#This Row],[Date Added / Modified]],"m/d/yyy"),"")</f>
        <v/>
      </c>
    </row>
    <row r="1165" spans="1:17" x14ac:dyDescent="0.3">
      <c r="A1165" s="6" t="s">
        <v>1857</v>
      </c>
      <c r="B1165" s="10" t="s">
        <v>1858</v>
      </c>
      <c r="C1165" s="10" t="s">
        <v>110</v>
      </c>
      <c r="D1165" s="10" t="s">
        <v>1859</v>
      </c>
      <c r="E1165" s="8" t="s">
        <v>63</v>
      </c>
      <c r="F1165" s="8">
        <v>0</v>
      </c>
      <c r="G1165" s="8">
        <v>3</v>
      </c>
      <c r="H1165" s="6" t="s">
        <v>344</v>
      </c>
      <c r="I1165" s="184" t="s">
        <v>11392</v>
      </c>
      <c r="J1165" s="184" t="s">
        <v>11392</v>
      </c>
      <c r="K1165" s="184" t="s">
        <v>11391</v>
      </c>
      <c r="L1165" s="8">
        <v>14</v>
      </c>
      <c r="M1165" s="116"/>
      <c r="P11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&lt;tr&gt;&lt;td&gt;55601-0500&lt;/td&gt;&lt;td&gt;Bridge railing, concrete&lt;/td&gt;&lt;td&gt;m&lt;/td&gt;&lt;td&gt;BRIDGE RAILING, CONCRETE&lt;/td&gt;&lt;td&gt;LNFT&lt;/td&gt;&lt;td&gt;0&lt;/td&gt;&lt;td&gt;3&lt;/td&gt;&lt;td&gt;N&lt;/td&gt;&lt;td&gt; &lt;/td&gt;&lt;td&gt;&lt;/td&gt;&lt;/tr&gt;</v>
      </c>
      <c r="Q1165" s="106" t="str">
        <f>IF(PayItems[[#This Row],[Date Added / Modified]]&gt;0,TEXT(PayItems[[#This Row],[Date Added / Modified]],"m/d/yyy"),"")</f>
        <v/>
      </c>
    </row>
    <row r="1166" spans="1:17" x14ac:dyDescent="0.3">
      <c r="A1166" s="6" t="s">
        <v>1860</v>
      </c>
      <c r="B1166" s="10" t="s">
        <v>1861</v>
      </c>
      <c r="C1166" s="10" t="s">
        <v>110</v>
      </c>
      <c r="D1166" s="10" t="s">
        <v>1862</v>
      </c>
      <c r="E1166" s="8" t="s">
        <v>63</v>
      </c>
      <c r="F1166" s="8">
        <v>0</v>
      </c>
      <c r="G1166" s="8">
        <v>3</v>
      </c>
      <c r="H1166" s="6" t="s">
        <v>344</v>
      </c>
      <c r="I1166" s="184" t="s">
        <v>11392</v>
      </c>
      <c r="J1166" s="184" t="s">
        <v>11392</v>
      </c>
      <c r="K1166" s="184" t="s">
        <v>11391</v>
      </c>
      <c r="L1166" s="8">
        <v>14</v>
      </c>
      <c r="M1166" s="116"/>
      <c r="P11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&lt;tr&gt;&lt;td&gt;55601-0600&lt;/td&gt;&lt;td&gt;Bridge railing, concrete, beam rail&lt;/td&gt;&lt;td&gt;m&lt;/td&gt;&lt;td&gt;BRIDGE RAILING, CONCRETE, BEAM RAIL&lt;/td&gt;&lt;td&gt;LNFT&lt;/td&gt;&lt;td&gt;0&lt;/td&gt;&lt;td&gt;3&lt;/td&gt;&lt;td&gt;N&lt;/td&gt;&lt;td&gt; &lt;/td&gt;&lt;td&gt;&lt;/td&gt;&lt;/tr&gt;</v>
      </c>
      <c r="Q1166" s="106" t="str">
        <f>IF(PayItems[[#This Row],[Date Added / Modified]]&gt;0,TEXT(PayItems[[#This Row],[Date Added / Modified]],"m/d/yyy"),"")</f>
        <v/>
      </c>
    </row>
    <row r="1167" spans="1:17" x14ac:dyDescent="0.3">
      <c r="A1167" s="6" t="s">
        <v>1863</v>
      </c>
      <c r="B1167" s="10" t="s">
        <v>1864</v>
      </c>
      <c r="C1167" s="10" t="s">
        <v>110</v>
      </c>
      <c r="D1167" s="10" t="s">
        <v>1865</v>
      </c>
      <c r="E1167" s="8" t="s">
        <v>63</v>
      </c>
      <c r="F1167" s="8">
        <v>0</v>
      </c>
      <c r="G1167" s="8">
        <v>3</v>
      </c>
      <c r="H1167" s="6" t="s">
        <v>344</v>
      </c>
      <c r="I1167" s="184" t="s">
        <v>11392</v>
      </c>
      <c r="J1167" s="184" t="s">
        <v>11392</v>
      </c>
      <c r="K1167" s="184" t="s">
        <v>11391</v>
      </c>
      <c r="L1167" s="8">
        <v>14</v>
      </c>
      <c r="M1167" s="116"/>
      <c r="P11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&lt;tr&gt;&lt;td&gt;55601-0700&lt;/td&gt;&lt;td&gt;Bridge railing, concrete, Natchez Trace Rail&lt;/td&gt;&lt;td&gt;m&lt;/td&gt;&lt;td&gt;BRIDGE RAILING, CONCRETE, NATCHEZ TRACE RAIL&lt;/td&gt;&lt;td&gt;LNFT&lt;/td&gt;&lt;td&gt;0&lt;/td&gt;&lt;td&gt;3&lt;/td&gt;&lt;td&gt;N&lt;/td&gt;&lt;td&gt; &lt;/td&gt;&lt;td&gt;&lt;/td&gt;&lt;/tr&gt;</v>
      </c>
      <c r="Q1167" s="106" t="str">
        <f>IF(PayItems[[#This Row],[Date Added / Modified]]&gt;0,TEXT(PayItems[[#This Row],[Date Added / Modified]],"m/d/yyy"),"")</f>
        <v/>
      </c>
    </row>
    <row r="1168" spans="1:17" x14ac:dyDescent="0.3">
      <c r="A1168" s="6" t="s">
        <v>1866</v>
      </c>
      <c r="B1168" s="10" t="s">
        <v>1867</v>
      </c>
      <c r="C1168" s="10" t="s">
        <v>110</v>
      </c>
      <c r="D1168" s="10" t="s">
        <v>1868</v>
      </c>
      <c r="E1168" s="8" t="s">
        <v>63</v>
      </c>
      <c r="F1168" s="8">
        <v>0</v>
      </c>
      <c r="G1168" s="8">
        <v>3</v>
      </c>
      <c r="H1168" s="6" t="s">
        <v>344</v>
      </c>
      <c r="I1168" s="184" t="s">
        <v>11392</v>
      </c>
      <c r="J1168" s="184" t="s">
        <v>11392</v>
      </c>
      <c r="K1168" s="184" t="s">
        <v>11391</v>
      </c>
      <c r="L1168" s="8">
        <v>14</v>
      </c>
      <c r="M1168" s="116"/>
      <c r="P11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&lt;tr&gt;&lt;td&gt;55601-0800&lt;/td&gt;&lt;td&gt;Bridge railing, concrete, New Jersey safety shape&lt;/td&gt;&lt;td&gt;m&lt;/td&gt;&lt;td&gt;BRIDGE RAILING, CONCRETE, NEW JERSEY SAFETY SHAPE&lt;/td&gt;&lt;td&gt;LNFT&lt;/td&gt;&lt;td&gt;0&lt;/td&gt;&lt;td&gt;3&lt;/td&gt;&lt;td&gt;N&lt;/td&gt;&lt;td&gt; &lt;/td&gt;&lt;td&gt;&lt;/td&gt;&lt;/tr&gt;</v>
      </c>
      <c r="Q1168" s="106" t="str">
        <f>IF(PayItems[[#This Row],[Date Added / Modified]]&gt;0,TEXT(PayItems[[#This Row],[Date Added / Modified]],"m/d/yyy"),"")</f>
        <v/>
      </c>
    </row>
    <row r="1169" spans="1:17" x14ac:dyDescent="0.3">
      <c r="A1169" s="6" t="s">
        <v>1869</v>
      </c>
      <c r="B1169" s="10" t="s">
        <v>1870</v>
      </c>
      <c r="C1169" s="10" t="s">
        <v>110</v>
      </c>
      <c r="D1169" s="10" t="s">
        <v>1871</v>
      </c>
      <c r="E1169" s="8" t="s">
        <v>63</v>
      </c>
      <c r="F1169" s="8">
        <v>0</v>
      </c>
      <c r="G1169" s="8">
        <v>3</v>
      </c>
      <c r="H1169" s="6" t="s">
        <v>344</v>
      </c>
      <c r="I1169" s="184" t="s">
        <v>11392</v>
      </c>
      <c r="J1169" s="184" t="s">
        <v>11392</v>
      </c>
      <c r="K1169" s="184" t="s">
        <v>11391</v>
      </c>
      <c r="L1169" s="8">
        <v>14</v>
      </c>
      <c r="M1169" s="116"/>
      <c r="P11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&lt;tr&gt;&lt;td&gt;55601-0900&lt;/td&gt;&lt;td&gt;Bridge railing, steel&lt;/td&gt;&lt;td&gt;m&lt;/td&gt;&lt;td&gt;BRIDGE RAILING, STEEL&lt;/td&gt;&lt;td&gt;LNFT&lt;/td&gt;&lt;td&gt;0&lt;/td&gt;&lt;td&gt;3&lt;/td&gt;&lt;td&gt;N&lt;/td&gt;&lt;td&gt; &lt;/td&gt;&lt;td&gt;&lt;/td&gt;&lt;/tr&gt;</v>
      </c>
      <c r="Q1169" s="106" t="str">
        <f>IF(PayItems[[#This Row],[Date Added / Modified]]&gt;0,TEXT(PayItems[[#This Row],[Date Added / Modified]],"m/d/yyy"),"")</f>
        <v/>
      </c>
    </row>
    <row r="1170" spans="1:17" x14ac:dyDescent="0.3">
      <c r="A1170" s="6" t="s">
        <v>1872</v>
      </c>
      <c r="B1170" s="10" t="s">
        <v>1873</v>
      </c>
      <c r="C1170" s="10" t="s">
        <v>110</v>
      </c>
      <c r="D1170" s="10" t="s">
        <v>1874</v>
      </c>
      <c r="E1170" s="8" t="s">
        <v>63</v>
      </c>
      <c r="F1170" s="8">
        <v>0</v>
      </c>
      <c r="G1170" s="8">
        <v>3</v>
      </c>
      <c r="H1170" s="6" t="s">
        <v>344</v>
      </c>
      <c r="I1170" s="184" t="s">
        <v>11392</v>
      </c>
      <c r="J1170" s="184" t="s">
        <v>11392</v>
      </c>
      <c r="K1170" s="184" t="s">
        <v>11391</v>
      </c>
      <c r="L1170" s="8">
        <v>14</v>
      </c>
      <c r="M1170" s="116"/>
      <c r="P11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&lt;tr&gt;&lt;td&gt;55601-1000&lt;/td&gt;&lt;td&gt;Bridge railing, steel, one rail&lt;/td&gt;&lt;td&gt;m&lt;/td&gt;&lt;td&gt;BRIDGE RAILING, STEEL, ONE RAIL&lt;/td&gt;&lt;td&gt;LNFT&lt;/td&gt;&lt;td&gt;0&lt;/td&gt;&lt;td&gt;3&lt;/td&gt;&lt;td&gt;N&lt;/td&gt;&lt;td&gt; &lt;/td&gt;&lt;td&gt;&lt;/td&gt;&lt;/tr&gt;</v>
      </c>
      <c r="Q1170" s="106" t="str">
        <f>IF(PayItems[[#This Row],[Date Added / Modified]]&gt;0,TEXT(PayItems[[#This Row],[Date Added / Modified]],"m/d/yyy"),"")</f>
        <v/>
      </c>
    </row>
    <row r="1171" spans="1:17" x14ac:dyDescent="0.3">
      <c r="A1171" s="6" t="s">
        <v>1875</v>
      </c>
      <c r="B1171" s="10" t="s">
        <v>1876</v>
      </c>
      <c r="C1171" s="10" t="s">
        <v>110</v>
      </c>
      <c r="D1171" s="10" t="s">
        <v>1877</v>
      </c>
      <c r="E1171" s="8" t="s">
        <v>63</v>
      </c>
      <c r="F1171" s="8">
        <v>0</v>
      </c>
      <c r="G1171" s="8">
        <v>3</v>
      </c>
      <c r="H1171" s="6" t="s">
        <v>344</v>
      </c>
      <c r="I1171" s="184" t="s">
        <v>11392</v>
      </c>
      <c r="J1171" s="184" t="s">
        <v>11392</v>
      </c>
      <c r="K1171" s="184" t="s">
        <v>11391</v>
      </c>
      <c r="L1171" s="8">
        <v>14</v>
      </c>
      <c r="M1171" s="116"/>
      <c r="P11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&lt;tr&gt;&lt;td&gt;55601-1100&lt;/td&gt;&lt;td&gt;Bridge railing, steel, two rail&lt;/td&gt;&lt;td&gt;m&lt;/td&gt;&lt;td&gt;BRIDGE RAILING, STEEL, TWO RAIL&lt;/td&gt;&lt;td&gt;LNFT&lt;/td&gt;&lt;td&gt;0&lt;/td&gt;&lt;td&gt;3&lt;/td&gt;&lt;td&gt;N&lt;/td&gt;&lt;td&gt; &lt;/td&gt;&lt;td&gt;&lt;/td&gt;&lt;/tr&gt;</v>
      </c>
      <c r="Q1171" s="106" t="str">
        <f>IF(PayItems[[#This Row],[Date Added / Modified]]&gt;0,TEXT(PayItems[[#This Row],[Date Added / Modified]],"m/d/yyy"),"")</f>
        <v/>
      </c>
    </row>
    <row r="1172" spans="1:17" x14ac:dyDescent="0.3">
      <c r="A1172" s="6" t="s">
        <v>1878</v>
      </c>
      <c r="B1172" s="10" t="s">
        <v>1879</v>
      </c>
      <c r="C1172" s="10" t="s">
        <v>110</v>
      </c>
      <c r="D1172" s="10" t="s">
        <v>1880</v>
      </c>
      <c r="E1172" s="8" t="s">
        <v>63</v>
      </c>
      <c r="F1172" s="8">
        <v>0</v>
      </c>
      <c r="G1172" s="8">
        <v>3</v>
      </c>
      <c r="H1172" s="6" t="s">
        <v>344</v>
      </c>
      <c r="I1172" s="184" t="s">
        <v>11392</v>
      </c>
      <c r="J1172" s="184" t="s">
        <v>11392</v>
      </c>
      <c r="K1172" s="184" t="s">
        <v>11391</v>
      </c>
      <c r="L1172" s="8">
        <v>14</v>
      </c>
      <c r="M1172" s="116"/>
      <c r="P11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&lt;tr&gt;&lt;td&gt;55601-1200&lt;/td&gt;&lt;td&gt;Bridge railing, steel, three rail&lt;/td&gt;&lt;td&gt;m&lt;/td&gt;&lt;td&gt;BRIDGE RAILING, STEEL, THREE RAIL&lt;/td&gt;&lt;td&gt;LNFT&lt;/td&gt;&lt;td&gt;0&lt;/td&gt;&lt;td&gt;3&lt;/td&gt;&lt;td&gt;N&lt;/td&gt;&lt;td&gt; &lt;/td&gt;&lt;td&gt;&lt;/td&gt;&lt;/tr&gt;</v>
      </c>
      <c r="Q1172" s="106" t="str">
        <f>IF(PayItems[[#This Row],[Date Added / Modified]]&gt;0,TEXT(PayItems[[#This Row],[Date Added / Modified]],"m/d/yyy"),"")</f>
        <v/>
      </c>
    </row>
    <row r="1173" spans="1:17" x14ac:dyDescent="0.3">
      <c r="A1173" s="6" t="s">
        <v>1881</v>
      </c>
      <c r="B1173" s="10" t="s">
        <v>1882</v>
      </c>
      <c r="C1173" s="10" t="s">
        <v>110</v>
      </c>
      <c r="D1173" s="10" t="s">
        <v>1883</v>
      </c>
      <c r="E1173" s="8" t="s">
        <v>63</v>
      </c>
      <c r="F1173" s="8">
        <v>0</v>
      </c>
      <c r="G1173" s="8">
        <v>3</v>
      </c>
      <c r="H1173" s="6" t="s">
        <v>344</v>
      </c>
      <c r="I1173" s="184" t="s">
        <v>11392</v>
      </c>
      <c r="J1173" s="184" t="s">
        <v>11392</v>
      </c>
      <c r="K1173" s="184" t="s">
        <v>11391</v>
      </c>
      <c r="L1173" s="8">
        <v>14</v>
      </c>
      <c r="M1173" s="116"/>
      <c r="P11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&lt;tr&gt;&lt;td&gt;55601-1300&lt;/td&gt;&lt;td&gt;Bridge railing, timber&lt;/td&gt;&lt;td&gt;m&lt;/td&gt;&lt;td&gt;BRIDGE RAILING, TIMBER&lt;/td&gt;&lt;td&gt;LNFT&lt;/td&gt;&lt;td&gt;0&lt;/td&gt;&lt;td&gt;3&lt;/td&gt;&lt;td&gt;N&lt;/td&gt;&lt;td&gt; &lt;/td&gt;&lt;td&gt;&lt;/td&gt;&lt;/tr&gt;</v>
      </c>
      <c r="Q1173" s="106" t="str">
        <f>IF(PayItems[[#This Row],[Date Added / Modified]]&gt;0,TEXT(PayItems[[#This Row],[Date Added / Modified]],"m/d/yyy"),"")</f>
        <v/>
      </c>
    </row>
    <row r="1174" spans="1:17" x14ac:dyDescent="0.3">
      <c r="A1174" s="6" t="s">
        <v>1884</v>
      </c>
      <c r="B1174" s="10" t="s">
        <v>1885</v>
      </c>
      <c r="C1174" s="10" t="s">
        <v>110</v>
      </c>
      <c r="D1174" s="10" t="s">
        <v>1886</v>
      </c>
      <c r="E1174" s="8" t="s">
        <v>63</v>
      </c>
      <c r="F1174" s="8">
        <v>0</v>
      </c>
      <c r="G1174" s="8">
        <v>3</v>
      </c>
      <c r="H1174" s="6" t="s">
        <v>344</v>
      </c>
      <c r="I1174" s="184" t="s">
        <v>11392</v>
      </c>
      <c r="J1174" s="184" t="s">
        <v>11392</v>
      </c>
      <c r="K1174" s="184" t="s">
        <v>11391</v>
      </c>
      <c r="L1174" s="8">
        <v>14</v>
      </c>
      <c r="M1174" s="116"/>
      <c r="P11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&lt;tr&gt;&lt;td&gt;55601-1400&lt;/td&gt;&lt;td&gt;Bridge railing, timber, steel-backed&lt;/td&gt;&lt;td&gt;m&lt;/td&gt;&lt;td&gt;BRIDGE RAILING, TIMBER, STEEL-BACKED&lt;/td&gt;&lt;td&gt;LNFT&lt;/td&gt;&lt;td&gt;0&lt;/td&gt;&lt;td&gt;3&lt;/td&gt;&lt;td&gt;N&lt;/td&gt;&lt;td&gt; &lt;/td&gt;&lt;td&gt;&lt;/td&gt;&lt;/tr&gt;</v>
      </c>
      <c r="Q1174" s="106" t="str">
        <f>IF(PayItems[[#This Row],[Date Added / Modified]]&gt;0,TEXT(PayItems[[#This Row],[Date Added / Modified]],"m/d/yyy"),"")</f>
        <v/>
      </c>
    </row>
    <row r="1175" spans="1:17" x14ac:dyDescent="0.3">
      <c r="A1175" s="6" t="s">
        <v>1887</v>
      </c>
      <c r="B1175" s="10" t="s">
        <v>1888</v>
      </c>
      <c r="C1175" s="10" t="s">
        <v>110</v>
      </c>
      <c r="D1175" s="10" t="s">
        <v>1889</v>
      </c>
      <c r="E1175" s="8" t="s">
        <v>63</v>
      </c>
      <c r="F1175" s="8">
        <v>0</v>
      </c>
      <c r="G1175" s="8">
        <v>3</v>
      </c>
      <c r="H1175" s="6" t="s">
        <v>344</v>
      </c>
      <c r="I1175" s="184" t="s">
        <v>11392</v>
      </c>
      <c r="J1175" s="184" t="s">
        <v>11392</v>
      </c>
      <c r="K1175" s="184" t="s">
        <v>11391</v>
      </c>
      <c r="L1175" s="8">
        <v>14</v>
      </c>
      <c r="M1175" s="116"/>
      <c r="P11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&lt;tr&gt;&lt;td&gt;55602-1000&lt;/td&gt;&lt;td&gt;Remove and reset bridge railing&lt;/td&gt;&lt;td&gt;m&lt;/td&gt;&lt;td&gt;REMOVE AND RESET BRIDGE RAILING&lt;/td&gt;&lt;td&gt;LNFT&lt;/td&gt;&lt;td&gt;0&lt;/td&gt;&lt;td&gt;3&lt;/td&gt;&lt;td&gt;N&lt;/td&gt;&lt;td&gt; &lt;/td&gt;&lt;td&gt;&lt;/td&gt;&lt;/tr&gt;</v>
      </c>
      <c r="Q1175" s="106" t="str">
        <f>IF(PayItems[[#This Row],[Date Added / Modified]]&gt;0,TEXT(PayItems[[#This Row],[Date Added / Modified]],"m/d/yyy"),"")</f>
        <v/>
      </c>
    </row>
    <row r="1176" spans="1:17" x14ac:dyDescent="0.3">
      <c r="A1176" s="6" t="s">
        <v>1890</v>
      </c>
      <c r="B1176" s="10" t="s">
        <v>1888</v>
      </c>
      <c r="C1176" s="10" t="s">
        <v>85</v>
      </c>
      <c r="D1176" s="10" t="s">
        <v>1889</v>
      </c>
      <c r="E1176" s="8" t="s">
        <v>85</v>
      </c>
      <c r="F1176" s="8">
        <v>0</v>
      </c>
      <c r="G1176" s="8">
        <v>3</v>
      </c>
      <c r="H1176" s="6" t="s">
        <v>344</v>
      </c>
      <c r="I1176" s="184" t="s">
        <v>11392</v>
      </c>
      <c r="J1176" s="184" t="s">
        <v>11392</v>
      </c>
      <c r="K1176" s="184" t="s">
        <v>11391</v>
      </c>
      <c r="L1176" s="8">
        <v>14</v>
      </c>
      <c r="M1176" s="116"/>
      <c r="P11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&lt;tr&gt;&lt;td&gt;55603-1000&lt;/td&gt;&lt;td&gt;Remove and reset bridge railing&lt;/td&gt;&lt;td&gt;LPSM&lt;/td&gt;&lt;td&gt;REMOVE AND RESET BRIDGE RAILING&lt;/td&gt;&lt;td&gt;LPSM&lt;/td&gt;&lt;td&gt;0&lt;/td&gt;&lt;td&gt;3&lt;/td&gt;&lt;td&gt;N&lt;/td&gt;&lt;td&gt; &lt;/td&gt;&lt;td&gt;&lt;/td&gt;&lt;/tr&gt;</v>
      </c>
      <c r="Q1176" s="106" t="str">
        <f>IF(PayItems[[#This Row],[Date Added / Modified]]&gt;0,TEXT(PayItems[[#This Row],[Date Added / Modified]],"m/d/yyy"),"")</f>
        <v/>
      </c>
    </row>
    <row r="1177" spans="1:17" x14ac:dyDescent="0.3">
      <c r="A1177" s="6" t="s">
        <v>1891</v>
      </c>
      <c r="B1177" s="6" t="s">
        <v>1892</v>
      </c>
      <c r="C1177" s="6" t="s">
        <v>113</v>
      </c>
      <c r="D1177" s="6" t="s">
        <v>1893</v>
      </c>
      <c r="E1177" s="8" t="s">
        <v>54</v>
      </c>
      <c r="F1177" s="8">
        <v>0</v>
      </c>
      <c r="G1177" s="8">
        <v>3</v>
      </c>
      <c r="H1177" s="6" t="s">
        <v>344</v>
      </c>
      <c r="I1177" s="184" t="s">
        <v>11392</v>
      </c>
      <c r="J1177" s="184" t="s">
        <v>11392</v>
      </c>
      <c r="K1177" s="184" t="s">
        <v>11391</v>
      </c>
      <c r="L1177" s="8">
        <v>14</v>
      </c>
      <c r="M1177" s="116"/>
      <c r="P11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&lt;tr&gt;&lt;td&gt;55701-1000&lt;/td&gt;&lt;td&gt;Structural timber and lumber, untreated&lt;/td&gt;&lt;td&gt;m3&lt;/td&gt;&lt;td&gt;STRUCTURAL TIMBER AND LUMBER, UNTREATED&lt;/td&gt;&lt;td&gt;MFBM&lt;/td&gt;&lt;td&gt;0&lt;/td&gt;&lt;td&gt;3&lt;/td&gt;&lt;td&gt;N&lt;/td&gt;&lt;td&gt; &lt;/td&gt;&lt;td&gt;&lt;/td&gt;&lt;/tr&gt;</v>
      </c>
      <c r="Q1177" s="106" t="str">
        <f>IF(PayItems[[#This Row],[Date Added / Modified]]&gt;0,TEXT(PayItems[[#This Row],[Date Added / Modified]],"m/d/yyy"),"")</f>
        <v/>
      </c>
    </row>
    <row r="1178" spans="1:17" x14ac:dyDescent="0.3">
      <c r="A1178" s="6" t="s">
        <v>1894</v>
      </c>
      <c r="B1178" s="6" t="s">
        <v>1895</v>
      </c>
      <c r="C1178" s="6" t="s">
        <v>113</v>
      </c>
      <c r="D1178" s="6" t="s">
        <v>1896</v>
      </c>
      <c r="E1178" s="8" t="s">
        <v>54</v>
      </c>
      <c r="F1178" s="8">
        <v>0</v>
      </c>
      <c r="G1178" s="8">
        <v>3</v>
      </c>
      <c r="H1178" s="6" t="s">
        <v>344</v>
      </c>
      <c r="I1178" s="184" t="s">
        <v>11392</v>
      </c>
      <c r="J1178" s="184" t="s">
        <v>11392</v>
      </c>
      <c r="K1178" s="184" t="s">
        <v>11391</v>
      </c>
      <c r="L1178" s="8">
        <v>14</v>
      </c>
      <c r="M1178" s="116"/>
      <c r="P11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&lt;tr&gt;&lt;td&gt;55701-2000&lt;/td&gt;&lt;td&gt;Structural timber and lumber, treated&lt;/td&gt;&lt;td&gt;m3&lt;/td&gt;&lt;td&gt;STRUCTURAL TIMBER AND LUMBER, TREATED&lt;/td&gt;&lt;td&gt;MFBM&lt;/td&gt;&lt;td&gt;0&lt;/td&gt;&lt;td&gt;3&lt;/td&gt;&lt;td&gt;N&lt;/td&gt;&lt;td&gt; &lt;/td&gt;&lt;td&gt;&lt;/td&gt;&lt;/tr&gt;</v>
      </c>
      <c r="Q1178" s="106" t="str">
        <f>IF(PayItems[[#This Row],[Date Added / Modified]]&gt;0,TEXT(PayItems[[#This Row],[Date Added / Modified]],"m/d/yyy"),"")</f>
        <v/>
      </c>
    </row>
    <row r="1179" spans="1:17" x14ac:dyDescent="0.3">
      <c r="A1179" s="6" t="s">
        <v>1897</v>
      </c>
      <c r="B1179" s="6" t="s">
        <v>8554</v>
      </c>
      <c r="C1179" s="6" t="s">
        <v>113</v>
      </c>
      <c r="D1179" s="6" t="s">
        <v>8555</v>
      </c>
      <c r="E1179" s="8" t="s">
        <v>54</v>
      </c>
      <c r="F1179" s="8">
        <v>0</v>
      </c>
      <c r="G1179" s="8">
        <v>3</v>
      </c>
      <c r="H1179" s="6" t="s">
        <v>344</v>
      </c>
      <c r="I1179" s="184" t="s">
        <v>11392</v>
      </c>
      <c r="J1179" s="184" t="s">
        <v>11392</v>
      </c>
      <c r="K1179" s="184" t="s">
        <v>11391</v>
      </c>
      <c r="L1179" s="8">
        <v>14</v>
      </c>
      <c r="M1179" s="116"/>
      <c r="P11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&lt;tr&gt;&lt;td&gt;55701-3000&lt;/td&gt;&lt;td&gt;Structural timber and lumber, composite&lt;/td&gt;&lt;td&gt;m3&lt;/td&gt;&lt;td&gt;STRUCTURAL TIMBER AND LUMBER, COMPOSITE&lt;/td&gt;&lt;td&gt;MFBM&lt;/td&gt;&lt;td&gt;0&lt;/td&gt;&lt;td&gt;3&lt;/td&gt;&lt;td&gt;N&lt;/td&gt;&lt;td&gt; &lt;/td&gt;&lt;td&gt;&lt;/td&gt;&lt;/tr&gt;</v>
      </c>
      <c r="Q1179" s="106" t="str">
        <f>IF(PayItems[[#This Row],[Date Added / Modified]]&gt;0,TEXT(PayItems[[#This Row],[Date Added / Modified]],"m/d/yyy"),"")</f>
        <v/>
      </c>
    </row>
    <row r="1180" spans="1:17" x14ac:dyDescent="0.3">
      <c r="A1180" s="6" t="s">
        <v>1898</v>
      </c>
      <c r="B1180" s="6" t="s">
        <v>1899</v>
      </c>
      <c r="C1180" s="10" t="s">
        <v>110</v>
      </c>
      <c r="D1180" s="6" t="s">
        <v>1900</v>
      </c>
      <c r="E1180" s="8" t="s">
        <v>63</v>
      </c>
      <c r="F1180" s="8">
        <v>0</v>
      </c>
      <c r="G1180" s="8">
        <v>3</v>
      </c>
      <c r="H1180" s="6" t="s">
        <v>344</v>
      </c>
      <c r="I1180" s="184" t="s">
        <v>11392</v>
      </c>
      <c r="J1180" s="184" t="s">
        <v>11392</v>
      </c>
      <c r="K1180" s="184" t="s">
        <v>11391</v>
      </c>
      <c r="L1180" s="8">
        <v>14</v>
      </c>
      <c r="M1180" s="116"/>
      <c r="P11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&lt;tr&gt;&lt;td&gt;55702-1000&lt;/td&gt;&lt;td&gt;Structural timber and lumber, treated, pedestrian bridge&lt;/td&gt;&lt;td&gt;m&lt;/td&gt;&lt;td&gt;STRUCTURAL TIMBER AND LUMBER, TREATED, PEDESTRIAN BRIDGE&lt;/td&gt;&lt;td&gt;LNFT&lt;/td&gt;&lt;td&gt;0&lt;/td&gt;&lt;td&gt;3&lt;/td&gt;&lt;td&gt;N&lt;/td&gt;&lt;td&gt; &lt;/td&gt;&lt;td&gt;&lt;/td&gt;&lt;/tr&gt;</v>
      </c>
      <c r="Q1180" s="106" t="str">
        <f>IF(PayItems[[#This Row],[Date Added / Modified]]&gt;0,TEXT(PayItems[[#This Row],[Date Added / Modified]],"m/d/yyy"),"")</f>
        <v/>
      </c>
    </row>
    <row r="1181" spans="1:17" x14ac:dyDescent="0.3">
      <c r="A1181" s="6" t="s">
        <v>1901</v>
      </c>
      <c r="B1181" s="6" t="s">
        <v>1902</v>
      </c>
      <c r="C1181" s="10" t="s">
        <v>109</v>
      </c>
      <c r="D1181" s="6" t="s">
        <v>1903</v>
      </c>
      <c r="E1181" s="8" t="s">
        <v>62</v>
      </c>
      <c r="F1181" s="8">
        <v>0</v>
      </c>
      <c r="G1181" s="8">
        <v>3</v>
      </c>
      <c r="H1181" s="6" t="s">
        <v>344</v>
      </c>
      <c r="I1181" s="184" t="s">
        <v>11392</v>
      </c>
      <c r="J1181" s="184" t="s">
        <v>11392</v>
      </c>
      <c r="K1181" s="184" t="s">
        <v>11391</v>
      </c>
      <c r="L1181" s="8">
        <v>14</v>
      </c>
      <c r="M1181" s="116"/>
      <c r="P11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&lt;tr&gt;&lt;td&gt;55703-1000&lt;/td&gt;&lt;td&gt;Structural timber and lumber, treated, boardwalk&lt;/td&gt;&lt;td&gt;m2&lt;/td&gt;&lt;td&gt;STRUCTURAL TIMBER AND LUMBER, TREATED, BOARDWALK&lt;/td&gt;&lt;td&gt;SQYD&lt;/td&gt;&lt;td&gt;0&lt;/td&gt;&lt;td&gt;3&lt;/td&gt;&lt;td&gt;N&lt;/td&gt;&lt;td&gt; &lt;/td&gt;&lt;td&gt;&lt;/td&gt;&lt;/tr&gt;</v>
      </c>
      <c r="Q1181" s="106" t="str">
        <f>IF(PayItems[[#This Row],[Date Added / Modified]]&gt;0,TEXT(PayItems[[#This Row],[Date Added / Modified]],"m/d/yyy"),"")</f>
        <v/>
      </c>
    </row>
    <row r="1182" spans="1:17" x14ac:dyDescent="0.3">
      <c r="A1182" s="6" t="s">
        <v>1904</v>
      </c>
      <c r="B1182" s="6" t="s">
        <v>1905</v>
      </c>
      <c r="C1182" s="10" t="s">
        <v>109</v>
      </c>
      <c r="D1182" s="6" t="s">
        <v>1906</v>
      </c>
      <c r="E1182" s="8" t="s">
        <v>62</v>
      </c>
      <c r="F1182" s="8">
        <v>0</v>
      </c>
      <c r="G1182" s="8">
        <v>3</v>
      </c>
      <c r="H1182" s="6" t="s">
        <v>344</v>
      </c>
      <c r="I1182" s="184" t="s">
        <v>11392</v>
      </c>
      <c r="J1182" s="184" t="s">
        <v>11392</v>
      </c>
      <c r="K1182" s="184" t="s">
        <v>11391</v>
      </c>
      <c r="L1182" s="8">
        <v>14</v>
      </c>
      <c r="M1182" s="116"/>
      <c r="P11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&lt;tr&gt;&lt;td&gt;55703-2000&lt;/td&gt;&lt;td&gt;Structural timber and lumber, treated, decking&lt;/td&gt;&lt;td&gt;m2&lt;/td&gt;&lt;td&gt;STRUCTURAL TIMBER AND LUMBER, TREATED, DECKING&lt;/td&gt;&lt;td&gt;SQYD&lt;/td&gt;&lt;td&gt;0&lt;/td&gt;&lt;td&gt;3&lt;/td&gt;&lt;td&gt;N&lt;/td&gt;&lt;td&gt; &lt;/td&gt;&lt;td&gt;&lt;/td&gt;&lt;/tr&gt;</v>
      </c>
      <c r="Q1182" s="106" t="str">
        <f>IF(PayItems[[#This Row],[Date Added / Modified]]&gt;0,TEXT(PayItems[[#This Row],[Date Added / Modified]],"m/d/yyy"),"")</f>
        <v/>
      </c>
    </row>
    <row r="1183" spans="1:17" x14ac:dyDescent="0.3">
      <c r="A1183" s="6" t="s">
        <v>1907</v>
      </c>
      <c r="B1183" s="6" t="s">
        <v>1892</v>
      </c>
      <c r="C1183" s="10" t="s">
        <v>85</v>
      </c>
      <c r="D1183" s="6" t="s">
        <v>1893</v>
      </c>
      <c r="E1183" s="8" t="s">
        <v>85</v>
      </c>
      <c r="F1183" s="8">
        <v>0</v>
      </c>
      <c r="G1183" s="8">
        <v>3</v>
      </c>
      <c r="H1183" s="6" t="s">
        <v>344</v>
      </c>
      <c r="I1183" s="184" t="s">
        <v>11392</v>
      </c>
      <c r="J1183" s="184" t="s">
        <v>11392</v>
      </c>
      <c r="K1183" s="184" t="s">
        <v>11391</v>
      </c>
      <c r="L1183" s="8">
        <v>14</v>
      </c>
      <c r="M1183" s="116"/>
      <c r="P11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&lt;tr&gt;&lt;td&gt;55706-1000&lt;/td&gt;&lt;td&gt;Structural timber and lumber, untreated&lt;/td&gt;&lt;td&gt;LPSM&lt;/td&gt;&lt;td&gt;STRUCTURAL TIMBER AND LUMBER, UNTREATED&lt;/td&gt;&lt;td&gt;LPSM&lt;/td&gt;&lt;td&gt;0&lt;/td&gt;&lt;td&gt;3&lt;/td&gt;&lt;td&gt;N&lt;/td&gt;&lt;td&gt; &lt;/td&gt;&lt;td&gt;&lt;/td&gt;&lt;/tr&gt;</v>
      </c>
      <c r="Q1183" s="106" t="str">
        <f>IF(PayItems[[#This Row],[Date Added / Modified]]&gt;0,TEXT(PayItems[[#This Row],[Date Added / Modified]],"m/d/yyy"),"")</f>
        <v/>
      </c>
    </row>
    <row r="1184" spans="1:17" x14ac:dyDescent="0.3">
      <c r="A1184" s="6" t="s">
        <v>1908</v>
      </c>
      <c r="B1184" s="106" t="s">
        <v>1895</v>
      </c>
      <c r="C1184" s="10" t="s">
        <v>85</v>
      </c>
      <c r="D1184" s="6" t="s">
        <v>1896</v>
      </c>
      <c r="E1184" s="8" t="s">
        <v>85</v>
      </c>
      <c r="F1184" s="8">
        <v>0</v>
      </c>
      <c r="G1184" s="8">
        <v>3</v>
      </c>
      <c r="H1184" s="6" t="s">
        <v>344</v>
      </c>
      <c r="I1184" s="184" t="s">
        <v>11392</v>
      </c>
      <c r="J1184" s="184" t="s">
        <v>11392</v>
      </c>
      <c r="K1184" s="184" t="s">
        <v>11391</v>
      </c>
      <c r="L1184" s="8">
        <v>14</v>
      </c>
      <c r="M1184" s="116"/>
      <c r="P11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&lt;tr&gt;&lt;td&gt;55706-2000&lt;/td&gt;&lt;td&gt;Structural timber and lumber, treated&lt;/td&gt;&lt;td&gt;LPSM&lt;/td&gt;&lt;td&gt;STRUCTURAL TIMBER AND LUMBER, TREATED&lt;/td&gt;&lt;td&gt;LPSM&lt;/td&gt;&lt;td&gt;0&lt;/td&gt;&lt;td&gt;3&lt;/td&gt;&lt;td&gt;N&lt;/td&gt;&lt;td&gt; &lt;/td&gt;&lt;td&gt;&lt;/td&gt;&lt;/tr&gt;</v>
      </c>
      <c r="Q1184" s="106" t="str">
        <f>IF(PayItems[[#This Row],[Date Added / Modified]]&gt;0,TEXT(PayItems[[#This Row],[Date Added / Modified]],"m/d/yyy"),"")</f>
        <v/>
      </c>
    </row>
    <row r="1185" spans="1:17" x14ac:dyDescent="0.3">
      <c r="A1185" s="6" t="s">
        <v>1909</v>
      </c>
      <c r="B1185" s="6" t="s">
        <v>1910</v>
      </c>
      <c r="C1185" s="10" t="s">
        <v>6</v>
      </c>
      <c r="D1185" s="6" t="s">
        <v>1911</v>
      </c>
      <c r="E1185" s="8" t="s">
        <v>59</v>
      </c>
      <c r="F1185" s="8">
        <v>0</v>
      </c>
      <c r="G1185" s="8">
        <v>3</v>
      </c>
      <c r="H1185" s="6" t="s">
        <v>344</v>
      </c>
      <c r="I1185" s="184" t="s">
        <v>11392</v>
      </c>
      <c r="J1185" s="184" t="s">
        <v>11392</v>
      </c>
      <c r="K1185" s="184" t="s">
        <v>11391</v>
      </c>
      <c r="L1185" s="8">
        <v>14</v>
      </c>
      <c r="M1185" s="116"/>
      <c r="P11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&lt;tr&gt;&lt;td&gt;55707-1000&lt;/td&gt;&lt;td&gt;Hardware, prefabricated aluminum ramp&lt;/td&gt;&lt;td&gt;Each&lt;/td&gt;&lt;td&gt;HARDWARE, PREFABRICATED ALUMINUM RAMP&lt;/td&gt;&lt;td&gt;EACH&lt;/td&gt;&lt;td&gt;0&lt;/td&gt;&lt;td&gt;3&lt;/td&gt;&lt;td&gt;N&lt;/td&gt;&lt;td&gt; &lt;/td&gt;&lt;td&gt;&lt;/td&gt;&lt;/tr&gt;</v>
      </c>
      <c r="Q1185" s="106" t="str">
        <f>IF(PayItems[[#This Row],[Date Added / Modified]]&gt;0,TEXT(PayItems[[#This Row],[Date Added / Modified]],"m/d/yyy"),"")</f>
        <v/>
      </c>
    </row>
    <row r="1186" spans="1:17" x14ac:dyDescent="0.3">
      <c r="A1186" s="110" t="s">
        <v>10857</v>
      </c>
      <c r="B1186" s="110" t="s">
        <v>10858</v>
      </c>
      <c r="C1186" s="118" t="s">
        <v>85</v>
      </c>
      <c r="D1186" s="110" t="s">
        <v>10859</v>
      </c>
      <c r="E1186" s="111" t="s">
        <v>85</v>
      </c>
      <c r="F1186" s="111">
        <v>0</v>
      </c>
      <c r="G1186" s="111">
        <v>3</v>
      </c>
      <c r="H1186" s="110" t="s">
        <v>344</v>
      </c>
      <c r="I1186" s="184" t="s">
        <v>11392</v>
      </c>
      <c r="J1186" s="184" t="s">
        <v>11392</v>
      </c>
      <c r="K1186" s="184" t="s">
        <v>11391</v>
      </c>
      <c r="L1186" s="111">
        <v>14</v>
      </c>
      <c r="M1186" s="116">
        <v>42696</v>
      </c>
      <c r="N1186" s="106" t="s">
        <v>9962</v>
      </c>
      <c r="O1186" s="106"/>
      <c r="P118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&lt;tr&gt;&lt;td&gt;55720-0000&lt;/td&gt;&lt;td&gt;Repair structural timber and lumber&lt;/td&gt;&lt;td&gt;LPSM&lt;/td&gt;&lt;td&gt;REPAIR STRUCTURAL TIMBER AND LUMBER&lt;/td&gt;&lt;td&gt;LPSM&lt;/td&gt;&lt;td&gt;0&lt;/td&gt;&lt;td&gt;3&lt;/td&gt;&lt;td&gt;N&lt;/td&gt;&lt;td&gt;11/22/2016&lt;/td&gt;&lt;td&gt;&lt;/td&gt;&lt;/tr&gt;</v>
      </c>
      <c r="Q1186" s="106" t="str">
        <f>IF(PayItems[[#This Row],[Date Added / Modified]]&gt;0,TEXT(PayItems[[#This Row],[Date Added / Modified]],"m/d/yyy"),"")</f>
        <v>11/22/2016</v>
      </c>
    </row>
    <row r="1187" spans="1:17" x14ac:dyDescent="0.3">
      <c r="A1187" s="6" t="s">
        <v>1912</v>
      </c>
      <c r="B1187" s="6" t="s">
        <v>70</v>
      </c>
      <c r="C1187" s="6" t="s">
        <v>109</v>
      </c>
      <c r="D1187" s="6" t="s">
        <v>1913</v>
      </c>
      <c r="E1187" s="8" t="s">
        <v>62</v>
      </c>
      <c r="F1187" s="8">
        <v>0</v>
      </c>
      <c r="G1187" s="8">
        <v>3</v>
      </c>
      <c r="H1187" s="6" t="s">
        <v>344</v>
      </c>
      <c r="I1187" s="184" t="s">
        <v>11392</v>
      </c>
      <c r="J1187" s="184" t="s">
        <v>11392</v>
      </c>
      <c r="K1187" s="184" t="s">
        <v>11391</v>
      </c>
      <c r="L1187" s="8">
        <v>14</v>
      </c>
      <c r="M1187" s="116"/>
      <c r="P11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&lt;tr&gt;&lt;td&gt;55801-0000&lt;/td&gt;&lt;td&gt;Dampproofing&lt;/td&gt;&lt;td&gt;m2&lt;/td&gt;&lt;td&gt;DAMPPROOFING&lt;/td&gt;&lt;td&gt;SQYD&lt;/td&gt;&lt;td&gt;0&lt;/td&gt;&lt;td&gt;3&lt;/td&gt;&lt;td&gt;N&lt;/td&gt;&lt;td&gt; &lt;/td&gt;&lt;td&gt;&lt;/td&gt;&lt;/tr&gt;</v>
      </c>
      <c r="Q1187" s="106" t="str">
        <f>IF(PayItems[[#This Row],[Date Added / Modified]]&gt;0,TEXT(PayItems[[#This Row],[Date Added / Modified]],"m/d/yyy"),"")</f>
        <v/>
      </c>
    </row>
    <row r="1188" spans="1:17" x14ac:dyDescent="0.3">
      <c r="A1188" s="6" t="s">
        <v>1914</v>
      </c>
      <c r="B1188" s="6" t="s">
        <v>1915</v>
      </c>
      <c r="C1188" s="6" t="s">
        <v>109</v>
      </c>
      <c r="D1188" s="6" t="s">
        <v>1916</v>
      </c>
      <c r="E1188" s="8" t="s">
        <v>62</v>
      </c>
      <c r="F1188" s="8">
        <v>0</v>
      </c>
      <c r="G1188" s="8">
        <v>3</v>
      </c>
      <c r="H1188" s="6" t="s">
        <v>344</v>
      </c>
      <c r="I1188" s="184" t="s">
        <v>11392</v>
      </c>
      <c r="J1188" s="184" t="s">
        <v>11392</v>
      </c>
      <c r="K1188" s="184" t="s">
        <v>11391</v>
      </c>
      <c r="L1188" s="8">
        <v>14</v>
      </c>
      <c r="M1188" s="116"/>
      <c r="P11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&lt;tr&gt;&lt;td&gt;55901-0000&lt;/td&gt;&lt;td&gt;Membrane waterproofing&lt;/td&gt;&lt;td&gt;m2&lt;/td&gt;&lt;td&gt;MEMBRANE WATERPROOFING&lt;/td&gt;&lt;td&gt;SQYD&lt;/td&gt;&lt;td&gt;0&lt;/td&gt;&lt;td&gt;3&lt;/td&gt;&lt;td&gt;N&lt;/td&gt;&lt;td&gt; &lt;/td&gt;&lt;td&gt;&lt;/td&gt;&lt;/tr&gt;</v>
      </c>
      <c r="Q1188" s="106" t="str">
        <f>IF(PayItems[[#This Row],[Date Added / Modified]]&gt;0,TEXT(PayItems[[#This Row],[Date Added / Modified]],"m/d/yyy"),"")</f>
        <v/>
      </c>
    </row>
    <row r="1189" spans="1:17" x14ac:dyDescent="0.3">
      <c r="A1189" s="6" t="s">
        <v>1917</v>
      </c>
      <c r="B1189" s="6" t="s">
        <v>1918</v>
      </c>
      <c r="C1189" s="6" t="s">
        <v>109</v>
      </c>
      <c r="D1189" s="6" t="s">
        <v>1919</v>
      </c>
      <c r="E1189" s="8" t="s">
        <v>62</v>
      </c>
      <c r="F1189" s="8">
        <v>0</v>
      </c>
      <c r="G1189" s="8">
        <v>3</v>
      </c>
      <c r="H1189" s="6" t="s">
        <v>344</v>
      </c>
      <c r="I1189" s="184" t="s">
        <v>11392</v>
      </c>
      <c r="J1189" s="184" t="s">
        <v>11392</v>
      </c>
      <c r="K1189" s="184" t="s">
        <v>11391</v>
      </c>
      <c r="L1189" s="8">
        <v>14</v>
      </c>
      <c r="M1189" s="116"/>
      <c r="P11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&lt;tr&gt;&lt;td&gt;55901-1000&lt;/td&gt;&lt;td&gt;Membrane waterproofing, type 1&lt;/td&gt;&lt;td&gt;m2&lt;/td&gt;&lt;td&gt;MEMBRANE WATERPROOFING, TYPE 1&lt;/td&gt;&lt;td&gt;SQYD&lt;/td&gt;&lt;td&gt;0&lt;/td&gt;&lt;td&gt;3&lt;/td&gt;&lt;td&gt;N&lt;/td&gt;&lt;td&gt; &lt;/td&gt;&lt;td&gt;&lt;/td&gt;&lt;/tr&gt;</v>
      </c>
      <c r="Q1189" s="106" t="str">
        <f>IF(PayItems[[#This Row],[Date Added / Modified]]&gt;0,TEXT(PayItems[[#This Row],[Date Added / Modified]],"m/d/yyy"),"")</f>
        <v/>
      </c>
    </row>
    <row r="1190" spans="1:17" x14ac:dyDescent="0.3">
      <c r="A1190" s="106" t="s">
        <v>1920</v>
      </c>
      <c r="B1190" s="106" t="s">
        <v>1921</v>
      </c>
      <c r="C1190" s="106" t="s">
        <v>109</v>
      </c>
      <c r="D1190" s="6" t="s">
        <v>1922</v>
      </c>
      <c r="E1190" s="8" t="s">
        <v>62</v>
      </c>
      <c r="F1190" s="8">
        <v>0</v>
      </c>
      <c r="G1190" s="8">
        <v>3</v>
      </c>
      <c r="H1190" s="6" t="s">
        <v>344</v>
      </c>
      <c r="I1190" s="184" t="s">
        <v>11392</v>
      </c>
      <c r="J1190" s="184" t="s">
        <v>11392</v>
      </c>
      <c r="K1190" s="184" t="s">
        <v>11391</v>
      </c>
      <c r="L1190" s="8">
        <v>14</v>
      </c>
      <c r="M1190" s="116"/>
      <c r="P11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&lt;tr&gt;&lt;td&gt;55901-2000&lt;/td&gt;&lt;td&gt;Membrane waterproofing, type 2&lt;/td&gt;&lt;td&gt;m2&lt;/td&gt;&lt;td&gt;MEMBRANE WATERPROOFING, TYPE 2&lt;/td&gt;&lt;td&gt;SQYD&lt;/td&gt;&lt;td&gt;0&lt;/td&gt;&lt;td&gt;3&lt;/td&gt;&lt;td&gt;N&lt;/td&gt;&lt;td&gt; &lt;/td&gt;&lt;td&gt;&lt;/td&gt;&lt;/tr&gt;</v>
      </c>
      <c r="Q1190" s="106" t="str">
        <f>IF(PayItems[[#This Row],[Date Added / Modified]]&gt;0,TEXT(PayItems[[#This Row],[Date Added / Modified]],"m/d/yyy"),"")</f>
        <v/>
      </c>
    </row>
    <row r="1191" spans="1:17" x14ac:dyDescent="0.3">
      <c r="A1191" s="106" t="s">
        <v>1600</v>
      </c>
      <c r="B1191" s="106" t="s">
        <v>74</v>
      </c>
      <c r="C1191" s="106" t="s">
        <v>109</v>
      </c>
      <c r="D1191" s="6" t="s">
        <v>1601</v>
      </c>
      <c r="E1191" s="8" t="s">
        <v>62</v>
      </c>
      <c r="F1191" s="8">
        <v>0</v>
      </c>
      <c r="G1191" s="8">
        <v>3</v>
      </c>
      <c r="H1191" s="6" t="s">
        <v>344</v>
      </c>
      <c r="I1191" s="184" t="s">
        <v>11392</v>
      </c>
      <c r="J1191" s="184" t="s">
        <v>11392</v>
      </c>
      <c r="K1191" s="184" t="s">
        <v>11391</v>
      </c>
      <c r="L1191" s="8">
        <v>14</v>
      </c>
      <c r="M1191" s="116"/>
      <c r="P11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&lt;tr&gt;&lt;td&gt;56001-0000&lt;/td&gt;&lt;td&gt;Removal of concrete by hydrodemolition&lt;/td&gt;&lt;td&gt;m2&lt;/td&gt;&lt;td&gt;REMOVAL OF CONCRETE BY HYDRODEMOLITION&lt;/td&gt;&lt;td&gt;SQYD&lt;/td&gt;&lt;td&gt;0&lt;/td&gt;&lt;td&gt;3&lt;/td&gt;&lt;td&gt;N&lt;/td&gt;&lt;td&gt; &lt;/td&gt;&lt;td&gt;&lt;/td&gt;&lt;/tr&gt;</v>
      </c>
      <c r="Q1191" s="106" t="str">
        <f>IF(PayItems[[#This Row],[Date Added / Modified]]&gt;0,TEXT(PayItems[[#This Row],[Date Added / Modified]],"m/d/yyy"),"")</f>
        <v/>
      </c>
    </row>
    <row r="1192" spans="1:17" x14ac:dyDescent="0.3">
      <c r="A1192" s="106" t="s">
        <v>1602</v>
      </c>
      <c r="B1192" s="106" t="s">
        <v>74</v>
      </c>
      <c r="C1192" s="106" t="s">
        <v>85</v>
      </c>
      <c r="D1192" s="6" t="s">
        <v>1601</v>
      </c>
      <c r="E1192" s="8" t="s">
        <v>85</v>
      </c>
      <c r="F1192" s="8">
        <v>0</v>
      </c>
      <c r="G1192" s="8">
        <v>3</v>
      </c>
      <c r="H1192" s="6" t="s">
        <v>344</v>
      </c>
      <c r="I1192" s="184" t="s">
        <v>11392</v>
      </c>
      <c r="J1192" s="184" t="s">
        <v>11392</v>
      </c>
      <c r="K1192" s="184" t="s">
        <v>11391</v>
      </c>
      <c r="L1192" s="8">
        <v>14</v>
      </c>
      <c r="M1192" s="116"/>
      <c r="P11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&lt;tr&gt;&lt;td&gt;56003-0000&lt;/td&gt;&lt;td&gt;Removal of concrete by hydrodemolition&lt;/td&gt;&lt;td&gt;LPSM&lt;/td&gt;&lt;td&gt;REMOVAL OF CONCRETE BY HYDRODEMOLITION&lt;/td&gt;&lt;td&gt;LPSM&lt;/td&gt;&lt;td&gt;0&lt;/td&gt;&lt;td&gt;3&lt;/td&gt;&lt;td&gt;N&lt;/td&gt;&lt;td&gt; &lt;/td&gt;&lt;td&gt;&lt;/td&gt;&lt;/tr&gt;</v>
      </c>
      <c r="Q1192" s="106" t="str">
        <f>IF(PayItems[[#This Row],[Date Added / Modified]]&gt;0,TEXT(PayItems[[#This Row],[Date Added / Modified]],"m/d/yyy"),"")</f>
        <v/>
      </c>
    </row>
    <row r="1193" spans="1:17" x14ac:dyDescent="0.3">
      <c r="A1193" s="106" t="s">
        <v>1603</v>
      </c>
      <c r="B1193" s="106" t="s">
        <v>8552</v>
      </c>
      <c r="C1193" s="106" t="s">
        <v>110</v>
      </c>
      <c r="D1193" s="6" t="s">
        <v>8553</v>
      </c>
      <c r="E1193" s="8" t="s">
        <v>63</v>
      </c>
      <c r="F1193" s="8">
        <v>0</v>
      </c>
      <c r="G1193" s="8">
        <v>3</v>
      </c>
      <c r="H1193" s="6" t="s">
        <v>344</v>
      </c>
      <c r="I1193" s="184" t="s">
        <v>11392</v>
      </c>
      <c r="J1193" s="184" t="s">
        <v>11392</v>
      </c>
      <c r="K1193" s="184" t="s">
        <v>11391</v>
      </c>
      <c r="L1193" s="8">
        <v>14</v>
      </c>
      <c r="M1193" s="116"/>
      <c r="P11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&lt;tr&gt;&lt;td&gt;56101-0000&lt;/td&gt;&lt;td&gt;Structural concrete injection and crack repair&lt;/td&gt;&lt;td&gt;m&lt;/td&gt;&lt;td&gt;STRUCTURAL CONCRETE INJECTION AND CRACK REPAIR&lt;/td&gt;&lt;td&gt;LNFT&lt;/td&gt;&lt;td&gt;0&lt;/td&gt;&lt;td&gt;3&lt;/td&gt;&lt;td&gt;N&lt;/td&gt;&lt;td&gt; &lt;/td&gt;&lt;td&gt;&lt;/td&gt;&lt;/tr&gt;</v>
      </c>
      <c r="Q1193" s="106" t="str">
        <f>IF(PayItems[[#This Row],[Date Added / Modified]]&gt;0,TEXT(PayItems[[#This Row],[Date Added / Modified]],"m/d/yyy"),"")</f>
        <v/>
      </c>
    </row>
    <row r="1194" spans="1:17" x14ac:dyDescent="0.3">
      <c r="A1194" s="6" t="s">
        <v>1923</v>
      </c>
      <c r="B1194" s="6" t="s">
        <v>75</v>
      </c>
      <c r="C1194" s="6" t="s">
        <v>85</v>
      </c>
      <c r="D1194" s="6" t="s">
        <v>1924</v>
      </c>
      <c r="E1194" s="8" t="s">
        <v>85</v>
      </c>
      <c r="F1194" s="8">
        <v>0</v>
      </c>
      <c r="G1194" s="8">
        <v>3</v>
      </c>
      <c r="H1194" s="6" t="s">
        <v>344</v>
      </c>
      <c r="I1194" s="184" t="s">
        <v>11392</v>
      </c>
      <c r="J1194" s="184" t="s">
        <v>11392</v>
      </c>
      <c r="K1194" s="184" t="s">
        <v>11391</v>
      </c>
      <c r="L1194" s="8">
        <v>14</v>
      </c>
      <c r="M1194" s="116"/>
      <c r="P11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&lt;tr&gt;&lt;td&gt;56201-0000&lt;/td&gt;&lt;td&gt;Bridge erection system&lt;/td&gt;&lt;td&gt;LPSM&lt;/td&gt;&lt;td&gt;BRIDGE ERECTION SYSTEM&lt;/td&gt;&lt;td&gt;LPSM&lt;/td&gt;&lt;td&gt;0&lt;/td&gt;&lt;td&gt;3&lt;/td&gt;&lt;td&gt;N&lt;/td&gt;&lt;td&gt; &lt;/td&gt;&lt;td&gt;&lt;/td&gt;&lt;/tr&gt;</v>
      </c>
      <c r="Q1194" s="106" t="str">
        <f>IF(PayItems[[#This Row],[Date Added / Modified]]&gt;0,TEXT(PayItems[[#This Row],[Date Added / Modified]],"m/d/yyy"),"")</f>
        <v/>
      </c>
    </row>
    <row r="1195" spans="1:17" x14ac:dyDescent="0.3">
      <c r="A1195" s="6" t="s">
        <v>1925</v>
      </c>
      <c r="B1195" s="6" t="s">
        <v>76</v>
      </c>
      <c r="C1195" s="6" t="s">
        <v>85</v>
      </c>
      <c r="D1195" s="6" t="s">
        <v>1926</v>
      </c>
      <c r="E1195" s="8" t="s">
        <v>85</v>
      </c>
      <c r="F1195" s="8">
        <v>0</v>
      </c>
      <c r="G1195" s="8">
        <v>3</v>
      </c>
      <c r="H1195" s="6" t="s">
        <v>344</v>
      </c>
      <c r="I1195" s="184" t="s">
        <v>11392</v>
      </c>
      <c r="J1195" s="184" t="s">
        <v>11392</v>
      </c>
      <c r="K1195" s="184" t="s">
        <v>11391</v>
      </c>
      <c r="L1195" s="8">
        <v>14</v>
      </c>
      <c r="M1195" s="116"/>
      <c r="P11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&lt;tr&gt;&lt;td&gt;56202-0000&lt;/td&gt;&lt;td&gt;Temporary support structure&lt;/td&gt;&lt;td&gt;LPSM&lt;/td&gt;&lt;td&gt;TEMPORARY SUPPORT STRUCTURE&lt;/td&gt;&lt;td&gt;LPSM&lt;/td&gt;&lt;td&gt;0&lt;/td&gt;&lt;td&gt;3&lt;/td&gt;&lt;td&gt;N&lt;/td&gt;&lt;td&gt; &lt;/td&gt;&lt;td&gt;&lt;/td&gt;&lt;/tr&gt;</v>
      </c>
      <c r="Q1195" s="106" t="str">
        <f>IF(PayItems[[#This Row],[Date Added / Modified]]&gt;0,TEXT(PayItems[[#This Row],[Date Added / Modified]],"m/d/yyy"),"")</f>
        <v/>
      </c>
    </row>
    <row r="1196" spans="1:17" x14ac:dyDescent="0.3">
      <c r="A1196" s="106" t="s">
        <v>11111</v>
      </c>
      <c r="B1196" s="106" t="s">
        <v>76</v>
      </c>
      <c r="C1196" s="106" t="s">
        <v>6</v>
      </c>
      <c r="D1196" s="106" t="s">
        <v>1926</v>
      </c>
      <c r="E1196" s="45" t="s">
        <v>59</v>
      </c>
      <c r="F1196" s="45">
        <v>0</v>
      </c>
      <c r="G1196" s="45">
        <v>3</v>
      </c>
      <c r="H1196" s="106" t="s">
        <v>344</v>
      </c>
      <c r="I1196" s="184" t="s">
        <v>11392</v>
      </c>
      <c r="J1196" s="184" t="s">
        <v>11392</v>
      </c>
      <c r="K1196" s="184" t="s">
        <v>11391</v>
      </c>
      <c r="L1196" s="45">
        <v>14</v>
      </c>
      <c r="M1196" s="116">
        <v>43717</v>
      </c>
      <c r="N1196" s="106" t="s">
        <v>9962</v>
      </c>
      <c r="O1196" s="106"/>
      <c r="P119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&lt;tr&gt;&lt;td&gt;56203-0000&lt;/td&gt;&lt;td&gt;Temporary support structure&lt;/td&gt;&lt;td&gt;Each&lt;/td&gt;&lt;td&gt;TEMPORARY SUPPORT STRUCTURE&lt;/td&gt;&lt;td&gt;EACH&lt;/td&gt;&lt;td&gt;0&lt;/td&gt;&lt;td&gt;3&lt;/td&gt;&lt;td&gt;N&lt;/td&gt;&lt;td&gt;9/9/2019&lt;/td&gt;&lt;td&gt;&lt;/td&gt;&lt;/tr&gt;</v>
      </c>
      <c r="Q1196" s="106" t="str">
        <f>IF(PayItems[[#This Row],[Date Added / Modified]]&gt;0,TEXT(PayItems[[#This Row],[Date Added / Modified]],"m/d/yyy"),"")</f>
        <v>9/9/2019</v>
      </c>
    </row>
    <row r="1197" spans="1:17" x14ac:dyDescent="0.3">
      <c r="A1197" s="6" t="s">
        <v>1927</v>
      </c>
      <c r="B1197" s="6" t="s">
        <v>1928</v>
      </c>
      <c r="C1197" s="6" t="s">
        <v>109</v>
      </c>
      <c r="D1197" s="6" t="s">
        <v>1929</v>
      </c>
      <c r="E1197" s="8" t="s">
        <v>62</v>
      </c>
      <c r="F1197" s="8">
        <v>0</v>
      </c>
      <c r="G1197" s="8">
        <v>3</v>
      </c>
      <c r="H1197" s="6" t="s">
        <v>344</v>
      </c>
      <c r="I1197" s="184" t="s">
        <v>11392</v>
      </c>
      <c r="J1197" s="184" t="s">
        <v>11392</v>
      </c>
      <c r="K1197" s="184" t="s">
        <v>11391</v>
      </c>
      <c r="L1197" s="8">
        <v>14</v>
      </c>
      <c r="M1197" s="116"/>
      <c r="P11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&lt;tr&gt;&lt;td&gt;56204-0000&lt;/td&gt;&lt;td&gt;Debris shield&lt;/td&gt;&lt;td&gt;m2&lt;/td&gt;&lt;td&gt;DEBRIS SHIELD&lt;/td&gt;&lt;td&gt;SQYD&lt;/td&gt;&lt;td&gt;0&lt;/td&gt;&lt;td&gt;3&lt;/td&gt;&lt;td&gt;N&lt;/td&gt;&lt;td&gt; &lt;/td&gt;&lt;td&gt;&lt;/td&gt;&lt;/tr&gt;</v>
      </c>
      <c r="Q1197" s="106" t="str">
        <f>IF(PayItems[[#This Row],[Date Added / Modified]]&gt;0,TEXT(PayItems[[#This Row],[Date Added / Modified]],"m/d/yyy"),"")</f>
        <v/>
      </c>
    </row>
    <row r="1198" spans="1:17" x14ac:dyDescent="0.3">
      <c r="A1198" s="6" t="s">
        <v>9150</v>
      </c>
      <c r="B1198" s="6" t="s">
        <v>1928</v>
      </c>
      <c r="C1198" s="6" t="s">
        <v>85</v>
      </c>
      <c r="D1198" s="6" t="s">
        <v>1929</v>
      </c>
      <c r="E1198" s="8" t="s">
        <v>85</v>
      </c>
      <c r="F1198" s="8">
        <v>0</v>
      </c>
      <c r="G1198" s="8">
        <v>3</v>
      </c>
      <c r="H1198" s="6" t="s">
        <v>344</v>
      </c>
      <c r="I1198" s="184" t="s">
        <v>11392</v>
      </c>
      <c r="J1198" s="184" t="s">
        <v>11392</v>
      </c>
      <c r="K1198" s="184" t="s">
        <v>11391</v>
      </c>
      <c r="L1198" s="8">
        <v>14</v>
      </c>
      <c r="M1198" s="116"/>
      <c r="P11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&lt;tr&gt;&lt;td&gt;56205-0000&lt;/td&gt;&lt;td&gt;Debris shield&lt;/td&gt;&lt;td&gt;LPSM&lt;/td&gt;&lt;td&gt;DEBRIS SHIELD&lt;/td&gt;&lt;td&gt;LPSM&lt;/td&gt;&lt;td&gt;0&lt;/td&gt;&lt;td&gt;3&lt;/td&gt;&lt;td&gt;N&lt;/td&gt;&lt;td&gt; &lt;/td&gt;&lt;td&gt;&lt;/td&gt;&lt;/tr&gt;</v>
      </c>
      <c r="Q1198" s="106" t="str">
        <f>IF(PayItems[[#This Row],[Date Added / Modified]]&gt;0,TEXT(PayItems[[#This Row],[Date Added / Modified]],"m/d/yyy"),"")</f>
        <v/>
      </c>
    </row>
    <row r="1199" spans="1:17" x14ac:dyDescent="0.3">
      <c r="A1199" s="6" t="s">
        <v>1930</v>
      </c>
      <c r="B1199" s="6" t="s">
        <v>1931</v>
      </c>
      <c r="C1199" s="6" t="s">
        <v>85</v>
      </c>
      <c r="D1199" s="6" t="s">
        <v>1932</v>
      </c>
      <c r="E1199" s="8" t="s">
        <v>85</v>
      </c>
      <c r="F1199" s="8">
        <v>0</v>
      </c>
      <c r="G1199" s="8">
        <v>3</v>
      </c>
      <c r="H1199" s="6" t="s">
        <v>344</v>
      </c>
      <c r="I1199" s="184" t="s">
        <v>11392</v>
      </c>
      <c r="J1199" s="184" t="s">
        <v>11392</v>
      </c>
      <c r="K1199" s="184" t="s">
        <v>11391</v>
      </c>
      <c r="L1199" s="8">
        <v>14</v>
      </c>
      <c r="M1199" s="116"/>
      <c r="P11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&lt;tr&gt;&lt;td&gt;56301-1000&lt;/td&gt;&lt;td&gt;Painting, concrete structure&lt;/td&gt;&lt;td&gt;LPSM&lt;/td&gt;&lt;td&gt;PAINTING, CONCRETE STRUCTURE&lt;/td&gt;&lt;td&gt;LPSM&lt;/td&gt;&lt;td&gt;0&lt;/td&gt;&lt;td&gt;3&lt;/td&gt;&lt;td&gt;N&lt;/td&gt;&lt;td&gt; &lt;/td&gt;&lt;td&gt;&lt;/td&gt;&lt;/tr&gt;</v>
      </c>
      <c r="Q1199" s="106" t="str">
        <f>IF(PayItems[[#This Row],[Date Added / Modified]]&gt;0,TEXT(PayItems[[#This Row],[Date Added / Modified]],"m/d/yyy"),"")</f>
        <v/>
      </c>
    </row>
    <row r="1200" spans="1:17" x14ac:dyDescent="0.3">
      <c r="A1200" s="6" t="s">
        <v>1933</v>
      </c>
      <c r="B1200" s="6" t="s">
        <v>1934</v>
      </c>
      <c r="C1200" s="6" t="s">
        <v>85</v>
      </c>
      <c r="D1200" s="6" t="s">
        <v>1935</v>
      </c>
      <c r="E1200" s="8" t="s">
        <v>85</v>
      </c>
      <c r="F1200" s="8">
        <v>0</v>
      </c>
      <c r="G1200" s="8">
        <v>3</v>
      </c>
      <c r="H1200" s="6" t="s">
        <v>344</v>
      </c>
      <c r="I1200" s="184" t="s">
        <v>11392</v>
      </c>
      <c r="J1200" s="184" t="s">
        <v>11392</v>
      </c>
      <c r="K1200" s="184" t="s">
        <v>11391</v>
      </c>
      <c r="L1200" s="8">
        <v>14</v>
      </c>
      <c r="M1200" s="116"/>
      <c r="P12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&lt;tr&gt;&lt;td&gt;56301-2000&lt;/td&gt;&lt;td&gt;Painting, steel structure&lt;/td&gt;&lt;td&gt;LPSM&lt;/td&gt;&lt;td&gt;PAINTING, STEEL STRUCTURE&lt;/td&gt;&lt;td&gt;LPSM&lt;/td&gt;&lt;td&gt;0&lt;/td&gt;&lt;td&gt;3&lt;/td&gt;&lt;td&gt;N&lt;/td&gt;&lt;td&gt; &lt;/td&gt;&lt;td&gt;&lt;/td&gt;&lt;/tr&gt;</v>
      </c>
      <c r="Q1200" s="106" t="str">
        <f>IF(PayItems[[#This Row],[Date Added / Modified]]&gt;0,TEXT(PayItems[[#This Row],[Date Added / Modified]],"m/d/yyy"),"")</f>
        <v/>
      </c>
    </row>
    <row r="1201" spans="1:17" x14ac:dyDescent="0.3">
      <c r="A1201" s="6" t="s">
        <v>1936</v>
      </c>
      <c r="B1201" s="6" t="s">
        <v>1937</v>
      </c>
      <c r="C1201" s="6" t="s">
        <v>85</v>
      </c>
      <c r="D1201" s="6" t="s">
        <v>1938</v>
      </c>
      <c r="E1201" s="8" t="s">
        <v>85</v>
      </c>
      <c r="F1201" s="8">
        <v>0</v>
      </c>
      <c r="G1201" s="8">
        <v>3</v>
      </c>
      <c r="H1201" s="6" t="s">
        <v>344</v>
      </c>
      <c r="I1201" s="184" t="s">
        <v>11392</v>
      </c>
      <c r="J1201" s="184" t="s">
        <v>11392</v>
      </c>
      <c r="K1201" s="184" t="s">
        <v>11391</v>
      </c>
      <c r="L1201" s="8">
        <v>14</v>
      </c>
      <c r="M1201" s="116"/>
      <c r="P12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&lt;tr&gt;&lt;td&gt;56301-3000&lt;/td&gt;&lt;td&gt;Painting, timber structure&lt;/td&gt;&lt;td&gt;LPSM&lt;/td&gt;&lt;td&gt;PAINTING, TIMBER STRUCTURE&lt;/td&gt;&lt;td&gt;LPSM&lt;/td&gt;&lt;td&gt;0&lt;/td&gt;&lt;td&gt;3&lt;/td&gt;&lt;td&gt;N&lt;/td&gt;&lt;td&gt; &lt;/td&gt;&lt;td&gt;&lt;/td&gt;&lt;/tr&gt;</v>
      </c>
      <c r="Q1201" s="106" t="str">
        <f>IF(PayItems[[#This Row],[Date Added / Modified]]&gt;0,TEXT(PayItems[[#This Row],[Date Added / Modified]],"m/d/yyy"),"")</f>
        <v/>
      </c>
    </row>
    <row r="1202" spans="1:17" x14ac:dyDescent="0.3">
      <c r="A1202" s="6" t="s">
        <v>1939</v>
      </c>
      <c r="B1202" s="6" t="s">
        <v>1931</v>
      </c>
      <c r="C1202" s="6" t="s">
        <v>109</v>
      </c>
      <c r="D1202" s="6" t="s">
        <v>1932</v>
      </c>
      <c r="E1202" s="8" t="s">
        <v>56</v>
      </c>
      <c r="F1202" s="8">
        <v>0</v>
      </c>
      <c r="G1202" s="8">
        <v>3</v>
      </c>
      <c r="H1202" s="6" t="s">
        <v>344</v>
      </c>
      <c r="I1202" s="184" t="s">
        <v>11392</v>
      </c>
      <c r="J1202" s="184" t="s">
        <v>11392</v>
      </c>
      <c r="K1202" s="184" t="s">
        <v>11391</v>
      </c>
      <c r="L1202" s="8">
        <v>14</v>
      </c>
      <c r="M1202" s="116"/>
      <c r="P12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&lt;tr&gt;&lt;td&gt;56302-1000&lt;/td&gt;&lt;td&gt;Painting, concrete structure&lt;/td&gt;&lt;td&gt;m2&lt;/td&gt;&lt;td&gt;PAINTING, CONCRETE STRUCTURE&lt;/td&gt;&lt;td&gt;SQFT&lt;/td&gt;&lt;td&gt;0&lt;/td&gt;&lt;td&gt;3&lt;/td&gt;&lt;td&gt;N&lt;/td&gt;&lt;td&gt; &lt;/td&gt;&lt;td&gt;&lt;/td&gt;&lt;/tr&gt;</v>
      </c>
      <c r="Q1202" s="106" t="str">
        <f>IF(PayItems[[#This Row],[Date Added / Modified]]&gt;0,TEXT(PayItems[[#This Row],[Date Added / Modified]],"m/d/yyy"),"")</f>
        <v/>
      </c>
    </row>
    <row r="1203" spans="1:17" x14ac:dyDescent="0.3">
      <c r="A1203" s="6" t="s">
        <v>1940</v>
      </c>
      <c r="B1203" s="6" t="s">
        <v>1934</v>
      </c>
      <c r="C1203" s="6" t="s">
        <v>109</v>
      </c>
      <c r="D1203" s="6" t="s">
        <v>1935</v>
      </c>
      <c r="E1203" s="8" t="s">
        <v>56</v>
      </c>
      <c r="F1203" s="8">
        <v>0</v>
      </c>
      <c r="G1203" s="8">
        <v>3</v>
      </c>
      <c r="H1203" s="6" t="s">
        <v>344</v>
      </c>
      <c r="I1203" s="184" t="s">
        <v>11392</v>
      </c>
      <c r="J1203" s="184" t="s">
        <v>11392</v>
      </c>
      <c r="K1203" s="184" t="s">
        <v>11391</v>
      </c>
      <c r="L1203" s="8">
        <v>14</v>
      </c>
      <c r="M1203" s="116"/>
      <c r="P12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&lt;tr&gt;&lt;td&gt;56302-2000&lt;/td&gt;&lt;td&gt;Painting, steel structure&lt;/td&gt;&lt;td&gt;m2&lt;/td&gt;&lt;td&gt;PAINTING, STEEL STRUCTURE&lt;/td&gt;&lt;td&gt;SQFT&lt;/td&gt;&lt;td&gt;0&lt;/td&gt;&lt;td&gt;3&lt;/td&gt;&lt;td&gt;N&lt;/td&gt;&lt;td&gt; &lt;/td&gt;&lt;td&gt;&lt;/td&gt;&lt;/tr&gt;</v>
      </c>
      <c r="Q1203" s="106" t="str">
        <f>IF(PayItems[[#This Row],[Date Added / Modified]]&gt;0,TEXT(PayItems[[#This Row],[Date Added / Modified]],"m/d/yyy"),"")</f>
        <v/>
      </c>
    </row>
    <row r="1204" spans="1:17" x14ac:dyDescent="0.3">
      <c r="A1204" s="6" t="s">
        <v>1941</v>
      </c>
      <c r="B1204" s="6" t="s">
        <v>1937</v>
      </c>
      <c r="C1204" s="6" t="s">
        <v>110</v>
      </c>
      <c r="D1204" s="6" t="s">
        <v>1938</v>
      </c>
      <c r="E1204" s="8" t="s">
        <v>63</v>
      </c>
      <c r="F1204" s="8">
        <v>0</v>
      </c>
      <c r="G1204" s="8">
        <v>3</v>
      </c>
      <c r="H1204" s="6" t="s">
        <v>344</v>
      </c>
      <c r="I1204" s="184" t="s">
        <v>11392</v>
      </c>
      <c r="J1204" s="184" t="s">
        <v>11392</v>
      </c>
      <c r="K1204" s="184" t="s">
        <v>11391</v>
      </c>
      <c r="L1204" s="8">
        <v>14</v>
      </c>
      <c r="M1204" s="116"/>
      <c r="P12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&lt;tr&gt;&lt;td&gt;56303-1000&lt;/td&gt;&lt;td&gt;Painting, timber structure&lt;/td&gt;&lt;td&gt;m&lt;/td&gt;&lt;td&gt;PAINTING, TIMBER STRUCTURE&lt;/td&gt;&lt;td&gt;LNFT&lt;/td&gt;&lt;td&gt;0&lt;/td&gt;&lt;td&gt;3&lt;/td&gt;&lt;td&gt;N&lt;/td&gt;&lt;td&gt; &lt;/td&gt;&lt;td&gt;&lt;/td&gt;&lt;/tr&gt;</v>
      </c>
      <c r="Q1204" s="106" t="str">
        <f>IF(PayItems[[#This Row],[Date Added / Modified]]&gt;0,TEXT(PayItems[[#This Row],[Date Added / Modified]],"m/d/yyy"),"")</f>
        <v/>
      </c>
    </row>
    <row r="1205" spans="1:17" x14ac:dyDescent="0.3">
      <c r="A1205" s="90" t="s">
        <v>10761</v>
      </c>
      <c r="B1205" s="90" t="s">
        <v>10762</v>
      </c>
      <c r="C1205" s="90" t="s">
        <v>110</v>
      </c>
      <c r="D1205" s="90" t="s">
        <v>10763</v>
      </c>
      <c r="E1205" s="91" t="s">
        <v>63</v>
      </c>
      <c r="F1205" s="92">
        <v>0</v>
      </c>
      <c r="G1205" s="92">
        <v>3</v>
      </c>
      <c r="H1205" s="90" t="s">
        <v>344</v>
      </c>
      <c r="I1205" s="184" t="s">
        <v>11392</v>
      </c>
      <c r="J1205" s="184" t="s">
        <v>11392</v>
      </c>
      <c r="K1205" s="184" t="s">
        <v>11391</v>
      </c>
      <c r="L1205" s="92">
        <v>14</v>
      </c>
      <c r="M1205" s="119">
        <v>42401</v>
      </c>
      <c r="N1205" s="53" t="s">
        <v>9977</v>
      </c>
      <c r="O1205" s="106"/>
      <c r="P1205" s="43"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&lt;tr&gt;&lt;td&gt;56304-0100&lt;/td&gt;&lt;td&gt;Painting, pipe&lt;/td&gt;&lt;td&gt;m&lt;/td&gt;&lt;td&gt;PAINTING, PIPE&lt;/td&gt;&lt;td&gt;LNFT&lt;/td&gt;&lt;td&gt;0&lt;/td&gt;&lt;td&gt;3&lt;/td&gt;&lt;td&gt;N&lt;/td&gt;&lt;td&gt;2/1/2016&lt;/td&gt;&lt;td&gt;&lt;/td&gt;&lt;/tr&gt;</v>
      </c>
      <c r="Q1205" s="106" t="str">
        <f>IF(PayItems[[#This Row],[Date Added / Modified]]&gt;0,TEXT(PayItems[[#This Row],[Date Added / Modified]],"m/d/yyy"),"")</f>
        <v>2/1/2016</v>
      </c>
    </row>
    <row r="1206" spans="1:17" x14ac:dyDescent="0.3">
      <c r="A1206" s="6" t="s">
        <v>1942</v>
      </c>
      <c r="B1206" s="6" t="s">
        <v>44</v>
      </c>
      <c r="C1206" s="6" t="s">
        <v>109</v>
      </c>
      <c r="D1206" s="6" t="s">
        <v>1943</v>
      </c>
      <c r="E1206" s="8" t="s">
        <v>56</v>
      </c>
      <c r="F1206" s="8">
        <v>0</v>
      </c>
      <c r="G1206" s="8">
        <v>3</v>
      </c>
      <c r="H1206" s="6" t="s">
        <v>344</v>
      </c>
      <c r="I1206" s="184" t="s">
        <v>11392</v>
      </c>
      <c r="J1206" s="184" t="s">
        <v>11392</v>
      </c>
      <c r="K1206" s="184" t="s">
        <v>11391</v>
      </c>
      <c r="L1206" s="8">
        <v>14</v>
      </c>
      <c r="M1206" s="116"/>
      <c r="P12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&lt;tr&gt;&lt;td&gt;56305-0000&lt;/td&gt;&lt;td&gt;Rock stain&lt;/td&gt;&lt;td&gt;m2&lt;/td&gt;&lt;td&gt;ROCK STAIN&lt;/td&gt;&lt;td&gt;SQFT&lt;/td&gt;&lt;td&gt;0&lt;/td&gt;&lt;td&gt;3&lt;/td&gt;&lt;td&gt;N&lt;/td&gt;&lt;td&gt; &lt;/td&gt;&lt;td&gt;&lt;/td&gt;&lt;/tr&gt;</v>
      </c>
      <c r="Q1206" s="106" t="str">
        <f>IF(PayItems[[#This Row],[Date Added / Modified]]&gt;0,TEXT(PayItems[[#This Row],[Date Added / Modified]],"m/d/yyy"),"")</f>
        <v/>
      </c>
    </row>
    <row r="1207" spans="1:17" x14ac:dyDescent="0.3">
      <c r="A1207" s="6" t="s">
        <v>1944</v>
      </c>
      <c r="B1207" s="6" t="s">
        <v>45</v>
      </c>
      <c r="C1207" s="6" t="s">
        <v>79</v>
      </c>
      <c r="D1207" s="6" t="s">
        <v>1945</v>
      </c>
      <c r="E1207" s="8" t="s">
        <v>67</v>
      </c>
      <c r="F1207" s="8">
        <v>0</v>
      </c>
      <c r="G1207" s="8">
        <v>3</v>
      </c>
      <c r="H1207" s="6" t="s">
        <v>344</v>
      </c>
      <c r="I1207" s="184" t="s">
        <v>11392</v>
      </c>
      <c r="J1207" s="184" t="s">
        <v>11392</v>
      </c>
      <c r="K1207" s="184" t="s">
        <v>11391</v>
      </c>
      <c r="L1207" s="8">
        <v>14</v>
      </c>
      <c r="M1207" s="116"/>
      <c r="P12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&lt;tr&gt;&lt;td&gt;56310-0000&lt;/td&gt;&lt;td&gt;Weathering agent&lt;/td&gt;&lt;td&gt;l&lt;/td&gt;&lt;td&gt;WEATHERING AGENT&lt;/td&gt;&lt;td&gt;GAL&lt;/td&gt;&lt;td&gt;0&lt;/td&gt;&lt;td&gt;3&lt;/td&gt;&lt;td&gt;N&lt;/td&gt;&lt;td&gt; &lt;/td&gt;&lt;td&gt;&lt;/td&gt;&lt;/tr&gt;</v>
      </c>
      <c r="Q1207" s="106" t="str">
        <f>IF(PayItems[[#This Row],[Date Added / Modified]]&gt;0,TEXT(PayItems[[#This Row],[Date Added / Modified]],"m/d/yyy"),"")</f>
        <v/>
      </c>
    </row>
    <row r="1208" spans="1:17" x14ac:dyDescent="0.3">
      <c r="A1208" s="6" t="s">
        <v>1946</v>
      </c>
      <c r="B1208" s="6" t="s">
        <v>1947</v>
      </c>
      <c r="C1208" s="6" t="s">
        <v>109</v>
      </c>
      <c r="D1208" s="6" t="s">
        <v>1948</v>
      </c>
      <c r="E1208" s="8" t="s">
        <v>56</v>
      </c>
      <c r="F1208" s="8">
        <v>0</v>
      </c>
      <c r="G1208" s="8">
        <v>3</v>
      </c>
      <c r="H1208" s="6" t="s">
        <v>344</v>
      </c>
      <c r="I1208" s="184" t="s">
        <v>11392</v>
      </c>
      <c r="J1208" s="184" t="s">
        <v>11392</v>
      </c>
      <c r="K1208" s="184" t="s">
        <v>11391</v>
      </c>
      <c r="L1208" s="8">
        <v>14</v>
      </c>
      <c r="M1208" s="116"/>
      <c r="P12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&lt;tr&gt;&lt;td&gt;56311-1000&lt;/td&gt;&lt;td&gt;Weathering agent, desert application&lt;/td&gt;&lt;td&gt;m2&lt;/td&gt;&lt;td&gt;WEATHERING AGENT, DESERT APPLICATION&lt;/td&gt;&lt;td&gt;SQFT&lt;/td&gt;&lt;td&gt;0&lt;/td&gt;&lt;td&gt;3&lt;/td&gt;&lt;td&gt;N&lt;/td&gt;&lt;td&gt; &lt;/td&gt;&lt;td&gt;&lt;/td&gt;&lt;/tr&gt;</v>
      </c>
      <c r="Q1208" s="106" t="str">
        <f>IF(PayItems[[#This Row],[Date Added / Modified]]&gt;0,TEXT(PayItems[[#This Row],[Date Added / Modified]],"m/d/yyy"),"")</f>
        <v/>
      </c>
    </row>
    <row r="1209" spans="1:17" x14ac:dyDescent="0.3">
      <c r="A1209" s="13" t="s">
        <v>10134</v>
      </c>
      <c r="B1209" s="34" t="s">
        <v>10135</v>
      </c>
      <c r="C1209" s="34" t="s">
        <v>109</v>
      </c>
      <c r="D1209" s="34" t="s">
        <v>10136</v>
      </c>
      <c r="E1209" s="33" t="s">
        <v>56</v>
      </c>
      <c r="F1209" s="35">
        <v>0</v>
      </c>
      <c r="G1209" s="35">
        <v>3</v>
      </c>
      <c r="H1209" s="3" t="s">
        <v>344</v>
      </c>
      <c r="I1209" s="184" t="s">
        <v>11392</v>
      </c>
      <c r="J1209" s="184" t="s">
        <v>11392</v>
      </c>
      <c r="K1209" s="184" t="s">
        <v>11391</v>
      </c>
      <c r="L1209" s="8">
        <v>14</v>
      </c>
      <c r="M1209" s="119">
        <v>42199</v>
      </c>
      <c r="N1209" s="53" t="s">
        <v>9971</v>
      </c>
      <c r="O1209" s="106"/>
      <c r="P12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&lt;tr&gt;&lt;td&gt;56311-2000&lt;/td&gt;&lt;td&gt;Weathering agent, wall application&lt;/td&gt;&lt;td&gt;m2&lt;/td&gt;&lt;td&gt;WEATHERING AGENT, WALL APPLICATION&lt;/td&gt;&lt;td&gt;SQFT&lt;/td&gt;&lt;td&gt;0&lt;/td&gt;&lt;td&gt;3&lt;/td&gt;&lt;td&gt;N&lt;/td&gt;&lt;td&gt;7/14/2015&lt;/td&gt;&lt;td&gt;&lt;/td&gt;&lt;/tr&gt;</v>
      </c>
      <c r="Q1209" s="106" t="str">
        <f>IF(PayItems[[#This Row],[Date Added / Modified]]&gt;0,TEXT(PayItems[[#This Row],[Date Added / Modified]],"m/d/yyy"),"")</f>
        <v>7/14/2015</v>
      </c>
    </row>
    <row r="1210" spans="1:17" x14ac:dyDescent="0.3">
      <c r="A1210" s="6" t="s">
        <v>1949</v>
      </c>
      <c r="B1210" s="6" t="s">
        <v>1950</v>
      </c>
      <c r="C1210" s="6" t="s">
        <v>6</v>
      </c>
      <c r="D1210" s="6" t="s">
        <v>1951</v>
      </c>
      <c r="E1210" s="8" t="s">
        <v>59</v>
      </c>
      <c r="F1210" s="8">
        <v>0</v>
      </c>
      <c r="G1210" s="8">
        <v>3</v>
      </c>
      <c r="H1210" s="6" t="s">
        <v>344</v>
      </c>
      <c r="I1210" s="184" t="s">
        <v>11392</v>
      </c>
      <c r="J1210" s="184" t="s">
        <v>11392</v>
      </c>
      <c r="K1210" s="184" t="s">
        <v>11391</v>
      </c>
      <c r="L1210" s="8">
        <v>14</v>
      </c>
      <c r="M1210" s="116"/>
      <c r="P12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&lt;tr&gt;&lt;td&gt;56312-1000&lt;/td&gt;&lt;td&gt;Weathering agent, boulder application&lt;/td&gt;&lt;td&gt;Each&lt;/td&gt;&lt;td&gt;WEATHERING AGENT, BOULDER APPLICATION&lt;/td&gt;&lt;td&gt;EACH&lt;/td&gt;&lt;td&gt;0&lt;/td&gt;&lt;td&gt;3&lt;/td&gt;&lt;td&gt;N&lt;/td&gt;&lt;td&gt; &lt;/td&gt;&lt;td&gt;&lt;/td&gt;&lt;/tr&gt;</v>
      </c>
      <c r="Q1210" s="106" t="str">
        <f>IF(PayItems[[#This Row],[Date Added / Modified]]&gt;0,TEXT(PayItems[[#This Row],[Date Added / Modified]],"m/d/yyy"),"")</f>
        <v/>
      </c>
    </row>
    <row r="1211" spans="1:17" x14ac:dyDescent="0.3">
      <c r="A1211" s="6" t="s">
        <v>1952</v>
      </c>
      <c r="B1211" s="6" t="s">
        <v>7</v>
      </c>
      <c r="C1211" s="6" t="s">
        <v>85</v>
      </c>
      <c r="D1211" s="6" t="s">
        <v>1953</v>
      </c>
      <c r="E1211" s="8" t="s">
        <v>85</v>
      </c>
      <c r="F1211" s="8">
        <v>0</v>
      </c>
      <c r="G1211" s="8">
        <v>3</v>
      </c>
      <c r="H1211" s="6" t="s">
        <v>344</v>
      </c>
      <c r="I1211" s="184" t="s">
        <v>11392</v>
      </c>
      <c r="J1211" s="184" t="s">
        <v>11392</v>
      </c>
      <c r="K1211" s="184" t="s">
        <v>11391</v>
      </c>
      <c r="L1211" s="8">
        <v>14</v>
      </c>
      <c r="M1211" s="116"/>
      <c r="P12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&lt;tr&gt;&lt;td&gt;56320-0000&lt;/td&gt;&lt;td&gt;Containment system and worker protection plan&lt;/td&gt;&lt;td&gt;LPSM&lt;/td&gt;&lt;td&gt;CONTAINMENT SYSTEM AND WORKER PROTECTION PLAN&lt;/td&gt;&lt;td&gt;LPSM&lt;/td&gt;&lt;td&gt;0&lt;/td&gt;&lt;td&gt;3&lt;/td&gt;&lt;td&gt;N&lt;/td&gt;&lt;td&gt; &lt;/td&gt;&lt;td&gt;&lt;/td&gt;&lt;/tr&gt;</v>
      </c>
      <c r="Q1211" s="106" t="str">
        <f>IF(PayItems[[#This Row],[Date Added / Modified]]&gt;0,TEXT(PayItems[[#This Row],[Date Added / Modified]],"m/d/yyy"),"")</f>
        <v/>
      </c>
    </row>
    <row r="1212" spans="1:17" x14ac:dyDescent="0.3">
      <c r="A1212" s="6" t="s">
        <v>1954</v>
      </c>
      <c r="B1212" s="6" t="s">
        <v>1955</v>
      </c>
      <c r="C1212" s="6" t="s">
        <v>6</v>
      </c>
      <c r="D1212" s="6" t="s">
        <v>1956</v>
      </c>
      <c r="E1212" s="8" t="s">
        <v>59</v>
      </c>
      <c r="F1212" s="8">
        <v>0</v>
      </c>
      <c r="G1212" s="8">
        <v>3</v>
      </c>
      <c r="H1212" s="6" t="s">
        <v>344</v>
      </c>
      <c r="I1212" s="184" t="s">
        <v>11392</v>
      </c>
      <c r="J1212" s="184" t="s">
        <v>11392</v>
      </c>
      <c r="K1212" s="184" t="s">
        <v>11391</v>
      </c>
      <c r="L1212" s="8">
        <v>14</v>
      </c>
      <c r="M1212" s="116"/>
      <c r="P12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&lt;tr&gt;&lt;td&gt;56401-0000&lt;/td&gt;&lt;td&gt;Bearing device&lt;/td&gt;&lt;td&gt;Each&lt;/td&gt;&lt;td&gt;BEARING DEVICE&lt;/td&gt;&lt;td&gt;EACH&lt;/td&gt;&lt;td&gt;0&lt;/td&gt;&lt;td&gt;3&lt;/td&gt;&lt;td&gt;N&lt;/td&gt;&lt;td&gt; &lt;/td&gt;&lt;td&gt;&lt;/td&gt;&lt;/tr&gt;</v>
      </c>
      <c r="Q1212" s="106" t="str">
        <f>IF(PayItems[[#This Row],[Date Added / Modified]]&gt;0,TEXT(PayItems[[#This Row],[Date Added / Modified]],"m/d/yyy"),"")</f>
        <v/>
      </c>
    </row>
    <row r="1213" spans="1:17" x14ac:dyDescent="0.3">
      <c r="A1213" s="6" t="s">
        <v>1957</v>
      </c>
      <c r="B1213" s="6" t="s">
        <v>1958</v>
      </c>
      <c r="C1213" s="6" t="s">
        <v>6</v>
      </c>
      <c r="D1213" s="6" t="s">
        <v>1959</v>
      </c>
      <c r="E1213" s="8" t="s">
        <v>59</v>
      </c>
      <c r="F1213" s="8">
        <v>0</v>
      </c>
      <c r="G1213" s="8">
        <v>3</v>
      </c>
      <c r="H1213" s="6" t="s">
        <v>344</v>
      </c>
      <c r="I1213" s="184" t="s">
        <v>11392</v>
      </c>
      <c r="J1213" s="184" t="s">
        <v>11392</v>
      </c>
      <c r="K1213" s="184" t="s">
        <v>11391</v>
      </c>
      <c r="L1213" s="8">
        <v>14</v>
      </c>
      <c r="M1213" s="116"/>
      <c r="P12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&lt;tr&gt;&lt;td&gt;56401-1000&lt;/td&gt;&lt;td&gt;Bearing device, elastomeric&lt;/td&gt;&lt;td&gt;Each&lt;/td&gt;&lt;td&gt;BEARING DEVICE, ELASTOMERIC&lt;/td&gt;&lt;td&gt;EACH&lt;/td&gt;&lt;td&gt;0&lt;/td&gt;&lt;td&gt;3&lt;/td&gt;&lt;td&gt;N&lt;/td&gt;&lt;td&gt; &lt;/td&gt;&lt;td&gt;&lt;/td&gt;&lt;/tr&gt;</v>
      </c>
      <c r="Q1213" s="106" t="str">
        <f>IF(PayItems[[#This Row],[Date Added / Modified]]&gt;0,TEXT(PayItems[[#This Row],[Date Added / Modified]],"m/d/yyy"),"")</f>
        <v/>
      </c>
    </row>
    <row r="1214" spans="1:17" x14ac:dyDescent="0.3">
      <c r="A1214" s="6" t="s">
        <v>1960</v>
      </c>
      <c r="B1214" s="6" t="s">
        <v>1961</v>
      </c>
      <c r="C1214" s="6" t="s">
        <v>6</v>
      </c>
      <c r="D1214" s="6" t="s">
        <v>1962</v>
      </c>
      <c r="E1214" s="8" t="s">
        <v>59</v>
      </c>
      <c r="F1214" s="8">
        <v>0</v>
      </c>
      <c r="G1214" s="8">
        <v>3</v>
      </c>
      <c r="H1214" s="6" t="s">
        <v>344</v>
      </c>
      <c r="I1214" s="184" t="s">
        <v>11392</v>
      </c>
      <c r="J1214" s="184" t="s">
        <v>11392</v>
      </c>
      <c r="K1214" s="184" t="s">
        <v>11391</v>
      </c>
      <c r="L1214" s="8">
        <v>14</v>
      </c>
      <c r="M1214" s="116"/>
      <c r="P12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&lt;tr&gt;&lt;td&gt;56401-2000&lt;/td&gt;&lt;td&gt;Bearing device, pot&lt;/td&gt;&lt;td&gt;Each&lt;/td&gt;&lt;td&gt;BEARING DEVICE, POT&lt;/td&gt;&lt;td&gt;EACH&lt;/td&gt;&lt;td&gt;0&lt;/td&gt;&lt;td&gt;3&lt;/td&gt;&lt;td&gt;N&lt;/td&gt;&lt;td&gt; &lt;/td&gt;&lt;td&gt;&lt;/td&gt;&lt;/tr&gt;</v>
      </c>
      <c r="Q1214" s="106" t="str">
        <f>IF(PayItems[[#This Row],[Date Added / Modified]]&gt;0,TEXT(PayItems[[#This Row],[Date Added / Modified]],"m/d/yyy"),"")</f>
        <v/>
      </c>
    </row>
    <row r="1215" spans="1:17" x14ac:dyDescent="0.3">
      <c r="A1215" s="6" t="s">
        <v>1963</v>
      </c>
      <c r="B1215" s="6" t="s">
        <v>1964</v>
      </c>
      <c r="C1215" s="6" t="s">
        <v>6</v>
      </c>
      <c r="D1215" s="6" t="s">
        <v>1965</v>
      </c>
      <c r="E1215" s="8" t="s">
        <v>59</v>
      </c>
      <c r="F1215" s="8">
        <v>0</v>
      </c>
      <c r="G1215" s="8">
        <v>3</v>
      </c>
      <c r="H1215" s="6" t="s">
        <v>344</v>
      </c>
      <c r="I1215" s="184" t="s">
        <v>11392</v>
      </c>
      <c r="J1215" s="184" t="s">
        <v>11392</v>
      </c>
      <c r="K1215" s="184" t="s">
        <v>11391</v>
      </c>
      <c r="L1215" s="8">
        <v>14</v>
      </c>
      <c r="M1215" s="116"/>
      <c r="P12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&lt;tr&gt;&lt;td&gt;56401-3000&lt;/td&gt;&lt;td&gt;Bearing device, sliding&lt;/td&gt;&lt;td&gt;Each&lt;/td&gt;&lt;td&gt;BEARING DEVICE, SLIDING&lt;/td&gt;&lt;td&gt;EACH&lt;/td&gt;&lt;td&gt;0&lt;/td&gt;&lt;td&gt;3&lt;/td&gt;&lt;td&gt;N&lt;/td&gt;&lt;td&gt; &lt;/td&gt;&lt;td&gt;&lt;/td&gt;&lt;/tr&gt;</v>
      </c>
      <c r="Q1215" s="106" t="str">
        <f>IF(PayItems[[#This Row],[Date Added / Modified]]&gt;0,TEXT(PayItems[[#This Row],[Date Added / Modified]],"m/d/yyy"),"")</f>
        <v/>
      </c>
    </row>
    <row r="1216" spans="1:17" x14ac:dyDescent="0.3">
      <c r="A1216" s="6" t="s">
        <v>1966</v>
      </c>
      <c r="B1216" s="6" t="s">
        <v>1967</v>
      </c>
      <c r="C1216" s="6" t="s">
        <v>6</v>
      </c>
      <c r="D1216" s="6" t="s">
        <v>1968</v>
      </c>
      <c r="E1216" s="8" t="s">
        <v>59</v>
      </c>
      <c r="F1216" s="8">
        <v>0</v>
      </c>
      <c r="G1216" s="8">
        <v>3</v>
      </c>
      <c r="H1216" s="6" t="s">
        <v>344</v>
      </c>
      <c r="I1216" s="184" t="s">
        <v>11392</v>
      </c>
      <c r="J1216" s="184" t="s">
        <v>11392</v>
      </c>
      <c r="K1216" s="184" t="s">
        <v>11391</v>
      </c>
      <c r="L1216" s="8">
        <v>14</v>
      </c>
      <c r="M1216" s="116"/>
      <c r="P12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&lt;tr&gt;&lt;td&gt;56401-4000&lt;/td&gt;&lt;td&gt;Bearing device, disk&lt;/td&gt;&lt;td&gt;Each&lt;/td&gt;&lt;td&gt;BEARING DEVICE, DISK&lt;/td&gt;&lt;td&gt;EACH&lt;/td&gt;&lt;td&gt;0&lt;/td&gt;&lt;td&gt;3&lt;/td&gt;&lt;td&gt;N&lt;/td&gt;&lt;td&gt; &lt;/td&gt;&lt;td&gt;&lt;/td&gt;&lt;/tr&gt;</v>
      </c>
      <c r="Q1216" s="106" t="str">
        <f>IF(PayItems[[#This Row],[Date Added / Modified]]&gt;0,TEXT(PayItems[[#This Row],[Date Added / Modified]],"m/d/yyy"),"")</f>
        <v/>
      </c>
    </row>
    <row r="1217" spans="1:17" x14ac:dyDescent="0.3">
      <c r="A1217" s="6" t="s">
        <v>1969</v>
      </c>
      <c r="B1217" s="6" t="s">
        <v>8492</v>
      </c>
      <c r="C1217" s="6" t="s">
        <v>110</v>
      </c>
      <c r="D1217" s="6" t="s">
        <v>8522</v>
      </c>
      <c r="E1217" s="8" t="s">
        <v>63</v>
      </c>
      <c r="F1217" s="8">
        <v>0</v>
      </c>
      <c r="G1217" s="8">
        <v>3</v>
      </c>
      <c r="H1217" s="6" t="s">
        <v>344</v>
      </c>
      <c r="I1217" s="184" t="s">
        <v>11392</v>
      </c>
      <c r="J1217" s="184" t="s">
        <v>11392</v>
      </c>
      <c r="K1217" s="184" t="s">
        <v>11391</v>
      </c>
      <c r="L1217" s="8">
        <v>14</v>
      </c>
      <c r="M1217" s="116"/>
      <c r="P12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&lt;tr&gt;&lt;td&gt;56501-0000&lt;/td&gt;&lt;td&gt;Drilled shaft&lt;/td&gt;&lt;td&gt;m&lt;/td&gt;&lt;td&gt;DRILLED SHAFT&lt;/td&gt;&lt;td&gt;LNFT&lt;/td&gt;&lt;td&gt;0&lt;/td&gt;&lt;td&gt;3&lt;/td&gt;&lt;td&gt;N&lt;/td&gt;&lt;td&gt; &lt;/td&gt;&lt;td&gt;&lt;/td&gt;&lt;/tr&gt;</v>
      </c>
      <c r="Q1217" s="106" t="str">
        <f>IF(PayItems[[#This Row],[Date Added / Modified]]&gt;0,TEXT(PayItems[[#This Row],[Date Added / Modified]],"m/d/yyy"),"")</f>
        <v/>
      </c>
    </row>
    <row r="1218" spans="1:17" x14ac:dyDescent="0.3">
      <c r="A1218" s="6" t="s">
        <v>1970</v>
      </c>
      <c r="B1218" s="6" t="s">
        <v>8493</v>
      </c>
      <c r="C1218" s="6" t="s">
        <v>110</v>
      </c>
      <c r="D1218" s="6" t="s">
        <v>8523</v>
      </c>
      <c r="E1218" s="8" t="s">
        <v>63</v>
      </c>
      <c r="F1218" s="8">
        <v>0</v>
      </c>
      <c r="G1218" s="8">
        <v>3</v>
      </c>
      <c r="H1218" s="6" t="s">
        <v>344</v>
      </c>
      <c r="I1218" s="184" t="s">
        <v>11392</v>
      </c>
      <c r="J1218" s="184" t="s">
        <v>11392</v>
      </c>
      <c r="K1218" s="184" t="s">
        <v>11391</v>
      </c>
      <c r="L1218" s="8">
        <v>14</v>
      </c>
      <c r="M1218" s="116"/>
      <c r="P12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&lt;tr&gt;&lt;td&gt;56501-0100&lt;/td&gt;&lt;td&gt;Drilled shaft, 450mm diameter&lt;/td&gt;&lt;td&gt;m&lt;/td&gt;&lt;td&gt;DRILLED SHAFT, 18-INCH DIAMETER&lt;/td&gt;&lt;td&gt;LNFT&lt;/td&gt;&lt;td&gt;0&lt;/td&gt;&lt;td&gt;3&lt;/td&gt;&lt;td&gt;N&lt;/td&gt;&lt;td&gt; &lt;/td&gt;&lt;td&gt;&lt;/td&gt;&lt;/tr&gt;</v>
      </c>
      <c r="Q1218" s="106" t="str">
        <f>IF(PayItems[[#This Row],[Date Added / Modified]]&gt;0,TEXT(PayItems[[#This Row],[Date Added / Modified]],"m/d/yyy"),"")</f>
        <v/>
      </c>
    </row>
    <row r="1219" spans="1:17" x14ac:dyDescent="0.3">
      <c r="A1219" s="6" t="s">
        <v>1971</v>
      </c>
      <c r="B1219" s="6" t="s">
        <v>8494</v>
      </c>
      <c r="C1219" s="6" t="s">
        <v>110</v>
      </c>
      <c r="D1219" s="6" t="s">
        <v>8524</v>
      </c>
      <c r="E1219" s="8" t="s">
        <v>63</v>
      </c>
      <c r="F1219" s="8">
        <v>0</v>
      </c>
      <c r="G1219" s="8">
        <v>3</v>
      </c>
      <c r="H1219" s="6" t="s">
        <v>344</v>
      </c>
      <c r="I1219" s="184" t="s">
        <v>11392</v>
      </c>
      <c r="J1219" s="184" t="s">
        <v>11392</v>
      </c>
      <c r="K1219" s="184" t="s">
        <v>11391</v>
      </c>
      <c r="L1219" s="8">
        <v>14</v>
      </c>
      <c r="M1219" s="116"/>
      <c r="P12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&lt;tr&gt;&lt;td&gt;56501-0200&lt;/td&gt;&lt;td&gt;Drilled shaft, 600mm diameter&lt;/td&gt;&lt;td&gt;m&lt;/td&gt;&lt;td&gt;DRILLED SHAFT, 24-INCH DIAMETER&lt;/td&gt;&lt;td&gt;LNFT&lt;/td&gt;&lt;td&gt;0&lt;/td&gt;&lt;td&gt;3&lt;/td&gt;&lt;td&gt;N&lt;/td&gt;&lt;td&gt; &lt;/td&gt;&lt;td&gt;&lt;/td&gt;&lt;/tr&gt;</v>
      </c>
      <c r="Q1219" s="106" t="str">
        <f>IF(PayItems[[#This Row],[Date Added / Modified]]&gt;0,TEXT(PayItems[[#This Row],[Date Added / Modified]],"m/d/yyy"),"")</f>
        <v/>
      </c>
    </row>
    <row r="1220" spans="1:17" x14ac:dyDescent="0.3">
      <c r="A1220" s="6" t="s">
        <v>1972</v>
      </c>
      <c r="B1220" s="6" t="s">
        <v>8495</v>
      </c>
      <c r="C1220" s="6" t="s">
        <v>110</v>
      </c>
      <c r="D1220" s="6" t="s">
        <v>8525</v>
      </c>
      <c r="E1220" s="8" t="s">
        <v>63</v>
      </c>
      <c r="F1220" s="8">
        <v>0</v>
      </c>
      <c r="G1220" s="8">
        <v>3</v>
      </c>
      <c r="H1220" s="6" t="s">
        <v>344</v>
      </c>
      <c r="I1220" s="184" t="s">
        <v>11392</v>
      </c>
      <c r="J1220" s="184" t="s">
        <v>11392</v>
      </c>
      <c r="K1220" s="184" t="s">
        <v>11391</v>
      </c>
      <c r="L1220" s="8">
        <v>14</v>
      </c>
      <c r="M1220" s="116"/>
      <c r="P12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&lt;tr&gt;&lt;td&gt;56501-0300&lt;/td&gt;&lt;td&gt;Drilled shaft, 750mm diameter&lt;/td&gt;&lt;td&gt;m&lt;/td&gt;&lt;td&gt;DRILLED SHAFT, 30-INCH DIAMETER&lt;/td&gt;&lt;td&gt;LNFT&lt;/td&gt;&lt;td&gt;0&lt;/td&gt;&lt;td&gt;3&lt;/td&gt;&lt;td&gt;N&lt;/td&gt;&lt;td&gt; &lt;/td&gt;&lt;td&gt;&lt;/td&gt;&lt;/tr&gt;</v>
      </c>
      <c r="Q1220" s="106" t="str">
        <f>IF(PayItems[[#This Row],[Date Added / Modified]]&gt;0,TEXT(PayItems[[#This Row],[Date Added / Modified]],"m/d/yyy"),"")</f>
        <v/>
      </c>
    </row>
    <row r="1221" spans="1:17" x14ac:dyDescent="0.3">
      <c r="A1221" s="6" t="s">
        <v>10161</v>
      </c>
      <c r="B1221" s="6" t="s">
        <v>10162</v>
      </c>
      <c r="C1221" s="6" t="s">
        <v>110</v>
      </c>
      <c r="D1221" s="6" t="s">
        <v>10163</v>
      </c>
      <c r="E1221" s="8" t="s">
        <v>63</v>
      </c>
      <c r="F1221" s="8">
        <v>0</v>
      </c>
      <c r="G1221" s="8">
        <v>3</v>
      </c>
      <c r="H1221" s="6" t="s">
        <v>344</v>
      </c>
      <c r="I1221" s="184" t="s">
        <v>11392</v>
      </c>
      <c r="J1221" s="184" t="s">
        <v>11392</v>
      </c>
      <c r="K1221" s="184" t="s">
        <v>11391</v>
      </c>
      <c r="L1221" s="8">
        <v>14</v>
      </c>
      <c r="M1221" s="116">
        <v>42219</v>
      </c>
      <c r="N1221" s="106" t="s">
        <v>9977</v>
      </c>
      <c r="O1221" s="106"/>
      <c r="P12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&lt;tr&gt;&lt;td&gt;56501-0310&lt;/td&gt;&lt;td&gt;Drilled shaft, 750mm diameter, H-pile core&lt;/td&gt;&lt;td&gt;m&lt;/td&gt;&lt;td&gt;DRILLED SHAFT, 30-INCH DIAMETER, H-PILE CORE&lt;/td&gt;&lt;td&gt;LNFT&lt;/td&gt;&lt;td&gt;0&lt;/td&gt;&lt;td&gt;3&lt;/td&gt;&lt;td&gt;N&lt;/td&gt;&lt;td&gt;8/3/2015&lt;/td&gt;&lt;td&gt;&lt;/td&gt;&lt;/tr&gt;</v>
      </c>
      <c r="Q1221" s="106" t="str">
        <f>IF(PayItems[[#This Row],[Date Added / Modified]]&gt;0,TEXT(PayItems[[#This Row],[Date Added / Modified]],"m/d/yyy"),"")</f>
        <v>8/3/2015</v>
      </c>
    </row>
    <row r="1222" spans="1:17" x14ac:dyDescent="0.3">
      <c r="A1222" s="6" t="s">
        <v>1973</v>
      </c>
      <c r="B1222" s="6" t="s">
        <v>8496</v>
      </c>
      <c r="C1222" s="6" t="s">
        <v>110</v>
      </c>
      <c r="D1222" s="6" t="s">
        <v>8526</v>
      </c>
      <c r="E1222" s="8" t="s">
        <v>63</v>
      </c>
      <c r="F1222" s="8">
        <v>0</v>
      </c>
      <c r="G1222" s="8">
        <v>3</v>
      </c>
      <c r="H1222" s="6" t="s">
        <v>344</v>
      </c>
      <c r="I1222" s="184" t="s">
        <v>11392</v>
      </c>
      <c r="J1222" s="184" t="s">
        <v>11392</v>
      </c>
      <c r="K1222" s="184" t="s">
        <v>11391</v>
      </c>
      <c r="L1222" s="8">
        <v>14</v>
      </c>
      <c r="M1222" s="116"/>
      <c r="P12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&lt;tr&gt;&lt;td&gt;56501-0400&lt;/td&gt;&lt;td&gt;Drilled shaft, 900mm diameter&lt;/td&gt;&lt;td&gt;m&lt;/td&gt;&lt;td&gt;DRILLED SHAFT, 36-INCH DIAMETER&lt;/td&gt;&lt;td&gt;LNFT&lt;/td&gt;&lt;td&gt;0&lt;/td&gt;&lt;td&gt;3&lt;/td&gt;&lt;td&gt;N&lt;/td&gt;&lt;td&gt; &lt;/td&gt;&lt;td&gt;&lt;/td&gt;&lt;/tr&gt;</v>
      </c>
      <c r="Q1222" s="106" t="str">
        <f>IF(PayItems[[#This Row],[Date Added / Modified]]&gt;0,TEXT(PayItems[[#This Row],[Date Added / Modified]],"m/d/yyy"),"")</f>
        <v/>
      </c>
    </row>
    <row r="1223" spans="1:17" x14ac:dyDescent="0.3">
      <c r="A1223" s="6" t="s">
        <v>1974</v>
      </c>
      <c r="B1223" s="6" t="s">
        <v>8497</v>
      </c>
      <c r="C1223" s="6" t="s">
        <v>110</v>
      </c>
      <c r="D1223" s="6" t="s">
        <v>8527</v>
      </c>
      <c r="E1223" s="8" t="s">
        <v>63</v>
      </c>
      <c r="F1223" s="8">
        <v>0</v>
      </c>
      <c r="G1223" s="8">
        <v>3</v>
      </c>
      <c r="H1223" s="6" t="s">
        <v>344</v>
      </c>
      <c r="I1223" s="184" t="s">
        <v>11392</v>
      </c>
      <c r="J1223" s="184" t="s">
        <v>11392</v>
      </c>
      <c r="K1223" s="184" t="s">
        <v>11391</v>
      </c>
      <c r="L1223" s="8">
        <v>14</v>
      </c>
      <c r="M1223" s="116"/>
      <c r="P12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&lt;tr&gt;&lt;td&gt;56501-0500&lt;/td&gt;&lt;td&gt;Drilled shaft, 1050mm diameter&lt;/td&gt;&lt;td&gt;m&lt;/td&gt;&lt;td&gt;DRILLED SHAFT, 42-INCH DIAMETER&lt;/td&gt;&lt;td&gt;LNFT&lt;/td&gt;&lt;td&gt;0&lt;/td&gt;&lt;td&gt;3&lt;/td&gt;&lt;td&gt;N&lt;/td&gt;&lt;td&gt; &lt;/td&gt;&lt;td&gt;&lt;/td&gt;&lt;/tr&gt;</v>
      </c>
      <c r="Q1223" s="106" t="str">
        <f>IF(PayItems[[#This Row],[Date Added / Modified]]&gt;0,TEXT(PayItems[[#This Row],[Date Added / Modified]],"m/d/yyy"),"")</f>
        <v/>
      </c>
    </row>
    <row r="1224" spans="1:17" x14ac:dyDescent="0.3">
      <c r="A1224" s="6" t="s">
        <v>1975</v>
      </c>
      <c r="B1224" s="6" t="s">
        <v>8498</v>
      </c>
      <c r="C1224" s="6" t="s">
        <v>110</v>
      </c>
      <c r="D1224" s="6" t="s">
        <v>8528</v>
      </c>
      <c r="E1224" s="8" t="s">
        <v>63</v>
      </c>
      <c r="F1224" s="8">
        <v>0</v>
      </c>
      <c r="G1224" s="8">
        <v>3</v>
      </c>
      <c r="H1224" s="6" t="s">
        <v>344</v>
      </c>
      <c r="I1224" s="184" t="s">
        <v>11392</v>
      </c>
      <c r="J1224" s="184" t="s">
        <v>11392</v>
      </c>
      <c r="K1224" s="184" t="s">
        <v>11391</v>
      </c>
      <c r="L1224" s="8">
        <v>14</v>
      </c>
      <c r="M1224" s="116"/>
      <c r="P12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&lt;tr&gt;&lt;td&gt;56501-0600&lt;/td&gt;&lt;td&gt;Drilled shaft, 1200mm diameter&lt;/td&gt;&lt;td&gt;m&lt;/td&gt;&lt;td&gt;DRILLED SHAFT, 48-INCH DIAMETER&lt;/td&gt;&lt;td&gt;LNFT&lt;/td&gt;&lt;td&gt;0&lt;/td&gt;&lt;td&gt;3&lt;/td&gt;&lt;td&gt;N&lt;/td&gt;&lt;td&gt; &lt;/td&gt;&lt;td&gt;&lt;/td&gt;&lt;/tr&gt;</v>
      </c>
      <c r="Q1224" s="106" t="str">
        <f>IF(PayItems[[#This Row],[Date Added / Modified]]&gt;0,TEXT(PayItems[[#This Row],[Date Added / Modified]],"m/d/yyy"),"")</f>
        <v/>
      </c>
    </row>
    <row r="1225" spans="1:17" x14ac:dyDescent="0.3">
      <c r="A1225" s="6" t="s">
        <v>1976</v>
      </c>
      <c r="B1225" s="6" t="s">
        <v>8499</v>
      </c>
      <c r="C1225" s="6" t="s">
        <v>110</v>
      </c>
      <c r="D1225" s="6" t="s">
        <v>8529</v>
      </c>
      <c r="E1225" s="8" t="s">
        <v>63</v>
      </c>
      <c r="F1225" s="8">
        <v>0</v>
      </c>
      <c r="G1225" s="8">
        <v>3</v>
      </c>
      <c r="H1225" s="6" t="s">
        <v>344</v>
      </c>
      <c r="I1225" s="184" t="s">
        <v>11392</v>
      </c>
      <c r="J1225" s="184" t="s">
        <v>11392</v>
      </c>
      <c r="K1225" s="184" t="s">
        <v>11391</v>
      </c>
      <c r="L1225" s="8">
        <v>14</v>
      </c>
      <c r="M1225" s="116"/>
      <c r="P12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&lt;tr&gt;&lt;td&gt;56501-0700&lt;/td&gt;&lt;td&gt;Drilled shaft, 1350mm diameter&lt;/td&gt;&lt;td&gt;m&lt;/td&gt;&lt;td&gt;DRILLED SHAFT, 54-INCH DIAMETER&lt;/td&gt;&lt;td&gt;LNFT&lt;/td&gt;&lt;td&gt;0&lt;/td&gt;&lt;td&gt;3&lt;/td&gt;&lt;td&gt;N&lt;/td&gt;&lt;td&gt; &lt;/td&gt;&lt;td&gt;&lt;/td&gt;&lt;/tr&gt;</v>
      </c>
      <c r="Q1225" s="106" t="str">
        <f>IF(PayItems[[#This Row],[Date Added / Modified]]&gt;0,TEXT(PayItems[[#This Row],[Date Added / Modified]],"m/d/yyy"),"")</f>
        <v/>
      </c>
    </row>
    <row r="1226" spans="1:17" x14ac:dyDescent="0.3">
      <c r="A1226" s="6" t="s">
        <v>1977</v>
      </c>
      <c r="B1226" s="6" t="s">
        <v>8500</v>
      </c>
      <c r="C1226" s="6" t="s">
        <v>110</v>
      </c>
      <c r="D1226" s="6" t="s">
        <v>8530</v>
      </c>
      <c r="E1226" s="8" t="s">
        <v>63</v>
      </c>
      <c r="F1226" s="8">
        <v>0</v>
      </c>
      <c r="G1226" s="8">
        <v>3</v>
      </c>
      <c r="H1226" s="6" t="s">
        <v>344</v>
      </c>
      <c r="I1226" s="184" t="s">
        <v>11392</v>
      </c>
      <c r="J1226" s="184" t="s">
        <v>11392</v>
      </c>
      <c r="K1226" s="184" t="s">
        <v>11391</v>
      </c>
      <c r="L1226" s="8">
        <v>14</v>
      </c>
      <c r="M1226" s="116"/>
      <c r="P12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&lt;tr&gt;&lt;td&gt;56501-0800&lt;/td&gt;&lt;td&gt;Drilled shaft, 1500mm diameter&lt;/td&gt;&lt;td&gt;m&lt;/td&gt;&lt;td&gt;DRILLED SHAFT, 60-INCH DIAMETER&lt;/td&gt;&lt;td&gt;LNFT&lt;/td&gt;&lt;td&gt;0&lt;/td&gt;&lt;td&gt;3&lt;/td&gt;&lt;td&gt;N&lt;/td&gt;&lt;td&gt; &lt;/td&gt;&lt;td&gt;&lt;/td&gt;&lt;/tr&gt;</v>
      </c>
      <c r="Q1226" s="106" t="str">
        <f>IF(PayItems[[#This Row],[Date Added / Modified]]&gt;0,TEXT(PayItems[[#This Row],[Date Added / Modified]],"m/d/yyy"),"")</f>
        <v/>
      </c>
    </row>
    <row r="1227" spans="1:17" x14ac:dyDescent="0.3">
      <c r="A1227" s="6" t="s">
        <v>1978</v>
      </c>
      <c r="B1227" s="6" t="s">
        <v>8501</v>
      </c>
      <c r="C1227" s="6" t="s">
        <v>110</v>
      </c>
      <c r="D1227" s="6" t="s">
        <v>8531</v>
      </c>
      <c r="E1227" s="8" t="s">
        <v>63</v>
      </c>
      <c r="F1227" s="8">
        <v>0</v>
      </c>
      <c r="G1227" s="8">
        <v>3</v>
      </c>
      <c r="H1227" s="6" t="s">
        <v>344</v>
      </c>
      <c r="I1227" s="184" t="s">
        <v>11392</v>
      </c>
      <c r="J1227" s="184" t="s">
        <v>11392</v>
      </c>
      <c r="K1227" s="184" t="s">
        <v>11391</v>
      </c>
      <c r="L1227" s="8">
        <v>14</v>
      </c>
      <c r="M1227" s="116"/>
      <c r="P12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&lt;tr&gt;&lt;td&gt;56501-0900&lt;/td&gt;&lt;td&gt;Drilled shaft, 1800mm diameter&lt;/td&gt;&lt;td&gt;m&lt;/td&gt;&lt;td&gt;DRILLED SHAFT, 72-INCH DIAMETER&lt;/td&gt;&lt;td&gt;LNFT&lt;/td&gt;&lt;td&gt;0&lt;/td&gt;&lt;td&gt;3&lt;/td&gt;&lt;td&gt;N&lt;/td&gt;&lt;td&gt; &lt;/td&gt;&lt;td&gt;&lt;/td&gt;&lt;/tr&gt;</v>
      </c>
      <c r="Q1227" s="106" t="str">
        <f>IF(PayItems[[#This Row],[Date Added / Modified]]&gt;0,TEXT(PayItems[[#This Row],[Date Added / Modified]],"m/d/yyy"),"")</f>
        <v/>
      </c>
    </row>
    <row r="1228" spans="1:17" x14ac:dyDescent="0.3">
      <c r="A1228" s="6" t="s">
        <v>1979</v>
      </c>
      <c r="B1228" s="6" t="s">
        <v>8502</v>
      </c>
      <c r="C1228" s="6" t="s">
        <v>110</v>
      </c>
      <c r="D1228" s="6" t="s">
        <v>8532</v>
      </c>
      <c r="E1228" s="8" t="s">
        <v>63</v>
      </c>
      <c r="F1228" s="8">
        <v>0</v>
      </c>
      <c r="G1228" s="8">
        <v>3</v>
      </c>
      <c r="H1228" s="6" t="s">
        <v>344</v>
      </c>
      <c r="I1228" s="184" t="s">
        <v>11392</v>
      </c>
      <c r="J1228" s="184" t="s">
        <v>11392</v>
      </c>
      <c r="K1228" s="184" t="s">
        <v>11391</v>
      </c>
      <c r="L1228" s="8">
        <v>14</v>
      </c>
      <c r="M1228" s="116"/>
      <c r="P12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&lt;tr&gt;&lt;td&gt;56501-0950&lt;/td&gt;&lt;td&gt;Drilled shaft, 1950mm diameter&lt;/td&gt;&lt;td&gt;m&lt;/td&gt;&lt;td&gt;DRILLED SHAFT, 78-INCH DIAMETER&lt;/td&gt;&lt;td&gt;LNFT&lt;/td&gt;&lt;td&gt;0&lt;/td&gt;&lt;td&gt;3&lt;/td&gt;&lt;td&gt;N&lt;/td&gt;&lt;td&gt; &lt;/td&gt;&lt;td&gt;&lt;/td&gt;&lt;/tr&gt;</v>
      </c>
      <c r="Q1228" s="106" t="str">
        <f>IF(PayItems[[#This Row],[Date Added / Modified]]&gt;0,TEXT(PayItems[[#This Row],[Date Added / Modified]],"m/d/yyy"),"")</f>
        <v/>
      </c>
    </row>
    <row r="1229" spans="1:17" x14ac:dyDescent="0.3">
      <c r="A1229" s="6" t="s">
        <v>1980</v>
      </c>
      <c r="B1229" s="6" t="s">
        <v>8503</v>
      </c>
      <c r="C1229" s="6" t="s">
        <v>110</v>
      </c>
      <c r="D1229" s="6" t="s">
        <v>8533</v>
      </c>
      <c r="E1229" s="8" t="s">
        <v>63</v>
      </c>
      <c r="F1229" s="8">
        <v>0</v>
      </c>
      <c r="G1229" s="8">
        <v>3</v>
      </c>
      <c r="H1229" s="6" t="s">
        <v>344</v>
      </c>
      <c r="I1229" s="184" t="s">
        <v>11392</v>
      </c>
      <c r="J1229" s="184" t="s">
        <v>11392</v>
      </c>
      <c r="K1229" s="184" t="s">
        <v>11391</v>
      </c>
      <c r="L1229" s="8">
        <v>14</v>
      </c>
      <c r="M1229" s="116"/>
      <c r="P12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&lt;tr&gt;&lt;td&gt;56501-1000&lt;/td&gt;&lt;td&gt;Drilled shaft, 2100mm diameter&lt;/td&gt;&lt;td&gt;m&lt;/td&gt;&lt;td&gt;DRILLED SHAFT, 84-INCH DIAMETER&lt;/td&gt;&lt;td&gt;LNFT&lt;/td&gt;&lt;td&gt;0&lt;/td&gt;&lt;td&gt;3&lt;/td&gt;&lt;td&gt;N&lt;/td&gt;&lt;td&gt; &lt;/td&gt;&lt;td&gt;&lt;/td&gt;&lt;/tr&gt;</v>
      </c>
      <c r="Q1229" s="106" t="str">
        <f>IF(PayItems[[#This Row],[Date Added / Modified]]&gt;0,TEXT(PayItems[[#This Row],[Date Added / Modified]],"m/d/yyy"),"")</f>
        <v/>
      </c>
    </row>
    <row r="1230" spans="1:17" x14ac:dyDescent="0.3">
      <c r="A1230" s="6" t="s">
        <v>1981</v>
      </c>
      <c r="B1230" s="6" t="s">
        <v>8504</v>
      </c>
      <c r="C1230" s="6" t="s">
        <v>110</v>
      </c>
      <c r="D1230" s="6" t="s">
        <v>8534</v>
      </c>
      <c r="E1230" s="8" t="s">
        <v>63</v>
      </c>
      <c r="F1230" s="8">
        <v>0</v>
      </c>
      <c r="G1230" s="8">
        <v>3</v>
      </c>
      <c r="H1230" s="6" t="s">
        <v>344</v>
      </c>
      <c r="I1230" s="184" t="s">
        <v>11392</v>
      </c>
      <c r="J1230" s="184" t="s">
        <v>11392</v>
      </c>
      <c r="K1230" s="184" t="s">
        <v>11391</v>
      </c>
      <c r="L1230" s="8">
        <v>14</v>
      </c>
      <c r="M1230" s="116"/>
      <c r="P12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&lt;tr&gt;&lt;td&gt;56502-0000&lt;/td&gt;&lt;td&gt;Trial drilled shaft&lt;/td&gt;&lt;td&gt;m&lt;/td&gt;&lt;td&gt;TRIAL DRILLED SHAFT&lt;/td&gt;&lt;td&gt;LNFT&lt;/td&gt;&lt;td&gt;0&lt;/td&gt;&lt;td&gt;3&lt;/td&gt;&lt;td&gt;N&lt;/td&gt;&lt;td&gt; &lt;/td&gt;&lt;td&gt;&lt;/td&gt;&lt;/tr&gt;</v>
      </c>
      <c r="Q1230" s="106" t="str">
        <f>IF(PayItems[[#This Row],[Date Added / Modified]]&gt;0,TEXT(PayItems[[#This Row],[Date Added / Modified]],"m/d/yyy"),"")</f>
        <v/>
      </c>
    </row>
    <row r="1231" spans="1:17" x14ac:dyDescent="0.3">
      <c r="A1231" s="6" t="s">
        <v>1982</v>
      </c>
      <c r="B1231" s="6" t="s">
        <v>8505</v>
      </c>
      <c r="C1231" s="6" t="s">
        <v>110</v>
      </c>
      <c r="D1231" s="6" t="s">
        <v>8535</v>
      </c>
      <c r="E1231" s="8" t="s">
        <v>63</v>
      </c>
      <c r="F1231" s="8">
        <v>0</v>
      </c>
      <c r="G1231" s="8">
        <v>3</v>
      </c>
      <c r="H1231" s="6" t="s">
        <v>344</v>
      </c>
      <c r="I1231" s="184" t="s">
        <v>11392</v>
      </c>
      <c r="J1231" s="184" t="s">
        <v>11392</v>
      </c>
      <c r="K1231" s="184" t="s">
        <v>11391</v>
      </c>
      <c r="L1231" s="8">
        <v>14</v>
      </c>
      <c r="M1231" s="116"/>
      <c r="P12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&lt;tr&gt;&lt;td&gt;56502-0100&lt;/td&gt;&lt;td&gt;Trial drilled shaft, 450mm diameter&lt;/td&gt;&lt;td&gt;m&lt;/td&gt;&lt;td&gt;TRIAL DRILLED SHAFT, 18-INCH DIAMETER&lt;/td&gt;&lt;td&gt;LNFT&lt;/td&gt;&lt;td&gt;0&lt;/td&gt;&lt;td&gt;3&lt;/td&gt;&lt;td&gt;N&lt;/td&gt;&lt;td&gt; &lt;/td&gt;&lt;td&gt;&lt;/td&gt;&lt;/tr&gt;</v>
      </c>
      <c r="Q1231" s="106" t="str">
        <f>IF(PayItems[[#This Row],[Date Added / Modified]]&gt;0,TEXT(PayItems[[#This Row],[Date Added / Modified]],"m/d/yyy"),"")</f>
        <v/>
      </c>
    </row>
    <row r="1232" spans="1:17" x14ac:dyDescent="0.3">
      <c r="A1232" s="6" t="s">
        <v>1983</v>
      </c>
      <c r="B1232" s="6" t="s">
        <v>8506</v>
      </c>
      <c r="C1232" s="6" t="s">
        <v>110</v>
      </c>
      <c r="D1232" s="6" t="s">
        <v>8536</v>
      </c>
      <c r="E1232" s="8" t="s">
        <v>63</v>
      </c>
      <c r="F1232" s="8">
        <v>0</v>
      </c>
      <c r="G1232" s="8">
        <v>3</v>
      </c>
      <c r="H1232" s="6" t="s">
        <v>344</v>
      </c>
      <c r="I1232" s="184" t="s">
        <v>11392</v>
      </c>
      <c r="J1232" s="184" t="s">
        <v>11392</v>
      </c>
      <c r="K1232" s="184" t="s">
        <v>11391</v>
      </c>
      <c r="L1232" s="8">
        <v>14</v>
      </c>
      <c r="M1232" s="116"/>
      <c r="P12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&lt;tr&gt;&lt;td&gt;56502-0200&lt;/td&gt;&lt;td&gt;Trial drilled shaft, 600mm diameter&lt;/td&gt;&lt;td&gt;m&lt;/td&gt;&lt;td&gt;TRIAL DRILLED SHAFT, 24-INCH DIAMETER&lt;/td&gt;&lt;td&gt;LNFT&lt;/td&gt;&lt;td&gt;0&lt;/td&gt;&lt;td&gt;3&lt;/td&gt;&lt;td&gt;N&lt;/td&gt;&lt;td&gt; &lt;/td&gt;&lt;td&gt;&lt;/td&gt;&lt;/tr&gt;</v>
      </c>
      <c r="Q1232" s="106" t="str">
        <f>IF(PayItems[[#This Row],[Date Added / Modified]]&gt;0,TEXT(PayItems[[#This Row],[Date Added / Modified]],"m/d/yyy"),"")</f>
        <v/>
      </c>
    </row>
    <row r="1233" spans="1:17" x14ac:dyDescent="0.3">
      <c r="A1233" s="6" t="s">
        <v>1984</v>
      </c>
      <c r="B1233" s="6" t="s">
        <v>8507</v>
      </c>
      <c r="C1233" s="6" t="s">
        <v>110</v>
      </c>
      <c r="D1233" s="6" t="s">
        <v>8537</v>
      </c>
      <c r="E1233" s="8" t="s">
        <v>63</v>
      </c>
      <c r="F1233" s="8">
        <v>0</v>
      </c>
      <c r="G1233" s="8">
        <v>3</v>
      </c>
      <c r="H1233" s="6" t="s">
        <v>344</v>
      </c>
      <c r="I1233" s="184" t="s">
        <v>11392</v>
      </c>
      <c r="J1233" s="184" t="s">
        <v>11392</v>
      </c>
      <c r="K1233" s="184" t="s">
        <v>11391</v>
      </c>
      <c r="L1233" s="8">
        <v>14</v>
      </c>
      <c r="M1233" s="116"/>
      <c r="P12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&lt;tr&gt;&lt;td&gt;56502-0300&lt;/td&gt;&lt;td&gt;Trial drilled shaft, 750mm diameter&lt;/td&gt;&lt;td&gt;m&lt;/td&gt;&lt;td&gt;TRIAL DRILLED SHAFT, 30-INCH DIAMETER&lt;/td&gt;&lt;td&gt;LNFT&lt;/td&gt;&lt;td&gt;0&lt;/td&gt;&lt;td&gt;3&lt;/td&gt;&lt;td&gt;N&lt;/td&gt;&lt;td&gt; &lt;/td&gt;&lt;td&gt;&lt;/td&gt;&lt;/tr&gt;</v>
      </c>
      <c r="Q1233" s="106" t="str">
        <f>IF(PayItems[[#This Row],[Date Added / Modified]]&gt;0,TEXT(PayItems[[#This Row],[Date Added / Modified]],"m/d/yyy"),"")</f>
        <v/>
      </c>
    </row>
    <row r="1234" spans="1:17" x14ac:dyDescent="0.3">
      <c r="A1234" s="6" t="s">
        <v>1985</v>
      </c>
      <c r="B1234" s="6" t="s">
        <v>8508</v>
      </c>
      <c r="C1234" s="6" t="s">
        <v>110</v>
      </c>
      <c r="D1234" s="6" t="s">
        <v>8538</v>
      </c>
      <c r="E1234" s="8" t="s">
        <v>63</v>
      </c>
      <c r="F1234" s="8">
        <v>0</v>
      </c>
      <c r="G1234" s="8">
        <v>3</v>
      </c>
      <c r="H1234" s="6" t="s">
        <v>344</v>
      </c>
      <c r="I1234" s="184" t="s">
        <v>11392</v>
      </c>
      <c r="J1234" s="184" t="s">
        <v>11392</v>
      </c>
      <c r="K1234" s="184" t="s">
        <v>11391</v>
      </c>
      <c r="L1234" s="8">
        <v>14</v>
      </c>
      <c r="M1234" s="116"/>
      <c r="P12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&lt;tr&gt;&lt;td&gt;56502-0400&lt;/td&gt;&lt;td&gt;Trial drilled shaft, 900mm diameter&lt;/td&gt;&lt;td&gt;m&lt;/td&gt;&lt;td&gt;TRIAL DRILLED SHAFT, 36-INCH DIAMETER&lt;/td&gt;&lt;td&gt;LNFT&lt;/td&gt;&lt;td&gt;0&lt;/td&gt;&lt;td&gt;3&lt;/td&gt;&lt;td&gt;N&lt;/td&gt;&lt;td&gt; &lt;/td&gt;&lt;td&gt;&lt;/td&gt;&lt;/tr&gt;</v>
      </c>
      <c r="Q1234" s="106" t="str">
        <f>IF(PayItems[[#This Row],[Date Added / Modified]]&gt;0,TEXT(PayItems[[#This Row],[Date Added / Modified]],"m/d/yyy"),"")</f>
        <v/>
      </c>
    </row>
    <row r="1235" spans="1:17" x14ac:dyDescent="0.3">
      <c r="A1235" s="6" t="s">
        <v>1986</v>
      </c>
      <c r="B1235" s="6" t="s">
        <v>8509</v>
      </c>
      <c r="C1235" s="6" t="s">
        <v>110</v>
      </c>
      <c r="D1235" s="6" t="s">
        <v>8539</v>
      </c>
      <c r="E1235" s="8" t="s">
        <v>63</v>
      </c>
      <c r="F1235" s="8">
        <v>0</v>
      </c>
      <c r="G1235" s="8">
        <v>3</v>
      </c>
      <c r="H1235" s="6" t="s">
        <v>344</v>
      </c>
      <c r="I1235" s="184" t="s">
        <v>11392</v>
      </c>
      <c r="J1235" s="184" t="s">
        <v>11392</v>
      </c>
      <c r="K1235" s="184" t="s">
        <v>11391</v>
      </c>
      <c r="L1235" s="8">
        <v>14</v>
      </c>
      <c r="M1235" s="116"/>
      <c r="P12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&lt;tr&gt;&lt;td&gt;56502-0500&lt;/td&gt;&lt;td&gt;Trial drilled shaft, 1050mm diameter&lt;/td&gt;&lt;td&gt;m&lt;/td&gt;&lt;td&gt;TRIAL DRILLED SHAFT, 42-INCH DIAMETER&lt;/td&gt;&lt;td&gt;LNFT&lt;/td&gt;&lt;td&gt;0&lt;/td&gt;&lt;td&gt;3&lt;/td&gt;&lt;td&gt;N&lt;/td&gt;&lt;td&gt; &lt;/td&gt;&lt;td&gt;&lt;/td&gt;&lt;/tr&gt;</v>
      </c>
      <c r="Q1235" s="106" t="str">
        <f>IF(PayItems[[#This Row],[Date Added / Modified]]&gt;0,TEXT(PayItems[[#This Row],[Date Added / Modified]],"m/d/yyy"),"")</f>
        <v/>
      </c>
    </row>
    <row r="1236" spans="1:17" x14ac:dyDescent="0.3">
      <c r="A1236" s="6" t="s">
        <v>1987</v>
      </c>
      <c r="B1236" s="6" t="s">
        <v>8510</v>
      </c>
      <c r="C1236" s="6" t="s">
        <v>110</v>
      </c>
      <c r="D1236" s="6" t="s">
        <v>8540</v>
      </c>
      <c r="E1236" s="8" t="s">
        <v>63</v>
      </c>
      <c r="F1236" s="8">
        <v>0</v>
      </c>
      <c r="G1236" s="8">
        <v>3</v>
      </c>
      <c r="H1236" s="6" t="s">
        <v>344</v>
      </c>
      <c r="I1236" s="184" t="s">
        <v>11392</v>
      </c>
      <c r="J1236" s="184" t="s">
        <v>11392</v>
      </c>
      <c r="K1236" s="184" t="s">
        <v>11391</v>
      </c>
      <c r="L1236" s="8">
        <v>14</v>
      </c>
      <c r="M1236" s="116"/>
      <c r="P12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&lt;tr&gt;&lt;td&gt;56502-0600&lt;/td&gt;&lt;td&gt;Trial drilled shaft, 1200mm diameter&lt;/td&gt;&lt;td&gt;m&lt;/td&gt;&lt;td&gt;TRIAL DRILLED SHAFT, 48-INCH DIAMETER&lt;/td&gt;&lt;td&gt;LNFT&lt;/td&gt;&lt;td&gt;0&lt;/td&gt;&lt;td&gt;3&lt;/td&gt;&lt;td&gt;N&lt;/td&gt;&lt;td&gt; &lt;/td&gt;&lt;td&gt;&lt;/td&gt;&lt;/tr&gt;</v>
      </c>
      <c r="Q1236" s="106" t="str">
        <f>IF(PayItems[[#This Row],[Date Added / Modified]]&gt;0,TEXT(PayItems[[#This Row],[Date Added / Modified]],"m/d/yyy"),"")</f>
        <v/>
      </c>
    </row>
    <row r="1237" spans="1:17" x14ac:dyDescent="0.3">
      <c r="A1237" s="6" t="s">
        <v>1988</v>
      </c>
      <c r="B1237" s="6" t="s">
        <v>8511</v>
      </c>
      <c r="C1237" s="6" t="s">
        <v>110</v>
      </c>
      <c r="D1237" s="6" t="s">
        <v>8541</v>
      </c>
      <c r="E1237" s="8" t="s">
        <v>63</v>
      </c>
      <c r="F1237" s="8">
        <v>0</v>
      </c>
      <c r="G1237" s="8">
        <v>3</v>
      </c>
      <c r="H1237" s="6" t="s">
        <v>344</v>
      </c>
      <c r="I1237" s="184" t="s">
        <v>11392</v>
      </c>
      <c r="J1237" s="184" t="s">
        <v>11392</v>
      </c>
      <c r="K1237" s="184" t="s">
        <v>11391</v>
      </c>
      <c r="L1237" s="8">
        <v>14</v>
      </c>
      <c r="M1237" s="116"/>
      <c r="P12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&lt;tr&gt;&lt;td&gt;56502-0700&lt;/td&gt;&lt;td&gt;Trial drilled shaft, 1350mm diameter&lt;/td&gt;&lt;td&gt;m&lt;/td&gt;&lt;td&gt;TRIAL DRILLED SHAFT, 54-INCH DIAMETER&lt;/td&gt;&lt;td&gt;LNFT&lt;/td&gt;&lt;td&gt;0&lt;/td&gt;&lt;td&gt;3&lt;/td&gt;&lt;td&gt;N&lt;/td&gt;&lt;td&gt; &lt;/td&gt;&lt;td&gt;&lt;/td&gt;&lt;/tr&gt;</v>
      </c>
      <c r="Q1237" s="106" t="str">
        <f>IF(PayItems[[#This Row],[Date Added / Modified]]&gt;0,TEXT(PayItems[[#This Row],[Date Added / Modified]],"m/d/yyy"),"")</f>
        <v/>
      </c>
    </row>
    <row r="1238" spans="1:17" x14ac:dyDescent="0.3">
      <c r="A1238" s="6" t="s">
        <v>1989</v>
      </c>
      <c r="B1238" s="6" t="s">
        <v>8512</v>
      </c>
      <c r="C1238" s="6" t="s">
        <v>110</v>
      </c>
      <c r="D1238" s="6" t="s">
        <v>8542</v>
      </c>
      <c r="E1238" s="8" t="s">
        <v>63</v>
      </c>
      <c r="F1238" s="8">
        <v>0</v>
      </c>
      <c r="G1238" s="8">
        <v>3</v>
      </c>
      <c r="H1238" s="6" t="s">
        <v>344</v>
      </c>
      <c r="I1238" s="184" t="s">
        <v>11392</v>
      </c>
      <c r="J1238" s="184" t="s">
        <v>11392</v>
      </c>
      <c r="K1238" s="184" t="s">
        <v>11391</v>
      </c>
      <c r="L1238" s="8">
        <v>14</v>
      </c>
      <c r="M1238" s="116"/>
      <c r="P12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&lt;tr&gt;&lt;td&gt;56502-0800&lt;/td&gt;&lt;td&gt;Trial drilled shaft, 1500mm diameter&lt;/td&gt;&lt;td&gt;m&lt;/td&gt;&lt;td&gt;TRIAL DRILLED SHAFT, 60-INCH DIAMETER&lt;/td&gt;&lt;td&gt;LNFT&lt;/td&gt;&lt;td&gt;0&lt;/td&gt;&lt;td&gt;3&lt;/td&gt;&lt;td&gt;N&lt;/td&gt;&lt;td&gt; &lt;/td&gt;&lt;td&gt;&lt;/td&gt;&lt;/tr&gt;</v>
      </c>
      <c r="Q1238" s="106" t="str">
        <f>IF(PayItems[[#This Row],[Date Added / Modified]]&gt;0,TEXT(PayItems[[#This Row],[Date Added / Modified]],"m/d/yyy"),"")</f>
        <v/>
      </c>
    </row>
    <row r="1239" spans="1:17" x14ac:dyDescent="0.3">
      <c r="A1239" s="6" t="s">
        <v>1990</v>
      </c>
      <c r="B1239" s="6" t="s">
        <v>8513</v>
      </c>
      <c r="C1239" s="6" t="s">
        <v>110</v>
      </c>
      <c r="D1239" s="6" t="s">
        <v>8543</v>
      </c>
      <c r="E1239" s="8" t="s">
        <v>63</v>
      </c>
      <c r="F1239" s="8">
        <v>0</v>
      </c>
      <c r="G1239" s="8">
        <v>3</v>
      </c>
      <c r="H1239" s="6" t="s">
        <v>344</v>
      </c>
      <c r="I1239" s="184" t="s">
        <v>11392</v>
      </c>
      <c r="J1239" s="184" t="s">
        <v>11392</v>
      </c>
      <c r="K1239" s="184" t="s">
        <v>11391</v>
      </c>
      <c r="L1239" s="8">
        <v>14</v>
      </c>
      <c r="M1239" s="116"/>
      <c r="P12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&lt;tr&gt;&lt;td&gt;56502-0900&lt;/td&gt;&lt;td&gt;Trial drilled shaft, 1800mm diameter&lt;/td&gt;&lt;td&gt;m&lt;/td&gt;&lt;td&gt;TRIAL DRILLED SHAFT, 72-INCH DIAMETER&lt;/td&gt;&lt;td&gt;LNFT&lt;/td&gt;&lt;td&gt;0&lt;/td&gt;&lt;td&gt;3&lt;/td&gt;&lt;td&gt;N&lt;/td&gt;&lt;td&gt; &lt;/td&gt;&lt;td&gt;&lt;/td&gt;&lt;/tr&gt;</v>
      </c>
      <c r="Q1239" s="106" t="str">
        <f>IF(PayItems[[#This Row],[Date Added / Modified]]&gt;0,TEXT(PayItems[[#This Row],[Date Added / Modified]],"m/d/yyy"),"")</f>
        <v/>
      </c>
    </row>
    <row r="1240" spans="1:17" x14ac:dyDescent="0.3">
      <c r="A1240" s="6" t="s">
        <v>1991</v>
      </c>
      <c r="B1240" s="6" t="s">
        <v>8514</v>
      </c>
      <c r="C1240" s="6" t="s">
        <v>110</v>
      </c>
      <c r="D1240" s="6" t="s">
        <v>8544</v>
      </c>
      <c r="E1240" s="8" t="s">
        <v>63</v>
      </c>
      <c r="F1240" s="8">
        <v>0</v>
      </c>
      <c r="G1240" s="8">
        <v>3</v>
      </c>
      <c r="H1240" s="6" t="s">
        <v>344</v>
      </c>
      <c r="I1240" s="184" t="s">
        <v>11392</v>
      </c>
      <c r="J1240" s="184" t="s">
        <v>11392</v>
      </c>
      <c r="K1240" s="184" t="s">
        <v>11391</v>
      </c>
      <c r="L1240" s="8">
        <v>14</v>
      </c>
      <c r="M1240" s="116"/>
      <c r="P12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&lt;tr&gt;&lt;td&gt;56502-1000&lt;/td&gt;&lt;td&gt;Trial drilled shaft, 2100mm diameter&lt;/td&gt;&lt;td&gt;m&lt;/td&gt;&lt;td&gt;TRIAL DRILLED SHAFT, 84-INCH DIAMETER&lt;/td&gt;&lt;td&gt;LNFT&lt;/td&gt;&lt;td&gt;0&lt;/td&gt;&lt;td&gt;3&lt;/td&gt;&lt;td&gt;N&lt;/td&gt;&lt;td&gt; &lt;/td&gt;&lt;td&gt;&lt;/td&gt;&lt;/tr&gt;</v>
      </c>
      <c r="Q1240" s="106" t="str">
        <f>IF(PayItems[[#This Row],[Date Added / Modified]]&gt;0,TEXT(PayItems[[#This Row],[Date Added / Modified]],"m/d/yyy"),"")</f>
        <v/>
      </c>
    </row>
    <row r="1241" spans="1:17" x14ac:dyDescent="0.3">
      <c r="A1241" s="6" t="s">
        <v>1992</v>
      </c>
      <c r="B1241" s="6" t="s">
        <v>8515</v>
      </c>
      <c r="C1241" s="6" t="s">
        <v>110</v>
      </c>
      <c r="D1241" s="6" t="s">
        <v>8545</v>
      </c>
      <c r="E1241" s="8" t="s">
        <v>63</v>
      </c>
      <c r="F1241" s="8">
        <v>0</v>
      </c>
      <c r="G1241" s="8">
        <v>3</v>
      </c>
      <c r="H1241" s="6" t="s">
        <v>344</v>
      </c>
      <c r="I1241" s="184" t="s">
        <v>11392</v>
      </c>
      <c r="J1241" s="184" t="s">
        <v>11392</v>
      </c>
      <c r="K1241" s="184" t="s">
        <v>11391</v>
      </c>
      <c r="L1241" s="8">
        <v>14</v>
      </c>
      <c r="M1241" s="116"/>
      <c r="P12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&lt;tr&gt;&lt;td&gt;56503-0000&lt;/td&gt;&lt;td&gt;Secant pile&lt;/td&gt;&lt;td&gt;m&lt;/td&gt;&lt;td&gt;SECANT PILE&lt;/td&gt;&lt;td&gt;LNFT&lt;/td&gt;&lt;td&gt;0&lt;/td&gt;&lt;td&gt;3&lt;/td&gt;&lt;td&gt;N&lt;/td&gt;&lt;td&gt; &lt;/td&gt;&lt;td&gt;&lt;/td&gt;&lt;/tr&gt;</v>
      </c>
      <c r="Q1241" s="106" t="str">
        <f>IF(PayItems[[#This Row],[Date Added / Modified]]&gt;0,TEXT(PayItems[[#This Row],[Date Added / Modified]],"m/d/yyy"),"")</f>
        <v/>
      </c>
    </row>
    <row r="1242" spans="1:17" x14ac:dyDescent="0.3">
      <c r="A1242" s="6" t="s">
        <v>1993</v>
      </c>
      <c r="B1242" s="6" t="s">
        <v>8516</v>
      </c>
      <c r="C1242" s="6" t="s">
        <v>110</v>
      </c>
      <c r="D1242" s="6" t="s">
        <v>8546</v>
      </c>
      <c r="E1242" s="8" t="s">
        <v>63</v>
      </c>
      <c r="F1242" s="8">
        <v>0</v>
      </c>
      <c r="G1242" s="8">
        <v>3</v>
      </c>
      <c r="H1242" s="6" t="s">
        <v>344</v>
      </c>
      <c r="I1242" s="184" t="s">
        <v>11392</v>
      </c>
      <c r="J1242" s="184" t="s">
        <v>11392</v>
      </c>
      <c r="K1242" s="184" t="s">
        <v>11391</v>
      </c>
      <c r="L1242" s="8">
        <v>14</v>
      </c>
      <c r="M1242" s="116"/>
      <c r="P12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&lt;tr&gt;&lt;td&gt;56503-0100&lt;/td&gt;&lt;td&gt;Secant pile, 450mm diameter&lt;/td&gt;&lt;td&gt;m&lt;/td&gt;&lt;td&gt;SECANT PILE, 18-INCH DIAMETER&lt;/td&gt;&lt;td&gt;LNFT&lt;/td&gt;&lt;td&gt;0&lt;/td&gt;&lt;td&gt;3&lt;/td&gt;&lt;td&gt;N&lt;/td&gt;&lt;td&gt; &lt;/td&gt;&lt;td&gt;&lt;/td&gt;&lt;/tr&gt;</v>
      </c>
      <c r="Q1242" s="106" t="str">
        <f>IF(PayItems[[#This Row],[Date Added / Modified]]&gt;0,TEXT(PayItems[[#This Row],[Date Added / Modified]],"m/d/yyy"),"")</f>
        <v/>
      </c>
    </row>
    <row r="1243" spans="1:17" x14ac:dyDescent="0.3">
      <c r="A1243" s="6" t="s">
        <v>1994</v>
      </c>
      <c r="B1243" s="6" t="s">
        <v>8517</v>
      </c>
      <c r="C1243" s="6" t="s">
        <v>110</v>
      </c>
      <c r="D1243" s="6" t="s">
        <v>8547</v>
      </c>
      <c r="E1243" s="8" t="s">
        <v>63</v>
      </c>
      <c r="F1243" s="8">
        <v>0</v>
      </c>
      <c r="G1243" s="8">
        <v>3</v>
      </c>
      <c r="H1243" s="6" t="s">
        <v>344</v>
      </c>
      <c r="I1243" s="184" t="s">
        <v>11392</v>
      </c>
      <c r="J1243" s="184" t="s">
        <v>11392</v>
      </c>
      <c r="K1243" s="184" t="s">
        <v>11391</v>
      </c>
      <c r="L1243" s="8">
        <v>14</v>
      </c>
      <c r="M1243" s="116"/>
      <c r="P12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&lt;tr&gt;&lt;td&gt;56503-0200&lt;/td&gt;&lt;td&gt;Secant pile, 600mm diameter&lt;/td&gt;&lt;td&gt;m&lt;/td&gt;&lt;td&gt;SECANT PILE, 24-INCH DIAMETER&lt;/td&gt;&lt;td&gt;LNFT&lt;/td&gt;&lt;td&gt;0&lt;/td&gt;&lt;td&gt;3&lt;/td&gt;&lt;td&gt;N&lt;/td&gt;&lt;td&gt; &lt;/td&gt;&lt;td&gt;&lt;/td&gt;&lt;/tr&gt;</v>
      </c>
      <c r="Q1243" s="106" t="str">
        <f>IF(PayItems[[#This Row],[Date Added / Modified]]&gt;0,TEXT(PayItems[[#This Row],[Date Added / Modified]],"m/d/yyy"),"")</f>
        <v/>
      </c>
    </row>
    <row r="1244" spans="1:17" x14ac:dyDescent="0.3">
      <c r="A1244" s="6" t="s">
        <v>1995</v>
      </c>
      <c r="B1244" s="6" t="s">
        <v>8518</v>
      </c>
      <c r="C1244" s="6" t="s">
        <v>110</v>
      </c>
      <c r="D1244" s="6" t="s">
        <v>8548</v>
      </c>
      <c r="E1244" s="8" t="s">
        <v>63</v>
      </c>
      <c r="F1244" s="8">
        <v>0</v>
      </c>
      <c r="G1244" s="8">
        <v>3</v>
      </c>
      <c r="H1244" s="6" t="s">
        <v>344</v>
      </c>
      <c r="I1244" s="184" t="s">
        <v>11392</v>
      </c>
      <c r="J1244" s="184" t="s">
        <v>11392</v>
      </c>
      <c r="K1244" s="184" t="s">
        <v>11391</v>
      </c>
      <c r="L1244" s="8">
        <v>14</v>
      </c>
      <c r="M1244" s="116"/>
      <c r="P12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&lt;tr&gt;&lt;td&gt;56503-0300&lt;/td&gt;&lt;td&gt;Secant pile, 750mm diameter&lt;/td&gt;&lt;td&gt;m&lt;/td&gt;&lt;td&gt;SECANT PILE, 30-INCH DIAMETER&lt;/td&gt;&lt;td&gt;LNFT&lt;/td&gt;&lt;td&gt;0&lt;/td&gt;&lt;td&gt;3&lt;/td&gt;&lt;td&gt;N&lt;/td&gt;&lt;td&gt; &lt;/td&gt;&lt;td&gt;&lt;/td&gt;&lt;/tr&gt;</v>
      </c>
      <c r="Q1244" s="106" t="str">
        <f>IF(PayItems[[#This Row],[Date Added / Modified]]&gt;0,TEXT(PayItems[[#This Row],[Date Added / Modified]],"m/d/yyy"),"")</f>
        <v/>
      </c>
    </row>
    <row r="1245" spans="1:17" x14ac:dyDescent="0.3">
      <c r="A1245" s="6" t="s">
        <v>1996</v>
      </c>
      <c r="B1245" s="6" t="s">
        <v>8519</v>
      </c>
      <c r="C1245" s="6" t="s">
        <v>110</v>
      </c>
      <c r="D1245" s="6" t="s">
        <v>8549</v>
      </c>
      <c r="E1245" s="8" t="s">
        <v>63</v>
      </c>
      <c r="F1245" s="8">
        <v>0</v>
      </c>
      <c r="G1245" s="8">
        <v>3</v>
      </c>
      <c r="H1245" s="6" t="s">
        <v>344</v>
      </c>
      <c r="I1245" s="184" t="s">
        <v>11392</v>
      </c>
      <c r="J1245" s="184" t="s">
        <v>11392</v>
      </c>
      <c r="K1245" s="184" t="s">
        <v>11391</v>
      </c>
      <c r="L1245" s="8">
        <v>14</v>
      </c>
      <c r="M1245" s="116"/>
      <c r="P12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&lt;tr&gt;&lt;td&gt;56503-0400&lt;/td&gt;&lt;td&gt;Secant pile, 900mm diameter&lt;/td&gt;&lt;td&gt;m&lt;/td&gt;&lt;td&gt;SECANT PILE, 36-INCH DIAMETER&lt;/td&gt;&lt;td&gt;LNFT&lt;/td&gt;&lt;td&gt;0&lt;/td&gt;&lt;td&gt;3&lt;/td&gt;&lt;td&gt;N&lt;/td&gt;&lt;td&gt; &lt;/td&gt;&lt;td&gt;&lt;/td&gt;&lt;/tr&gt;</v>
      </c>
      <c r="Q1245" s="106" t="str">
        <f>IF(PayItems[[#This Row],[Date Added / Modified]]&gt;0,TEXT(PayItems[[#This Row],[Date Added / Modified]],"m/d/yyy"),"")</f>
        <v/>
      </c>
    </row>
    <row r="1246" spans="1:17" x14ac:dyDescent="0.3">
      <c r="A1246" s="6" t="s">
        <v>1997</v>
      </c>
      <c r="B1246" s="6" t="s">
        <v>8520</v>
      </c>
      <c r="C1246" s="6" t="s">
        <v>110</v>
      </c>
      <c r="D1246" s="6" t="s">
        <v>8550</v>
      </c>
      <c r="E1246" s="8" t="s">
        <v>63</v>
      </c>
      <c r="F1246" s="8">
        <v>0</v>
      </c>
      <c r="G1246" s="8">
        <v>3</v>
      </c>
      <c r="H1246" s="6" t="s">
        <v>344</v>
      </c>
      <c r="I1246" s="184" t="s">
        <v>11392</v>
      </c>
      <c r="J1246" s="184" t="s">
        <v>11392</v>
      </c>
      <c r="K1246" s="184" t="s">
        <v>11391</v>
      </c>
      <c r="L1246" s="8">
        <v>14</v>
      </c>
      <c r="M1246" s="116"/>
      <c r="P12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&lt;tr&gt;&lt;td&gt;56503-0500&lt;/td&gt;&lt;td&gt;Secant pile, 1050mm diameter&lt;/td&gt;&lt;td&gt;m&lt;/td&gt;&lt;td&gt;SECANT PILE, 42-INCH DIAMETER&lt;/td&gt;&lt;td&gt;LNFT&lt;/td&gt;&lt;td&gt;0&lt;/td&gt;&lt;td&gt;3&lt;/td&gt;&lt;td&gt;N&lt;/td&gt;&lt;td&gt; &lt;/td&gt;&lt;td&gt;&lt;/td&gt;&lt;/tr&gt;</v>
      </c>
      <c r="Q1246" s="106" t="str">
        <f>IF(PayItems[[#This Row],[Date Added / Modified]]&gt;0,TEXT(PayItems[[#This Row],[Date Added / Modified]],"m/d/yyy"),"")</f>
        <v/>
      </c>
    </row>
    <row r="1247" spans="1:17" x14ac:dyDescent="0.3">
      <c r="A1247" s="6" t="s">
        <v>1998</v>
      </c>
      <c r="B1247" s="6" t="s">
        <v>8521</v>
      </c>
      <c r="C1247" s="6" t="s">
        <v>110</v>
      </c>
      <c r="D1247" s="6" t="s">
        <v>8551</v>
      </c>
      <c r="E1247" s="8" t="s">
        <v>63</v>
      </c>
      <c r="F1247" s="8">
        <v>0</v>
      </c>
      <c r="G1247" s="8">
        <v>3</v>
      </c>
      <c r="H1247" s="6" t="s">
        <v>344</v>
      </c>
      <c r="I1247" s="184" t="s">
        <v>11392</v>
      </c>
      <c r="J1247" s="184" t="s">
        <v>11392</v>
      </c>
      <c r="K1247" s="184" t="s">
        <v>11391</v>
      </c>
      <c r="L1247" s="8">
        <v>14</v>
      </c>
      <c r="M1247" s="116"/>
      <c r="P12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&lt;tr&gt;&lt;td&gt;56503-0600&lt;/td&gt;&lt;td&gt;Secant pile, 1200mm diameter&lt;/td&gt;&lt;td&gt;m&lt;/td&gt;&lt;td&gt;SECANT PILE, 48-INCH DIAMETER&lt;/td&gt;&lt;td&gt;LNFT&lt;/td&gt;&lt;td&gt;0&lt;/td&gt;&lt;td&gt;3&lt;/td&gt;&lt;td&gt;N&lt;/td&gt;&lt;td&gt; &lt;/td&gt;&lt;td&gt;&lt;/td&gt;&lt;/tr&gt;</v>
      </c>
      <c r="Q1247" s="106" t="str">
        <f>IF(PayItems[[#This Row],[Date Added / Modified]]&gt;0,TEXT(PayItems[[#This Row],[Date Added / Modified]],"m/d/yyy"),"")</f>
        <v/>
      </c>
    </row>
    <row r="1248" spans="1:17" x14ac:dyDescent="0.3">
      <c r="A1248" s="6" t="s">
        <v>1999</v>
      </c>
      <c r="B1248" s="6" t="s">
        <v>8</v>
      </c>
      <c r="C1248" s="6" t="s">
        <v>6</v>
      </c>
      <c r="D1248" s="6" t="s">
        <v>2000</v>
      </c>
      <c r="E1248" s="8" t="s">
        <v>59</v>
      </c>
      <c r="F1248" s="8">
        <v>0</v>
      </c>
      <c r="G1248" s="8">
        <v>3</v>
      </c>
      <c r="H1248" s="6" t="s">
        <v>344</v>
      </c>
      <c r="I1248" s="184" t="s">
        <v>11392</v>
      </c>
      <c r="J1248" s="184" t="s">
        <v>11392</v>
      </c>
      <c r="K1248" s="184" t="s">
        <v>11391</v>
      </c>
      <c r="L1248" s="8">
        <v>14</v>
      </c>
      <c r="M1248" s="116"/>
      <c r="P12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&lt;tr&gt;&lt;td&gt;56505-0000&lt;/td&gt;&lt;td&gt;Crosshole sonic logging&lt;/td&gt;&lt;td&gt;Each&lt;/td&gt;&lt;td&gt;CROSSHOLE SONIC LOGGING&lt;/td&gt;&lt;td&gt;EACH&lt;/td&gt;&lt;td&gt;0&lt;/td&gt;&lt;td&gt;3&lt;/td&gt;&lt;td&gt;N&lt;/td&gt;&lt;td&gt; &lt;/td&gt;&lt;td&gt;&lt;/td&gt;&lt;/tr&gt;</v>
      </c>
      <c r="Q1248" s="106" t="str">
        <f>IF(PayItems[[#This Row],[Date Added / Modified]]&gt;0,TEXT(PayItems[[#This Row],[Date Added / Modified]],"m/d/yyy"),"")</f>
        <v/>
      </c>
    </row>
    <row r="1249" spans="1:17" x14ac:dyDescent="0.3">
      <c r="A1249" s="6" t="s">
        <v>2001</v>
      </c>
      <c r="B1249" s="6" t="s">
        <v>145</v>
      </c>
      <c r="C1249" s="6" t="s">
        <v>110</v>
      </c>
      <c r="D1249" s="6" t="s">
        <v>2002</v>
      </c>
      <c r="E1249" s="8" t="s">
        <v>63</v>
      </c>
      <c r="F1249" s="8">
        <v>0</v>
      </c>
      <c r="G1249" s="8">
        <v>3</v>
      </c>
      <c r="H1249" s="6" t="s">
        <v>344</v>
      </c>
      <c r="I1249" s="184" t="s">
        <v>11392</v>
      </c>
      <c r="J1249" s="184" t="s">
        <v>11392</v>
      </c>
      <c r="K1249" s="184" t="s">
        <v>11391</v>
      </c>
      <c r="L1249" s="8">
        <v>14</v>
      </c>
      <c r="M1249" s="116"/>
      <c r="P12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&lt;tr&gt;&lt;td&gt;56506-0000&lt;/td&gt;&lt;td&gt;Coring/pressure grouting&lt;/td&gt;&lt;td&gt;m&lt;/td&gt;&lt;td&gt;CORING/PRESSURE GROUTING&lt;/td&gt;&lt;td&gt;LNFT&lt;/td&gt;&lt;td&gt;0&lt;/td&gt;&lt;td&gt;3&lt;/td&gt;&lt;td&gt;N&lt;/td&gt;&lt;td&gt; &lt;/td&gt;&lt;td&gt;&lt;/td&gt;&lt;/tr&gt;</v>
      </c>
      <c r="Q1249" s="106" t="str">
        <f>IF(PayItems[[#This Row],[Date Added / Modified]]&gt;0,TEXT(PayItems[[#This Row],[Date Added / Modified]],"m/d/yyy"),"")</f>
        <v/>
      </c>
    </row>
    <row r="1250" spans="1:17" x14ac:dyDescent="0.3">
      <c r="A1250" s="6" t="s">
        <v>2003</v>
      </c>
      <c r="B1250" s="6" t="s">
        <v>146</v>
      </c>
      <c r="C1250" s="6" t="s">
        <v>110</v>
      </c>
      <c r="D1250" s="6" t="s">
        <v>2004</v>
      </c>
      <c r="E1250" s="8" t="s">
        <v>63</v>
      </c>
      <c r="F1250" s="8">
        <v>0</v>
      </c>
      <c r="G1250" s="8">
        <v>3</v>
      </c>
      <c r="H1250" s="6" t="s">
        <v>344</v>
      </c>
      <c r="I1250" s="184" t="s">
        <v>11392</v>
      </c>
      <c r="J1250" s="184" t="s">
        <v>11392</v>
      </c>
      <c r="K1250" s="184" t="s">
        <v>11391</v>
      </c>
      <c r="L1250" s="8">
        <v>14</v>
      </c>
      <c r="M1250" s="116"/>
      <c r="P12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&lt;tr&gt;&lt;td&gt;56507-0000&lt;/td&gt;&lt;td&gt;Temporary casing&lt;/td&gt;&lt;td&gt;m&lt;/td&gt;&lt;td&gt;TEMPORARY CASING&lt;/td&gt;&lt;td&gt;LNFT&lt;/td&gt;&lt;td&gt;0&lt;/td&gt;&lt;td&gt;3&lt;/td&gt;&lt;td&gt;N&lt;/td&gt;&lt;td&gt; &lt;/td&gt;&lt;td&gt;&lt;/td&gt;&lt;/tr&gt;</v>
      </c>
      <c r="Q1250" s="106" t="str">
        <f>IF(PayItems[[#This Row],[Date Added / Modified]]&gt;0,TEXT(PayItems[[#This Row],[Date Added / Modified]],"m/d/yyy"),"")</f>
        <v/>
      </c>
    </row>
    <row r="1251" spans="1:17" x14ac:dyDescent="0.3">
      <c r="A1251" s="6" t="s">
        <v>1604</v>
      </c>
      <c r="B1251" s="6" t="s">
        <v>147</v>
      </c>
      <c r="C1251" s="6" t="s">
        <v>109</v>
      </c>
      <c r="D1251" s="6" t="s">
        <v>1605</v>
      </c>
      <c r="E1251" s="8" t="s">
        <v>62</v>
      </c>
      <c r="F1251" s="8">
        <v>0</v>
      </c>
      <c r="G1251" s="8">
        <v>3</v>
      </c>
      <c r="H1251" s="6" t="s">
        <v>344</v>
      </c>
      <c r="I1251" s="184" t="s">
        <v>11392</v>
      </c>
      <c r="J1251" s="184" t="s">
        <v>11392</v>
      </c>
      <c r="K1251" s="184" t="s">
        <v>11391</v>
      </c>
      <c r="L1251" s="8">
        <v>14</v>
      </c>
      <c r="M1251" s="116"/>
      <c r="P12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&lt;tr&gt;&lt;td&gt;56601-0000&lt;/td&gt;&lt;td&gt;Shotcrete&lt;/td&gt;&lt;td&gt;m2&lt;/td&gt;&lt;td&gt;SHOTCRETE&lt;/td&gt;&lt;td&gt;SQYD&lt;/td&gt;&lt;td&gt;0&lt;/td&gt;&lt;td&gt;3&lt;/td&gt;&lt;td&gt;N&lt;/td&gt;&lt;td&gt; &lt;/td&gt;&lt;td&gt;&lt;/td&gt;&lt;/tr&gt;</v>
      </c>
      <c r="Q1251" s="106" t="str">
        <f>IF(PayItems[[#This Row],[Date Added / Modified]]&gt;0,TEXT(PayItems[[#This Row],[Date Added / Modified]],"m/d/yyy"),"")</f>
        <v/>
      </c>
    </row>
    <row r="1252" spans="1:17" x14ac:dyDescent="0.3">
      <c r="A1252" s="6" t="s">
        <v>1606</v>
      </c>
      <c r="B1252" s="6" t="s">
        <v>1607</v>
      </c>
      <c r="C1252" s="6" t="s">
        <v>109</v>
      </c>
      <c r="D1252" s="6" t="s">
        <v>1608</v>
      </c>
      <c r="E1252" s="8" t="s">
        <v>62</v>
      </c>
      <c r="F1252" s="8">
        <v>0</v>
      </c>
      <c r="G1252" s="8">
        <v>3</v>
      </c>
      <c r="H1252" s="6" t="s">
        <v>344</v>
      </c>
      <c r="I1252" s="184" t="s">
        <v>11392</v>
      </c>
      <c r="J1252" s="184" t="s">
        <v>11392</v>
      </c>
      <c r="K1252" s="184" t="s">
        <v>11391</v>
      </c>
      <c r="L1252" s="8">
        <v>14</v>
      </c>
      <c r="M1252" s="116"/>
      <c r="P12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&lt;tr&gt;&lt;td&gt;56601-0100&lt;/td&gt;&lt;td&gt;Shotcrete, grading A&lt;/td&gt;&lt;td&gt;m2&lt;/td&gt;&lt;td&gt;SHOTCRETE, GRADING A&lt;/td&gt;&lt;td&gt;SQYD&lt;/td&gt;&lt;td&gt;0&lt;/td&gt;&lt;td&gt;3&lt;/td&gt;&lt;td&gt;N&lt;/td&gt;&lt;td&gt; &lt;/td&gt;&lt;td&gt;&lt;/td&gt;&lt;/tr&gt;</v>
      </c>
      <c r="Q1252" s="106" t="str">
        <f>IF(PayItems[[#This Row],[Date Added / Modified]]&gt;0,TEXT(PayItems[[#This Row],[Date Added / Modified]],"m/d/yyy"),"")</f>
        <v/>
      </c>
    </row>
    <row r="1253" spans="1:17" x14ac:dyDescent="0.3">
      <c r="A1253" s="6" t="s">
        <v>1609</v>
      </c>
      <c r="B1253" s="6" t="s">
        <v>1610</v>
      </c>
      <c r="C1253" s="6" t="s">
        <v>109</v>
      </c>
      <c r="D1253" s="6" t="s">
        <v>1611</v>
      </c>
      <c r="E1253" s="8" t="s">
        <v>62</v>
      </c>
      <c r="F1253" s="8">
        <v>0</v>
      </c>
      <c r="G1253" s="8">
        <v>3</v>
      </c>
      <c r="H1253" s="6" t="s">
        <v>344</v>
      </c>
      <c r="I1253" s="184" t="s">
        <v>11392</v>
      </c>
      <c r="J1253" s="184" t="s">
        <v>11392</v>
      </c>
      <c r="K1253" s="184" t="s">
        <v>11391</v>
      </c>
      <c r="L1253" s="8">
        <v>14</v>
      </c>
      <c r="M1253" s="116"/>
      <c r="P12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&lt;tr&gt;&lt;td&gt;56601-0200&lt;/td&gt;&lt;td&gt;Shotcrete, grading B&lt;/td&gt;&lt;td&gt;m2&lt;/td&gt;&lt;td&gt;SHOTCRETE, GRADING B&lt;/td&gt;&lt;td&gt;SQYD&lt;/td&gt;&lt;td&gt;0&lt;/td&gt;&lt;td&gt;3&lt;/td&gt;&lt;td&gt;N&lt;/td&gt;&lt;td&gt; &lt;/td&gt;&lt;td&gt;&lt;/td&gt;&lt;/tr&gt;</v>
      </c>
      <c r="Q1253" s="106" t="str">
        <f>IF(PayItems[[#This Row],[Date Added / Modified]]&gt;0,TEXT(PayItems[[#This Row],[Date Added / Modified]],"m/d/yyy"),"")</f>
        <v/>
      </c>
    </row>
    <row r="1254" spans="1:17" x14ac:dyDescent="0.3">
      <c r="A1254" s="6" t="s">
        <v>1612</v>
      </c>
      <c r="B1254" s="6" t="s">
        <v>1613</v>
      </c>
      <c r="C1254" s="6" t="s">
        <v>109</v>
      </c>
      <c r="D1254" s="6" t="s">
        <v>1614</v>
      </c>
      <c r="E1254" s="8" t="s">
        <v>62</v>
      </c>
      <c r="F1254" s="8">
        <v>0</v>
      </c>
      <c r="G1254" s="8">
        <v>3</v>
      </c>
      <c r="H1254" s="6" t="s">
        <v>344</v>
      </c>
      <c r="I1254" s="184" t="s">
        <v>11392</v>
      </c>
      <c r="J1254" s="184" t="s">
        <v>11392</v>
      </c>
      <c r="K1254" s="184" t="s">
        <v>11391</v>
      </c>
      <c r="L1254" s="8">
        <v>14</v>
      </c>
      <c r="M1254" s="116"/>
      <c r="P12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&lt;tr&gt;&lt;td&gt;56601-1000&lt;/td&gt;&lt;td&gt;Shotcrete, 50mm depth&lt;/td&gt;&lt;td&gt;m2&lt;/td&gt;&lt;td&gt;SHOTCRETE, 2-INCH DEPTH&lt;/td&gt;&lt;td&gt;SQYD&lt;/td&gt;&lt;td&gt;0&lt;/td&gt;&lt;td&gt;3&lt;/td&gt;&lt;td&gt;N&lt;/td&gt;&lt;td&gt; &lt;/td&gt;&lt;td&gt;&lt;/td&gt;&lt;/tr&gt;</v>
      </c>
      <c r="Q1254" s="106" t="str">
        <f>IF(PayItems[[#This Row],[Date Added / Modified]]&gt;0,TEXT(PayItems[[#This Row],[Date Added / Modified]],"m/d/yyy"),"")</f>
        <v/>
      </c>
    </row>
    <row r="1255" spans="1:17" x14ac:dyDescent="0.3">
      <c r="A1255" s="6" t="s">
        <v>1615</v>
      </c>
      <c r="B1255" s="6" t="s">
        <v>1616</v>
      </c>
      <c r="C1255" s="6" t="s">
        <v>109</v>
      </c>
      <c r="D1255" s="6" t="s">
        <v>10433</v>
      </c>
      <c r="E1255" s="8" t="s">
        <v>62</v>
      </c>
      <c r="F1255" s="8">
        <v>0</v>
      </c>
      <c r="G1255" s="8">
        <v>3</v>
      </c>
      <c r="H1255" s="6" t="s">
        <v>344</v>
      </c>
      <c r="I1255" s="184" t="s">
        <v>11392</v>
      </c>
      <c r="J1255" s="184" t="s">
        <v>11392</v>
      </c>
      <c r="K1255" s="184" t="s">
        <v>11391</v>
      </c>
      <c r="L1255" s="8">
        <v>14</v>
      </c>
      <c r="M1255" s="116"/>
      <c r="P12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&lt;tr&gt;&lt;td&gt;56601-1100&lt;/td&gt;&lt;td&gt;Shotcrete, grading A, 50mm depth&lt;/td&gt;&lt;td&gt;m2&lt;/td&gt;&lt;td&gt;SHOTCRETE, GRADING A, 2-INCH DEPTH&lt;/td&gt;&lt;td&gt;SQYD&lt;/td&gt;&lt;td&gt;0&lt;/td&gt;&lt;td&gt;3&lt;/td&gt;&lt;td&gt;N&lt;/td&gt;&lt;td&gt; &lt;/td&gt;&lt;td&gt;&lt;/td&gt;&lt;/tr&gt;</v>
      </c>
      <c r="Q1255" s="106" t="str">
        <f>IF(PayItems[[#This Row],[Date Added / Modified]]&gt;0,TEXT(PayItems[[#This Row],[Date Added / Modified]],"m/d/yyy"),"")</f>
        <v/>
      </c>
    </row>
    <row r="1256" spans="1:17" x14ac:dyDescent="0.3">
      <c r="A1256" s="6" t="s">
        <v>1617</v>
      </c>
      <c r="B1256" s="6" t="s">
        <v>1618</v>
      </c>
      <c r="C1256" s="6" t="s">
        <v>109</v>
      </c>
      <c r="D1256" s="6" t="s">
        <v>10434</v>
      </c>
      <c r="E1256" s="8" t="s">
        <v>62</v>
      </c>
      <c r="F1256" s="8">
        <v>0</v>
      </c>
      <c r="G1256" s="8">
        <v>3</v>
      </c>
      <c r="H1256" s="6" t="s">
        <v>344</v>
      </c>
      <c r="I1256" s="184" t="s">
        <v>11392</v>
      </c>
      <c r="J1256" s="184" t="s">
        <v>11392</v>
      </c>
      <c r="K1256" s="184" t="s">
        <v>11391</v>
      </c>
      <c r="L1256" s="8">
        <v>14</v>
      </c>
      <c r="M1256" s="116"/>
      <c r="P12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&lt;tr&gt;&lt;td&gt;56601-1200&lt;/td&gt;&lt;td&gt;Shotcrete, grading B, 50mm depth&lt;/td&gt;&lt;td&gt;m2&lt;/td&gt;&lt;td&gt;SHOTCRETE, GRADING B, 2-INCH DEPTH&lt;/td&gt;&lt;td&gt;SQYD&lt;/td&gt;&lt;td&gt;0&lt;/td&gt;&lt;td&gt;3&lt;/td&gt;&lt;td&gt;N&lt;/td&gt;&lt;td&gt; &lt;/td&gt;&lt;td&gt;&lt;/td&gt;&lt;/tr&gt;</v>
      </c>
      <c r="Q1256" s="106" t="str">
        <f>IF(PayItems[[#This Row],[Date Added / Modified]]&gt;0,TEXT(PayItems[[#This Row],[Date Added / Modified]],"m/d/yyy"),"")</f>
        <v/>
      </c>
    </row>
    <row r="1257" spans="1:17" x14ac:dyDescent="0.3">
      <c r="A1257" s="6" t="s">
        <v>1619</v>
      </c>
      <c r="B1257" s="6" t="s">
        <v>1620</v>
      </c>
      <c r="C1257" s="6" t="s">
        <v>109</v>
      </c>
      <c r="D1257" s="6" t="s">
        <v>1621</v>
      </c>
      <c r="E1257" s="8" t="s">
        <v>62</v>
      </c>
      <c r="F1257" s="8">
        <v>0</v>
      </c>
      <c r="G1257" s="8">
        <v>3</v>
      </c>
      <c r="H1257" s="6" t="s">
        <v>344</v>
      </c>
      <c r="I1257" s="184" t="s">
        <v>11392</v>
      </c>
      <c r="J1257" s="184" t="s">
        <v>11392</v>
      </c>
      <c r="K1257" s="184" t="s">
        <v>11391</v>
      </c>
      <c r="L1257" s="8">
        <v>14</v>
      </c>
      <c r="M1257" s="116"/>
      <c r="P12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&lt;tr&gt;&lt;td&gt;56601-2000&lt;/td&gt;&lt;td&gt;Shotcrete, 100mm depth&lt;/td&gt;&lt;td&gt;m2&lt;/td&gt;&lt;td&gt;SHOTCRETE, 4-INCH DEPTH&lt;/td&gt;&lt;td&gt;SQYD&lt;/td&gt;&lt;td&gt;0&lt;/td&gt;&lt;td&gt;3&lt;/td&gt;&lt;td&gt;N&lt;/td&gt;&lt;td&gt; &lt;/td&gt;&lt;td&gt;&lt;/td&gt;&lt;/tr&gt;</v>
      </c>
      <c r="Q1257" s="106" t="str">
        <f>IF(PayItems[[#This Row],[Date Added / Modified]]&gt;0,TEXT(PayItems[[#This Row],[Date Added / Modified]],"m/d/yyy"),"")</f>
        <v/>
      </c>
    </row>
    <row r="1258" spans="1:17" x14ac:dyDescent="0.3">
      <c r="A1258" s="6" t="s">
        <v>1622</v>
      </c>
      <c r="B1258" s="6" t="s">
        <v>1623</v>
      </c>
      <c r="C1258" s="6" t="s">
        <v>109</v>
      </c>
      <c r="D1258" s="6" t="s">
        <v>10435</v>
      </c>
      <c r="E1258" s="8" t="s">
        <v>62</v>
      </c>
      <c r="F1258" s="8">
        <v>0</v>
      </c>
      <c r="G1258" s="8">
        <v>3</v>
      </c>
      <c r="H1258" s="6" t="s">
        <v>344</v>
      </c>
      <c r="I1258" s="184" t="s">
        <v>11392</v>
      </c>
      <c r="J1258" s="184" t="s">
        <v>11392</v>
      </c>
      <c r="K1258" s="184" t="s">
        <v>11391</v>
      </c>
      <c r="L1258" s="8">
        <v>14</v>
      </c>
      <c r="M1258" s="116"/>
      <c r="P12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&lt;tr&gt;&lt;td&gt;56601-2100&lt;/td&gt;&lt;td&gt;Shotcrete, grading A, 100mm depth&lt;/td&gt;&lt;td&gt;m2&lt;/td&gt;&lt;td&gt;SHOTCRETE, GRADING A, 4-INCH DEPTH&lt;/td&gt;&lt;td&gt;SQYD&lt;/td&gt;&lt;td&gt;0&lt;/td&gt;&lt;td&gt;3&lt;/td&gt;&lt;td&gt;N&lt;/td&gt;&lt;td&gt; &lt;/td&gt;&lt;td&gt;&lt;/td&gt;&lt;/tr&gt;</v>
      </c>
      <c r="Q1258" s="106" t="str">
        <f>IF(PayItems[[#This Row],[Date Added / Modified]]&gt;0,TEXT(PayItems[[#This Row],[Date Added / Modified]],"m/d/yyy"),"")</f>
        <v/>
      </c>
    </row>
    <row r="1259" spans="1:17" x14ac:dyDescent="0.3">
      <c r="A1259" s="6" t="s">
        <v>1624</v>
      </c>
      <c r="B1259" s="6" t="s">
        <v>1625</v>
      </c>
      <c r="C1259" s="6" t="s">
        <v>109</v>
      </c>
      <c r="D1259" s="6" t="s">
        <v>10436</v>
      </c>
      <c r="E1259" s="8" t="s">
        <v>62</v>
      </c>
      <c r="F1259" s="8">
        <v>0</v>
      </c>
      <c r="G1259" s="8">
        <v>3</v>
      </c>
      <c r="H1259" s="6" t="s">
        <v>344</v>
      </c>
      <c r="I1259" s="184" t="s">
        <v>11392</v>
      </c>
      <c r="J1259" s="184" t="s">
        <v>11392</v>
      </c>
      <c r="K1259" s="184" t="s">
        <v>11391</v>
      </c>
      <c r="L1259" s="8">
        <v>14</v>
      </c>
      <c r="M1259" s="116"/>
      <c r="P12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&lt;tr&gt;&lt;td&gt;56601-2200&lt;/td&gt;&lt;td&gt;Shotcrete, grading B, 100mm depth&lt;/td&gt;&lt;td&gt;m2&lt;/td&gt;&lt;td&gt;SHOTCRETE, GRADING B, 4-INCH DEPTH&lt;/td&gt;&lt;td&gt;SQYD&lt;/td&gt;&lt;td&gt;0&lt;/td&gt;&lt;td&gt;3&lt;/td&gt;&lt;td&gt;N&lt;/td&gt;&lt;td&gt; &lt;/td&gt;&lt;td&gt;&lt;/td&gt;&lt;/tr&gt;</v>
      </c>
      <c r="Q1259" s="106" t="str">
        <f>IF(PayItems[[#This Row],[Date Added / Modified]]&gt;0,TEXT(PayItems[[#This Row],[Date Added / Modified]],"m/d/yyy"),"")</f>
        <v/>
      </c>
    </row>
    <row r="1260" spans="1:17" x14ac:dyDescent="0.3">
      <c r="A1260" s="6" t="s">
        <v>1626</v>
      </c>
      <c r="B1260" s="6" t="s">
        <v>1627</v>
      </c>
      <c r="C1260" s="6" t="s">
        <v>109</v>
      </c>
      <c r="D1260" s="6" t="s">
        <v>1628</v>
      </c>
      <c r="E1260" s="8" t="s">
        <v>62</v>
      </c>
      <c r="F1260" s="8">
        <v>0</v>
      </c>
      <c r="G1260" s="8">
        <v>3</v>
      </c>
      <c r="H1260" s="6" t="s">
        <v>344</v>
      </c>
      <c r="I1260" s="184" t="s">
        <v>11392</v>
      </c>
      <c r="J1260" s="184" t="s">
        <v>11392</v>
      </c>
      <c r="K1260" s="184" t="s">
        <v>11391</v>
      </c>
      <c r="L1260" s="8">
        <v>14</v>
      </c>
      <c r="M1260" s="116"/>
      <c r="P12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&lt;tr&gt;&lt;td&gt;56601-3000&lt;/td&gt;&lt;td&gt;Shotcrete, 150mm depth&lt;/td&gt;&lt;td&gt;m2&lt;/td&gt;&lt;td&gt;SHOTCRETE, 6-INCH DEPTH&lt;/td&gt;&lt;td&gt;SQYD&lt;/td&gt;&lt;td&gt;0&lt;/td&gt;&lt;td&gt;3&lt;/td&gt;&lt;td&gt;N&lt;/td&gt;&lt;td&gt; &lt;/td&gt;&lt;td&gt;&lt;/td&gt;&lt;/tr&gt;</v>
      </c>
      <c r="Q1260" s="106" t="str">
        <f>IF(PayItems[[#This Row],[Date Added / Modified]]&gt;0,TEXT(PayItems[[#This Row],[Date Added / Modified]],"m/d/yyy"),"")</f>
        <v/>
      </c>
    </row>
    <row r="1261" spans="1:17" x14ac:dyDescent="0.3">
      <c r="A1261" s="6" t="s">
        <v>1629</v>
      </c>
      <c r="B1261" s="6" t="s">
        <v>1630</v>
      </c>
      <c r="C1261" s="6" t="s">
        <v>109</v>
      </c>
      <c r="D1261" s="6" t="s">
        <v>10437</v>
      </c>
      <c r="E1261" s="8" t="s">
        <v>62</v>
      </c>
      <c r="F1261" s="8">
        <v>0</v>
      </c>
      <c r="G1261" s="8">
        <v>3</v>
      </c>
      <c r="H1261" s="6" t="s">
        <v>344</v>
      </c>
      <c r="I1261" s="184" t="s">
        <v>11392</v>
      </c>
      <c r="J1261" s="184" t="s">
        <v>11392</v>
      </c>
      <c r="K1261" s="184" t="s">
        <v>11391</v>
      </c>
      <c r="L1261" s="8">
        <v>14</v>
      </c>
      <c r="M1261" s="116"/>
      <c r="P12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&lt;tr&gt;&lt;td&gt;56601-3100&lt;/td&gt;&lt;td&gt;Shotcrete, grading A, 150mm depth&lt;/td&gt;&lt;td&gt;m2&lt;/td&gt;&lt;td&gt;SHOTCRETE, GRADING A, 6-INCH DEPTH&lt;/td&gt;&lt;td&gt;SQYD&lt;/td&gt;&lt;td&gt;0&lt;/td&gt;&lt;td&gt;3&lt;/td&gt;&lt;td&gt;N&lt;/td&gt;&lt;td&gt; &lt;/td&gt;&lt;td&gt;&lt;/td&gt;&lt;/tr&gt;</v>
      </c>
      <c r="Q1261" s="106" t="str">
        <f>IF(PayItems[[#This Row],[Date Added / Modified]]&gt;0,TEXT(PayItems[[#This Row],[Date Added / Modified]],"m/d/yyy"),"")</f>
        <v/>
      </c>
    </row>
    <row r="1262" spans="1:17" x14ac:dyDescent="0.3">
      <c r="A1262" s="6" t="s">
        <v>1631</v>
      </c>
      <c r="B1262" s="6" t="s">
        <v>1632</v>
      </c>
      <c r="C1262" s="6" t="s">
        <v>109</v>
      </c>
      <c r="D1262" s="6" t="s">
        <v>10438</v>
      </c>
      <c r="E1262" s="8" t="s">
        <v>62</v>
      </c>
      <c r="F1262" s="8">
        <v>0</v>
      </c>
      <c r="G1262" s="8">
        <v>3</v>
      </c>
      <c r="H1262" s="6" t="s">
        <v>344</v>
      </c>
      <c r="I1262" s="184" t="s">
        <v>11392</v>
      </c>
      <c r="J1262" s="184" t="s">
        <v>11392</v>
      </c>
      <c r="K1262" s="184" t="s">
        <v>11391</v>
      </c>
      <c r="L1262" s="8">
        <v>14</v>
      </c>
      <c r="M1262" s="116"/>
      <c r="P12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&lt;tr&gt;&lt;td&gt;56601-3200&lt;/td&gt;&lt;td&gt;Shotcrete, grading B, 150mm depth&lt;/td&gt;&lt;td&gt;m2&lt;/td&gt;&lt;td&gt;SHOTCRETE, GRADING B, 6-INCH DEPTH&lt;/td&gt;&lt;td&gt;SQYD&lt;/td&gt;&lt;td&gt;0&lt;/td&gt;&lt;td&gt;3&lt;/td&gt;&lt;td&gt;N&lt;/td&gt;&lt;td&gt; &lt;/td&gt;&lt;td&gt;&lt;/td&gt;&lt;/tr&gt;</v>
      </c>
      <c r="Q1262" s="106" t="str">
        <f>IF(PayItems[[#This Row],[Date Added / Modified]]&gt;0,TEXT(PayItems[[#This Row],[Date Added / Modified]],"m/d/yyy"),"")</f>
        <v/>
      </c>
    </row>
    <row r="1263" spans="1:17" x14ac:dyDescent="0.3">
      <c r="A1263" s="6" t="s">
        <v>1633</v>
      </c>
      <c r="B1263" s="6" t="s">
        <v>147</v>
      </c>
      <c r="C1263" s="6" t="s">
        <v>113</v>
      </c>
      <c r="D1263" s="6" t="s">
        <v>1605</v>
      </c>
      <c r="E1263" s="8" t="s">
        <v>65</v>
      </c>
      <c r="F1263" s="8">
        <v>0</v>
      </c>
      <c r="G1263" s="8">
        <v>3</v>
      </c>
      <c r="H1263" s="6" t="s">
        <v>344</v>
      </c>
      <c r="I1263" s="184" t="s">
        <v>11392</v>
      </c>
      <c r="J1263" s="184" t="s">
        <v>11392</v>
      </c>
      <c r="K1263" s="184" t="s">
        <v>11391</v>
      </c>
      <c r="L1263" s="8">
        <v>14</v>
      </c>
      <c r="M1263" s="116"/>
      <c r="P12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&lt;tr&gt;&lt;td&gt;56602-0000&lt;/td&gt;&lt;td&gt;Shotcrete&lt;/td&gt;&lt;td&gt;m3&lt;/td&gt;&lt;td&gt;SHOTCRETE&lt;/td&gt;&lt;td&gt;CUYD&lt;/td&gt;&lt;td&gt;0&lt;/td&gt;&lt;td&gt;3&lt;/td&gt;&lt;td&gt;N&lt;/td&gt;&lt;td&gt; &lt;/td&gt;&lt;td&gt;&lt;/td&gt;&lt;/tr&gt;</v>
      </c>
      <c r="Q1263" s="106" t="str">
        <f>IF(PayItems[[#This Row],[Date Added / Modified]]&gt;0,TEXT(PayItems[[#This Row],[Date Added / Modified]],"m/d/yyy"),"")</f>
        <v/>
      </c>
    </row>
    <row r="1264" spans="1:17" x14ac:dyDescent="0.3">
      <c r="A1264" s="6" t="s">
        <v>1634</v>
      </c>
      <c r="B1264" s="6" t="s">
        <v>1607</v>
      </c>
      <c r="C1264" s="6" t="s">
        <v>113</v>
      </c>
      <c r="D1264" s="6" t="s">
        <v>1608</v>
      </c>
      <c r="E1264" s="8" t="s">
        <v>65</v>
      </c>
      <c r="F1264" s="8">
        <v>0</v>
      </c>
      <c r="G1264" s="8">
        <v>3</v>
      </c>
      <c r="H1264" s="6" t="s">
        <v>344</v>
      </c>
      <c r="I1264" s="184" t="s">
        <v>11392</v>
      </c>
      <c r="J1264" s="184" t="s">
        <v>11392</v>
      </c>
      <c r="K1264" s="184" t="s">
        <v>11391</v>
      </c>
      <c r="L1264" s="8">
        <v>14</v>
      </c>
      <c r="M1264" s="116"/>
      <c r="P12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&lt;tr&gt;&lt;td&gt;56602-0100&lt;/td&gt;&lt;td&gt;Shotcrete, grading A&lt;/td&gt;&lt;td&gt;m3&lt;/td&gt;&lt;td&gt;SHOTCRETE, GRADING A&lt;/td&gt;&lt;td&gt;CUYD&lt;/td&gt;&lt;td&gt;0&lt;/td&gt;&lt;td&gt;3&lt;/td&gt;&lt;td&gt;N&lt;/td&gt;&lt;td&gt; &lt;/td&gt;&lt;td&gt;&lt;/td&gt;&lt;/tr&gt;</v>
      </c>
      <c r="Q1264" s="106" t="str">
        <f>IF(PayItems[[#This Row],[Date Added / Modified]]&gt;0,TEXT(PayItems[[#This Row],[Date Added / Modified]],"m/d/yyy"),"")</f>
        <v/>
      </c>
    </row>
    <row r="1265" spans="1:17" x14ac:dyDescent="0.3">
      <c r="A1265" s="6" t="s">
        <v>1635</v>
      </c>
      <c r="B1265" s="6" t="s">
        <v>1610</v>
      </c>
      <c r="C1265" s="6" t="s">
        <v>113</v>
      </c>
      <c r="D1265" s="6" t="s">
        <v>1611</v>
      </c>
      <c r="E1265" s="8" t="s">
        <v>65</v>
      </c>
      <c r="F1265" s="8">
        <v>0</v>
      </c>
      <c r="G1265" s="8">
        <v>3</v>
      </c>
      <c r="H1265" s="6" t="s">
        <v>344</v>
      </c>
      <c r="I1265" s="184" t="s">
        <v>11392</v>
      </c>
      <c r="J1265" s="184" t="s">
        <v>11392</v>
      </c>
      <c r="K1265" s="184" t="s">
        <v>11391</v>
      </c>
      <c r="L1265" s="8">
        <v>14</v>
      </c>
      <c r="M1265" s="116"/>
      <c r="P12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&lt;tr&gt;&lt;td&gt;56602-0200&lt;/td&gt;&lt;td&gt;Shotcrete, grading B&lt;/td&gt;&lt;td&gt;m3&lt;/td&gt;&lt;td&gt;SHOTCRETE, GRADING B&lt;/td&gt;&lt;td&gt;CUYD&lt;/td&gt;&lt;td&gt;0&lt;/td&gt;&lt;td&gt;3&lt;/td&gt;&lt;td&gt;N&lt;/td&gt;&lt;td&gt; &lt;/td&gt;&lt;td&gt;&lt;/td&gt;&lt;/tr&gt;</v>
      </c>
      <c r="Q1265" s="106" t="str">
        <f>IF(PayItems[[#This Row],[Date Added / Modified]]&gt;0,TEXT(PayItems[[#This Row],[Date Added / Modified]],"m/d/yyy"),"")</f>
        <v/>
      </c>
    </row>
    <row r="1266" spans="1:17" x14ac:dyDescent="0.3">
      <c r="A1266" s="6" t="s">
        <v>1636</v>
      </c>
      <c r="B1266" s="6" t="s">
        <v>148</v>
      </c>
      <c r="C1266" s="6" t="s">
        <v>109</v>
      </c>
      <c r="D1266" s="6" t="s">
        <v>1637</v>
      </c>
      <c r="E1266" s="8" t="s">
        <v>62</v>
      </c>
      <c r="F1266" s="8">
        <v>0</v>
      </c>
      <c r="G1266" s="8">
        <v>3</v>
      </c>
      <c r="H1266" s="6" t="s">
        <v>344</v>
      </c>
      <c r="I1266" s="184" t="s">
        <v>11392</v>
      </c>
      <c r="J1266" s="184" t="s">
        <v>11392</v>
      </c>
      <c r="K1266" s="184" t="s">
        <v>11391</v>
      </c>
      <c r="L1266" s="8">
        <v>14</v>
      </c>
      <c r="M1266" s="116"/>
      <c r="P12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&lt;tr&gt;&lt;td&gt;56603-0000&lt;/td&gt;&lt;td&gt;Reinforced shotcrete&lt;/td&gt;&lt;td&gt;m2&lt;/td&gt;&lt;td&gt;REINFORCED SHOTCRETE&lt;/td&gt;&lt;td&gt;SQYD&lt;/td&gt;&lt;td&gt;0&lt;/td&gt;&lt;td&gt;3&lt;/td&gt;&lt;td&gt;N&lt;/td&gt;&lt;td&gt; &lt;/td&gt;&lt;td&gt;&lt;/td&gt;&lt;/tr&gt;</v>
      </c>
      <c r="Q1266" s="106" t="str">
        <f>IF(PayItems[[#This Row],[Date Added / Modified]]&gt;0,TEXT(PayItems[[#This Row],[Date Added / Modified]],"m/d/yyy"),"")</f>
        <v/>
      </c>
    </row>
    <row r="1267" spans="1:17" x14ac:dyDescent="0.3">
      <c r="A1267" s="6" t="s">
        <v>1638</v>
      </c>
      <c r="B1267" s="6" t="s">
        <v>1639</v>
      </c>
      <c r="C1267" s="6" t="s">
        <v>109</v>
      </c>
      <c r="D1267" s="6" t="s">
        <v>1640</v>
      </c>
      <c r="E1267" s="8" t="s">
        <v>62</v>
      </c>
      <c r="F1267" s="8">
        <v>0</v>
      </c>
      <c r="G1267" s="8">
        <v>3</v>
      </c>
      <c r="H1267" s="6" t="s">
        <v>344</v>
      </c>
      <c r="I1267" s="184" t="s">
        <v>11392</v>
      </c>
      <c r="J1267" s="184" t="s">
        <v>11392</v>
      </c>
      <c r="K1267" s="184" t="s">
        <v>11391</v>
      </c>
      <c r="L1267" s="8">
        <v>14</v>
      </c>
      <c r="M1267" s="116"/>
      <c r="P12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&lt;tr&gt;&lt;td&gt;56603-0100&lt;/td&gt;&lt;td&gt;Reinforced shotcrete, grading A&lt;/td&gt;&lt;td&gt;m2&lt;/td&gt;&lt;td&gt;REINFORCED SHOTCRETE, GRADING A&lt;/td&gt;&lt;td&gt;SQYD&lt;/td&gt;&lt;td&gt;0&lt;/td&gt;&lt;td&gt;3&lt;/td&gt;&lt;td&gt;N&lt;/td&gt;&lt;td&gt; &lt;/td&gt;&lt;td&gt;&lt;/td&gt;&lt;/tr&gt;</v>
      </c>
      <c r="Q1267" s="106" t="str">
        <f>IF(PayItems[[#This Row],[Date Added / Modified]]&gt;0,TEXT(PayItems[[#This Row],[Date Added / Modified]],"m/d/yyy"),"")</f>
        <v/>
      </c>
    </row>
    <row r="1268" spans="1:17" x14ac:dyDescent="0.3">
      <c r="A1268" s="6" t="s">
        <v>1641</v>
      </c>
      <c r="B1268" s="6" t="s">
        <v>1642</v>
      </c>
      <c r="C1268" s="6" t="s">
        <v>109</v>
      </c>
      <c r="D1268" s="6" t="s">
        <v>1643</v>
      </c>
      <c r="E1268" s="8" t="s">
        <v>62</v>
      </c>
      <c r="F1268" s="8">
        <v>0</v>
      </c>
      <c r="G1268" s="8">
        <v>3</v>
      </c>
      <c r="H1268" s="6" t="s">
        <v>344</v>
      </c>
      <c r="I1268" s="184" t="s">
        <v>11392</v>
      </c>
      <c r="J1268" s="184" t="s">
        <v>11392</v>
      </c>
      <c r="K1268" s="184" t="s">
        <v>11391</v>
      </c>
      <c r="L1268" s="8">
        <v>14</v>
      </c>
      <c r="M1268" s="116"/>
      <c r="P12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&lt;tr&gt;&lt;td&gt;56603-0200&lt;/td&gt;&lt;td&gt;Reinforced shotcrete, grading B&lt;/td&gt;&lt;td&gt;m2&lt;/td&gt;&lt;td&gt;REINFORCED SHOTCRETE, GRADING B&lt;/td&gt;&lt;td&gt;SQYD&lt;/td&gt;&lt;td&gt;0&lt;/td&gt;&lt;td&gt;3&lt;/td&gt;&lt;td&gt;N&lt;/td&gt;&lt;td&gt; &lt;/td&gt;&lt;td&gt;&lt;/td&gt;&lt;/tr&gt;</v>
      </c>
      <c r="Q1268" s="106" t="str">
        <f>IF(PayItems[[#This Row],[Date Added / Modified]]&gt;0,TEXT(PayItems[[#This Row],[Date Added / Modified]],"m/d/yyy"),"")</f>
        <v/>
      </c>
    </row>
    <row r="1269" spans="1:17" x14ac:dyDescent="0.3">
      <c r="A1269" s="6" t="s">
        <v>1644</v>
      </c>
      <c r="B1269" s="6" t="s">
        <v>1645</v>
      </c>
      <c r="C1269" s="6" t="s">
        <v>109</v>
      </c>
      <c r="D1269" s="6" t="s">
        <v>1646</v>
      </c>
      <c r="E1269" s="8" t="s">
        <v>62</v>
      </c>
      <c r="F1269" s="8">
        <v>0</v>
      </c>
      <c r="G1269" s="8">
        <v>3</v>
      </c>
      <c r="H1269" s="6" t="s">
        <v>344</v>
      </c>
      <c r="I1269" s="184" t="s">
        <v>11392</v>
      </c>
      <c r="J1269" s="184" t="s">
        <v>11392</v>
      </c>
      <c r="K1269" s="184" t="s">
        <v>11391</v>
      </c>
      <c r="L1269" s="8">
        <v>14</v>
      </c>
      <c r="M1269" s="116"/>
      <c r="P12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&lt;tr&gt;&lt;td&gt;56603-1000&lt;/td&gt;&lt;td&gt;Reinforced shotcrete, 50mm depth&lt;/td&gt;&lt;td&gt;m2&lt;/td&gt;&lt;td&gt;REINFORCED SHOTCRETE, 2-INCH DEPTH&lt;/td&gt;&lt;td&gt;SQYD&lt;/td&gt;&lt;td&gt;0&lt;/td&gt;&lt;td&gt;3&lt;/td&gt;&lt;td&gt;N&lt;/td&gt;&lt;td&gt; &lt;/td&gt;&lt;td&gt;&lt;/td&gt;&lt;/tr&gt;</v>
      </c>
      <c r="Q1269" s="106" t="str">
        <f>IF(PayItems[[#This Row],[Date Added / Modified]]&gt;0,TEXT(PayItems[[#This Row],[Date Added / Modified]],"m/d/yyy"),"")</f>
        <v/>
      </c>
    </row>
    <row r="1270" spans="1:17" x14ac:dyDescent="0.3">
      <c r="A1270" s="6" t="s">
        <v>1647</v>
      </c>
      <c r="B1270" s="6" t="s">
        <v>1648</v>
      </c>
      <c r="C1270" s="6" t="s">
        <v>109</v>
      </c>
      <c r="D1270" s="6" t="s">
        <v>10439</v>
      </c>
      <c r="E1270" s="8" t="s">
        <v>62</v>
      </c>
      <c r="F1270" s="8">
        <v>0</v>
      </c>
      <c r="G1270" s="8">
        <v>3</v>
      </c>
      <c r="H1270" s="6" t="s">
        <v>344</v>
      </c>
      <c r="I1270" s="184" t="s">
        <v>11392</v>
      </c>
      <c r="J1270" s="184" t="s">
        <v>11392</v>
      </c>
      <c r="K1270" s="184" t="s">
        <v>11391</v>
      </c>
      <c r="L1270" s="8">
        <v>14</v>
      </c>
      <c r="M1270" s="116"/>
      <c r="P12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&lt;tr&gt;&lt;td&gt;56603-1100&lt;/td&gt;&lt;td&gt;Reinforced shotcrete, grading A, 50mm depth&lt;/td&gt;&lt;td&gt;m2&lt;/td&gt;&lt;td&gt;REINFORCED SHOTCRETE, GRADING A, 2-INCH DEPTH&lt;/td&gt;&lt;td&gt;SQYD&lt;/td&gt;&lt;td&gt;0&lt;/td&gt;&lt;td&gt;3&lt;/td&gt;&lt;td&gt;N&lt;/td&gt;&lt;td&gt; &lt;/td&gt;&lt;td&gt;&lt;/td&gt;&lt;/tr&gt;</v>
      </c>
      <c r="Q1270" s="106" t="str">
        <f>IF(PayItems[[#This Row],[Date Added / Modified]]&gt;0,TEXT(PayItems[[#This Row],[Date Added / Modified]],"m/d/yyy"),"")</f>
        <v/>
      </c>
    </row>
    <row r="1271" spans="1:17" x14ac:dyDescent="0.3">
      <c r="A1271" s="6" t="s">
        <v>1649</v>
      </c>
      <c r="B1271" s="6" t="s">
        <v>1650</v>
      </c>
      <c r="C1271" s="6" t="s">
        <v>109</v>
      </c>
      <c r="D1271" s="6" t="s">
        <v>10440</v>
      </c>
      <c r="E1271" s="8" t="s">
        <v>62</v>
      </c>
      <c r="F1271" s="8">
        <v>0</v>
      </c>
      <c r="G1271" s="8">
        <v>3</v>
      </c>
      <c r="H1271" s="6" t="s">
        <v>344</v>
      </c>
      <c r="I1271" s="184" t="s">
        <v>11392</v>
      </c>
      <c r="J1271" s="184" t="s">
        <v>11392</v>
      </c>
      <c r="K1271" s="184" t="s">
        <v>11391</v>
      </c>
      <c r="L1271" s="8">
        <v>14</v>
      </c>
      <c r="M1271" s="116"/>
      <c r="P12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&lt;tr&gt;&lt;td&gt;56603-1200&lt;/td&gt;&lt;td&gt;Reinforced shotcrete, grading B, 50mm depth&lt;/td&gt;&lt;td&gt;m2&lt;/td&gt;&lt;td&gt;REINFORCED SHOTCRETE, GRADING B, 2-INCH DEPTH&lt;/td&gt;&lt;td&gt;SQYD&lt;/td&gt;&lt;td&gt;0&lt;/td&gt;&lt;td&gt;3&lt;/td&gt;&lt;td&gt;N&lt;/td&gt;&lt;td&gt; &lt;/td&gt;&lt;td&gt;&lt;/td&gt;&lt;/tr&gt;</v>
      </c>
      <c r="Q1271" s="106" t="str">
        <f>IF(PayItems[[#This Row],[Date Added / Modified]]&gt;0,TEXT(PayItems[[#This Row],[Date Added / Modified]],"m/d/yyy"),"")</f>
        <v/>
      </c>
    </row>
    <row r="1272" spans="1:17" x14ac:dyDescent="0.3">
      <c r="A1272" s="6" t="s">
        <v>1651</v>
      </c>
      <c r="B1272" s="6" t="s">
        <v>1652</v>
      </c>
      <c r="C1272" s="6" t="s">
        <v>109</v>
      </c>
      <c r="D1272" s="6" t="s">
        <v>1653</v>
      </c>
      <c r="E1272" s="8" t="s">
        <v>62</v>
      </c>
      <c r="F1272" s="8">
        <v>0</v>
      </c>
      <c r="G1272" s="8">
        <v>3</v>
      </c>
      <c r="H1272" s="6" t="s">
        <v>344</v>
      </c>
      <c r="I1272" s="184" t="s">
        <v>11392</v>
      </c>
      <c r="J1272" s="184" t="s">
        <v>11392</v>
      </c>
      <c r="K1272" s="184" t="s">
        <v>11391</v>
      </c>
      <c r="L1272" s="8">
        <v>14</v>
      </c>
      <c r="M1272" s="116"/>
      <c r="P12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&lt;tr&gt;&lt;td&gt;56603-2000&lt;/td&gt;&lt;td&gt;Reinforced shotcrete, 100mm depth&lt;/td&gt;&lt;td&gt;m2&lt;/td&gt;&lt;td&gt;REINFORCED SHOTCRETE, 4-INCH DEPTH&lt;/td&gt;&lt;td&gt;SQYD&lt;/td&gt;&lt;td&gt;0&lt;/td&gt;&lt;td&gt;3&lt;/td&gt;&lt;td&gt;N&lt;/td&gt;&lt;td&gt; &lt;/td&gt;&lt;td&gt;&lt;/td&gt;&lt;/tr&gt;</v>
      </c>
      <c r="Q1272" s="106" t="str">
        <f>IF(PayItems[[#This Row],[Date Added / Modified]]&gt;0,TEXT(PayItems[[#This Row],[Date Added / Modified]],"m/d/yyy"),"")</f>
        <v/>
      </c>
    </row>
    <row r="1273" spans="1:17" x14ac:dyDescent="0.3">
      <c r="A1273" s="6" t="s">
        <v>1654</v>
      </c>
      <c r="B1273" s="6" t="s">
        <v>1655</v>
      </c>
      <c r="C1273" s="6" t="s">
        <v>109</v>
      </c>
      <c r="D1273" s="6" t="s">
        <v>10441</v>
      </c>
      <c r="E1273" s="8" t="s">
        <v>62</v>
      </c>
      <c r="F1273" s="8">
        <v>0</v>
      </c>
      <c r="G1273" s="8">
        <v>3</v>
      </c>
      <c r="H1273" s="6" t="s">
        <v>344</v>
      </c>
      <c r="I1273" s="184" t="s">
        <v>11392</v>
      </c>
      <c r="J1273" s="184" t="s">
        <v>11392</v>
      </c>
      <c r="K1273" s="184" t="s">
        <v>11391</v>
      </c>
      <c r="L1273" s="8">
        <v>14</v>
      </c>
      <c r="M1273" s="116"/>
      <c r="P12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&lt;tr&gt;&lt;td&gt;56603-2100&lt;/td&gt;&lt;td&gt;Reinforced shotcrete, grading A, 100mm depth&lt;/td&gt;&lt;td&gt;m2&lt;/td&gt;&lt;td&gt;REINFORCED SHOTCRETE, GRADING A, 4-INCH DEPTH&lt;/td&gt;&lt;td&gt;SQYD&lt;/td&gt;&lt;td&gt;0&lt;/td&gt;&lt;td&gt;3&lt;/td&gt;&lt;td&gt;N&lt;/td&gt;&lt;td&gt; &lt;/td&gt;&lt;td&gt;&lt;/td&gt;&lt;/tr&gt;</v>
      </c>
      <c r="Q1273" s="106" t="str">
        <f>IF(PayItems[[#This Row],[Date Added / Modified]]&gt;0,TEXT(PayItems[[#This Row],[Date Added / Modified]],"m/d/yyy"),"")</f>
        <v/>
      </c>
    </row>
    <row r="1274" spans="1:17" x14ac:dyDescent="0.3">
      <c r="A1274" s="6" t="s">
        <v>1656</v>
      </c>
      <c r="B1274" s="6" t="s">
        <v>1657</v>
      </c>
      <c r="C1274" s="6" t="s">
        <v>109</v>
      </c>
      <c r="D1274" s="6" t="s">
        <v>10442</v>
      </c>
      <c r="E1274" s="8" t="s">
        <v>62</v>
      </c>
      <c r="F1274" s="8">
        <v>0</v>
      </c>
      <c r="G1274" s="8">
        <v>3</v>
      </c>
      <c r="H1274" s="6" t="s">
        <v>344</v>
      </c>
      <c r="I1274" s="184" t="s">
        <v>11392</v>
      </c>
      <c r="J1274" s="184" t="s">
        <v>11392</v>
      </c>
      <c r="K1274" s="184" t="s">
        <v>11391</v>
      </c>
      <c r="L1274" s="8">
        <v>14</v>
      </c>
      <c r="M1274" s="116"/>
      <c r="P12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&lt;tr&gt;&lt;td&gt;56603-2200&lt;/td&gt;&lt;td&gt;Reinforced shotcrete, grading B, 100mm depth&lt;/td&gt;&lt;td&gt;m2&lt;/td&gt;&lt;td&gt;REINFORCED SHOTCRETE, GRADING B, 4-INCH DEPTH&lt;/td&gt;&lt;td&gt;SQYD&lt;/td&gt;&lt;td&gt;0&lt;/td&gt;&lt;td&gt;3&lt;/td&gt;&lt;td&gt;N&lt;/td&gt;&lt;td&gt; &lt;/td&gt;&lt;td&gt;&lt;/td&gt;&lt;/tr&gt;</v>
      </c>
      <c r="Q1274" s="106" t="str">
        <f>IF(PayItems[[#This Row],[Date Added / Modified]]&gt;0,TEXT(PayItems[[#This Row],[Date Added / Modified]],"m/d/yyy"),"")</f>
        <v/>
      </c>
    </row>
    <row r="1275" spans="1:17" x14ac:dyDescent="0.3">
      <c r="A1275" s="6" t="s">
        <v>1658</v>
      </c>
      <c r="B1275" s="6" t="s">
        <v>1659</v>
      </c>
      <c r="C1275" s="6" t="s">
        <v>109</v>
      </c>
      <c r="D1275" s="6" t="s">
        <v>1660</v>
      </c>
      <c r="E1275" s="8" t="s">
        <v>62</v>
      </c>
      <c r="F1275" s="8">
        <v>0</v>
      </c>
      <c r="G1275" s="8">
        <v>3</v>
      </c>
      <c r="H1275" s="6" t="s">
        <v>344</v>
      </c>
      <c r="I1275" s="184" t="s">
        <v>11392</v>
      </c>
      <c r="J1275" s="184" t="s">
        <v>11392</v>
      </c>
      <c r="K1275" s="184" t="s">
        <v>11391</v>
      </c>
      <c r="L1275" s="8">
        <v>14</v>
      </c>
      <c r="M1275" s="116"/>
      <c r="P12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&lt;tr&gt;&lt;td&gt;56603-3000&lt;/td&gt;&lt;td&gt;Reinforced shotcrete, 150mm depth&lt;/td&gt;&lt;td&gt;m2&lt;/td&gt;&lt;td&gt;REINFORCED SHOTCRETE, 6-INCH DEPTH&lt;/td&gt;&lt;td&gt;SQYD&lt;/td&gt;&lt;td&gt;0&lt;/td&gt;&lt;td&gt;3&lt;/td&gt;&lt;td&gt;N&lt;/td&gt;&lt;td&gt; &lt;/td&gt;&lt;td&gt;&lt;/td&gt;&lt;/tr&gt;</v>
      </c>
      <c r="Q1275" s="106" t="str">
        <f>IF(PayItems[[#This Row],[Date Added / Modified]]&gt;0,TEXT(PayItems[[#This Row],[Date Added / Modified]],"m/d/yyy"),"")</f>
        <v/>
      </c>
    </row>
    <row r="1276" spans="1:17" x14ac:dyDescent="0.3">
      <c r="A1276" s="6" t="s">
        <v>1661</v>
      </c>
      <c r="B1276" s="6" t="s">
        <v>1662</v>
      </c>
      <c r="C1276" s="6" t="s">
        <v>109</v>
      </c>
      <c r="D1276" s="6" t="s">
        <v>10443</v>
      </c>
      <c r="E1276" s="8" t="s">
        <v>62</v>
      </c>
      <c r="F1276" s="8">
        <v>0</v>
      </c>
      <c r="G1276" s="8">
        <v>3</v>
      </c>
      <c r="H1276" s="6" t="s">
        <v>344</v>
      </c>
      <c r="I1276" s="184" t="s">
        <v>11392</v>
      </c>
      <c r="J1276" s="184" t="s">
        <v>11392</v>
      </c>
      <c r="K1276" s="184" t="s">
        <v>11391</v>
      </c>
      <c r="L1276" s="8">
        <v>14</v>
      </c>
      <c r="M1276" s="116"/>
      <c r="P12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&lt;tr&gt;&lt;td&gt;56603-3100&lt;/td&gt;&lt;td&gt;Reinforced shotcrete, grading A, 150mm depth&lt;/td&gt;&lt;td&gt;m2&lt;/td&gt;&lt;td&gt;REINFORCED SHOTCRETE, GRADING A, 6-INCH DEPTH&lt;/td&gt;&lt;td&gt;SQYD&lt;/td&gt;&lt;td&gt;0&lt;/td&gt;&lt;td&gt;3&lt;/td&gt;&lt;td&gt;N&lt;/td&gt;&lt;td&gt; &lt;/td&gt;&lt;td&gt;&lt;/td&gt;&lt;/tr&gt;</v>
      </c>
      <c r="Q1276" s="106" t="str">
        <f>IF(PayItems[[#This Row],[Date Added / Modified]]&gt;0,TEXT(PayItems[[#This Row],[Date Added / Modified]],"m/d/yyy"),"")</f>
        <v/>
      </c>
    </row>
    <row r="1277" spans="1:17" x14ac:dyDescent="0.3">
      <c r="A1277" s="6" t="s">
        <v>1663</v>
      </c>
      <c r="B1277" s="6" t="s">
        <v>1664</v>
      </c>
      <c r="C1277" s="6" t="s">
        <v>109</v>
      </c>
      <c r="D1277" s="6" t="s">
        <v>10444</v>
      </c>
      <c r="E1277" s="8" t="s">
        <v>62</v>
      </c>
      <c r="F1277" s="8">
        <v>0</v>
      </c>
      <c r="G1277" s="8">
        <v>3</v>
      </c>
      <c r="H1277" s="6" t="s">
        <v>344</v>
      </c>
      <c r="I1277" s="184" t="s">
        <v>11392</v>
      </c>
      <c r="J1277" s="184" t="s">
        <v>11392</v>
      </c>
      <c r="K1277" s="184" t="s">
        <v>11391</v>
      </c>
      <c r="L1277" s="8">
        <v>14</v>
      </c>
      <c r="M1277" s="116"/>
      <c r="P12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&lt;tr&gt;&lt;td&gt;56603-3200&lt;/td&gt;&lt;td&gt;Reinforced shotcrete, grading B, 150mm depth&lt;/td&gt;&lt;td&gt;m2&lt;/td&gt;&lt;td&gt;REINFORCED SHOTCRETE, GRADING B, 6-INCH DEPTH&lt;/td&gt;&lt;td&gt;SQYD&lt;/td&gt;&lt;td&gt;0&lt;/td&gt;&lt;td&gt;3&lt;/td&gt;&lt;td&gt;N&lt;/td&gt;&lt;td&gt; &lt;/td&gt;&lt;td&gt;&lt;/td&gt;&lt;/tr&gt;</v>
      </c>
      <c r="Q1277" s="106" t="str">
        <f>IF(PayItems[[#This Row],[Date Added / Modified]]&gt;0,TEXT(PayItems[[#This Row],[Date Added / Modified]],"m/d/yyy"),"")</f>
        <v/>
      </c>
    </row>
    <row r="1278" spans="1:17" x14ac:dyDescent="0.3">
      <c r="A1278" s="6" t="s">
        <v>1665</v>
      </c>
      <c r="B1278" s="6" t="s">
        <v>1666</v>
      </c>
      <c r="C1278" s="6" t="s">
        <v>109</v>
      </c>
      <c r="D1278" s="6" t="s">
        <v>1667</v>
      </c>
      <c r="E1278" s="8" t="s">
        <v>62</v>
      </c>
      <c r="F1278" s="8">
        <v>0</v>
      </c>
      <c r="G1278" s="8">
        <v>3</v>
      </c>
      <c r="H1278" s="6" t="s">
        <v>344</v>
      </c>
      <c r="I1278" s="184" t="s">
        <v>11392</v>
      </c>
      <c r="J1278" s="184" t="s">
        <v>11392</v>
      </c>
      <c r="K1278" s="184" t="s">
        <v>11391</v>
      </c>
      <c r="L1278" s="8">
        <v>14</v>
      </c>
      <c r="M1278" s="116"/>
      <c r="P12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&lt;tr&gt;&lt;td&gt;56603-4000&lt;/td&gt;&lt;td&gt;Reinforced shotcrete, 200mm depth&lt;/td&gt;&lt;td&gt;m2&lt;/td&gt;&lt;td&gt;REINFORCED SHOTCRETE, 8-INCH DEPTH&lt;/td&gt;&lt;td&gt;SQYD&lt;/td&gt;&lt;td&gt;0&lt;/td&gt;&lt;td&gt;3&lt;/td&gt;&lt;td&gt;N&lt;/td&gt;&lt;td&gt; &lt;/td&gt;&lt;td&gt;&lt;/td&gt;&lt;/tr&gt;</v>
      </c>
      <c r="Q1278" s="106" t="str">
        <f>IF(PayItems[[#This Row],[Date Added / Modified]]&gt;0,TEXT(PayItems[[#This Row],[Date Added / Modified]],"m/d/yyy"),"")</f>
        <v/>
      </c>
    </row>
    <row r="1279" spans="1:17" x14ac:dyDescent="0.3">
      <c r="A1279" s="6" t="s">
        <v>1668</v>
      </c>
      <c r="B1279" s="6" t="s">
        <v>1669</v>
      </c>
      <c r="C1279" s="6" t="s">
        <v>109</v>
      </c>
      <c r="D1279" s="6" t="s">
        <v>10445</v>
      </c>
      <c r="E1279" s="8" t="s">
        <v>62</v>
      </c>
      <c r="F1279" s="8">
        <v>0</v>
      </c>
      <c r="G1279" s="8">
        <v>3</v>
      </c>
      <c r="H1279" s="6" t="s">
        <v>344</v>
      </c>
      <c r="I1279" s="184" t="s">
        <v>11392</v>
      </c>
      <c r="J1279" s="184" t="s">
        <v>11392</v>
      </c>
      <c r="K1279" s="184" t="s">
        <v>11391</v>
      </c>
      <c r="L1279" s="8">
        <v>14</v>
      </c>
      <c r="M1279" s="116"/>
      <c r="P12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&lt;tr&gt;&lt;td&gt;56603-4100&lt;/td&gt;&lt;td&gt;Reinforced shotcrete, grading A, 200mm depth&lt;/td&gt;&lt;td&gt;m2&lt;/td&gt;&lt;td&gt;REINFORCED SHOTCRETE, GRADING A, 8-INCH DEPTH&lt;/td&gt;&lt;td&gt;SQYD&lt;/td&gt;&lt;td&gt;0&lt;/td&gt;&lt;td&gt;3&lt;/td&gt;&lt;td&gt;N&lt;/td&gt;&lt;td&gt; &lt;/td&gt;&lt;td&gt;&lt;/td&gt;&lt;/tr&gt;</v>
      </c>
      <c r="Q1279" s="106" t="str">
        <f>IF(PayItems[[#This Row],[Date Added / Modified]]&gt;0,TEXT(PayItems[[#This Row],[Date Added / Modified]],"m/d/yyy"),"")</f>
        <v/>
      </c>
    </row>
    <row r="1280" spans="1:17" x14ac:dyDescent="0.3">
      <c r="A1280" s="6" t="s">
        <v>1670</v>
      </c>
      <c r="B1280" s="6" t="s">
        <v>1671</v>
      </c>
      <c r="C1280" s="6" t="s">
        <v>109</v>
      </c>
      <c r="D1280" s="6" t="s">
        <v>10446</v>
      </c>
      <c r="E1280" s="8" t="s">
        <v>62</v>
      </c>
      <c r="F1280" s="8">
        <v>0</v>
      </c>
      <c r="G1280" s="8">
        <v>3</v>
      </c>
      <c r="H1280" s="6" t="s">
        <v>344</v>
      </c>
      <c r="I1280" s="184" t="s">
        <v>11392</v>
      </c>
      <c r="J1280" s="184" t="s">
        <v>11392</v>
      </c>
      <c r="K1280" s="184" t="s">
        <v>11391</v>
      </c>
      <c r="L1280" s="8">
        <v>14</v>
      </c>
      <c r="M1280" s="116"/>
      <c r="P12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&lt;tr&gt;&lt;td&gt;56603-4200&lt;/td&gt;&lt;td&gt;Reinforced shotcrete, grading B, 200mm depth&lt;/td&gt;&lt;td&gt;m2&lt;/td&gt;&lt;td&gt;REINFORCED SHOTCRETE, GRADING B, 8-INCH DEPTH&lt;/td&gt;&lt;td&gt;SQYD&lt;/td&gt;&lt;td&gt;0&lt;/td&gt;&lt;td&gt;3&lt;/td&gt;&lt;td&gt;N&lt;/td&gt;&lt;td&gt; &lt;/td&gt;&lt;td&gt;&lt;/td&gt;&lt;/tr&gt;</v>
      </c>
      <c r="Q1280" s="106" t="str">
        <f>IF(PayItems[[#This Row],[Date Added / Modified]]&gt;0,TEXT(PayItems[[#This Row],[Date Added / Modified]],"m/d/yyy"),"")</f>
        <v/>
      </c>
    </row>
    <row r="1281" spans="1:17" x14ac:dyDescent="0.3">
      <c r="A1281" s="6" t="s">
        <v>1672</v>
      </c>
      <c r="B1281" s="6" t="s">
        <v>1673</v>
      </c>
      <c r="C1281" s="6" t="s">
        <v>109</v>
      </c>
      <c r="D1281" s="6" t="s">
        <v>1674</v>
      </c>
      <c r="E1281" s="8" t="s">
        <v>62</v>
      </c>
      <c r="F1281" s="8">
        <v>0</v>
      </c>
      <c r="G1281" s="8">
        <v>3</v>
      </c>
      <c r="H1281" s="6" t="s">
        <v>344</v>
      </c>
      <c r="I1281" s="184" t="s">
        <v>11392</v>
      </c>
      <c r="J1281" s="184" t="s">
        <v>11392</v>
      </c>
      <c r="K1281" s="184" t="s">
        <v>11391</v>
      </c>
      <c r="L1281" s="8">
        <v>14</v>
      </c>
      <c r="M1281" s="116"/>
      <c r="P12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&lt;tr&gt;&lt;td&gt;56603-5000&lt;/td&gt;&lt;td&gt;Reinforced shotcrete, 250mm depth&lt;/td&gt;&lt;td&gt;m2&lt;/td&gt;&lt;td&gt;REINFORCED SHOTCRETE, 10-INCH DEPTH&lt;/td&gt;&lt;td&gt;SQYD&lt;/td&gt;&lt;td&gt;0&lt;/td&gt;&lt;td&gt;3&lt;/td&gt;&lt;td&gt;N&lt;/td&gt;&lt;td&gt; &lt;/td&gt;&lt;td&gt;&lt;/td&gt;&lt;/tr&gt;</v>
      </c>
      <c r="Q1281" s="106" t="str">
        <f>IF(PayItems[[#This Row],[Date Added / Modified]]&gt;0,TEXT(PayItems[[#This Row],[Date Added / Modified]],"m/d/yyy"),"")</f>
        <v/>
      </c>
    </row>
    <row r="1282" spans="1:17" x14ac:dyDescent="0.3">
      <c r="A1282" s="6" t="s">
        <v>1675</v>
      </c>
      <c r="B1282" s="6" t="s">
        <v>1676</v>
      </c>
      <c r="C1282" s="6" t="s">
        <v>109</v>
      </c>
      <c r="D1282" s="6" t="s">
        <v>10447</v>
      </c>
      <c r="E1282" s="8" t="s">
        <v>62</v>
      </c>
      <c r="F1282" s="8">
        <v>0</v>
      </c>
      <c r="G1282" s="8">
        <v>3</v>
      </c>
      <c r="H1282" s="6" t="s">
        <v>344</v>
      </c>
      <c r="I1282" s="184" t="s">
        <v>11392</v>
      </c>
      <c r="J1282" s="184" t="s">
        <v>11392</v>
      </c>
      <c r="K1282" s="184" t="s">
        <v>11391</v>
      </c>
      <c r="L1282" s="8">
        <v>14</v>
      </c>
      <c r="M1282" s="116"/>
      <c r="P12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&lt;tr&gt;&lt;td&gt;56603-5100&lt;/td&gt;&lt;td&gt;Reinforced shotcrete, grading A, 250mm depth&lt;/td&gt;&lt;td&gt;m2&lt;/td&gt;&lt;td&gt;REINFORCED SHOTCRETE, GRADING A, 10-INCH DEPTH&lt;/td&gt;&lt;td&gt;SQYD&lt;/td&gt;&lt;td&gt;0&lt;/td&gt;&lt;td&gt;3&lt;/td&gt;&lt;td&gt;N&lt;/td&gt;&lt;td&gt; &lt;/td&gt;&lt;td&gt;&lt;/td&gt;&lt;/tr&gt;</v>
      </c>
      <c r="Q1282" s="106" t="str">
        <f>IF(PayItems[[#This Row],[Date Added / Modified]]&gt;0,TEXT(PayItems[[#This Row],[Date Added / Modified]],"m/d/yyy"),"")</f>
        <v/>
      </c>
    </row>
    <row r="1283" spans="1:17" x14ac:dyDescent="0.3">
      <c r="A1283" s="6" t="s">
        <v>1677</v>
      </c>
      <c r="B1283" s="6" t="s">
        <v>1678</v>
      </c>
      <c r="C1283" s="6" t="s">
        <v>109</v>
      </c>
      <c r="D1283" s="6" t="s">
        <v>10448</v>
      </c>
      <c r="E1283" s="8" t="s">
        <v>62</v>
      </c>
      <c r="F1283" s="8">
        <v>0</v>
      </c>
      <c r="G1283" s="8">
        <v>3</v>
      </c>
      <c r="H1283" s="6" t="s">
        <v>344</v>
      </c>
      <c r="I1283" s="184" t="s">
        <v>11392</v>
      </c>
      <c r="J1283" s="184" t="s">
        <v>11392</v>
      </c>
      <c r="K1283" s="184" t="s">
        <v>11391</v>
      </c>
      <c r="L1283" s="8">
        <v>14</v>
      </c>
      <c r="M1283" s="116"/>
      <c r="P12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&lt;tr&gt;&lt;td&gt;56603-5200&lt;/td&gt;&lt;td&gt;Reinforced shotcrete, grading B, 250mm depth&lt;/td&gt;&lt;td&gt;m2&lt;/td&gt;&lt;td&gt;REINFORCED SHOTCRETE, GRADING B, 10-INCH DEPTH&lt;/td&gt;&lt;td&gt;SQYD&lt;/td&gt;&lt;td&gt;0&lt;/td&gt;&lt;td&gt;3&lt;/td&gt;&lt;td&gt;N&lt;/td&gt;&lt;td&gt; &lt;/td&gt;&lt;td&gt;&lt;/td&gt;&lt;/tr&gt;</v>
      </c>
      <c r="Q1283" s="106" t="str">
        <f>IF(PayItems[[#This Row],[Date Added / Modified]]&gt;0,TEXT(PayItems[[#This Row],[Date Added / Modified]],"m/d/yyy"),"")</f>
        <v/>
      </c>
    </row>
    <row r="1284" spans="1:17" x14ac:dyDescent="0.3">
      <c r="A1284" s="6" t="s">
        <v>1679</v>
      </c>
      <c r="B1284" s="6" t="s">
        <v>1680</v>
      </c>
      <c r="C1284" s="6" t="s">
        <v>109</v>
      </c>
      <c r="D1284" s="6" t="s">
        <v>1681</v>
      </c>
      <c r="E1284" s="8" t="s">
        <v>62</v>
      </c>
      <c r="F1284" s="8">
        <v>0</v>
      </c>
      <c r="G1284" s="8">
        <v>3</v>
      </c>
      <c r="H1284" s="6" t="s">
        <v>344</v>
      </c>
      <c r="I1284" s="184" t="s">
        <v>11392</v>
      </c>
      <c r="J1284" s="184" t="s">
        <v>11392</v>
      </c>
      <c r="K1284" s="184" t="s">
        <v>11391</v>
      </c>
      <c r="L1284" s="8">
        <v>14</v>
      </c>
      <c r="M1284" s="116"/>
      <c r="P12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&lt;tr&gt;&lt;td&gt;56603-6000&lt;/td&gt;&lt;td&gt;Reinforced shotcrete, 300mm depth&lt;/td&gt;&lt;td&gt;m2&lt;/td&gt;&lt;td&gt;REINFORCED SHOTCRETE, 12-INCH DEPTH&lt;/td&gt;&lt;td&gt;SQYD&lt;/td&gt;&lt;td&gt;0&lt;/td&gt;&lt;td&gt;3&lt;/td&gt;&lt;td&gt;N&lt;/td&gt;&lt;td&gt; &lt;/td&gt;&lt;td&gt;&lt;/td&gt;&lt;/tr&gt;</v>
      </c>
      <c r="Q1284" s="106" t="str">
        <f>IF(PayItems[[#This Row],[Date Added / Modified]]&gt;0,TEXT(PayItems[[#This Row],[Date Added / Modified]],"m/d/yyy"),"")</f>
        <v/>
      </c>
    </row>
    <row r="1285" spans="1:17" x14ac:dyDescent="0.3">
      <c r="A1285" s="6" t="s">
        <v>1682</v>
      </c>
      <c r="B1285" s="6" t="s">
        <v>1683</v>
      </c>
      <c r="C1285" s="6" t="s">
        <v>109</v>
      </c>
      <c r="D1285" s="6" t="s">
        <v>10449</v>
      </c>
      <c r="E1285" s="8" t="s">
        <v>62</v>
      </c>
      <c r="F1285" s="8">
        <v>0</v>
      </c>
      <c r="G1285" s="8">
        <v>3</v>
      </c>
      <c r="H1285" s="6" t="s">
        <v>344</v>
      </c>
      <c r="I1285" s="184" t="s">
        <v>11392</v>
      </c>
      <c r="J1285" s="184" t="s">
        <v>11392</v>
      </c>
      <c r="K1285" s="184" t="s">
        <v>11391</v>
      </c>
      <c r="L1285" s="8">
        <v>14</v>
      </c>
      <c r="M1285" s="116"/>
      <c r="P12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&lt;tr&gt;&lt;td&gt;56603-6100&lt;/td&gt;&lt;td&gt;Reinforced shotcrete, grading A, 300mm depth&lt;/td&gt;&lt;td&gt;m2&lt;/td&gt;&lt;td&gt;REINFORCED SHOTCRETE, GRADING A, 12-INCH DEPTH&lt;/td&gt;&lt;td&gt;SQYD&lt;/td&gt;&lt;td&gt;0&lt;/td&gt;&lt;td&gt;3&lt;/td&gt;&lt;td&gt;N&lt;/td&gt;&lt;td&gt; &lt;/td&gt;&lt;td&gt;&lt;/td&gt;&lt;/tr&gt;</v>
      </c>
      <c r="Q1285" s="106" t="str">
        <f>IF(PayItems[[#This Row],[Date Added / Modified]]&gt;0,TEXT(PayItems[[#This Row],[Date Added / Modified]],"m/d/yyy"),"")</f>
        <v/>
      </c>
    </row>
    <row r="1286" spans="1:17" x14ac:dyDescent="0.3">
      <c r="A1286" s="6" t="s">
        <v>1684</v>
      </c>
      <c r="B1286" s="6" t="s">
        <v>1685</v>
      </c>
      <c r="C1286" s="6" t="s">
        <v>109</v>
      </c>
      <c r="D1286" s="6" t="s">
        <v>10450</v>
      </c>
      <c r="E1286" s="8" t="s">
        <v>62</v>
      </c>
      <c r="F1286" s="8">
        <v>0</v>
      </c>
      <c r="G1286" s="8">
        <v>3</v>
      </c>
      <c r="H1286" s="6" t="s">
        <v>344</v>
      </c>
      <c r="I1286" s="184" t="s">
        <v>11392</v>
      </c>
      <c r="J1286" s="184" t="s">
        <v>11392</v>
      </c>
      <c r="K1286" s="184" t="s">
        <v>11391</v>
      </c>
      <c r="L1286" s="8">
        <v>14</v>
      </c>
      <c r="M1286" s="116"/>
      <c r="P12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&lt;tr&gt;&lt;td&gt;56603-6200&lt;/td&gt;&lt;td&gt;Reinforced shotcrete, grading B, 300mm depth&lt;/td&gt;&lt;td&gt;m2&lt;/td&gt;&lt;td&gt;REINFORCED SHOTCRETE, GRADING B, 12-INCH DEPTH&lt;/td&gt;&lt;td&gt;SQYD&lt;/td&gt;&lt;td&gt;0&lt;/td&gt;&lt;td&gt;3&lt;/td&gt;&lt;td&gt;N&lt;/td&gt;&lt;td&gt; &lt;/td&gt;&lt;td&gt;&lt;/td&gt;&lt;/tr&gt;</v>
      </c>
      <c r="Q1286" s="106" t="str">
        <f>IF(PayItems[[#This Row],[Date Added / Modified]]&gt;0,TEXT(PayItems[[#This Row],[Date Added / Modified]],"m/d/yyy"),"")</f>
        <v/>
      </c>
    </row>
    <row r="1287" spans="1:17" x14ac:dyDescent="0.3">
      <c r="A1287" s="6" t="s">
        <v>1686</v>
      </c>
      <c r="B1287" s="6" t="s">
        <v>148</v>
      </c>
      <c r="C1287" s="6" t="s">
        <v>113</v>
      </c>
      <c r="D1287" s="6" t="s">
        <v>1637</v>
      </c>
      <c r="E1287" s="8" t="s">
        <v>65</v>
      </c>
      <c r="F1287" s="8">
        <v>0</v>
      </c>
      <c r="G1287" s="8">
        <v>3</v>
      </c>
      <c r="H1287" s="6" t="s">
        <v>344</v>
      </c>
      <c r="I1287" s="184" t="s">
        <v>11392</v>
      </c>
      <c r="J1287" s="184" t="s">
        <v>11392</v>
      </c>
      <c r="K1287" s="184" t="s">
        <v>11391</v>
      </c>
      <c r="L1287" s="8">
        <v>14</v>
      </c>
      <c r="M1287" s="116"/>
      <c r="P12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&lt;tr&gt;&lt;td&gt;56604-0000&lt;/td&gt;&lt;td&gt;Reinforced shotcrete&lt;/td&gt;&lt;td&gt;m3&lt;/td&gt;&lt;td&gt;REINFORCED SHOTCRETE&lt;/td&gt;&lt;td&gt;CUYD&lt;/td&gt;&lt;td&gt;0&lt;/td&gt;&lt;td&gt;3&lt;/td&gt;&lt;td&gt;N&lt;/td&gt;&lt;td&gt; &lt;/td&gt;&lt;td&gt;&lt;/td&gt;&lt;/tr&gt;</v>
      </c>
      <c r="Q1287" s="106" t="str">
        <f>IF(PayItems[[#This Row],[Date Added / Modified]]&gt;0,TEXT(PayItems[[#This Row],[Date Added / Modified]],"m/d/yyy"),"")</f>
        <v/>
      </c>
    </row>
    <row r="1288" spans="1:17" x14ac:dyDescent="0.3">
      <c r="A1288" s="6" t="s">
        <v>1687</v>
      </c>
      <c r="B1288" s="6" t="s">
        <v>1639</v>
      </c>
      <c r="C1288" s="6" t="s">
        <v>113</v>
      </c>
      <c r="D1288" s="6" t="s">
        <v>1640</v>
      </c>
      <c r="E1288" s="8" t="s">
        <v>65</v>
      </c>
      <c r="F1288" s="8">
        <v>0</v>
      </c>
      <c r="G1288" s="8">
        <v>3</v>
      </c>
      <c r="H1288" s="6" t="s">
        <v>344</v>
      </c>
      <c r="I1288" s="184" t="s">
        <v>11392</v>
      </c>
      <c r="J1288" s="184" t="s">
        <v>11392</v>
      </c>
      <c r="K1288" s="184" t="s">
        <v>11391</v>
      </c>
      <c r="L1288" s="8">
        <v>14</v>
      </c>
      <c r="M1288" s="116"/>
      <c r="P12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&lt;tr&gt;&lt;td&gt;56604-0100&lt;/td&gt;&lt;td&gt;Reinforced shotcrete, grading A&lt;/td&gt;&lt;td&gt;m3&lt;/td&gt;&lt;td&gt;REINFORCED SHOTCRETE, GRADING A&lt;/td&gt;&lt;td&gt;CUYD&lt;/td&gt;&lt;td&gt;0&lt;/td&gt;&lt;td&gt;3&lt;/td&gt;&lt;td&gt;N&lt;/td&gt;&lt;td&gt; &lt;/td&gt;&lt;td&gt;&lt;/td&gt;&lt;/tr&gt;</v>
      </c>
      <c r="Q1288" s="106" t="str">
        <f>IF(PayItems[[#This Row],[Date Added / Modified]]&gt;0,TEXT(PayItems[[#This Row],[Date Added / Modified]],"m/d/yyy"),"")</f>
        <v/>
      </c>
    </row>
    <row r="1289" spans="1:17" x14ac:dyDescent="0.3">
      <c r="A1289" s="6" t="s">
        <v>1688</v>
      </c>
      <c r="B1289" s="6" t="s">
        <v>1642</v>
      </c>
      <c r="C1289" s="6" t="s">
        <v>113</v>
      </c>
      <c r="D1289" s="6" t="s">
        <v>1643</v>
      </c>
      <c r="E1289" s="8" t="s">
        <v>65</v>
      </c>
      <c r="F1289" s="8">
        <v>0</v>
      </c>
      <c r="G1289" s="8">
        <v>3</v>
      </c>
      <c r="H1289" s="6" t="s">
        <v>344</v>
      </c>
      <c r="I1289" s="184" t="s">
        <v>11392</v>
      </c>
      <c r="J1289" s="184" t="s">
        <v>11392</v>
      </c>
      <c r="K1289" s="184" t="s">
        <v>11391</v>
      </c>
      <c r="L1289" s="8">
        <v>14</v>
      </c>
      <c r="M1289" s="116"/>
      <c r="P12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&lt;tr&gt;&lt;td&gt;56604-0200&lt;/td&gt;&lt;td&gt;Reinforced shotcrete, grading B&lt;/td&gt;&lt;td&gt;m3&lt;/td&gt;&lt;td&gt;REINFORCED SHOTCRETE, GRADING B&lt;/td&gt;&lt;td&gt;CUYD&lt;/td&gt;&lt;td&gt;0&lt;/td&gt;&lt;td&gt;3&lt;/td&gt;&lt;td&gt;N&lt;/td&gt;&lt;td&gt; &lt;/td&gt;&lt;td&gt;&lt;/td&gt;&lt;/tr&gt;</v>
      </c>
      <c r="Q1289" s="106" t="str">
        <f>IF(PayItems[[#This Row],[Date Added / Modified]]&gt;0,TEXT(PayItems[[#This Row],[Date Added / Modified]],"m/d/yyy"),"")</f>
        <v/>
      </c>
    </row>
    <row r="1290" spans="1:17" x14ac:dyDescent="0.3">
      <c r="A1290" s="6" t="s">
        <v>9151</v>
      </c>
      <c r="B1290" s="6" t="s">
        <v>1690</v>
      </c>
      <c r="C1290" s="6" t="s">
        <v>110</v>
      </c>
      <c r="D1290" s="6" t="s">
        <v>1691</v>
      </c>
      <c r="E1290" s="8" t="s">
        <v>63</v>
      </c>
      <c r="F1290" s="8">
        <v>0</v>
      </c>
      <c r="G1290" s="8">
        <v>3</v>
      </c>
      <c r="H1290" s="6" t="s">
        <v>344</v>
      </c>
      <c r="I1290" s="184" t="s">
        <v>11392</v>
      </c>
      <c r="J1290" s="184" t="s">
        <v>11392</v>
      </c>
      <c r="K1290" s="184" t="s">
        <v>11391</v>
      </c>
      <c r="L1290" s="8">
        <v>14</v>
      </c>
      <c r="M1290" s="116"/>
      <c r="P12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&lt;tr&gt;&lt;td&gt;56701-0000&lt;/td&gt;&lt;td&gt;Micropile&lt;/td&gt;&lt;td&gt;m&lt;/td&gt;&lt;td&gt;MICROPILE&lt;/td&gt;&lt;td&gt;LNFT&lt;/td&gt;&lt;td&gt;0&lt;/td&gt;&lt;td&gt;3&lt;/td&gt;&lt;td&gt;N&lt;/td&gt;&lt;td&gt; &lt;/td&gt;&lt;td&gt;&lt;/td&gt;&lt;/tr&gt;</v>
      </c>
      <c r="Q1290" s="106" t="str">
        <f>IF(PayItems[[#This Row],[Date Added / Modified]]&gt;0,TEXT(PayItems[[#This Row],[Date Added / Modified]],"m/d/yyy"),"")</f>
        <v/>
      </c>
    </row>
    <row r="1291" spans="1:17" x14ac:dyDescent="0.3">
      <c r="A1291" s="6" t="s">
        <v>9152</v>
      </c>
      <c r="B1291" s="6" t="s">
        <v>1690</v>
      </c>
      <c r="C1291" s="6" t="s">
        <v>6</v>
      </c>
      <c r="D1291" s="6" t="s">
        <v>1691</v>
      </c>
      <c r="E1291" s="8" t="s">
        <v>59</v>
      </c>
      <c r="F1291" s="8">
        <v>0</v>
      </c>
      <c r="G1291" s="8">
        <v>3</v>
      </c>
      <c r="H1291" s="6" t="s">
        <v>344</v>
      </c>
      <c r="I1291" s="184" t="s">
        <v>11392</v>
      </c>
      <c r="J1291" s="184" t="s">
        <v>11392</v>
      </c>
      <c r="K1291" s="184" t="s">
        <v>11391</v>
      </c>
      <c r="L1291" s="8">
        <v>14</v>
      </c>
      <c r="M1291" s="116"/>
      <c r="P12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&lt;tr&gt;&lt;td&gt;56702-0000&lt;/td&gt;&lt;td&gt;Micropile&lt;/td&gt;&lt;td&gt;Each&lt;/td&gt;&lt;td&gt;MICROPILE&lt;/td&gt;&lt;td&gt;EACH&lt;/td&gt;&lt;td&gt;0&lt;/td&gt;&lt;td&gt;3&lt;/td&gt;&lt;td&gt;N&lt;/td&gt;&lt;td&gt; &lt;/td&gt;&lt;td&gt;&lt;/td&gt;&lt;/tr&gt;</v>
      </c>
      <c r="Q1291" s="106" t="str">
        <f>IF(PayItems[[#This Row],[Date Added / Modified]]&gt;0,TEXT(PayItems[[#This Row],[Date Added / Modified]],"m/d/yyy"),"")</f>
        <v/>
      </c>
    </row>
    <row r="1292" spans="1:17" x14ac:dyDescent="0.3">
      <c r="A1292" s="6" t="s">
        <v>9153</v>
      </c>
      <c r="B1292" s="6" t="s">
        <v>8486</v>
      </c>
      <c r="C1292" s="6" t="s">
        <v>110</v>
      </c>
      <c r="D1292" s="6" t="s">
        <v>8487</v>
      </c>
      <c r="E1292" s="8" t="s">
        <v>63</v>
      </c>
      <c r="F1292" s="8">
        <v>0</v>
      </c>
      <c r="G1292" s="8">
        <v>3</v>
      </c>
      <c r="H1292" s="6" t="s">
        <v>344</v>
      </c>
      <c r="I1292" s="184" t="s">
        <v>11392</v>
      </c>
      <c r="J1292" s="184" t="s">
        <v>11392</v>
      </c>
      <c r="K1292" s="184" t="s">
        <v>11391</v>
      </c>
      <c r="L1292" s="8">
        <v>14</v>
      </c>
      <c r="M1292" s="116"/>
      <c r="P12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&lt;tr&gt;&lt;td&gt;56703-0000&lt;/td&gt;&lt;td&gt;Micropile, additional length&lt;/td&gt;&lt;td&gt;m&lt;/td&gt;&lt;td&gt;MICROPILE, ADDITIONAL LENGTH&lt;/td&gt;&lt;td&gt;LNFT&lt;/td&gt;&lt;td&gt;0&lt;/td&gt;&lt;td&gt;3&lt;/td&gt;&lt;td&gt;N&lt;/td&gt;&lt;td&gt; &lt;/td&gt;&lt;td&gt;&lt;/td&gt;&lt;/tr&gt;</v>
      </c>
      <c r="Q1292" s="106" t="str">
        <f>IF(PayItems[[#This Row],[Date Added / Modified]]&gt;0,TEXT(PayItems[[#This Row],[Date Added / Modified]],"m/d/yyy"),"")</f>
        <v/>
      </c>
    </row>
    <row r="1293" spans="1:17" x14ac:dyDescent="0.3">
      <c r="A1293" s="6" t="s">
        <v>9154</v>
      </c>
      <c r="B1293" s="6" t="s">
        <v>98</v>
      </c>
      <c r="C1293" s="6" t="s">
        <v>6</v>
      </c>
      <c r="D1293" s="6" t="s">
        <v>1692</v>
      </c>
      <c r="E1293" s="8" t="s">
        <v>59</v>
      </c>
      <c r="F1293" s="8">
        <v>0</v>
      </c>
      <c r="G1293" s="8">
        <v>3</v>
      </c>
      <c r="H1293" s="6" t="s">
        <v>344</v>
      </c>
      <c r="I1293" s="184" t="s">
        <v>11392</v>
      </c>
      <c r="J1293" s="184" t="s">
        <v>11392</v>
      </c>
      <c r="K1293" s="184" t="s">
        <v>11391</v>
      </c>
      <c r="L1293" s="8">
        <v>14</v>
      </c>
      <c r="M1293" s="116"/>
      <c r="P12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&lt;tr&gt;&lt;td&gt;56705-0000&lt;/td&gt;&lt;td&gt;Micropile load verification test&lt;/td&gt;&lt;td&gt;Each&lt;/td&gt;&lt;td&gt;MICROPILE LOAD VERIFICATION TEST&lt;/td&gt;&lt;td&gt;EACH&lt;/td&gt;&lt;td&gt;0&lt;/td&gt;&lt;td&gt;3&lt;/td&gt;&lt;td&gt;N&lt;/td&gt;&lt;td&gt; &lt;/td&gt;&lt;td&gt;&lt;/td&gt;&lt;/tr&gt;</v>
      </c>
      <c r="Q1293" s="106" t="str">
        <f>IF(PayItems[[#This Row],[Date Added / Modified]]&gt;0,TEXT(PayItems[[#This Row],[Date Added / Modified]],"m/d/yyy"),"")</f>
        <v/>
      </c>
    </row>
    <row r="1294" spans="1:17" x14ac:dyDescent="0.3">
      <c r="A1294" s="6" t="s">
        <v>9865</v>
      </c>
      <c r="B1294" s="6" t="s">
        <v>142</v>
      </c>
      <c r="C1294" s="6" t="s">
        <v>6</v>
      </c>
      <c r="D1294" s="6" t="s">
        <v>1693</v>
      </c>
      <c r="E1294" s="8" t="s">
        <v>59</v>
      </c>
      <c r="F1294" s="8">
        <v>0</v>
      </c>
      <c r="G1294" s="8">
        <v>3</v>
      </c>
      <c r="H1294" s="6" t="s">
        <v>344</v>
      </c>
      <c r="I1294" s="184" t="s">
        <v>11392</v>
      </c>
      <c r="J1294" s="184" t="s">
        <v>11392</v>
      </c>
      <c r="K1294" s="184" t="s">
        <v>11391</v>
      </c>
      <c r="L1294" s="8">
        <v>14</v>
      </c>
      <c r="M1294" s="116"/>
      <c r="P12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&lt;tr&gt;&lt;td&gt;56706-0000&lt;/td&gt;&lt;td&gt;Micropile proof load test&lt;/td&gt;&lt;td&gt;Each&lt;/td&gt;&lt;td&gt;MICROPILE PROOF LOAD TEST&lt;/td&gt;&lt;td&gt;EACH&lt;/td&gt;&lt;td&gt;0&lt;/td&gt;&lt;td&gt;3&lt;/td&gt;&lt;td&gt;N&lt;/td&gt;&lt;td&gt; &lt;/td&gt;&lt;td&gt;&lt;/td&gt;&lt;/tr&gt;</v>
      </c>
      <c r="Q1294" s="106" t="str">
        <f>IF(PayItems[[#This Row],[Date Added / Modified]]&gt;0,TEXT(PayItems[[#This Row],[Date Added / Modified]],"m/d/yyy"),"")</f>
        <v/>
      </c>
    </row>
    <row r="1295" spans="1:17" x14ac:dyDescent="0.3">
      <c r="A1295" s="6" t="s">
        <v>9155</v>
      </c>
      <c r="B1295" s="6" t="s">
        <v>20</v>
      </c>
      <c r="C1295" s="6" t="s">
        <v>109</v>
      </c>
      <c r="D1295" s="6" t="s">
        <v>1694</v>
      </c>
      <c r="E1295" s="8" t="s">
        <v>62</v>
      </c>
      <c r="F1295" s="8">
        <v>0</v>
      </c>
      <c r="G1295" s="8">
        <v>3</v>
      </c>
      <c r="H1295" s="126" t="s">
        <v>344</v>
      </c>
      <c r="I1295" s="184" t="s">
        <v>11392</v>
      </c>
      <c r="J1295" s="184" t="s">
        <v>11392</v>
      </c>
      <c r="K1295" s="184" t="s">
        <v>11391</v>
      </c>
      <c r="L1295" s="8">
        <v>14</v>
      </c>
      <c r="M1295" s="116"/>
      <c r="P12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&lt;tr&gt;&lt;td&gt;56801-0000&lt;/td&gt;&lt;td&gt;High performance concrete&lt;/td&gt;&lt;td&gt;m2&lt;/td&gt;&lt;td&gt;HIGH PERFORMANCE CONCRETE&lt;/td&gt;&lt;td&gt;SQYD&lt;/td&gt;&lt;td&gt;0&lt;/td&gt;&lt;td&gt;3&lt;/td&gt;&lt;td&gt;N&lt;/td&gt;&lt;td&gt; &lt;/td&gt;&lt;td&gt;&lt;/td&gt;&lt;/tr&gt;</v>
      </c>
      <c r="Q1295" s="106" t="str">
        <f>IF(PayItems[[#This Row],[Date Added / Modified]]&gt;0,TEXT(PayItems[[#This Row],[Date Added / Modified]],"m/d/yyy"),"")</f>
        <v/>
      </c>
    </row>
    <row r="1296" spans="1:17" x14ac:dyDescent="0.3">
      <c r="A1296" s="6" t="s">
        <v>9156</v>
      </c>
      <c r="B1296" s="6" t="s">
        <v>20</v>
      </c>
      <c r="C1296" s="6" t="s">
        <v>113</v>
      </c>
      <c r="D1296" s="6" t="s">
        <v>1694</v>
      </c>
      <c r="E1296" s="8" t="s">
        <v>65</v>
      </c>
      <c r="F1296" s="8">
        <v>0</v>
      </c>
      <c r="G1296" s="8">
        <v>3</v>
      </c>
      <c r="H1296" s="126" t="s">
        <v>344</v>
      </c>
      <c r="I1296" s="184" t="s">
        <v>11392</v>
      </c>
      <c r="J1296" s="184" t="s">
        <v>11392</v>
      </c>
      <c r="K1296" s="184" t="s">
        <v>11391</v>
      </c>
      <c r="L1296" s="8">
        <v>14</v>
      </c>
      <c r="M1296" s="116"/>
      <c r="P12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&lt;tr&gt;&lt;td&gt;56802-0000&lt;/td&gt;&lt;td&gt;High performance concrete&lt;/td&gt;&lt;td&gt;m3&lt;/td&gt;&lt;td&gt;HIGH PERFORMANCE CONCRETE&lt;/td&gt;&lt;td&gt;CUYD&lt;/td&gt;&lt;td&gt;0&lt;/td&gt;&lt;td&gt;3&lt;/td&gt;&lt;td&gt;N&lt;/td&gt;&lt;td&gt; &lt;/td&gt;&lt;td&gt;&lt;/td&gt;&lt;/tr&gt;</v>
      </c>
      <c r="Q1296" s="106" t="str">
        <f>IF(PayItems[[#This Row],[Date Added / Modified]]&gt;0,TEXT(PayItems[[#This Row],[Date Added / Modified]],"m/d/yyy"),"")</f>
        <v/>
      </c>
    </row>
    <row r="1297" spans="1:17" x14ac:dyDescent="0.3">
      <c r="A1297" s="6" t="s">
        <v>9157</v>
      </c>
      <c r="B1297" s="6" t="s">
        <v>8488</v>
      </c>
      <c r="C1297" s="6" t="s">
        <v>109</v>
      </c>
      <c r="D1297" s="6" t="s">
        <v>8490</v>
      </c>
      <c r="E1297" s="8" t="s">
        <v>62</v>
      </c>
      <c r="F1297" s="8">
        <v>0</v>
      </c>
      <c r="G1297" s="8">
        <v>3</v>
      </c>
      <c r="H1297" s="126" t="s">
        <v>344</v>
      </c>
      <c r="I1297" s="184" t="s">
        <v>11392</v>
      </c>
      <c r="J1297" s="184" t="s">
        <v>11392</v>
      </c>
      <c r="K1297" s="184" t="s">
        <v>11391</v>
      </c>
      <c r="L1297" s="8">
        <v>14</v>
      </c>
      <c r="M1297" s="116"/>
      <c r="P12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&lt;tr&gt;&lt;td&gt;56803-0100&lt;/td&gt;&lt;td&gt;High performance concrete, for approach slab, type 1&lt;/td&gt;&lt;td&gt;m2&lt;/td&gt;&lt;td&gt;HIGH PERFORMANCE CONCRETE, FOR APPROACH SLAB, TYPE 1&lt;/td&gt;&lt;td&gt;SQYD&lt;/td&gt;&lt;td&gt;0&lt;/td&gt;&lt;td&gt;3&lt;/td&gt;&lt;td&gt;N&lt;/td&gt;&lt;td&gt; &lt;/td&gt;&lt;td&gt;&lt;/td&gt;&lt;/tr&gt;</v>
      </c>
      <c r="Q1297" s="106" t="str">
        <f>IF(PayItems[[#This Row],[Date Added / Modified]]&gt;0,TEXT(PayItems[[#This Row],[Date Added / Modified]],"m/d/yyy"),"")</f>
        <v/>
      </c>
    </row>
    <row r="1298" spans="1:17" x14ac:dyDescent="0.3">
      <c r="A1298" s="6" t="s">
        <v>9158</v>
      </c>
      <c r="B1298" s="6" t="s">
        <v>8489</v>
      </c>
      <c r="C1298" s="6" t="s">
        <v>109</v>
      </c>
      <c r="D1298" s="6" t="s">
        <v>8491</v>
      </c>
      <c r="E1298" s="8" t="s">
        <v>62</v>
      </c>
      <c r="F1298" s="8">
        <v>0</v>
      </c>
      <c r="G1298" s="8">
        <v>3</v>
      </c>
      <c r="H1298" s="126" t="s">
        <v>344</v>
      </c>
      <c r="I1298" s="184" t="s">
        <v>11392</v>
      </c>
      <c r="J1298" s="184" t="s">
        <v>11392</v>
      </c>
      <c r="K1298" s="184" t="s">
        <v>11391</v>
      </c>
      <c r="L1298" s="8">
        <v>14</v>
      </c>
      <c r="M1298" s="116"/>
      <c r="P12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&lt;tr&gt;&lt;td&gt;56803-0200&lt;/td&gt;&lt;td&gt;High performance concrete, for approach slab, type 2&lt;/td&gt;&lt;td&gt;m2&lt;/td&gt;&lt;td&gt;HIGH PERFORMANCE CONCRETE, FOR APPROACH SLAB, TYPE 2&lt;/td&gt;&lt;td&gt;SQYD&lt;/td&gt;&lt;td&gt;0&lt;/td&gt;&lt;td&gt;3&lt;/td&gt;&lt;td&gt;N&lt;/td&gt;&lt;td&gt; &lt;/td&gt;&lt;td&gt;&lt;/td&gt;&lt;/tr&gt;</v>
      </c>
      <c r="Q1298" s="106" t="str">
        <f>IF(PayItems[[#This Row],[Date Added / Modified]]&gt;0,TEXT(PayItems[[#This Row],[Date Added / Modified]],"m/d/yyy"),"")</f>
        <v/>
      </c>
    </row>
    <row r="1299" spans="1:17" x14ac:dyDescent="0.3">
      <c r="A1299" s="6" t="s">
        <v>9159</v>
      </c>
      <c r="B1299" s="6" t="s">
        <v>8488</v>
      </c>
      <c r="C1299" s="6" t="s">
        <v>113</v>
      </c>
      <c r="D1299" s="6" t="s">
        <v>8490</v>
      </c>
      <c r="E1299" s="8" t="s">
        <v>65</v>
      </c>
      <c r="F1299" s="8">
        <v>0</v>
      </c>
      <c r="G1299" s="8">
        <v>3</v>
      </c>
      <c r="H1299" s="126" t="s">
        <v>344</v>
      </c>
      <c r="I1299" s="184" t="s">
        <v>11392</v>
      </c>
      <c r="J1299" s="184" t="s">
        <v>11392</v>
      </c>
      <c r="K1299" s="184" t="s">
        <v>11391</v>
      </c>
      <c r="L1299" s="8">
        <v>14</v>
      </c>
      <c r="M1299" s="116"/>
      <c r="P12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&lt;tr&gt;&lt;td&gt;56804-0100&lt;/td&gt;&lt;td&gt;High performance concrete, for approach slab, type 1&lt;/td&gt;&lt;td&gt;m3&lt;/td&gt;&lt;td&gt;HIGH PERFORMANCE CONCRETE, FOR APPROACH SLAB, TYPE 1&lt;/td&gt;&lt;td&gt;CUYD&lt;/td&gt;&lt;td&gt;0&lt;/td&gt;&lt;td&gt;3&lt;/td&gt;&lt;td&gt;N&lt;/td&gt;&lt;td&gt; &lt;/td&gt;&lt;td&gt;&lt;/td&gt;&lt;/tr&gt;</v>
      </c>
      <c r="Q1299" s="106" t="str">
        <f>IF(PayItems[[#This Row],[Date Added / Modified]]&gt;0,TEXT(PayItems[[#This Row],[Date Added / Modified]],"m/d/yyy"),"")</f>
        <v/>
      </c>
    </row>
    <row r="1300" spans="1:17" x14ac:dyDescent="0.3">
      <c r="A1300" s="6" t="s">
        <v>9160</v>
      </c>
      <c r="B1300" s="6" t="s">
        <v>8489</v>
      </c>
      <c r="C1300" s="6" t="s">
        <v>113</v>
      </c>
      <c r="D1300" s="6" t="s">
        <v>8491</v>
      </c>
      <c r="E1300" s="6" t="s">
        <v>65</v>
      </c>
      <c r="F1300" s="8">
        <v>0</v>
      </c>
      <c r="G1300" s="8">
        <v>3</v>
      </c>
      <c r="H1300" s="126" t="s">
        <v>344</v>
      </c>
      <c r="I1300" s="184" t="s">
        <v>11392</v>
      </c>
      <c r="J1300" s="184" t="s">
        <v>11392</v>
      </c>
      <c r="K1300" s="184" t="s">
        <v>11391</v>
      </c>
      <c r="L1300" s="8">
        <v>14</v>
      </c>
      <c r="M1300" s="116"/>
      <c r="P13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&lt;tr&gt;&lt;td&gt;56804-0200&lt;/td&gt;&lt;td&gt;High performance concrete, for approach slab, type 2&lt;/td&gt;&lt;td&gt;m3&lt;/td&gt;&lt;td&gt;HIGH PERFORMANCE CONCRETE, FOR APPROACH SLAB, TYPE 2&lt;/td&gt;&lt;td&gt;CUYD&lt;/td&gt;&lt;td&gt;0&lt;/td&gt;&lt;td&gt;3&lt;/td&gt;&lt;td&gt;N&lt;/td&gt;&lt;td&gt; &lt;/td&gt;&lt;td&gt;&lt;/td&gt;&lt;/tr&gt;</v>
      </c>
      <c r="Q1300" s="106" t="str">
        <f>IF(PayItems[[#This Row],[Date Added / Modified]]&gt;0,TEXT(PayItems[[#This Row],[Date Added / Modified]],"m/d/yyy"),"")</f>
        <v/>
      </c>
    </row>
    <row r="1301" spans="1:17" x14ac:dyDescent="0.3">
      <c r="A1301" s="6" t="s">
        <v>1689</v>
      </c>
      <c r="B1301" s="6" t="s">
        <v>141</v>
      </c>
      <c r="C1301" s="6" t="s">
        <v>109</v>
      </c>
      <c r="D1301" s="11" t="s">
        <v>1695</v>
      </c>
      <c r="E1301" s="8" t="s">
        <v>62</v>
      </c>
      <c r="F1301" s="8">
        <v>0</v>
      </c>
      <c r="G1301" s="8">
        <v>3</v>
      </c>
      <c r="H1301" s="126" t="s">
        <v>344</v>
      </c>
      <c r="I1301" s="184" t="s">
        <v>11392</v>
      </c>
      <c r="J1301" s="184" t="s">
        <v>11392</v>
      </c>
      <c r="K1301" s="184" t="s">
        <v>11391</v>
      </c>
      <c r="L1301" s="8">
        <v>14</v>
      </c>
      <c r="M1301" s="116"/>
      <c r="P13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&lt;tr&gt;&lt;td&gt;56901-0000&lt;/td&gt;&lt;td&gt;Concrete overlay&lt;/td&gt;&lt;td&gt;m2&lt;/td&gt;&lt;td&gt;CONCRETE OVERLAY&lt;/td&gt;&lt;td&gt;SQYD&lt;/td&gt;&lt;td&gt;0&lt;/td&gt;&lt;td&gt;3&lt;/td&gt;&lt;td&gt;N&lt;/td&gt;&lt;td&gt; &lt;/td&gt;&lt;td&gt;&lt;/td&gt;&lt;/tr&gt;</v>
      </c>
      <c r="Q1301" s="106" t="str">
        <f>IF(PayItems[[#This Row],[Date Added / Modified]]&gt;0,TEXT(PayItems[[#This Row],[Date Added / Modified]],"m/d/yyy"),"")</f>
        <v/>
      </c>
    </row>
    <row r="1302" spans="1:17" x14ac:dyDescent="0.3">
      <c r="A1302" s="6" t="s">
        <v>9866</v>
      </c>
      <c r="B1302" s="6" t="s">
        <v>9603</v>
      </c>
      <c r="C1302" s="6" t="s">
        <v>109</v>
      </c>
      <c r="D1302" s="6" t="s">
        <v>8653</v>
      </c>
      <c r="E1302" s="8" t="s">
        <v>62</v>
      </c>
      <c r="F1302" s="8">
        <v>0</v>
      </c>
      <c r="G1302" s="8">
        <v>3</v>
      </c>
      <c r="H1302" s="126" t="s">
        <v>344</v>
      </c>
      <c r="I1302" s="184" t="s">
        <v>11392</v>
      </c>
      <c r="J1302" s="184" t="s">
        <v>11392</v>
      </c>
      <c r="K1302" s="184" t="s">
        <v>11391</v>
      </c>
      <c r="L1302" s="8">
        <v>14</v>
      </c>
      <c r="M1302" s="116"/>
      <c r="P13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&lt;tr&gt;&lt;td&gt;56901-1000&lt;/td&gt;&lt;td&gt;Concrete overlay, class LMC&lt;/td&gt;&lt;td&gt;m2&lt;/td&gt;&lt;td&gt;CONCRETE OVERLAY, CLASS LMC&lt;/td&gt;&lt;td&gt;SQYD&lt;/td&gt;&lt;td&gt;0&lt;/td&gt;&lt;td&gt;3&lt;/td&gt;&lt;td&gt;N&lt;/td&gt;&lt;td&gt; &lt;/td&gt;&lt;td&gt;&lt;/td&gt;&lt;/tr&gt;</v>
      </c>
      <c r="Q1302" s="106" t="str">
        <f>IF(PayItems[[#This Row],[Date Added / Modified]]&gt;0,TEXT(PayItems[[#This Row],[Date Added / Modified]],"m/d/yyy"),"")</f>
        <v/>
      </c>
    </row>
    <row r="1303" spans="1:17" x14ac:dyDescent="0.3">
      <c r="A1303" s="106" t="s">
        <v>11096</v>
      </c>
      <c r="B1303" s="6" t="s">
        <v>9604</v>
      </c>
      <c r="C1303" s="6" t="s">
        <v>109</v>
      </c>
      <c r="D1303" s="6" t="s">
        <v>9161</v>
      </c>
      <c r="E1303" s="8" t="s">
        <v>62</v>
      </c>
      <c r="F1303" s="8">
        <v>0</v>
      </c>
      <c r="G1303" s="8">
        <v>3</v>
      </c>
      <c r="H1303" s="126" t="s">
        <v>344</v>
      </c>
      <c r="I1303" s="184" t="s">
        <v>11392</v>
      </c>
      <c r="J1303" s="184" t="s">
        <v>11392</v>
      </c>
      <c r="K1303" s="184" t="s">
        <v>11391</v>
      </c>
      <c r="L1303" s="8">
        <v>14</v>
      </c>
      <c r="M1303" s="116">
        <v>43663</v>
      </c>
      <c r="N1303" s="106" t="s">
        <v>9962</v>
      </c>
      <c r="O1303" s="106" t="s">
        <v>11097</v>
      </c>
      <c r="P13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&lt;tr&gt;&lt;td&gt;56901-1500&lt;/td&gt;&lt;td&gt;Concrete overlay, class HPC(O)&lt;/td&gt;&lt;td&gt;m2&lt;/td&gt;&lt;td&gt;CONCRETE OVERLAY, CLASS HPC (O)&lt;/td&gt;&lt;td&gt;SQYD&lt;/td&gt;&lt;td&gt;0&lt;/td&gt;&lt;td&gt;3&lt;/td&gt;&lt;td&gt;N&lt;/td&gt;&lt;td&gt;7/17/2019&lt;/td&gt;&lt;td&gt;Changed number, was originally a duplicate number&lt;/td&gt;&lt;/tr&gt;</v>
      </c>
      <c r="Q1303" s="106" t="str">
        <f>IF(PayItems[[#This Row],[Date Added / Modified]]&gt;0,TEXT(PayItems[[#This Row],[Date Added / Modified]],"m/d/yyy"),"")</f>
        <v>7/17/2019</v>
      </c>
    </row>
    <row r="1304" spans="1:17" x14ac:dyDescent="0.3">
      <c r="A1304" s="88" t="s">
        <v>9867</v>
      </c>
      <c r="B1304" s="106" t="s">
        <v>10828</v>
      </c>
      <c r="C1304" s="88" t="s">
        <v>109</v>
      </c>
      <c r="D1304" s="106" t="s">
        <v>10829</v>
      </c>
      <c r="E1304" s="104" t="s">
        <v>62</v>
      </c>
      <c r="F1304" s="104">
        <v>0</v>
      </c>
      <c r="G1304" s="104">
        <v>3</v>
      </c>
      <c r="H1304" s="126" t="s">
        <v>344</v>
      </c>
      <c r="I1304" s="184" t="s">
        <v>11392</v>
      </c>
      <c r="J1304" s="184" t="s">
        <v>11392</v>
      </c>
      <c r="K1304" s="184" t="s">
        <v>11391</v>
      </c>
      <c r="L1304" s="104">
        <v>14</v>
      </c>
      <c r="M1304" s="116">
        <v>42569</v>
      </c>
      <c r="N1304" s="106" t="s">
        <v>9977</v>
      </c>
      <c r="O1304" s="106"/>
      <c r="P13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&lt;tr&gt;&lt;td&gt;56901-2000&lt;/td&gt;&lt;td&gt;Concrete overlay, class very early strength latex modified concrete (VESLMC)&lt;/td&gt;&lt;td&gt;m2&lt;/td&gt;&lt;td&gt;CONCRETE OVERLAY, CLASS VERY EARLY STRENGTH LATEX MODIFIED CONCRETE  (VESLMC)&lt;/td&gt;&lt;td&gt;SQYD&lt;/td&gt;&lt;td&gt;0&lt;/td&gt;&lt;td&gt;3&lt;/td&gt;&lt;td&gt;N&lt;/td&gt;&lt;td&gt;7/18/2016&lt;/td&gt;&lt;td&gt;&lt;/td&gt;&lt;/tr&gt;</v>
      </c>
      <c r="Q1304" s="106" t="str">
        <f>IF(PayItems[[#This Row],[Date Added / Modified]]&gt;0,TEXT(PayItems[[#This Row],[Date Added / Modified]],"m/d/yyy"),"")</f>
        <v>7/18/2016</v>
      </c>
    </row>
    <row r="1305" spans="1:17" x14ac:dyDescent="0.3">
      <c r="A1305" s="34" t="s">
        <v>9965</v>
      </c>
      <c r="B1305" s="34" t="s">
        <v>9955</v>
      </c>
      <c r="C1305" s="34" t="s">
        <v>109</v>
      </c>
      <c r="D1305" s="34" t="s">
        <v>9966</v>
      </c>
      <c r="E1305" s="33" t="s">
        <v>62</v>
      </c>
      <c r="F1305" s="35">
        <v>0</v>
      </c>
      <c r="G1305" s="35">
        <v>3</v>
      </c>
      <c r="H1305" t="s">
        <v>344</v>
      </c>
      <c r="I1305" s="184" t="s">
        <v>11392</v>
      </c>
      <c r="J1305" s="184" t="s">
        <v>11392</v>
      </c>
      <c r="K1305" s="184" t="s">
        <v>11391</v>
      </c>
      <c r="L1305" s="8">
        <v>14</v>
      </c>
      <c r="M1305" s="119">
        <v>41800</v>
      </c>
      <c r="N1305" s="53" t="s">
        <v>9971</v>
      </c>
      <c r="O1305" s="106"/>
      <c r="P13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&lt;tr&gt;&lt;td&gt;57401-0000&lt;/td&gt;&lt;td&gt;GRS-IBS, geosynthetic reinforcement&lt;/td&gt;&lt;td&gt;m2&lt;/td&gt;&lt;td&gt;GRS-IBS, GEOSYNTHETIC REINFORCEMENT&lt;/td&gt;&lt;td&gt;SQYD&lt;/td&gt;&lt;td&gt;0&lt;/td&gt;&lt;td&gt;3&lt;/td&gt;&lt;td&gt;N&lt;/td&gt;&lt;td&gt;6/10/2014&lt;/td&gt;&lt;td&gt;&lt;/td&gt;&lt;/tr&gt;</v>
      </c>
      <c r="Q1305" s="106" t="str">
        <f>IF(PayItems[[#This Row],[Date Added / Modified]]&gt;0,TEXT(PayItems[[#This Row],[Date Added / Modified]],"m/d/yyy"),"")</f>
        <v>6/10/2014</v>
      </c>
    </row>
    <row r="1306" spans="1:17" s="12" customFormat="1" x14ac:dyDescent="0.3">
      <c r="A1306" s="34" t="s">
        <v>9967</v>
      </c>
      <c r="B1306" s="34" t="s">
        <v>9956</v>
      </c>
      <c r="C1306" s="34" t="s">
        <v>124</v>
      </c>
      <c r="D1306" s="34" t="s">
        <v>9968</v>
      </c>
      <c r="E1306" s="33" t="s">
        <v>66</v>
      </c>
      <c r="F1306" s="35">
        <v>0</v>
      </c>
      <c r="G1306" s="35">
        <v>3</v>
      </c>
      <c r="H1306" t="s">
        <v>344</v>
      </c>
      <c r="I1306" s="184" t="s">
        <v>11392</v>
      </c>
      <c r="J1306" s="184" t="s">
        <v>11392</v>
      </c>
      <c r="K1306" s="184" t="s">
        <v>11391</v>
      </c>
      <c r="L1306" s="8">
        <v>14</v>
      </c>
      <c r="M1306" s="119">
        <v>41800</v>
      </c>
      <c r="N1306" s="53" t="s">
        <v>9971</v>
      </c>
      <c r="O1306" s="106"/>
      <c r="P13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&lt;tr&gt;&lt;td&gt;57402-0000&lt;/td&gt;&lt;td&gt;GRS-IBS, open-graded backfill&lt;/td&gt;&lt;td&gt;t&lt;/td&gt;&lt;td&gt;GRS-IBS, OPEN-GRADED BACKFILL&lt;/td&gt;&lt;td&gt;TON&lt;/td&gt;&lt;td&gt;0&lt;/td&gt;&lt;td&gt;3&lt;/td&gt;&lt;td&gt;N&lt;/td&gt;&lt;td&gt;6/10/2014&lt;/td&gt;&lt;td&gt;&lt;/td&gt;&lt;/tr&gt;</v>
      </c>
      <c r="Q1306" s="106" t="str">
        <f>IF(PayItems[[#This Row],[Date Added / Modified]]&gt;0,TEXT(PayItems[[#This Row],[Date Added / Modified]],"m/d/yyy"),"")</f>
        <v>6/10/2014</v>
      </c>
    </row>
    <row r="1307" spans="1:17" s="12" customFormat="1" x14ac:dyDescent="0.3">
      <c r="A1307" s="34" t="s">
        <v>9969</v>
      </c>
      <c r="B1307" s="34" t="s">
        <v>9957</v>
      </c>
      <c r="C1307" s="34" t="s">
        <v>109</v>
      </c>
      <c r="D1307" s="34" t="s">
        <v>9970</v>
      </c>
      <c r="E1307" s="33" t="s">
        <v>62</v>
      </c>
      <c r="F1307" s="35">
        <v>0</v>
      </c>
      <c r="G1307" s="35">
        <v>3</v>
      </c>
      <c r="H1307" t="s">
        <v>344</v>
      </c>
      <c r="I1307" s="184" t="s">
        <v>11392</v>
      </c>
      <c r="J1307" s="184" t="s">
        <v>11392</v>
      </c>
      <c r="K1307" s="184" t="s">
        <v>11391</v>
      </c>
      <c r="L1307" s="8">
        <v>14</v>
      </c>
      <c r="M1307" s="119">
        <v>41800</v>
      </c>
      <c r="N1307" s="53" t="s">
        <v>9971</v>
      </c>
      <c r="O1307" s="106"/>
      <c r="P13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&lt;tr&gt;&lt;td&gt;57403-0000&lt;/td&gt;&lt;td&gt;GRS-IBS, concrete masonry unit&lt;/td&gt;&lt;td&gt;m2&lt;/td&gt;&lt;td&gt;GRS-IBS, CONCRETE MASONRY UNIT&lt;/td&gt;&lt;td&gt;SQYD&lt;/td&gt;&lt;td&gt;0&lt;/td&gt;&lt;td&gt;3&lt;/td&gt;&lt;td&gt;N&lt;/td&gt;&lt;td&gt;6/10/2014&lt;/td&gt;&lt;td&gt;&lt;/td&gt;&lt;/tr&gt;</v>
      </c>
      <c r="Q1307" s="106" t="str">
        <f>IF(PayItems[[#This Row],[Date Added / Modified]]&gt;0,TEXT(PayItems[[#This Row],[Date Added / Modified]],"m/d/yyy"),"")</f>
        <v>6/10/2014</v>
      </c>
    </row>
    <row r="1308" spans="1:17" x14ac:dyDescent="0.3">
      <c r="A1308" s="95" t="s">
        <v>10908</v>
      </c>
      <c r="B1308" s="95" t="s">
        <v>10909</v>
      </c>
      <c r="C1308" s="95" t="s">
        <v>109</v>
      </c>
      <c r="D1308" s="95" t="s">
        <v>10910</v>
      </c>
      <c r="E1308" s="102" t="s">
        <v>62</v>
      </c>
      <c r="F1308" s="103">
        <v>0</v>
      </c>
      <c r="G1308" s="103">
        <v>3</v>
      </c>
      <c r="H1308" s="101" t="s">
        <v>344</v>
      </c>
      <c r="I1308" s="184" t="s">
        <v>11392</v>
      </c>
      <c r="J1308" s="184" t="s">
        <v>11392</v>
      </c>
      <c r="K1308" s="184" t="s">
        <v>11391</v>
      </c>
      <c r="L1308" s="104">
        <v>14</v>
      </c>
      <c r="M1308" s="119">
        <v>42891</v>
      </c>
      <c r="N1308" s="53" t="s">
        <v>9971</v>
      </c>
      <c r="O1308" s="106"/>
      <c r="P13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&lt;tr&gt;&lt;td&gt;57403-1000&lt;/td&gt;&lt;td&gt;GRS-IBS, segmental retaining wall unit (SRWU)&lt;/td&gt;&lt;td&gt;m2&lt;/td&gt;&lt;td&gt;GRS-IBS, SEGMENTAL RETAINING WALL UNIT (SRWU)&lt;/td&gt;&lt;td&gt;SQYD&lt;/td&gt;&lt;td&gt;0&lt;/td&gt;&lt;td&gt;3&lt;/td&gt;&lt;td&gt;N&lt;/td&gt;&lt;td&gt;6/5/2017&lt;/td&gt;&lt;td&gt;&lt;/td&gt;&lt;/tr&gt;</v>
      </c>
      <c r="Q1308" s="106" t="str">
        <f>IF(PayItems[[#This Row],[Date Added / Modified]]&gt;0,TEXT(PayItems[[#This Row],[Date Added / Modified]],"m/d/yyy"),"")</f>
        <v>6/5/2017</v>
      </c>
    </row>
    <row r="1309" spans="1:17" x14ac:dyDescent="0.3">
      <c r="A1309" s="95" t="s">
        <v>11396</v>
      </c>
      <c r="B1309" s="95" t="s">
        <v>11403</v>
      </c>
      <c r="C1309" s="95" t="s">
        <v>109</v>
      </c>
      <c r="D1309" s="95" t="s">
        <v>11404</v>
      </c>
      <c r="E1309" s="102" t="s">
        <v>56</v>
      </c>
      <c r="F1309" s="103">
        <v>0</v>
      </c>
      <c r="G1309" s="103">
        <v>3</v>
      </c>
      <c r="H1309" s="101" t="s">
        <v>344</v>
      </c>
      <c r="I1309" s="184" t="s">
        <v>11392</v>
      </c>
      <c r="J1309" s="184" t="s">
        <v>11392</v>
      </c>
      <c r="K1309" s="184" t="s">
        <v>11391</v>
      </c>
      <c r="L1309" s="104">
        <v>14</v>
      </c>
      <c r="M1309" s="119">
        <v>44725</v>
      </c>
      <c r="N1309" s="53" t="s">
        <v>9977</v>
      </c>
      <c r="O1309" s="106"/>
      <c r="P13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&lt;tr&gt;&lt;td&gt;57404-0000&lt;/td&gt;&lt;td&gt;Geosynthetic Reinforced Soil - Integrated Bridge System&lt;/td&gt;&lt;td&gt;m2&lt;/td&gt;&lt;td&gt;GEOSYNTHETIC REINFORCED SOIL - INTEGRATED BRIDGE SYSTEM&lt;/td&gt;&lt;td&gt;SQFT&lt;/td&gt;&lt;td&gt;0&lt;/td&gt;&lt;td&gt;3&lt;/td&gt;&lt;td&gt;N&lt;/td&gt;&lt;td&gt;6/13/2022&lt;/td&gt;&lt;td&gt;&lt;/td&gt;&lt;/tr&gt;</v>
      </c>
      <c r="Q1309" s="106" t="str">
        <f>IF(PayItems[[#This Row],[Date Added / Modified]]&gt;0,TEXT(PayItems[[#This Row],[Date Added / Modified]],"m/d/yyy"),"")</f>
        <v>6/13/2022</v>
      </c>
    </row>
    <row r="1310" spans="1:17" x14ac:dyDescent="0.3">
      <c r="A1310" s="6" t="s">
        <v>2005</v>
      </c>
      <c r="B1310" s="6" t="s">
        <v>2006</v>
      </c>
      <c r="C1310" s="6" t="s">
        <v>85</v>
      </c>
      <c r="D1310" s="6" t="s">
        <v>2007</v>
      </c>
      <c r="E1310" s="8" t="s">
        <v>85</v>
      </c>
      <c r="F1310" s="8">
        <v>0</v>
      </c>
      <c r="G1310" s="8">
        <v>3</v>
      </c>
      <c r="H1310" s="6" t="s">
        <v>344</v>
      </c>
      <c r="I1310" s="184" t="s">
        <v>11392</v>
      </c>
      <c r="J1310" s="184" t="s">
        <v>11392</v>
      </c>
      <c r="K1310" s="184" t="s">
        <v>11391</v>
      </c>
      <c r="L1310" s="8">
        <v>14</v>
      </c>
      <c r="M1310" s="116"/>
      <c r="P13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&lt;tr&gt;&lt;td&gt;57501-0000&lt;/td&gt;&lt;td&gt;Minor bridge work&lt;/td&gt;&lt;td&gt;LPSM&lt;/td&gt;&lt;td&gt;MINOR BRIDGE WORK&lt;/td&gt;&lt;td&gt;LPSM&lt;/td&gt;&lt;td&gt;0&lt;/td&gt;&lt;td&gt;3&lt;/td&gt;&lt;td&gt;N&lt;/td&gt;&lt;td&gt; &lt;/td&gt;&lt;td&gt;&lt;/td&gt;&lt;/tr&gt;</v>
      </c>
      <c r="Q1310" s="106" t="str">
        <f>IF(PayItems[[#This Row],[Date Added / Modified]]&gt;0,TEXT(PayItems[[#This Row],[Date Added / Modified]],"m/d/yyy"),"")</f>
        <v/>
      </c>
    </row>
    <row r="1311" spans="1:17" s="79" customFormat="1" x14ac:dyDescent="0.3">
      <c r="A1311" s="6" t="s">
        <v>2008</v>
      </c>
      <c r="B1311" s="6" t="s">
        <v>2009</v>
      </c>
      <c r="C1311" s="6" t="s">
        <v>85</v>
      </c>
      <c r="D1311" s="6" t="s">
        <v>2010</v>
      </c>
      <c r="E1311" s="8" t="s">
        <v>85</v>
      </c>
      <c r="F1311" s="8">
        <v>0</v>
      </c>
      <c r="G1311" s="8">
        <v>3</v>
      </c>
      <c r="H1311" s="6" t="s">
        <v>344</v>
      </c>
      <c r="I1311" s="184" t="s">
        <v>11392</v>
      </c>
      <c r="J1311" s="184" t="s">
        <v>11392</v>
      </c>
      <c r="K1311" s="184" t="s">
        <v>11391</v>
      </c>
      <c r="L1311" s="8">
        <v>14</v>
      </c>
      <c r="M1311" s="116"/>
      <c r="N1311" s="6"/>
      <c r="O1311" s="6"/>
      <c r="P13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&lt;tr&gt;&lt;td&gt;57502-0000&lt;/td&gt;&lt;td&gt;Temporary bridge&lt;/td&gt;&lt;td&gt;LPSM&lt;/td&gt;&lt;td&gt;TEMPORARY BRIDGE&lt;/td&gt;&lt;td&gt;LPSM&lt;/td&gt;&lt;td&gt;0&lt;/td&gt;&lt;td&gt;3&lt;/td&gt;&lt;td&gt;N&lt;/td&gt;&lt;td&gt; &lt;/td&gt;&lt;td&gt;&lt;/td&gt;&lt;/tr&gt;</v>
      </c>
      <c r="Q1311" s="106" t="str">
        <f>IF(PayItems[[#This Row],[Date Added / Modified]]&gt;0,TEXT(PayItems[[#This Row],[Date Added / Modified]],"m/d/yyy"),"")</f>
        <v/>
      </c>
    </row>
    <row r="1312" spans="1:17" s="88" customFormat="1" x14ac:dyDescent="0.3">
      <c r="A1312" s="106" t="s">
        <v>10789</v>
      </c>
      <c r="B1312" s="106" t="s">
        <v>10788</v>
      </c>
      <c r="C1312" s="106" t="s">
        <v>97</v>
      </c>
      <c r="D1312" s="106" t="s">
        <v>10790</v>
      </c>
      <c r="E1312" s="45" t="s">
        <v>172</v>
      </c>
      <c r="F1312" s="104">
        <v>0</v>
      </c>
      <c r="G1312" s="104">
        <v>3</v>
      </c>
      <c r="H1312" s="88" t="s">
        <v>344</v>
      </c>
      <c r="I1312" s="184" t="s">
        <v>11392</v>
      </c>
      <c r="J1312" s="184" t="s">
        <v>11392</v>
      </c>
      <c r="K1312" s="184" t="s">
        <v>11391</v>
      </c>
      <c r="L1312" s="104">
        <v>14</v>
      </c>
      <c r="M1312" s="116">
        <v>42516</v>
      </c>
      <c r="N1312" s="106" t="s">
        <v>9977</v>
      </c>
      <c r="O1312" s="106"/>
      <c r="P13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&lt;tr&gt;&lt;td&gt;57520-0000&lt;/td&gt;&lt;td&gt;Temporary bridge rental&lt;/td&gt;&lt;td&gt;mo&lt;/td&gt;&lt;td&gt;TEMPORARY BRIDGE RENTAL&lt;/td&gt;&lt;td&gt;MO&lt;/td&gt;&lt;td&gt;0&lt;/td&gt;&lt;td&gt;3&lt;/td&gt;&lt;td&gt;N&lt;/td&gt;&lt;td&gt;5/26/2016&lt;/td&gt;&lt;td&gt;&lt;/td&gt;&lt;/tr&gt;</v>
      </c>
      <c r="Q1312" s="106" t="str">
        <f>IF(PayItems[[#This Row],[Date Added / Modified]]&gt;0,TEXT(PayItems[[#This Row],[Date Added / Modified]],"m/d/yyy"),"")</f>
        <v>5/26/2016</v>
      </c>
    </row>
    <row r="1313" spans="1:17" x14ac:dyDescent="0.3">
      <c r="A1313" s="6" t="s">
        <v>2011</v>
      </c>
      <c r="B1313" s="6" t="s">
        <v>2012</v>
      </c>
      <c r="C1313" s="6" t="s">
        <v>110</v>
      </c>
      <c r="D1313" s="6" t="s">
        <v>2013</v>
      </c>
      <c r="E1313" s="8" t="s">
        <v>63</v>
      </c>
      <c r="F1313" s="8">
        <v>0</v>
      </c>
      <c r="G1313" s="8">
        <v>3</v>
      </c>
      <c r="H1313" s="6" t="s">
        <v>344</v>
      </c>
      <c r="I1313" s="184" t="s">
        <v>11392</v>
      </c>
      <c r="J1313" s="184" t="s">
        <v>11392</v>
      </c>
      <c r="K1313" s="184" t="s">
        <v>11391</v>
      </c>
      <c r="L1313" s="8">
        <v>14</v>
      </c>
      <c r="M1313" s="116"/>
      <c r="P13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&lt;tr&gt;&lt;td&gt;57601-0000&lt;/td&gt;&lt;td&gt;Pile encapsulation&lt;/td&gt;&lt;td&gt;m&lt;/td&gt;&lt;td&gt;PILE ENCAPSULATION&lt;/td&gt;&lt;td&gt;LNFT&lt;/td&gt;&lt;td&gt;0&lt;/td&gt;&lt;td&gt;3&lt;/td&gt;&lt;td&gt;N&lt;/td&gt;&lt;td&gt; &lt;/td&gt;&lt;td&gt;&lt;/td&gt;&lt;/tr&gt;</v>
      </c>
      <c r="Q1313" s="106" t="str">
        <f>IF(PayItems[[#This Row],[Date Added / Modified]]&gt;0,TEXT(PayItems[[#This Row],[Date Added / Modified]],"m/d/yyy"),"")</f>
        <v/>
      </c>
    </row>
    <row r="1314" spans="1:17" x14ac:dyDescent="0.3">
      <c r="A1314" s="6" t="s">
        <v>2014</v>
      </c>
      <c r="B1314" s="6" t="s">
        <v>28</v>
      </c>
      <c r="C1314" s="6" t="s">
        <v>110</v>
      </c>
      <c r="D1314" s="6" t="s">
        <v>2015</v>
      </c>
      <c r="E1314" s="8" t="s">
        <v>63</v>
      </c>
      <c r="F1314" s="8">
        <v>0</v>
      </c>
      <c r="G1314" s="8">
        <v>3</v>
      </c>
      <c r="H1314" s="6" t="s">
        <v>344</v>
      </c>
      <c r="I1314" s="184" t="s">
        <v>11392</v>
      </c>
      <c r="J1314" s="184" t="s">
        <v>11392</v>
      </c>
      <c r="K1314" s="184" t="s">
        <v>11391</v>
      </c>
      <c r="L1314" s="8">
        <v>14</v>
      </c>
      <c r="M1314" s="116"/>
      <c r="P13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&lt;tr&gt;&lt;td&gt;57601-1000&lt;/td&gt;&lt;td&gt;Pile encapsulation with cathodic protection&lt;/td&gt;&lt;td&gt;m&lt;/td&gt;&lt;td&gt;PILE ENCAPSULATION WITH CATHODIC PROTECTION&lt;/td&gt;&lt;td&gt;LNFT&lt;/td&gt;&lt;td&gt;0&lt;/td&gt;&lt;td&gt;3&lt;/td&gt;&lt;td&gt;N&lt;/td&gt;&lt;td&gt; &lt;/td&gt;&lt;td&gt;&lt;/td&gt;&lt;/tr&gt;</v>
      </c>
      <c r="Q1314" s="106" t="str">
        <f>IF(PayItems[[#This Row],[Date Added / Modified]]&gt;0,TEXT(PayItems[[#This Row],[Date Added / Modified]],"m/d/yyy"),"")</f>
        <v/>
      </c>
    </row>
    <row r="1315" spans="1:17" x14ac:dyDescent="0.3">
      <c r="A1315" s="6" t="s">
        <v>2016</v>
      </c>
      <c r="B1315" s="6" t="s">
        <v>2017</v>
      </c>
      <c r="C1315" s="6" t="s">
        <v>85</v>
      </c>
      <c r="D1315" s="6" t="s">
        <v>2018</v>
      </c>
      <c r="E1315" s="8" t="s">
        <v>85</v>
      </c>
      <c r="F1315" s="8">
        <v>0</v>
      </c>
      <c r="G1315" s="8">
        <v>3</v>
      </c>
      <c r="H1315" s="6" t="s">
        <v>344</v>
      </c>
      <c r="I1315" s="184" t="s">
        <v>11392</v>
      </c>
      <c r="J1315" s="184" t="s">
        <v>11392</v>
      </c>
      <c r="K1315" s="184" t="s">
        <v>11391</v>
      </c>
      <c r="L1315" s="8">
        <v>14</v>
      </c>
      <c r="M1315" s="116"/>
      <c r="P13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&lt;tr&gt;&lt;td&gt;57701-0100&lt;/td&gt;&lt;td&gt;Polymer structure, pedestrian bridge&lt;/td&gt;&lt;td&gt;LPSM&lt;/td&gt;&lt;td&gt;POLYMER STRUCTURE, PEDESTRIAN BRIDGE&lt;/td&gt;&lt;td&gt;LPSM&lt;/td&gt;&lt;td&gt;0&lt;/td&gt;&lt;td&gt;3&lt;/td&gt;&lt;td&gt;N&lt;/td&gt;&lt;td&gt; &lt;/td&gt;&lt;td&gt;&lt;/td&gt;&lt;/tr&gt;</v>
      </c>
      <c r="Q1315" s="106" t="str">
        <f>IF(PayItems[[#This Row],[Date Added / Modified]]&gt;0,TEXT(PayItems[[#This Row],[Date Added / Modified]],"m/d/yyy"),"")</f>
        <v/>
      </c>
    </row>
    <row r="1316" spans="1:17" x14ac:dyDescent="0.3">
      <c r="A1316" s="6" t="s">
        <v>2019</v>
      </c>
      <c r="B1316" s="6" t="s">
        <v>2020</v>
      </c>
      <c r="C1316" s="6" t="s">
        <v>109</v>
      </c>
      <c r="D1316" s="6" t="s">
        <v>2021</v>
      </c>
      <c r="E1316" s="8" t="s">
        <v>56</v>
      </c>
      <c r="F1316" s="8">
        <v>0</v>
      </c>
      <c r="G1316" s="8">
        <v>3</v>
      </c>
      <c r="H1316" s="6" t="s">
        <v>344</v>
      </c>
      <c r="I1316" s="184" t="s">
        <v>11392</v>
      </c>
      <c r="J1316" s="184" t="s">
        <v>11392</v>
      </c>
      <c r="K1316" s="184" t="s">
        <v>11391</v>
      </c>
      <c r="L1316" s="8">
        <v>14</v>
      </c>
      <c r="M1316" s="116"/>
      <c r="P13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&lt;tr&gt;&lt;td&gt;57705-0100&lt;/td&gt;&lt;td&gt;Fiber reinforced polymer (FRP), deck panel, 75 mm - 125mm thickness&lt;/td&gt;&lt;td&gt;m2&lt;/td&gt;&lt;td&gt;FIBER REINFORCED POLYMER (FRP), DECK PANEL, 3-INCHES - 5-INCHES THICKNESS&lt;/td&gt;&lt;td&gt;SQFT&lt;/td&gt;&lt;td&gt;0&lt;/td&gt;&lt;td&gt;3&lt;/td&gt;&lt;td&gt;N&lt;/td&gt;&lt;td&gt; &lt;/td&gt;&lt;td&gt;&lt;/td&gt;&lt;/tr&gt;</v>
      </c>
      <c r="Q1316" s="106" t="str">
        <f>IF(PayItems[[#This Row],[Date Added / Modified]]&gt;0,TEXT(PayItems[[#This Row],[Date Added / Modified]],"m/d/yyy"),"")</f>
        <v/>
      </c>
    </row>
    <row r="1317" spans="1:17" x14ac:dyDescent="0.3">
      <c r="A1317" s="106" t="s">
        <v>10830</v>
      </c>
      <c r="B1317" s="106" t="s">
        <v>10831</v>
      </c>
      <c r="C1317" s="88" t="s">
        <v>109</v>
      </c>
      <c r="D1317" s="106" t="s">
        <v>10832</v>
      </c>
      <c r="E1317" s="104" t="s">
        <v>56</v>
      </c>
      <c r="F1317" s="104">
        <v>0</v>
      </c>
      <c r="G1317" s="104">
        <v>3</v>
      </c>
      <c r="H1317" s="88" t="s">
        <v>344</v>
      </c>
      <c r="I1317" s="184" t="s">
        <v>11392</v>
      </c>
      <c r="J1317" s="184" t="s">
        <v>11392</v>
      </c>
      <c r="K1317" s="184" t="s">
        <v>11391</v>
      </c>
      <c r="L1317" s="104">
        <v>14</v>
      </c>
      <c r="M1317" s="116">
        <v>42569</v>
      </c>
      <c r="N1317" s="106" t="s">
        <v>9977</v>
      </c>
      <c r="O1317" s="106"/>
      <c r="P13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&lt;tr&gt;&lt;td&gt;57705-0200&lt;/td&gt;&lt;td&gt;Fiber reinforced polymer (FRP), strengthening system&lt;/td&gt;&lt;td&gt;m2&lt;/td&gt;&lt;td&gt;FIBER REINFORCED POLYMER (FRP), STRENGTHENING SYSTEM&lt;/td&gt;&lt;td&gt;SQFT&lt;/td&gt;&lt;td&gt;0&lt;/td&gt;&lt;td&gt;3&lt;/td&gt;&lt;td&gt;N&lt;/td&gt;&lt;td&gt;7/18/2016&lt;/td&gt;&lt;td&gt;&lt;/td&gt;&lt;/tr&gt;</v>
      </c>
      <c r="Q1317" s="106" t="str">
        <f>IF(PayItems[[#This Row],[Date Added / Modified]]&gt;0,TEXT(PayItems[[#This Row],[Date Added / Modified]],"m/d/yyy"),"")</f>
        <v>7/18/2016</v>
      </c>
    </row>
    <row r="1318" spans="1:17" x14ac:dyDescent="0.3">
      <c r="A1318" s="6" t="s">
        <v>2022</v>
      </c>
      <c r="B1318" s="6" t="s">
        <v>32</v>
      </c>
      <c r="C1318" s="6" t="s">
        <v>85</v>
      </c>
      <c r="D1318" s="6" t="s">
        <v>2023</v>
      </c>
      <c r="E1318" s="8" t="s">
        <v>85</v>
      </c>
      <c r="F1318" s="8">
        <v>0</v>
      </c>
      <c r="G1318" s="8">
        <v>3</v>
      </c>
      <c r="H1318" s="6" t="s">
        <v>344</v>
      </c>
      <c r="I1318" s="184" t="s">
        <v>11392</v>
      </c>
      <c r="J1318" s="184" t="s">
        <v>11392</v>
      </c>
      <c r="K1318" s="184" t="s">
        <v>11391</v>
      </c>
      <c r="L1318" s="8">
        <v>14</v>
      </c>
      <c r="M1318" s="116"/>
      <c r="P13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&lt;tr&gt;&lt;td&gt;58001-0000&lt;/td&gt;&lt;td&gt;Alternate bridge&lt;/td&gt;&lt;td&gt;LPSM&lt;/td&gt;&lt;td&gt;ALTERNATE BRIDGE&lt;/td&gt;&lt;td&gt;LPSM&lt;/td&gt;&lt;td&gt;0&lt;/td&gt;&lt;td&gt;3&lt;/td&gt;&lt;td&gt;N&lt;/td&gt;&lt;td&gt; &lt;/td&gt;&lt;td&gt;&lt;/td&gt;&lt;/tr&gt;</v>
      </c>
      <c r="Q1318" s="106" t="str">
        <f>IF(PayItems[[#This Row],[Date Added / Modified]]&gt;0,TEXT(PayItems[[#This Row],[Date Added / Modified]],"m/d/yyy"),"")</f>
        <v/>
      </c>
    </row>
    <row r="1319" spans="1:17" x14ac:dyDescent="0.3">
      <c r="A1319" s="6" t="s">
        <v>2027</v>
      </c>
      <c r="B1319" s="6" t="s">
        <v>2028</v>
      </c>
      <c r="C1319" s="6" t="s">
        <v>85</v>
      </c>
      <c r="D1319" s="6" t="s">
        <v>2029</v>
      </c>
      <c r="E1319" s="8" t="s">
        <v>85</v>
      </c>
      <c r="F1319" s="8">
        <v>0</v>
      </c>
      <c r="G1319" s="8">
        <v>3</v>
      </c>
      <c r="H1319" s="6" t="s">
        <v>344</v>
      </c>
      <c r="I1319" s="184" t="s">
        <v>11392</v>
      </c>
      <c r="J1319" s="184" t="s">
        <v>11392</v>
      </c>
      <c r="K1319" s="184" t="s">
        <v>11391</v>
      </c>
      <c r="L1319" s="8">
        <v>14</v>
      </c>
      <c r="M1319" s="116"/>
      <c r="P13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&lt;tr&gt;&lt;td&gt;58101-1000&lt;/td&gt;&lt;td&gt;Cables and anchor components, main cable system&lt;/td&gt;&lt;td&gt;LPSM&lt;/td&gt;&lt;td&gt;CABLES AND ANCHOR COMPONENTS, MAIN CABLE SYSTEM&lt;/td&gt;&lt;td&gt;LPSM&lt;/td&gt;&lt;td&gt;0&lt;/td&gt;&lt;td&gt;3&lt;/td&gt;&lt;td&gt;N&lt;/td&gt;&lt;td&gt; &lt;/td&gt;&lt;td&gt;&lt;/td&gt;&lt;/tr&gt;</v>
      </c>
      <c r="Q1319" s="106" t="str">
        <f>IF(PayItems[[#This Row],[Date Added / Modified]]&gt;0,TEXT(PayItems[[#This Row],[Date Added / Modified]],"m/d/yyy"),"")</f>
        <v/>
      </c>
    </row>
    <row r="1320" spans="1:17" x14ac:dyDescent="0.3">
      <c r="A1320" s="6" t="s">
        <v>2030</v>
      </c>
      <c r="B1320" s="6" t="s">
        <v>2031</v>
      </c>
      <c r="C1320" s="6" t="s">
        <v>85</v>
      </c>
      <c r="D1320" s="6" t="s">
        <v>2032</v>
      </c>
      <c r="E1320" s="8" t="s">
        <v>85</v>
      </c>
      <c r="F1320" s="8">
        <v>0</v>
      </c>
      <c r="G1320" s="8">
        <v>3</v>
      </c>
      <c r="H1320" s="6" t="s">
        <v>344</v>
      </c>
      <c r="I1320" s="184" t="s">
        <v>11392</v>
      </c>
      <c r="J1320" s="184" t="s">
        <v>11392</v>
      </c>
      <c r="K1320" s="184" t="s">
        <v>11391</v>
      </c>
      <c r="L1320" s="8">
        <v>14</v>
      </c>
      <c r="M1320" s="116"/>
      <c r="P13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&lt;tr&gt;&lt;td&gt;58101-2000&lt;/td&gt;&lt;td&gt;Cables and anchor components, wind cable system&lt;/td&gt;&lt;td&gt;LPSM&lt;/td&gt;&lt;td&gt;CABLES AND ANCHOR COMPONENTS, WIND CABLE SYSTEM&lt;/td&gt;&lt;td&gt;LPSM&lt;/td&gt;&lt;td&gt;0&lt;/td&gt;&lt;td&gt;3&lt;/td&gt;&lt;td&gt;N&lt;/td&gt;&lt;td&gt; &lt;/td&gt;&lt;td&gt;&lt;/td&gt;&lt;/tr&gt;</v>
      </c>
      <c r="Q1320" s="106" t="str">
        <f>IF(PayItems[[#This Row],[Date Added / Modified]]&gt;0,TEXT(PayItems[[#This Row],[Date Added / Modified]],"m/d/yyy"),"")</f>
        <v/>
      </c>
    </row>
    <row r="1321" spans="1:17" x14ac:dyDescent="0.3">
      <c r="A1321" s="6" t="s">
        <v>2033</v>
      </c>
      <c r="B1321" s="6" t="s">
        <v>2034</v>
      </c>
      <c r="C1321" s="6" t="s">
        <v>85</v>
      </c>
      <c r="D1321" s="6" t="s">
        <v>2035</v>
      </c>
      <c r="E1321" s="8" t="s">
        <v>85</v>
      </c>
      <c r="F1321" s="8">
        <v>0</v>
      </c>
      <c r="G1321" s="8">
        <v>3</v>
      </c>
      <c r="H1321" s="6" t="s">
        <v>344</v>
      </c>
      <c r="I1321" s="184" t="s">
        <v>11392</v>
      </c>
      <c r="J1321" s="184" t="s">
        <v>11392</v>
      </c>
      <c r="K1321" s="184" t="s">
        <v>11391</v>
      </c>
      <c r="L1321" s="8">
        <v>14</v>
      </c>
      <c r="M1321" s="116"/>
      <c r="P13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&lt;tr&gt;&lt;td&gt;58101-3000&lt;/td&gt;&lt;td&gt;Cables and anchor components, steel corrosion protection&lt;/td&gt;&lt;td&gt;LPSM&lt;/td&gt;&lt;td&gt;CABLES AND ANCHOR COMPONENTS, STEEL CORROSION PROTECTION&lt;/td&gt;&lt;td&gt;LPSM&lt;/td&gt;&lt;td&gt;0&lt;/td&gt;&lt;td&gt;3&lt;/td&gt;&lt;td&gt;N&lt;/td&gt;&lt;td&gt; &lt;/td&gt;&lt;td&gt;&lt;/td&gt;&lt;/tr&gt;</v>
      </c>
      <c r="Q1321" s="106" t="str">
        <f>IF(PayItems[[#This Row],[Date Added / Modified]]&gt;0,TEXT(PayItems[[#This Row],[Date Added / Modified]],"m/d/yyy"),"")</f>
        <v/>
      </c>
    </row>
    <row r="1322" spans="1:17" x14ac:dyDescent="0.3">
      <c r="A1322" s="6" t="s">
        <v>2024</v>
      </c>
      <c r="B1322" s="6" t="s">
        <v>8484</v>
      </c>
      <c r="C1322" s="6" t="s">
        <v>110</v>
      </c>
      <c r="D1322" s="6" t="s">
        <v>8485</v>
      </c>
      <c r="E1322" s="8" t="s">
        <v>63</v>
      </c>
      <c r="F1322" s="8">
        <v>0</v>
      </c>
      <c r="G1322" s="8">
        <v>3</v>
      </c>
      <c r="H1322" s="6" t="s">
        <v>344</v>
      </c>
      <c r="I1322" s="184" t="s">
        <v>11392</v>
      </c>
      <c r="J1322" s="184" t="s">
        <v>11392</v>
      </c>
      <c r="K1322" s="184" t="s">
        <v>11391</v>
      </c>
      <c r="L1322" s="8">
        <v>14</v>
      </c>
      <c r="M1322" s="116"/>
      <c r="P13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&lt;tr&gt;&lt;td&gt;58201-0000&lt;/td&gt;&lt;td&gt;Helical pile, in place&lt;/td&gt;&lt;td&gt;m&lt;/td&gt;&lt;td&gt;HELICAL PILE, IN PLACE&lt;/td&gt;&lt;td&gt;LNFT&lt;/td&gt;&lt;td&gt;0&lt;/td&gt;&lt;td&gt;3&lt;/td&gt;&lt;td&gt;N&lt;/td&gt;&lt;td&gt; &lt;/td&gt;&lt;td&gt;&lt;/td&gt;&lt;/tr&gt;</v>
      </c>
      <c r="Q1322" s="106" t="str">
        <f>IF(PayItems[[#This Row],[Date Added / Modified]]&gt;0,TEXT(PayItems[[#This Row],[Date Added / Modified]],"m/d/yyy"),"")</f>
        <v/>
      </c>
    </row>
    <row r="1323" spans="1:17" x14ac:dyDescent="0.3">
      <c r="A1323" s="6" t="s">
        <v>2026</v>
      </c>
      <c r="B1323" s="6" t="s">
        <v>8484</v>
      </c>
      <c r="C1323" s="6" t="s">
        <v>6</v>
      </c>
      <c r="D1323" s="6" t="s">
        <v>8485</v>
      </c>
      <c r="E1323" s="8" t="s">
        <v>59</v>
      </c>
      <c r="F1323" s="8">
        <v>0</v>
      </c>
      <c r="G1323" s="8">
        <v>3</v>
      </c>
      <c r="H1323" s="6" t="s">
        <v>344</v>
      </c>
      <c r="I1323" s="184" t="s">
        <v>11392</v>
      </c>
      <c r="J1323" s="184" t="s">
        <v>11392</v>
      </c>
      <c r="K1323" s="184" t="s">
        <v>11391</v>
      </c>
      <c r="L1323" s="8">
        <v>14</v>
      </c>
      <c r="M1323" s="116"/>
      <c r="P13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&lt;tr&gt;&lt;td&gt;58202-0000&lt;/td&gt;&lt;td&gt;Helical pile, in place&lt;/td&gt;&lt;td&gt;Each&lt;/td&gt;&lt;td&gt;HELICAL PILE, IN PLACE&lt;/td&gt;&lt;td&gt;EACH&lt;/td&gt;&lt;td&gt;0&lt;/td&gt;&lt;td&gt;3&lt;/td&gt;&lt;td&gt;N&lt;/td&gt;&lt;td&gt; &lt;/td&gt;&lt;td&gt;&lt;/td&gt;&lt;/tr&gt;</v>
      </c>
      <c r="Q1323" s="106" t="str">
        <f>IF(PayItems[[#This Row],[Date Added / Modified]]&gt;0,TEXT(PayItems[[#This Row],[Date Added / Modified]],"m/d/yyy"),"")</f>
        <v/>
      </c>
    </row>
    <row r="1324" spans="1:17" x14ac:dyDescent="0.3">
      <c r="A1324" s="6" t="s">
        <v>10073</v>
      </c>
      <c r="B1324" s="6" t="s">
        <v>10071</v>
      </c>
      <c r="C1324" s="6" t="s">
        <v>110</v>
      </c>
      <c r="D1324" s="6" t="s">
        <v>10074</v>
      </c>
      <c r="E1324" s="8" t="s">
        <v>63</v>
      </c>
      <c r="F1324" s="8">
        <v>0</v>
      </c>
      <c r="G1324" s="8">
        <v>3</v>
      </c>
      <c r="H1324" s="6" t="s">
        <v>344</v>
      </c>
      <c r="I1324" s="184" t="s">
        <v>11392</v>
      </c>
      <c r="J1324" s="184" t="s">
        <v>11392</v>
      </c>
      <c r="K1324" s="184" t="s">
        <v>11391</v>
      </c>
      <c r="L1324" s="8">
        <v>14</v>
      </c>
      <c r="M1324" s="116">
        <v>42014</v>
      </c>
      <c r="N1324" s="106" t="s">
        <v>9977</v>
      </c>
      <c r="O1324" s="106"/>
      <c r="P13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&lt;tr&gt;&lt;td&gt;58301-0000&lt;/td&gt;&lt;td&gt;Carbon fiber reinforced polymer&lt;/td&gt;&lt;td&gt;m&lt;/td&gt;&lt;td&gt;CARBON FIBER REINFORCED POLYMER&lt;/td&gt;&lt;td&gt;LNFT&lt;/td&gt;&lt;td&gt;0&lt;/td&gt;&lt;td&gt;3&lt;/td&gt;&lt;td&gt;N&lt;/td&gt;&lt;td&gt;1/10/2015&lt;/td&gt;&lt;td&gt;&lt;/td&gt;&lt;/tr&gt;</v>
      </c>
      <c r="Q1324" s="106" t="str">
        <f>IF(PayItems[[#This Row],[Date Added / Modified]]&gt;0,TEXT(PayItems[[#This Row],[Date Added / Modified]],"m/d/yyy"),"")</f>
        <v>1/10/2015</v>
      </c>
    </row>
    <row r="1325" spans="1:17" x14ac:dyDescent="0.3">
      <c r="A1325" s="6" t="s">
        <v>10075</v>
      </c>
      <c r="B1325" s="6" t="s">
        <v>10072</v>
      </c>
      <c r="C1325" s="6" t="s">
        <v>6</v>
      </c>
      <c r="D1325" s="6" t="s">
        <v>10076</v>
      </c>
      <c r="E1325" s="8" t="s">
        <v>59</v>
      </c>
      <c r="F1325" s="8">
        <v>0</v>
      </c>
      <c r="G1325" s="8">
        <v>3</v>
      </c>
      <c r="H1325" s="6" t="s">
        <v>344</v>
      </c>
      <c r="I1325" s="184" t="s">
        <v>11392</v>
      </c>
      <c r="J1325" s="184" t="s">
        <v>11392</v>
      </c>
      <c r="K1325" s="184" t="s">
        <v>11391</v>
      </c>
      <c r="L1325" s="8">
        <v>14</v>
      </c>
      <c r="M1325" s="116">
        <v>42014</v>
      </c>
      <c r="N1325" s="106" t="s">
        <v>9977</v>
      </c>
      <c r="O1325" s="106"/>
      <c r="P13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&lt;tr&gt;&lt;td&gt;58302-0000&lt;/td&gt;&lt;td&gt;Carbon fiber reinforced polymer test&lt;/td&gt;&lt;td&gt;Each&lt;/td&gt;&lt;td&gt;CARBON FIBER REINFORCED POLYMER TEST&lt;/td&gt;&lt;td&gt;EACH&lt;/td&gt;&lt;td&gt;0&lt;/td&gt;&lt;td&gt;3&lt;/td&gt;&lt;td&gt;N&lt;/td&gt;&lt;td&gt;1/10/2015&lt;/td&gt;&lt;td&gt;&lt;/td&gt;&lt;/tr&gt;</v>
      </c>
      <c r="Q1325" s="106" t="str">
        <f>IF(PayItems[[#This Row],[Date Added / Modified]]&gt;0,TEXT(PayItems[[#This Row],[Date Added / Modified]],"m/d/yyy"),"")</f>
        <v>1/10/2015</v>
      </c>
    </row>
    <row r="1326" spans="1:17" x14ac:dyDescent="0.3">
      <c r="A1326" s="55" t="s">
        <v>10849</v>
      </c>
      <c r="B1326" s="56" t="s">
        <v>10823</v>
      </c>
      <c r="C1326" s="81" t="s">
        <v>105</v>
      </c>
      <c r="D1326" s="106" t="s">
        <v>10824</v>
      </c>
      <c r="E1326" s="45" t="s">
        <v>30</v>
      </c>
      <c r="F1326" s="45">
        <v>0</v>
      </c>
      <c r="G1326" s="45">
        <v>3</v>
      </c>
      <c r="H1326" s="106" t="s">
        <v>344</v>
      </c>
      <c r="I1326" s="184" t="s">
        <v>11392</v>
      </c>
      <c r="J1326" s="184" t="s">
        <v>11392</v>
      </c>
      <c r="K1326" s="184" t="s">
        <v>11391</v>
      </c>
      <c r="L1326" s="45">
        <v>14</v>
      </c>
      <c r="M1326" s="116">
        <v>42636</v>
      </c>
      <c r="N1326" s="106" t="s">
        <v>9977</v>
      </c>
      <c r="O1326" s="106"/>
      <c r="P1326"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&lt;tr&gt;&lt;td&gt;58401-0000&lt;/td&gt;&lt;td&gt;Glass fiber reinforced polymer (GFRP) reinforcing bars&lt;/td&gt;&lt;td&gt;kg&lt;/td&gt;&lt;td&gt;GLASS FIBER REINFORCED POLYMER (GFRP) REINFORCING BARS&lt;/td&gt;&lt;td&gt;LB&lt;/td&gt;&lt;td&gt;0&lt;/td&gt;&lt;td&gt;3&lt;/td&gt;&lt;td&gt;N&lt;/td&gt;&lt;td&gt;9/23/2016&lt;/td&gt;&lt;td&gt;&lt;/td&gt;&lt;/tr&gt;</v>
      </c>
      <c r="Q1326" s="55" t="str">
        <f>IF(PayItems[[#This Row],[Date Added / Modified]]&gt;0,TEXT(PayItems[[#This Row],[Date Added / Modified]],"m/d/yyy"),"")</f>
        <v>9/23/2016</v>
      </c>
    </row>
    <row r="1327" spans="1:17" s="88" customFormat="1" x14ac:dyDescent="0.3">
      <c r="A1327" s="55" t="s">
        <v>10999</v>
      </c>
      <c r="B1327" s="55" t="s">
        <v>11000</v>
      </c>
      <c r="C1327" s="144" t="s">
        <v>109</v>
      </c>
      <c r="D1327" s="106" t="s">
        <v>11001</v>
      </c>
      <c r="E1327" s="45" t="s">
        <v>56</v>
      </c>
      <c r="F1327" s="145">
        <v>0</v>
      </c>
      <c r="G1327" s="145">
        <v>3</v>
      </c>
      <c r="H1327" s="106" t="s">
        <v>344</v>
      </c>
      <c r="I1327" s="184" t="s">
        <v>11392</v>
      </c>
      <c r="J1327" s="184" t="s">
        <v>11392</v>
      </c>
      <c r="K1327" s="184" t="s">
        <v>11391</v>
      </c>
      <c r="L1327" s="145">
        <v>14</v>
      </c>
      <c r="M1327" s="116">
        <v>43185</v>
      </c>
      <c r="N1327" s="106" t="s">
        <v>9977</v>
      </c>
      <c r="O1327" s="143"/>
      <c r="P132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&lt;tr&gt;&lt;td&gt;58405-1000&lt;/td&gt;&lt;td&gt;Fiberglass reinforced plastic, grating&lt;/td&gt;&lt;td&gt;m2&lt;/td&gt;&lt;td&gt;FIBERGLASS REINFORCED PLASTIC, GRATING&lt;/td&gt;&lt;td&gt;SQFT&lt;/td&gt;&lt;td&gt;0&lt;/td&gt;&lt;td&gt;3&lt;/td&gt;&lt;td&gt;N&lt;/td&gt;&lt;td&gt;3/26/2018&lt;/td&gt;&lt;td&gt;&lt;/td&gt;&lt;/tr&gt;</v>
      </c>
      <c r="Q1327" s="106" t="str">
        <f>IF(PayItems[[#This Row],[Date Added / Modified]]&gt;0,TEXT(PayItems[[#This Row],[Date Added / Modified]],"m/d/yyy"),"")</f>
        <v>3/26/2018</v>
      </c>
    </row>
    <row r="1328" spans="1:17" s="88" customFormat="1" x14ac:dyDescent="0.3">
      <c r="A1328" s="106" t="s">
        <v>10948</v>
      </c>
      <c r="B1328" s="106" t="s">
        <v>10949</v>
      </c>
      <c r="C1328" s="88" t="s">
        <v>113</v>
      </c>
      <c r="D1328" s="106" t="s">
        <v>10950</v>
      </c>
      <c r="E1328" s="104" t="s">
        <v>65</v>
      </c>
      <c r="F1328" s="104">
        <v>0</v>
      </c>
      <c r="G1328" s="104">
        <v>3</v>
      </c>
      <c r="H1328" s="106" t="s">
        <v>344</v>
      </c>
      <c r="I1328" s="184" t="s">
        <v>11392</v>
      </c>
      <c r="J1328" s="184" t="s">
        <v>11392</v>
      </c>
      <c r="K1328" s="184" t="s">
        <v>11391</v>
      </c>
      <c r="L1328" s="104">
        <v>14</v>
      </c>
      <c r="M1328" s="116">
        <v>43045</v>
      </c>
      <c r="N1328" s="106" t="s">
        <v>9962</v>
      </c>
      <c r="P13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&lt;tr&gt;&lt;td&gt;58501-0000&lt;/td&gt;&lt;td&gt;Ultra high performance concrete&lt;/td&gt;&lt;td&gt;m3&lt;/td&gt;&lt;td&gt;ULTRA HIGH PERFORMANCE CONCRETE&lt;/td&gt;&lt;td&gt;CUYD&lt;/td&gt;&lt;td&gt;0&lt;/td&gt;&lt;td&gt;3&lt;/td&gt;&lt;td&gt;N&lt;/td&gt;&lt;td&gt;11/6/2017&lt;/td&gt;&lt;td&gt;&lt;/td&gt;&lt;/tr&gt;</v>
      </c>
      <c r="Q1328" s="106" t="str">
        <f>IF(PayItems[[#This Row],[Date Added / Modified]]&gt;0,TEXT(PayItems[[#This Row],[Date Added / Modified]],"m/d/yyy"),"")</f>
        <v>11/6/2017</v>
      </c>
    </row>
    <row r="1329" spans="1:17" s="88" customFormat="1" x14ac:dyDescent="0.3">
      <c r="A1329" s="106" t="s">
        <v>10951</v>
      </c>
      <c r="B1329" s="106" t="s">
        <v>10949</v>
      </c>
      <c r="C1329" s="106" t="s">
        <v>85</v>
      </c>
      <c r="D1329" s="106" t="s">
        <v>10950</v>
      </c>
      <c r="E1329" s="45" t="s">
        <v>85</v>
      </c>
      <c r="F1329" s="104">
        <v>0</v>
      </c>
      <c r="G1329" s="104">
        <v>3</v>
      </c>
      <c r="H1329" s="106" t="s">
        <v>344</v>
      </c>
      <c r="I1329" s="184" t="s">
        <v>11392</v>
      </c>
      <c r="J1329" s="184" t="s">
        <v>11392</v>
      </c>
      <c r="K1329" s="184" t="s">
        <v>11391</v>
      </c>
      <c r="L1329" s="104">
        <v>14</v>
      </c>
      <c r="M1329" s="116">
        <v>43045</v>
      </c>
      <c r="N1329" s="106" t="s">
        <v>9962</v>
      </c>
      <c r="P13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&lt;tr&gt;&lt;td&gt;58502-0000&lt;/td&gt;&lt;td&gt;Ultra high performance concrete&lt;/td&gt;&lt;td&gt;LPSM&lt;/td&gt;&lt;td&gt;ULTRA HIGH PERFORMANCE CONCRETE&lt;/td&gt;&lt;td&gt;LPSM&lt;/td&gt;&lt;td&gt;0&lt;/td&gt;&lt;td&gt;3&lt;/td&gt;&lt;td&gt;N&lt;/td&gt;&lt;td&gt;11/6/2017&lt;/td&gt;&lt;td&gt;&lt;/td&gt;&lt;/tr&gt;</v>
      </c>
      <c r="Q1329" s="106" t="str">
        <f>IF(PayItems[[#This Row],[Date Added / Modified]]&gt;0,TEXT(PayItems[[#This Row],[Date Added / Modified]],"m/d/yyy"),"")</f>
        <v>11/6/2017</v>
      </c>
    </row>
    <row r="1330" spans="1:17" x14ac:dyDescent="0.3">
      <c r="A1330" s="106" t="s">
        <v>11327</v>
      </c>
      <c r="B1330" s="106" t="s">
        <v>10949</v>
      </c>
      <c r="C1330" s="106" t="s">
        <v>110</v>
      </c>
      <c r="D1330" s="106" t="s">
        <v>10950</v>
      </c>
      <c r="E1330" s="45" t="s">
        <v>63</v>
      </c>
      <c r="F1330" s="104">
        <v>0</v>
      </c>
      <c r="G1330" s="104">
        <v>3</v>
      </c>
      <c r="H1330" s="106" t="s">
        <v>344</v>
      </c>
      <c r="I1330" s="184" t="s">
        <v>11392</v>
      </c>
      <c r="J1330" s="184" t="s">
        <v>11392</v>
      </c>
      <c r="K1330" s="184" t="s">
        <v>11391</v>
      </c>
      <c r="L1330" s="104">
        <v>14</v>
      </c>
      <c r="M1330" s="116">
        <v>44319</v>
      </c>
      <c r="N1330" s="106" t="s">
        <v>9962</v>
      </c>
      <c r="O1330" s="88"/>
      <c r="P1330"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&lt;tr&gt;&lt;td&gt;58503-0000&lt;/td&gt;&lt;td&gt;Ultra high performance concrete&lt;/td&gt;&lt;td&gt;m&lt;/td&gt;&lt;td&gt;ULTRA HIGH PERFORMANCE CONCRETE&lt;/td&gt;&lt;td&gt;LNFT&lt;/td&gt;&lt;td&gt;0&lt;/td&gt;&lt;td&gt;3&lt;/td&gt;&lt;td&gt;N&lt;/td&gt;&lt;td&gt;5/3/2021&lt;/td&gt;&lt;td&gt;&lt;/td&gt;&lt;/tr&gt;</v>
      </c>
      <c r="Q1330" s="106" t="str">
        <f>IF(PayItems[[#This Row],[Date Added / Modified]]&gt;0,TEXT(PayItems[[#This Row],[Date Added / Modified]],"m/d/yyy"),"")</f>
        <v>5/3/2021</v>
      </c>
    </row>
    <row r="1331" spans="1:17" x14ac:dyDescent="0.3">
      <c r="A1331" s="106" t="s">
        <v>11314</v>
      </c>
      <c r="B1331" s="106" t="s">
        <v>11310</v>
      </c>
      <c r="C1331" s="88" t="s">
        <v>113</v>
      </c>
      <c r="D1331" s="106" t="s">
        <v>11315</v>
      </c>
      <c r="E1331" s="104" t="s">
        <v>65</v>
      </c>
      <c r="F1331" s="104">
        <v>0</v>
      </c>
      <c r="G1331" s="104">
        <v>3</v>
      </c>
      <c r="H1331" s="106" t="s">
        <v>344</v>
      </c>
      <c r="I1331" s="184" t="s">
        <v>11392</v>
      </c>
      <c r="J1331" s="184" t="s">
        <v>11392</v>
      </c>
      <c r="K1331" s="184" t="s">
        <v>11391</v>
      </c>
      <c r="L1331" s="104">
        <v>14</v>
      </c>
      <c r="M1331" s="116">
        <v>44277</v>
      </c>
      <c r="N1331" s="106" t="s">
        <v>9962</v>
      </c>
      <c r="O1331" s="88"/>
      <c r="P1331"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&lt;tr&gt;&lt;td&gt;58601-0000&lt;/td&gt;&lt;td&gt;Precast segmental concrete&lt;/td&gt;&lt;td&gt;m3&lt;/td&gt;&lt;td&gt;PRECAST SEGMENTAL CONCRETE&lt;/td&gt;&lt;td&gt;CUYD&lt;/td&gt;&lt;td&gt;0&lt;/td&gt;&lt;td&gt;3&lt;/td&gt;&lt;td&gt;N&lt;/td&gt;&lt;td&gt;3/22/2021&lt;/td&gt;&lt;td&gt;&lt;/td&gt;&lt;/tr&gt;</v>
      </c>
      <c r="Q1331" s="106" t="str">
        <f>IF(PayItems[[#This Row],[Date Added / Modified]]&gt;0,TEXT(PayItems[[#This Row],[Date Added / Modified]],"m/d/yyy"),"")</f>
        <v>3/22/2021</v>
      </c>
    </row>
    <row r="1332" spans="1:17" x14ac:dyDescent="0.3">
      <c r="A1332" s="106" t="s">
        <v>11316</v>
      </c>
      <c r="B1332" s="106" t="s">
        <v>11310</v>
      </c>
      <c r="C1332" s="106" t="s">
        <v>85</v>
      </c>
      <c r="D1332" s="106" t="s">
        <v>11315</v>
      </c>
      <c r="E1332" s="45" t="s">
        <v>85</v>
      </c>
      <c r="F1332" s="104">
        <v>0</v>
      </c>
      <c r="G1332" s="104">
        <v>3</v>
      </c>
      <c r="H1332" s="106" t="s">
        <v>344</v>
      </c>
      <c r="I1332" s="184" t="s">
        <v>11392</v>
      </c>
      <c r="J1332" s="184" t="s">
        <v>11392</v>
      </c>
      <c r="K1332" s="184" t="s">
        <v>11391</v>
      </c>
      <c r="L1332" s="104">
        <v>14</v>
      </c>
      <c r="M1332" s="116">
        <v>44277</v>
      </c>
      <c r="N1332" s="106" t="s">
        <v>9962</v>
      </c>
      <c r="O1332" s="88"/>
      <c r="P1332"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&lt;tr&gt;&lt;td&gt;58602-0000&lt;/td&gt;&lt;td&gt;Precast segmental concrete&lt;/td&gt;&lt;td&gt;LPSM&lt;/td&gt;&lt;td&gt;PRECAST SEGMENTAL CONCRETE&lt;/td&gt;&lt;td&gt;LPSM&lt;/td&gt;&lt;td&gt;0&lt;/td&gt;&lt;td&gt;3&lt;/td&gt;&lt;td&gt;N&lt;/td&gt;&lt;td&gt;3/22/2021&lt;/td&gt;&lt;td&gt;&lt;/td&gt;&lt;/tr&gt;</v>
      </c>
      <c r="Q1332" s="106" t="str">
        <f>IF(PayItems[[#This Row],[Date Added / Modified]]&gt;0,TEXT(PayItems[[#This Row],[Date Added / Modified]],"m/d/yyy"),"")</f>
        <v>3/22/2021</v>
      </c>
    </row>
    <row r="1333" spans="1:17" x14ac:dyDescent="0.3">
      <c r="A1333" s="106" t="s">
        <v>11317</v>
      </c>
      <c r="B1333" s="106" t="s">
        <v>11312</v>
      </c>
      <c r="C1333" s="106" t="s">
        <v>85</v>
      </c>
      <c r="D1333" s="106" t="s">
        <v>11318</v>
      </c>
      <c r="E1333" s="45" t="s">
        <v>85</v>
      </c>
      <c r="F1333" s="104">
        <v>0</v>
      </c>
      <c r="G1333" s="104">
        <v>3</v>
      </c>
      <c r="H1333" s="106" t="s">
        <v>344</v>
      </c>
      <c r="I1333" s="184" t="s">
        <v>11392</v>
      </c>
      <c r="J1333" s="184" t="s">
        <v>11392</v>
      </c>
      <c r="K1333" s="184" t="s">
        <v>11391</v>
      </c>
      <c r="L1333" s="104">
        <v>14</v>
      </c>
      <c r="M1333" s="116">
        <v>44277</v>
      </c>
      <c r="N1333" s="106" t="s">
        <v>9962</v>
      </c>
      <c r="O1333" s="88"/>
      <c r="P1333"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&lt;tr&gt;&lt;td&gt;58701-0000&lt;/td&gt;&lt;td&gt;Post-tensioning system&lt;/td&gt;&lt;td&gt;LPSM&lt;/td&gt;&lt;td&gt;POST-TENSIONING SYSTEM&lt;/td&gt;&lt;td&gt;LPSM&lt;/td&gt;&lt;td&gt;0&lt;/td&gt;&lt;td&gt;3&lt;/td&gt;&lt;td&gt;N&lt;/td&gt;&lt;td&gt;3/22/2021&lt;/td&gt;&lt;td&gt;&lt;/td&gt;&lt;/tr&gt;</v>
      </c>
      <c r="Q1333" s="106" t="str">
        <f>IF(PayItems[[#This Row],[Date Added / Modified]]&gt;0,TEXT(PayItems[[#This Row],[Date Added / Modified]],"m/d/yyy"),"")</f>
        <v>3/22/2021</v>
      </c>
    </row>
    <row r="1334" spans="1:17" x14ac:dyDescent="0.3">
      <c r="A1334" s="6" t="s">
        <v>2036</v>
      </c>
      <c r="B1334" s="6" t="s">
        <v>71</v>
      </c>
      <c r="C1334" s="6" t="s">
        <v>113</v>
      </c>
      <c r="D1334" s="6" t="s">
        <v>2037</v>
      </c>
      <c r="E1334" s="8" t="s">
        <v>65</v>
      </c>
      <c r="F1334" s="8">
        <v>0</v>
      </c>
      <c r="G1334" s="8">
        <v>3</v>
      </c>
      <c r="H1334" s="6" t="s">
        <v>344</v>
      </c>
      <c r="I1334" s="184" t="s">
        <v>11392</v>
      </c>
      <c r="J1334" s="184" t="s">
        <v>11392</v>
      </c>
      <c r="K1334" s="184" t="s">
        <v>11391</v>
      </c>
      <c r="L1334" s="8">
        <v>14</v>
      </c>
      <c r="M1334" s="116"/>
      <c r="P13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&lt;tr&gt;&lt;td&gt;60101-0000&lt;/td&gt;&lt;td&gt;Concrete&lt;/td&gt;&lt;td&gt;m3&lt;/td&gt;&lt;td&gt;CONCRETE&lt;/td&gt;&lt;td&gt;CUYD&lt;/td&gt;&lt;td&gt;0&lt;/td&gt;&lt;td&gt;3&lt;/td&gt;&lt;td&gt;N&lt;/td&gt;&lt;td&gt; &lt;/td&gt;&lt;td&gt;&lt;/td&gt;&lt;/tr&gt;</v>
      </c>
      <c r="Q1334" s="106" t="str">
        <f>IF(PayItems[[#This Row],[Date Added / Modified]]&gt;0,TEXT(PayItems[[#This Row],[Date Added / Modified]],"m/d/yyy"),"")</f>
        <v/>
      </c>
    </row>
    <row r="1335" spans="1:17" x14ac:dyDescent="0.3">
      <c r="A1335" s="6" t="s">
        <v>2038</v>
      </c>
      <c r="B1335" s="6" t="s">
        <v>71</v>
      </c>
      <c r="C1335" s="6" t="s">
        <v>109</v>
      </c>
      <c r="D1335" s="6" t="s">
        <v>2037</v>
      </c>
      <c r="E1335" s="8" t="s">
        <v>62</v>
      </c>
      <c r="F1335" s="8">
        <v>0</v>
      </c>
      <c r="G1335" s="8">
        <v>3</v>
      </c>
      <c r="H1335" s="6" t="s">
        <v>344</v>
      </c>
      <c r="I1335" s="184" t="s">
        <v>11392</v>
      </c>
      <c r="J1335" s="184" t="s">
        <v>11392</v>
      </c>
      <c r="K1335" s="184" t="s">
        <v>11391</v>
      </c>
      <c r="L1335" s="8">
        <v>14</v>
      </c>
      <c r="M1335" s="116"/>
      <c r="P13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&lt;tr&gt;&lt;td&gt;60102-0000&lt;/td&gt;&lt;td&gt;Concrete&lt;/td&gt;&lt;td&gt;m2&lt;/td&gt;&lt;td&gt;CONCRETE&lt;/td&gt;&lt;td&gt;SQYD&lt;/td&gt;&lt;td&gt;0&lt;/td&gt;&lt;td&gt;3&lt;/td&gt;&lt;td&gt;N&lt;/td&gt;&lt;td&gt; &lt;/td&gt;&lt;td&gt;&lt;/td&gt;&lt;/tr&gt;</v>
      </c>
      <c r="Q1335" s="106" t="str">
        <f>IF(PayItems[[#This Row],[Date Added / Modified]]&gt;0,TEXT(PayItems[[#This Row],[Date Added / Modified]],"m/d/yyy"),"")</f>
        <v/>
      </c>
    </row>
    <row r="1336" spans="1:17" x14ac:dyDescent="0.3">
      <c r="A1336" s="6" t="s">
        <v>2039</v>
      </c>
      <c r="B1336" s="6" t="s">
        <v>2040</v>
      </c>
      <c r="C1336" s="6" t="s">
        <v>6</v>
      </c>
      <c r="D1336" s="6" t="s">
        <v>2041</v>
      </c>
      <c r="E1336" s="8" t="s">
        <v>59</v>
      </c>
      <c r="F1336" s="8">
        <v>0</v>
      </c>
      <c r="G1336" s="8">
        <v>3</v>
      </c>
      <c r="H1336" s="6" t="s">
        <v>344</v>
      </c>
      <c r="I1336" s="184" t="s">
        <v>11392</v>
      </c>
      <c r="J1336" s="184" t="s">
        <v>11392</v>
      </c>
      <c r="K1336" s="184" t="s">
        <v>11391</v>
      </c>
      <c r="L1336" s="8">
        <v>14</v>
      </c>
      <c r="M1336" s="116"/>
      <c r="P13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&lt;tr&gt;&lt;td&gt;60103-0000&lt;/td&gt;&lt;td&gt;Concrete, headwall&lt;/td&gt;&lt;td&gt;Each&lt;/td&gt;&lt;td&gt;CONCRETE, HEADWALL&lt;/td&gt;&lt;td&gt;EACH&lt;/td&gt;&lt;td&gt;0&lt;/td&gt;&lt;td&gt;3&lt;/td&gt;&lt;td&gt;N&lt;/td&gt;&lt;td&gt; &lt;/td&gt;&lt;td&gt;&lt;/td&gt;&lt;/tr&gt;</v>
      </c>
      <c r="Q1336" s="106" t="str">
        <f>IF(PayItems[[#This Row],[Date Added / Modified]]&gt;0,TEXT(PayItems[[#This Row],[Date Added / Modified]],"m/d/yyy"),"")</f>
        <v/>
      </c>
    </row>
    <row r="1337" spans="1:17" x14ac:dyDescent="0.3">
      <c r="A1337" s="6" t="s">
        <v>2042</v>
      </c>
      <c r="B1337" s="6" t="s">
        <v>2043</v>
      </c>
      <c r="C1337" s="6" t="s">
        <v>6</v>
      </c>
      <c r="D1337" s="6" t="s">
        <v>2044</v>
      </c>
      <c r="E1337" s="8" t="s">
        <v>59</v>
      </c>
      <c r="F1337" s="8">
        <v>0</v>
      </c>
      <c r="G1337" s="8">
        <v>3</v>
      </c>
      <c r="H1337" s="6" t="s">
        <v>344</v>
      </c>
      <c r="I1337" s="184" t="s">
        <v>11392</v>
      </c>
      <c r="J1337" s="184" t="s">
        <v>11392</v>
      </c>
      <c r="K1337" s="184" t="s">
        <v>11391</v>
      </c>
      <c r="L1337" s="8">
        <v>14</v>
      </c>
      <c r="M1337" s="116"/>
      <c r="P13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&lt;tr&gt;&lt;td&gt;60103-0020&lt;/td&gt;&lt;td&gt;Concrete, headwall for 150mm pipe culvert&lt;/td&gt;&lt;td&gt;Each&lt;/td&gt;&lt;td&gt;CONCRETE, HEADWALL FOR 6-INCH PIPE CULVERT&lt;/td&gt;&lt;td&gt;EACH&lt;/td&gt;&lt;td&gt;0&lt;/td&gt;&lt;td&gt;3&lt;/td&gt;&lt;td&gt;N&lt;/td&gt;&lt;td&gt; &lt;/td&gt;&lt;td&gt;&lt;/td&gt;&lt;/tr&gt;</v>
      </c>
      <c r="Q1337" s="106" t="str">
        <f>IF(PayItems[[#This Row],[Date Added / Modified]]&gt;0,TEXT(PayItems[[#This Row],[Date Added / Modified]],"m/d/yyy"),"")</f>
        <v/>
      </c>
    </row>
    <row r="1338" spans="1:17" x14ac:dyDescent="0.3">
      <c r="A1338" s="6" t="s">
        <v>2045</v>
      </c>
      <c r="B1338" s="6" t="s">
        <v>2046</v>
      </c>
      <c r="C1338" s="6" t="s">
        <v>6</v>
      </c>
      <c r="D1338" s="6" t="s">
        <v>2047</v>
      </c>
      <c r="E1338" s="8" t="s">
        <v>59</v>
      </c>
      <c r="F1338" s="8">
        <v>0</v>
      </c>
      <c r="G1338" s="8">
        <v>3</v>
      </c>
      <c r="H1338" s="6" t="s">
        <v>344</v>
      </c>
      <c r="I1338" s="184" t="s">
        <v>11392</v>
      </c>
      <c r="J1338" s="184" t="s">
        <v>11392</v>
      </c>
      <c r="K1338" s="184" t="s">
        <v>11391</v>
      </c>
      <c r="L1338" s="8">
        <v>14</v>
      </c>
      <c r="M1338" s="116"/>
      <c r="P13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&lt;tr&gt;&lt;td&gt;60103-0040&lt;/td&gt;&lt;td&gt;Concrete, headwall for 200mm pipe culvert&lt;/td&gt;&lt;td&gt;Each&lt;/td&gt;&lt;td&gt;CONCRETE, HEADWALL FOR 8-INCH PIPE CULVERT&lt;/td&gt;&lt;td&gt;EACH&lt;/td&gt;&lt;td&gt;0&lt;/td&gt;&lt;td&gt;3&lt;/td&gt;&lt;td&gt;N&lt;/td&gt;&lt;td&gt; &lt;/td&gt;&lt;td&gt;&lt;/td&gt;&lt;/tr&gt;</v>
      </c>
      <c r="Q1338" s="106" t="str">
        <f>IF(PayItems[[#This Row],[Date Added / Modified]]&gt;0,TEXT(PayItems[[#This Row],[Date Added / Modified]],"m/d/yyy"),"")</f>
        <v/>
      </c>
    </row>
    <row r="1339" spans="1:17" x14ac:dyDescent="0.3">
      <c r="A1339" s="6" t="s">
        <v>2048</v>
      </c>
      <c r="B1339" s="6" t="s">
        <v>2049</v>
      </c>
      <c r="C1339" s="6" t="s">
        <v>6</v>
      </c>
      <c r="D1339" s="6" t="s">
        <v>2050</v>
      </c>
      <c r="E1339" s="8" t="s">
        <v>59</v>
      </c>
      <c r="F1339" s="8">
        <v>0</v>
      </c>
      <c r="G1339" s="8">
        <v>3</v>
      </c>
      <c r="H1339" s="6" t="s">
        <v>344</v>
      </c>
      <c r="I1339" s="184" t="s">
        <v>11392</v>
      </c>
      <c r="J1339" s="184" t="s">
        <v>11392</v>
      </c>
      <c r="K1339" s="184" t="s">
        <v>11391</v>
      </c>
      <c r="L1339" s="8">
        <v>14</v>
      </c>
      <c r="M1339" s="116"/>
      <c r="P13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&lt;tr&gt;&lt;td&gt;60103-0060&lt;/td&gt;&lt;td&gt;Concrete, headwall for 300mm pipe culvert&lt;/td&gt;&lt;td&gt;Each&lt;/td&gt;&lt;td&gt;CONCRETE, HEADWALL FOR 12-INCH PIPE CULVERT&lt;/td&gt;&lt;td&gt;EACH&lt;/td&gt;&lt;td&gt;0&lt;/td&gt;&lt;td&gt;3&lt;/td&gt;&lt;td&gt;N&lt;/td&gt;&lt;td&gt; &lt;/td&gt;&lt;td&gt;&lt;/td&gt;&lt;/tr&gt;</v>
      </c>
      <c r="Q1339" s="106" t="str">
        <f>IF(PayItems[[#This Row],[Date Added / Modified]]&gt;0,TEXT(PayItems[[#This Row],[Date Added / Modified]],"m/d/yyy"),"")</f>
        <v/>
      </c>
    </row>
    <row r="1340" spans="1:17" x14ac:dyDescent="0.3">
      <c r="A1340" s="6" t="s">
        <v>2051</v>
      </c>
      <c r="B1340" s="6" t="s">
        <v>2052</v>
      </c>
      <c r="C1340" s="6" t="s">
        <v>6</v>
      </c>
      <c r="D1340" s="6" t="s">
        <v>2053</v>
      </c>
      <c r="E1340" s="8" t="s">
        <v>59</v>
      </c>
      <c r="F1340" s="8">
        <v>0</v>
      </c>
      <c r="G1340" s="8">
        <v>3</v>
      </c>
      <c r="H1340" s="6" t="s">
        <v>344</v>
      </c>
      <c r="I1340" s="184" t="s">
        <v>11392</v>
      </c>
      <c r="J1340" s="184" t="s">
        <v>11392</v>
      </c>
      <c r="K1340" s="184" t="s">
        <v>11391</v>
      </c>
      <c r="L1340" s="8">
        <v>14</v>
      </c>
      <c r="M1340" s="116"/>
      <c r="P13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&lt;tr&gt;&lt;td&gt;60103-0080&lt;/td&gt;&lt;td&gt;Concrete, headwall for 375mm pipe culvert&lt;/td&gt;&lt;td&gt;Each&lt;/td&gt;&lt;td&gt;CONCRETE, HEADWALL FOR 15-INCH PIPE CULVERT&lt;/td&gt;&lt;td&gt;EACH&lt;/td&gt;&lt;td&gt;0&lt;/td&gt;&lt;td&gt;3&lt;/td&gt;&lt;td&gt;N&lt;/td&gt;&lt;td&gt; &lt;/td&gt;&lt;td&gt;&lt;/td&gt;&lt;/tr&gt;</v>
      </c>
      <c r="Q1340" s="106" t="str">
        <f>IF(PayItems[[#This Row],[Date Added / Modified]]&gt;0,TEXT(PayItems[[#This Row],[Date Added / Modified]],"m/d/yyy"),"")</f>
        <v/>
      </c>
    </row>
    <row r="1341" spans="1:17" x14ac:dyDescent="0.3">
      <c r="A1341" s="6" t="s">
        <v>2054</v>
      </c>
      <c r="B1341" s="6" t="s">
        <v>2055</v>
      </c>
      <c r="C1341" s="6" t="s">
        <v>6</v>
      </c>
      <c r="D1341" s="6" t="s">
        <v>2056</v>
      </c>
      <c r="E1341" s="8" t="s">
        <v>59</v>
      </c>
      <c r="F1341" s="8">
        <v>0</v>
      </c>
      <c r="G1341" s="8">
        <v>3</v>
      </c>
      <c r="H1341" s="6" t="s">
        <v>344</v>
      </c>
      <c r="I1341" s="184" t="s">
        <v>11392</v>
      </c>
      <c r="J1341" s="184" t="s">
        <v>11392</v>
      </c>
      <c r="K1341" s="184" t="s">
        <v>11391</v>
      </c>
      <c r="L1341" s="8">
        <v>14</v>
      </c>
      <c r="M1341" s="116"/>
      <c r="P13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&lt;tr&gt;&lt;td&gt;60103-0100&lt;/td&gt;&lt;td&gt;Concrete, headwall for 450mm pipe culvert&lt;/td&gt;&lt;td&gt;Each&lt;/td&gt;&lt;td&gt;CONCRETE, HEADWALL FOR 18-INCH PIPE CULVERT&lt;/td&gt;&lt;td&gt;EACH&lt;/td&gt;&lt;td&gt;0&lt;/td&gt;&lt;td&gt;3&lt;/td&gt;&lt;td&gt;N&lt;/td&gt;&lt;td&gt; &lt;/td&gt;&lt;td&gt;&lt;/td&gt;&lt;/tr&gt;</v>
      </c>
      <c r="Q1341" s="106" t="str">
        <f>IF(PayItems[[#This Row],[Date Added / Modified]]&gt;0,TEXT(PayItems[[#This Row],[Date Added / Modified]],"m/d/yyy"),"")</f>
        <v/>
      </c>
    </row>
    <row r="1342" spans="1:17" x14ac:dyDescent="0.3">
      <c r="A1342" s="6" t="s">
        <v>2057</v>
      </c>
      <c r="B1342" s="6" t="s">
        <v>2058</v>
      </c>
      <c r="C1342" s="6" t="s">
        <v>6</v>
      </c>
      <c r="D1342" s="6" t="s">
        <v>2059</v>
      </c>
      <c r="E1342" s="8" t="s">
        <v>59</v>
      </c>
      <c r="F1342" s="8">
        <v>0</v>
      </c>
      <c r="G1342" s="8">
        <v>3</v>
      </c>
      <c r="H1342" s="6" t="s">
        <v>344</v>
      </c>
      <c r="I1342" s="184" t="s">
        <v>11392</v>
      </c>
      <c r="J1342" s="184" t="s">
        <v>11392</v>
      </c>
      <c r="K1342" s="184" t="s">
        <v>11391</v>
      </c>
      <c r="L1342" s="8">
        <v>14</v>
      </c>
      <c r="M1342" s="116"/>
      <c r="P13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&lt;tr&gt;&lt;td&gt;60103-0120&lt;/td&gt;&lt;td&gt;Concrete, headwall for 525mm pipe culvert&lt;/td&gt;&lt;td&gt;Each&lt;/td&gt;&lt;td&gt;CONCRETE, HEADWALL FOR 21-INCH PIPE CULVERT&lt;/td&gt;&lt;td&gt;EACH&lt;/td&gt;&lt;td&gt;0&lt;/td&gt;&lt;td&gt;3&lt;/td&gt;&lt;td&gt;N&lt;/td&gt;&lt;td&gt; &lt;/td&gt;&lt;td&gt;&lt;/td&gt;&lt;/tr&gt;</v>
      </c>
      <c r="Q1342" s="106" t="str">
        <f>IF(PayItems[[#This Row],[Date Added / Modified]]&gt;0,TEXT(PayItems[[#This Row],[Date Added / Modified]],"m/d/yyy"),"")</f>
        <v/>
      </c>
    </row>
    <row r="1343" spans="1:17" x14ac:dyDescent="0.3">
      <c r="A1343" s="6" t="s">
        <v>2060</v>
      </c>
      <c r="B1343" s="6" t="s">
        <v>2061</v>
      </c>
      <c r="C1343" s="6" t="s">
        <v>6</v>
      </c>
      <c r="D1343" s="6" t="s">
        <v>2062</v>
      </c>
      <c r="E1343" s="8" t="s">
        <v>59</v>
      </c>
      <c r="F1343" s="8">
        <v>0</v>
      </c>
      <c r="G1343" s="8">
        <v>3</v>
      </c>
      <c r="H1343" s="6" t="s">
        <v>344</v>
      </c>
      <c r="I1343" s="184" t="s">
        <v>11392</v>
      </c>
      <c r="J1343" s="184" t="s">
        <v>11392</v>
      </c>
      <c r="K1343" s="184" t="s">
        <v>11391</v>
      </c>
      <c r="L1343" s="8">
        <v>14</v>
      </c>
      <c r="M1343" s="116"/>
      <c r="P13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&lt;tr&gt;&lt;td&gt;60103-0140&lt;/td&gt;&lt;td&gt;Concrete, headwall for 600mm pipe culvert&lt;/td&gt;&lt;td&gt;Each&lt;/td&gt;&lt;td&gt;CONCRETE, HEADWALL FOR 24-INCH PIPE CULVERT&lt;/td&gt;&lt;td&gt;EACH&lt;/td&gt;&lt;td&gt;0&lt;/td&gt;&lt;td&gt;3&lt;/td&gt;&lt;td&gt;N&lt;/td&gt;&lt;td&gt; &lt;/td&gt;&lt;td&gt;&lt;/td&gt;&lt;/tr&gt;</v>
      </c>
      <c r="Q1343" s="106" t="str">
        <f>IF(PayItems[[#This Row],[Date Added / Modified]]&gt;0,TEXT(PayItems[[#This Row],[Date Added / Modified]],"m/d/yyy"),"")</f>
        <v/>
      </c>
    </row>
    <row r="1344" spans="1:17" x14ac:dyDescent="0.3">
      <c r="A1344" s="6" t="s">
        <v>2063</v>
      </c>
      <c r="B1344" s="6" t="s">
        <v>2064</v>
      </c>
      <c r="C1344" s="6" t="s">
        <v>6</v>
      </c>
      <c r="D1344" s="6" t="s">
        <v>2065</v>
      </c>
      <c r="E1344" s="8" t="s">
        <v>59</v>
      </c>
      <c r="F1344" s="8">
        <v>0</v>
      </c>
      <c r="G1344" s="8">
        <v>3</v>
      </c>
      <c r="H1344" s="6" t="s">
        <v>344</v>
      </c>
      <c r="I1344" s="184" t="s">
        <v>11392</v>
      </c>
      <c r="J1344" s="184" t="s">
        <v>11392</v>
      </c>
      <c r="K1344" s="184" t="s">
        <v>11391</v>
      </c>
      <c r="L1344" s="8">
        <v>14</v>
      </c>
      <c r="M1344" s="116"/>
      <c r="P13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&lt;tr&gt;&lt;td&gt;60103-0160&lt;/td&gt;&lt;td&gt;Concrete, headwall for 750mm pipe culvert&lt;/td&gt;&lt;td&gt;Each&lt;/td&gt;&lt;td&gt;CONCRETE, HEADWALL FOR 30-INCH PIPE CULVERT&lt;/td&gt;&lt;td&gt;EACH&lt;/td&gt;&lt;td&gt;0&lt;/td&gt;&lt;td&gt;3&lt;/td&gt;&lt;td&gt;N&lt;/td&gt;&lt;td&gt; &lt;/td&gt;&lt;td&gt;&lt;/td&gt;&lt;/tr&gt;</v>
      </c>
      <c r="Q1344" s="106" t="str">
        <f>IF(PayItems[[#This Row],[Date Added / Modified]]&gt;0,TEXT(PayItems[[#This Row],[Date Added / Modified]],"m/d/yyy"),"")</f>
        <v/>
      </c>
    </row>
    <row r="1345" spans="1:17" x14ac:dyDescent="0.3">
      <c r="A1345" s="6" t="s">
        <v>2066</v>
      </c>
      <c r="B1345" s="6" t="s">
        <v>2067</v>
      </c>
      <c r="C1345" s="6" t="s">
        <v>6</v>
      </c>
      <c r="D1345" s="6" t="s">
        <v>2068</v>
      </c>
      <c r="E1345" s="8" t="s">
        <v>59</v>
      </c>
      <c r="F1345" s="8">
        <v>0</v>
      </c>
      <c r="G1345" s="8">
        <v>3</v>
      </c>
      <c r="H1345" s="6" t="s">
        <v>344</v>
      </c>
      <c r="I1345" s="184" t="s">
        <v>11392</v>
      </c>
      <c r="J1345" s="184" t="s">
        <v>11392</v>
      </c>
      <c r="K1345" s="184" t="s">
        <v>11391</v>
      </c>
      <c r="L1345" s="8">
        <v>14</v>
      </c>
      <c r="M1345" s="116"/>
      <c r="P13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&lt;tr&gt;&lt;td&gt;60103-0180&lt;/td&gt;&lt;td&gt;Concrete, headwall for 900mm pipe culvert&lt;/td&gt;&lt;td&gt;Each&lt;/td&gt;&lt;td&gt;CONCRETE, HEADWALL FOR 36-INCH PIPE CULVERT&lt;/td&gt;&lt;td&gt;EACH&lt;/td&gt;&lt;td&gt;0&lt;/td&gt;&lt;td&gt;3&lt;/td&gt;&lt;td&gt;N&lt;/td&gt;&lt;td&gt; &lt;/td&gt;&lt;td&gt;&lt;/td&gt;&lt;/tr&gt;</v>
      </c>
      <c r="Q1345" s="106" t="str">
        <f>IF(PayItems[[#This Row],[Date Added / Modified]]&gt;0,TEXT(PayItems[[#This Row],[Date Added / Modified]],"m/d/yyy"),"")</f>
        <v/>
      </c>
    </row>
    <row r="1346" spans="1:17" x14ac:dyDescent="0.3">
      <c r="A1346" s="6" t="s">
        <v>2069</v>
      </c>
      <c r="B1346" s="6" t="s">
        <v>2070</v>
      </c>
      <c r="C1346" s="6" t="s">
        <v>6</v>
      </c>
      <c r="D1346" s="6" t="s">
        <v>2071</v>
      </c>
      <c r="E1346" s="8" t="s">
        <v>59</v>
      </c>
      <c r="F1346" s="8">
        <v>0</v>
      </c>
      <c r="G1346" s="8">
        <v>3</v>
      </c>
      <c r="H1346" s="6" t="s">
        <v>344</v>
      </c>
      <c r="I1346" s="184" t="s">
        <v>11392</v>
      </c>
      <c r="J1346" s="184" t="s">
        <v>11392</v>
      </c>
      <c r="K1346" s="184" t="s">
        <v>11391</v>
      </c>
      <c r="L1346" s="8">
        <v>14</v>
      </c>
      <c r="M1346" s="116"/>
      <c r="P13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&lt;tr&gt;&lt;td&gt;60103-0200&lt;/td&gt;&lt;td&gt;Concrete, headwall for 1050mm pipe culvert&lt;/td&gt;&lt;td&gt;Each&lt;/td&gt;&lt;td&gt;CONCRETE, HEADWALL FOR 42-INCH PIPE CULVERT&lt;/td&gt;&lt;td&gt;EACH&lt;/td&gt;&lt;td&gt;0&lt;/td&gt;&lt;td&gt;3&lt;/td&gt;&lt;td&gt;N&lt;/td&gt;&lt;td&gt; &lt;/td&gt;&lt;td&gt;&lt;/td&gt;&lt;/tr&gt;</v>
      </c>
      <c r="Q1346" s="106" t="str">
        <f>IF(PayItems[[#This Row],[Date Added / Modified]]&gt;0,TEXT(PayItems[[#This Row],[Date Added / Modified]],"m/d/yyy"),"")</f>
        <v/>
      </c>
    </row>
    <row r="1347" spans="1:17" x14ac:dyDescent="0.3">
      <c r="A1347" s="6" t="s">
        <v>2072</v>
      </c>
      <c r="B1347" s="6" t="s">
        <v>2073</v>
      </c>
      <c r="C1347" s="6" t="s">
        <v>6</v>
      </c>
      <c r="D1347" s="6" t="s">
        <v>2074</v>
      </c>
      <c r="E1347" s="8" t="s">
        <v>59</v>
      </c>
      <c r="F1347" s="8">
        <v>0</v>
      </c>
      <c r="G1347" s="8">
        <v>3</v>
      </c>
      <c r="H1347" s="6" t="s">
        <v>344</v>
      </c>
      <c r="I1347" s="184" t="s">
        <v>11392</v>
      </c>
      <c r="J1347" s="184" t="s">
        <v>11392</v>
      </c>
      <c r="K1347" s="184" t="s">
        <v>11391</v>
      </c>
      <c r="L1347" s="8">
        <v>14</v>
      </c>
      <c r="M1347" s="116"/>
      <c r="P13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&lt;tr&gt;&lt;td&gt;60103-0220&lt;/td&gt;&lt;td&gt;Concrete, headwall for 1200mm pipe culvert&lt;/td&gt;&lt;td&gt;Each&lt;/td&gt;&lt;td&gt;CONCRETE, HEADWALL FOR 48-INCH PIPE CULVERT&lt;/td&gt;&lt;td&gt;EACH&lt;/td&gt;&lt;td&gt;0&lt;/td&gt;&lt;td&gt;3&lt;/td&gt;&lt;td&gt;N&lt;/td&gt;&lt;td&gt; &lt;/td&gt;&lt;td&gt;&lt;/td&gt;&lt;/tr&gt;</v>
      </c>
      <c r="Q1347" s="106" t="str">
        <f>IF(PayItems[[#This Row],[Date Added / Modified]]&gt;0,TEXT(PayItems[[#This Row],[Date Added / Modified]],"m/d/yyy"),"")</f>
        <v/>
      </c>
    </row>
    <row r="1348" spans="1:17" x14ac:dyDescent="0.3">
      <c r="A1348" s="6" t="s">
        <v>2075</v>
      </c>
      <c r="B1348" s="6" t="s">
        <v>2076</v>
      </c>
      <c r="C1348" s="6" t="s">
        <v>6</v>
      </c>
      <c r="D1348" s="6" t="s">
        <v>2077</v>
      </c>
      <c r="E1348" s="8" t="s">
        <v>59</v>
      </c>
      <c r="F1348" s="8">
        <v>0</v>
      </c>
      <c r="G1348" s="8">
        <v>3</v>
      </c>
      <c r="H1348" s="6" t="s">
        <v>344</v>
      </c>
      <c r="I1348" s="184" t="s">
        <v>11392</v>
      </c>
      <c r="J1348" s="184" t="s">
        <v>11392</v>
      </c>
      <c r="K1348" s="184" t="s">
        <v>11391</v>
      </c>
      <c r="L1348" s="8">
        <v>14</v>
      </c>
      <c r="M1348" s="116"/>
      <c r="P13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&lt;tr&gt;&lt;td&gt;60103-0240&lt;/td&gt;&lt;td&gt;Concrete, headwall for 1350mm pipe culvert&lt;/td&gt;&lt;td&gt;Each&lt;/td&gt;&lt;td&gt;CONCRETE, HEADWALL FOR 54-INCH PIPE CULVERT&lt;/td&gt;&lt;td&gt;EACH&lt;/td&gt;&lt;td&gt;0&lt;/td&gt;&lt;td&gt;3&lt;/td&gt;&lt;td&gt;N&lt;/td&gt;&lt;td&gt; &lt;/td&gt;&lt;td&gt;&lt;/td&gt;&lt;/tr&gt;</v>
      </c>
      <c r="Q1348" s="106" t="str">
        <f>IF(PayItems[[#This Row],[Date Added / Modified]]&gt;0,TEXT(PayItems[[#This Row],[Date Added / Modified]],"m/d/yyy"),"")</f>
        <v/>
      </c>
    </row>
    <row r="1349" spans="1:17" x14ac:dyDescent="0.3">
      <c r="A1349" s="6" t="s">
        <v>2078</v>
      </c>
      <c r="B1349" s="6" t="s">
        <v>2079</v>
      </c>
      <c r="C1349" s="6" t="s">
        <v>6</v>
      </c>
      <c r="D1349" s="6" t="s">
        <v>2080</v>
      </c>
      <c r="E1349" s="8" t="s">
        <v>59</v>
      </c>
      <c r="F1349" s="8">
        <v>0</v>
      </c>
      <c r="G1349" s="8">
        <v>3</v>
      </c>
      <c r="H1349" s="6" t="s">
        <v>344</v>
      </c>
      <c r="I1349" s="184" t="s">
        <v>11392</v>
      </c>
      <c r="J1349" s="184" t="s">
        <v>11392</v>
      </c>
      <c r="K1349" s="184" t="s">
        <v>11391</v>
      </c>
      <c r="L1349" s="8">
        <v>14</v>
      </c>
      <c r="M1349" s="116"/>
      <c r="P13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&lt;tr&gt;&lt;td&gt;60103-0260&lt;/td&gt;&lt;td&gt;Concrete, headwall for 1500mm pipe culvert&lt;/td&gt;&lt;td&gt;Each&lt;/td&gt;&lt;td&gt;CONCRETE, HEADWALL FOR 60-INCH PIPE CULVERT&lt;/td&gt;&lt;td&gt;EACH&lt;/td&gt;&lt;td&gt;0&lt;/td&gt;&lt;td&gt;3&lt;/td&gt;&lt;td&gt;N&lt;/td&gt;&lt;td&gt; &lt;/td&gt;&lt;td&gt;&lt;/td&gt;&lt;/tr&gt;</v>
      </c>
      <c r="Q1349" s="106" t="str">
        <f>IF(PayItems[[#This Row],[Date Added / Modified]]&gt;0,TEXT(PayItems[[#This Row],[Date Added / Modified]],"m/d/yyy"),"")</f>
        <v/>
      </c>
    </row>
    <row r="1350" spans="1:17" x14ac:dyDescent="0.3">
      <c r="A1350" s="6" t="s">
        <v>2081</v>
      </c>
      <c r="B1350" s="6" t="s">
        <v>2082</v>
      </c>
      <c r="C1350" s="6" t="s">
        <v>6</v>
      </c>
      <c r="D1350" s="6" t="s">
        <v>2083</v>
      </c>
      <c r="E1350" s="8" t="s">
        <v>59</v>
      </c>
      <c r="F1350" s="8">
        <v>0</v>
      </c>
      <c r="G1350" s="8">
        <v>3</v>
      </c>
      <c r="H1350" s="6" t="s">
        <v>344</v>
      </c>
      <c r="I1350" s="184" t="s">
        <v>11392</v>
      </c>
      <c r="J1350" s="184" t="s">
        <v>11392</v>
      </c>
      <c r="K1350" s="184" t="s">
        <v>11391</v>
      </c>
      <c r="L1350" s="8">
        <v>14</v>
      </c>
      <c r="M1350" s="116"/>
      <c r="P13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&lt;tr&gt;&lt;td&gt;60103-0280&lt;/td&gt;&lt;td&gt;Concrete, headwall for 1650mm pipe culvert&lt;/td&gt;&lt;td&gt;Each&lt;/td&gt;&lt;td&gt;CONCRETE, HEADWALL FOR 66-INCH PIPE CULVERT&lt;/td&gt;&lt;td&gt;EACH&lt;/td&gt;&lt;td&gt;0&lt;/td&gt;&lt;td&gt;3&lt;/td&gt;&lt;td&gt;N&lt;/td&gt;&lt;td&gt; &lt;/td&gt;&lt;td&gt;&lt;/td&gt;&lt;/tr&gt;</v>
      </c>
      <c r="Q1350" s="106" t="str">
        <f>IF(PayItems[[#This Row],[Date Added / Modified]]&gt;0,TEXT(PayItems[[#This Row],[Date Added / Modified]],"m/d/yyy"),"")</f>
        <v/>
      </c>
    </row>
    <row r="1351" spans="1:17" x14ac:dyDescent="0.3">
      <c r="A1351" s="6" t="s">
        <v>2084</v>
      </c>
      <c r="B1351" s="6" t="s">
        <v>2085</v>
      </c>
      <c r="C1351" s="6" t="s">
        <v>6</v>
      </c>
      <c r="D1351" s="6" t="s">
        <v>2086</v>
      </c>
      <c r="E1351" s="8" t="s">
        <v>59</v>
      </c>
      <c r="F1351" s="8">
        <v>0</v>
      </c>
      <c r="G1351" s="8">
        <v>3</v>
      </c>
      <c r="H1351" s="6" t="s">
        <v>344</v>
      </c>
      <c r="I1351" s="184" t="s">
        <v>11392</v>
      </c>
      <c r="J1351" s="184" t="s">
        <v>11392</v>
      </c>
      <c r="K1351" s="184" t="s">
        <v>11391</v>
      </c>
      <c r="L1351" s="8">
        <v>14</v>
      </c>
      <c r="M1351" s="116"/>
      <c r="P13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&lt;tr&gt;&lt;td&gt;60103-0300&lt;/td&gt;&lt;td&gt;Concrete, headwall for 1800mm pipe culvert&lt;/td&gt;&lt;td&gt;Each&lt;/td&gt;&lt;td&gt;CONCRETE, HEADWALL FOR 72-INCH PIPE CULVERT&lt;/td&gt;&lt;td&gt;EACH&lt;/td&gt;&lt;td&gt;0&lt;/td&gt;&lt;td&gt;3&lt;/td&gt;&lt;td&gt;N&lt;/td&gt;&lt;td&gt; &lt;/td&gt;&lt;td&gt;&lt;/td&gt;&lt;/tr&gt;</v>
      </c>
      <c r="Q1351" s="106" t="str">
        <f>IF(PayItems[[#This Row],[Date Added / Modified]]&gt;0,TEXT(PayItems[[#This Row],[Date Added / Modified]],"m/d/yyy"),"")</f>
        <v/>
      </c>
    </row>
    <row r="1352" spans="1:17" x14ac:dyDescent="0.3">
      <c r="A1352" s="6" t="s">
        <v>2087</v>
      </c>
      <c r="B1352" s="6" t="s">
        <v>2088</v>
      </c>
      <c r="C1352" s="6" t="s">
        <v>6</v>
      </c>
      <c r="D1352" s="6" t="s">
        <v>2089</v>
      </c>
      <c r="E1352" s="8" t="s">
        <v>59</v>
      </c>
      <c r="F1352" s="8">
        <v>0</v>
      </c>
      <c r="G1352" s="8">
        <v>3</v>
      </c>
      <c r="H1352" s="6" t="s">
        <v>344</v>
      </c>
      <c r="I1352" s="184" t="s">
        <v>11392</v>
      </c>
      <c r="J1352" s="184" t="s">
        <v>11392</v>
      </c>
      <c r="K1352" s="184" t="s">
        <v>11391</v>
      </c>
      <c r="L1352" s="8">
        <v>14</v>
      </c>
      <c r="M1352" s="116"/>
      <c r="P13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&lt;tr&gt;&lt;td&gt;60103-0320&lt;/td&gt;&lt;td&gt;Concrete, headwall for 1950mm pipe culvert&lt;/td&gt;&lt;td&gt;Each&lt;/td&gt;&lt;td&gt;CONCRETE, HEADWALL FOR 78-INCH PIPE CULVERT&lt;/td&gt;&lt;td&gt;EACH&lt;/td&gt;&lt;td&gt;0&lt;/td&gt;&lt;td&gt;3&lt;/td&gt;&lt;td&gt;N&lt;/td&gt;&lt;td&gt; &lt;/td&gt;&lt;td&gt;&lt;/td&gt;&lt;/tr&gt;</v>
      </c>
      <c r="Q1352" s="106" t="str">
        <f>IF(PayItems[[#This Row],[Date Added / Modified]]&gt;0,TEXT(PayItems[[#This Row],[Date Added / Modified]],"m/d/yyy"),"")</f>
        <v/>
      </c>
    </row>
    <row r="1353" spans="1:17" x14ac:dyDescent="0.3">
      <c r="A1353" s="6" t="s">
        <v>2090</v>
      </c>
      <c r="B1353" s="6" t="s">
        <v>2091</v>
      </c>
      <c r="C1353" s="6" t="s">
        <v>6</v>
      </c>
      <c r="D1353" s="6" t="s">
        <v>2092</v>
      </c>
      <c r="E1353" s="8" t="s">
        <v>59</v>
      </c>
      <c r="F1353" s="8">
        <v>0</v>
      </c>
      <c r="G1353" s="8">
        <v>3</v>
      </c>
      <c r="H1353" s="6" t="s">
        <v>344</v>
      </c>
      <c r="I1353" s="184" t="s">
        <v>11392</v>
      </c>
      <c r="J1353" s="184" t="s">
        <v>11392</v>
      </c>
      <c r="K1353" s="184" t="s">
        <v>11391</v>
      </c>
      <c r="L1353" s="8">
        <v>14</v>
      </c>
      <c r="M1353" s="116"/>
      <c r="P13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&lt;tr&gt;&lt;td&gt;60103-0340&lt;/td&gt;&lt;td&gt;Concrete, headwall for 2100mm pipe culvert&lt;/td&gt;&lt;td&gt;Each&lt;/td&gt;&lt;td&gt;CONCRETE, HEADWALL FOR 84-INCH PIPE CULVERT&lt;/td&gt;&lt;td&gt;EACH&lt;/td&gt;&lt;td&gt;0&lt;/td&gt;&lt;td&gt;3&lt;/td&gt;&lt;td&gt;N&lt;/td&gt;&lt;td&gt; &lt;/td&gt;&lt;td&gt;&lt;/td&gt;&lt;/tr&gt;</v>
      </c>
      <c r="Q1353" s="106" t="str">
        <f>IF(PayItems[[#This Row],[Date Added / Modified]]&gt;0,TEXT(PayItems[[#This Row],[Date Added / Modified]],"m/d/yyy"),"")</f>
        <v/>
      </c>
    </row>
    <row r="1354" spans="1:17" x14ac:dyDescent="0.3">
      <c r="A1354" s="6" t="s">
        <v>2093</v>
      </c>
      <c r="B1354" s="6" t="s">
        <v>2094</v>
      </c>
      <c r="C1354" s="6" t="s">
        <v>6</v>
      </c>
      <c r="D1354" s="6" t="s">
        <v>2095</v>
      </c>
      <c r="E1354" s="8" t="s">
        <v>59</v>
      </c>
      <c r="F1354" s="8">
        <v>0</v>
      </c>
      <c r="G1354" s="8">
        <v>3</v>
      </c>
      <c r="H1354" s="6" t="s">
        <v>344</v>
      </c>
      <c r="I1354" s="184" t="s">
        <v>11392</v>
      </c>
      <c r="J1354" s="184" t="s">
        <v>11392</v>
      </c>
      <c r="K1354" s="184" t="s">
        <v>11391</v>
      </c>
      <c r="L1354" s="8">
        <v>14</v>
      </c>
      <c r="M1354" s="116"/>
      <c r="P13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&lt;tr&gt;&lt;td&gt;60103-0360&lt;/td&gt;&lt;td&gt;Concrete, headwall for 2250mm pipe culvert&lt;/td&gt;&lt;td&gt;Each&lt;/td&gt;&lt;td&gt;CONCRETE, HEADWALL FOR 90-INCH PIPE CULVERT&lt;/td&gt;&lt;td&gt;EACH&lt;/td&gt;&lt;td&gt;0&lt;/td&gt;&lt;td&gt;3&lt;/td&gt;&lt;td&gt;N&lt;/td&gt;&lt;td&gt; &lt;/td&gt;&lt;td&gt;&lt;/td&gt;&lt;/tr&gt;</v>
      </c>
      <c r="Q1354" s="106" t="str">
        <f>IF(PayItems[[#This Row],[Date Added / Modified]]&gt;0,TEXT(PayItems[[#This Row],[Date Added / Modified]],"m/d/yyy"),"")</f>
        <v/>
      </c>
    </row>
    <row r="1355" spans="1:17" x14ac:dyDescent="0.3">
      <c r="A1355" s="6" t="s">
        <v>2096</v>
      </c>
      <c r="B1355" s="6" t="s">
        <v>2097</v>
      </c>
      <c r="C1355" s="6" t="s">
        <v>6</v>
      </c>
      <c r="D1355" s="6" t="s">
        <v>2098</v>
      </c>
      <c r="E1355" s="8" t="s">
        <v>59</v>
      </c>
      <c r="F1355" s="8">
        <v>0</v>
      </c>
      <c r="G1355" s="8">
        <v>3</v>
      </c>
      <c r="H1355" s="6" t="s">
        <v>344</v>
      </c>
      <c r="I1355" s="184" t="s">
        <v>11392</v>
      </c>
      <c r="J1355" s="184" t="s">
        <v>11392</v>
      </c>
      <c r="K1355" s="184" t="s">
        <v>11391</v>
      </c>
      <c r="L1355" s="8">
        <v>14</v>
      </c>
      <c r="M1355" s="116"/>
      <c r="P13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&lt;tr&gt;&lt;td&gt;60103-0380&lt;/td&gt;&lt;td&gt;Concrete, headwall for 2400mm pipe culvert&lt;/td&gt;&lt;td&gt;Each&lt;/td&gt;&lt;td&gt;CONCRETE, HEADWALL FOR 96-INCH PIPE CULVERT&lt;/td&gt;&lt;td&gt;EACH&lt;/td&gt;&lt;td&gt;0&lt;/td&gt;&lt;td&gt;3&lt;/td&gt;&lt;td&gt;N&lt;/td&gt;&lt;td&gt; &lt;/td&gt;&lt;td&gt;&lt;/td&gt;&lt;/tr&gt;</v>
      </c>
      <c r="Q1355" s="106" t="str">
        <f>IF(PayItems[[#This Row],[Date Added / Modified]]&gt;0,TEXT(PayItems[[#This Row],[Date Added / Modified]],"m/d/yyy"),"")</f>
        <v/>
      </c>
    </row>
    <row r="1356" spans="1:17" x14ac:dyDescent="0.3">
      <c r="A1356" s="6" t="s">
        <v>2099</v>
      </c>
      <c r="B1356" s="6" t="s">
        <v>2100</v>
      </c>
      <c r="C1356" s="6" t="s">
        <v>6</v>
      </c>
      <c r="D1356" s="6" t="s">
        <v>2101</v>
      </c>
      <c r="E1356" s="8" t="s">
        <v>59</v>
      </c>
      <c r="F1356" s="8">
        <v>0</v>
      </c>
      <c r="G1356" s="8">
        <v>3</v>
      </c>
      <c r="H1356" s="6" t="s">
        <v>344</v>
      </c>
      <c r="I1356" s="184" t="s">
        <v>11392</v>
      </c>
      <c r="J1356" s="184" t="s">
        <v>11392</v>
      </c>
      <c r="K1356" s="184" t="s">
        <v>11391</v>
      </c>
      <c r="L1356" s="8">
        <v>14</v>
      </c>
      <c r="M1356" s="116"/>
      <c r="P13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&lt;tr&gt;&lt;td&gt;60103-0400&lt;/td&gt;&lt;td&gt;Concrete, headwall for 2550mm pipe culvert&lt;/td&gt;&lt;td&gt;Each&lt;/td&gt;&lt;td&gt;CONCRETE, HEADWALL FOR 102-INCH PIPE CULVERT&lt;/td&gt;&lt;td&gt;EACH&lt;/td&gt;&lt;td&gt;0&lt;/td&gt;&lt;td&gt;3&lt;/td&gt;&lt;td&gt;N&lt;/td&gt;&lt;td&gt; &lt;/td&gt;&lt;td&gt;&lt;/td&gt;&lt;/tr&gt;</v>
      </c>
      <c r="Q1356" s="106" t="str">
        <f>IF(PayItems[[#This Row],[Date Added / Modified]]&gt;0,TEXT(PayItems[[#This Row],[Date Added / Modified]],"m/d/yyy"),"")</f>
        <v/>
      </c>
    </row>
    <row r="1357" spans="1:17" x14ac:dyDescent="0.3">
      <c r="A1357" s="6" t="s">
        <v>2102</v>
      </c>
      <c r="B1357" s="6" t="s">
        <v>2103</v>
      </c>
      <c r="C1357" s="6" t="s">
        <v>6</v>
      </c>
      <c r="D1357" s="6" t="s">
        <v>2104</v>
      </c>
      <c r="E1357" s="8" t="s">
        <v>59</v>
      </c>
      <c r="F1357" s="8">
        <v>0</v>
      </c>
      <c r="G1357" s="8">
        <v>3</v>
      </c>
      <c r="H1357" s="6" t="s">
        <v>344</v>
      </c>
      <c r="I1357" s="184" t="s">
        <v>11392</v>
      </c>
      <c r="J1357" s="184" t="s">
        <v>11392</v>
      </c>
      <c r="K1357" s="184" t="s">
        <v>11391</v>
      </c>
      <c r="L1357" s="8">
        <v>14</v>
      </c>
      <c r="M1357" s="116"/>
      <c r="P13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&lt;tr&gt;&lt;td&gt;60103-0420&lt;/td&gt;&lt;td&gt;Concrete, headwall for 3000mm pipe culvert&lt;/td&gt;&lt;td&gt;Each&lt;/td&gt;&lt;td&gt;CONCRETE, HEADWALL FOR 120-INCH PIPE CULVERT&lt;/td&gt;&lt;td&gt;EACH&lt;/td&gt;&lt;td&gt;0&lt;/td&gt;&lt;td&gt;3&lt;/td&gt;&lt;td&gt;N&lt;/td&gt;&lt;td&gt; &lt;/td&gt;&lt;td&gt;&lt;/td&gt;&lt;/tr&gt;</v>
      </c>
      <c r="Q1357" s="106" t="str">
        <f>IF(PayItems[[#This Row],[Date Added / Modified]]&gt;0,TEXT(PayItems[[#This Row],[Date Added / Modified]],"m/d/yyy"),"")</f>
        <v/>
      </c>
    </row>
    <row r="1358" spans="1:17" x14ac:dyDescent="0.3">
      <c r="A1358" s="6" t="s">
        <v>2105</v>
      </c>
      <c r="B1358" s="6" t="s">
        <v>2106</v>
      </c>
      <c r="C1358" s="6" t="s">
        <v>6</v>
      </c>
      <c r="D1358" s="6" t="s">
        <v>2107</v>
      </c>
      <c r="E1358" s="8" t="s">
        <v>59</v>
      </c>
      <c r="F1358" s="8">
        <v>0</v>
      </c>
      <c r="G1358" s="8">
        <v>3</v>
      </c>
      <c r="H1358" s="6" t="s">
        <v>344</v>
      </c>
      <c r="I1358" s="184" t="s">
        <v>11392</v>
      </c>
      <c r="J1358" s="184" t="s">
        <v>11392</v>
      </c>
      <c r="K1358" s="184" t="s">
        <v>11391</v>
      </c>
      <c r="L1358" s="8">
        <v>14</v>
      </c>
      <c r="M1358" s="116"/>
      <c r="P13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&lt;tr&gt;&lt;td&gt;60103-0440&lt;/td&gt;&lt;td&gt;Concrete, headwall for 3600mm pipe culvert&lt;/td&gt;&lt;td&gt;Each&lt;/td&gt;&lt;td&gt;CONCRETE, HEADWALL FOR 144-INCH PIPE CULVERT&lt;/td&gt;&lt;td&gt;EACH&lt;/td&gt;&lt;td&gt;0&lt;/td&gt;&lt;td&gt;3&lt;/td&gt;&lt;td&gt;N&lt;/td&gt;&lt;td&gt; &lt;/td&gt;&lt;td&gt;&lt;/td&gt;&lt;/tr&gt;</v>
      </c>
      <c r="Q1358" s="106" t="str">
        <f>IF(PayItems[[#This Row],[Date Added / Modified]]&gt;0,TEXT(PayItems[[#This Row],[Date Added / Modified]],"m/d/yyy"),"")</f>
        <v/>
      </c>
    </row>
    <row r="1359" spans="1:17" x14ac:dyDescent="0.3">
      <c r="A1359" s="6" t="s">
        <v>2108</v>
      </c>
      <c r="B1359" s="6" t="s">
        <v>2109</v>
      </c>
      <c r="C1359" s="6" t="s">
        <v>6</v>
      </c>
      <c r="D1359" s="6" t="s">
        <v>2110</v>
      </c>
      <c r="E1359" s="8" t="s">
        <v>59</v>
      </c>
      <c r="F1359" s="8">
        <v>0</v>
      </c>
      <c r="G1359" s="8">
        <v>3</v>
      </c>
      <c r="H1359" s="6" t="s">
        <v>344</v>
      </c>
      <c r="I1359" s="184" t="s">
        <v>11392</v>
      </c>
      <c r="J1359" s="184" t="s">
        <v>11392</v>
      </c>
      <c r="K1359" s="184" t="s">
        <v>11391</v>
      </c>
      <c r="L1359" s="8">
        <v>14</v>
      </c>
      <c r="M1359" s="116"/>
      <c r="P13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&lt;tr&gt;&lt;td&gt;60103-0500&lt;/td&gt;&lt;td&gt;Concrete, headwall for double 150mm pipe culvert&lt;/td&gt;&lt;td&gt;Each&lt;/td&gt;&lt;td&gt;CONCRETE, HEADWALL FOR DOUBLE 6-INCH PIPE CULVERT&lt;/td&gt;&lt;td&gt;EACH&lt;/td&gt;&lt;td&gt;0&lt;/td&gt;&lt;td&gt;3&lt;/td&gt;&lt;td&gt;N&lt;/td&gt;&lt;td&gt; &lt;/td&gt;&lt;td&gt;&lt;/td&gt;&lt;/tr&gt;</v>
      </c>
      <c r="Q1359" s="106" t="str">
        <f>IF(PayItems[[#This Row],[Date Added / Modified]]&gt;0,TEXT(PayItems[[#This Row],[Date Added / Modified]],"m/d/yyy"),"")</f>
        <v/>
      </c>
    </row>
    <row r="1360" spans="1:17" x14ac:dyDescent="0.3">
      <c r="A1360" s="6" t="s">
        <v>2111</v>
      </c>
      <c r="B1360" s="6" t="s">
        <v>2112</v>
      </c>
      <c r="C1360" s="6" t="s">
        <v>6</v>
      </c>
      <c r="D1360" s="6" t="s">
        <v>2113</v>
      </c>
      <c r="E1360" s="8" t="s">
        <v>59</v>
      </c>
      <c r="F1360" s="8">
        <v>0</v>
      </c>
      <c r="G1360" s="8">
        <v>3</v>
      </c>
      <c r="H1360" s="6" t="s">
        <v>344</v>
      </c>
      <c r="I1360" s="184" t="s">
        <v>11392</v>
      </c>
      <c r="J1360" s="184" t="s">
        <v>11392</v>
      </c>
      <c r="K1360" s="184" t="s">
        <v>11391</v>
      </c>
      <c r="L1360" s="8">
        <v>14</v>
      </c>
      <c r="M1360" s="116"/>
      <c r="P13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&lt;tr&gt;&lt;td&gt;60103-0520&lt;/td&gt;&lt;td&gt;Concrete, headwall for double 200mm pipe culvert&lt;/td&gt;&lt;td&gt;Each&lt;/td&gt;&lt;td&gt;CONCRETE, HEADWALL FOR DOUBLE 8-INCH PIPE CULVERT&lt;/td&gt;&lt;td&gt;EACH&lt;/td&gt;&lt;td&gt;0&lt;/td&gt;&lt;td&gt;3&lt;/td&gt;&lt;td&gt;N&lt;/td&gt;&lt;td&gt; &lt;/td&gt;&lt;td&gt;&lt;/td&gt;&lt;/tr&gt;</v>
      </c>
      <c r="Q1360" s="106" t="str">
        <f>IF(PayItems[[#This Row],[Date Added / Modified]]&gt;0,TEXT(PayItems[[#This Row],[Date Added / Modified]],"m/d/yyy"),"")</f>
        <v/>
      </c>
    </row>
    <row r="1361" spans="1:17" x14ac:dyDescent="0.3">
      <c r="A1361" s="6" t="s">
        <v>2114</v>
      </c>
      <c r="B1361" s="6" t="s">
        <v>2115</v>
      </c>
      <c r="C1361" s="6" t="s">
        <v>6</v>
      </c>
      <c r="D1361" s="6" t="s">
        <v>2116</v>
      </c>
      <c r="E1361" s="8" t="s">
        <v>59</v>
      </c>
      <c r="F1361" s="8">
        <v>0</v>
      </c>
      <c r="G1361" s="8">
        <v>3</v>
      </c>
      <c r="H1361" s="6" t="s">
        <v>344</v>
      </c>
      <c r="I1361" s="184" t="s">
        <v>11392</v>
      </c>
      <c r="J1361" s="184" t="s">
        <v>11392</v>
      </c>
      <c r="K1361" s="184" t="s">
        <v>11391</v>
      </c>
      <c r="L1361" s="8">
        <v>14</v>
      </c>
      <c r="M1361" s="116"/>
      <c r="P13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&lt;tr&gt;&lt;td&gt;60103-0540&lt;/td&gt;&lt;td&gt;Concrete, headwall for double 300mm pipe culvert&lt;/td&gt;&lt;td&gt;Each&lt;/td&gt;&lt;td&gt;CONCRETE, HEADWALL FOR DOUBLE 12-INCH PIPE CULVERT&lt;/td&gt;&lt;td&gt;EACH&lt;/td&gt;&lt;td&gt;0&lt;/td&gt;&lt;td&gt;3&lt;/td&gt;&lt;td&gt;N&lt;/td&gt;&lt;td&gt; &lt;/td&gt;&lt;td&gt;&lt;/td&gt;&lt;/tr&gt;</v>
      </c>
      <c r="Q1361" s="106" t="str">
        <f>IF(PayItems[[#This Row],[Date Added / Modified]]&gt;0,TEXT(PayItems[[#This Row],[Date Added / Modified]],"m/d/yyy"),"")</f>
        <v/>
      </c>
    </row>
    <row r="1362" spans="1:17" x14ac:dyDescent="0.3">
      <c r="A1362" s="6" t="s">
        <v>2117</v>
      </c>
      <c r="B1362" s="6" t="s">
        <v>2118</v>
      </c>
      <c r="C1362" s="6" t="s">
        <v>6</v>
      </c>
      <c r="D1362" s="6" t="s">
        <v>2119</v>
      </c>
      <c r="E1362" s="8" t="s">
        <v>59</v>
      </c>
      <c r="F1362" s="8">
        <v>0</v>
      </c>
      <c r="G1362" s="8">
        <v>3</v>
      </c>
      <c r="H1362" s="6" t="s">
        <v>344</v>
      </c>
      <c r="I1362" s="184" t="s">
        <v>11392</v>
      </c>
      <c r="J1362" s="184" t="s">
        <v>11392</v>
      </c>
      <c r="K1362" s="184" t="s">
        <v>11391</v>
      </c>
      <c r="L1362" s="8">
        <v>14</v>
      </c>
      <c r="M1362" s="116"/>
      <c r="P13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&lt;tr&gt;&lt;td&gt;60103-0560&lt;/td&gt;&lt;td&gt;Concrete, headwall for double 375mm pipe culvert&lt;/td&gt;&lt;td&gt;Each&lt;/td&gt;&lt;td&gt;CONCRETE, HEADWALL FOR DOUBLE 15-INCH PIPE CULVERT&lt;/td&gt;&lt;td&gt;EACH&lt;/td&gt;&lt;td&gt;0&lt;/td&gt;&lt;td&gt;3&lt;/td&gt;&lt;td&gt;N&lt;/td&gt;&lt;td&gt; &lt;/td&gt;&lt;td&gt;&lt;/td&gt;&lt;/tr&gt;</v>
      </c>
      <c r="Q1362" s="106" t="str">
        <f>IF(PayItems[[#This Row],[Date Added / Modified]]&gt;0,TEXT(PayItems[[#This Row],[Date Added / Modified]],"m/d/yyy"),"")</f>
        <v/>
      </c>
    </row>
    <row r="1363" spans="1:17" x14ac:dyDescent="0.3">
      <c r="A1363" s="6" t="s">
        <v>2120</v>
      </c>
      <c r="B1363" s="6" t="s">
        <v>2121</v>
      </c>
      <c r="C1363" s="6" t="s">
        <v>6</v>
      </c>
      <c r="D1363" s="6" t="s">
        <v>2122</v>
      </c>
      <c r="E1363" s="8" t="s">
        <v>59</v>
      </c>
      <c r="F1363" s="8">
        <v>0</v>
      </c>
      <c r="G1363" s="8">
        <v>3</v>
      </c>
      <c r="H1363" s="6" t="s">
        <v>344</v>
      </c>
      <c r="I1363" s="184" t="s">
        <v>11392</v>
      </c>
      <c r="J1363" s="184" t="s">
        <v>11392</v>
      </c>
      <c r="K1363" s="184" t="s">
        <v>11391</v>
      </c>
      <c r="L1363" s="8">
        <v>14</v>
      </c>
      <c r="M1363" s="116"/>
      <c r="P13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&lt;tr&gt;&lt;td&gt;60103-0580&lt;/td&gt;&lt;td&gt;Concrete, headwall for double 450mm pipe culvert&lt;/td&gt;&lt;td&gt;Each&lt;/td&gt;&lt;td&gt;CONCRETE, HEADWALL FOR DOUBLE 18-INCH PIPE CULVERT&lt;/td&gt;&lt;td&gt;EACH&lt;/td&gt;&lt;td&gt;0&lt;/td&gt;&lt;td&gt;3&lt;/td&gt;&lt;td&gt;N&lt;/td&gt;&lt;td&gt; &lt;/td&gt;&lt;td&gt;&lt;/td&gt;&lt;/tr&gt;</v>
      </c>
      <c r="Q1363" s="106" t="str">
        <f>IF(PayItems[[#This Row],[Date Added / Modified]]&gt;0,TEXT(PayItems[[#This Row],[Date Added / Modified]],"m/d/yyy"),"")</f>
        <v/>
      </c>
    </row>
    <row r="1364" spans="1:17" x14ac:dyDescent="0.3">
      <c r="A1364" s="6" t="s">
        <v>2123</v>
      </c>
      <c r="B1364" s="6" t="s">
        <v>2124</v>
      </c>
      <c r="C1364" s="6" t="s">
        <v>6</v>
      </c>
      <c r="D1364" s="6" t="s">
        <v>2125</v>
      </c>
      <c r="E1364" s="8" t="s">
        <v>59</v>
      </c>
      <c r="F1364" s="8">
        <v>0</v>
      </c>
      <c r="G1364" s="8">
        <v>3</v>
      </c>
      <c r="H1364" s="6" t="s">
        <v>344</v>
      </c>
      <c r="I1364" s="184" t="s">
        <v>11392</v>
      </c>
      <c r="J1364" s="184" t="s">
        <v>11392</v>
      </c>
      <c r="K1364" s="184" t="s">
        <v>11391</v>
      </c>
      <c r="L1364" s="8">
        <v>14</v>
      </c>
      <c r="M1364" s="116"/>
      <c r="P13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&lt;tr&gt;&lt;td&gt;60103-0600&lt;/td&gt;&lt;td&gt;Concrete, headwall for double 525mm pipe culvert&lt;/td&gt;&lt;td&gt;Each&lt;/td&gt;&lt;td&gt;CONCRETE, HEADWALL FOR DOUBLE 21-INCH PIPE CULVERT&lt;/td&gt;&lt;td&gt;EACH&lt;/td&gt;&lt;td&gt;0&lt;/td&gt;&lt;td&gt;3&lt;/td&gt;&lt;td&gt;N&lt;/td&gt;&lt;td&gt; &lt;/td&gt;&lt;td&gt;&lt;/td&gt;&lt;/tr&gt;</v>
      </c>
      <c r="Q1364" s="106" t="str">
        <f>IF(PayItems[[#This Row],[Date Added / Modified]]&gt;0,TEXT(PayItems[[#This Row],[Date Added / Modified]],"m/d/yyy"),"")</f>
        <v/>
      </c>
    </row>
    <row r="1365" spans="1:17" x14ac:dyDescent="0.3">
      <c r="A1365" s="6" t="s">
        <v>2126</v>
      </c>
      <c r="B1365" s="6" t="s">
        <v>2127</v>
      </c>
      <c r="C1365" s="6" t="s">
        <v>6</v>
      </c>
      <c r="D1365" s="6" t="s">
        <v>2128</v>
      </c>
      <c r="E1365" s="8" t="s">
        <v>59</v>
      </c>
      <c r="F1365" s="8">
        <v>0</v>
      </c>
      <c r="G1365" s="8">
        <v>3</v>
      </c>
      <c r="H1365" s="6" t="s">
        <v>344</v>
      </c>
      <c r="I1365" s="184" t="s">
        <v>11392</v>
      </c>
      <c r="J1365" s="184" t="s">
        <v>11392</v>
      </c>
      <c r="K1365" s="184" t="s">
        <v>11391</v>
      </c>
      <c r="L1365" s="8">
        <v>14</v>
      </c>
      <c r="M1365" s="116"/>
      <c r="P13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&lt;tr&gt;&lt;td&gt;60103-0620&lt;/td&gt;&lt;td&gt;Concrete, headwall for double 600mm pipe culvert&lt;/td&gt;&lt;td&gt;Each&lt;/td&gt;&lt;td&gt;CONCRETE, HEADWALL FOR DOUBLE 24-INCH PIPE CULVERT&lt;/td&gt;&lt;td&gt;EACH&lt;/td&gt;&lt;td&gt;0&lt;/td&gt;&lt;td&gt;3&lt;/td&gt;&lt;td&gt;N&lt;/td&gt;&lt;td&gt; &lt;/td&gt;&lt;td&gt;&lt;/td&gt;&lt;/tr&gt;</v>
      </c>
      <c r="Q1365" s="106" t="str">
        <f>IF(PayItems[[#This Row],[Date Added / Modified]]&gt;0,TEXT(PayItems[[#This Row],[Date Added / Modified]],"m/d/yyy"),"")</f>
        <v/>
      </c>
    </row>
    <row r="1366" spans="1:17" x14ac:dyDescent="0.3">
      <c r="A1366" s="6" t="s">
        <v>2129</v>
      </c>
      <c r="B1366" s="6" t="s">
        <v>2130</v>
      </c>
      <c r="C1366" s="6" t="s">
        <v>6</v>
      </c>
      <c r="D1366" s="6" t="s">
        <v>2131</v>
      </c>
      <c r="E1366" s="8" t="s">
        <v>59</v>
      </c>
      <c r="F1366" s="8">
        <v>0</v>
      </c>
      <c r="G1366" s="8">
        <v>3</v>
      </c>
      <c r="H1366" s="6" t="s">
        <v>344</v>
      </c>
      <c r="I1366" s="184" t="s">
        <v>11392</v>
      </c>
      <c r="J1366" s="184" t="s">
        <v>11392</v>
      </c>
      <c r="K1366" s="184" t="s">
        <v>11391</v>
      </c>
      <c r="L1366" s="8">
        <v>14</v>
      </c>
      <c r="M1366" s="116"/>
      <c r="P13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&lt;tr&gt;&lt;td&gt;60103-0640&lt;/td&gt;&lt;td&gt;Concrete, headwall for double 750mm pipe culvert&lt;/td&gt;&lt;td&gt;Each&lt;/td&gt;&lt;td&gt;CONCRETE, HEADWALL FOR DOUBLE 30-INCH PIPE CULVERT&lt;/td&gt;&lt;td&gt;EACH&lt;/td&gt;&lt;td&gt;0&lt;/td&gt;&lt;td&gt;3&lt;/td&gt;&lt;td&gt;N&lt;/td&gt;&lt;td&gt; &lt;/td&gt;&lt;td&gt;&lt;/td&gt;&lt;/tr&gt;</v>
      </c>
      <c r="Q1366" s="106" t="str">
        <f>IF(PayItems[[#This Row],[Date Added / Modified]]&gt;0,TEXT(PayItems[[#This Row],[Date Added / Modified]],"m/d/yyy"),"")</f>
        <v/>
      </c>
    </row>
    <row r="1367" spans="1:17" x14ac:dyDescent="0.3">
      <c r="A1367" s="6" t="s">
        <v>2132</v>
      </c>
      <c r="B1367" s="6" t="s">
        <v>2133</v>
      </c>
      <c r="C1367" s="6" t="s">
        <v>6</v>
      </c>
      <c r="D1367" s="6" t="s">
        <v>2134</v>
      </c>
      <c r="E1367" s="8" t="s">
        <v>59</v>
      </c>
      <c r="F1367" s="8">
        <v>0</v>
      </c>
      <c r="G1367" s="8">
        <v>3</v>
      </c>
      <c r="H1367" s="6" t="s">
        <v>344</v>
      </c>
      <c r="I1367" s="184" t="s">
        <v>11392</v>
      </c>
      <c r="J1367" s="184" t="s">
        <v>11392</v>
      </c>
      <c r="K1367" s="184" t="s">
        <v>11391</v>
      </c>
      <c r="L1367" s="8">
        <v>14</v>
      </c>
      <c r="M1367" s="116"/>
      <c r="P13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&lt;tr&gt;&lt;td&gt;60103-0660&lt;/td&gt;&lt;td&gt;Concrete, headwall for double 900mm pipe culvert&lt;/td&gt;&lt;td&gt;Each&lt;/td&gt;&lt;td&gt;CONCRETE, HEADWALL FOR DOUBLE 36-INCH PIPE CULVERT&lt;/td&gt;&lt;td&gt;EACH&lt;/td&gt;&lt;td&gt;0&lt;/td&gt;&lt;td&gt;3&lt;/td&gt;&lt;td&gt;N&lt;/td&gt;&lt;td&gt; &lt;/td&gt;&lt;td&gt;&lt;/td&gt;&lt;/tr&gt;</v>
      </c>
      <c r="Q1367" s="106" t="str">
        <f>IF(PayItems[[#This Row],[Date Added / Modified]]&gt;0,TEXT(PayItems[[#This Row],[Date Added / Modified]],"m/d/yyy"),"")</f>
        <v/>
      </c>
    </row>
    <row r="1368" spans="1:17" x14ac:dyDescent="0.3">
      <c r="A1368" s="6" t="s">
        <v>2135</v>
      </c>
      <c r="B1368" s="6" t="s">
        <v>2136</v>
      </c>
      <c r="C1368" s="6" t="s">
        <v>6</v>
      </c>
      <c r="D1368" s="6" t="s">
        <v>2137</v>
      </c>
      <c r="E1368" s="8" t="s">
        <v>59</v>
      </c>
      <c r="F1368" s="8">
        <v>0</v>
      </c>
      <c r="G1368" s="8">
        <v>3</v>
      </c>
      <c r="H1368" s="6" t="s">
        <v>344</v>
      </c>
      <c r="I1368" s="184" t="s">
        <v>11392</v>
      </c>
      <c r="J1368" s="184" t="s">
        <v>11392</v>
      </c>
      <c r="K1368" s="184" t="s">
        <v>11391</v>
      </c>
      <c r="L1368" s="8">
        <v>14</v>
      </c>
      <c r="M1368" s="116"/>
      <c r="P13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&lt;tr&gt;&lt;td&gt;60103-0680&lt;/td&gt;&lt;td&gt;Concrete, headwall for double 1050mm pipe culvert&lt;/td&gt;&lt;td&gt;Each&lt;/td&gt;&lt;td&gt;CONCRETE, HEADWALL FOR DOUBLE 42-INCH PIPE CULVERT&lt;/td&gt;&lt;td&gt;EACH&lt;/td&gt;&lt;td&gt;0&lt;/td&gt;&lt;td&gt;3&lt;/td&gt;&lt;td&gt;N&lt;/td&gt;&lt;td&gt; &lt;/td&gt;&lt;td&gt;&lt;/td&gt;&lt;/tr&gt;</v>
      </c>
      <c r="Q1368" s="106" t="str">
        <f>IF(PayItems[[#This Row],[Date Added / Modified]]&gt;0,TEXT(PayItems[[#This Row],[Date Added / Modified]],"m/d/yyy"),"")</f>
        <v/>
      </c>
    </row>
    <row r="1369" spans="1:17" x14ac:dyDescent="0.3">
      <c r="A1369" s="6" t="s">
        <v>2138</v>
      </c>
      <c r="B1369" s="6" t="s">
        <v>2139</v>
      </c>
      <c r="C1369" s="6" t="s">
        <v>6</v>
      </c>
      <c r="D1369" s="6" t="s">
        <v>2140</v>
      </c>
      <c r="E1369" s="8" t="s">
        <v>59</v>
      </c>
      <c r="F1369" s="8">
        <v>0</v>
      </c>
      <c r="G1369" s="8">
        <v>3</v>
      </c>
      <c r="H1369" s="6" t="s">
        <v>344</v>
      </c>
      <c r="I1369" s="184" t="s">
        <v>11392</v>
      </c>
      <c r="J1369" s="184" t="s">
        <v>11392</v>
      </c>
      <c r="K1369" s="184" t="s">
        <v>11391</v>
      </c>
      <c r="L1369" s="8">
        <v>14</v>
      </c>
      <c r="M1369" s="116"/>
      <c r="P13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&lt;tr&gt;&lt;td&gt;60103-0700&lt;/td&gt;&lt;td&gt;Concrete, headwall for double 1200mm pipe culvert&lt;/td&gt;&lt;td&gt;Each&lt;/td&gt;&lt;td&gt;CONCRETE, HEADWALL FOR DOUBLE 48-INCH PIPE CULVERT&lt;/td&gt;&lt;td&gt;EACH&lt;/td&gt;&lt;td&gt;0&lt;/td&gt;&lt;td&gt;3&lt;/td&gt;&lt;td&gt;N&lt;/td&gt;&lt;td&gt; &lt;/td&gt;&lt;td&gt;&lt;/td&gt;&lt;/tr&gt;</v>
      </c>
      <c r="Q1369" s="106" t="str">
        <f>IF(PayItems[[#This Row],[Date Added / Modified]]&gt;0,TEXT(PayItems[[#This Row],[Date Added / Modified]],"m/d/yyy"),"")</f>
        <v/>
      </c>
    </row>
    <row r="1370" spans="1:17" x14ac:dyDescent="0.3">
      <c r="A1370" s="6" t="s">
        <v>2141</v>
      </c>
      <c r="B1370" s="6" t="s">
        <v>2142</v>
      </c>
      <c r="C1370" s="6" t="s">
        <v>6</v>
      </c>
      <c r="D1370" s="6" t="s">
        <v>2143</v>
      </c>
      <c r="E1370" s="8" t="s">
        <v>59</v>
      </c>
      <c r="F1370" s="8">
        <v>0</v>
      </c>
      <c r="G1370" s="8">
        <v>3</v>
      </c>
      <c r="H1370" s="6" t="s">
        <v>344</v>
      </c>
      <c r="I1370" s="184" t="s">
        <v>11392</v>
      </c>
      <c r="J1370" s="184" t="s">
        <v>11392</v>
      </c>
      <c r="K1370" s="184" t="s">
        <v>11391</v>
      </c>
      <c r="L1370" s="8">
        <v>14</v>
      </c>
      <c r="M1370" s="116"/>
      <c r="P13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&lt;tr&gt;&lt;td&gt;60103-0720&lt;/td&gt;&lt;td&gt;Concrete, headwall for double 1350mm pipe culvert&lt;/td&gt;&lt;td&gt;Each&lt;/td&gt;&lt;td&gt;CONCRETE, HEADWALL FOR DOUBLE 54-INCH PIPE CULVERT&lt;/td&gt;&lt;td&gt;EACH&lt;/td&gt;&lt;td&gt;0&lt;/td&gt;&lt;td&gt;3&lt;/td&gt;&lt;td&gt;N&lt;/td&gt;&lt;td&gt; &lt;/td&gt;&lt;td&gt;&lt;/td&gt;&lt;/tr&gt;</v>
      </c>
      <c r="Q1370" s="106" t="str">
        <f>IF(PayItems[[#This Row],[Date Added / Modified]]&gt;0,TEXT(PayItems[[#This Row],[Date Added / Modified]],"m/d/yyy"),"")</f>
        <v/>
      </c>
    </row>
    <row r="1371" spans="1:17" x14ac:dyDescent="0.3">
      <c r="A1371" s="6" t="s">
        <v>2144</v>
      </c>
      <c r="B1371" s="6" t="s">
        <v>2145</v>
      </c>
      <c r="C1371" s="6" t="s">
        <v>6</v>
      </c>
      <c r="D1371" s="6" t="s">
        <v>2146</v>
      </c>
      <c r="E1371" s="8" t="s">
        <v>59</v>
      </c>
      <c r="F1371" s="8">
        <v>0</v>
      </c>
      <c r="G1371" s="8">
        <v>3</v>
      </c>
      <c r="H1371" s="6" t="s">
        <v>344</v>
      </c>
      <c r="I1371" s="184" t="s">
        <v>11392</v>
      </c>
      <c r="J1371" s="184" t="s">
        <v>11392</v>
      </c>
      <c r="K1371" s="184" t="s">
        <v>11391</v>
      </c>
      <c r="L1371" s="8">
        <v>14</v>
      </c>
      <c r="M1371" s="116"/>
      <c r="P13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&lt;tr&gt;&lt;td&gt;60103-0740&lt;/td&gt;&lt;td&gt;Concrete, headwall for double 1500mm pipe culvert&lt;/td&gt;&lt;td&gt;Each&lt;/td&gt;&lt;td&gt;CONCRETE, HEADWALL FOR DOUBLE 60-INCH PIPE CULVERT&lt;/td&gt;&lt;td&gt;EACH&lt;/td&gt;&lt;td&gt;0&lt;/td&gt;&lt;td&gt;3&lt;/td&gt;&lt;td&gt;N&lt;/td&gt;&lt;td&gt; &lt;/td&gt;&lt;td&gt;&lt;/td&gt;&lt;/tr&gt;</v>
      </c>
      <c r="Q1371" s="106" t="str">
        <f>IF(PayItems[[#This Row],[Date Added / Modified]]&gt;0,TEXT(PayItems[[#This Row],[Date Added / Modified]],"m/d/yyy"),"")</f>
        <v/>
      </c>
    </row>
    <row r="1372" spans="1:17" x14ac:dyDescent="0.3">
      <c r="A1372" s="6" t="s">
        <v>2147</v>
      </c>
      <c r="B1372" s="6" t="s">
        <v>2148</v>
      </c>
      <c r="C1372" s="6" t="s">
        <v>6</v>
      </c>
      <c r="D1372" s="6" t="s">
        <v>2149</v>
      </c>
      <c r="E1372" s="8" t="s">
        <v>59</v>
      </c>
      <c r="F1372" s="8">
        <v>0</v>
      </c>
      <c r="G1372" s="8">
        <v>3</v>
      </c>
      <c r="H1372" s="6" t="s">
        <v>344</v>
      </c>
      <c r="I1372" s="184" t="s">
        <v>11392</v>
      </c>
      <c r="J1372" s="184" t="s">
        <v>11392</v>
      </c>
      <c r="K1372" s="184" t="s">
        <v>11391</v>
      </c>
      <c r="L1372" s="8">
        <v>14</v>
      </c>
      <c r="M1372" s="116"/>
      <c r="P13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&lt;tr&gt;&lt;td&gt;60103-0760&lt;/td&gt;&lt;td&gt;Concrete, headwall for double 1650mm pipe culvert&lt;/td&gt;&lt;td&gt;Each&lt;/td&gt;&lt;td&gt;CONCRETE, HEADWALL FOR DOUBLE 66-INCH PIPE CULVERT&lt;/td&gt;&lt;td&gt;EACH&lt;/td&gt;&lt;td&gt;0&lt;/td&gt;&lt;td&gt;3&lt;/td&gt;&lt;td&gt;N&lt;/td&gt;&lt;td&gt; &lt;/td&gt;&lt;td&gt;&lt;/td&gt;&lt;/tr&gt;</v>
      </c>
      <c r="Q1372" s="106" t="str">
        <f>IF(PayItems[[#This Row],[Date Added / Modified]]&gt;0,TEXT(PayItems[[#This Row],[Date Added / Modified]],"m/d/yyy"),"")</f>
        <v/>
      </c>
    </row>
    <row r="1373" spans="1:17" x14ac:dyDescent="0.3">
      <c r="A1373" s="6" t="s">
        <v>2150</v>
      </c>
      <c r="B1373" s="6" t="s">
        <v>2151</v>
      </c>
      <c r="C1373" s="6" t="s">
        <v>6</v>
      </c>
      <c r="D1373" s="6" t="s">
        <v>2152</v>
      </c>
      <c r="E1373" s="8" t="s">
        <v>59</v>
      </c>
      <c r="F1373" s="8">
        <v>0</v>
      </c>
      <c r="G1373" s="8">
        <v>3</v>
      </c>
      <c r="H1373" s="6" t="s">
        <v>344</v>
      </c>
      <c r="I1373" s="184" t="s">
        <v>11392</v>
      </c>
      <c r="J1373" s="184" t="s">
        <v>11392</v>
      </c>
      <c r="K1373" s="184" t="s">
        <v>11391</v>
      </c>
      <c r="L1373" s="8">
        <v>14</v>
      </c>
      <c r="M1373" s="116"/>
      <c r="P13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&lt;tr&gt;&lt;td&gt;60103-0780&lt;/td&gt;&lt;td&gt;Concrete, headwall for double 1800mm pipe culvert&lt;/td&gt;&lt;td&gt;Each&lt;/td&gt;&lt;td&gt;CONCRETE, HEADWALL FOR DOUBLE 72-INCH PIPE CULVERT&lt;/td&gt;&lt;td&gt;EACH&lt;/td&gt;&lt;td&gt;0&lt;/td&gt;&lt;td&gt;3&lt;/td&gt;&lt;td&gt;N&lt;/td&gt;&lt;td&gt; &lt;/td&gt;&lt;td&gt;&lt;/td&gt;&lt;/tr&gt;</v>
      </c>
      <c r="Q1373" s="106" t="str">
        <f>IF(PayItems[[#This Row],[Date Added / Modified]]&gt;0,TEXT(PayItems[[#This Row],[Date Added / Modified]],"m/d/yyy"),"")</f>
        <v/>
      </c>
    </row>
    <row r="1374" spans="1:17" x14ac:dyDescent="0.3">
      <c r="A1374" s="6" t="s">
        <v>2153</v>
      </c>
      <c r="B1374" s="6" t="s">
        <v>2154</v>
      </c>
      <c r="C1374" s="6" t="s">
        <v>6</v>
      </c>
      <c r="D1374" s="6" t="s">
        <v>2155</v>
      </c>
      <c r="E1374" s="8" t="s">
        <v>59</v>
      </c>
      <c r="F1374" s="8">
        <v>0</v>
      </c>
      <c r="G1374" s="8">
        <v>3</v>
      </c>
      <c r="H1374" s="6" t="s">
        <v>344</v>
      </c>
      <c r="I1374" s="184" t="s">
        <v>11392</v>
      </c>
      <c r="J1374" s="184" t="s">
        <v>11392</v>
      </c>
      <c r="K1374" s="184" t="s">
        <v>11391</v>
      </c>
      <c r="L1374" s="8">
        <v>14</v>
      </c>
      <c r="M1374" s="116"/>
      <c r="P13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&lt;tr&gt;&lt;td&gt;60103-0800&lt;/td&gt;&lt;td&gt;Concrete, headwall for double 1950mm pipe culvert&lt;/td&gt;&lt;td&gt;Each&lt;/td&gt;&lt;td&gt;CONCRETE, HEADWALL FOR DOUBLE 78-INCH PIPE CULVERT&lt;/td&gt;&lt;td&gt;EACH&lt;/td&gt;&lt;td&gt;0&lt;/td&gt;&lt;td&gt;3&lt;/td&gt;&lt;td&gt;N&lt;/td&gt;&lt;td&gt; &lt;/td&gt;&lt;td&gt;&lt;/td&gt;&lt;/tr&gt;</v>
      </c>
      <c r="Q1374" s="106" t="str">
        <f>IF(PayItems[[#This Row],[Date Added / Modified]]&gt;0,TEXT(PayItems[[#This Row],[Date Added / Modified]],"m/d/yyy"),"")</f>
        <v/>
      </c>
    </row>
    <row r="1375" spans="1:17" x14ac:dyDescent="0.3">
      <c r="A1375" s="6" t="s">
        <v>2156</v>
      </c>
      <c r="B1375" s="6" t="s">
        <v>2157</v>
      </c>
      <c r="C1375" s="6" t="s">
        <v>6</v>
      </c>
      <c r="D1375" s="6" t="s">
        <v>2158</v>
      </c>
      <c r="E1375" s="8" t="s">
        <v>59</v>
      </c>
      <c r="F1375" s="8">
        <v>0</v>
      </c>
      <c r="G1375" s="8">
        <v>3</v>
      </c>
      <c r="H1375" s="6" t="s">
        <v>344</v>
      </c>
      <c r="I1375" s="184" t="s">
        <v>11392</v>
      </c>
      <c r="J1375" s="184" t="s">
        <v>11392</v>
      </c>
      <c r="K1375" s="184" t="s">
        <v>11391</v>
      </c>
      <c r="L1375" s="8">
        <v>14</v>
      </c>
      <c r="M1375" s="116"/>
      <c r="P13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&lt;tr&gt;&lt;td&gt;60103-0820&lt;/td&gt;&lt;td&gt;Concrete, headwall for double 2100mm pipe culvert&lt;/td&gt;&lt;td&gt;Each&lt;/td&gt;&lt;td&gt;CONCRETE, HEADWALL FOR DOUBLE 84-INCH PIPE CULVERT&lt;/td&gt;&lt;td&gt;EACH&lt;/td&gt;&lt;td&gt;0&lt;/td&gt;&lt;td&gt;3&lt;/td&gt;&lt;td&gt;N&lt;/td&gt;&lt;td&gt; &lt;/td&gt;&lt;td&gt;&lt;/td&gt;&lt;/tr&gt;</v>
      </c>
      <c r="Q1375" s="106" t="str">
        <f>IF(PayItems[[#This Row],[Date Added / Modified]]&gt;0,TEXT(PayItems[[#This Row],[Date Added / Modified]],"m/d/yyy"),"")</f>
        <v/>
      </c>
    </row>
    <row r="1376" spans="1:17" x14ac:dyDescent="0.3">
      <c r="A1376" s="6" t="s">
        <v>2159</v>
      </c>
      <c r="B1376" s="6" t="s">
        <v>2160</v>
      </c>
      <c r="C1376" s="6" t="s">
        <v>6</v>
      </c>
      <c r="D1376" s="6" t="s">
        <v>2161</v>
      </c>
      <c r="E1376" s="8" t="s">
        <v>59</v>
      </c>
      <c r="F1376" s="8">
        <v>0</v>
      </c>
      <c r="G1376" s="8">
        <v>3</v>
      </c>
      <c r="H1376" s="6" t="s">
        <v>344</v>
      </c>
      <c r="I1376" s="184" t="s">
        <v>11392</v>
      </c>
      <c r="J1376" s="184" t="s">
        <v>11392</v>
      </c>
      <c r="K1376" s="184" t="s">
        <v>11391</v>
      </c>
      <c r="L1376" s="8">
        <v>14</v>
      </c>
      <c r="M1376" s="116"/>
      <c r="P13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&lt;tr&gt;&lt;td&gt;60103-0840&lt;/td&gt;&lt;td&gt;Concrete, headwall for double 2250mm pipe culvert&lt;/td&gt;&lt;td&gt;Each&lt;/td&gt;&lt;td&gt;CONCRETE, HEADWALL FOR DOUBLE 90-INCH PIPE CULVERT&lt;/td&gt;&lt;td&gt;EACH&lt;/td&gt;&lt;td&gt;0&lt;/td&gt;&lt;td&gt;3&lt;/td&gt;&lt;td&gt;N&lt;/td&gt;&lt;td&gt; &lt;/td&gt;&lt;td&gt;&lt;/td&gt;&lt;/tr&gt;</v>
      </c>
      <c r="Q1376" s="106" t="str">
        <f>IF(PayItems[[#This Row],[Date Added / Modified]]&gt;0,TEXT(PayItems[[#This Row],[Date Added / Modified]],"m/d/yyy"),"")</f>
        <v/>
      </c>
    </row>
    <row r="1377" spans="1:17" x14ac:dyDescent="0.3">
      <c r="A1377" s="6" t="s">
        <v>2162</v>
      </c>
      <c r="B1377" s="6" t="s">
        <v>2163</v>
      </c>
      <c r="C1377" s="6" t="s">
        <v>6</v>
      </c>
      <c r="D1377" s="6" t="s">
        <v>2164</v>
      </c>
      <c r="E1377" s="8" t="s">
        <v>59</v>
      </c>
      <c r="F1377" s="8">
        <v>0</v>
      </c>
      <c r="G1377" s="8">
        <v>3</v>
      </c>
      <c r="H1377" s="6" t="s">
        <v>344</v>
      </c>
      <c r="I1377" s="184" t="s">
        <v>11392</v>
      </c>
      <c r="J1377" s="184" t="s">
        <v>11392</v>
      </c>
      <c r="K1377" s="184" t="s">
        <v>11391</v>
      </c>
      <c r="L1377" s="8">
        <v>14</v>
      </c>
      <c r="M1377" s="116"/>
      <c r="P13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&lt;tr&gt;&lt;td&gt;60103-0860&lt;/td&gt;&lt;td&gt;Concrete, headwall for double 2400mm pipe culvert&lt;/td&gt;&lt;td&gt;Each&lt;/td&gt;&lt;td&gt;CONCRETE, HEADWALL FOR DOUBLE 96-INCH PIPE CULVERT&lt;/td&gt;&lt;td&gt;EACH&lt;/td&gt;&lt;td&gt;0&lt;/td&gt;&lt;td&gt;3&lt;/td&gt;&lt;td&gt;N&lt;/td&gt;&lt;td&gt; &lt;/td&gt;&lt;td&gt;&lt;/td&gt;&lt;/tr&gt;</v>
      </c>
      <c r="Q1377" s="106" t="str">
        <f>IF(PayItems[[#This Row],[Date Added / Modified]]&gt;0,TEXT(PayItems[[#This Row],[Date Added / Modified]],"m/d/yyy"),"")</f>
        <v/>
      </c>
    </row>
    <row r="1378" spans="1:17" x14ac:dyDescent="0.3">
      <c r="A1378" s="6" t="s">
        <v>2165</v>
      </c>
      <c r="B1378" s="6" t="s">
        <v>2166</v>
      </c>
      <c r="C1378" s="6" t="s">
        <v>6</v>
      </c>
      <c r="D1378" s="6" t="s">
        <v>2167</v>
      </c>
      <c r="E1378" s="8" t="s">
        <v>59</v>
      </c>
      <c r="F1378" s="8">
        <v>0</v>
      </c>
      <c r="G1378" s="8">
        <v>3</v>
      </c>
      <c r="H1378" s="6" t="s">
        <v>344</v>
      </c>
      <c r="I1378" s="184" t="s">
        <v>11392</v>
      </c>
      <c r="J1378" s="184" t="s">
        <v>11392</v>
      </c>
      <c r="K1378" s="184" t="s">
        <v>11391</v>
      </c>
      <c r="L1378" s="8">
        <v>14</v>
      </c>
      <c r="M1378" s="116"/>
      <c r="P13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&lt;tr&gt;&lt;td&gt;60103-0880&lt;/td&gt;&lt;td&gt;Concrete, headwall for double 2550mm pipe culvert&lt;/td&gt;&lt;td&gt;Each&lt;/td&gt;&lt;td&gt;CONCRETE, HEADWALL FOR DOUBLE 102-INCH PIPE CULVERT&lt;/td&gt;&lt;td&gt;EACH&lt;/td&gt;&lt;td&gt;0&lt;/td&gt;&lt;td&gt;3&lt;/td&gt;&lt;td&gt;N&lt;/td&gt;&lt;td&gt; &lt;/td&gt;&lt;td&gt;&lt;/td&gt;&lt;/tr&gt;</v>
      </c>
      <c r="Q1378" s="106" t="str">
        <f>IF(PayItems[[#This Row],[Date Added / Modified]]&gt;0,TEXT(PayItems[[#This Row],[Date Added / Modified]],"m/d/yyy"),"")</f>
        <v/>
      </c>
    </row>
    <row r="1379" spans="1:17" x14ac:dyDescent="0.3">
      <c r="A1379" s="6" t="s">
        <v>2168</v>
      </c>
      <c r="B1379" s="6" t="s">
        <v>2169</v>
      </c>
      <c r="C1379" s="6" t="s">
        <v>6</v>
      </c>
      <c r="D1379" s="6" t="s">
        <v>2170</v>
      </c>
      <c r="E1379" s="8" t="s">
        <v>59</v>
      </c>
      <c r="F1379" s="8">
        <v>0</v>
      </c>
      <c r="G1379" s="8">
        <v>3</v>
      </c>
      <c r="H1379" s="6" t="s">
        <v>344</v>
      </c>
      <c r="I1379" s="184" t="s">
        <v>11392</v>
      </c>
      <c r="J1379" s="184" t="s">
        <v>11392</v>
      </c>
      <c r="K1379" s="184" t="s">
        <v>11391</v>
      </c>
      <c r="L1379" s="8">
        <v>14</v>
      </c>
      <c r="M1379" s="116"/>
      <c r="P13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&lt;tr&gt;&lt;td&gt;60103-0900&lt;/td&gt;&lt;td&gt;Concrete, headwall for double 3000mm pipe culvert&lt;/td&gt;&lt;td&gt;Each&lt;/td&gt;&lt;td&gt;CONCRETE, HEADWALL FOR DOUBLE 120-INCH PIPE CULVERT&lt;/td&gt;&lt;td&gt;EACH&lt;/td&gt;&lt;td&gt;0&lt;/td&gt;&lt;td&gt;3&lt;/td&gt;&lt;td&gt;N&lt;/td&gt;&lt;td&gt; &lt;/td&gt;&lt;td&gt;&lt;/td&gt;&lt;/tr&gt;</v>
      </c>
      <c r="Q1379" s="106" t="str">
        <f>IF(PayItems[[#This Row],[Date Added / Modified]]&gt;0,TEXT(PayItems[[#This Row],[Date Added / Modified]],"m/d/yyy"),"")</f>
        <v/>
      </c>
    </row>
    <row r="1380" spans="1:17" x14ac:dyDescent="0.3">
      <c r="A1380" s="6" t="s">
        <v>2171</v>
      </c>
      <c r="B1380" s="6" t="s">
        <v>2172</v>
      </c>
      <c r="C1380" s="6" t="s">
        <v>6</v>
      </c>
      <c r="D1380" s="6" t="s">
        <v>2173</v>
      </c>
      <c r="E1380" s="8" t="s">
        <v>59</v>
      </c>
      <c r="F1380" s="8">
        <v>0</v>
      </c>
      <c r="G1380" s="8">
        <v>3</v>
      </c>
      <c r="H1380" s="6" t="s">
        <v>344</v>
      </c>
      <c r="I1380" s="184" t="s">
        <v>11392</v>
      </c>
      <c r="J1380" s="184" t="s">
        <v>11392</v>
      </c>
      <c r="K1380" s="184" t="s">
        <v>11391</v>
      </c>
      <c r="L1380" s="8">
        <v>14</v>
      </c>
      <c r="M1380" s="116"/>
      <c r="P13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&lt;tr&gt;&lt;td&gt;60103-0920&lt;/td&gt;&lt;td&gt;Concrete, headwall for double 3600mm pipe culvert&lt;/td&gt;&lt;td&gt;Each&lt;/td&gt;&lt;td&gt;CONCRETE, HEADWALL FOR DOUBLE 144-INCH PIPE CULVERT&lt;/td&gt;&lt;td&gt;EACH&lt;/td&gt;&lt;td&gt;0&lt;/td&gt;&lt;td&gt;3&lt;/td&gt;&lt;td&gt;N&lt;/td&gt;&lt;td&gt; &lt;/td&gt;&lt;td&gt;&lt;/td&gt;&lt;/tr&gt;</v>
      </c>
      <c r="Q1380" s="106" t="str">
        <f>IF(PayItems[[#This Row],[Date Added / Modified]]&gt;0,TEXT(PayItems[[#This Row],[Date Added / Modified]],"m/d/yyy"),"")</f>
        <v/>
      </c>
    </row>
    <row r="1381" spans="1:17" x14ac:dyDescent="0.3">
      <c r="A1381" s="6" t="s">
        <v>2174</v>
      </c>
      <c r="B1381" s="6" t="s">
        <v>2175</v>
      </c>
      <c r="C1381" s="6" t="s">
        <v>6</v>
      </c>
      <c r="D1381" s="6" t="s">
        <v>2176</v>
      </c>
      <c r="E1381" s="8" t="s">
        <v>59</v>
      </c>
      <c r="F1381" s="8">
        <v>0</v>
      </c>
      <c r="G1381" s="8">
        <v>3</v>
      </c>
      <c r="H1381" s="6" t="s">
        <v>344</v>
      </c>
      <c r="I1381" s="184" t="s">
        <v>11392</v>
      </c>
      <c r="J1381" s="184" t="s">
        <v>11392</v>
      </c>
      <c r="K1381" s="184" t="s">
        <v>11391</v>
      </c>
      <c r="L1381" s="8">
        <v>14</v>
      </c>
      <c r="M1381" s="116"/>
      <c r="P13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&lt;tr&gt;&lt;td&gt;60103-1220&lt;/td&gt;&lt;td&gt;Concrete, headwall for triple 600mm pipe culvert&lt;/td&gt;&lt;td&gt;Each&lt;/td&gt;&lt;td&gt;CONCRETE, HEADWALL FOR TRIPLE 24-INCH PIPE CULVERT&lt;/td&gt;&lt;td&gt;EACH&lt;/td&gt;&lt;td&gt;0&lt;/td&gt;&lt;td&gt;3&lt;/td&gt;&lt;td&gt;N&lt;/td&gt;&lt;td&gt; &lt;/td&gt;&lt;td&gt;&lt;/td&gt;&lt;/tr&gt;</v>
      </c>
      <c r="Q1381" s="106" t="str">
        <f>IF(PayItems[[#This Row],[Date Added / Modified]]&gt;0,TEXT(PayItems[[#This Row],[Date Added / Modified]],"m/d/yyy"),"")</f>
        <v/>
      </c>
    </row>
    <row r="1382" spans="1:17" x14ac:dyDescent="0.3">
      <c r="A1382" s="6" t="s">
        <v>2177</v>
      </c>
      <c r="B1382" s="6" t="s">
        <v>2178</v>
      </c>
      <c r="C1382" s="6" t="s">
        <v>6</v>
      </c>
      <c r="D1382" s="6" t="s">
        <v>2179</v>
      </c>
      <c r="E1382" s="8" t="s">
        <v>59</v>
      </c>
      <c r="F1382" s="8">
        <v>0</v>
      </c>
      <c r="G1382" s="8">
        <v>3</v>
      </c>
      <c r="H1382" s="6" t="s">
        <v>344</v>
      </c>
      <c r="I1382" s="184" t="s">
        <v>11392</v>
      </c>
      <c r="J1382" s="184" t="s">
        <v>11392</v>
      </c>
      <c r="K1382" s="184" t="s">
        <v>11391</v>
      </c>
      <c r="L1382" s="8">
        <v>14</v>
      </c>
      <c r="M1382" s="116"/>
      <c r="P13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&lt;tr&gt;&lt;td&gt;60103-1240&lt;/td&gt;&lt;td&gt;Concrete, headwall for triple 750mm pipe culvert&lt;/td&gt;&lt;td&gt;Each&lt;/td&gt;&lt;td&gt;CONCRETE, HEADWALL FOR TRIPLE 30-INCH PIPE CULVERT&lt;/td&gt;&lt;td&gt;EACH&lt;/td&gt;&lt;td&gt;0&lt;/td&gt;&lt;td&gt;3&lt;/td&gt;&lt;td&gt;N&lt;/td&gt;&lt;td&gt; &lt;/td&gt;&lt;td&gt;&lt;/td&gt;&lt;/tr&gt;</v>
      </c>
      <c r="Q1382" s="106" t="str">
        <f>IF(PayItems[[#This Row],[Date Added / Modified]]&gt;0,TEXT(PayItems[[#This Row],[Date Added / Modified]],"m/d/yyy"),"")</f>
        <v/>
      </c>
    </row>
    <row r="1383" spans="1:17" x14ac:dyDescent="0.3">
      <c r="A1383" s="6" t="s">
        <v>2180</v>
      </c>
      <c r="B1383" s="6" t="s">
        <v>2181</v>
      </c>
      <c r="C1383" s="6" t="s">
        <v>6</v>
      </c>
      <c r="D1383" s="6" t="s">
        <v>2182</v>
      </c>
      <c r="E1383" s="8" t="s">
        <v>59</v>
      </c>
      <c r="F1383" s="8">
        <v>0</v>
      </c>
      <c r="G1383" s="8">
        <v>3</v>
      </c>
      <c r="H1383" s="6" t="s">
        <v>344</v>
      </c>
      <c r="I1383" s="184" t="s">
        <v>11392</v>
      </c>
      <c r="J1383" s="184" t="s">
        <v>11392</v>
      </c>
      <c r="K1383" s="184" t="s">
        <v>11391</v>
      </c>
      <c r="L1383" s="8">
        <v>14</v>
      </c>
      <c r="M1383" s="116"/>
      <c r="P13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&lt;tr&gt;&lt;td&gt;60103-1260&lt;/td&gt;&lt;td&gt;Concrete, headwall for triple 900mm pipe culvert&lt;/td&gt;&lt;td&gt;Each&lt;/td&gt;&lt;td&gt;CONCRETE, HEADWALL FOR TRIPLE 36-INCH PIPE CULVERT&lt;/td&gt;&lt;td&gt;EACH&lt;/td&gt;&lt;td&gt;0&lt;/td&gt;&lt;td&gt;3&lt;/td&gt;&lt;td&gt;N&lt;/td&gt;&lt;td&gt; &lt;/td&gt;&lt;td&gt;&lt;/td&gt;&lt;/tr&gt;</v>
      </c>
      <c r="Q1383" s="106" t="str">
        <f>IF(PayItems[[#This Row],[Date Added / Modified]]&gt;0,TEXT(PayItems[[#This Row],[Date Added / Modified]],"m/d/yyy"),"")</f>
        <v/>
      </c>
    </row>
    <row r="1384" spans="1:17" x14ac:dyDescent="0.3">
      <c r="A1384" s="6" t="s">
        <v>2183</v>
      </c>
      <c r="B1384" s="6" t="s">
        <v>2184</v>
      </c>
      <c r="C1384" s="6" t="s">
        <v>6</v>
      </c>
      <c r="D1384" s="6" t="s">
        <v>2185</v>
      </c>
      <c r="E1384" s="8" t="s">
        <v>59</v>
      </c>
      <c r="F1384" s="8">
        <v>0</v>
      </c>
      <c r="G1384" s="8">
        <v>3</v>
      </c>
      <c r="H1384" s="6" t="s">
        <v>344</v>
      </c>
      <c r="I1384" s="184" t="s">
        <v>11392</v>
      </c>
      <c r="J1384" s="184" t="s">
        <v>11392</v>
      </c>
      <c r="K1384" s="184" t="s">
        <v>11391</v>
      </c>
      <c r="L1384" s="8">
        <v>14</v>
      </c>
      <c r="M1384" s="116"/>
      <c r="P13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&lt;tr&gt;&lt;td&gt;60103-1800&lt;/td&gt;&lt;td&gt;Concrete, headwall for 150mm equivalent diameter pipe culvert&lt;/td&gt;&lt;td&gt;Each&lt;/td&gt;&lt;td&gt;CONCRETE, HEADWALL FOR 6-INCH EQUIVALENT DIAMETER PIPE CULVERT&lt;/td&gt;&lt;td&gt;EACH&lt;/td&gt;&lt;td&gt;0&lt;/td&gt;&lt;td&gt;3&lt;/td&gt;&lt;td&gt;N&lt;/td&gt;&lt;td&gt; &lt;/td&gt;&lt;td&gt;&lt;/td&gt;&lt;/tr&gt;</v>
      </c>
      <c r="Q1384" s="106" t="str">
        <f>IF(PayItems[[#This Row],[Date Added / Modified]]&gt;0,TEXT(PayItems[[#This Row],[Date Added / Modified]],"m/d/yyy"),"")</f>
        <v/>
      </c>
    </row>
    <row r="1385" spans="1:17" x14ac:dyDescent="0.3">
      <c r="A1385" s="6" t="s">
        <v>2186</v>
      </c>
      <c r="B1385" s="6" t="s">
        <v>2187</v>
      </c>
      <c r="C1385" s="6" t="s">
        <v>6</v>
      </c>
      <c r="D1385" s="6" t="s">
        <v>2188</v>
      </c>
      <c r="E1385" s="8" t="s">
        <v>59</v>
      </c>
      <c r="F1385" s="8">
        <v>0</v>
      </c>
      <c r="G1385" s="8">
        <v>3</v>
      </c>
      <c r="H1385" s="6" t="s">
        <v>344</v>
      </c>
      <c r="I1385" s="184" t="s">
        <v>11392</v>
      </c>
      <c r="J1385" s="184" t="s">
        <v>11392</v>
      </c>
      <c r="K1385" s="184" t="s">
        <v>11391</v>
      </c>
      <c r="L1385" s="8">
        <v>14</v>
      </c>
      <c r="M1385" s="116"/>
      <c r="P13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&lt;tr&gt;&lt;td&gt;60103-1820&lt;/td&gt;&lt;td&gt;Concrete, headwall for 200mm equivalent diameter pipe culvert&lt;/td&gt;&lt;td&gt;Each&lt;/td&gt;&lt;td&gt;CONCRETE, HEADWALL FOR 8-INCH EQUIVALENT DIAMETER PIPE CULVERT&lt;/td&gt;&lt;td&gt;EACH&lt;/td&gt;&lt;td&gt;0&lt;/td&gt;&lt;td&gt;3&lt;/td&gt;&lt;td&gt;N&lt;/td&gt;&lt;td&gt; &lt;/td&gt;&lt;td&gt;&lt;/td&gt;&lt;/tr&gt;</v>
      </c>
      <c r="Q1385" s="106" t="str">
        <f>IF(PayItems[[#This Row],[Date Added / Modified]]&gt;0,TEXT(PayItems[[#This Row],[Date Added / Modified]],"m/d/yyy"),"")</f>
        <v/>
      </c>
    </row>
    <row r="1386" spans="1:17" x14ac:dyDescent="0.3">
      <c r="A1386" s="6" t="s">
        <v>2189</v>
      </c>
      <c r="B1386" s="6" t="s">
        <v>2190</v>
      </c>
      <c r="C1386" s="6" t="s">
        <v>6</v>
      </c>
      <c r="D1386" s="6" t="s">
        <v>2191</v>
      </c>
      <c r="E1386" s="8" t="s">
        <v>59</v>
      </c>
      <c r="F1386" s="8">
        <v>0</v>
      </c>
      <c r="G1386" s="8">
        <v>3</v>
      </c>
      <c r="H1386" s="6" t="s">
        <v>344</v>
      </c>
      <c r="I1386" s="184" t="s">
        <v>11392</v>
      </c>
      <c r="J1386" s="184" t="s">
        <v>11392</v>
      </c>
      <c r="K1386" s="184" t="s">
        <v>11391</v>
      </c>
      <c r="L1386" s="8">
        <v>14</v>
      </c>
      <c r="M1386" s="116"/>
      <c r="P13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&lt;tr&gt;&lt;td&gt;60103-1840&lt;/td&gt;&lt;td&gt;Concrete, headwall for 300mm equivalent diameter pipe culvert&lt;/td&gt;&lt;td&gt;Each&lt;/td&gt;&lt;td&gt;CONCRETE, HEADWALL FOR 12-INCH EQUIVALENT DIAMETER PIPE CULVERT&lt;/td&gt;&lt;td&gt;EACH&lt;/td&gt;&lt;td&gt;0&lt;/td&gt;&lt;td&gt;3&lt;/td&gt;&lt;td&gt;N&lt;/td&gt;&lt;td&gt; &lt;/td&gt;&lt;td&gt;&lt;/td&gt;&lt;/tr&gt;</v>
      </c>
      <c r="Q1386" s="106" t="str">
        <f>IF(PayItems[[#This Row],[Date Added / Modified]]&gt;0,TEXT(PayItems[[#This Row],[Date Added / Modified]],"m/d/yyy"),"")</f>
        <v/>
      </c>
    </row>
    <row r="1387" spans="1:17" x14ac:dyDescent="0.3">
      <c r="A1387" s="6" t="s">
        <v>2192</v>
      </c>
      <c r="B1387" s="6" t="s">
        <v>2193</v>
      </c>
      <c r="C1387" s="6" t="s">
        <v>6</v>
      </c>
      <c r="D1387" s="6" t="s">
        <v>2194</v>
      </c>
      <c r="E1387" s="8" t="s">
        <v>59</v>
      </c>
      <c r="F1387" s="8">
        <v>0</v>
      </c>
      <c r="G1387" s="8">
        <v>3</v>
      </c>
      <c r="H1387" s="6" t="s">
        <v>344</v>
      </c>
      <c r="I1387" s="184" t="s">
        <v>11392</v>
      </c>
      <c r="J1387" s="184" t="s">
        <v>11392</v>
      </c>
      <c r="K1387" s="184" t="s">
        <v>11391</v>
      </c>
      <c r="L1387" s="8">
        <v>14</v>
      </c>
      <c r="M1387" s="116"/>
      <c r="P13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&lt;tr&gt;&lt;td&gt;60103-1860&lt;/td&gt;&lt;td&gt;Concrete, headwall for 375mm equivalent diameter pipe culvert&lt;/td&gt;&lt;td&gt;Each&lt;/td&gt;&lt;td&gt;CONCRETE, HEADWALL FOR 15-INCH EQUIVALENT DIAMETER PIPE CULVERT&lt;/td&gt;&lt;td&gt;EACH&lt;/td&gt;&lt;td&gt;0&lt;/td&gt;&lt;td&gt;3&lt;/td&gt;&lt;td&gt;N&lt;/td&gt;&lt;td&gt; &lt;/td&gt;&lt;td&gt;&lt;/td&gt;&lt;/tr&gt;</v>
      </c>
      <c r="Q1387" s="106" t="str">
        <f>IF(PayItems[[#This Row],[Date Added / Modified]]&gt;0,TEXT(PayItems[[#This Row],[Date Added / Modified]],"m/d/yyy"),"")</f>
        <v/>
      </c>
    </row>
    <row r="1388" spans="1:17" x14ac:dyDescent="0.3">
      <c r="A1388" s="6" t="s">
        <v>2195</v>
      </c>
      <c r="B1388" s="6" t="s">
        <v>2196</v>
      </c>
      <c r="C1388" s="6" t="s">
        <v>6</v>
      </c>
      <c r="D1388" s="6" t="s">
        <v>2197</v>
      </c>
      <c r="E1388" s="8" t="s">
        <v>59</v>
      </c>
      <c r="F1388" s="8">
        <v>0</v>
      </c>
      <c r="G1388" s="8">
        <v>3</v>
      </c>
      <c r="H1388" s="6" t="s">
        <v>344</v>
      </c>
      <c r="I1388" s="184" t="s">
        <v>11392</v>
      </c>
      <c r="J1388" s="184" t="s">
        <v>11392</v>
      </c>
      <c r="K1388" s="184" t="s">
        <v>11391</v>
      </c>
      <c r="L1388" s="8">
        <v>14</v>
      </c>
      <c r="M1388" s="116"/>
      <c r="P13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&lt;tr&gt;&lt;td&gt;60103-1880&lt;/td&gt;&lt;td&gt;Concrete, headwall for 450mm equivalent diameter pipe culvert&lt;/td&gt;&lt;td&gt;Each&lt;/td&gt;&lt;td&gt;CONCRETE, HEADWALL FOR 18-INCH EQUIVALENT DIAMETER PIPE CULVERT&lt;/td&gt;&lt;td&gt;EACH&lt;/td&gt;&lt;td&gt;0&lt;/td&gt;&lt;td&gt;3&lt;/td&gt;&lt;td&gt;N&lt;/td&gt;&lt;td&gt; &lt;/td&gt;&lt;td&gt;&lt;/td&gt;&lt;/tr&gt;</v>
      </c>
      <c r="Q1388" s="106" t="str">
        <f>IF(PayItems[[#This Row],[Date Added / Modified]]&gt;0,TEXT(PayItems[[#This Row],[Date Added / Modified]],"m/d/yyy"),"")</f>
        <v/>
      </c>
    </row>
    <row r="1389" spans="1:17" x14ac:dyDescent="0.3">
      <c r="A1389" s="6" t="s">
        <v>2198</v>
      </c>
      <c r="B1389" s="6" t="s">
        <v>2199</v>
      </c>
      <c r="C1389" s="6" t="s">
        <v>6</v>
      </c>
      <c r="D1389" s="6" t="s">
        <v>2200</v>
      </c>
      <c r="E1389" s="8" t="s">
        <v>59</v>
      </c>
      <c r="F1389" s="8">
        <v>0</v>
      </c>
      <c r="G1389" s="8">
        <v>3</v>
      </c>
      <c r="H1389" s="6" t="s">
        <v>344</v>
      </c>
      <c r="I1389" s="184" t="s">
        <v>11392</v>
      </c>
      <c r="J1389" s="184" t="s">
        <v>11392</v>
      </c>
      <c r="K1389" s="184" t="s">
        <v>11391</v>
      </c>
      <c r="L1389" s="8">
        <v>14</v>
      </c>
      <c r="M1389" s="116"/>
      <c r="P13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&lt;tr&gt;&lt;td&gt;60103-1900&lt;/td&gt;&lt;td&gt;Concrete, headwall for 525mm equivalent diameter pipe culvert&lt;/td&gt;&lt;td&gt;Each&lt;/td&gt;&lt;td&gt;CONCRETE, HEADWALL FOR 21-INCH EQUIVALENT DIAMETER PIPE CULVERT&lt;/td&gt;&lt;td&gt;EACH&lt;/td&gt;&lt;td&gt;0&lt;/td&gt;&lt;td&gt;3&lt;/td&gt;&lt;td&gt;N&lt;/td&gt;&lt;td&gt; &lt;/td&gt;&lt;td&gt;&lt;/td&gt;&lt;/tr&gt;</v>
      </c>
      <c r="Q1389" s="106" t="str">
        <f>IF(PayItems[[#This Row],[Date Added / Modified]]&gt;0,TEXT(PayItems[[#This Row],[Date Added / Modified]],"m/d/yyy"),"")</f>
        <v/>
      </c>
    </row>
    <row r="1390" spans="1:17" x14ac:dyDescent="0.3">
      <c r="A1390" s="6" t="s">
        <v>2201</v>
      </c>
      <c r="B1390" s="6" t="s">
        <v>2202</v>
      </c>
      <c r="C1390" s="6" t="s">
        <v>6</v>
      </c>
      <c r="D1390" s="6" t="s">
        <v>2203</v>
      </c>
      <c r="E1390" s="8" t="s">
        <v>59</v>
      </c>
      <c r="F1390" s="8">
        <v>0</v>
      </c>
      <c r="G1390" s="8">
        <v>3</v>
      </c>
      <c r="H1390" s="6" t="s">
        <v>344</v>
      </c>
      <c r="I1390" s="184" t="s">
        <v>11392</v>
      </c>
      <c r="J1390" s="184" t="s">
        <v>11392</v>
      </c>
      <c r="K1390" s="184" t="s">
        <v>11391</v>
      </c>
      <c r="L1390" s="8">
        <v>14</v>
      </c>
      <c r="M1390" s="116"/>
      <c r="P13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&lt;tr&gt;&lt;td&gt;60103-1920&lt;/td&gt;&lt;td&gt;Concrete, headwall for 600mm equivalent diameter pipe culvert&lt;/td&gt;&lt;td&gt;Each&lt;/td&gt;&lt;td&gt;CONCRETE, HEADWALL FOR 24-INCH EQUIVALENT DIAMETER PIPE CULVERT&lt;/td&gt;&lt;td&gt;EACH&lt;/td&gt;&lt;td&gt;0&lt;/td&gt;&lt;td&gt;3&lt;/td&gt;&lt;td&gt;N&lt;/td&gt;&lt;td&gt; &lt;/td&gt;&lt;td&gt;&lt;/td&gt;&lt;/tr&gt;</v>
      </c>
      <c r="Q1390" s="106" t="str">
        <f>IF(PayItems[[#This Row],[Date Added / Modified]]&gt;0,TEXT(PayItems[[#This Row],[Date Added / Modified]],"m/d/yyy"),"")</f>
        <v/>
      </c>
    </row>
    <row r="1391" spans="1:17" x14ac:dyDescent="0.3">
      <c r="A1391" s="6" t="s">
        <v>2204</v>
      </c>
      <c r="B1391" s="6" t="s">
        <v>2205</v>
      </c>
      <c r="C1391" s="6" t="s">
        <v>6</v>
      </c>
      <c r="D1391" s="6" t="s">
        <v>2206</v>
      </c>
      <c r="E1391" s="8" t="s">
        <v>59</v>
      </c>
      <c r="F1391" s="8">
        <v>0</v>
      </c>
      <c r="G1391" s="8">
        <v>3</v>
      </c>
      <c r="H1391" s="6" t="s">
        <v>344</v>
      </c>
      <c r="I1391" s="184" t="s">
        <v>11392</v>
      </c>
      <c r="J1391" s="184" t="s">
        <v>11392</v>
      </c>
      <c r="K1391" s="184" t="s">
        <v>11391</v>
      </c>
      <c r="L1391" s="8">
        <v>14</v>
      </c>
      <c r="M1391" s="116"/>
      <c r="P13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&lt;tr&gt;&lt;td&gt;60103-1940&lt;/td&gt;&lt;td&gt;Concrete, headwall for 750mm equivalent diameter pipe culvert&lt;/td&gt;&lt;td&gt;Each&lt;/td&gt;&lt;td&gt;CONCRETE, HEADWALL FOR 30-INCH EQUIVALENT DIAMETER PIPE CULVERT&lt;/td&gt;&lt;td&gt;EACH&lt;/td&gt;&lt;td&gt;0&lt;/td&gt;&lt;td&gt;3&lt;/td&gt;&lt;td&gt;N&lt;/td&gt;&lt;td&gt; &lt;/td&gt;&lt;td&gt;&lt;/td&gt;&lt;/tr&gt;</v>
      </c>
      <c r="Q1391" s="106" t="str">
        <f>IF(PayItems[[#This Row],[Date Added / Modified]]&gt;0,TEXT(PayItems[[#This Row],[Date Added / Modified]],"m/d/yyy"),"")</f>
        <v/>
      </c>
    </row>
    <row r="1392" spans="1:17" x14ac:dyDescent="0.3">
      <c r="A1392" s="6" t="s">
        <v>2207</v>
      </c>
      <c r="B1392" s="6" t="s">
        <v>2208</v>
      </c>
      <c r="C1392" s="6" t="s">
        <v>6</v>
      </c>
      <c r="D1392" s="6" t="s">
        <v>2209</v>
      </c>
      <c r="E1392" s="8" t="s">
        <v>59</v>
      </c>
      <c r="F1392" s="8">
        <v>0</v>
      </c>
      <c r="G1392" s="8">
        <v>3</v>
      </c>
      <c r="H1392" s="6" t="s">
        <v>344</v>
      </c>
      <c r="I1392" s="184" t="s">
        <v>11392</v>
      </c>
      <c r="J1392" s="184" t="s">
        <v>11392</v>
      </c>
      <c r="K1392" s="184" t="s">
        <v>11391</v>
      </c>
      <c r="L1392" s="8">
        <v>14</v>
      </c>
      <c r="M1392" s="116"/>
      <c r="P13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&lt;tr&gt;&lt;td&gt;60103-1960&lt;/td&gt;&lt;td&gt;Concrete, headwall for 900mm equivalent diameter pipe culvert&lt;/td&gt;&lt;td&gt;Each&lt;/td&gt;&lt;td&gt;CONCRETE, HEADWALL FOR 36-INCH EQUIVALENT DIAMETER PIPE CULVERT&lt;/td&gt;&lt;td&gt;EACH&lt;/td&gt;&lt;td&gt;0&lt;/td&gt;&lt;td&gt;3&lt;/td&gt;&lt;td&gt;N&lt;/td&gt;&lt;td&gt; &lt;/td&gt;&lt;td&gt;&lt;/td&gt;&lt;/tr&gt;</v>
      </c>
      <c r="Q1392" s="106" t="str">
        <f>IF(PayItems[[#This Row],[Date Added / Modified]]&gt;0,TEXT(PayItems[[#This Row],[Date Added / Modified]],"m/d/yyy"),"")</f>
        <v/>
      </c>
    </row>
    <row r="1393" spans="1:17" x14ac:dyDescent="0.3">
      <c r="A1393" s="6" t="s">
        <v>2210</v>
      </c>
      <c r="B1393" s="6" t="s">
        <v>2211</v>
      </c>
      <c r="C1393" s="6" t="s">
        <v>6</v>
      </c>
      <c r="D1393" s="6" t="s">
        <v>2212</v>
      </c>
      <c r="E1393" s="8" t="s">
        <v>59</v>
      </c>
      <c r="F1393" s="8">
        <v>0</v>
      </c>
      <c r="G1393" s="8">
        <v>3</v>
      </c>
      <c r="H1393" s="6" t="s">
        <v>344</v>
      </c>
      <c r="I1393" s="184" t="s">
        <v>11392</v>
      </c>
      <c r="J1393" s="184" t="s">
        <v>11392</v>
      </c>
      <c r="K1393" s="184" t="s">
        <v>11391</v>
      </c>
      <c r="L1393" s="8">
        <v>14</v>
      </c>
      <c r="M1393" s="116"/>
      <c r="P13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&lt;tr&gt;&lt;td&gt;60103-1980&lt;/td&gt;&lt;td&gt;Concrete, headwall for 1050mm equivalent diameter pipe culvert&lt;/td&gt;&lt;td&gt;Each&lt;/td&gt;&lt;td&gt;CONCRETE, HEADWALL FOR 42-INCH EQUIVALENT DIAMETER PIPE CULVERT&lt;/td&gt;&lt;td&gt;EACH&lt;/td&gt;&lt;td&gt;0&lt;/td&gt;&lt;td&gt;3&lt;/td&gt;&lt;td&gt;N&lt;/td&gt;&lt;td&gt; &lt;/td&gt;&lt;td&gt;&lt;/td&gt;&lt;/tr&gt;</v>
      </c>
      <c r="Q1393" s="106" t="str">
        <f>IF(PayItems[[#This Row],[Date Added / Modified]]&gt;0,TEXT(PayItems[[#This Row],[Date Added / Modified]],"m/d/yyy"),"")</f>
        <v/>
      </c>
    </row>
    <row r="1394" spans="1:17" x14ac:dyDescent="0.3">
      <c r="A1394" s="6" t="s">
        <v>2213</v>
      </c>
      <c r="B1394" s="6" t="s">
        <v>2214</v>
      </c>
      <c r="C1394" s="6" t="s">
        <v>6</v>
      </c>
      <c r="D1394" s="6" t="s">
        <v>2215</v>
      </c>
      <c r="E1394" s="8" t="s">
        <v>59</v>
      </c>
      <c r="F1394" s="8">
        <v>0</v>
      </c>
      <c r="G1394" s="8">
        <v>3</v>
      </c>
      <c r="H1394" s="6" t="s">
        <v>344</v>
      </c>
      <c r="I1394" s="184" t="s">
        <v>11392</v>
      </c>
      <c r="J1394" s="184" t="s">
        <v>11392</v>
      </c>
      <c r="K1394" s="184" t="s">
        <v>11391</v>
      </c>
      <c r="L1394" s="8">
        <v>14</v>
      </c>
      <c r="M1394" s="116"/>
      <c r="P13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&lt;tr&gt;&lt;td&gt;60103-2000&lt;/td&gt;&lt;td&gt;Concrete, headwall for 1200mm equivalent diameter pipe culvert&lt;/td&gt;&lt;td&gt;Each&lt;/td&gt;&lt;td&gt;CONCRETE, HEADWALL FOR 48-INCH EQUIVALENT DIAMETER PIPE CULVERT&lt;/td&gt;&lt;td&gt;EACH&lt;/td&gt;&lt;td&gt;0&lt;/td&gt;&lt;td&gt;3&lt;/td&gt;&lt;td&gt;N&lt;/td&gt;&lt;td&gt; &lt;/td&gt;&lt;td&gt;&lt;/td&gt;&lt;/tr&gt;</v>
      </c>
      <c r="Q1394" s="106" t="str">
        <f>IF(PayItems[[#This Row],[Date Added / Modified]]&gt;0,TEXT(PayItems[[#This Row],[Date Added / Modified]],"m/d/yyy"),"")</f>
        <v/>
      </c>
    </row>
    <row r="1395" spans="1:17" x14ac:dyDescent="0.3">
      <c r="A1395" s="6" t="s">
        <v>2216</v>
      </c>
      <c r="B1395" s="6" t="s">
        <v>2217</v>
      </c>
      <c r="C1395" s="6" t="s">
        <v>6</v>
      </c>
      <c r="D1395" s="6" t="s">
        <v>2218</v>
      </c>
      <c r="E1395" s="8" t="s">
        <v>59</v>
      </c>
      <c r="F1395" s="8">
        <v>0</v>
      </c>
      <c r="G1395" s="8">
        <v>3</v>
      </c>
      <c r="H1395" s="6" t="s">
        <v>344</v>
      </c>
      <c r="I1395" s="184" t="s">
        <v>11392</v>
      </c>
      <c r="J1395" s="184" t="s">
        <v>11392</v>
      </c>
      <c r="K1395" s="184" t="s">
        <v>11391</v>
      </c>
      <c r="L1395" s="8">
        <v>14</v>
      </c>
      <c r="M1395" s="116"/>
      <c r="P13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&lt;tr&gt;&lt;td&gt;60103-2020&lt;/td&gt;&lt;td&gt;Concrete, headwall for 1350mm equivalent diameter pipe culvert&lt;/td&gt;&lt;td&gt;Each&lt;/td&gt;&lt;td&gt;CONCRETE, HEADWALL FOR 54-INCH EQUIVALENT DIAMETER PIPE CULVERT&lt;/td&gt;&lt;td&gt;EACH&lt;/td&gt;&lt;td&gt;0&lt;/td&gt;&lt;td&gt;3&lt;/td&gt;&lt;td&gt;N&lt;/td&gt;&lt;td&gt; &lt;/td&gt;&lt;td&gt;&lt;/td&gt;&lt;/tr&gt;</v>
      </c>
      <c r="Q1395" s="106" t="str">
        <f>IF(PayItems[[#This Row],[Date Added / Modified]]&gt;0,TEXT(PayItems[[#This Row],[Date Added / Modified]],"m/d/yyy"),"")</f>
        <v/>
      </c>
    </row>
    <row r="1396" spans="1:17" x14ac:dyDescent="0.3">
      <c r="A1396" s="6" t="s">
        <v>2219</v>
      </c>
      <c r="B1396" s="6" t="s">
        <v>2220</v>
      </c>
      <c r="C1396" s="6" t="s">
        <v>6</v>
      </c>
      <c r="D1396" s="6" t="s">
        <v>2221</v>
      </c>
      <c r="E1396" s="8" t="s">
        <v>59</v>
      </c>
      <c r="F1396" s="8">
        <v>0</v>
      </c>
      <c r="G1396" s="8">
        <v>3</v>
      </c>
      <c r="H1396" s="6" t="s">
        <v>344</v>
      </c>
      <c r="I1396" s="184" t="s">
        <v>11392</v>
      </c>
      <c r="J1396" s="184" t="s">
        <v>11392</v>
      </c>
      <c r="K1396" s="184" t="s">
        <v>11391</v>
      </c>
      <c r="L1396" s="8">
        <v>14</v>
      </c>
      <c r="M1396" s="116"/>
      <c r="P13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&lt;tr&gt;&lt;td&gt;60103-2040&lt;/td&gt;&lt;td&gt;Concrete, headwall for 1500mm equivalent diameter pipe culvert&lt;/td&gt;&lt;td&gt;Each&lt;/td&gt;&lt;td&gt;CONCRETE, HEADWALL FOR 60-INCH EQUIVALENT DIAMETER PIPE CULVERT&lt;/td&gt;&lt;td&gt;EACH&lt;/td&gt;&lt;td&gt;0&lt;/td&gt;&lt;td&gt;3&lt;/td&gt;&lt;td&gt;N&lt;/td&gt;&lt;td&gt; &lt;/td&gt;&lt;td&gt;&lt;/td&gt;&lt;/tr&gt;</v>
      </c>
      <c r="Q1396" s="106" t="str">
        <f>IF(PayItems[[#This Row],[Date Added / Modified]]&gt;0,TEXT(PayItems[[#This Row],[Date Added / Modified]],"m/d/yyy"),"")</f>
        <v/>
      </c>
    </row>
    <row r="1397" spans="1:17" x14ac:dyDescent="0.3">
      <c r="A1397" s="6" t="s">
        <v>2222</v>
      </c>
      <c r="B1397" s="6" t="s">
        <v>2223</v>
      </c>
      <c r="C1397" s="6" t="s">
        <v>6</v>
      </c>
      <c r="D1397" s="6" t="s">
        <v>2224</v>
      </c>
      <c r="E1397" s="8" t="s">
        <v>59</v>
      </c>
      <c r="F1397" s="8">
        <v>0</v>
      </c>
      <c r="G1397" s="8">
        <v>3</v>
      </c>
      <c r="H1397" s="6" t="s">
        <v>344</v>
      </c>
      <c r="I1397" s="184" t="s">
        <v>11392</v>
      </c>
      <c r="J1397" s="184" t="s">
        <v>11392</v>
      </c>
      <c r="K1397" s="184" t="s">
        <v>11391</v>
      </c>
      <c r="L1397" s="8">
        <v>14</v>
      </c>
      <c r="M1397" s="116"/>
      <c r="P13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&lt;tr&gt;&lt;td&gt;60103-2060&lt;/td&gt;&lt;td&gt;Concrete, headwall for 1650mm equivalent diameter pipe culvert&lt;/td&gt;&lt;td&gt;Each&lt;/td&gt;&lt;td&gt;CONCRETE, HEADWALL FOR 66-INCH EQUIVALENT DIAMETER PIPE CULVERT&lt;/td&gt;&lt;td&gt;EACH&lt;/td&gt;&lt;td&gt;0&lt;/td&gt;&lt;td&gt;3&lt;/td&gt;&lt;td&gt;N&lt;/td&gt;&lt;td&gt; &lt;/td&gt;&lt;td&gt;&lt;/td&gt;&lt;/tr&gt;</v>
      </c>
      <c r="Q1397" s="106" t="str">
        <f>IF(PayItems[[#This Row],[Date Added / Modified]]&gt;0,TEXT(PayItems[[#This Row],[Date Added / Modified]],"m/d/yyy"),"")</f>
        <v/>
      </c>
    </row>
    <row r="1398" spans="1:17" x14ac:dyDescent="0.3">
      <c r="A1398" s="6" t="s">
        <v>2225</v>
      </c>
      <c r="B1398" s="6" t="s">
        <v>2226</v>
      </c>
      <c r="C1398" s="6" t="s">
        <v>6</v>
      </c>
      <c r="D1398" s="6" t="s">
        <v>2227</v>
      </c>
      <c r="E1398" s="8" t="s">
        <v>59</v>
      </c>
      <c r="F1398" s="8">
        <v>0</v>
      </c>
      <c r="G1398" s="8">
        <v>3</v>
      </c>
      <c r="H1398" s="6" t="s">
        <v>344</v>
      </c>
      <c r="I1398" s="184" t="s">
        <v>11392</v>
      </c>
      <c r="J1398" s="184" t="s">
        <v>11392</v>
      </c>
      <c r="K1398" s="184" t="s">
        <v>11391</v>
      </c>
      <c r="L1398" s="8">
        <v>14</v>
      </c>
      <c r="M1398" s="116"/>
      <c r="P13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&lt;tr&gt;&lt;td&gt;60103-2080&lt;/td&gt;&lt;td&gt;Concrete, headwall for 1800mm equivalent diameter pipe culvert&lt;/td&gt;&lt;td&gt;Each&lt;/td&gt;&lt;td&gt;CONCRETE, HEADWALL FOR 72-INCH EQUIVALENT DIAMETER PIPE CULVERT&lt;/td&gt;&lt;td&gt;EACH&lt;/td&gt;&lt;td&gt;0&lt;/td&gt;&lt;td&gt;3&lt;/td&gt;&lt;td&gt;N&lt;/td&gt;&lt;td&gt; &lt;/td&gt;&lt;td&gt;&lt;/td&gt;&lt;/tr&gt;</v>
      </c>
      <c r="Q1398" s="106" t="str">
        <f>IF(PayItems[[#This Row],[Date Added / Modified]]&gt;0,TEXT(PayItems[[#This Row],[Date Added / Modified]],"m/d/yyy"),"")</f>
        <v/>
      </c>
    </row>
    <row r="1399" spans="1:17" x14ac:dyDescent="0.3">
      <c r="A1399" s="6" t="s">
        <v>2228</v>
      </c>
      <c r="B1399" s="6" t="s">
        <v>2229</v>
      </c>
      <c r="C1399" s="6" t="s">
        <v>6</v>
      </c>
      <c r="D1399" s="6" t="s">
        <v>2230</v>
      </c>
      <c r="E1399" s="8" t="s">
        <v>59</v>
      </c>
      <c r="F1399" s="8">
        <v>0</v>
      </c>
      <c r="G1399" s="8">
        <v>3</v>
      </c>
      <c r="H1399" s="6" t="s">
        <v>344</v>
      </c>
      <c r="I1399" s="184" t="s">
        <v>11392</v>
      </c>
      <c r="J1399" s="184" t="s">
        <v>11392</v>
      </c>
      <c r="K1399" s="184" t="s">
        <v>11391</v>
      </c>
      <c r="L1399" s="8">
        <v>14</v>
      </c>
      <c r="M1399" s="116"/>
      <c r="P13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&lt;tr&gt;&lt;td&gt;60103-2100&lt;/td&gt;&lt;td&gt;Concrete, headwall for 1950mm equivalent diameter pipe culvert&lt;/td&gt;&lt;td&gt;Each&lt;/td&gt;&lt;td&gt;CONCRETE, HEADWALL FOR 78-INCH EQUIVALENT DIAMETER PIPE CULVERT&lt;/td&gt;&lt;td&gt;EACH&lt;/td&gt;&lt;td&gt;0&lt;/td&gt;&lt;td&gt;3&lt;/td&gt;&lt;td&gt;N&lt;/td&gt;&lt;td&gt; &lt;/td&gt;&lt;td&gt;&lt;/td&gt;&lt;/tr&gt;</v>
      </c>
      <c r="Q1399" s="106" t="str">
        <f>IF(PayItems[[#This Row],[Date Added / Modified]]&gt;0,TEXT(PayItems[[#This Row],[Date Added / Modified]],"m/d/yyy"),"")</f>
        <v/>
      </c>
    </row>
    <row r="1400" spans="1:17" x14ac:dyDescent="0.3">
      <c r="A1400" s="6" t="s">
        <v>2231</v>
      </c>
      <c r="B1400" s="6" t="s">
        <v>2232</v>
      </c>
      <c r="C1400" s="6" t="s">
        <v>6</v>
      </c>
      <c r="D1400" s="6" t="s">
        <v>2233</v>
      </c>
      <c r="E1400" s="8" t="s">
        <v>59</v>
      </c>
      <c r="F1400" s="8">
        <v>0</v>
      </c>
      <c r="G1400" s="8">
        <v>3</v>
      </c>
      <c r="H1400" s="6" t="s">
        <v>344</v>
      </c>
      <c r="I1400" s="184" t="s">
        <v>11392</v>
      </c>
      <c r="J1400" s="184" t="s">
        <v>11392</v>
      </c>
      <c r="K1400" s="184" t="s">
        <v>11391</v>
      </c>
      <c r="L1400" s="8">
        <v>14</v>
      </c>
      <c r="M1400" s="116"/>
      <c r="P14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&lt;tr&gt;&lt;td&gt;60103-2120&lt;/td&gt;&lt;td&gt;Concrete, headwall for 2100mm equivalent diameter pipe culvert&lt;/td&gt;&lt;td&gt;Each&lt;/td&gt;&lt;td&gt;CONCRETE, HEADWALL FOR 84-INCH EQUIVALENT DIAMETER PIPE CULVERT&lt;/td&gt;&lt;td&gt;EACH&lt;/td&gt;&lt;td&gt;0&lt;/td&gt;&lt;td&gt;3&lt;/td&gt;&lt;td&gt;N&lt;/td&gt;&lt;td&gt; &lt;/td&gt;&lt;td&gt;&lt;/td&gt;&lt;/tr&gt;</v>
      </c>
      <c r="Q1400" s="106" t="str">
        <f>IF(PayItems[[#This Row],[Date Added / Modified]]&gt;0,TEXT(PayItems[[#This Row],[Date Added / Modified]],"m/d/yyy"),"")</f>
        <v/>
      </c>
    </row>
    <row r="1401" spans="1:17" x14ac:dyDescent="0.3">
      <c r="A1401" s="6" t="s">
        <v>2234</v>
      </c>
      <c r="B1401" s="6" t="s">
        <v>2235</v>
      </c>
      <c r="C1401" s="6" t="s">
        <v>6</v>
      </c>
      <c r="D1401" s="6" t="s">
        <v>2236</v>
      </c>
      <c r="E1401" s="8" t="s">
        <v>59</v>
      </c>
      <c r="F1401" s="8">
        <v>0</v>
      </c>
      <c r="G1401" s="8">
        <v>3</v>
      </c>
      <c r="H1401" s="6" t="s">
        <v>344</v>
      </c>
      <c r="I1401" s="184" t="s">
        <v>11392</v>
      </c>
      <c r="J1401" s="184" t="s">
        <v>11392</v>
      </c>
      <c r="K1401" s="184" t="s">
        <v>11391</v>
      </c>
      <c r="L1401" s="8">
        <v>14</v>
      </c>
      <c r="M1401" s="116"/>
      <c r="P14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&lt;tr&gt;&lt;td&gt;60103-2140&lt;/td&gt;&lt;td&gt;Concrete, headwall for 2250mm equivalent diameter pipe culvert&lt;/td&gt;&lt;td&gt;Each&lt;/td&gt;&lt;td&gt;CONCRETE, HEADWALL FOR 90-INCH EQUIVALENT DIAMETER PIPE CULVERT&lt;/td&gt;&lt;td&gt;EACH&lt;/td&gt;&lt;td&gt;0&lt;/td&gt;&lt;td&gt;3&lt;/td&gt;&lt;td&gt;N&lt;/td&gt;&lt;td&gt; &lt;/td&gt;&lt;td&gt;&lt;/td&gt;&lt;/tr&gt;</v>
      </c>
      <c r="Q1401" s="106" t="str">
        <f>IF(PayItems[[#This Row],[Date Added / Modified]]&gt;0,TEXT(PayItems[[#This Row],[Date Added / Modified]],"m/d/yyy"),"")</f>
        <v/>
      </c>
    </row>
    <row r="1402" spans="1:17" x14ac:dyDescent="0.3">
      <c r="A1402" s="6" t="s">
        <v>2237</v>
      </c>
      <c r="B1402" s="6" t="s">
        <v>2238</v>
      </c>
      <c r="C1402" s="6" t="s">
        <v>6</v>
      </c>
      <c r="D1402" s="6" t="s">
        <v>2239</v>
      </c>
      <c r="E1402" s="8" t="s">
        <v>59</v>
      </c>
      <c r="F1402" s="8">
        <v>0</v>
      </c>
      <c r="G1402" s="8">
        <v>3</v>
      </c>
      <c r="H1402" s="6" t="s">
        <v>344</v>
      </c>
      <c r="I1402" s="184" t="s">
        <v>11392</v>
      </c>
      <c r="J1402" s="184" t="s">
        <v>11392</v>
      </c>
      <c r="K1402" s="184" t="s">
        <v>11391</v>
      </c>
      <c r="L1402" s="8">
        <v>14</v>
      </c>
      <c r="M1402" s="116"/>
      <c r="P14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&lt;tr&gt;&lt;td&gt;60103-2160&lt;/td&gt;&lt;td&gt;Concrete, headwall for 2400mm equivalent diameter pipe culvert&lt;/td&gt;&lt;td&gt;Each&lt;/td&gt;&lt;td&gt;CONCRETE, HEADWALL FOR 96-INCH EQUIVALENT DIAMETER PIPE CULVERT&lt;/td&gt;&lt;td&gt;EACH&lt;/td&gt;&lt;td&gt;0&lt;/td&gt;&lt;td&gt;3&lt;/td&gt;&lt;td&gt;N&lt;/td&gt;&lt;td&gt; &lt;/td&gt;&lt;td&gt;&lt;/td&gt;&lt;/tr&gt;</v>
      </c>
      <c r="Q1402" s="106" t="str">
        <f>IF(PayItems[[#This Row],[Date Added / Modified]]&gt;0,TEXT(PayItems[[#This Row],[Date Added / Modified]],"m/d/yyy"),"")</f>
        <v/>
      </c>
    </row>
    <row r="1403" spans="1:17" x14ac:dyDescent="0.3">
      <c r="A1403" s="6" t="s">
        <v>2240</v>
      </c>
      <c r="B1403" s="6" t="s">
        <v>2241</v>
      </c>
      <c r="C1403" s="6" t="s">
        <v>6</v>
      </c>
      <c r="D1403" s="6" t="s">
        <v>2242</v>
      </c>
      <c r="E1403" s="8" t="s">
        <v>59</v>
      </c>
      <c r="F1403" s="8">
        <v>0</v>
      </c>
      <c r="G1403" s="8">
        <v>3</v>
      </c>
      <c r="H1403" s="6" t="s">
        <v>344</v>
      </c>
      <c r="I1403" s="184" t="s">
        <v>11392</v>
      </c>
      <c r="J1403" s="184" t="s">
        <v>11392</v>
      </c>
      <c r="K1403" s="184" t="s">
        <v>11391</v>
      </c>
      <c r="L1403" s="8">
        <v>14</v>
      </c>
      <c r="M1403" s="116"/>
      <c r="P14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&lt;tr&gt;&lt;td&gt;60103-2180&lt;/td&gt;&lt;td&gt;Concrete, headwall for 2550mm equivalent diameter pipe culvert&lt;/td&gt;&lt;td&gt;Each&lt;/td&gt;&lt;td&gt;CONCRETE, HEADWALL FOR 102-INCH EQUIVALENT DIAMETER PIPE CULVERT&lt;/td&gt;&lt;td&gt;EACH&lt;/td&gt;&lt;td&gt;0&lt;/td&gt;&lt;td&gt;3&lt;/td&gt;&lt;td&gt;N&lt;/td&gt;&lt;td&gt; &lt;/td&gt;&lt;td&gt;&lt;/td&gt;&lt;/tr&gt;</v>
      </c>
      <c r="Q1403" s="106" t="str">
        <f>IF(PayItems[[#This Row],[Date Added / Modified]]&gt;0,TEXT(PayItems[[#This Row],[Date Added / Modified]],"m/d/yyy"),"")</f>
        <v/>
      </c>
    </row>
    <row r="1404" spans="1:17" x14ac:dyDescent="0.3">
      <c r="A1404" s="6" t="s">
        <v>8610</v>
      </c>
      <c r="B1404" s="6" t="s">
        <v>8612</v>
      </c>
      <c r="C1404" s="6" t="s">
        <v>6</v>
      </c>
      <c r="D1404" s="6" t="s">
        <v>8611</v>
      </c>
      <c r="E1404" s="8" t="s">
        <v>59</v>
      </c>
      <c r="F1404" s="8">
        <v>0</v>
      </c>
      <c r="G1404" s="8">
        <v>3</v>
      </c>
      <c r="H1404" s="6" t="s">
        <v>344</v>
      </c>
      <c r="I1404" s="184" t="s">
        <v>11392</v>
      </c>
      <c r="J1404" s="184" t="s">
        <v>11392</v>
      </c>
      <c r="K1404" s="184" t="s">
        <v>11391</v>
      </c>
      <c r="L1404" s="8">
        <v>14</v>
      </c>
      <c r="M1404" s="116"/>
      <c r="P14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&lt;tr&gt;&lt;td&gt;60103-2186&lt;/td&gt;&lt;td&gt;Concrete, headwall for 2850mm equivalent diameter pipe culvert&lt;/td&gt;&lt;td&gt;Each&lt;/td&gt;&lt;td&gt;CONCRETE, HEADWALL FOR 114-INCH EQUIVALENT DIAMETER PIPE CULVERT&lt;/td&gt;&lt;td&gt;EACH&lt;/td&gt;&lt;td&gt;0&lt;/td&gt;&lt;td&gt;3&lt;/td&gt;&lt;td&gt;N&lt;/td&gt;&lt;td&gt; &lt;/td&gt;&lt;td&gt;&lt;/td&gt;&lt;/tr&gt;</v>
      </c>
      <c r="Q1404" s="106" t="str">
        <f>IF(PayItems[[#This Row],[Date Added / Modified]]&gt;0,TEXT(PayItems[[#This Row],[Date Added / Modified]],"m/d/yyy"),"")</f>
        <v/>
      </c>
    </row>
    <row r="1405" spans="1:17" x14ac:dyDescent="0.3">
      <c r="A1405" s="6" t="s">
        <v>2243</v>
      </c>
      <c r="B1405" s="6" t="s">
        <v>2244</v>
      </c>
      <c r="C1405" s="6" t="s">
        <v>6</v>
      </c>
      <c r="D1405" s="6" t="s">
        <v>2245</v>
      </c>
      <c r="E1405" s="8" t="s">
        <v>59</v>
      </c>
      <c r="F1405" s="8">
        <v>0</v>
      </c>
      <c r="G1405" s="8">
        <v>3</v>
      </c>
      <c r="H1405" s="6" t="s">
        <v>344</v>
      </c>
      <c r="I1405" s="184" t="s">
        <v>11392</v>
      </c>
      <c r="J1405" s="184" t="s">
        <v>11392</v>
      </c>
      <c r="K1405" s="184" t="s">
        <v>11391</v>
      </c>
      <c r="L1405" s="8">
        <v>14</v>
      </c>
      <c r="M1405" s="116"/>
      <c r="P14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&lt;tr&gt;&lt;td&gt;60103-2200&lt;/td&gt;&lt;td&gt;Concrete, headwall for 3000mm equivalent diameter pipe culvert&lt;/td&gt;&lt;td&gt;Each&lt;/td&gt;&lt;td&gt;CONCRETE, HEADWALL FOR 120-INCH EQUIVALENT DIAMETER PIPE CULVERT&lt;/td&gt;&lt;td&gt;EACH&lt;/td&gt;&lt;td&gt;0&lt;/td&gt;&lt;td&gt;3&lt;/td&gt;&lt;td&gt;N&lt;/td&gt;&lt;td&gt; &lt;/td&gt;&lt;td&gt;&lt;/td&gt;&lt;/tr&gt;</v>
      </c>
      <c r="Q1405" s="106" t="str">
        <f>IF(PayItems[[#This Row],[Date Added / Modified]]&gt;0,TEXT(PayItems[[#This Row],[Date Added / Modified]],"m/d/yyy"),"")</f>
        <v/>
      </c>
    </row>
    <row r="1406" spans="1:17" x14ac:dyDescent="0.3">
      <c r="A1406" s="6" t="s">
        <v>2246</v>
      </c>
      <c r="B1406" s="6" t="s">
        <v>2247</v>
      </c>
      <c r="C1406" s="6" t="s">
        <v>6</v>
      </c>
      <c r="D1406" s="6" t="s">
        <v>2248</v>
      </c>
      <c r="E1406" s="8" t="s">
        <v>59</v>
      </c>
      <c r="F1406" s="8">
        <v>0</v>
      </c>
      <c r="G1406" s="8">
        <v>3</v>
      </c>
      <c r="H1406" s="6" t="s">
        <v>344</v>
      </c>
      <c r="I1406" s="184" t="s">
        <v>11392</v>
      </c>
      <c r="J1406" s="184" t="s">
        <v>11392</v>
      </c>
      <c r="K1406" s="184" t="s">
        <v>11391</v>
      </c>
      <c r="L1406" s="8">
        <v>14</v>
      </c>
      <c r="M1406" s="116"/>
      <c r="P14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&lt;tr&gt;&lt;td&gt;60103-2220&lt;/td&gt;&lt;td&gt;Concrete, headwall for 3600mm equivalent diameter pipe culvert&lt;/td&gt;&lt;td&gt;Each&lt;/td&gt;&lt;td&gt;CONCRETE, HEADWALL FOR 144-INCH EQUIVALENT DIAMETER PIPE CULVERT&lt;/td&gt;&lt;td&gt;EACH&lt;/td&gt;&lt;td&gt;0&lt;/td&gt;&lt;td&gt;3&lt;/td&gt;&lt;td&gt;N&lt;/td&gt;&lt;td&gt; &lt;/td&gt;&lt;td&gt;&lt;/td&gt;&lt;/tr&gt;</v>
      </c>
      <c r="Q1406" s="106" t="str">
        <f>IF(PayItems[[#This Row],[Date Added / Modified]]&gt;0,TEXT(PayItems[[#This Row],[Date Added / Modified]],"m/d/yyy"),"")</f>
        <v/>
      </c>
    </row>
    <row r="1407" spans="1:17" x14ac:dyDescent="0.3">
      <c r="A1407" s="6" t="s">
        <v>2249</v>
      </c>
      <c r="B1407" s="6" t="s">
        <v>2250</v>
      </c>
      <c r="C1407" s="6" t="s">
        <v>6</v>
      </c>
      <c r="D1407" s="6" t="s">
        <v>2251</v>
      </c>
      <c r="E1407" s="8" t="s">
        <v>59</v>
      </c>
      <c r="F1407" s="8">
        <v>0</v>
      </c>
      <c r="G1407" s="8">
        <v>3</v>
      </c>
      <c r="H1407" s="6" t="s">
        <v>344</v>
      </c>
      <c r="I1407" s="184" t="s">
        <v>11392</v>
      </c>
      <c r="J1407" s="184" t="s">
        <v>11392</v>
      </c>
      <c r="K1407" s="184" t="s">
        <v>11391</v>
      </c>
      <c r="L1407" s="8">
        <v>14</v>
      </c>
      <c r="M1407" s="116"/>
      <c r="P14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&lt;tr&gt;&lt;td&gt;60103-3000&lt;/td&gt;&lt;td&gt;Concrete, sloped and flared box inlet/outlet for 600mm pipe culvert&lt;/td&gt;&lt;td&gt;Each&lt;/td&gt;&lt;td&gt;CONCRETE, SLOPED AND FLARED BOX INLET/OUTLET FOR 24-INCH PIPE CULVERT&lt;/td&gt;&lt;td&gt;EACH&lt;/td&gt;&lt;td&gt;0&lt;/td&gt;&lt;td&gt;3&lt;/td&gt;&lt;td&gt;N&lt;/td&gt;&lt;td&gt; &lt;/td&gt;&lt;td&gt;&lt;/td&gt;&lt;/tr&gt;</v>
      </c>
      <c r="Q1407" s="106" t="str">
        <f>IF(PayItems[[#This Row],[Date Added / Modified]]&gt;0,TEXT(PayItems[[#This Row],[Date Added / Modified]],"m/d/yyy"),"")</f>
        <v/>
      </c>
    </row>
    <row r="1408" spans="1:17" x14ac:dyDescent="0.3">
      <c r="A1408" s="6" t="s">
        <v>2252</v>
      </c>
      <c r="B1408" s="6" t="s">
        <v>2253</v>
      </c>
      <c r="C1408" s="6" t="s">
        <v>6</v>
      </c>
      <c r="D1408" s="6" t="s">
        <v>2254</v>
      </c>
      <c r="E1408" s="8" t="s">
        <v>59</v>
      </c>
      <c r="F1408" s="8">
        <v>0</v>
      </c>
      <c r="G1408" s="8">
        <v>3</v>
      </c>
      <c r="H1408" s="6" t="s">
        <v>344</v>
      </c>
      <c r="I1408" s="184" t="s">
        <v>11392</v>
      </c>
      <c r="J1408" s="184" t="s">
        <v>11392</v>
      </c>
      <c r="K1408" s="184" t="s">
        <v>11391</v>
      </c>
      <c r="L1408" s="8">
        <v>14</v>
      </c>
      <c r="M1408" s="116"/>
      <c r="P14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&lt;tr&gt;&lt;td&gt;60103-3020&lt;/td&gt;&lt;td&gt;Concrete, sloped and flared box inlet/outlet for 750mm pipe culvert&lt;/td&gt;&lt;td&gt;Each&lt;/td&gt;&lt;td&gt;CONCRETE, SLOPED AND FLARED BOX INLET/OUTLET FOR 30-INCH PIPE CULVERT&lt;/td&gt;&lt;td&gt;EACH&lt;/td&gt;&lt;td&gt;0&lt;/td&gt;&lt;td&gt;3&lt;/td&gt;&lt;td&gt;N&lt;/td&gt;&lt;td&gt; &lt;/td&gt;&lt;td&gt;&lt;/td&gt;&lt;/tr&gt;</v>
      </c>
      <c r="Q1408" s="106" t="str">
        <f>IF(PayItems[[#This Row],[Date Added / Modified]]&gt;0,TEXT(PayItems[[#This Row],[Date Added / Modified]],"m/d/yyy"),"")</f>
        <v/>
      </c>
    </row>
    <row r="1409" spans="1:17" x14ac:dyDescent="0.3">
      <c r="A1409" s="6" t="s">
        <v>2255</v>
      </c>
      <c r="B1409" s="6" t="s">
        <v>2256</v>
      </c>
      <c r="C1409" s="6" t="s">
        <v>6</v>
      </c>
      <c r="D1409" s="6" t="s">
        <v>2257</v>
      </c>
      <c r="E1409" s="8" t="s">
        <v>59</v>
      </c>
      <c r="F1409" s="8">
        <v>0</v>
      </c>
      <c r="G1409" s="8">
        <v>3</v>
      </c>
      <c r="H1409" s="6" t="s">
        <v>344</v>
      </c>
      <c r="I1409" s="184" t="s">
        <v>11392</v>
      </c>
      <c r="J1409" s="184" t="s">
        <v>11392</v>
      </c>
      <c r="K1409" s="184" t="s">
        <v>11391</v>
      </c>
      <c r="L1409" s="8">
        <v>14</v>
      </c>
      <c r="M1409" s="116"/>
      <c r="P14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&lt;tr&gt;&lt;td&gt;60103-3040&lt;/td&gt;&lt;td&gt;Concrete, sloped and flared box inlet/outlet for 900mm pipe culvert&lt;/td&gt;&lt;td&gt;Each&lt;/td&gt;&lt;td&gt;CONCRETE, SLOPED AND FLARED BOX INLET/OUTLET FOR 36-INCH PIPE CULVERT&lt;/td&gt;&lt;td&gt;EACH&lt;/td&gt;&lt;td&gt;0&lt;/td&gt;&lt;td&gt;3&lt;/td&gt;&lt;td&gt;N&lt;/td&gt;&lt;td&gt; &lt;/td&gt;&lt;td&gt;&lt;/td&gt;&lt;/tr&gt;</v>
      </c>
      <c r="Q1409" s="106" t="str">
        <f>IF(PayItems[[#This Row],[Date Added / Modified]]&gt;0,TEXT(PayItems[[#This Row],[Date Added / Modified]],"m/d/yyy"),"")</f>
        <v/>
      </c>
    </row>
    <row r="1410" spans="1:17" x14ac:dyDescent="0.3">
      <c r="A1410" s="6" t="s">
        <v>2258</v>
      </c>
      <c r="B1410" s="6" t="s">
        <v>2259</v>
      </c>
      <c r="C1410" s="6" t="s">
        <v>6</v>
      </c>
      <c r="D1410" s="6" t="s">
        <v>2260</v>
      </c>
      <c r="E1410" s="8" t="s">
        <v>59</v>
      </c>
      <c r="F1410" s="8">
        <v>0</v>
      </c>
      <c r="G1410" s="8">
        <v>3</v>
      </c>
      <c r="H1410" s="6" t="s">
        <v>344</v>
      </c>
      <c r="I1410" s="184" t="s">
        <v>11392</v>
      </c>
      <c r="J1410" s="184" t="s">
        <v>11392</v>
      </c>
      <c r="K1410" s="184" t="s">
        <v>11391</v>
      </c>
      <c r="L1410" s="8">
        <v>14</v>
      </c>
      <c r="M1410" s="116"/>
      <c r="P14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&lt;tr&gt;&lt;td&gt;60103-4000&lt;/td&gt;&lt;td&gt;Concrete, foundation, light pole&lt;/td&gt;&lt;td&gt;Each&lt;/td&gt;&lt;td&gt;CONCRETE, FOUNDATION, LIGHT POLE&lt;/td&gt;&lt;td&gt;EACH&lt;/td&gt;&lt;td&gt;0&lt;/td&gt;&lt;td&gt;3&lt;/td&gt;&lt;td&gt;N&lt;/td&gt;&lt;td&gt; &lt;/td&gt;&lt;td&gt;&lt;/td&gt;&lt;/tr&gt;</v>
      </c>
      <c r="Q1410" s="106" t="str">
        <f>IF(PayItems[[#This Row],[Date Added / Modified]]&gt;0,TEXT(PayItems[[#This Row],[Date Added / Modified]],"m/d/yyy"),"")</f>
        <v/>
      </c>
    </row>
    <row r="1411" spans="1:17" x14ac:dyDescent="0.3">
      <c r="A1411" s="6" t="s">
        <v>2261</v>
      </c>
      <c r="B1411" s="6" t="s">
        <v>2262</v>
      </c>
      <c r="C1411" s="6" t="s">
        <v>6</v>
      </c>
      <c r="D1411" s="6" t="s">
        <v>2263</v>
      </c>
      <c r="E1411" s="8" t="s">
        <v>59</v>
      </c>
      <c r="F1411" s="8">
        <v>0</v>
      </c>
      <c r="G1411" s="8">
        <v>3</v>
      </c>
      <c r="H1411" s="6" t="s">
        <v>344</v>
      </c>
      <c r="I1411" s="184" t="s">
        <v>11392</v>
      </c>
      <c r="J1411" s="184" t="s">
        <v>11392</v>
      </c>
      <c r="K1411" s="184" t="s">
        <v>11391</v>
      </c>
      <c r="L1411" s="8">
        <v>14</v>
      </c>
      <c r="M1411" s="116"/>
      <c r="P14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&lt;tr&gt;&lt;td&gt;60103-4100&lt;/td&gt;&lt;td&gt;Concrete, armor unit&lt;/td&gt;&lt;td&gt;Each&lt;/td&gt;&lt;td&gt;CONCRETE, ARMOR UNIT&lt;/td&gt;&lt;td&gt;EACH&lt;/td&gt;&lt;td&gt;0&lt;/td&gt;&lt;td&gt;3&lt;/td&gt;&lt;td&gt;N&lt;/td&gt;&lt;td&gt; &lt;/td&gt;&lt;td&gt;&lt;/td&gt;&lt;/tr&gt;</v>
      </c>
      <c r="Q1411" s="106" t="str">
        <f>IF(PayItems[[#This Row],[Date Added / Modified]]&gt;0,TEXT(PayItems[[#This Row],[Date Added / Modified]],"m/d/yyy"),"")</f>
        <v/>
      </c>
    </row>
    <row r="1412" spans="1:17" x14ac:dyDescent="0.3">
      <c r="A1412" s="6" t="s">
        <v>2264</v>
      </c>
      <c r="B1412" s="6" t="s">
        <v>2265</v>
      </c>
      <c r="C1412" s="6" t="s">
        <v>6</v>
      </c>
      <c r="D1412" s="6" t="s">
        <v>2266</v>
      </c>
      <c r="E1412" s="8" t="s">
        <v>59</v>
      </c>
      <c r="F1412" s="8">
        <v>0</v>
      </c>
      <c r="G1412" s="8">
        <v>3</v>
      </c>
      <c r="H1412" s="6" t="s">
        <v>344</v>
      </c>
      <c r="I1412" s="184" t="s">
        <v>11392</v>
      </c>
      <c r="J1412" s="184" t="s">
        <v>11392</v>
      </c>
      <c r="K1412" s="184" t="s">
        <v>11391</v>
      </c>
      <c r="L1412" s="8">
        <v>14</v>
      </c>
      <c r="M1412" s="116"/>
      <c r="P14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&lt;tr&gt;&lt;td&gt;60103-4110&lt;/td&gt;&lt;td&gt;Concrete, armor unit, 600 mm&lt;/td&gt;&lt;td&gt;Each&lt;/td&gt;&lt;td&gt;CONCRETE, ARMOR UNIT, 24-INCH&lt;/td&gt;&lt;td&gt;EACH&lt;/td&gt;&lt;td&gt;0&lt;/td&gt;&lt;td&gt;3&lt;/td&gt;&lt;td&gt;N&lt;/td&gt;&lt;td&gt; &lt;/td&gt;&lt;td&gt;&lt;/td&gt;&lt;/tr&gt;</v>
      </c>
      <c r="Q1412" s="106" t="str">
        <f>IF(PayItems[[#This Row],[Date Added / Modified]]&gt;0,TEXT(PayItems[[#This Row],[Date Added / Modified]],"m/d/yyy"),"")</f>
        <v/>
      </c>
    </row>
    <row r="1413" spans="1:17" x14ac:dyDescent="0.3">
      <c r="A1413" s="6" t="s">
        <v>9915</v>
      </c>
      <c r="B1413" s="6" t="s">
        <v>9916</v>
      </c>
      <c r="C1413" s="6" t="s">
        <v>6</v>
      </c>
      <c r="D1413" s="6" t="s">
        <v>9917</v>
      </c>
      <c r="E1413" s="8" t="s">
        <v>59</v>
      </c>
      <c r="F1413" s="8">
        <v>0</v>
      </c>
      <c r="G1413" s="8">
        <v>3</v>
      </c>
      <c r="H1413" s="6" t="s">
        <v>344</v>
      </c>
      <c r="I1413" s="184" t="s">
        <v>11392</v>
      </c>
      <c r="J1413" s="184" t="s">
        <v>11392</v>
      </c>
      <c r="K1413" s="184" t="s">
        <v>11391</v>
      </c>
      <c r="L1413" s="8">
        <v>14</v>
      </c>
      <c r="M1413" s="116"/>
      <c r="P14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&lt;tr&gt;&lt;td&gt;60103-4200&lt;/td&gt;&lt;td&gt;Concrete, plank&lt;/td&gt;&lt;td&gt;Each&lt;/td&gt;&lt;td&gt;CONCRETE, PLANK&lt;/td&gt;&lt;td&gt;EACH&lt;/td&gt;&lt;td&gt;0&lt;/td&gt;&lt;td&gt;3&lt;/td&gt;&lt;td&gt;N&lt;/td&gt;&lt;td&gt; &lt;/td&gt;&lt;td&gt;&lt;/td&gt;&lt;/tr&gt;</v>
      </c>
      <c r="Q1413" s="106" t="str">
        <f>IF(PayItems[[#This Row],[Date Added / Modified]]&gt;0,TEXT(PayItems[[#This Row],[Date Added / Modified]],"m/d/yyy"),"")</f>
        <v/>
      </c>
    </row>
    <row r="1414" spans="1:17" x14ac:dyDescent="0.3">
      <c r="A1414" s="6" t="s">
        <v>2267</v>
      </c>
      <c r="B1414" s="6" t="s">
        <v>25</v>
      </c>
      <c r="C1414" s="6" t="s">
        <v>105</v>
      </c>
      <c r="D1414" s="6" t="s">
        <v>2268</v>
      </c>
      <c r="E1414" s="8" t="s">
        <v>30</v>
      </c>
      <c r="F1414" s="8">
        <v>0</v>
      </c>
      <c r="G1414" s="8">
        <v>3</v>
      </c>
      <c r="H1414" s="6" t="s">
        <v>344</v>
      </c>
      <c r="I1414" s="184" t="s">
        <v>11392</v>
      </c>
      <c r="J1414" s="184" t="s">
        <v>11392</v>
      </c>
      <c r="K1414" s="184" t="s">
        <v>11391</v>
      </c>
      <c r="L1414" s="8">
        <v>14</v>
      </c>
      <c r="M1414" s="116"/>
      <c r="P14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&lt;tr&gt;&lt;td&gt;60110-0000&lt;/td&gt;&lt;td&gt;Concrete coloring agent&lt;/td&gt;&lt;td&gt;kg&lt;/td&gt;&lt;td&gt;CONCRETE COLORING AGENT&lt;/td&gt;&lt;td&gt;LB&lt;/td&gt;&lt;td&gt;0&lt;/td&gt;&lt;td&gt;3&lt;/td&gt;&lt;td&gt;N&lt;/td&gt;&lt;td&gt; &lt;/td&gt;&lt;td&gt;&lt;/td&gt;&lt;/tr&gt;</v>
      </c>
      <c r="Q1414" s="106" t="str">
        <f>IF(PayItems[[#This Row],[Date Added / Modified]]&gt;0,TEXT(PayItems[[#This Row],[Date Added / Modified]],"m/d/yyy"),"")</f>
        <v/>
      </c>
    </row>
    <row r="1415" spans="1:17" x14ac:dyDescent="0.3">
      <c r="A1415" s="6" t="s">
        <v>2269</v>
      </c>
      <c r="B1415" s="8" t="s">
        <v>2270</v>
      </c>
      <c r="C1415" s="6" t="s">
        <v>110</v>
      </c>
      <c r="D1415" s="8" t="s">
        <v>2271</v>
      </c>
      <c r="E1415" s="8" t="s">
        <v>63</v>
      </c>
      <c r="F1415" s="8">
        <v>0</v>
      </c>
      <c r="G1415" s="8">
        <v>3</v>
      </c>
      <c r="H1415" s="6" t="s">
        <v>344</v>
      </c>
      <c r="I1415" s="184" t="s">
        <v>11392</v>
      </c>
      <c r="J1415" s="184" t="s">
        <v>11392</v>
      </c>
      <c r="K1415" s="184" t="s">
        <v>11391</v>
      </c>
      <c r="L1415" s="8">
        <v>14</v>
      </c>
      <c r="M1415" s="116"/>
      <c r="P14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&lt;tr&gt;&lt;td&gt;60201-0100&lt;/td&gt;&lt;td&gt;100mm pipe culvert&lt;/td&gt;&lt;td&gt;m&lt;/td&gt;&lt;td&gt;4-INCH PIPE CULVERT&lt;/td&gt;&lt;td&gt;LNFT&lt;/td&gt;&lt;td&gt;0&lt;/td&gt;&lt;td&gt;3&lt;/td&gt;&lt;td&gt;N&lt;/td&gt;&lt;td&gt; &lt;/td&gt;&lt;td&gt;&lt;/td&gt;&lt;/tr&gt;</v>
      </c>
      <c r="Q1415" s="106" t="str">
        <f>IF(PayItems[[#This Row],[Date Added / Modified]]&gt;0,TEXT(PayItems[[#This Row],[Date Added / Modified]],"m/d/yyy"),"")</f>
        <v/>
      </c>
    </row>
    <row r="1416" spans="1:17" x14ac:dyDescent="0.3">
      <c r="A1416" s="6" t="s">
        <v>2272</v>
      </c>
      <c r="B1416" s="8" t="s">
        <v>2273</v>
      </c>
      <c r="C1416" s="6" t="s">
        <v>110</v>
      </c>
      <c r="D1416" s="8" t="s">
        <v>2274</v>
      </c>
      <c r="E1416" s="8" t="s">
        <v>63</v>
      </c>
      <c r="F1416" s="8">
        <v>0</v>
      </c>
      <c r="G1416" s="8">
        <v>3</v>
      </c>
      <c r="H1416" s="6" t="s">
        <v>344</v>
      </c>
      <c r="I1416" s="184" t="s">
        <v>11392</v>
      </c>
      <c r="J1416" s="184" t="s">
        <v>11392</v>
      </c>
      <c r="K1416" s="184" t="s">
        <v>11391</v>
      </c>
      <c r="L1416" s="8">
        <v>14</v>
      </c>
      <c r="M1416" s="116"/>
      <c r="P14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&lt;tr&gt;&lt;td&gt;60201-0200&lt;/td&gt;&lt;td&gt;150mm pipe culvert&lt;/td&gt;&lt;td&gt;m&lt;/td&gt;&lt;td&gt;6-INCH PIPE CULVERT&lt;/td&gt;&lt;td&gt;LNFT&lt;/td&gt;&lt;td&gt;0&lt;/td&gt;&lt;td&gt;3&lt;/td&gt;&lt;td&gt;N&lt;/td&gt;&lt;td&gt; &lt;/td&gt;&lt;td&gt;&lt;/td&gt;&lt;/tr&gt;</v>
      </c>
      <c r="Q1416" s="106" t="str">
        <f>IF(PayItems[[#This Row],[Date Added / Modified]]&gt;0,TEXT(PayItems[[#This Row],[Date Added / Modified]],"m/d/yyy"),"")</f>
        <v/>
      </c>
    </row>
    <row r="1417" spans="1:17" x14ac:dyDescent="0.3">
      <c r="A1417" s="6" t="s">
        <v>2275</v>
      </c>
      <c r="B1417" s="8" t="s">
        <v>2276</v>
      </c>
      <c r="C1417" s="6" t="s">
        <v>110</v>
      </c>
      <c r="D1417" s="8" t="s">
        <v>2277</v>
      </c>
      <c r="E1417" s="8" t="s">
        <v>63</v>
      </c>
      <c r="F1417" s="8">
        <v>0</v>
      </c>
      <c r="G1417" s="8">
        <v>3</v>
      </c>
      <c r="H1417" s="6" t="s">
        <v>344</v>
      </c>
      <c r="I1417" s="184" t="s">
        <v>11392</v>
      </c>
      <c r="J1417" s="184" t="s">
        <v>11392</v>
      </c>
      <c r="K1417" s="184" t="s">
        <v>11391</v>
      </c>
      <c r="L1417" s="8">
        <v>14</v>
      </c>
      <c r="M1417" s="116"/>
      <c r="P14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&lt;tr&gt;&lt;td&gt;60201-0300&lt;/td&gt;&lt;td&gt;200mm pipe culvert&lt;/td&gt;&lt;td&gt;m&lt;/td&gt;&lt;td&gt;8-INCH PIPE CULVERT&lt;/td&gt;&lt;td&gt;LNFT&lt;/td&gt;&lt;td&gt;0&lt;/td&gt;&lt;td&gt;3&lt;/td&gt;&lt;td&gt;N&lt;/td&gt;&lt;td&gt; &lt;/td&gt;&lt;td&gt;&lt;/td&gt;&lt;/tr&gt;</v>
      </c>
      <c r="Q1417" s="106" t="str">
        <f>IF(PayItems[[#This Row],[Date Added / Modified]]&gt;0,TEXT(PayItems[[#This Row],[Date Added / Modified]],"m/d/yyy"),"")</f>
        <v/>
      </c>
    </row>
    <row r="1418" spans="1:17" x14ac:dyDescent="0.3">
      <c r="A1418" s="6" t="s">
        <v>2278</v>
      </c>
      <c r="B1418" s="8" t="s">
        <v>2279</v>
      </c>
      <c r="C1418" s="6" t="s">
        <v>110</v>
      </c>
      <c r="D1418" s="8" t="s">
        <v>2280</v>
      </c>
      <c r="E1418" s="8" t="s">
        <v>63</v>
      </c>
      <c r="F1418" s="8">
        <v>0</v>
      </c>
      <c r="G1418" s="8">
        <v>3</v>
      </c>
      <c r="H1418" s="6" t="s">
        <v>344</v>
      </c>
      <c r="I1418" s="184" t="s">
        <v>11392</v>
      </c>
      <c r="J1418" s="184" t="s">
        <v>11392</v>
      </c>
      <c r="K1418" s="184" t="s">
        <v>11391</v>
      </c>
      <c r="L1418" s="8">
        <v>14</v>
      </c>
      <c r="M1418" s="116"/>
      <c r="P14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&lt;tr&gt;&lt;td&gt;60201-0350&lt;/td&gt;&lt;td&gt;250mm pipe culvert&lt;/td&gt;&lt;td&gt;m&lt;/td&gt;&lt;td&gt;10-INCH PIPE CULVERT&lt;/td&gt;&lt;td&gt;LNFT&lt;/td&gt;&lt;td&gt;0&lt;/td&gt;&lt;td&gt;3&lt;/td&gt;&lt;td&gt;N&lt;/td&gt;&lt;td&gt; &lt;/td&gt;&lt;td&gt;&lt;/td&gt;&lt;/tr&gt;</v>
      </c>
      <c r="Q1418" s="106" t="str">
        <f>IF(PayItems[[#This Row],[Date Added / Modified]]&gt;0,TEXT(PayItems[[#This Row],[Date Added / Modified]],"m/d/yyy"),"")</f>
        <v/>
      </c>
    </row>
    <row r="1419" spans="1:17" x14ac:dyDescent="0.3">
      <c r="A1419" s="6" t="s">
        <v>2281</v>
      </c>
      <c r="B1419" s="8" t="s">
        <v>2282</v>
      </c>
      <c r="C1419" s="6" t="s">
        <v>110</v>
      </c>
      <c r="D1419" s="8" t="s">
        <v>2283</v>
      </c>
      <c r="E1419" s="8" t="s">
        <v>63</v>
      </c>
      <c r="F1419" s="8">
        <v>0</v>
      </c>
      <c r="G1419" s="8">
        <v>3</v>
      </c>
      <c r="H1419" s="6" t="s">
        <v>344</v>
      </c>
      <c r="I1419" s="184" t="s">
        <v>11392</v>
      </c>
      <c r="J1419" s="184" t="s">
        <v>11392</v>
      </c>
      <c r="K1419" s="184" t="s">
        <v>11391</v>
      </c>
      <c r="L1419" s="8">
        <v>14</v>
      </c>
      <c r="M1419" s="116"/>
      <c r="P14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&lt;tr&gt;&lt;td&gt;60201-0400&lt;/td&gt;&lt;td&gt;300mm pipe culvert&lt;/td&gt;&lt;td&gt;m&lt;/td&gt;&lt;td&gt;12-INCH PIPE CULVERT&lt;/td&gt;&lt;td&gt;LNFT&lt;/td&gt;&lt;td&gt;0&lt;/td&gt;&lt;td&gt;3&lt;/td&gt;&lt;td&gt;N&lt;/td&gt;&lt;td&gt; &lt;/td&gt;&lt;td&gt;&lt;/td&gt;&lt;/tr&gt;</v>
      </c>
      <c r="Q1419" s="106" t="str">
        <f>IF(PayItems[[#This Row],[Date Added / Modified]]&gt;0,TEXT(PayItems[[#This Row],[Date Added / Modified]],"m/d/yyy"),"")</f>
        <v/>
      </c>
    </row>
    <row r="1420" spans="1:17" x14ac:dyDescent="0.3">
      <c r="A1420" s="6" t="s">
        <v>2284</v>
      </c>
      <c r="B1420" s="8" t="s">
        <v>2285</v>
      </c>
      <c r="C1420" s="6" t="s">
        <v>110</v>
      </c>
      <c r="D1420" s="8" t="s">
        <v>2286</v>
      </c>
      <c r="E1420" s="8" t="s">
        <v>63</v>
      </c>
      <c r="F1420" s="8">
        <v>0</v>
      </c>
      <c r="G1420" s="8">
        <v>3</v>
      </c>
      <c r="H1420" s="6" t="s">
        <v>344</v>
      </c>
      <c r="I1420" s="184" t="s">
        <v>11392</v>
      </c>
      <c r="J1420" s="184" t="s">
        <v>11392</v>
      </c>
      <c r="K1420" s="184" t="s">
        <v>11391</v>
      </c>
      <c r="L1420" s="8">
        <v>14</v>
      </c>
      <c r="M1420" s="116"/>
      <c r="P14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&lt;tr&gt;&lt;td&gt;60201-0500&lt;/td&gt;&lt;td&gt;375mm pipe culvert&lt;/td&gt;&lt;td&gt;m&lt;/td&gt;&lt;td&gt;15-INCH PIPE CULVERT&lt;/td&gt;&lt;td&gt;LNFT&lt;/td&gt;&lt;td&gt;0&lt;/td&gt;&lt;td&gt;3&lt;/td&gt;&lt;td&gt;N&lt;/td&gt;&lt;td&gt; &lt;/td&gt;&lt;td&gt;&lt;/td&gt;&lt;/tr&gt;</v>
      </c>
      <c r="Q1420" s="106" t="str">
        <f>IF(PayItems[[#This Row],[Date Added / Modified]]&gt;0,TEXT(PayItems[[#This Row],[Date Added / Modified]],"m/d/yyy"),"")</f>
        <v/>
      </c>
    </row>
    <row r="1421" spans="1:17" x14ac:dyDescent="0.3">
      <c r="A1421" s="6" t="s">
        <v>2287</v>
      </c>
      <c r="B1421" s="8" t="s">
        <v>2288</v>
      </c>
      <c r="C1421" s="6" t="s">
        <v>110</v>
      </c>
      <c r="D1421" s="8" t="s">
        <v>2289</v>
      </c>
      <c r="E1421" s="8" t="s">
        <v>63</v>
      </c>
      <c r="F1421" s="8">
        <v>0</v>
      </c>
      <c r="G1421" s="8">
        <v>3</v>
      </c>
      <c r="H1421" s="6" t="s">
        <v>344</v>
      </c>
      <c r="I1421" s="184" t="s">
        <v>11392</v>
      </c>
      <c r="J1421" s="184" t="s">
        <v>11392</v>
      </c>
      <c r="K1421" s="184" t="s">
        <v>11391</v>
      </c>
      <c r="L1421" s="8">
        <v>14</v>
      </c>
      <c r="M1421" s="116"/>
      <c r="P14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&lt;tr&gt;&lt;td&gt;60201-0550&lt;/td&gt;&lt;td&gt;400mm pipe culvert&lt;/td&gt;&lt;td&gt;m&lt;/td&gt;&lt;td&gt;16-INCH PIPE CULVERT&lt;/td&gt;&lt;td&gt;LNFT&lt;/td&gt;&lt;td&gt;0&lt;/td&gt;&lt;td&gt;3&lt;/td&gt;&lt;td&gt;N&lt;/td&gt;&lt;td&gt; &lt;/td&gt;&lt;td&gt;&lt;/td&gt;&lt;/tr&gt;</v>
      </c>
      <c r="Q1421" s="106" t="str">
        <f>IF(PayItems[[#This Row],[Date Added / Modified]]&gt;0,TEXT(PayItems[[#This Row],[Date Added / Modified]],"m/d/yyy"),"")</f>
        <v/>
      </c>
    </row>
    <row r="1422" spans="1:17" x14ac:dyDescent="0.3">
      <c r="A1422" s="6" t="s">
        <v>2290</v>
      </c>
      <c r="B1422" s="8" t="s">
        <v>2291</v>
      </c>
      <c r="C1422" s="6" t="s">
        <v>110</v>
      </c>
      <c r="D1422" s="8" t="s">
        <v>2292</v>
      </c>
      <c r="E1422" s="8" t="s">
        <v>63</v>
      </c>
      <c r="F1422" s="8">
        <v>0</v>
      </c>
      <c r="G1422" s="8">
        <v>3</v>
      </c>
      <c r="H1422" s="6" t="s">
        <v>344</v>
      </c>
      <c r="I1422" s="184" t="s">
        <v>11392</v>
      </c>
      <c r="J1422" s="184" t="s">
        <v>11392</v>
      </c>
      <c r="K1422" s="184" t="s">
        <v>11391</v>
      </c>
      <c r="L1422" s="8">
        <v>14</v>
      </c>
      <c r="M1422" s="116"/>
      <c r="P14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&lt;tr&gt;&lt;td&gt;60201-0600&lt;/td&gt;&lt;td&gt;450mm pipe culvert&lt;/td&gt;&lt;td&gt;m&lt;/td&gt;&lt;td&gt;18-INCH PIPE CULVERT&lt;/td&gt;&lt;td&gt;LNFT&lt;/td&gt;&lt;td&gt;0&lt;/td&gt;&lt;td&gt;3&lt;/td&gt;&lt;td&gt;N&lt;/td&gt;&lt;td&gt; &lt;/td&gt;&lt;td&gt;&lt;/td&gt;&lt;/tr&gt;</v>
      </c>
      <c r="Q1422" s="106" t="str">
        <f>IF(PayItems[[#This Row],[Date Added / Modified]]&gt;0,TEXT(PayItems[[#This Row],[Date Added / Modified]],"m/d/yyy"),"")</f>
        <v/>
      </c>
    </row>
    <row r="1423" spans="1:17" x14ac:dyDescent="0.3">
      <c r="A1423" s="6" t="s">
        <v>2293</v>
      </c>
      <c r="B1423" s="8" t="s">
        <v>2294</v>
      </c>
      <c r="C1423" s="6" t="s">
        <v>110</v>
      </c>
      <c r="D1423" s="8" t="s">
        <v>2295</v>
      </c>
      <c r="E1423" s="8" t="s">
        <v>63</v>
      </c>
      <c r="F1423" s="8">
        <v>0</v>
      </c>
      <c r="G1423" s="8">
        <v>3</v>
      </c>
      <c r="H1423" s="6" t="s">
        <v>344</v>
      </c>
      <c r="I1423" s="184" t="s">
        <v>11392</v>
      </c>
      <c r="J1423" s="184" t="s">
        <v>11392</v>
      </c>
      <c r="K1423" s="184" t="s">
        <v>11391</v>
      </c>
      <c r="L1423" s="8">
        <v>14</v>
      </c>
      <c r="M1423" s="116"/>
      <c r="P14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&lt;tr&gt;&lt;td&gt;60201-0700&lt;/td&gt;&lt;td&gt;525mm pipe culvert&lt;/td&gt;&lt;td&gt;m&lt;/td&gt;&lt;td&gt;21-INCH PIPE CULVERT&lt;/td&gt;&lt;td&gt;LNFT&lt;/td&gt;&lt;td&gt;0&lt;/td&gt;&lt;td&gt;3&lt;/td&gt;&lt;td&gt;N&lt;/td&gt;&lt;td&gt; &lt;/td&gt;&lt;td&gt;&lt;/td&gt;&lt;/tr&gt;</v>
      </c>
      <c r="Q1423" s="106" t="str">
        <f>IF(PayItems[[#This Row],[Date Added / Modified]]&gt;0,TEXT(PayItems[[#This Row],[Date Added / Modified]],"m/d/yyy"),"")</f>
        <v/>
      </c>
    </row>
    <row r="1424" spans="1:17" x14ac:dyDescent="0.3">
      <c r="A1424" s="6" t="s">
        <v>2296</v>
      </c>
      <c r="B1424" s="8" t="s">
        <v>2297</v>
      </c>
      <c r="C1424" s="6" t="s">
        <v>110</v>
      </c>
      <c r="D1424" s="8" t="s">
        <v>2298</v>
      </c>
      <c r="E1424" s="8" t="s">
        <v>63</v>
      </c>
      <c r="F1424" s="8">
        <v>0</v>
      </c>
      <c r="G1424" s="8">
        <v>3</v>
      </c>
      <c r="H1424" s="6" t="s">
        <v>344</v>
      </c>
      <c r="I1424" s="184" t="s">
        <v>11392</v>
      </c>
      <c r="J1424" s="184" t="s">
        <v>11392</v>
      </c>
      <c r="K1424" s="184" t="s">
        <v>11391</v>
      </c>
      <c r="L1424" s="8">
        <v>14</v>
      </c>
      <c r="M1424" s="116"/>
      <c r="P14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&lt;tr&gt;&lt;td&gt;60201-0800&lt;/td&gt;&lt;td&gt;600mm pipe culvert&lt;/td&gt;&lt;td&gt;m&lt;/td&gt;&lt;td&gt;24-INCH PIPE CULVERT&lt;/td&gt;&lt;td&gt;LNFT&lt;/td&gt;&lt;td&gt;0&lt;/td&gt;&lt;td&gt;3&lt;/td&gt;&lt;td&gt;N&lt;/td&gt;&lt;td&gt; &lt;/td&gt;&lt;td&gt;&lt;/td&gt;&lt;/tr&gt;</v>
      </c>
      <c r="Q1424" s="106" t="str">
        <f>IF(PayItems[[#This Row],[Date Added / Modified]]&gt;0,TEXT(PayItems[[#This Row],[Date Added / Modified]],"m/d/yyy"),"")</f>
        <v/>
      </c>
    </row>
    <row r="1425" spans="1:17" x14ac:dyDescent="0.3">
      <c r="A1425" s="6" t="s">
        <v>2299</v>
      </c>
      <c r="B1425" s="8" t="s">
        <v>2300</v>
      </c>
      <c r="C1425" s="6" t="s">
        <v>110</v>
      </c>
      <c r="D1425" s="8" t="s">
        <v>2301</v>
      </c>
      <c r="E1425" s="8" t="s">
        <v>63</v>
      </c>
      <c r="F1425" s="8">
        <v>0</v>
      </c>
      <c r="G1425" s="8">
        <v>3</v>
      </c>
      <c r="H1425" s="6" t="s">
        <v>344</v>
      </c>
      <c r="I1425" s="184" t="s">
        <v>11392</v>
      </c>
      <c r="J1425" s="184" t="s">
        <v>11392</v>
      </c>
      <c r="K1425" s="184" t="s">
        <v>11391</v>
      </c>
      <c r="L1425" s="8">
        <v>14</v>
      </c>
      <c r="M1425" s="116"/>
      <c r="P14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&lt;tr&gt;&lt;td&gt;60201-0900&lt;/td&gt;&lt;td&gt;750mm pipe culvert&lt;/td&gt;&lt;td&gt;m&lt;/td&gt;&lt;td&gt;30-INCH PIPE CULVERT&lt;/td&gt;&lt;td&gt;LNFT&lt;/td&gt;&lt;td&gt;0&lt;/td&gt;&lt;td&gt;3&lt;/td&gt;&lt;td&gt;N&lt;/td&gt;&lt;td&gt; &lt;/td&gt;&lt;td&gt;&lt;/td&gt;&lt;/tr&gt;</v>
      </c>
      <c r="Q1425" s="106" t="str">
        <f>IF(PayItems[[#This Row],[Date Added / Modified]]&gt;0,TEXT(PayItems[[#This Row],[Date Added / Modified]],"m/d/yyy"),"")</f>
        <v/>
      </c>
    </row>
    <row r="1426" spans="1:17" x14ac:dyDescent="0.3">
      <c r="A1426" s="6" t="s">
        <v>2302</v>
      </c>
      <c r="B1426" s="8" t="s">
        <v>2303</v>
      </c>
      <c r="C1426" s="6" t="s">
        <v>110</v>
      </c>
      <c r="D1426" s="8" t="s">
        <v>2304</v>
      </c>
      <c r="E1426" s="8" t="s">
        <v>63</v>
      </c>
      <c r="F1426" s="8">
        <v>0</v>
      </c>
      <c r="G1426" s="8">
        <v>3</v>
      </c>
      <c r="H1426" s="6" t="s">
        <v>344</v>
      </c>
      <c r="I1426" s="184" t="s">
        <v>11392</v>
      </c>
      <c r="J1426" s="184" t="s">
        <v>11392</v>
      </c>
      <c r="K1426" s="184" t="s">
        <v>11391</v>
      </c>
      <c r="L1426" s="8">
        <v>14</v>
      </c>
      <c r="M1426" s="116"/>
      <c r="P14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&lt;tr&gt;&lt;td&gt;60201-1000&lt;/td&gt;&lt;td&gt;900mm pipe culvert&lt;/td&gt;&lt;td&gt;m&lt;/td&gt;&lt;td&gt;36-INCH PIPE CULVERT&lt;/td&gt;&lt;td&gt;LNFT&lt;/td&gt;&lt;td&gt;0&lt;/td&gt;&lt;td&gt;3&lt;/td&gt;&lt;td&gt;N&lt;/td&gt;&lt;td&gt; &lt;/td&gt;&lt;td&gt;&lt;/td&gt;&lt;/tr&gt;</v>
      </c>
      <c r="Q1426" s="106" t="str">
        <f>IF(PayItems[[#This Row],[Date Added / Modified]]&gt;0,TEXT(PayItems[[#This Row],[Date Added / Modified]],"m/d/yyy"),"")</f>
        <v/>
      </c>
    </row>
    <row r="1427" spans="1:17" x14ac:dyDescent="0.3">
      <c r="A1427" s="6" t="s">
        <v>2305</v>
      </c>
      <c r="B1427" s="8" t="s">
        <v>2306</v>
      </c>
      <c r="C1427" s="6" t="s">
        <v>110</v>
      </c>
      <c r="D1427" s="8" t="s">
        <v>2307</v>
      </c>
      <c r="E1427" s="8" t="s">
        <v>63</v>
      </c>
      <c r="F1427" s="8">
        <v>0</v>
      </c>
      <c r="G1427" s="8">
        <v>3</v>
      </c>
      <c r="H1427" s="6" t="s">
        <v>344</v>
      </c>
      <c r="I1427" s="184" t="s">
        <v>11392</v>
      </c>
      <c r="J1427" s="184" t="s">
        <v>11392</v>
      </c>
      <c r="K1427" s="184" t="s">
        <v>11391</v>
      </c>
      <c r="L1427" s="8">
        <v>14</v>
      </c>
      <c r="M1427" s="116"/>
      <c r="P14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&lt;tr&gt;&lt;td&gt;60201-1100&lt;/td&gt;&lt;td&gt;1050mm pipe culvert&lt;/td&gt;&lt;td&gt;m&lt;/td&gt;&lt;td&gt;42-INCH PIPE CULVERT&lt;/td&gt;&lt;td&gt;LNFT&lt;/td&gt;&lt;td&gt;0&lt;/td&gt;&lt;td&gt;3&lt;/td&gt;&lt;td&gt;N&lt;/td&gt;&lt;td&gt; &lt;/td&gt;&lt;td&gt;&lt;/td&gt;&lt;/tr&gt;</v>
      </c>
      <c r="Q1427" s="106" t="str">
        <f>IF(PayItems[[#This Row],[Date Added / Modified]]&gt;0,TEXT(PayItems[[#This Row],[Date Added / Modified]],"m/d/yyy"),"")</f>
        <v/>
      </c>
    </row>
    <row r="1428" spans="1:17" x14ac:dyDescent="0.3">
      <c r="A1428" s="6" t="s">
        <v>2308</v>
      </c>
      <c r="B1428" s="8" t="s">
        <v>2309</v>
      </c>
      <c r="C1428" s="6" t="s">
        <v>110</v>
      </c>
      <c r="D1428" s="8" t="s">
        <v>2310</v>
      </c>
      <c r="E1428" s="8" t="s">
        <v>63</v>
      </c>
      <c r="F1428" s="8">
        <v>0</v>
      </c>
      <c r="G1428" s="8">
        <v>3</v>
      </c>
      <c r="H1428" s="6" t="s">
        <v>344</v>
      </c>
      <c r="I1428" s="184" t="s">
        <v>11392</v>
      </c>
      <c r="J1428" s="184" t="s">
        <v>11392</v>
      </c>
      <c r="K1428" s="184" t="s">
        <v>11391</v>
      </c>
      <c r="L1428" s="8">
        <v>14</v>
      </c>
      <c r="M1428" s="116"/>
      <c r="P14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&lt;tr&gt;&lt;td&gt;60201-1200&lt;/td&gt;&lt;td&gt;1200mm pipe culvert&lt;/td&gt;&lt;td&gt;m&lt;/td&gt;&lt;td&gt;48-INCH PIPE CULVERT&lt;/td&gt;&lt;td&gt;LNFT&lt;/td&gt;&lt;td&gt;0&lt;/td&gt;&lt;td&gt;3&lt;/td&gt;&lt;td&gt;N&lt;/td&gt;&lt;td&gt; &lt;/td&gt;&lt;td&gt;&lt;/td&gt;&lt;/tr&gt;</v>
      </c>
      <c r="Q1428" s="106" t="str">
        <f>IF(PayItems[[#This Row],[Date Added / Modified]]&gt;0,TEXT(PayItems[[#This Row],[Date Added / Modified]],"m/d/yyy"),"")</f>
        <v/>
      </c>
    </row>
    <row r="1429" spans="1:17" x14ac:dyDescent="0.3">
      <c r="A1429" s="6" t="s">
        <v>2311</v>
      </c>
      <c r="B1429" s="8" t="s">
        <v>2312</v>
      </c>
      <c r="C1429" s="6" t="s">
        <v>110</v>
      </c>
      <c r="D1429" s="8" t="s">
        <v>2313</v>
      </c>
      <c r="E1429" s="8" t="s">
        <v>63</v>
      </c>
      <c r="F1429" s="8">
        <v>0</v>
      </c>
      <c r="G1429" s="8">
        <v>3</v>
      </c>
      <c r="H1429" s="6" t="s">
        <v>344</v>
      </c>
      <c r="I1429" s="184" t="s">
        <v>11392</v>
      </c>
      <c r="J1429" s="184" t="s">
        <v>11392</v>
      </c>
      <c r="K1429" s="184" t="s">
        <v>11391</v>
      </c>
      <c r="L1429" s="8">
        <v>14</v>
      </c>
      <c r="M1429" s="116"/>
      <c r="P14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&lt;tr&gt;&lt;td&gt;60201-1300&lt;/td&gt;&lt;td&gt;1350mm pipe culvert&lt;/td&gt;&lt;td&gt;m&lt;/td&gt;&lt;td&gt;54-INCH PIPE CULVERT&lt;/td&gt;&lt;td&gt;LNFT&lt;/td&gt;&lt;td&gt;0&lt;/td&gt;&lt;td&gt;3&lt;/td&gt;&lt;td&gt;N&lt;/td&gt;&lt;td&gt; &lt;/td&gt;&lt;td&gt;&lt;/td&gt;&lt;/tr&gt;</v>
      </c>
      <c r="Q1429" s="106" t="str">
        <f>IF(PayItems[[#This Row],[Date Added / Modified]]&gt;0,TEXT(PayItems[[#This Row],[Date Added / Modified]],"m/d/yyy"),"")</f>
        <v/>
      </c>
    </row>
    <row r="1430" spans="1:17" x14ac:dyDescent="0.3">
      <c r="A1430" s="6" t="s">
        <v>2314</v>
      </c>
      <c r="B1430" s="8" t="s">
        <v>2315</v>
      </c>
      <c r="C1430" s="6" t="s">
        <v>110</v>
      </c>
      <c r="D1430" s="8" t="s">
        <v>2316</v>
      </c>
      <c r="E1430" s="8" t="s">
        <v>63</v>
      </c>
      <c r="F1430" s="8">
        <v>0</v>
      </c>
      <c r="G1430" s="8">
        <v>3</v>
      </c>
      <c r="H1430" s="6" t="s">
        <v>344</v>
      </c>
      <c r="I1430" s="184" t="s">
        <v>11392</v>
      </c>
      <c r="J1430" s="184" t="s">
        <v>11392</v>
      </c>
      <c r="K1430" s="184" t="s">
        <v>11391</v>
      </c>
      <c r="L1430" s="8">
        <v>14</v>
      </c>
      <c r="M1430" s="116"/>
      <c r="P14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&lt;tr&gt;&lt;td&gt;60201-1400&lt;/td&gt;&lt;td&gt;1500mm pipe culvert&lt;/td&gt;&lt;td&gt;m&lt;/td&gt;&lt;td&gt;60-INCH PIPE CULVERT&lt;/td&gt;&lt;td&gt;LNFT&lt;/td&gt;&lt;td&gt;0&lt;/td&gt;&lt;td&gt;3&lt;/td&gt;&lt;td&gt;N&lt;/td&gt;&lt;td&gt; &lt;/td&gt;&lt;td&gt;&lt;/td&gt;&lt;/tr&gt;</v>
      </c>
      <c r="Q1430" s="106" t="str">
        <f>IF(PayItems[[#This Row],[Date Added / Modified]]&gt;0,TEXT(PayItems[[#This Row],[Date Added / Modified]],"m/d/yyy"),"")</f>
        <v/>
      </c>
    </row>
    <row r="1431" spans="1:17" x14ac:dyDescent="0.3">
      <c r="A1431" s="6" t="s">
        <v>2317</v>
      </c>
      <c r="B1431" s="8" t="s">
        <v>2318</v>
      </c>
      <c r="C1431" s="6" t="s">
        <v>110</v>
      </c>
      <c r="D1431" s="8" t="s">
        <v>2319</v>
      </c>
      <c r="E1431" s="8" t="s">
        <v>63</v>
      </c>
      <c r="F1431" s="8">
        <v>0</v>
      </c>
      <c r="G1431" s="8">
        <v>3</v>
      </c>
      <c r="H1431" s="6" t="s">
        <v>344</v>
      </c>
      <c r="I1431" s="184" t="s">
        <v>11392</v>
      </c>
      <c r="J1431" s="184" t="s">
        <v>11392</v>
      </c>
      <c r="K1431" s="184" t="s">
        <v>11391</v>
      </c>
      <c r="L1431" s="8">
        <v>14</v>
      </c>
      <c r="M1431" s="116"/>
      <c r="P14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&lt;tr&gt;&lt;td&gt;60201-1500&lt;/td&gt;&lt;td&gt;1650mm pipe culvert&lt;/td&gt;&lt;td&gt;m&lt;/td&gt;&lt;td&gt;66-INCH PIPE CULVERT&lt;/td&gt;&lt;td&gt;LNFT&lt;/td&gt;&lt;td&gt;0&lt;/td&gt;&lt;td&gt;3&lt;/td&gt;&lt;td&gt;N&lt;/td&gt;&lt;td&gt; &lt;/td&gt;&lt;td&gt;&lt;/td&gt;&lt;/tr&gt;</v>
      </c>
      <c r="Q1431" s="106" t="str">
        <f>IF(PayItems[[#This Row],[Date Added / Modified]]&gt;0,TEXT(PayItems[[#This Row],[Date Added / Modified]],"m/d/yyy"),"")</f>
        <v/>
      </c>
    </row>
    <row r="1432" spans="1:17" x14ac:dyDescent="0.3">
      <c r="A1432" s="6" t="s">
        <v>2320</v>
      </c>
      <c r="B1432" s="8" t="s">
        <v>2321</v>
      </c>
      <c r="C1432" s="6" t="s">
        <v>110</v>
      </c>
      <c r="D1432" s="8" t="s">
        <v>2322</v>
      </c>
      <c r="E1432" s="8" t="s">
        <v>63</v>
      </c>
      <c r="F1432" s="8">
        <v>0</v>
      </c>
      <c r="G1432" s="8">
        <v>3</v>
      </c>
      <c r="H1432" s="6" t="s">
        <v>344</v>
      </c>
      <c r="I1432" s="184" t="s">
        <v>11392</v>
      </c>
      <c r="J1432" s="184" t="s">
        <v>11392</v>
      </c>
      <c r="K1432" s="184" t="s">
        <v>11391</v>
      </c>
      <c r="L1432" s="8">
        <v>14</v>
      </c>
      <c r="M1432" s="116"/>
      <c r="P14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&lt;tr&gt;&lt;td&gt;60201-1600&lt;/td&gt;&lt;td&gt;1800mm pipe culvert&lt;/td&gt;&lt;td&gt;m&lt;/td&gt;&lt;td&gt;72-INCH PIPE CULVERT&lt;/td&gt;&lt;td&gt;LNFT&lt;/td&gt;&lt;td&gt;0&lt;/td&gt;&lt;td&gt;3&lt;/td&gt;&lt;td&gt;N&lt;/td&gt;&lt;td&gt; &lt;/td&gt;&lt;td&gt;&lt;/td&gt;&lt;/tr&gt;</v>
      </c>
      <c r="Q1432" s="106" t="str">
        <f>IF(PayItems[[#This Row],[Date Added / Modified]]&gt;0,TEXT(PayItems[[#This Row],[Date Added / Modified]],"m/d/yyy"),"")</f>
        <v/>
      </c>
    </row>
    <row r="1433" spans="1:17" x14ac:dyDescent="0.3">
      <c r="A1433" s="6" t="s">
        <v>2323</v>
      </c>
      <c r="B1433" s="8" t="s">
        <v>2324</v>
      </c>
      <c r="C1433" s="6" t="s">
        <v>110</v>
      </c>
      <c r="D1433" s="8" t="s">
        <v>2325</v>
      </c>
      <c r="E1433" s="8" t="s">
        <v>63</v>
      </c>
      <c r="F1433" s="8">
        <v>0</v>
      </c>
      <c r="G1433" s="8">
        <v>3</v>
      </c>
      <c r="H1433" s="6" t="s">
        <v>344</v>
      </c>
      <c r="I1433" s="184" t="s">
        <v>11392</v>
      </c>
      <c r="J1433" s="184" t="s">
        <v>11392</v>
      </c>
      <c r="K1433" s="184" t="s">
        <v>11391</v>
      </c>
      <c r="L1433" s="8">
        <v>14</v>
      </c>
      <c r="M1433" s="116"/>
      <c r="P14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&lt;tr&gt;&lt;td&gt;60201-1700&lt;/td&gt;&lt;td&gt;1950mm pipe culvert&lt;/td&gt;&lt;td&gt;m&lt;/td&gt;&lt;td&gt;78-INCH PIPE CULVERT&lt;/td&gt;&lt;td&gt;LNFT&lt;/td&gt;&lt;td&gt;0&lt;/td&gt;&lt;td&gt;3&lt;/td&gt;&lt;td&gt;N&lt;/td&gt;&lt;td&gt; &lt;/td&gt;&lt;td&gt;&lt;/td&gt;&lt;/tr&gt;</v>
      </c>
      <c r="Q1433" s="106" t="str">
        <f>IF(PayItems[[#This Row],[Date Added / Modified]]&gt;0,TEXT(PayItems[[#This Row],[Date Added / Modified]],"m/d/yyy"),"")</f>
        <v/>
      </c>
    </row>
    <row r="1434" spans="1:17" x14ac:dyDescent="0.3">
      <c r="A1434" s="6" t="s">
        <v>2326</v>
      </c>
      <c r="B1434" s="8" t="s">
        <v>2327</v>
      </c>
      <c r="C1434" s="6" t="s">
        <v>110</v>
      </c>
      <c r="D1434" s="8" t="s">
        <v>2328</v>
      </c>
      <c r="E1434" s="8" t="s">
        <v>63</v>
      </c>
      <c r="F1434" s="8">
        <v>0</v>
      </c>
      <c r="G1434" s="8">
        <v>3</v>
      </c>
      <c r="H1434" s="6" t="s">
        <v>344</v>
      </c>
      <c r="I1434" s="184" t="s">
        <v>11392</v>
      </c>
      <c r="J1434" s="184" t="s">
        <v>11392</v>
      </c>
      <c r="K1434" s="184" t="s">
        <v>11391</v>
      </c>
      <c r="L1434" s="8">
        <v>14</v>
      </c>
      <c r="M1434" s="116"/>
      <c r="P14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&lt;tr&gt;&lt;td&gt;60201-1800&lt;/td&gt;&lt;td&gt;2100mm pipe culvert&lt;/td&gt;&lt;td&gt;m&lt;/td&gt;&lt;td&gt;84-INCH PIPE CULVERT&lt;/td&gt;&lt;td&gt;LNFT&lt;/td&gt;&lt;td&gt;0&lt;/td&gt;&lt;td&gt;3&lt;/td&gt;&lt;td&gt;N&lt;/td&gt;&lt;td&gt; &lt;/td&gt;&lt;td&gt;&lt;/td&gt;&lt;/tr&gt;</v>
      </c>
      <c r="Q1434" s="106" t="str">
        <f>IF(PayItems[[#This Row],[Date Added / Modified]]&gt;0,TEXT(PayItems[[#This Row],[Date Added / Modified]],"m/d/yyy"),"")</f>
        <v/>
      </c>
    </row>
    <row r="1435" spans="1:17" x14ac:dyDescent="0.3">
      <c r="A1435" s="6" t="s">
        <v>2329</v>
      </c>
      <c r="B1435" s="8" t="s">
        <v>2330</v>
      </c>
      <c r="C1435" s="6" t="s">
        <v>110</v>
      </c>
      <c r="D1435" s="8" t="s">
        <v>2331</v>
      </c>
      <c r="E1435" s="8" t="s">
        <v>63</v>
      </c>
      <c r="F1435" s="8">
        <v>0</v>
      </c>
      <c r="G1435" s="8">
        <v>3</v>
      </c>
      <c r="H1435" s="6" t="s">
        <v>344</v>
      </c>
      <c r="I1435" s="184" t="s">
        <v>11392</v>
      </c>
      <c r="J1435" s="184" t="s">
        <v>11392</v>
      </c>
      <c r="K1435" s="184" t="s">
        <v>11391</v>
      </c>
      <c r="L1435" s="8">
        <v>14</v>
      </c>
      <c r="M1435" s="116"/>
      <c r="P14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&lt;tr&gt;&lt;td&gt;60201-1900&lt;/td&gt;&lt;td&gt;2250mm pipe culvert&lt;/td&gt;&lt;td&gt;m&lt;/td&gt;&lt;td&gt;90-INCH PIPE CULVERT&lt;/td&gt;&lt;td&gt;LNFT&lt;/td&gt;&lt;td&gt;0&lt;/td&gt;&lt;td&gt;3&lt;/td&gt;&lt;td&gt;N&lt;/td&gt;&lt;td&gt; &lt;/td&gt;&lt;td&gt;&lt;/td&gt;&lt;/tr&gt;</v>
      </c>
      <c r="Q1435" s="106" t="str">
        <f>IF(PayItems[[#This Row],[Date Added / Modified]]&gt;0,TEXT(PayItems[[#This Row],[Date Added / Modified]],"m/d/yyy"),"")</f>
        <v/>
      </c>
    </row>
    <row r="1436" spans="1:17" x14ac:dyDescent="0.3">
      <c r="A1436" s="6" t="s">
        <v>2332</v>
      </c>
      <c r="B1436" s="8" t="s">
        <v>2333</v>
      </c>
      <c r="C1436" s="6" t="s">
        <v>110</v>
      </c>
      <c r="D1436" s="8" t="s">
        <v>2334</v>
      </c>
      <c r="E1436" s="8" t="s">
        <v>63</v>
      </c>
      <c r="F1436" s="8">
        <v>0</v>
      </c>
      <c r="G1436" s="8">
        <v>3</v>
      </c>
      <c r="H1436" s="6" t="s">
        <v>344</v>
      </c>
      <c r="I1436" s="184" t="s">
        <v>11392</v>
      </c>
      <c r="J1436" s="184" t="s">
        <v>11392</v>
      </c>
      <c r="K1436" s="184" t="s">
        <v>11391</v>
      </c>
      <c r="L1436" s="8">
        <v>14</v>
      </c>
      <c r="M1436" s="116"/>
      <c r="P14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&lt;tr&gt;&lt;td&gt;60201-2000&lt;/td&gt;&lt;td&gt;2400mm pipe culvert&lt;/td&gt;&lt;td&gt;m&lt;/td&gt;&lt;td&gt;96-INCH PIPE CULVERT&lt;/td&gt;&lt;td&gt;LNFT&lt;/td&gt;&lt;td&gt;0&lt;/td&gt;&lt;td&gt;3&lt;/td&gt;&lt;td&gt;N&lt;/td&gt;&lt;td&gt; &lt;/td&gt;&lt;td&gt;&lt;/td&gt;&lt;/tr&gt;</v>
      </c>
      <c r="Q1436" s="106" t="str">
        <f>IF(PayItems[[#This Row],[Date Added / Modified]]&gt;0,TEXT(PayItems[[#This Row],[Date Added / Modified]],"m/d/yyy"),"")</f>
        <v/>
      </c>
    </row>
    <row r="1437" spans="1:17" x14ac:dyDescent="0.3">
      <c r="A1437" s="6" t="s">
        <v>2335</v>
      </c>
      <c r="B1437" s="6" t="s">
        <v>2336</v>
      </c>
      <c r="C1437" s="6" t="s">
        <v>110</v>
      </c>
      <c r="D1437" s="6" t="s">
        <v>2337</v>
      </c>
      <c r="E1437" s="8" t="s">
        <v>63</v>
      </c>
      <c r="F1437" s="8">
        <v>0</v>
      </c>
      <c r="G1437" s="8">
        <v>3</v>
      </c>
      <c r="H1437" s="6" t="s">
        <v>344</v>
      </c>
      <c r="I1437" s="184" t="s">
        <v>11392</v>
      </c>
      <c r="J1437" s="184" t="s">
        <v>11392</v>
      </c>
      <c r="K1437" s="184" t="s">
        <v>11391</v>
      </c>
      <c r="L1437" s="8">
        <v>14</v>
      </c>
      <c r="M1437" s="116"/>
      <c r="P14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&lt;tr&gt;&lt;td&gt;60201-2100&lt;/td&gt;&lt;td&gt;2550mm pipe culvert&lt;/td&gt;&lt;td&gt;m&lt;/td&gt;&lt;td&gt;102-INCH PIPE CULVERT&lt;/td&gt;&lt;td&gt;LNFT&lt;/td&gt;&lt;td&gt;0&lt;/td&gt;&lt;td&gt;3&lt;/td&gt;&lt;td&gt;N&lt;/td&gt;&lt;td&gt; &lt;/td&gt;&lt;td&gt;&lt;/td&gt;&lt;/tr&gt;</v>
      </c>
      <c r="Q1437" s="106" t="str">
        <f>IF(PayItems[[#This Row],[Date Added / Modified]]&gt;0,TEXT(PayItems[[#This Row],[Date Added / Modified]],"m/d/yyy"),"")</f>
        <v/>
      </c>
    </row>
    <row r="1438" spans="1:17" x14ac:dyDescent="0.3">
      <c r="A1438" s="6" t="s">
        <v>2338</v>
      </c>
      <c r="B1438" s="6" t="s">
        <v>2339</v>
      </c>
      <c r="C1438" s="6" t="s">
        <v>110</v>
      </c>
      <c r="D1438" s="6" t="s">
        <v>2340</v>
      </c>
      <c r="E1438" s="8" t="s">
        <v>63</v>
      </c>
      <c r="F1438" s="8">
        <v>0</v>
      </c>
      <c r="G1438" s="8">
        <v>3</v>
      </c>
      <c r="H1438" s="6" t="s">
        <v>344</v>
      </c>
      <c r="I1438" s="184" t="s">
        <v>11392</v>
      </c>
      <c r="J1438" s="184" t="s">
        <v>11392</v>
      </c>
      <c r="K1438" s="184" t="s">
        <v>11391</v>
      </c>
      <c r="L1438" s="8">
        <v>14</v>
      </c>
      <c r="M1438" s="116"/>
      <c r="P14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&lt;tr&gt;&lt;td&gt;60201-2200&lt;/td&gt;&lt;td&gt;2700mm pipe culvert&lt;/td&gt;&lt;td&gt;m&lt;/td&gt;&lt;td&gt;108-INCH PIPE CULVERT&lt;/td&gt;&lt;td&gt;LNFT&lt;/td&gt;&lt;td&gt;0&lt;/td&gt;&lt;td&gt;3&lt;/td&gt;&lt;td&gt;N&lt;/td&gt;&lt;td&gt; &lt;/td&gt;&lt;td&gt;&lt;/td&gt;&lt;/tr&gt;</v>
      </c>
      <c r="Q1438" s="106" t="str">
        <f>IF(PayItems[[#This Row],[Date Added / Modified]]&gt;0,TEXT(PayItems[[#This Row],[Date Added / Modified]],"m/d/yyy"),"")</f>
        <v/>
      </c>
    </row>
    <row r="1439" spans="1:17" x14ac:dyDescent="0.3">
      <c r="A1439" s="6" t="s">
        <v>2341</v>
      </c>
      <c r="B1439" s="6" t="s">
        <v>2342</v>
      </c>
      <c r="C1439" s="6" t="s">
        <v>110</v>
      </c>
      <c r="D1439" s="6" t="s">
        <v>2343</v>
      </c>
      <c r="E1439" s="8" t="s">
        <v>63</v>
      </c>
      <c r="F1439" s="8">
        <v>0</v>
      </c>
      <c r="G1439" s="8">
        <v>3</v>
      </c>
      <c r="H1439" s="6" t="s">
        <v>344</v>
      </c>
      <c r="I1439" s="184" t="s">
        <v>11392</v>
      </c>
      <c r="J1439" s="184" t="s">
        <v>11392</v>
      </c>
      <c r="K1439" s="184" t="s">
        <v>11391</v>
      </c>
      <c r="L1439" s="8">
        <v>14</v>
      </c>
      <c r="M1439" s="116"/>
      <c r="P14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&lt;tr&gt;&lt;td&gt;60201-2250&lt;/td&gt;&lt;td&gt;2850mm pipe culvert&lt;/td&gt;&lt;td&gt;m&lt;/td&gt;&lt;td&gt;114-INCH PIPE CULVERT&lt;/td&gt;&lt;td&gt;LNFT&lt;/td&gt;&lt;td&gt;0&lt;/td&gt;&lt;td&gt;3&lt;/td&gt;&lt;td&gt;N&lt;/td&gt;&lt;td&gt; &lt;/td&gt;&lt;td&gt;&lt;/td&gt;&lt;/tr&gt;</v>
      </c>
      <c r="Q1439" s="106" t="str">
        <f>IF(PayItems[[#This Row],[Date Added / Modified]]&gt;0,TEXT(PayItems[[#This Row],[Date Added / Modified]],"m/d/yyy"),"")</f>
        <v/>
      </c>
    </row>
    <row r="1440" spans="1:17" x14ac:dyDescent="0.3">
      <c r="A1440" s="6" t="s">
        <v>2344</v>
      </c>
      <c r="B1440" s="6" t="s">
        <v>2345</v>
      </c>
      <c r="C1440" s="6" t="s">
        <v>110</v>
      </c>
      <c r="D1440" s="6" t="s">
        <v>2346</v>
      </c>
      <c r="E1440" s="8" t="s">
        <v>63</v>
      </c>
      <c r="F1440" s="8">
        <v>0</v>
      </c>
      <c r="G1440" s="8">
        <v>3</v>
      </c>
      <c r="H1440" s="6" t="s">
        <v>344</v>
      </c>
      <c r="I1440" s="184" t="s">
        <v>11392</v>
      </c>
      <c r="J1440" s="184" t="s">
        <v>11392</v>
      </c>
      <c r="K1440" s="184" t="s">
        <v>11391</v>
      </c>
      <c r="L1440" s="8">
        <v>14</v>
      </c>
      <c r="M1440" s="116"/>
      <c r="P14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&lt;tr&gt;&lt;td&gt;60201-2300&lt;/td&gt;&lt;td&gt;3000mm pipe culvert&lt;/td&gt;&lt;td&gt;m&lt;/td&gt;&lt;td&gt;120-INCH PIPE CULVERT&lt;/td&gt;&lt;td&gt;LNFT&lt;/td&gt;&lt;td&gt;0&lt;/td&gt;&lt;td&gt;3&lt;/td&gt;&lt;td&gt;N&lt;/td&gt;&lt;td&gt; &lt;/td&gt;&lt;td&gt;&lt;/td&gt;&lt;/tr&gt;</v>
      </c>
      <c r="Q1440" s="106" t="str">
        <f>IF(PayItems[[#This Row],[Date Added / Modified]]&gt;0,TEXT(PayItems[[#This Row],[Date Added / Modified]],"m/d/yyy"),"")</f>
        <v/>
      </c>
    </row>
    <row r="1441" spans="1:17" x14ac:dyDescent="0.3">
      <c r="A1441" s="6" t="s">
        <v>2347</v>
      </c>
      <c r="B1441" s="6" t="s">
        <v>2348</v>
      </c>
      <c r="C1441" s="6" t="s">
        <v>110</v>
      </c>
      <c r="D1441" s="6" t="s">
        <v>2349</v>
      </c>
      <c r="E1441" s="8" t="s">
        <v>63</v>
      </c>
      <c r="F1441" s="8">
        <v>0</v>
      </c>
      <c r="G1441" s="8">
        <v>3</v>
      </c>
      <c r="H1441" s="6" t="s">
        <v>344</v>
      </c>
      <c r="I1441" s="184" t="s">
        <v>11392</v>
      </c>
      <c r="J1441" s="184" t="s">
        <v>11392</v>
      </c>
      <c r="K1441" s="184" t="s">
        <v>11391</v>
      </c>
      <c r="L1441" s="8">
        <v>14</v>
      </c>
      <c r="M1441" s="116"/>
      <c r="P14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&lt;tr&gt;&lt;td&gt;60201-2400&lt;/td&gt;&lt;td&gt;3300mm pipe culvert&lt;/td&gt;&lt;td&gt;m&lt;/td&gt;&lt;td&gt;132-INCH PIPE CULVERT&lt;/td&gt;&lt;td&gt;LNFT&lt;/td&gt;&lt;td&gt;0&lt;/td&gt;&lt;td&gt;3&lt;/td&gt;&lt;td&gt;N&lt;/td&gt;&lt;td&gt; &lt;/td&gt;&lt;td&gt;&lt;/td&gt;&lt;/tr&gt;</v>
      </c>
      <c r="Q1441" s="106" t="str">
        <f>IF(PayItems[[#This Row],[Date Added / Modified]]&gt;0,TEXT(PayItems[[#This Row],[Date Added / Modified]],"m/d/yyy"),"")</f>
        <v/>
      </c>
    </row>
    <row r="1442" spans="1:17" x14ac:dyDescent="0.3">
      <c r="A1442" s="6" t="s">
        <v>2350</v>
      </c>
      <c r="B1442" s="6" t="s">
        <v>2351</v>
      </c>
      <c r="C1442" s="6" t="s">
        <v>110</v>
      </c>
      <c r="D1442" s="6" t="s">
        <v>2352</v>
      </c>
      <c r="E1442" s="8" t="s">
        <v>63</v>
      </c>
      <c r="F1442" s="8">
        <v>0</v>
      </c>
      <c r="G1442" s="8">
        <v>3</v>
      </c>
      <c r="H1442" s="6" t="s">
        <v>344</v>
      </c>
      <c r="I1442" s="184" t="s">
        <v>11392</v>
      </c>
      <c r="J1442" s="184" t="s">
        <v>11392</v>
      </c>
      <c r="K1442" s="184" t="s">
        <v>11391</v>
      </c>
      <c r="L1442" s="8">
        <v>14</v>
      </c>
      <c r="M1442" s="116"/>
      <c r="P14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&lt;tr&gt;&lt;td&gt;60201-2500&lt;/td&gt;&lt;td&gt;3600mm pipe culvert&lt;/td&gt;&lt;td&gt;m&lt;/td&gt;&lt;td&gt;144-INCH PIPE CULVERT&lt;/td&gt;&lt;td&gt;LNFT&lt;/td&gt;&lt;td&gt;0&lt;/td&gt;&lt;td&gt;3&lt;/td&gt;&lt;td&gt;N&lt;/td&gt;&lt;td&gt; &lt;/td&gt;&lt;td&gt;&lt;/td&gt;&lt;/tr&gt;</v>
      </c>
      <c r="Q1442" s="106" t="str">
        <f>IF(PayItems[[#This Row],[Date Added / Modified]]&gt;0,TEXT(PayItems[[#This Row],[Date Added / Modified]],"m/d/yyy"),"")</f>
        <v/>
      </c>
    </row>
    <row r="1443" spans="1:17" x14ac:dyDescent="0.3">
      <c r="A1443" s="6" t="s">
        <v>2353</v>
      </c>
      <c r="B1443" s="8" t="s">
        <v>2354</v>
      </c>
      <c r="C1443" s="6" t="s">
        <v>110</v>
      </c>
      <c r="D1443" s="8" t="s">
        <v>2355</v>
      </c>
      <c r="E1443" s="8" t="s">
        <v>63</v>
      </c>
      <c r="F1443" s="8">
        <v>0</v>
      </c>
      <c r="G1443" s="8">
        <v>3</v>
      </c>
      <c r="H1443" s="6" t="s">
        <v>344</v>
      </c>
      <c r="I1443" s="184" t="s">
        <v>11392</v>
      </c>
      <c r="J1443" s="184" t="s">
        <v>11392</v>
      </c>
      <c r="K1443" s="184" t="s">
        <v>11391</v>
      </c>
      <c r="L1443" s="8">
        <v>14</v>
      </c>
      <c r="M1443" s="116"/>
      <c r="P14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&lt;tr&gt;&lt;td&gt;60202-0100&lt;/td&gt;&lt;td&gt;375mm equivalent diameter arch or elliptical pipe culvert&lt;/td&gt;&lt;td&gt;m&lt;/td&gt;&lt;td&gt;15-INCH EQUIVALENT DIAMETER ARCH OR ELLIPTICAL PIPE CULVERT&lt;/td&gt;&lt;td&gt;LNFT&lt;/td&gt;&lt;td&gt;0&lt;/td&gt;&lt;td&gt;3&lt;/td&gt;&lt;td&gt;N&lt;/td&gt;&lt;td&gt; &lt;/td&gt;&lt;td&gt;&lt;/td&gt;&lt;/tr&gt;</v>
      </c>
      <c r="Q1443" s="106" t="str">
        <f>IF(PayItems[[#This Row],[Date Added / Modified]]&gt;0,TEXT(PayItems[[#This Row],[Date Added / Modified]],"m/d/yyy"),"")</f>
        <v/>
      </c>
    </row>
    <row r="1444" spans="1:17" x14ac:dyDescent="0.3">
      <c r="A1444" s="6" t="s">
        <v>2356</v>
      </c>
      <c r="B1444" s="8" t="s">
        <v>2357</v>
      </c>
      <c r="C1444" s="6" t="s">
        <v>110</v>
      </c>
      <c r="D1444" s="8" t="s">
        <v>2358</v>
      </c>
      <c r="E1444" s="8" t="s">
        <v>63</v>
      </c>
      <c r="F1444" s="8">
        <v>0</v>
      </c>
      <c r="G1444" s="8">
        <v>3</v>
      </c>
      <c r="H1444" s="6" t="s">
        <v>344</v>
      </c>
      <c r="I1444" s="184" t="s">
        <v>11392</v>
      </c>
      <c r="J1444" s="184" t="s">
        <v>11392</v>
      </c>
      <c r="K1444" s="184" t="s">
        <v>11391</v>
      </c>
      <c r="L1444" s="8">
        <v>14</v>
      </c>
      <c r="M1444" s="116"/>
      <c r="P14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&lt;tr&gt;&lt;td&gt;60202-0200&lt;/td&gt;&lt;td&gt;450mm equivalent diameter arch or elliptical pipe culvert&lt;/td&gt;&lt;td&gt;m&lt;/td&gt;&lt;td&gt;18-INCH EQUIVALENT DIAMETER ARCH OR ELLIPTICAL PIPE CULVERT&lt;/td&gt;&lt;td&gt;LNFT&lt;/td&gt;&lt;td&gt;0&lt;/td&gt;&lt;td&gt;3&lt;/td&gt;&lt;td&gt;N&lt;/td&gt;&lt;td&gt; &lt;/td&gt;&lt;td&gt;&lt;/td&gt;&lt;/tr&gt;</v>
      </c>
      <c r="Q1444" s="106" t="str">
        <f>IF(PayItems[[#This Row],[Date Added / Modified]]&gt;0,TEXT(PayItems[[#This Row],[Date Added / Modified]],"m/d/yyy"),"")</f>
        <v/>
      </c>
    </row>
    <row r="1445" spans="1:17" x14ac:dyDescent="0.3">
      <c r="A1445" s="6" t="s">
        <v>2359</v>
      </c>
      <c r="B1445" s="8" t="s">
        <v>2360</v>
      </c>
      <c r="C1445" s="6" t="s">
        <v>110</v>
      </c>
      <c r="D1445" s="8" t="s">
        <v>2361</v>
      </c>
      <c r="E1445" s="8" t="s">
        <v>63</v>
      </c>
      <c r="F1445" s="8">
        <v>0</v>
      </c>
      <c r="G1445" s="8">
        <v>3</v>
      </c>
      <c r="H1445" s="6" t="s">
        <v>344</v>
      </c>
      <c r="I1445" s="184" t="s">
        <v>11392</v>
      </c>
      <c r="J1445" s="184" t="s">
        <v>11392</v>
      </c>
      <c r="K1445" s="184" t="s">
        <v>11391</v>
      </c>
      <c r="L1445" s="8">
        <v>14</v>
      </c>
      <c r="M1445" s="116"/>
      <c r="P14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&lt;tr&gt;&lt;td&gt;60202-0300&lt;/td&gt;&lt;td&gt;525mm equivalent diameter arch or elliptical pipe culvert&lt;/td&gt;&lt;td&gt;m&lt;/td&gt;&lt;td&gt;21-INCH EQUIVALENT DIAMETER ARCH OR ELLIPTICAL PIPE CULVERT&lt;/td&gt;&lt;td&gt;LNFT&lt;/td&gt;&lt;td&gt;0&lt;/td&gt;&lt;td&gt;3&lt;/td&gt;&lt;td&gt;N&lt;/td&gt;&lt;td&gt; &lt;/td&gt;&lt;td&gt;&lt;/td&gt;&lt;/tr&gt;</v>
      </c>
      <c r="Q1445" s="106" t="str">
        <f>IF(PayItems[[#This Row],[Date Added / Modified]]&gt;0,TEXT(PayItems[[#This Row],[Date Added / Modified]],"m/d/yyy"),"")</f>
        <v/>
      </c>
    </row>
    <row r="1446" spans="1:17" x14ac:dyDescent="0.3">
      <c r="A1446" s="6" t="s">
        <v>2362</v>
      </c>
      <c r="B1446" s="8" t="s">
        <v>2363</v>
      </c>
      <c r="C1446" s="6" t="s">
        <v>110</v>
      </c>
      <c r="D1446" s="8" t="s">
        <v>2364</v>
      </c>
      <c r="E1446" s="8" t="s">
        <v>63</v>
      </c>
      <c r="F1446" s="8">
        <v>0</v>
      </c>
      <c r="G1446" s="8">
        <v>3</v>
      </c>
      <c r="H1446" s="6" t="s">
        <v>344</v>
      </c>
      <c r="I1446" s="184" t="s">
        <v>11392</v>
      </c>
      <c r="J1446" s="184" t="s">
        <v>11392</v>
      </c>
      <c r="K1446" s="184" t="s">
        <v>11391</v>
      </c>
      <c r="L1446" s="8">
        <v>14</v>
      </c>
      <c r="M1446" s="116"/>
      <c r="P14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&lt;tr&gt;&lt;td&gt;60202-0400&lt;/td&gt;&lt;td&gt;600mm equivalent diameter arch or elliptical pipe culvert&lt;/td&gt;&lt;td&gt;m&lt;/td&gt;&lt;td&gt;24-INCH EQUIVALENT DIAMETER ARCH OR ELLIPTICAL PIPE CULVERT&lt;/td&gt;&lt;td&gt;LNFT&lt;/td&gt;&lt;td&gt;0&lt;/td&gt;&lt;td&gt;3&lt;/td&gt;&lt;td&gt;N&lt;/td&gt;&lt;td&gt; &lt;/td&gt;&lt;td&gt;&lt;/td&gt;&lt;/tr&gt;</v>
      </c>
      <c r="Q1446" s="106" t="str">
        <f>IF(PayItems[[#This Row],[Date Added / Modified]]&gt;0,TEXT(PayItems[[#This Row],[Date Added / Modified]],"m/d/yyy"),"")</f>
        <v/>
      </c>
    </row>
    <row r="1447" spans="1:17" x14ac:dyDescent="0.3">
      <c r="A1447" s="6" t="s">
        <v>2365</v>
      </c>
      <c r="B1447" s="8" t="s">
        <v>2366</v>
      </c>
      <c r="C1447" s="6" t="s">
        <v>110</v>
      </c>
      <c r="D1447" s="8" t="s">
        <v>2367</v>
      </c>
      <c r="E1447" s="8" t="s">
        <v>63</v>
      </c>
      <c r="F1447" s="8">
        <v>0</v>
      </c>
      <c r="G1447" s="8">
        <v>3</v>
      </c>
      <c r="H1447" s="6" t="s">
        <v>344</v>
      </c>
      <c r="I1447" s="184" t="s">
        <v>11392</v>
      </c>
      <c r="J1447" s="184" t="s">
        <v>11392</v>
      </c>
      <c r="K1447" s="184" t="s">
        <v>11391</v>
      </c>
      <c r="L1447" s="8">
        <v>14</v>
      </c>
      <c r="M1447" s="116"/>
      <c r="P14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&lt;tr&gt;&lt;td&gt;60202-0500&lt;/td&gt;&lt;td&gt;750mm equivalent diameter arch or elliptical pipe culvert&lt;/td&gt;&lt;td&gt;m&lt;/td&gt;&lt;td&gt;30-INCH EQUIVALENT DIAMETER ARCH OR ELLIPTICAL PIPE CULVERT&lt;/td&gt;&lt;td&gt;LNFT&lt;/td&gt;&lt;td&gt;0&lt;/td&gt;&lt;td&gt;3&lt;/td&gt;&lt;td&gt;N&lt;/td&gt;&lt;td&gt; &lt;/td&gt;&lt;td&gt;&lt;/td&gt;&lt;/tr&gt;</v>
      </c>
      <c r="Q1447" s="106" t="str">
        <f>IF(PayItems[[#This Row],[Date Added / Modified]]&gt;0,TEXT(PayItems[[#This Row],[Date Added / Modified]],"m/d/yyy"),"")</f>
        <v/>
      </c>
    </row>
    <row r="1448" spans="1:17" x14ac:dyDescent="0.3">
      <c r="A1448" s="6" t="s">
        <v>2368</v>
      </c>
      <c r="B1448" s="8" t="s">
        <v>2369</v>
      </c>
      <c r="C1448" s="6" t="s">
        <v>110</v>
      </c>
      <c r="D1448" s="8" t="s">
        <v>2370</v>
      </c>
      <c r="E1448" s="8" t="s">
        <v>63</v>
      </c>
      <c r="F1448" s="8">
        <v>0</v>
      </c>
      <c r="G1448" s="8">
        <v>3</v>
      </c>
      <c r="H1448" s="6" t="s">
        <v>344</v>
      </c>
      <c r="I1448" s="184" t="s">
        <v>11392</v>
      </c>
      <c r="J1448" s="184" t="s">
        <v>11392</v>
      </c>
      <c r="K1448" s="184" t="s">
        <v>11391</v>
      </c>
      <c r="L1448" s="8">
        <v>14</v>
      </c>
      <c r="M1448" s="116"/>
      <c r="P14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&lt;tr&gt;&lt;td&gt;60202-0600&lt;/td&gt;&lt;td&gt;900mm equivalent diameter arch or elliptical pipe culvert&lt;/td&gt;&lt;td&gt;m&lt;/td&gt;&lt;td&gt;36-INCH EQUIVALENT DIAMETER ARCH OR ELLIPTICAL PIPE CULVERT&lt;/td&gt;&lt;td&gt;LNFT&lt;/td&gt;&lt;td&gt;0&lt;/td&gt;&lt;td&gt;3&lt;/td&gt;&lt;td&gt;N&lt;/td&gt;&lt;td&gt; &lt;/td&gt;&lt;td&gt;&lt;/td&gt;&lt;/tr&gt;</v>
      </c>
      <c r="Q1448" s="106" t="str">
        <f>IF(PayItems[[#This Row],[Date Added / Modified]]&gt;0,TEXT(PayItems[[#This Row],[Date Added / Modified]],"m/d/yyy"),"")</f>
        <v/>
      </c>
    </row>
    <row r="1449" spans="1:17" x14ac:dyDescent="0.3">
      <c r="A1449" s="6" t="s">
        <v>2371</v>
      </c>
      <c r="B1449" s="8" t="s">
        <v>2372</v>
      </c>
      <c r="C1449" s="6" t="s">
        <v>110</v>
      </c>
      <c r="D1449" s="8" t="s">
        <v>2373</v>
      </c>
      <c r="E1449" s="8" t="s">
        <v>63</v>
      </c>
      <c r="F1449" s="8">
        <v>0</v>
      </c>
      <c r="G1449" s="8">
        <v>3</v>
      </c>
      <c r="H1449" s="6" t="s">
        <v>344</v>
      </c>
      <c r="I1449" s="184" t="s">
        <v>11392</v>
      </c>
      <c r="J1449" s="184" t="s">
        <v>11392</v>
      </c>
      <c r="K1449" s="184" t="s">
        <v>11391</v>
      </c>
      <c r="L1449" s="8">
        <v>14</v>
      </c>
      <c r="M1449" s="116"/>
      <c r="P14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&lt;tr&gt;&lt;td&gt;60202-0700&lt;/td&gt;&lt;td&gt;1050mm equivalent diameter arch or elliptical pipe culvert&lt;/td&gt;&lt;td&gt;m&lt;/td&gt;&lt;td&gt;42-INCH EQUIVALENT DIAMETER ARCH OR ELLIPTICAL PIPE CULVERT&lt;/td&gt;&lt;td&gt;LNFT&lt;/td&gt;&lt;td&gt;0&lt;/td&gt;&lt;td&gt;3&lt;/td&gt;&lt;td&gt;N&lt;/td&gt;&lt;td&gt; &lt;/td&gt;&lt;td&gt;&lt;/td&gt;&lt;/tr&gt;</v>
      </c>
      <c r="Q1449" s="106" t="str">
        <f>IF(PayItems[[#This Row],[Date Added / Modified]]&gt;0,TEXT(PayItems[[#This Row],[Date Added / Modified]],"m/d/yyy"),"")</f>
        <v/>
      </c>
    </row>
    <row r="1450" spans="1:17" x14ac:dyDescent="0.3">
      <c r="A1450" s="6" t="s">
        <v>2374</v>
      </c>
      <c r="B1450" s="8" t="s">
        <v>2375</v>
      </c>
      <c r="C1450" s="6" t="s">
        <v>110</v>
      </c>
      <c r="D1450" s="8" t="s">
        <v>2376</v>
      </c>
      <c r="E1450" s="8" t="s">
        <v>63</v>
      </c>
      <c r="F1450" s="8">
        <v>0</v>
      </c>
      <c r="G1450" s="8">
        <v>3</v>
      </c>
      <c r="H1450" s="6" t="s">
        <v>344</v>
      </c>
      <c r="I1450" s="184" t="s">
        <v>11392</v>
      </c>
      <c r="J1450" s="184" t="s">
        <v>11392</v>
      </c>
      <c r="K1450" s="184" t="s">
        <v>11391</v>
      </c>
      <c r="L1450" s="8">
        <v>14</v>
      </c>
      <c r="M1450" s="116"/>
      <c r="P14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&lt;tr&gt;&lt;td&gt;60202-0800&lt;/td&gt;&lt;td&gt;1200mm equivalent diameter arch or elliptical pipe culvert&lt;/td&gt;&lt;td&gt;m&lt;/td&gt;&lt;td&gt;48-INCH EQUIVALENT DIAMETER ARCH OR ELLIPTICAL PIPE CULVERT&lt;/td&gt;&lt;td&gt;LNFT&lt;/td&gt;&lt;td&gt;0&lt;/td&gt;&lt;td&gt;3&lt;/td&gt;&lt;td&gt;N&lt;/td&gt;&lt;td&gt; &lt;/td&gt;&lt;td&gt;&lt;/td&gt;&lt;/tr&gt;</v>
      </c>
      <c r="Q1450" s="106" t="str">
        <f>IF(PayItems[[#This Row],[Date Added / Modified]]&gt;0,TEXT(PayItems[[#This Row],[Date Added / Modified]],"m/d/yyy"),"")</f>
        <v/>
      </c>
    </row>
    <row r="1451" spans="1:17" x14ac:dyDescent="0.3">
      <c r="A1451" s="6" t="s">
        <v>2377</v>
      </c>
      <c r="B1451" s="8" t="s">
        <v>2378</v>
      </c>
      <c r="C1451" s="6" t="s">
        <v>110</v>
      </c>
      <c r="D1451" s="8" t="s">
        <v>2379</v>
      </c>
      <c r="E1451" s="8" t="s">
        <v>63</v>
      </c>
      <c r="F1451" s="8">
        <v>0</v>
      </c>
      <c r="G1451" s="8">
        <v>3</v>
      </c>
      <c r="H1451" s="6" t="s">
        <v>344</v>
      </c>
      <c r="I1451" s="184" t="s">
        <v>11392</v>
      </c>
      <c r="J1451" s="184" t="s">
        <v>11392</v>
      </c>
      <c r="K1451" s="184" t="s">
        <v>11391</v>
      </c>
      <c r="L1451" s="8">
        <v>14</v>
      </c>
      <c r="M1451" s="116"/>
      <c r="P14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&lt;tr&gt;&lt;td&gt;60202-0900&lt;/td&gt;&lt;td&gt;1350mm equivalent diameter arch or elliptical pipe culvert&lt;/td&gt;&lt;td&gt;m&lt;/td&gt;&lt;td&gt;54-INCH EQUIVALENT DIAMETER ARCH OR ELLIPTICAL PIPE CULVERT&lt;/td&gt;&lt;td&gt;LNFT&lt;/td&gt;&lt;td&gt;0&lt;/td&gt;&lt;td&gt;3&lt;/td&gt;&lt;td&gt;N&lt;/td&gt;&lt;td&gt; &lt;/td&gt;&lt;td&gt;&lt;/td&gt;&lt;/tr&gt;</v>
      </c>
      <c r="Q1451" s="106" t="str">
        <f>IF(PayItems[[#This Row],[Date Added / Modified]]&gt;0,TEXT(PayItems[[#This Row],[Date Added / Modified]],"m/d/yyy"),"")</f>
        <v/>
      </c>
    </row>
    <row r="1452" spans="1:17" x14ac:dyDescent="0.3">
      <c r="A1452" s="6" t="s">
        <v>2380</v>
      </c>
      <c r="B1452" s="8" t="s">
        <v>2381</v>
      </c>
      <c r="C1452" s="6" t="s">
        <v>110</v>
      </c>
      <c r="D1452" s="8" t="s">
        <v>2382</v>
      </c>
      <c r="E1452" s="8" t="s">
        <v>63</v>
      </c>
      <c r="F1452" s="8">
        <v>0</v>
      </c>
      <c r="G1452" s="8">
        <v>3</v>
      </c>
      <c r="H1452" s="6" t="s">
        <v>344</v>
      </c>
      <c r="I1452" s="184" t="s">
        <v>11392</v>
      </c>
      <c r="J1452" s="184" t="s">
        <v>11392</v>
      </c>
      <c r="K1452" s="184" t="s">
        <v>11391</v>
      </c>
      <c r="L1452" s="8">
        <v>14</v>
      </c>
      <c r="M1452" s="116"/>
      <c r="P14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&lt;tr&gt;&lt;td&gt;60202-1000&lt;/td&gt;&lt;td&gt;1500mm equivalent diameter arch or elliptical pipe culvert&lt;/td&gt;&lt;td&gt;m&lt;/td&gt;&lt;td&gt;60-INCH EQUIVALENT DIAMETER ARCH OR ELLIPTICAL PIPE CULVERT&lt;/td&gt;&lt;td&gt;LNFT&lt;/td&gt;&lt;td&gt;0&lt;/td&gt;&lt;td&gt;3&lt;/td&gt;&lt;td&gt;N&lt;/td&gt;&lt;td&gt; &lt;/td&gt;&lt;td&gt;&lt;/td&gt;&lt;/tr&gt;</v>
      </c>
      <c r="Q1452" s="106" t="str">
        <f>IF(PayItems[[#This Row],[Date Added / Modified]]&gt;0,TEXT(PayItems[[#This Row],[Date Added / Modified]],"m/d/yyy"),"")</f>
        <v/>
      </c>
    </row>
    <row r="1453" spans="1:17" x14ac:dyDescent="0.3">
      <c r="A1453" s="6" t="s">
        <v>2383</v>
      </c>
      <c r="B1453" s="8" t="s">
        <v>2384</v>
      </c>
      <c r="C1453" s="6" t="s">
        <v>110</v>
      </c>
      <c r="D1453" s="8" t="s">
        <v>2385</v>
      </c>
      <c r="E1453" s="8" t="s">
        <v>63</v>
      </c>
      <c r="F1453" s="8">
        <v>0</v>
      </c>
      <c r="G1453" s="8">
        <v>3</v>
      </c>
      <c r="H1453" s="6" t="s">
        <v>344</v>
      </c>
      <c r="I1453" s="184" t="s">
        <v>11392</v>
      </c>
      <c r="J1453" s="184" t="s">
        <v>11392</v>
      </c>
      <c r="K1453" s="184" t="s">
        <v>11391</v>
      </c>
      <c r="L1453" s="8">
        <v>14</v>
      </c>
      <c r="M1453" s="116"/>
      <c r="P14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&lt;tr&gt;&lt;td&gt;60202-1100&lt;/td&gt;&lt;td&gt;1650mm equivalent diameter arch or elliptical pipe culvert&lt;/td&gt;&lt;td&gt;m&lt;/td&gt;&lt;td&gt;66-INCH EQUIVALENT DIAMETER ARCH OR ELLIPTICAL PIPE CULVERT&lt;/td&gt;&lt;td&gt;LNFT&lt;/td&gt;&lt;td&gt;0&lt;/td&gt;&lt;td&gt;3&lt;/td&gt;&lt;td&gt;N&lt;/td&gt;&lt;td&gt; &lt;/td&gt;&lt;td&gt;&lt;/td&gt;&lt;/tr&gt;</v>
      </c>
      <c r="Q1453" s="106" t="str">
        <f>IF(PayItems[[#This Row],[Date Added / Modified]]&gt;0,TEXT(PayItems[[#This Row],[Date Added / Modified]],"m/d/yyy"),"")</f>
        <v/>
      </c>
    </row>
    <row r="1454" spans="1:17" x14ac:dyDescent="0.3">
      <c r="A1454" s="6" t="s">
        <v>2386</v>
      </c>
      <c r="B1454" s="8" t="s">
        <v>2387</v>
      </c>
      <c r="C1454" s="6" t="s">
        <v>110</v>
      </c>
      <c r="D1454" s="8" t="s">
        <v>2388</v>
      </c>
      <c r="E1454" s="8" t="s">
        <v>63</v>
      </c>
      <c r="F1454" s="8">
        <v>0</v>
      </c>
      <c r="G1454" s="8">
        <v>3</v>
      </c>
      <c r="H1454" s="6" t="s">
        <v>344</v>
      </c>
      <c r="I1454" s="184" t="s">
        <v>11392</v>
      </c>
      <c r="J1454" s="184" t="s">
        <v>11392</v>
      </c>
      <c r="K1454" s="184" t="s">
        <v>11391</v>
      </c>
      <c r="L1454" s="8">
        <v>14</v>
      </c>
      <c r="M1454" s="116"/>
      <c r="P14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&lt;tr&gt;&lt;td&gt;60202-1200&lt;/td&gt;&lt;td&gt;1800mm equivalent diameter arch or elliptical pipe culvert&lt;/td&gt;&lt;td&gt;m&lt;/td&gt;&lt;td&gt;72-INCH EQUIVALENT DIAMETER ARCH OR ELLIPTICAL PIPE CULVERT&lt;/td&gt;&lt;td&gt;LNFT&lt;/td&gt;&lt;td&gt;0&lt;/td&gt;&lt;td&gt;3&lt;/td&gt;&lt;td&gt;N&lt;/td&gt;&lt;td&gt; &lt;/td&gt;&lt;td&gt;&lt;/td&gt;&lt;/tr&gt;</v>
      </c>
      <c r="Q1454" s="106" t="str">
        <f>IF(PayItems[[#This Row],[Date Added / Modified]]&gt;0,TEXT(PayItems[[#This Row],[Date Added / Modified]],"m/d/yyy"),"")</f>
        <v/>
      </c>
    </row>
    <row r="1455" spans="1:17" x14ac:dyDescent="0.3">
      <c r="A1455" s="6" t="s">
        <v>2389</v>
      </c>
      <c r="B1455" s="8" t="s">
        <v>2390</v>
      </c>
      <c r="C1455" s="6" t="s">
        <v>110</v>
      </c>
      <c r="D1455" s="8" t="s">
        <v>2391</v>
      </c>
      <c r="E1455" s="8" t="s">
        <v>63</v>
      </c>
      <c r="F1455" s="8">
        <v>0</v>
      </c>
      <c r="G1455" s="8">
        <v>3</v>
      </c>
      <c r="H1455" s="6" t="s">
        <v>344</v>
      </c>
      <c r="I1455" s="184" t="s">
        <v>11392</v>
      </c>
      <c r="J1455" s="184" t="s">
        <v>11392</v>
      </c>
      <c r="K1455" s="184" t="s">
        <v>11391</v>
      </c>
      <c r="L1455" s="8">
        <v>14</v>
      </c>
      <c r="M1455" s="116"/>
      <c r="P14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&lt;tr&gt;&lt;td&gt;60202-1300&lt;/td&gt;&lt;td&gt;1950mm equivalent diameter arch or elliptical pipe culvert&lt;/td&gt;&lt;td&gt;m&lt;/td&gt;&lt;td&gt;78-INCH EQUIVALENT DIAMETER ARCH OR ELLIPTICAL PIPE CULVERT&lt;/td&gt;&lt;td&gt;LNFT&lt;/td&gt;&lt;td&gt;0&lt;/td&gt;&lt;td&gt;3&lt;/td&gt;&lt;td&gt;N&lt;/td&gt;&lt;td&gt; &lt;/td&gt;&lt;td&gt;&lt;/td&gt;&lt;/tr&gt;</v>
      </c>
      <c r="Q1455" s="106" t="str">
        <f>IF(PayItems[[#This Row],[Date Added / Modified]]&gt;0,TEXT(PayItems[[#This Row],[Date Added / Modified]],"m/d/yyy"),"")</f>
        <v/>
      </c>
    </row>
    <row r="1456" spans="1:17" x14ac:dyDescent="0.3">
      <c r="A1456" s="6" t="s">
        <v>2392</v>
      </c>
      <c r="B1456" s="8" t="s">
        <v>2393</v>
      </c>
      <c r="C1456" s="6" t="s">
        <v>110</v>
      </c>
      <c r="D1456" s="8" t="s">
        <v>2394</v>
      </c>
      <c r="E1456" s="8" t="s">
        <v>63</v>
      </c>
      <c r="F1456" s="8">
        <v>0</v>
      </c>
      <c r="G1456" s="8">
        <v>3</v>
      </c>
      <c r="H1456" s="6" t="s">
        <v>344</v>
      </c>
      <c r="I1456" s="184" t="s">
        <v>11392</v>
      </c>
      <c r="J1456" s="184" t="s">
        <v>11392</v>
      </c>
      <c r="K1456" s="184" t="s">
        <v>11391</v>
      </c>
      <c r="L1456" s="8">
        <v>14</v>
      </c>
      <c r="M1456" s="116"/>
      <c r="P14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&lt;tr&gt;&lt;td&gt;60202-1400&lt;/td&gt;&lt;td&gt;2100mm equivalent diameter arch or elliptical pipe culvert&lt;/td&gt;&lt;td&gt;m&lt;/td&gt;&lt;td&gt;84-INCH EQUIVALENT DIAMETER ARCH OR ELLIPTICAL PIPE CULVERT&lt;/td&gt;&lt;td&gt;LNFT&lt;/td&gt;&lt;td&gt;0&lt;/td&gt;&lt;td&gt;3&lt;/td&gt;&lt;td&gt;N&lt;/td&gt;&lt;td&gt; &lt;/td&gt;&lt;td&gt;&lt;/td&gt;&lt;/tr&gt;</v>
      </c>
      <c r="Q1456" s="106" t="str">
        <f>IF(PayItems[[#This Row],[Date Added / Modified]]&gt;0,TEXT(PayItems[[#This Row],[Date Added / Modified]],"m/d/yyy"),"")</f>
        <v/>
      </c>
    </row>
    <row r="1457" spans="1:17" x14ac:dyDescent="0.3">
      <c r="A1457" s="6" t="s">
        <v>2395</v>
      </c>
      <c r="B1457" s="8" t="s">
        <v>2396</v>
      </c>
      <c r="C1457" s="6" t="s">
        <v>110</v>
      </c>
      <c r="D1457" s="8" t="s">
        <v>2397</v>
      </c>
      <c r="E1457" s="8" t="s">
        <v>63</v>
      </c>
      <c r="F1457" s="8">
        <v>0</v>
      </c>
      <c r="G1457" s="8">
        <v>3</v>
      </c>
      <c r="H1457" s="6" t="s">
        <v>344</v>
      </c>
      <c r="I1457" s="184" t="s">
        <v>11392</v>
      </c>
      <c r="J1457" s="184" t="s">
        <v>11392</v>
      </c>
      <c r="K1457" s="184" t="s">
        <v>11391</v>
      </c>
      <c r="L1457" s="8">
        <v>14</v>
      </c>
      <c r="M1457" s="116"/>
      <c r="P14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&lt;tr&gt;&lt;td&gt;60202-1500&lt;/td&gt;&lt;td&gt;2250mm equivalent diameter arch or elliptical pipe culvert&lt;/td&gt;&lt;td&gt;m&lt;/td&gt;&lt;td&gt;90-INCH EQUIVALENT DIAMETER ARCH OR ELLIPTICAL PIPE CULVERT&lt;/td&gt;&lt;td&gt;LNFT&lt;/td&gt;&lt;td&gt;0&lt;/td&gt;&lt;td&gt;3&lt;/td&gt;&lt;td&gt;N&lt;/td&gt;&lt;td&gt; &lt;/td&gt;&lt;td&gt;&lt;/td&gt;&lt;/tr&gt;</v>
      </c>
      <c r="Q1457" s="106" t="str">
        <f>IF(PayItems[[#This Row],[Date Added / Modified]]&gt;0,TEXT(PayItems[[#This Row],[Date Added / Modified]],"m/d/yyy"),"")</f>
        <v/>
      </c>
    </row>
    <row r="1458" spans="1:17" x14ac:dyDescent="0.3">
      <c r="A1458" s="6" t="s">
        <v>2398</v>
      </c>
      <c r="B1458" s="8" t="s">
        <v>2399</v>
      </c>
      <c r="C1458" s="6" t="s">
        <v>110</v>
      </c>
      <c r="D1458" s="8" t="s">
        <v>2400</v>
      </c>
      <c r="E1458" s="8" t="s">
        <v>63</v>
      </c>
      <c r="F1458" s="8">
        <v>0</v>
      </c>
      <c r="G1458" s="8">
        <v>3</v>
      </c>
      <c r="H1458" s="6" t="s">
        <v>344</v>
      </c>
      <c r="I1458" s="184" t="s">
        <v>11392</v>
      </c>
      <c r="J1458" s="184" t="s">
        <v>11392</v>
      </c>
      <c r="K1458" s="184" t="s">
        <v>11391</v>
      </c>
      <c r="L1458" s="8">
        <v>14</v>
      </c>
      <c r="M1458" s="116"/>
      <c r="P14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&lt;tr&gt;&lt;td&gt;60202-1600&lt;/td&gt;&lt;td&gt;2400mm equivalent diameter arch or elliptical pipe culvert&lt;/td&gt;&lt;td&gt;m&lt;/td&gt;&lt;td&gt;96-INCH EQUIVALENT DIAMETER ARCH OR ELLIPTICAL PIPE CULVERT&lt;/td&gt;&lt;td&gt;LNFT&lt;/td&gt;&lt;td&gt;0&lt;/td&gt;&lt;td&gt;3&lt;/td&gt;&lt;td&gt;N&lt;/td&gt;&lt;td&gt; &lt;/td&gt;&lt;td&gt;&lt;/td&gt;&lt;/tr&gt;</v>
      </c>
      <c r="Q1458" s="106" t="str">
        <f>IF(PayItems[[#This Row],[Date Added / Modified]]&gt;0,TEXT(PayItems[[#This Row],[Date Added / Modified]],"m/d/yyy"),"")</f>
        <v/>
      </c>
    </row>
    <row r="1459" spans="1:17" x14ac:dyDescent="0.3">
      <c r="A1459" s="6" t="s">
        <v>2401</v>
      </c>
      <c r="B1459" s="6" t="s">
        <v>2402</v>
      </c>
      <c r="C1459" s="6" t="s">
        <v>110</v>
      </c>
      <c r="D1459" s="6" t="s">
        <v>2403</v>
      </c>
      <c r="E1459" s="8" t="s">
        <v>63</v>
      </c>
      <c r="F1459" s="8">
        <v>0</v>
      </c>
      <c r="G1459" s="8">
        <v>3</v>
      </c>
      <c r="H1459" s="6" t="s">
        <v>344</v>
      </c>
      <c r="I1459" s="184" t="s">
        <v>11392</v>
      </c>
      <c r="J1459" s="184" t="s">
        <v>11392</v>
      </c>
      <c r="K1459" s="184" t="s">
        <v>11391</v>
      </c>
      <c r="L1459" s="8">
        <v>14</v>
      </c>
      <c r="M1459" s="116"/>
      <c r="P14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&lt;tr&gt;&lt;td&gt;60202-1700&lt;/td&gt;&lt;td&gt;2550mm equivalent diameter arch or elliptical pipe culvert&lt;/td&gt;&lt;td&gt;m&lt;/td&gt;&lt;td&gt;102-INCH EQUIVALENT DIAMETER ARCH OR ELLIPTICAL PIPE CULVERT&lt;/td&gt;&lt;td&gt;LNFT&lt;/td&gt;&lt;td&gt;0&lt;/td&gt;&lt;td&gt;3&lt;/td&gt;&lt;td&gt;N&lt;/td&gt;&lt;td&gt; &lt;/td&gt;&lt;td&gt;&lt;/td&gt;&lt;/tr&gt;</v>
      </c>
      <c r="Q1459" s="106" t="str">
        <f>IF(PayItems[[#This Row],[Date Added / Modified]]&gt;0,TEXT(PayItems[[#This Row],[Date Added / Modified]],"m/d/yyy"),"")</f>
        <v/>
      </c>
    </row>
    <row r="1460" spans="1:17" x14ac:dyDescent="0.3">
      <c r="A1460" s="6" t="s">
        <v>2404</v>
      </c>
      <c r="B1460" s="6" t="s">
        <v>2405</v>
      </c>
      <c r="C1460" s="6" t="s">
        <v>110</v>
      </c>
      <c r="D1460" s="6" t="s">
        <v>2406</v>
      </c>
      <c r="E1460" s="8" t="s">
        <v>63</v>
      </c>
      <c r="F1460" s="8">
        <v>0</v>
      </c>
      <c r="G1460" s="8">
        <v>3</v>
      </c>
      <c r="H1460" s="6" t="s">
        <v>344</v>
      </c>
      <c r="I1460" s="184" t="s">
        <v>11392</v>
      </c>
      <c r="J1460" s="184" t="s">
        <v>11392</v>
      </c>
      <c r="K1460" s="184" t="s">
        <v>11391</v>
      </c>
      <c r="L1460" s="8">
        <v>14</v>
      </c>
      <c r="M1460" s="116"/>
      <c r="P14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&lt;tr&gt;&lt;td&gt;60202-1800&lt;/td&gt;&lt;td&gt;2700mm equivalent diameter arch or elliptical pipe culvert&lt;/td&gt;&lt;td&gt;m&lt;/td&gt;&lt;td&gt;108-INCH EQUIVALENT DIAMETER ARCH OR ELLIPTICAL PIPE CULVERT&lt;/td&gt;&lt;td&gt;LNFT&lt;/td&gt;&lt;td&gt;0&lt;/td&gt;&lt;td&gt;3&lt;/td&gt;&lt;td&gt;N&lt;/td&gt;&lt;td&gt; &lt;/td&gt;&lt;td&gt;&lt;/td&gt;&lt;/tr&gt;</v>
      </c>
      <c r="Q1460" s="106" t="str">
        <f>IF(PayItems[[#This Row],[Date Added / Modified]]&gt;0,TEXT(PayItems[[#This Row],[Date Added / Modified]],"m/d/yyy"),"")</f>
        <v/>
      </c>
    </row>
    <row r="1461" spans="1:17" x14ac:dyDescent="0.3">
      <c r="A1461" s="6" t="s">
        <v>8613</v>
      </c>
      <c r="B1461" s="6" t="s">
        <v>8614</v>
      </c>
      <c r="C1461" s="6" t="s">
        <v>110</v>
      </c>
      <c r="D1461" s="6" t="s">
        <v>8615</v>
      </c>
      <c r="E1461" s="8" t="s">
        <v>63</v>
      </c>
      <c r="F1461" s="8">
        <v>0</v>
      </c>
      <c r="G1461" s="8">
        <v>3</v>
      </c>
      <c r="H1461" s="6" t="s">
        <v>344</v>
      </c>
      <c r="I1461" s="184" t="s">
        <v>11392</v>
      </c>
      <c r="J1461" s="184" t="s">
        <v>11392</v>
      </c>
      <c r="K1461" s="184" t="s">
        <v>11391</v>
      </c>
      <c r="L1461" s="8">
        <v>14</v>
      </c>
      <c r="M1461" s="116"/>
      <c r="P14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&lt;tr&gt;&lt;td&gt;60202-1850&lt;/td&gt;&lt;td&gt;2850mm equivalent diameter arch or elliptical pipe culvert&lt;/td&gt;&lt;td&gt;m&lt;/td&gt;&lt;td&gt;114-INCH EQUIVALENT DIAMETER ARCH OR ELLIPTICAL PIPE CULVERT&lt;/td&gt;&lt;td&gt;LNFT&lt;/td&gt;&lt;td&gt;0&lt;/td&gt;&lt;td&gt;3&lt;/td&gt;&lt;td&gt;N&lt;/td&gt;&lt;td&gt; &lt;/td&gt;&lt;td&gt;&lt;/td&gt;&lt;/tr&gt;</v>
      </c>
      <c r="Q1461" s="106" t="str">
        <f>IF(PayItems[[#This Row],[Date Added / Modified]]&gt;0,TEXT(PayItems[[#This Row],[Date Added / Modified]],"m/d/yyy"),"")</f>
        <v/>
      </c>
    </row>
    <row r="1462" spans="1:17" x14ac:dyDescent="0.3">
      <c r="A1462" s="6" t="s">
        <v>2407</v>
      </c>
      <c r="B1462" s="6" t="s">
        <v>2408</v>
      </c>
      <c r="C1462" s="6" t="s">
        <v>110</v>
      </c>
      <c r="D1462" s="6" t="s">
        <v>2409</v>
      </c>
      <c r="E1462" s="8" t="s">
        <v>63</v>
      </c>
      <c r="F1462" s="8">
        <v>0</v>
      </c>
      <c r="G1462" s="8">
        <v>3</v>
      </c>
      <c r="H1462" s="6" t="s">
        <v>344</v>
      </c>
      <c r="I1462" s="184" t="s">
        <v>11392</v>
      </c>
      <c r="J1462" s="184" t="s">
        <v>11392</v>
      </c>
      <c r="K1462" s="184" t="s">
        <v>11391</v>
      </c>
      <c r="L1462" s="8">
        <v>14</v>
      </c>
      <c r="M1462" s="116"/>
      <c r="P14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&lt;tr&gt;&lt;td&gt;60202-1900&lt;/td&gt;&lt;td&gt;3000mm equivalent diameter arch or elliptical pipe culvert&lt;/td&gt;&lt;td&gt;m&lt;/td&gt;&lt;td&gt;120-INCH EQUIVALENT DIAMETER ARCH OR ELLIPTICAL PIPE CULVERT&lt;/td&gt;&lt;td&gt;LNFT&lt;/td&gt;&lt;td&gt;0&lt;/td&gt;&lt;td&gt;3&lt;/td&gt;&lt;td&gt;N&lt;/td&gt;&lt;td&gt; &lt;/td&gt;&lt;td&gt;&lt;/td&gt;&lt;/tr&gt;</v>
      </c>
      <c r="Q1462" s="106" t="str">
        <f>IF(PayItems[[#This Row],[Date Added / Modified]]&gt;0,TEXT(PayItems[[#This Row],[Date Added / Modified]],"m/d/yyy"),"")</f>
        <v/>
      </c>
    </row>
    <row r="1463" spans="1:17" x14ac:dyDescent="0.3">
      <c r="A1463" s="6" t="s">
        <v>2410</v>
      </c>
      <c r="B1463" s="6" t="s">
        <v>2411</v>
      </c>
      <c r="C1463" s="6" t="s">
        <v>110</v>
      </c>
      <c r="D1463" s="6" t="s">
        <v>2412</v>
      </c>
      <c r="E1463" s="8" t="s">
        <v>63</v>
      </c>
      <c r="F1463" s="8">
        <v>0</v>
      </c>
      <c r="G1463" s="8">
        <v>3</v>
      </c>
      <c r="H1463" s="6" t="s">
        <v>344</v>
      </c>
      <c r="I1463" s="184" t="s">
        <v>11392</v>
      </c>
      <c r="J1463" s="184" t="s">
        <v>11392</v>
      </c>
      <c r="K1463" s="184" t="s">
        <v>11391</v>
      </c>
      <c r="L1463" s="8">
        <v>14</v>
      </c>
      <c r="M1463" s="116"/>
      <c r="P14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&lt;tr&gt;&lt;td&gt;60202-2000&lt;/td&gt;&lt;td&gt;3300mm equivalent diameter arch or elliptical pipe culvert&lt;/td&gt;&lt;td&gt;m&lt;/td&gt;&lt;td&gt;132-INCH EQUIVALENT DIAMETER ARCH OR ELLIPTICAL PIPE CULVERT&lt;/td&gt;&lt;td&gt;LNFT&lt;/td&gt;&lt;td&gt;0&lt;/td&gt;&lt;td&gt;3&lt;/td&gt;&lt;td&gt;N&lt;/td&gt;&lt;td&gt; &lt;/td&gt;&lt;td&gt;&lt;/td&gt;&lt;/tr&gt;</v>
      </c>
      <c r="Q1463" s="106" t="str">
        <f>IF(PayItems[[#This Row],[Date Added / Modified]]&gt;0,TEXT(PayItems[[#This Row],[Date Added / Modified]],"m/d/yyy"),"")</f>
        <v/>
      </c>
    </row>
    <row r="1464" spans="1:17" x14ac:dyDescent="0.3">
      <c r="A1464" s="6" t="s">
        <v>2413</v>
      </c>
      <c r="B1464" s="6" t="s">
        <v>2414</v>
      </c>
      <c r="C1464" s="6" t="s">
        <v>110</v>
      </c>
      <c r="D1464" s="6" t="s">
        <v>2415</v>
      </c>
      <c r="E1464" s="8" t="s">
        <v>63</v>
      </c>
      <c r="F1464" s="8">
        <v>0</v>
      </c>
      <c r="G1464" s="8">
        <v>3</v>
      </c>
      <c r="H1464" s="6" t="s">
        <v>344</v>
      </c>
      <c r="I1464" s="184" t="s">
        <v>11392</v>
      </c>
      <c r="J1464" s="184" t="s">
        <v>11392</v>
      </c>
      <c r="K1464" s="184" t="s">
        <v>11391</v>
      </c>
      <c r="L1464" s="8">
        <v>14</v>
      </c>
      <c r="M1464" s="116"/>
      <c r="P14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&lt;tr&gt;&lt;td&gt;60202-2100&lt;/td&gt;&lt;td&gt;3600mm equivalent diameter arch or elliptical pipe culvert&lt;/td&gt;&lt;td&gt;m&lt;/td&gt;&lt;td&gt;144-INCH EQUIVALENT DIAMETER ARCH OR ELLIPTICAL PIPE CULVERT&lt;/td&gt;&lt;td&gt;LNFT&lt;/td&gt;&lt;td&gt;0&lt;/td&gt;&lt;td&gt;3&lt;/td&gt;&lt;td&gt;N&lt;/td&gt;&lt;td&gt; &lt;/td&gt;&lt;td&gt;&lt;/td&gt;&lt;/tr&gt;</v>
      </c>
      <c r="Q1464" s="106" t="str">
        <f>IF(PayItems[[#This Row],[Date Added / Modified]]&gt;0,TEXT(PayItems[[#This Row],[Date Added / Modified]],"m/d/yyy"),"")</f>
        <v/>
      </c>
    </row>
    <row r="1465" spans="1:17" x14ac:dyDescent="0.3">
      <c r="A1465" s="6" t="s">
        <v>2416</v>
      </c>
      <c r="B1465" s="8" t="s">
        <v>2417</v>
      </c>
      <c r="C1465" s="6" t="s">
        <v>110</v>
      </c>
      <c r="D1465" s="8" t="s">
        <v>2418</v>
      </c>
      <c r="E1465" s="8" t="s">
        <v>63</v>
      </c>
      <c r="F1465" s="8">
        <v>0</v>
      </c>
      <c r="G1465" s="8">
        <v>3</v>
      </c>
      <c r="H1465" s="6" t="s">
        <v>344</v>
      </c>
      <c r="I1465" s="184" t="s">
        <v>11392</v>
      </c>
      <c r="J1465" s="184" t="s">
        <v>11392</v>
      </c>
      <c r="K1465" s="184" t="s">
        <v>11391</v>
      </c>
      <c r="L1465" s="8">
        <v>14</v>
      </c>
      <c r="M1465" s="116"/>
      <c r="P14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&lt;tr&gt;&lt;td&gt;60203-0100&lt;/td&gt;&lt;td&gt;100mm slotted drain pipe&lt;/td&gt;&lt;td&gt;m&lt;/td&gt;&lt;td&gt;4-INCH SLOTTED DRAIN PIPE&lt;/td&gt;&lt;td&gt;LNFT&lt;/td&gt;&lt;td&gt;0&lt;/td&gt;&lt;td&gt;3&lt;/td&gt;&lt;td&gt;N&lt;/td&gt;&lt;td&gt; &lt;/td&gt;&lt;td&gt;&lt;/td&gt;&lt;/tr&gt;</v>
      </c>
      <c r="Q1465" s="106" t="str">
        <f>IF(PayItems[[#This Row],[Date Added / Modified]]&gt;0,TEXT(PayItems[[#This Row],[Date Added / Modified]],"m/d/yyy"),"")</f>
        <v/>
      </c>
    </row>
    <row r="1466" spans="1:17" x14ac:dyDescent="0.3">
      <c r="A1466" s="6" t="s">
        <v>2419</v>
      </c>
      <c r="B1466" s="8" t="s">
        <v>2420</v>
      </c>
      <c r="C1466" s="6" t="s">
        <v>110</v>
      </c>
      <c r="D1466" s="8" t="s">
        <v>2421</v>
      </c>
      <c r="E1466" s="8" t="s">
        <v>63</v>
      </c>
      <c r="F1466" s="8">
        <v>0</v>
      </c>
      <c r="G1466" s="8">
        <v>3</v>
      </c>
      <c r="H1466" s="6" t="s">
        <v>344</v>
      </c>
      <c r="I1466" s="184" t="s">
        <v>11392</v>
      </c>
      <c r="J1466" s="184" t="s">
        <v>11392</v>
      </c>
      <c r="K1466" s="184" t="s">
        <v>11391</v>
      </c>
      <c r="L1466" s="8">
        <v>14</v>
      </c>
      <c r="M1466" s="116"/>
      <c r="P14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&lt;tr&gt;&lt;td&gt;60203-0200&lt;/td&gt;&lt;td&gt;150mm slotted drain pipe&lt;/td&gt;&lt;td&gt;m&lt;/td&gt;&lt;td&gt;6-INCH SLOTTED DRAIN PIPE&lt;/td&gt;&lt;td&gt;LNFT&lt;/td&gt;&lt;td&gt;0&lt;/td&gt;&lt;td&gt;3&lt;/td&gt;&lt;td&gt;N&lt;/td&gt;&lt;td&gt; &lt;/td&gt;&lt;td&gt;&lt;/td&gt;&lt;/tr&gt;</v>
      </c>
      <c r="Q1466" s="106" t="str">
        <f>IF(PayItems[[#This Row],[Date Added / Modified]]&gt;0,TEXT(PayItems[[#This Row],[Date Added / Modified]],"m/d/yyy"),"")</f>
        <v/>
      </c>
    </row>
    <row r="1467" spans="1:17" x14ac:dyDescent="0.3">
      <c r="A1467" s="6" t="s">
        <v>2422</v>
      </c>
      <c r="B1467" s="8" t="s">
        <v>2423</v>
      </c>
      <c r="C1467" s="6" t="s">
        <v>110</v>
      </c>
      <c r="D1467" s="8" t="s">
        <v>2424</v>
      </c>
      <c r="E1467" s="8" t="s">
        <v>63</v>
      </c>
      <c r="F1467" s="8">
        <v>0</v>
      </c>
      <c r="G1467" s="8">
        <v>3</v>
      </c>
      <c r="H1467" s="6" t="s">
        <v>344</v>
      </c>
      <c r="I1467" s="184" t="s">
        <v>11392</v>
      </c>
      <c r="J1467" s="184" t="s">
        <v>11392</v>
      </c>
      <c r="K1467" s="184" t="s">
        <v>11391</v>
      </c>
      <c r="L1467" s="8">
        <v>14</v>
      </c>
      <c r="M1467" s="116"/>
      <c r="P14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&lt;tr&gt;&lt;td&gt;60203-0300&lt;/td&gt;&lt;td&gt;200mm slotted drain pipe&lt;/td&gt;&lt;td&gt;m&lt;/td&gt;&lt;td&gt;8-INCH SLOTTED DRAIN PIPE&lt;/td&gt;&lt;td&gt;LNFT&lt;/td&gt;&lt;td&gt;0&lt;/td&gt;&lt;td&gt;3&lt;/td&gt;&lt;td&gt;N&lt;/td&gt;&lt;td&gt; &lt;/td&gt;&lt;td&gt;&lt;/td&gt;&lt;/tr&gt;</v>
      </c>
      <c r="Q1467" s="106" t="str">
        <f>IF(PayItems[[#This Row],[Date Added / Modified]]&gt;0,TEXT(PayItems[[#This Row],[Date Added / Modified]],"m/d/yyy"),"")</f>
        <v/>
      </c>
    </row>
    <row r="1468" spans="1:17" x14ac:dyDescent="0.3">
      <c r="A1468" s="6" t="s">
        <v>2425</v>
      </c>
      <c r="B1468" s="8" t="s">
        <v>2426</v>
      </c>
      <c r="C1468" s="6" t="s">
        <v>110</v>
      </c>
      <c r="D1468" s="8" t="s">
        <v>2427</v>
      </c>
      <c r="E1468" s="8" t="s">
        <v>63</v>
      </c>
      <c r="F1468" s="8">
        <v>0</v>
      </c>
      <c r="G1468" s="8">
        <v>3</v>
      </c>
      <c r="H1468" s="6" t="s">
        <v>344</v>
      </c>
      <c r="I1468" s="184" t="s">
        <v>11392</v>
      </c>
      <c r="J1468" s="184" t="s">
        <v>11392</v>
      </c>
      <c r="K1468" s="184" t="s">
        <v>11391</v>
      </c>
      <c r="L1468" s="8">
        <v>14</v>
      </c>
      <c r="M1468" s="116"/>
      <c r="P14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&lt;tr&gt;&lt;td&gt;60203-0400&lt;/td&gt;&lt;td&gt;300mm slotted drain pipe&lt;/td&gt;&lt;td&gt;m&lt;/td&gt;&lt;td&gt;12-INCH SLOTTED DRAIN PIPE&lt;/td&gt;&lt;td&gt;LNFT&lt;/td&gt;&lt;td&gt;0&lt;/td&gt;&lt;td&gt;3&lt;/td&gt;&lt;td&gt;N&lt;/td&gt;&lt;td&gt; &lt;/td&gt;&lt;td&gt;&lt;/td&gt;&lt;/tr&gt;</v>
      </c>
      <c r="Q1468" s="106" t="str">
        <f>IF(PayItems[[#This Row],[Date Added / Modified]]&gt;0,TEXT(PayItems[[#This Row],[Date Added / Modified]],"m/d/yyy"),"")</f>
        <v/>
      </c>
    </row>
    <row r="1469" spans="1:17" x14ac:dyDescent="0.3">
      <c r="A1469" s="6" t="s">
        <v>2428</v>
      </c>
      <c r="B1469" s="8" t="s">
        <v>2429</v>
      </c>
      <c r="C1469" s="6" t="s">
        <v>110</v>
      </c>
      <c r="D1469" s="8" t="s">
        <v>2430</v>
      </c>
      <c r="E1469" s="8" t="s">
        <v>63</v>
      </c>
      <c r="F1469" s="8">
        <v>0</v>
      </c>
      <c r="G1469" s="8">
        <v>3</v>
      </c>
      <c r="H1469" s="6" t="s">
        <v>344</v>
      </c>
      <c r="I1469" s="184" t="s">
        <v>11392</v>
      </c>
      <c r="J1469" s="184" t="s">
        <v>11392</v>
      </c>
      <c r="K1469" s="184" t="s">
        <v>11391</v>
      </c>
      <c r="L1469" s="8">
        <v>14</v>
      </c>
      <c r="M1469" s="116"/>
      <c r="P14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&lt;tr&gt;&lt;td&gt;60203-0500&lt;/td&gt;&lt;td&gt;375mm slotted drain pipe&lt;/td&gt;&lt;td&gt;m&lt;/td&gt;&lt;td&gt;15-INCH SLOTTED DRAIN PIPE&lt;/td&gt;&lt;td&gt;LNFT&lt;/td&gt;&lt;td&gt;0&lt;/td&gt;&lt;td&gt;3&lt;/td&gt;&lt;td&gt;N&lt;/td&gt;&lt;td&gt; &lt;/td&gt;&lt;td&gt;&lt;/td&gt;&lt;/tr&gt;</v>
      </c>
      <c r="Q1469" s="106" t="str">
        <f>IF(PayItems[[#This Row],[Date Added / Modified]]&gt;0,TEXT(PayItems[[#This Row],[Date Added / Modified]],"m/d/yyy"),"")</f>
        <v/>
      </c>
    </row>
    <row r="1470" spans="1:17" x14ac:dyDescent="0.3">
      <c r="A1470" s="6" t="s">
        <v>2431</v>
      </c>
      <c r="B1470" s="8" t="s">
        <v>2432</v>
      </c>
      <c r="C1470" s="6" t="s">
        <v>110</v>
      </c>
      <c r="D1470" s="8" t="s">
        <v>2433</v>
      </c>
      <c r="E1470" s="8" t="s">
        <v>63</v>
      </c>
      <c r="F1470" s="8">
        <v>0</v>
      </c>
      <c r="G1470" s="8">
        <v>3</v>
      </c>
      <c r="H1470" s="6" t="s">
        <v>344</v>
      </c>
      <c r="I1470" s="184" t="s">
        <v>11392</v>
      </c>
      <c r="J1470" s="184" t="s">
        <v>11392</v>
      </c>
      <c r="K1470" s="184" t="s">
        <v>11391</v>
      </c>
      <c r="L1470" s="8">
        <v>14</v>
      </c>
      <c r="M1470" s="116"/>
      <c r="P14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&lt;tr&gt;&lt;td&gt;60203-0600&lt;/td&gt;&lt;td&gt;450mm slotted drain pipe&lt;/td&gt;&lt;td&gt;m&lt;/td&gt;&lt;td&gt;18-INCH SLOTTED DRAIN PIPE&lt;/td&gt;&lt;td&gt;LNFT&lt;/td&gt;&lt;td&gt;0&lt;/td&gt;&lt;td&gt;3&lt;/td&gt;&lt;td&gt;N&lt;/td&gt;&lt;td&gt; &lt;/td&gt;&lt;td&gt;&lt;/td&gt;&lt;/tr&gt;</v>
      </c>
      <c r="Q1470" s="106" t="str">
        <f>IF(PayItems[[#This Row],[Date Added / Modified]]&gt;0,TEXT(PayItems[[#This Row],[Date Added / Modified]],"m/d/yyy"),"")</f>
        <v/>
      </c>
    </row>
    <row r="1471" spans="1:17" x14ac:dyDescent="0.3">
      <c r="A1471" s="6" t="s">
        <v>2434</v>
      </c>
      <c r="B1471" s="8" t="s">
        <v>2435</v>
      </c>
      <c r="C1471" s="6" t="s">
        <v>110</v>
      </c>
      <c r="D1471" s="8" t="s">
        <v>2436</v>
      </c>
      <c r="E1471" s="8" t="s">
        <v>63</v>
      </c>
      <c r="F1471" s="8">
        <v>0</v>
      </c>
      <c r="G1471" s="8">
        <v>3</v>
      </c>
      <c r="H1471" s="6" t="s">
        <v>344</v>
      </c>
      <c r="I1471" s="184" t="s">
        <v>11392</v>
      </c>
      <c r="J1471" s="184" t="s">
        <v>11392</v>
      </c>
      <c r="K1471" s="184" t="s">
        <v>11391</v>
      </c>
      <c r="L1471" s="8">
        <v>14</v>
      </c>
      <c r="M1471" s="116"/>
      <c r="P14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&lt;tr&gt;&lt;td&gt;60203-0700&lt;/td&gt;&lt;td&gt;525mm slotted drain pipe&lt;/td&gt;&lt;td&gt;m&lt;/td&gt;&lt;td&gt;21-INCH SLOTTED DRAIN PIPE&lt;/td&gt;&lt;td&gt;LNFT&lt;/td&gt;&lt;td&gt;0&lt;/td&gt;&lt;td&gt;3&lt;/td&gt;&lt;td&gt;N&lt;/td&gt;&lt;td&gt; &lt;/td&gt;&lt;td&gt;&lt;/td&gt;&lt;/tr&gt;</v>
      </c>
      <c r="Q1471" s="106" t="str">
        <f>IF(PayItems[[#This Row],[Date Added / Modified]]&gt;0,TEXT(PayItems[[#This Row],[Date Added / Modified]],"m/d/yyy"),"")</f>
        <v/>
      </c>
    </row>
    <row r="1472" spans="1:17" x14ac:dyDescent="0.3">
      <c r="A1472" s="6" t="s">
        <v>2437</v>
      </c>
      <c r="B1472" s="8" t="s">
        <v>2438</v>
      </c>
      <c r="C1472" s="6" t="s">
        <v>110</v>
      </c>
      <c r="D1472" s="8" t="s">
        <v>2439</v>
      </c>
      <c r="E1472" s="8" t="s">
        <v>63</v>
      </c>
      <c r="F1472" s="8">
        <v>0</v>
      </c>
      <c r="G1472" s="8">
        <v>3</v>
      </c>
      <c r="H1472" s="6" t="s">
        <v>344</v>
      </c>
      <c r="I1472" s="184" t="s">
        <v>11392</v>
      </c>
      <c r="J1472" s="184" t="s">
        <v>11392</v>
      </c>
      <c r="K1472" s="184" t="s">
        <v>11391</v>
      </c>
      <c r="L1472" s="8">
        <v>14</v>
      </c>
      <c r="M1472" s="116"/>
      <c r="P14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&lt;tr&gt;&lt;td&gt;60203-0800&lt;/td&gt;&lt;td&gt;600mm slotted drain pipe&lt;/td&gt;&lt;td&gt;m&lt;/td&gt;&lt;td&gt;24-INCH SLOTTED DRAIN PIPE&lt;/td&gt;&lt;td&gt;LNFT&lt;/td&gt;&lt;td&gt;0&lt;/td&gt;&lt;td&gt;3&lt;/td&gt;&lt;td&gt;N&lt;/td&gt;&lt;td&gt; &lt;/td&gt;&lt;td&gt;&lt;/td&gt;&lt;/tr&gt;</v>
      </c>
      <c r="Q1472" s="106" t="str">
        <f>IF(PayItems[[#This Row],[Date Added / Modified]]&gt;0,TEXT(PayItems[[#This Row],[Date Added / Modified]],"m/d/yyy"),"")</f>
        <v/>
      </c>
    </row>
    <row r="1473" spans="1:17" x14ac:dyDescent="0.3">
      <c r="A1473" s="6" t="s">
        <v>2440</v>
      </c>
      <c r="B1473" s="8" t="s">
        <v>2441</v>
      </c>
      <c r="C1473" s="6" t="s">
        <v>110</v>
      </c>
      <c r="D1473" s="8" t="s">
        <v>2442</v>
      </c>
      <c r="E1473" s="8" t="s">
        <v>63</v>
      </c>
      <c r="F1473" s="8">
        <v>0</v>
      </c>
      <c r="G1473" s="8">
        <v>3</v>
      </c>
      <c r="H1473" s="6" t="s">
        <v>344</v>
      </c>
      <c r="I1473" s="184" t="s">
        <v>11392</v>
      </c>
      <c r="J1473" s="184" t="s">
        <v>11392</v>
      </c>
      <c r="K1473" s="184" t="s">
        <v>11391</v>
      </c>
      <c r="L1473" s="8">
        <v>14</v>
      </c>
      <c r="M1473" s="116"/>
      <c r="P14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&lt;tr&gt;&lt;td&gt;60203-0900&lt;/td&gt;&lt;td&gt;750mm slotted drain pipe&lt;/td&gt;&lt;td&gt;m&lt;/td&gt;&lt;td&gt;30-INCH SLOTTED DRAIN PIPE&lt;/td&gt;&lt;td&gt;LNFT&lt;/td&gt;&lt;td&gt;0&lt;/td&gt;&lt;td&gt;3&lt;/td&gt;&lt;td&gt;N&lt;/td&gt;&lt;td&gt; &lt;/td&gt;&lt;td&gt;&lt;/td&gt;&lt;/tr&gt;</v>
      </c>
      <c r="Q1473" s="106" t="str">
        <f>IF(PayItems[[#This Row],[Date Added / Modified]]&gt;0,TEXT(PayItems[[#This Row],[Date Added / Modified]],"m/d/yyy"),"")</f>
        <v/>
      </c>
    </row>
    <row r="1474" spans="1:17" x14ac:dyDescent="0.3">
      <c r="A1474" s="6" t="s">
        <v>2443</v>
      </c>
      <c r="B1474" s="8" t="s">
        <v>2444</v>
      </c>
      <c r="C1474" s="6" t="s">
        <v>110</v>
      </c>
      <c r="D1474" s="8" t="s">
        <v>2445</v>
      </c>
      <c r="E1474" s="8" t="s">
        <v>63</v>
      </c>
      <c r="F1474" s="8">
        <v>0</v>
      </c>
      <c r="G1474" s="8">
        <v>3</v>
      </c>
      <c r="H1474" s="6" t="s">
        <v>344</v>
      </c>
      <c r="I1474" s="184" t="s">
        <v>11392</v>
      </c>
      <c r="J1474" s="184" t="s">
        <v>11392</v>
      </c>
      <c r="K1474" s="184" t="s">
        <v>11391</v>
      </c>
      <c r="L1474" s="8">
        <v>14</v>
      </c>
      <c r="M1474" s="116"/>
      <c r="P14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&lt;tr&gt;&lt;td&gt;60203-1000&lt;/td&gt;&lt;td&gt;900mm slotted drain pipe&lt;/td&gt;&lt;td&gt;m&lt;/td&gt;&lt;td&gt;36-INCH SLOTTED DRAIN PIPE&lt;/td&gt;&lt;td&gt;LNFT&lt;/td&gt;&lt;td&gt;0&lt;/td&gt;&lt;td&gt;3&lt;/td&gt;&lt;td&gt;N&lt;/td&gt;&lt;td&gt; &lt;/td&gt;&lt;td&gt;&lt;/td&gt;&lt;/tr&gt;</v>
      </c>
      <c r="Q1474" s="106" t="str">
        <f>IF(PayItems[[#This Row],[Date Added / Modified]]&gt;0,TEXT(PayItems[[#This Row],[Date Added / Modified]],"m/d/yyy"),"")</f>
        <v/>
      </c>
    </row>
    <row r="1475" spans="1:17" x14ac:dyDescent="0.3">
      <c r="A1475" s="6" t="s">
        <v>2446</v>
      </c>
      <c r="B1475" s="8" t="s">
        <v>2447</v>
      </c>
      <c r="C1475" s="6" t="s">
        <v>110</v>
      </c>
      <c r="D1475" s="8" t="s">
        <v>2448</v>
      </c>
      <c r="E1475" s="8" t="s">
        <v>63</v>
      </c>
      <c r="F1475" s="8">
        <v>0</v>
      </c>
      <c r="G1475" s="8">
        <v>3</v>
      </c>
      <c r="H1475" s="6" t="s">
        <v>344</v>
      </c>
      <c r="I1475" s="184" t="s">
        <v>11392</v>
      </c>
      <c r="J1475" s="184" t="s">
        <v>11392</v>
      </c>
      <c r="K1475" s="184" t="s">
        <v>11391</v>
      </c>
      <c r="L1475" s="8">
        <v>14</v>
      </c>
      <c r="M1475" s="116"/>
      <c r="P14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&lt;tr&gt;&lt;td&gt;60204-0600&lt;/td&gt;&lt;td&gt;Flume downdrain, 450mm&lt;/td&gt;&lt;td&gt;m&lt;/td&gt;&lt;td&gt;FLUME DOWNDRAIN 18-INCH&lt;/td&gt;&lt;td&gt;LNFT&lt;/td&gt;&lt;td&gt;0&lt;/td&gt;&lt;td&gt;3&lt;/td&gt;&lt;td&gt;N&lt;/td&gt;&lt;td&gt; &lt;/td&gt;&lt;td&gt;&lt;/td&gt;&lt;/tr&gt;</v>
      </c>
      <c r="Q1475" s="106" t="str">
        <f>IF(PayItems[[#This Row],[Date Added / Modified]]&gt;0,TEXT(PayItems[[#This Row],[Date Added / Modified]],"m/d/yyy"),"")</f>
        <v/>
      </c>
    </row>
    <row r="1476" spans="1:17" x14ac:dyDescent="0.3">
      <c r="A1476" s="6" t="s">
        <v>2449</v>
      </c>
      <c r="B1476" s="8" t="s">
        <v>2450</v>
      </c>
      <c r="C1476" s="6" t="s">
        <v>110</v>
      </c>
      <c r="D1476" s="8" t="s">
        <v>2451</v>
      </c>
      <c r="E1476" s="8" t="s">
        <v>63</v>
      </c>
      <c r="F1476" s="8">
        <v>0</v>
      </c>
      <c r="G1476" s="8">
        <v>3</v>
      </c>
      <c r="H1476" s="6" t="s">
        <v>344</v>
      </c>
      <c r="I1476" s="184" t="s">
        <v>11392</v>
      </c>
      <c r="J1476" s="184" t="s">
        <v>11392</v>
      </c>
      <c r="K1476" s="184" t="s">
        <v>11391</v>
      </c>
      <c r="L1476" s="8">
        <v>14</v>
      </c>
      <c r="M1476" s="116"/>
      <c r="P14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&lt;tr&gt;&lt;td&gt;60204-0700&lt;/td&gt;&lt;td&gt;Flume downdrain, 600mm&lt;/td&gt;&lt;td&gt;m&lt;/td&gt;&lt;td&gt;FLUME DOWNDRAIN 24-INCH&lt;/td&gt;&lt;td&gt;LNFT&lt;/td&gt;&lt;td&gt;0&lt;/td&gt;&lt;td&gt;3&lt;/td&gt;&lt;td&gt;N&lt;/td&gt;&lt;td&gt; &lt;/td&gt;&lt;td&gt;&lt;/td&gt;&lt;/tr&gt;</v>
      </c>
      <c r="Q1476" s="106" t="str">
        <f>IF(PayItems[[#This Row],[Date Added / Modified]]&gt;0,TEXT(PayItems[[#This Row],[Date Added / Modified]],"m/d/yyy"),"")</f>
        <v/>
      </c>
    </row>
    <row r="1477" spans="1:17" x14ac:dyDescent="0.3">
      <c r="A1477" s="6" t="s">
        <v>2452</v>
      </c>
      <c r="B1477" s="8" t="s">
        <v>2453</v>
      </c>
      <c r="C1477" s="6" t="s">
        <v>6</v>
      </c>
      <c r="D1477" s="8" t="s">
        <v>2454</v>
      </c>
      <c r="E1477" s="8" t="s">
        <v>59</v>
      </c>
      <c r="F1477" s="8">
        <v>0</v>
      </c>
      <c r="G1477" s="8">
        <v>3</v>
      </c>
      <c r="H1477" s="6" t="s">
        <v>344</v>
      </c>
      <c r="I1477" s="184" t="s">
        <v>11392</v>
      </c>
      <c r="J1477" s="184" t="s">
        <v>11392</v>
      </c>
      <c r="K1477" s="184" t="s">
        <v>11391</v>
      </c>
      <c r="L1477" s="8">
        <v>14</v>
      </c>
      <c r="M1477" s="116"/>
      <c r="P14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&lt;tr&gt;&lt;td&gt;60210-0100&lt;/td&gt;&lt;td&gt;End section for 100mm pipe culvert&lt;/td&gt;&lt;td&gt;Each&lt;/td&gt;&lt;td&gt;END SECTION FOR 4-INCH PIPE CULVERT&lt;/td&gt;&lt;td&gt;EACH&lt;/td&gt;&lt;td&gt;0&lt;/td&gt;&lt;td&gt;3&lt;/td&gt;&lt;td&gt;N&lt;/td&gt;&lt;td&gt; &lt;/td&gt;&lt;td&gt;&lt;/td&gt;&lt;/tr&gt;</v>
      </c>
      <c r="Q1477" s="106" t="str">
        <f>IF(PayItems[[#This Row],[Date Added / Modified]]&gt;0,TEXT(PayItems[[#This Row],[Date Added / Modified]],"m/d/yyy"),"")</f>
        <v/>
      </c>
    </row>
    <row r="1478" spans="1:17" x14ac:dyDescent="0.3">
      <c r="A1478" s="6" t="s">
        <v>2455</v>
      </c>
      <c r="B1478" s="8" t="s">
        <v>2456</v>
      </c>
      <c r="C1478" s="6" t="s">
        <v>6</v>
      </c>
      <c r="D1478" s="8" t="s">
        <v>2457</v>
      </c>
      <c r="E1478" s="8" t="s">
        <v>59</v>
      </c>
      <c r="F1478" s="8">
        <v>0</v>
      </c>
      <c r="G1478" s="8">
        <v>3</v>
      </c>
      <c r="H1478" s="6" t="s">
        <v>344</v>
      </c>
      <c r="I1478" s="184" t="s">
        <v>11392</v>
      </c>
      <c r="J1478" s="184" t="s">
        <v>11392</v>
      </c>
      <c r="K1478" s="184" t="s">
        <v>11391</v>
      </c>
      <c r="L1478" s="8">
        <v>14</v>
      </c>
      <c r="M1478" s="116"/>
      <c r="P14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&lt;tr&gt;&lt;td&gt;60210-0200&lt;/td&gt;&lt;td&gt;End section for 150mm pipe culvert&lt;/td&gt;&lt;td&gt;Each&lt;/td&gt;&lt;td&gt;END SECTION FOR 6-INCH PIPE CULVERT&lt;/td&gt;&lt;td&gt;EACH&lt;/td&gt;&lt;td&gt;0&lt;/td&gt;&lt;td&gt;3&lt;/td&gt;&lt;td&gt;N&lt;/td&gt;&lt;td&gt; &lt;/td&gt;&lt;td&gt;&lt;/td&gt;&lt;/tr&gt;</v>
      </c>
      <c r="Q1478" s="106" t="str">
        <f>IF(PayItems[[#This Row],[Date Added / Modified]]&gt;0,TEXT(PayItems[[#This Row],[Date Added / Modified]],"m/d/yyy"),"")</f>
        <v/>
      </c>
    </row>
    <row r="1479" spans="1:17" x14ac:dyDescent="0.3">
      <c r="A1479" s="6" t="s">
        <v>2458</v>
      </c>
      <c r="B1479" s="8" t="s">
        <v>2459</v>
      </c>
      <c r="C1479" s="6" t="s">
        <v>6</v>
      </c>
      <c r="D1479" s="8" t="s">
        <v>2460</v>
      </c>
      <c r="E1479" s="8" t="s">
        <v>59</v>
      </c>
      <c r="F1479" s="8">
        <v>0</v>
      </c>
      <c r="G1479" s="8">
        <v>3</v>
      </c>
      <c r="H1479" s="6" t="s">
        <v>344</v>
      </c>
      <c r="I1479" s="184" t="s">
        <v>11392</v>
      </c>
      <c r="J1479" s="184" t="s">
        <v>11392</v>
      </c>
      <c r="K1479" s="184" t="s">
        <v>11391</v>
      </c>
      <c r="L1479" s="8">
        <v>14</v>
      </c>
      <c r="M1479" s="116"/>
      <c r="P14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&lt;tr&gt;&lt;td&gt;60210-0300&lt;/td&gt;&lt;td&gt;End section for 200mm pipe culvert&lt;/td&gt;&lt;td&gt;Each&lt;/td&gt;&lt;td&gt;END SECTION FOR 8-INCH PIPE CULVERT&lt;/td&gt;&lt;td&gt;EACH&lt;/td&gt;&lt;td&gt;0&lt;/td&gt;&lt;td&gt;3&lt;/td&gt;&lt;td&gt;N&lt;/td&gt;&lt;td&gt; &lt;/td&gt;&lt;td&gt;&lt;/td&gt;&lt;/tr&gt;</v>
      </c>
      <c r="Q1479" s="106" t="str">
        <f>IF(PayItems[[#This Row],[Date Added / Modified]]&gt;0,TEXT(PayItems[[#This Row],[Date Added / Modified]],"m/d/yyy"),"")</f>
        <v/>
      </c>
    </row>
    <row r="1480" spans="1:17" x14ac:dyDescent="0.3">
      <c r="A1480" s="6" t="s">
        <v>2461</v>
      </c>
      <c r="B1480" s="8" t="s">
        <v>2462</v>
      </c>
      <c r="C1480" s="6" t="s">
        <v>6</v>
      </c>
      <c r="D1480" s="8" t="s">
        <v>2463</v>
      </c>
      <c r="E1480" s="8" t="s">
        <v>59</v>
      </c>
      <c r="F1480" s="8">
        <v>0</v>
      </c>
      <c r="G1480" s="8">
        <v>3</v>
      </c>
      <c r="H1480" s="6" t="s">
        <v>344</v>
      </c>
      <c r="I1480" s="184" t="s">
        <v>11392</v>
      </c>
      <c r="J1480" s="184" t="s">
        <v>11392</v>
      </c>
      <c r="K1480" s="184" t="s">
        <v>11391</v>
      </c>
      <c r="L1480" s="8">
        <v>14</v>
      </c>
      <c r="M1480" s="116"/>
      <c r="P14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&lt;tr&gt;&lt;td&gt;60210-0400&lt;/td&gt;&lt;td&gt;End section for 300mm pipe culvert&lt;/td&gt;&lt;td&gt;Each&lt;/td&gt;&lt;td&gt;END SECTION FOR 12-INCH PIPE CULVERT&lt;/td&gt;&lt;td&gt;EACH&lt;/td&gt;&lt;td&gt;0&lt;/td&gt;&lt;td&gt;3&lt;/td&gt;&lt;td&gt;N&lt;/td&gt;&lt;td&gt; &lt;/td&gt;&lt;td&gt;&lt;/td&gt;&lt;/tr&gt;</v>
      </c>
      <c r="Q1480" s="106" t="str">
        <f>IF(PayItems[[#This Row],[Date Added / Modified]]&gt;0,TEXT(PayItems[[#This Row],[Date Added / Modified]],"m/d/yyy"),"")</f>
        <v/>
      </c>
    </row>
    <row r="1481" spans="1:17" x14ac:dyDescent="0.3">
      <c r="A1481" s="6" t="s">
        <v>2464</v>
      </c>
      <c r="B1481" s="8" t="s">
        <v>2465</v>
      </c>
      <c r="C1481" s="6" t="s">
        <v>6</v>
      </c>
      <c r="D1481" s="8" t="s">
        <v>2466</v>
      </c>
      <c r="E1481" s="8" t="s">
        <v>59</v>
      </c>
      <c r="F1481" s="8">
        <v>0</v>
      </c>
      <c r="G1481" s="8">
        <v>3</v>
      </c>
      <c r="H1481" s="6" t="s">
        <v>344</v>
      </c>
      <c r="I1481" s="184" t="s">
        <v>11392</v>
      </c>
      <c r="J1481" s="184" t="s">
        <v>11392</v>
      </c>
      <c r="K1481" s="184" t="s">
        <v>11391</v>
      </c>
      <c r="L1481" s="8">
        <v>14</v>
      </c>
      <c r="M1481" s="116"/>
      <c r="P14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&lt;tr&gt;&lt;td&gt;60210-0500&lt;/td&gt;&lt;td&gt;End section for 375mm pipe culvert&lt;/td&gt;&lt;td&gt;Each&lt;/td&gt;&lt;td&gt;END SECTION FOR 15-INCH PIPE CULVERT&lt;/td&gt;&lt;td&gt;EACH&lt;/td&gt;&lt;td&gt;0&lt;/td&gt;&lt;td&gt;3&lt;/td&gt;&lt;td&gt;N&lt;/td&gt;&lt;td&gt; &lt;/td&gt;&lt;td&gt;&lt;/td&gt;&lt;/tr&gt;</v>
      </c>
      <c r="Q1481" s="106" t="str">
        <f>IF(PayItems[[#This Row],[Date Added / Modified]]&gt;0,TEXT(PayItems[[#This Row],[Date Added / Modified]],"m/d/yyy"),"")</f>
        <v/>
      </c>
    </row>
    <row r="1482" spans="1:17" x14ac:dyDescent="0.3">
      <c r="A1482" s="6" t="s">
        <v>2467</v>
      </c>
      <c r="B1482" s="8" t="s">
        <v>2468</v>
      </c>
      <c r="C1482" s="6" t="s">
        <v>6</v>
      </c>
      <c r="D1482" s="8" t="s">
        <v>2469</v>
      </c>
      <c r="E1482" s="8" t="s">
        <v>59</v>
      </c>
      <c r="F1482" s="8">
        <v>0</v>
      </c>
      <c r="G1482" s="8">
        <v>3</v>
      </c>
      <c r="H1482" s="6" t="s">
        <v>344</v>
      </c>
      <c r="I1482" s="184" t="s">
        <v>11392</v>
      </c>
      <c r="J1482" s="184" t="s">
        <v>11392</v>
      </c>
      <c r="K1482" s="184" t="s">
        <v>11391</v>
      </c>
      <c r="L1482" s="8">
        <v>14</v>
      </c>
      <c r="M1482" s="116"/>
      <c r="P14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&lt;tr&gt;&lt;td&gt;60210-0600&lt;/td&gt;&lt;td&gt;End section for 450mm pipe culvert&lt;/td&gt;&lt;td&gt;Each&lt;/td&gt;&lt;td&gt;END SECTION FOR 18-INCH PIPE CULVERT&lt;/td&gt;&lt;td&gt;EACH&lt;/td&gt;&lt;td&gt;0&lt;/td&gt;&lt;td&gt;3&lt;/td&gt;&lt;td&gt;N&lt;/td&gt;&lt;td&gt; &lt;/td&gt;&lt;td&gt;&lt;/td&gt;&lt;/tr&gt;</v>
      </c>
      <c r="Q1482" s="106" t="str">
        <f>IF(PayItems[[#This Row],[Date Added / Modified]]&gt;0,TEXT(PayItems[[#This Row],[Date Added / Modified]],"m/d/yyy"),"")</f>
        <v/>
      </c>
    </row>
    <row r="1483" spans="1:17" x14ac:dyDescent="0.3">
      <c r="A1483" s="6" t="s">
        <v>2470</v>
      </c>
      <c r="B1483" s="8" t="s">
        <v>2471</v>
      </c>
      <c r="C1483" s="6" t="s">
        <v>6</v>
      </c>
      <c r="D1483" s="8" t="s">
        <v>2472</v>
      </c>
      <c r="E1483" s="8" t="s">
        <v>59</v>
      </c>
      <c r="F1483" s="8">
        <v>0</v>
      </c>
      <c r="G1483" s="8">
        <v>3</v>
      </c>
      <c r="H1483" s="6" t="s">
        <v>344</v>
      </c>
      <c r="I1483" s="184" t="s">
        <v>11392</v>
      </c>
      <c r="J1483" s="184" t="s">
        <v>11392</v>
      </c>
      <c r="K1483" s="184" t="s">
        <v>11391</v>
      </c>
      <c r="L1483" s="8">
        <v>14</v>
      </c>
      <c r="M1483" s="116"/>
      <c r="P14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&lt;tr&gt;&lt;td&gt;60210-0700&lt;/td&gt;&lt;td&gt;End section for 525mm pipe culvert&lt;/td&gt;&lt;td&gt;Each&lt;/td&gt;&lt;td&gt;END SECTION FOR 21-INCH PIPE CULVERT&lt;/td&gt;&lt;td&gt;EACH&lt;/td&gt;&lt;td&gt;0&lt;/td&gt;&lt;td&gt;3&lt;/td&gt;&lt;td&gt;N&lt;/td&gt;&lt;td&gt; &lt;/td&gt;&lt;td&gt;&lt;/td&gt;&lt;/tr&gt;</v>
      </c>
      <c r="Q1483" s="106" t="str">
        <f>IF(PayItems[[#This Row],[Date Added / Modified]]&gt;0,TEXT(PayItems[[#This Row],[Date Added / Modified]],"m/d/yyy"),"")</f>
        <v/>
      </c>
    </row>
    <row r="1484" spans="1:17" x14ac:dyDescent="0.3">
      <c r="A1484" s="6" t="s">
        <v>2473</v>
      </c>
      <c r="B1484" s="8" t="s">
        <v>2474</v>
      </c>
      <c r="C1484" s="6" t="s">
        <v>6</v>
      </c>
      <c r="D1484" s="8" t="s">
        <v>2475</v>
      </c>
      <c r="E1484" s="8" t="s">
        <v>59</v>
      </c>
      <c r="F1484" s="8">
        <v>0</v>
      </c>
      <c r="G1484" s="8">
        <v>3</v>
      </c>
      <c r="H1484" s="6" t="s">
        <v>344</v>
      </c>
      <c r="I1484" s="184" t="s">
        <v>11392</v>
      </c>
      <c r="J1484" s="184" t="s">
        <v>11392</v>
      </c>
      <c r="K1484" s="184" t="s">
        <v>11391</v>
      </c>
      <c r="L1484" s="8">
        <v>14</v>
      </c>
      <c r="M1484" s="116"/>
      <c r="P14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&lt;tr&gt;&lt;td&gt;60210-0800&lt;/td&gt;&lt;td&gt;End section for 600mm pipe culvert&lt;/td&gt;&lt;td&gt;Each&lt;/td&gt;&lt;td&gt;END SECTION FOR 24-INCH PIPE CULVERT&lt;/td&gt;&lt;td&gt;EACH&lt;/td&gt;&lt;td&gt;0&lt;/td&gt;&lt;td&gt;3&lt;/td&gt;&lt;td&gt;N&lt;/td&gt;&lt;td&gt; &lt;/td&gt;&lt;td&gt;&lt;/td&gt;&lt;/tr&gt;</v>
      </c>
      <c r="Q1484" s="106" t="str">
        <f>IF(PayItems[[#This Row],[Date Added / Modified]]&gt;0,TEXT(PayItems[[#This Row],[Date Added / Modified]],"m/d/yyy"),"")</f>
        <v/>
      </c>
    </row>
    <row r="1485" spans="1:17" x14ac:dyDescent="0.3">
      <c r="A1485" s="6" t="s">
        <v>2476</v>
      </c>
      <c r="B1485" s="8" t="s">
        <v>2477</v>
      </c>
      <c r="C1485" s="6" t="s">
        <v>6</v>
      </c>
      <c r="D1485" s="8" t="s">
        <v>2478</v>
      </c>
      <c r="E1485" s="8" t="s">
        <v>59</v>
      </c>
      <c r="F1485" s="8">
        <v>0</v>
      </c>
      <c r="G1485" s="8">
        <v>3</v>
      </c>
      <c r="H1485" s="6" t="s">
        <v>344</v>
      </c>
      <c r="I1485" s="184" t="s">
        <v>11392</v>
      </c>
      <c r="J1485" s="184" t="s">
        <v>11392</v>
      </c>
      <c r="K1485" s="184" t="s">
        <v>11391</v>
      </c>
      <c r="L1485" s="8">
        <v>14</v>
      </c>
      <c r="M1485" s="116"/>
      <c r="P14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&lt;tr&gt;&lt;td&gt;60210-0900&lt;/td&gt;&lt;td&gt;End section for 750mm pipe culvert&lt;/td&gt;&lt;td&gt;Each&lt;/td&gt;&lt;td&gt;END SECTION FOR 30-INCH PIPE CULVERT&lt;/td&gt;&lt;td&gt;EACH&lt;/td&gt;&lt;td&gt;0&lt;/td&gt;&lt;td&gt;3&lt;/td&gt;&lt;td&gt;N&lt;/td&gt;&lt;td&gt; &lt;/td&gt;&lt;td&gt;&lt;/td&gt;&lt;/tr&gt;</v>
      </c>
      <c r="Q1485" s="106" t="str">
        <f>IF(PayItems[[#This Row],[Date Added / Modified]]&gt;0,TEXT(PayItems[[#This Row],[Date Added / Modified]],"m/d/yyy"),"")</f>
        <v/>
      </c>
    </row>
    <row r="1486" spans="1:17" x14ac:dyDescent="0.3">
      <c r="A1486" s="6" t="s">
        <v>2479</v>
      </c>
      <c r="B1486" s="8" t="s">
        <v>2480</v>
      </c>
      <c r="C1486" s="6" t="s">
        <v>6</v>
      </c>
      <c r="D1486" s="8" t="s">
        <v>2481</v>
      </c>
      <c r="E1486" s="8" t="s">
        <v>59</v>
      </c>
      <c r="F1486" s="8">
        <v>0</v>
      </c>
      <c r="G1486" s="8">
        <v>3</v>
      </c>
      <c r="H1486" s="6" t="s">
        <v>344</v>
      </c>
      <c r="I1486" s="184" t="s">
        <v>11392</v>
      </c>
      <c r="J1486" s="184" t="s">
        <v>11392</v>
      </c>
      <c r="K1486" s="184" t="s">
        <v>11391</v>
      </c>
      <c r="L1486" s="8">
        <v>14</v>
      </c>
      <c r="M1486" s="116"/>
      <c r="P14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&lt;tr&gt;&lt;td&gt;60210-1000&lt;/td&gt;&lt;td&gt;End section for 900mm pipe culvert&lt;/td&gt;&lt;td&gt;Each&lt;/td&gt;&lt;td&gt;END SECTION FOR 36-INCH PIPE CULVERT&lt;/td&gt;&lt;td&gt;EACH&lt;/td&gt;&lt;td&gt;0&lt;/td&gt;&lt;td&gt;3&lt;/td&gt;&lt;td&gt;N&lt;/td&gt;&lt;td&gt; &lt;/td&gt;&lt;td&gt;&lt;/td&gt;&lt;/tr&gt;</v>
      </c>
      <c r="Q1486" s="106" t="str">
        <f>IF(PayItems[[#This Row],[Date Added / Modified]]&gt;0,TEXT(PayItems[[#This Row],[Date Added / Modified]],"m/d/yyy"),"")</f>
        <v/>
      </c>
    </row>
    <row r="1487" spans="1:17" x14ac:dyDescent="0.3">
      <c r="A1487" s="6" t="s">
        <v>2482</v>
      </c>
      <c r="B1487" s="8" t="s">
        <v>2483</v>
      </c>
      <c r="C1487" s="6" t="s">
        <v>6</v>
      </c>
      <c r="D1487" s="8" t="s">
        <v>2484</v>
      </c>
      <c r="E1487" s="8" t="s">
        <v>59</v>
      </c>
      <c r="F1487" s="8">
        <v>0</v>
      </c>
      <c r="G1487" s="8">
        <v>3</v>
      </c>
      <c r="H1487" s="6" t="s">
        <v>344</v>
      </c>
      <c r="I1487" s="184" t="s">
        <v>11392</v>
      </c>
      <c r="J1487" s="184" t="s">
        <v>11392</v>
      </c>
      <c r="K1487" s="184" t="s">
        <v>11391</v>
      </c>
      <c r="L1487" s="8">
        <v>14</v>
      </c>
      <c r="M1487" s="116"/>
      <c r="P14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&lt;tr&gt;&lt;td&gt;60210-1100&lt;/td&gt;&lt;td&gt;End section for 1050mm pipe culvert&lt;/td&gt;&lt;td&gt;Each&lt;/td&gt;&lt;td&gt;END SECTION FOR 42-INCH PIPE CULVERT&lt;/td&gt;&lt;td&gt;EACH&lt;/td&gt;&lt;td&gt;0&lt;/td&gt;&lt;td&gt;3&lt;/td&gt;&lt;td&gt;N&lt;/td&gt;&lt;td&gt; &lt;/td&gt;&lt;td&gt;&lt;/td&gt;&lt;/tr&gt;</v>
      </c>
      <c r="Q1487" s="106" t="str">
        <f>IF(PayItems[[#This Row],[Date Added / Modified]]&gt;0,TEXT(PayItems[[#This Row],[Date Added / Modified]],"m/d/yyy"),"")</f>
        <v/>
      </c>
    </row>
    <row r="1488" spans="1:17" x14ac:dyDescent="0.3">
      <c r="A1488" s="6" t="s">
        <v>2485</v>
      </c>
      <c r="B1488" s="8" t="s">
        <v>2486</v>
      </c>
      <c r="C1488" s="6" t="s">
        <v>6</v>
      </c>
      <c r="D1488" s="8" t="s">
        <v>2487</v>
      </c>
      <c r="E1488" s="8" t="s">
        <v>59</v>
      </c>
      <c r="F1488" s="8">
        <v>0</v>
      </c>
      <c r="G1488" s="8">
        <v>3</v>
      </c>
      <c r="H1488" s="6" t="s">
        <v>344</v>
      </c>
      <c r="I1488" s="184" t="s">
        <v>11392</v>
      </c>
      <c r="J1488" s="184" t="s">
        <v>11392</v>
      </c>
      <c r="K1488" s="184" t="s">
        <v>11391</v>
      </c>
      <c r="L1488" s="8">
        <v>14</v>
      </c>
      <c r="M1488" s="116"/>
      <c r="P14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&lt;tr&gt;&lt;td&gt;60210-1200&lt;/td&gt;&lt;td&gt;End section for 1200mm pipe culvert&lt;/td&gt;&lt;td&gt;Each&lt;/td&gt;&lt;td&gt;END SECTION FOR 48-INCH PIPE CULVERT&lt;/td&gt;&lt;td&gt;EACH&lt;/td&gt;&lt;td&gt;0&lt;/td&gt;&lt;td&gt;3&lt;/td&gt;&lt;td&gt;N&lt;/td&gt;&lt;td&gt; &lt;/td&gt;&lt;td&gt;&lt;/td&gt;&lt;/tr&gt;</v>
      </c>
      <c r="Q1488" s="106" t="str">
        <f>IF(PayItems[[#This Row],[Date Added / Modified]]&gt;0,TEXT(PayItems[[#This Row],[Date Added / Modified]],"m/d/yyy"),"")</f>
        <v/>
      </c>
    </row>
    <row r="1489" spans="1:17" x14ac:dyDescent="0.3">
      <c r="A1489" s="6" t="s">
        <v>2488</v>
      </c>
      <c r="B1489" s="8" t="s">
        <v>2489</v>
      </c>
      <c r="C1489" s="6" t="s">
        <v>6</v>
      </c>
      <c r="D1489" s="8" t="s">
        <v>2490</v>
      </c>
      <c r="E1489" s="8" t="s">
        <v>59</v>
      </c>
      <c r="F1489" s="8">
        <v>0</v>
      </c>
      <c r="G1489" s="8">
        <v>3</v>
      </c>
      <c r="H1489" s="6" t="s">
        <v>344</v>
      </c>
      <c r="I1489" s="184" t="s">
        <v>11392</v>
      </c>
      <c r="J1489" s="184" t="s">
        <v>11392</v>
      </c>
      <c r="K1489" s="184" t="s">
        <v>11391</v>
      </c>
      <c r="L1489" s="8">
        <v>14</v>
      </c>
      <c r="M1489" s="116"/>
      <c r="P14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&lt;tr&gt;&lt;td&gt;60210-1300&lt;/td&gt;&lt;td&gt;End section for 1350mm pipe culvert&lt;/td&gt;&lt;td&gt;Each&lt;/td&gt;&lt;td&gt;END SECTION FOR 54-INCH PIPE CULVERT&lt;/td&gt;&lt;td&gt;EACH&lt;/td&gt;&lt;td&gt;0&lt;/td&gt;&lt;td&gt;3&lt;/td&gt;&lt;td&gt;N&lt;/td&gt;&lt;td&gt; &lt;/td&gt;&lt;td&gt;&lt;/td&gt;&lt;/tr&gt;</v>
      </c>
      <c r="Q1489" s="106" t="str">
        <f>IF(PayItems[[#This Row],[Date Added / Modified]]&gt;0,TEXT(PayItems[[#This Row],[Date Added / Modified]],"m/d/yyy"),"")</f>
        <v/>
      </c>
    </row>
    <row r="1490" spans="1:17" x14ac:dyDescent="0.3">
      <c r="A1490" s="6" t="s">
        <v>2491</v>
      </c>
      <c r="B1490" s="8" t="s">
        <v>2492</v>
      </c>
      <c r="C1490" s="6" t="s">
        <v>6</v>
      </c>
      <c r="D1490" s="8" t="s">
        <v>2493</v>
      </c>
      <c r="E1490" s="8" t="s">
        <v>59</v>
      </c>
      <c r="F1490" s="8">
        <v>0</v>
      </c>
      <c r="G1490" s="8">
        <v>3</v>
      </c>
      <c r="H1490" s="6" t="s">
        <v>344</v>
      </c>
      <c r="I1490" s="184" t="s">
        <v>11392</v>
      </c>
      <c r="J1490" s="184" t="s">
        <v>11392</v>
      </c>
      <c r="K1490" s="184" t="s">
        <v>11391</v>
      </c>
      <c r="L1490" s="8">
        <v>14</v>
      </c>
      <c r="M1490" s="116"/>
      <c r="P14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&lt;tr&gt;&lt;td&gt;60210-1400&lt;/td&gt;&lt;td&gt;End section for 1500mm pipe culvert&lt;/td&gt;&lt;td&gt;Each&lt;/td&gt;&lt;td&gt;END SECTION FOR 60-INCH PIPE CULVERT&lt;/td&gt;&lt;td&gt;EACH&lt;/td&gt;&lt;td&gt;0&lt;/td&gt;&lt;td&gt;3&lt;/td&gt;&lt;td&gt;N&lt;/td&gt;&lt;td&gt; &lt;/td&gt;&lt;td&gt;&lt;/td&gt;&lt;/tr&gt;</v>
      </c>
      <c r="Q1490" s="106" t="str">
        <f>IF(PayItems[[#This Row],[Date Added / Modified]]&gt;0,TEXT(PayItems[[#This Row],[Date Added / Modified]],"m/d/yyy"),"")</f>
        <v/>
      </c>
    </row>
    <row r="1491" spans="1:17" x14ac:dyDescent="0.3">
      <c r="A1491" s="6" t="s">
        <v>2494</v>
      </c>
      <c r="B1491" s="8" t="s">
        <v>2495</v>
      </c>
      <c r="C1491" s="6" t="s">
        <v>6</v>
      </c>
      <c r="D1491" s="8" t="s">
        <v>2496</v>
      </c>
      <c r="E1491" s="8" t="s">
        <v>59</v>
      </c>
      <c r="F1491" s="8">
        <v>0</v>
      </c>
      <c r="G1491" s="8">
        <v>3</v>
      </c>
      <c r="H1491" s="6" t="s">
        <v>344</v>
      </c>
      <c r="I1491" s="184" t="s">
        <v>11392</v>
      </c>
      <c r="J1491" s="184" t="s">
        <v>11392</v>
      </c>
      <c r="K1491" s="184" t="s">
        <v>11391</v>
      </c>
      <c r="L1491" s="8">
        <v>14</v>
      </c>
      <c r="M1491" s="116"/>
      <c r="P14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&lt;tr&gt;&lt;td&gt;60210-1500&lt;/td&gt;&lt;td&gt;End section for 1650mm pipe culvert&lt;/td&gt;&lt;td&gt;Each&lt;/td&gt;&lt;td&gt;END SECTION FOR 66-INCH PIPE CULVERT&lt;/td&gt;&lt;td&gt;EACH&lt;/td&gt;&lt;td&gt;0&lt;/td&gt;&lt;td&gt;3&lt;/td&gt;&lt;td&gt;N&lt;/td&gt;&lt;td&gt; &lt;/td&gt;&lt;td&gt;&lt;/td&gt;&lt;/tr&gt;</v>
      </c>
      <c r="Q1491" s="106" t="str">
        <f>IF(PayItems[[#This Row],[Date Added / Modified]]&gt;0,TEXT(PayItems[[#This Row],[Date Added / Modified]],"m/d/yyy"),"")</f>
        <v/>
      </c>
    </row>
    <row r="1492" spans="1:17" x14ac:dyDescent="0.3">
      <c r="A1492" s="6" t="s">
        <v>2497</v>
      </c>
      <c r="B1492" s="8" t="s">
        <v>2498</v>
      </c>
      <c r="C1492" s="6" t="s">
        <v>6</v>
      </c>
      <c r="D1492" s="8" t="s">
        <v>2499</v>
      </c>
      <c r="E1492" s="8" t="s">
        <v>59</v>
      </c>
      <c r="F1492" s="8">
        <v>0</v>
      </c>
      <c r="G1492" s="8">
        <v>3</v>
      </c>
      <c r="H1492" s="6" t="s">
        <v>344</v>
      </c>
      <c r="I1492" s="184" t="s">
        <v>11392</v>
      </c>
      <c r="J1492" s="184" t="s">
        <v>11392</v>
      </c>
      <c r="K1492" s="184" t="s">
        <v>11391</v>
      </c>
      <c r="L1492" s="8">
        <v>14</v>
      </c>
      <c r="M1492" s="116"/>
      <c r="P14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&lt;tr&gt;&lt;td&gt;60210-1600&lt;/td&gt;&lt;td&gt;End section for 1800mm pipe culvert&lt;/td&gt;&lt;td&gt;Each&lt;/td&gt;&lt;td&gt;END SECTION FOR 72-INCH PIPE CULVERT&lt;/td&gt;&lt;td&gt;EACH&lt;/td&gt;&lt;td&gt;0&lt;/td&gt;&lt;td&gt;3&lt;/td&gt;&lt;td&gt;N&lt;/td&gt;&lt;td&gt; &lt;/td&gt;&lt;td&gt;&lt;/td&gt;&lt;/tr&gt;</v>
      </c>
      <c r="Q1492" s="106" t="str">
        <f>IF(PayItems[[#This Row],[Date Added / Modified]]&gt;0,TEXT(PayItems[[#This Row],[Date Added / Modified]],"m/d/yyy"),"")</f>
        <v/>
      </c>
    </row>
    <row r="1493" spans="1:17" x14ac:dyDescent="0.3">
      <c r="A1493" s="6" t="s">
        <v>2500</v>
      </c>
      <c r="B1493" s="8" t="s">
        <v>2501</v>
      </c>
      <c r="C1493" s="6" t="s">
        <v>6</v>
      </c>
      <c r="D1493" s="8" t="s">
        <v>2502</v>
      </c>
      <c r="E1493" s="8" t="s">
        <v>59</v>
      </c>
      <c r="F1493" s="8">
        <v>0</v>
      </c>
      <c r="G1493" s="8">
        <v>3</v>
      </c>
      <c r="H1493" s="6" t="s">
        <v>344</v>
      </c>
      <c r="I1493" s="184" t="s">
        <v>11392</v>
      </c>
      <c r="J1493" s="184" t="s">
        <v>11392</v>
      </c>
      <c r="K1493" s="184" t="s">
        <v>11391</v>
      </c>
      <c r="L1493" s="8">
        <v>14</v>
      </c>
      <c r="M1493" s="116"/>
      <c r="P14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&lt;tr&gt;&lt;td&gt;60211-0100&lt;/td&gt;&lt;td&gt;End section for 100mm equivalent diameter arch or elliptical pipe culvert&lt;/td&gt;&lt;td&gt;Each&lt;/td&gt;&lt;td&gt;END SECTION FOR 4-INCH EQUIVALENT DIAMETER ARCH OR ELLIPTICAL PIPE CULVERT&lt;/td&gt;&lt;td&gt;EACH&lt;/td&gt;&lt;td&gt;0&lt;/td&gt;&lt;td&gt;3&lt;/td&gt;&lt;td&gt;N&lt;/td&gt;&lt;td&gt; &lt;/td&gt;&lt;td&gt;&lt;/td&gt;&lt;/tr&gt;</v>
      </c>
      <c r="Q1493" s="106" t="str">
        <f>IF(PayItems[[#This Row],[Date Added / Modified]]&gt;0,TEXT(PayItems[[#This Row],[Date Added / Modified]],"m/d/yyy"),"")</f>
        <v/>
      </c>
    </row>
    <row r="1494" spans="1:17" x14ac:dyDescent="0.3">
      <c r="A1494" s="6" t="s">
        <v>2503</v>
      </c>
      <c r="B1494" s="8" t="s">
        <v>2504</v>
      </c>
      <c r="C1494" s="6" t="s">
        <v>6</v>
      </c>
      <c r="D1494" s="8" t="s">
        <v>2505</v>
      </c>
      <c r="E1494" s="8" t="s">
        <v>59</v>
      </c>
      <c r="F1494" s="8">
        <v>0</v>
      </c>
      <c r="G1494" s="8">
        <v>3</v>
      </c>
      <c r="H1494" s="6" t="s">
        <v>344</v>
      </c>
      <c r="I1494" s="184" t="s">
        <v>11392</v>
      </c>
      <c r="J1494" s="184" t="s">
        <v>11392</v>
      </c>
      <c r="K1494" s="184" t="s">
        <v>11391</v>
      </c>
      <c r="L1494" s="8">
        <v>14</v>
      </c>
      <c r="M1494" s="116"/>
      <c r="P14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&lt;tr&gt;&lt;td&gt;60211-0200&lt;/td&gt;&lt;td&gt;End section for 150mm equivalent diameter arch or elliptical pipe culvert&lt;/td&gt;&lt;td&gt;Each&lt;/td&gt;&lt;td&gt;END SECTION FOR 6-INCH EQUIVALENT DIAMETER ARCH OR ELLIPTICAL PIPE CULVERT&lt;/td&gt;&lt;td&gt;EACH&lt;/td&gt;&lt;td&gt;0&lt;/td&gt;&lt;td&gt;3&lt;/td&gt;&lt;td&gt;N&lt;/td&gt;&lt;td&gt; &lt;/td&gt;&lt;td&gt;&lt;/td&gt;&lt;/tr&gt;</v>
      </c>
      <c r="Q1494" s="106" t="str">
        <f>IF(PayItems[[#This Row],[Date Added / Modified]]&gt;0,TEXT(PayItems[[#This Row],[Date Added / Modified]],"m/d/yyy"),"")</f>
        <v/>
      </c>
    </row>
    <row r="1495" spans="1:17" x14ac:dyDescent="0.3">
      <c r="A1495" s="6" t="s">
        <v>2506</v>
      </c>
      <c r="B1495" s="8" t="s">
        <v>2507</v>
      </c>
      <c r="C1495" s="6" t="s">
        <v>6</v>
      </c>
      <c r="D1495" s="8" t="s">
        <v>2508</v>
      </c>
      <c r="E1495" s="8" t="s">
        <v>59</v>
      </c>
      <c r="F1495" s="8">
        <v>0</v>
      </c>
      <c r="G1495" s="8">
        <v>3</v>
      </c>
      <c r="H1495" s="6" t="s">
        <v>344</v>
      </c>
      <c r="I1495" s="184" t="s">
        <v>11392</v>
      </c>
      <c r="J1495" s="184" t="s">
        <v>11392</v>
      </c>
      <c r="K1495" s="184" t="s">
        <v>11391</v>
      </c>
      <c r="L1495" s="8">
        <v>14</v>
      </c>
      <c r="M1495" s="116"/>
      <c r="P14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&lt;tr&gt;&lt;td&gt;60211-0300&lt;/td&gt;&lt;td&gt;End section for 200mm equivalent diameter arch or elliptical pipe culvert&lt;/td&gt;&lt;td&gt;Each&lt;/td&gt;&lt;td&gt;END SECTION FOR 8-INCH EQUIVALENT DIAMETER ARCH OR ELLIPTICAL PIPE CULVERT&lt;/td&gt;&lt;td&gt;EACH&lt;/td&gt;&lt;td&gt;0&lt;/td&gt;&lt;td&gt;3&lt;/td&gt;&lt;td&gt;N&lt;/td&gt;&lt;td&gt; &lt;/td&gt;&lt;td&gt;&lt;/td&gt;&lt;/tr&gt;</v>
      </c>
      <c r="Q1495" s="106" t="str">
        <f>IF(PayItems[[#This Row],[Date Added / Modified]]&gt;0,TEXT(PayItems[[#This Row],[Date Added / Modified]],"m/d/yyy"),"")</f>
        <v/>
      </c>
    </row>
    <row r="1496" spans="1:17" x14ac:dyDescent="0.3">
      <c r="A1496" s="6" t="s">
        <v>2509</v>
      </c>
      <c r="B1496" s="8" t="s">
        <v>2510</v>
      </c>
      <c r="C1496" s="6" t="s">
        <v>6</v>
      </c>
      <c r="D1496" s="8" t="s">
        <v>2511</v>
      </c>
      <c r="E1496" s="8" t="s">
        <v>59</v>
      </c>
      <c r="F1496" s="8">
        <v>0</v>
      </c>
      <c r="G1496" s="8">
        <v>3</v>
      </c>
      <c r="H1496" s="6" t="s">
        <v>344</v>
      </c>
      <c r="I1496" s="184" t="s">
        <v>11392</v>
      </c>
      <c r="J1496" s="184" t="s">
        <v>11392</v>
      </c>
      <c r="K1496" s="184" t="s">
        <v>11391</v>
      </c>
      <c r="L1496" s="8">
        <v>14</v>
      </c>
      <c r="M1496" s="116"/>
      <c r="P14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&lt;tr&gt;&lt;td&gt;60211-0400&lt;/td&gt;&lt;td&gt;End section for 300mm equivalent diameter arch or elliptical pipe culvert&lt;/td&gt;&lt;td&gt;Each&lt;/td&gt;&lt;td&gt;END SECTION FOR 12-INCH EQUIVALENT DIAMETER ARCH OR ELLIPTICAL PIPE CULVERT&lt;/td&gt;&lt;td&gt;EACH&lt;/td&gt;&lt;td&gt;0&lt;/td&gt;&lt;td&gt;3&lt;/td&gt;&lt;td&gt;N&lt;/td&gt;&lt;td&gt; &lt;/td&gt;&lt;td&gt;&lt;/td&gt;&lt;/tr&gt;</v>
      </c>
      <c r="Q1496" s="106" t="str">
        <f>IF(PayItems[[#This Row],[Date Added / Modified]]&gt;0,TEXT(PayItems[[#This Row],[Date Added / Modified]],"m/d/yyy"),"")</f>
        <v/>
      </c>
    </row>
    <row r="1497" spans="1:17" x14ac:dyDescent="0.3">
      <c r="A1497" s="6" t="s">
        <v>2512</v>
      </c>
      <c r="B1497" s="8" t="s">
        <v>2513</v>
      </c>
      <c r="C1497" s="6" t="s">
        <v>6</v>
      </c>
      <c r="D1497" s="8" t="s">
        <v>2514</v>
      </c>
      <c r="E1497" s="8" t="s">
        <v>59</v>
      </c>
      <c r="F1497" s="8">
        <v>0</v>
      </c>
      <c r="G1497" s="8">
        <v>3</v>
      </c>
      <c r="H1497" s="6" t="s">
        <v>344</v>
      </c>
      <c r="I1497" s="184" t="s">
        <v>11392</v>
      </c>
      <c r="J1497" s="184" t="s">
        <v>11392</v>
      </c>
      <c r="K1497" s="184" t="s">
        <v>11391</v>
      </c>
      <c r="L1497" s="8">
        <v>14</v>
      </c>
      <c r="M1497" s="116"/>
      <c r="P14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&lt;tr&gt;&lt;td&gt;60211-0500&lt;/td&gt;&lt;td&gt;End section for 375mm equivalent diameter arch or elliptical pipe culvert&lt;/td&gt;&lt;td&gt;Each&lt;/td&gt;&lt;td&gt;END SECTION FOR 15-INCH EQUIVALENT DIAMETER ARCH OR ELLIPTICAL PIPE CULVERT&lt;/td&gt;&lt;td&gt;EACH&lt;/td&gt;&lt;td&gt;0&lt;/td&gt;&lt;td&gt;3&lt;/td&gt;&lt;td&gt;N&lt;/td&gt;&lt;td&gt; &lt;/td&gt;&lt;td&gt;&lt;/td&gt;&lt;/tr&gt;</v>
      </c>
      <c r="Q1497" s="106" t="str">
        <f>IF(PayItems[[#This Row],[Date Added / Modified]]&gt;0,TEXT(PayItems[[#This Row],[Date Added / Modified]],"m/d/yyy"),"")</f>
        <v/>
      </c>
    </row>
    <row r="1498" spans="1:17" x14ac:dyDescent="0.3">
      <c r="A1498" s="6" t="s">
        <v>2515</v>
      </c>
      <c r="B1498" s="8" t="s">
        <v>2516</v>
      </c>
      <c r="C1498" s="6" t="s">
        <v>6</v>
      </c>
      <c r="D1498" s="8" t="s">
        <v>2517</v>
      </c>
      <c r="E1498" s="8" t="s">
        <v>59</v>
      </c>
      <c r="F1498" s="8">
        <v>0</v>
      </c>
      <c r="G1498" s="8">
        <v>3</v>
      </c>
      <c r="H1498" s="6" t="s">
        <v>344</v>
      </c>
      <c r="I1498" s="184" t="s">
        <v>11392</v>
      </c>
      <c r="J1498" s="184" t="s">
        <v>11392</v>
      </c>
      <c r="K1498" s="184" t="s">
        <v>11391</v>
      </c>
      <c r="L1498" s="8">
        <v>14</v>
      </c>
      <c r="M1498" s="116"/>
      <c r="P14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&lt;tr&gt;&lt;td&gt;60211-0600&lt;/td&gt;&lt;td&gt;End section for 450mm equivalent diameter arch or elliptical pipe culvert&lt;/td&gt;&lt;td&gt;Each&lt;/td&gt;&lt;td&gt;END SECTION FOR 18-INCH EQUIVALENT DIAMETER ARCH OR ELLIPTICAL PIPE CULVERT&lt;/td&gt;&lt;td&gt;EACH&lt;/td&gt;&lt;td&gt;0&lt;/td&gt;&lt;td&gt;3&lt;/td&gt;&lt;td&gt;N&lt;/td&gt;&lt;td&gt; &lt;/td&gt;&lt;td&gt;&lt;/td&gt;&lt;/tr&gt;</v>
      </c>
      <c r="Q1498" s="106" t="str">
        <f>IF(PayItems[[#This Row],[Date Added / Modified]]&gt;0,TEXT(PayItems[[#This Row],[Date Added / Modified]],"m/d/yyy"),"")</f>
        <v/>
      </c>
    </row>
    <row r="1499" spans="1:17" x14ac:dyDescent="0.3">
      <c r="A1499" s="6" t="s">
        <v>2518</v>
      </c>
      <c r="B1499" s="8" t="s">
        <v>2519</v>
      </c>
      <c r="C1499" s="6" t="s">
        <v>6</v>
      </c>
      <c r="D1499" s="8" t="s">
        <v>2520</v>
      </c>
      <c r="E1499" s="8" t="s">
        <v>59</v>
      </c>
      <c r="F1499" s="8">
        <v>0</v>
      </c>
      <c r="G1499" s="8">
        <v>3</v>
      </c>
      <c r="H1499" s="6" t="s">
        <v>344</v>
      </c>
      <c r="I1499" s="184" t="s">
        <v>11392</v>
      </c>
      <c r="J1499" s="184" t="s">
        <v>11392</v>
      </c>
      <c r="K1499" s="184" t="s">
        <v>11391</v>
      </c>
      <c r="L1499" s="8">
        <v>14</v>
      </c>
      <c r="M1499" s="116"/>
      <c r="P14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&lt;tr&gt;&lt;td&gt;60211-0700&lt;/td&gt;&lt;td&gt;End section for 525mm equivalent diameter arch or elliptical pipe culvert&lt;/td&gt;&lt;td&gt;Each&lt;/td&gt;&lt;td&gt;END SECTION FOR 21-INCH EQUIVALENT DIAMETER ARCH OR ELLIPTICAL PIPE CULVERT&lt;/td&gt;&lt;td&gt;EACH&lt;/td&gt;&lt;td&gt;0&lt;/td&gt;&lt;td&gt;3&lt;/td&gt;&lt;td&gt;N&lt;/td&gt;&lt;td&gt; &lt;/td&gt;&lt;td&gt;&lt;/td&gt;&lt;/tr&gt;</v>
      </c>
      <c r="Q1499" s="106" t="str">
        <f>IF(PayItems[[#This Row],[Date Added / Modified]]&gt;0,TEXT(PayItems[[#This Row],[Date Added / Modified]],"m/d/yyy"),"")</f>
        <v/>
      </c>
    </row>
    <row r="1500" spans="1:17" x14ac:dyDescent="0.3">
      <c r="A1500" s="6" t="s">
        <v>2521</v>
      </c>
      <c r="B1500" s="8" t="s">
        <v>2522</v>
      </c>
      <c r="C1500" s="6" t="s">
        <v>6</v>
      </c>
      <c r="D1500" s="8" t="s">
        <v>2523</v>
      </c>
      <c r="E1500" s="8" t="s">
        <v>59</v>
      </c>
      <c r="F1500" s="8">
        <v>0</v>
      </c>
      <c r="G1500" s="8">
        <v>3</v>
      </c>
      <c r="H1500" s="6" t="s">
        <v>344</v>
      </c>
      <c r="I1500" s="184" t="s">
        <v>11392</v>
      </c>
      <c r="J1500" s="184" t="s">
        <v>11392</v>
      </c>
      <c r="K1500" s="184" t="s">
        <v>11391</v>
      </c>
      <c r="L1500" s="8">
        <v>14</v>
      </c>
      <c r="M1500" s="116"/>
      <c r="P15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&lt;tr&gt;&lt;td&gt;60211-0800&lt;/td&gt;&lt;td&gt;End section for 600mm equivalent diameter arch or elliptical pipe culvert&lt;/td&gt;&lt;td&gt;Each&lt;/td&gt;&lt;td&gt;END SECTION FOR 24-INCH EQUIVALENT DIAMETER ARCH OR ELLIPTICAL PIPE CULVERT&lt;/td&gt;&lt;td&gt;EACH&lt;/td&gt;&lt;td&gt;0&lt;/td&gt;&lt;td&gt;3&lt;/td&gt;&lt;td&gt;N&lt;/td&gt;&lt;td&gt; &lt;/td&gt;&lt;td&gt;&lt;/td&gt;&lt;/tr&gt;</v>
      </c>
      <c r="Q1500" s="106" t="str">
        <f>IF(PayItems[[#This Row],[Date Added / Modified]]&gt;0,TEXT(PayItems[[#This Row],[Date Added / Modified]],"m/d/yyy"),"")</f>
        <v/>
      </c>
    </row>
    <row r="1501" spans="1:17" x14ac:dyDescent="0.3">
      <c r="A1501" s="6" t="s">
        <v>2524</v>
      </c>
      <c r="B1501" s="8" t="s">
        <v>2525</v>
      </c>
      <c r="C1501" s="6" t="s">
        <v>6</v>
      </c>
      <c r="D1501" s="8" t="s">
        <v>2526</v>
      </c>
      <c r="E1501" s="8" t="s">
        <v>59</v>
      </c>
      <c r="F1501" s="8">
        <v>0</v>
      </c>
      <c r="G1501" s="8">
        <v>3</v>
      </c>
      <c r="H1501" s="6" t="s">
        <v>344</v>
      </c>
      <c r="I1501" s="184" t="s">
        <v>11392</v>
      </c>
      <c r="J1501" s="184" t="s">
        <v>11392</v>
      </c>
      <c r="K1501" s="184" t="s">
        <v>11391</v>
      </c>
      <c r="L1501" s="8">
        <v>14</v>
      </c>
      <c r="M1501" s="116"/>
      <c r="P15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&lt;tr&gt;&lt;td&gt;60211-0900&lt;/td&gt;&lt;td&gt;End section for 750mm equivalent diameter arch or elliptical pipe culvert&lt;/td&gt;&lt;td&gt;Each&lt;/td&gt;&lt;td&gt;END SECTION FOR 30-INCH EQUIVALENT DIAMETER ARCH OR ELLIPTICAL PIPE CULVERT&lt;/td&gt;&lt;td&gt;EACH&lt;/td&gt;&lt;td&gt;0&lt;/td&gt;&lt;td&gt;3&lt;/td&gt;&lt;td&gt;N&lt;/td&gt;&lt;td&gt; &lt;/td&gt;&lt;td&gt;&lt;/td&gt;&lt;/tr&gt;</v>
      </c>
      <c r="Q1501" s="106" t="str">
        <f>IF(PayItems[[#This Row],[Date Added / Modified]]&gt;0,TEXT(PayItems[[#This Row],[Date Added / Modified]],"m/d/yyy"),"")</f>
        <v/>
      </c>
    </row>
    <row r="1502" spans="1:17" x14ac:dyDescent="0.3">
      <c r="A1502" s="6" t="s">
        <v>2527</v>
      </c>
      <c r="B1502" s="8" t="s">
        <v>2528</v>
      </c>
      <c r="C1502" s="6" t="s">
        <v>6</v>
      </c>
      <c r="D1502" s="8" t="s">
        <v>2529</v>
      </c>
      <c r="E1502" s="8" t="s">
        <v>59</v>
      </c>
      <c r="F1502" s="8">
        <v>0</v>
      </c>
      <c r="G1502" s="8">
        <v>3</v>
      </c>
      <c r="H1502" s="6" t="s">
        <v>344</v>
      </c>
      <c r="I1502" s="184" t="s">
        <v>11392</v>
      </c>
      <c r="J1502" s="184" t="s">
        <v>11392</v>
      </c>
      <c r="K1502" s="184" t="s">
        <v>11391</v>
      </c>
      <c r="L1502" s="8">
        <v>14</v>
      </c>
      <c r="M1502" s="116"/>
      <c r="P15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&lt;tr&gt;&lt;td&gt;60211-1000&lt;/td&gt;&lt;td&gt;End section for 900mm equivalent diameter arch or elliptical pipe culvert&lt;/td&gt;&lt;td&gt;Each&lt;/td&gt;&lt;td&gt;END SECTION FOR 36-INCH EQUIVALENT DIAMETER ARCH OR ELLIPTICAL PIPE CULVERT&lt;/td&gt;&lt;td&gt;EACH&lt;/td&gt;&lt;td&gt;0&lt;/td&gt;&lt;td&gt;3&lt;/td&gt;&lt;td&gt;N&lt;/td&gt;&lt;td&gt; &lt;/td&gt;&lt;td&gt;&lt;/td&gt;&lt;/tr&gt;</v>
      </c>
      <c r="Q1502" s="106" t="str">
        <f>IF(PayItems[[#This Row],[Date Added / Modified]]&gt;0,TEXT(PayItems[[#This Row],[Date Added / Modified]],"m/d/yyy"),"")</f>
        <v/>
      </c>
    </row>
    <row r="1503" spans="1:17" x14ac:dyDescent="0.3">
      <c r="A1503" s="6" t="s">
        <v>2530</v>
      </c>
      <c r="B1503" s="8" t="s">
        <v>2531</v>
      </c>
      <c r="C1503" s="6" t="s">
        <v>6</v>
      </c>
      <c r="D1503" s="8" t="s">
        <v>2532</v>
      </c>
      <c r="E1503" s="8" t="s">
        <v>59</v>
      </c>
      <c r="F1503" s="8">
        <v>0</v>
      </c>
      <c r="G1503" s="8">
        <v>3</v>
      </c>
      <c r="H1503" s="6" t="s">
        <v>344</v>
      </c>
      <c r="I1503" s="184" t="s">
        <v>11392</v>
      </c>
      <c r="J1503" s="184" t="s">
        <v>11392</v>
      </c>
      <c r="K1503" s="184" t="s">
        <v>11391</v>
      </c>
      <c r="L1503" s="8">
        <v>14</v>
      </c>
      <c r="M1503" s="116"/>
      <c r="P15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&lt;tr&gt;&lt;td&gt;60211-1100&lt;/td&gt;&lt;td&gt;End section for 1050mm equivalent diameter arch or elliptical pipe culvert&lt;/td&gt;&lt;td&gt;Each&lt;/td&gt;&lt;td&gt;END SECTION FOR 42-INCH EQUIVALENT DIAMETER ARCH OR ELLIPTICAL PIPE CULVERT&lt;/td&gt;&lt;td&gt;EACH&lt;/td&gt;&lt;td&gt;0&lt;/td&gt;&lt;td&gt;3&lt;/td&gt;&lt;td&gt;N&lt;/td&gt;&lt;td&gt; &lt;/td&gt;&lt;td&gt;&lt;/td&gt;&lt;/tr&gt;</v>
      </c>
      <c r="Q1503" s="106" t="str">
        <f>IF(PayItems[[#This Row],[Date Added / Modified]]&gt;0,TEXT(PayItems[[#This Row],[Date Added / Modified]],"m/d/yyy"),"")</f>
        <v/>
      </c>
    </row>
    <row r="1504" spans="1:17" x14ac:dyDescent="0.3">
      <c r="A1504" s="6" t="s">
        <v>2533</v>
      </c>
      <c r="B1504" s="8" t="s">
        <v>2534</v>
      </c>
      <c r="C1504" s="6" t="s">
        <v>6</v>
      </c>
      <c r="D1504" s="8" t="s">
        <v>2535</v>
      </c>
      <c r="E1504" s="8" t="s">
        <v>59</v>
      </c>
      <c r="F1504" s="8">
        <v>0</v>
      </c>
      <c r="G1504" s="8">
        <v>3</v>
      </c>
      <c r="H1504" s="6" t="s">
        <v>344</v>
      </c>
      <c r="I1504" s="184" t="s">
        <v>11392</v>
      </c>
      <c r="J1504" s="184" t="s">
        <v>11392</v>
      </c>
      <c r="K1504" s="184" t="s">
        <v>11391</v>
      </c>
      <c r="L1504" s="8">
        <v>14</v>
      </c>
      <c r="M1504" s="116"/>
      <c r="P15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&lt;tr&gt;&lt;td&gt;60211-1200&lt;/td&gt;&lt;td&gt;End section for 1200mm equivalent diameter arch or elliptical pipe culvert&lt;/td&gt;&lt;td&gt;Each&lt;/td&gt;&lt;td&gt;END SECTION FOR 48-INCH EQUIVALENT DIAMETER ARCH OR ELLIPTICAL PIPE CULVERT&lt;/td&gt;&lt;td&gt;EACH&lt;/td&gt;&lt;td&gt;0&lt;/td&gt;&lt;td&gt;3&lt;/td&gt;&lt;td&gt;N&lt;/td&gt;&lt;td&gt; &lt;/td&gt;&lt;td&gt;&lt;/td&gt;&lt;/tr&gt;</v>
      </c>
      <c r="Q1504" s="106" t="str">
        <f>IF(PayItems[[#This Row],[Date Added / Modified]]&gt;0,TEXT(PayItems[[#This Row],[Date Added / Modified]],"m/d/yyy"),"")</f>
        <v/>
      </c>
    </row>
    <row r="1505" spans="1:17" x14ac:dyDescent="0.3">
      <c r="A1505" s="6" t="s">
        <v>2536</v>
      </c>
      <c r="B1505" s="8" t="s">
        <v>2537</v>
      </c>
      <c r="C1505" s="6" t="s">
        <v>6</v>
      </c>
      <c r="D1505" s="8" t="s">
        <v>2538</v>
      </c>
      <c r="E1505" s="8" t="s">
        <v>59</v>
      </c>
      <c r="F1505" s="8">
        <v>0</v>
      </c>
      <c r="G1505" s="8">
        <v>3</v>
      </c>
      <c r="H1505" s="6" t="s">
        <v>344</v>
      </c>
      <c r="I1505" s="184" t="s">
        <v>11392</v>
      </c>
      <c r="J1505" s="184" t="s">
        <v>11392</v>
      </c>
      <c r="K1505" s="184" t="s">
        <v>11391</v>
      </c>
      <c r="L1505" s="8">
        <v>14</v>
      </c>
      <c r="M1505" s="116"/>
      <c r="P15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&lt;tr&gt;&lt;td&gt;60211-1300&lt;/td&gt;&lt;td&gt;End section for 1350mm equivalent diameter arch or elliptical pipe culvert&lt;/td&gt;&lt;td&gt;Each&lt;/td&gt;&lt;td&gt;END SECTION FOR 54-INCH EQUIVALENT DIAMETER ARCH OR ELLIPTICAL PIPE CULVERT&lt;/td&gt;&lt;td&gt;EACH&lt;/td&gt;&lt;td&gt;0&lt;/td&gt;&lt;td&gt;3&lt;/td&gt;&lt;td&gt;N&lt;/td&gt;&lt;td&gt; &lt;/td&gt;&lt;td&gt;&lt;/td&gt;&lt;/tr&gt;</v>
      </c>
      <c r="Q1505" s="106" t="str">
        <f>IF(PayItems[[#This Row],[Date Added / Modified]]&gt;0,TEXT(PayItems[[#This Row],[Date Added / Modified]],"m/d/yyy"),"")</f>
        <v/>
      </c>
    </row>
    <row r="1506" spans="1:17" x14ac:dyDescent="0.3">
      <c r="A1506" s="6" t="s">
        <v>2539</v>
      </c>
      <c r="B1506" s="8" t="s">
        <v>2540</v>
      </c>
      <c r="C1506" s="6" t="s">
        <v>6</v>
      </c>
      <c r="D1506" s="8" t="s">
        <v>2541</v>
      </c>
      <c r="E1506" s="8" t="s">
        <v>59</v>
      </c>
      <c r="F1506" s="8">
        <v>0</v>
      </c>
      <c r="G1506" s="8">
        <v>3</v>
      </c>
      <c r="H1506" s="6" t="s">
        <v>344</v>
      </c>
      <c r="I1506" s="184" t="s">
        <v>11392</v>
      </c>
      <c r="J1506" s="184" t="s">
        <v>11392</v>
      </c>
      <c r="K1506" s="184" t="s">
        <v>11391</v>
      </c>
      <c r="L1506" s="8">
        <v>14</v>
      </c>
      <c r="M1506" s="116"/>
      <c r="P15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&lt;tr&gt;&lt;td&gt;60211-1400&lt;/td&gt;&lt;td&gt;End section for 1500mm equivalent diameter arch or elliptical pipe culvert&lt;/td&gt;&lt;td&gt;Each&lt;/td&gt;&lt;td&gt;END SECTION FOR 60-INCH EQUIVALENT DIAMETER ARCH OR ELLIPTICAL PIPE CULVERT&lt;/td&gt;&lt;td&gt;EACH&lt;/td&gt;&lt;td&gt;0&lt;/td&gt;&lt;td&gt;3&lt;/td&gt;&lt;td&gt;N&lt;/td&gt;&lt;td&gt; &lt;/td&gt;&lt;td&gt;&lt;/td&gt;&lt;/tr&gt;</v>
      </c>
      <c r="Q1506" s="106" t="str">
        <f>IF(PayItems[[#This Row],[Date Added / Modified]]&gt;0,TEXT(PayItems[[#This Row],[Date Added / Modified]],"m/d/yyy"),"")</f>
        <v/>
      </c>
    </row>
    <row r="1507" spans="1:17" x14ac:dyDescent="0.3">
      <c r="A1507" s="6" t="s">
        <v>2542</v>
      </c>
      <c r="B1507" s="8" t="s">
        <v>2543</v>
      </c>
      <c r="C1507" s="6" t="s">
        <v>6</v>
      </c>
      <c r="D1507" s="8" t="s">
        <v>2544</v>
      </c>
      <c r="E1507" s="8" t="s">
        <v>59</v>
      </c>
      <c r="F1507" s="8">
        <v>0</v>
      </c>
      <c r="G1507" s="8">
        <v>3</v>
      </c>
      <c r="H1507" s="6" t="s">
        <v>344</v>
      </c>
      <c r="I1507" s="184" t="s">
        <v>11392</v>
      </c>
      <c r="J1507" s="184" t="s">
        <v>11392</v>
      </c>
      <c r="K1507" s="184" t="s">
        <v>11391</v>
      </c>
      <c r="L1507" s="8">
        <v>14</v>
      </c>
      <c r="M1507" s="116"/>
      <c r="P15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&lt;tr&gt;&lt;td&gt;60211-1500&lt;/td&gt;&lt;td&gt;End section for 1650mm equivalent diameter arch or elliptical pipe culvert&lt;/td&gt;&lt;td&gt;Each&lt;/td&gt;&lt;td&gt;END SECTION FOR 66-INCH EQUIVALENT DIAMETER ARCH OR ELLIPTICAL PIPE CULVERT&lt;/td&gt;&lt;td&gt;EACH&lt;/td&gt;&lt;td&gt;0&lt;/td&gt;&lt;td&gt;3&lt;/td&gt;&lt;td&gt;N&lt;/td&gt;&lt;td&gt; &lt;/td&gt;&lt;td&gt;&lt;/td&gt;&lt;/tr&gt;</v>
      </c>
      <c r="Q1507" s="106" t="str">
        <f>IF(PayItems[[#This Row],[Date Added / Modified]]&gt;0,TEXT(PayItems[[#This Row],[Date Added / Modified]],"m/d/yyy"),"")</f>
        <v/>
      </c>
    </row>
    <row r="1508" spans="1:17" x14ac:dyDescent="0.3">
      <c r="A1508" s="6" t="s">
        <v>2545</v>
      </c>
      <c r="B1508" s="8" t="s">
        <v>2546</v>
      </c>
      <c r="C1508" s="6" t="s">
        <v>6</v>
      </c>
      <c r="D1508" s="8" t="s">
        <v>2547</v>
      </c>
      <c r="E1508" s="8" t="s">
        <v>59</v>
      </c>
      <c r="F1508" s="8">
        <v>0</v>
      </c>
      <c r="G1508" s="8">
        <v>3</v>
      </c>
      <c r="H1508" s="6" t="s">
        <v>344</v>
      </c>
      <c r="I1508" s="184" t="s">
        <v>11392</v>
      </c>
      <c r="J1508" s="184" t="s">
        <v>11392</v>
      </c>
      <c r="K1508" s="184" t="s">
        <v>11391</v>
      </c>
      <c r="L1508" s="8">
        <v>14</v>
      </c>
      <c r="M1508" s="116"/>
      <c r="P15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&lt;tr&gt;&lt;td&gt;60211-1600&lt;/td&gt;&lt;td&gt;End section for 1800mm equivalent diameter arch or elliptical pipe culvert&lt;/td&gt;&lt;td&gt;Each&lt;/td&gt;&lt;td&gt;END SECTION FOR 72-INCH EQUIVALENT DIAMETER ARCH OR ELLIPTICAL PIPE CULVERT&lt;/td&gt;&lt;td&gt;EACH&lt;/td&gt;&lt;td&gt;0&lt;/td&gt;&lt;td&gt;3&lt;/td&gt;&lt;td&gt;N&lt;/td&gt;&lt;td&gt; &lt;/td&gt;&lt;td&gt;&lt;/td&gt;&lt;/tr&gt;</v>
      </c>
      <c r="Q1508" s="106" t="str">
        <f>IF(PayItems[[#This Row],[Date Added / Modified]]&gt;0,TEXT(PayItems[[#This Row],[Date Added / Modified]],"m/d/yyy"),"")</f>
        <v/>
      </c>
    </row>
    <row r="1509" spans="1:17" x14ac:dyDescent="0.3">
      <c r="A1509" s="6" t="s">
        <v>2548</v>
      </c>
      <c r="B1509" s="8" t="s">
        <v>2549</v>
      </c>
      <c r="C1509" s="6" t="s">
        <v>6</v>
      </c>
      <c r="D1509" s="8" t="s">
        <v>2550</v>
      </c>
      <c r="E1509" s="8" t="s">
        <v>59</v>
      </c>
      <c r="F1509" s="8">
        <v>0</v>
      </c>
      <c r="G1509" s="8">
        <v>3</v>
      </c>
      <c r="H1509" s="6" t="s">
        <v>344</v>
      </c>
      <c r="I1509" s="184" t="s">
        <v>11392</v>
      </c>
      <c r="J1509" s="184" t="s">
        <v>11392</v>
      </c>
      <c r="K1509" s="184" t="s">
        <v>11391</v>
      </c>
      <c r="L1509" s="8">
        <v>14</v>
      </c>
      <c r="M1509" s="116"/>
      <c r="P15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&lt;tr&gt;&lt;td&gt;60212-0000&lt;/td&gt;&lt;td&gt;Elbow&lt;/td&gt;&lt;td&gt;Each&lt;/td&gt;&lt;td&gt;ELBOW&lt;/td&gt;&lt;td&gt;EACH&lt;/td&gt;&lt;td&gt;0&lt;/td&gt;&lt;td&gt;3&lt;/td&gt;&lt;td&gt;N&lt;/td&gt;&lt;td&gt; &lt;/td&gt;&lt;td&gt;&lt;/td&gt;&lt;/tr&gt;</v>
      </c>
      <c r="Q1509" s="106" t="str">
        <f>IF(PayItems[[#This Row],[Date Added / Modified]]&gt;0,TEXT(PayItems[[#This Row],[Date Added / Modified]],"m/d/yyy"),"")</f>
        <v/>
      </c>
    </row>
    <row r="1510" spans="1:17" x14ac:dyDescent="0.3">
      <c r="A1510" s="6" t="s">
        <v>2551</v>
      </c>
      <c r="B1510" s="8" t="s">
        <v>2552</v>
      </c>
      <c r="C1510" s="6" t="s">
        <v>6</v>
      </c>
      <c r="D1510" s="8" t="s">
        <v>2553</v>
      </c>
      <c r="E1510" s="8" t="s">
        <v>59</v>
      </c>
      <c r="F1510" s="8">
        <v>0</v>
      </c>
      <c r="G1510" s="8">
        <v>3</v>
      </c>
      <c r="H1510" s="6" t="s">
        <v>344</v>
      </c>
      <c r="I1510" s="184" t="s">
        <v>11392</v>
      </c>
      <c r="J1510" s="184" t="s">
        <v>11392</v>
      </c>
      <c r="K1510" s="184" t="s">
        <v>11391</v>
      </c>
      <c r="L1510" s="8">
        <v>14</v>
      </c>
      <c r="M1510" s="116"/>
      <c r="P15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&lt;tr&gt;&lt;td&gt;60212-0100&lt;/td&gt;&lt;td&gt;Elbow, 100mm&lt;/td&gt;&lt;td&gt;Each&lt;/td&gt;&lt;td&gt;ELBOW, 4-INCH&lt;/td&gt;&lt;td&gt;EACH&lt;/td&gt;&lt;td&gt;0&lt;/td&gt;&lt;td&gt;3&lt;/td&gt;&lt;td&gt;N&lt;/td&gt;&lt;td&gt; &lt;/td&gt;&lt;td&gt;&lt;/td&gt;&lt;/tr&gt;</v>
      </c>
      <c r="Q1510" s="106" t="str">
        <f>IF(PayItems[[#This Row],[Date Added / Modified]]&gt;0,TEXT(PayItems[[#This Row],[Date Added / Modified]],"m/d/yyy"),"")</f>
        <v/>
      </c>
    </row>
    <row r="1511" spans="1:17" x14ac:dyDescent="0.3">
      <c r="A1511" s="6" t="s">
        <v>2554</v>
      </c>
      <c r="B1511" s="8" t="s">
        <v>2555</v>
      </c>
      <c r="C1511" s="6" t="s">
        <v>6</v>
      </c>
      <c r="D1511" s="8" t="s">
        <v>2556</v>
      </c>
      <c r="E1511" s="8" t="s">
        <v>59</v>
      </c>
      <c r="F1511" s="8">
        <v>0</v>
      </c>
      <c r="G1511" s="8">
        <v>3</v>
      </c>
      <c r="H1511" s="6" t="s">
        <v>344</v>
      </c>
      <c r="I1511" s="184" t="s">
        <v>11392</v>
      </c>
      <c r="J1511" s="184" t="s">
        <v>11392</v>
      </c>
      <c r="K1511" s="184" t="s">
        <v>11391</v>
      </c>
      <c r="L1511" s="8">
        <v>14</v>
      </c>
      <c r="M1511" s="116"/>
      <c r="P15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&lt;tr&gt;&lt;td&gt;60212-0200&lt;/td&gt;&lt;td&gt;Elbow, 150mm&lt;/td&gt;&lt;td&gt;Each&lt;/td&gt;&lt;td&gt;ELBOW, 6-INCH&lt;/td&gt;&lt;td&gt;EACH&lt;/td&gt;&lt;td&gt;0&lt;/td&gt;&lt;td&gt;3&lt;/td&gt;&lt;td&gt;N&lt;/td&gt;&lt;td&gt; &lt;/td&gt;&lt;td&gt;&lt;/td&gt;&lt;/tr&gt;</v>
      </c>
      <c r="Q1511" s="106" t="str">
        <f>IF(PayItems[[#This Row],[Date Added / Modified]]&gt;0,TEXT(PayItems[[#This Row],[Date Added / Modified]],"m/d/yyy"),"")</f>
        <v/>
      </c>
    </row>
    <row r="1512" spans="1:17" x14ac:dyDescent="0.3">
      <c r="A1512" s="6" t="s">
        <v>2557</v>
      </c>
      <c r="B1512" s="8" t="s">
        <v>2558</v>
      </c>
      <c r="C1512" s="6" t="s">
        <v>6</v>
      </c>
      <c r="D1512" s="8" t="s">
        <v>2559</v>
      </c>
      <c r="E1512" s="8" t="s">
        <v>59</v>
      </c>
      <c r="F1512" s="8">
        <v>0</v>
      </c>
      <c r="G1512" s="8">
        <v>3</v>
      </c>
      <c r="H1512" s="6" t="s">
        <v>344</v>
      </c>
      <c r="I1512" s="184" t="s">
        <v>11392</v>
      </c>
      <c r="J1512" s="184" t="s">
        <v>11392</v>
      </c>
      <c r="K1512" s="184" t="s">
        <v>11391</v>
      </c>
      <c r="L1512" s="8">
        <v>14</v>
      </c>
      <c r="M1512" s="116"/>
      <c r="P15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&lt;tr&gt;&lt;td&gt;60212-0300&lt;/td&gt;&lt;td&gt;Elbow, 200mm&lt;/td&gt;&lt;td&gt;Each&lt;/td&gt;&lt;td&gt;ELBOW, 8-INCH&lt;/td&gt;&lt;td&gt;EACH&lt;/td&gt;&lt;td&gt;0&lt;/td&gt;&lt;td&gt;3&lt;/td&gt;&lt;td&gt;N&lt;/td&gt;&lt;td&gt; &lt;/td&gt;&lt;td&gt;&lt;/td&gt;&lt;/tr&gt;</v>
      </c>
      <c r="Q1512" s="106" t="str">
        <f>IF(PayItems[[#This Row],[Date Added / Modified]]&gt;0,TEXT(PayItems[[#This Row],[Date Added / Modified]],"m/d/yyy"),"")</f>
        <v/>
      </c>
    </row>
    <row r="1513" spans="1:17" x14ac:dyDescent="0.3">
      <c r="A1513" s="6" t="s">
        <v>2560</v>
      </c>
      <c r="B1513" s="8" t="s">
        <v>2561</v>
      </c>
      <c r="C1513" s="6" t="s">
        <v>6</v>
      </c>
      <c r="D1513" s="8" t="s">
        <v>2562</v>
      </c>
      <c r="E1513" s="8" t="s">
        <v>59</v>
      </c>
      <c r="F1513" s="8">
        <v>0</v>
      </c>
      <c r="G1513" s="8">
        <v>3</v>
      </c>
      <c r="H1513" s="6" t="s">
        <v>344</v>
      </c>
      <c r="I1513" s="184" t="s">
        <v>11392</v>
      </c>
      <c r="J1513" s="184" t="s">
        <v>11392</v>
      </c>
      <c r="K1513" s="184" t="s">
        <v>11391</v>
      </c>
      <c r="L1513" s="8">
        <v>14</v>
      </c>
      <c r="M1513" s="116"/>
      <c r="P15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&lt;tr&gt;&lt;td&gt;60212-0400&lt;/td&gt;&lt;td&gt;Elbow, 300mm&lt;/td&gt;&lt;td&gt;Each&lt;/td&gt;&lt;td&gt;ELBOW, 12-INCH&lt;/td&gt;&lt;td&gt;EACH&lt;/td&gt;&lt;td&gt;0&lt;/td&gt;&lt;td&gt;3&lt;/td&gt;&lt;td&gt;N&lt;/td&gt;&lt;td&gt; &lt;/td&gt;&lt;td&gt;&lt;/td&gt;&lt;/tr&gt;</v>
      </c>
      <c r="Q1513" s="106" t="str">
        <f>IF(PayItems[[#This Row],[Date Added / Modified]]&gt;0,TEXT(PayItems[[#This Row],[Date Added / Modified]],"m/d/yyy"),"")</f>
        <v/>
      </c>
    </row>
    <row r="1514" spans="1:17" x14ac:dyDescent="0.3">
      <c r="A1514" s="6" t="s">
        <v>2563</v>
      </c>
      <c r="B1514" s="8" t="s">
        <v>2564</v>
      </c>
      <c r="C1514" s="6" t="s">
        <v>6</v>
      </c>
      <c r="D1514" s="8" t="s">
        <v>2565</v>
      </c>
      <c r="E1514" s="8" t="s">
        <v>59</v>
      </c>
      <c r="F1514" s="8">
        <v>0</v>
      </c>
      <c r="G1514" s="8">
        <v>3</v>
      </c>
      <c r="H1514" s="6" t="s">
        <v>344</v>
      </c>
      <c r="I1514" s="184" t="s">
        <v>11392</v>
      </c>
      <c r="J1514" s="184" t="s">
        <v>11392</v>
      </c>
      <c r="K1514" s="184" t="s">
        <v>11391</v>
      </c>
      <c r="L1514" s="8">
        <v>14</v>
      </c>
      <c r="M1514" s="116"/>
      <c r="P15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&lt;tr&gt;&lt;td&gt;60212-0500&lt;/td&gt;&lt;td&gt;Elbow, 375mm&lt;/td&gt;&lt;td&gt;Each&lt;/td&gt;&lt;td&gt;ELBOW, 15-INCH&lt;/td&gt;&lt;td&gt;EACH&lt;/td&gt;&lt;td&gt;0&lt;/td&gt;&lt;td&gt;3&lt;/td&gt;&lt;td&gt;N&lt;/td&gt;&lt;td&gt; &lt;/td&gt;&lt;td&gt;&lt;/td&gt;&lt;/tr&gt;</v>
      </c>
      <c r="Q1514" s="106" t="str">
        <f>IF(PayItems[[#This Row],[Date Added / Modified]]&gt;0,TEXT(PayItems[[#This Row],[Date Added / Modified]],"m/d/yyy"),"")</f>
        <v/>
      </c>
    </row>
    <row r="1515" spans="1:17" x14ac:dyDescent="0.3">
      <c r="A1515" s="6" t="s">
        <v>2566</v>
      </c>
      <c r="B1515" s="8" t="s">
        <v>2567</v>
      </c>
      <c r="C1515" s="6" t="s">
        <v>6</v>
      </c>
      <c r="D1515" s="8" t="s">
        <v>2568</v>
      </c>
      <c r="E1515" s="8" t="s">
        <v>59</v>
      </c>
      <c r="F1515" s="8">
        <v>0</v>
      </c>
      <c r="G1515" s="8">
        <v>3</v>
      </c>
      <c r="H1515" s="6" t="s">
        <v>344</v>
      </c>
      <c r="I1515" s="184" t="s">
        <v>11392</v>
      </c>
      <c r="J1515" s="184" t="s">
        <v>11392</v>
      </c>
      <c r="K1515" s="184" t="s">
        <v>11391</v>
      </c>
      <c r="L1515" s="8">
        <v>14</v>
      </c>
      <c r="M1515" s="116"/>
      <c r="P15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&lt;tr&gt;&lt;td&gt;60212-0600&lt;/td&gt;&lt;td&gt;Elbow, 450mm&lt;/td&gt;&lt;td&gt;Each&lt;/td&gt;&lt;td&gt;ELBOW, 18-INCH&lt;/td&gt;&lt;td&gt;EACH&lt;/td&gt;&lt;td&gt;0&lt;/td&gt;&lt;td&gt;3&lt;/td&gt;&lt;td&gt;N&lt;/td&gt;&lt;td&gt; &lt;/td&gt;&lt;td&gt;&lt;/td&gt;&lt;/tr&gt;</v>
      </c>
      <c r="Q1515" s="106" t="str">
        <f>IF(PayItems[[#This Row],[Date Added / Modified]]&gt;0,TEXT(PayItems[[#This Row],[Date Added / Modified]],"m/d/yyy"),"")</f>
        <v/>
      </c>
    </row>
    <row r="1516" spans="1:17" x14ac:dyDescent="0.3">
      <c r="A1516" s="6" t="s">
        <v>2569</v>
      </c>
      <c r="B1516" s="8" t="s">
        <v>2570</v>
      </c>
      <c r="C1516" s="6" t="s">
        <v>6</v>
      </c>
      <c r="D1516" s="8" t="s">
        <v>2571</v>
      </c>
      <c r="E1516" s="8" t="s">
        <v>59</v>
      </c>
      <c r="F1516" s="8">
        <v>0</v>
      </c>
      <c r="G1516" s="8">
        <v>3</v>
      </c>
      <c r="H1516" s="6" t="s">
        <v>344</v>
      </c>
      <c r="I1516" s="184" t="s">
        <v>11392</v>
      </c>
      <c r="J1516" s="184" t="s">
        <v>11392</v>
      </c>
      <c r="K1516" s="184" t="s">
        <v>11391</v>
      </c>
      <c r="L1516" s="8">
        <v>14</v>
      </c>
      <c r="M1516" s="116"/>
      <c r="P15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&lt;tr&gt;&lt;td&gt;60212-0700&lt;/td&gt;&lt;td&gt;Elbow, 525mm&lt;/td&gt;&lt;td&gt;Each&lt;/td&gt;&lt;td&gt;ELBOW, 21-INCH&lt;/td&gt;&lt;td&gt;EACH&lt;/td&gt;&lt;td&gt;0&lt;/td&gt;&lt;td&gt;3&lt;/td&gt;&lt;td&gt;N&lt;/td&gt;&lt;td&gt; &lt;/td&gt;&lt;td&gt;&lt;/td&gt;&lt;/tr&gt;</v>
      </c>
      <c r="Q1516" s="106" t="str">
        <f>IF(PayItems[[#This Row],[Date Added / Modified]]&gt;0,TEXT(PayItems[[#This Row],[Date Added / Modified]],"m/d/yyy"),"")</f>
        <v/>
      </c>
    </row>
    <row r="1517" spans="1:17" x14ac:dyDescent="0.3">
      <c r="A1517" s="6" t="s">
        <v>2572</v>
      </c>
      <c r="B1517" s="8" t="s">
        <v>2573</v>
      </c>
      <c r="C1517" s="6" t="s">
        <v>6</v>
      </c>
      <c r="D1517" s="8" t="s">
        <v>2574</v>
      </c>
      <c r="E1517" s="8" t="s">
        <v>59</v>
      </c>
      <c r="F1517" s="8">
        <v>0</v>
      </c>
      <c r="G1517" s="8">
        <v>3</v>
      </c>
      <c r="H1517" s="6" t="s">
        <v>344</v>
      </c>
      <c r="I1517" s="184" t="s">
        <v>11392</v>
      </c>
      <c r="J1517" s="184" t="s">
        <v>11392</v>
      </c>
      <c r="K1517" s="184" t="s">
        <v>11391</v>
      </c>
      <c r="L1517" s="8">
        <v>14</v>
      </c>
      <c r="M1517" s="116"/>
      <c r="P15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&lt;tr&gt;&lt;td&gt;60212-0800&lt;/td&gt;&lt;td&gt;Elbow, 600mm&lt;/td&gt;&lt;td&gt;Each&lt;/td&gt;&lt;td&gt;ELBOW, 24-INCH&lt;/td&gt;&lt;td&gt;EACH&lt;/td&gt;&lt;td&gt;0&lt;/td&gt;&lt;td&gt;3&lt;/td&gt;&lt;td&gt;N&lt;/td&gt;&lt;td&gt; &lt;/td&gt;&lt;td&gt;&lt;/td&gt;&lt;/tr&gt;</v>
      </c>
      <c r="Q1517" s="106" t="str">
        <f>IF(PayItems[[#This Row],[Date Added / Modified]]&gt;0,TEXT(PayItems[[#This Row],[Date Added / Modified]],"m/d/yyy"),"")</f>
        <v/>
      </c>
    </row>
    <row r="1518" spans="1:17" x14ac:dyDescent="0.3">
      <c r="A1518" s="6" t="s">
        <v>2575</v>
      </c>
      <c r="B1518" s="8" t="s">
        <v>2576</v>
      </c>
      <c r="C1518" s="6" t="s">
        <v>6</v>
      </c>
      <c r="D1518" s="8" t="s">
        <v>2577</v>
      </c>
      <c r="E1518" s="8" t="s">
        <v>59</v>
      </c>
      <c r="F1518" s="8">
        <v>0</v>
      </c>
      <c r="G1518" s="8">
        <v>3</v>
      </c>
      <c r="H1518" s="6" t="s">
        <v>344</v>
      </c>
      <c r="I1518" s="184" t="s">
        <v>11392</v>
      </c>
      <c r="J1518" s="184" t="s">
        <v>11392</v>
      </c>
      <c r="K1518" s="184" t="s">
        <v>11391</v>
      </c>
      <c r="L1518" s="8">
        <v>14</v>
      </c>
      <c r="M1518" s="116"/>
      <c r="P15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&lt;tr&gt;&lt;td&gt;60212-0900&lt;/td&gt;&lt;td&gt;Elbow, 750mm&lt;/td&gt;&lt;td&gt;Each&lt;/td&gt;&lt;td&gt;ELBOW, 30-INCH&lt;/td&gt;&lt;td&gt;EACH&lt;/td&gt;&lt;td&gt;0&lt;/td&gt;&lt;td&gt;3&lt;/td&gt;&lt;td&gt;N&lt;/td&gt;&lt;td&gt; &lt;/td&gt;&lt;td&gt;&lt;/td&gt;&lt;/tr&gt;</v>
      </c>
      <c r="Q1518" s="106" t="str">
        <f>IF(PayItems[[#This Row],[Date Added / Modified]]&gt;0,TEXT(PayItems[[#This Row],[Date Added / Modified]],"m/d/yyy"),"")</f>
        <v/>
      </c>
    </row>
    <row r="1519" spans="1:17" x14ac:dyDescent="0.3">
      <c r="A1519" s="6" t="s">
        <v>2578</v>
      </c>
      <c r="B1519" s="8" t="s">
        <v>2579</v>
      </c>
      <c r="C1519" s="6" t="s">
        <v>6</v>
      </c>
      <c r="D1519" s="8" t="s">
        <v>2580</v>
      </c>
      <c r="E1519" s="8" t="s">
        <v>59</v>
      </c>
      <c r="F1519" s="8">
        <v>0</v>
      </c>
      <c r="G1519" s="8">
        <v>3</v>
      </c>
      <c r="H1519" s="6" t="s">
        <v>344</v>
      </c>
      <c r="I1519" s="184" t="s">
        <v>11392</v>
      </c>
      <c r="J1519" s="184" t="s">
        <v>11392</v>
      </c>
      <c r="K1519" s="184" t="s">
        <v>11391</v>
      </c>
      <c r="L1519" s="8">
        <v>14</v>
      </c>
      <c r="M1519" s="116"/>
      <c r="P15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&lt;tr&gt;&lt;td&gt;60212-1000&lt;/td&gt;&lt;td&gt;Elbow, 900mm&lt;/td&gt;&lt;td&gt;Each&lt;/td&gt;&lt;td&gt;ELBOW, 36-INCH&lt;/td&gt;&lt;td&gt;EACH&lt;/td&gt;&lt;td&gt;0&lt;/td&gt;&lt;td&gt;3&lt;/td&gt;&lt;td&gt;N&lt;/td&gt;&lt;td&gt; &lt;/td&gt;&lt;td&gt;&lt;/td&gt;&lt;/tr&gt;</v>
      </c>
      <c r="Q1519" s="106" t="str">
        <f>IF(PayItems[[#This Row],[Date Added / Modified]]&gt;0,TEXT(PayItems[[#This Row],[Date Added / Modified]],"m/d/yyy"),"")</f>
        <v/>
      </c>
    </row>
    <row r="1520" spans="1:17" x14ac:dyDescent="0.3">
      <c r="A1520" s="6" t="s">
        <v>2581</v>
      </c>
      <c r="B1520" s="8" t="s">
        <v>2582</v>
      </c>
      <c r="C1520" s="6" t="s">
        <v>6</v>
      </c>
      <c r="D1520" s="8" t="s">
        <v>2583</v>
      </c>
      <c r="E1520" s="8" t="s">
        <v>59</v>
      </c>
      <c r="F1520" s="8">
        <v>0</v>
      </c>
      <c r="G1520" s="8">
        <v>3</v>
      </c>
      <c r="H1520" s="6" t="s">
        <v>344</v>
      </c>
      <c r="I1520" s="184" t="s">
        <v>11392</v>
      </c>
      <c r="J1520" s="184" t="s">
        <v>11392</v>
      </c>
      <c r="K1520" s="184" t="s">
        <v>11391</v>
      </c>
      <c r="L1520" s="8">
        <v>14</v>
      </c>
      <c r="M1520" s="116"/>
      <c r="P15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&lt;tr&gt;&lt;td&gt;60212-1100&lt;/td&gt;&lt;td&gt;Elbow, 1050mm&lt;/td&gt;&lt;td&gt;Each&lt;/td&gt;&lt;td&gt;ELBOW, 42-INCH&lt;/td&gt;&lt;td&gt;EACH&lt;/td&gt;&lt;td&gt;0&lt;/td&gt;&lt;td&gt;3&lt;/td&gt;&lt;td&gt;N&lt;/td&gt;&lt;td&gt; &lt;/td&gt;&lt;td&gt;&lt;/td&gt;&lt;/tr&gt;</v>
      </c>
      <c r="Q1520" s="106" t="str">
        <f>IF(PayItems[[#This Row],[Date Added / Modified]]&gt;0,TEXT(PayItems[[#This Row],[Date Added / Modified]],"m/d/yyy"),"")</f>
        <v/>
      </c>
    </row>
    <row r="1521" spans="1:17" x14ac:dyDescent="0.3">
      <c r="A1521" s="6" t="s">
        <v>2584</v>
      </c>
      <c r="B1521" s="8" t="s">
        <v>2585</v>
      </c>
      <c r="C1521" s="6" t="s">
        <v>6</v>
      </c>
      <c r="D1521" s="8" t="s">
        <v>2586</v>
      </c>
      <c r="E1521" s="8" t="s">
        <v>59</v>
      </c>
      <c r="F1521" s="8">
        <v>0</v>
      </c>
      <c r="G1521" s="8">
        <v>3</v>
      </c>
      <c r="H1521" s="6" t="s">
        <v>344</v>
      </c>
      <c r="I1521" s="184" t="s">
        <v>11392</v>
      </c>
      <c r="J1521" s="184" t="s">
        <v>11392</v>
      </c>
      <c r="K1521" s="184" t="s">
        <v>11391</v>
      </c>
      <c r="L1521" s="8">
        <v>14</v>
      </c>
      <c r="M1521" s="116"/>
      <c r="P15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&lt;tr&gt;&lt;td&gt;60212-1200&lt;/td&gt;&lt;td&gt;Elbow, 1200mm&lt;/td&gt;&lt;td&gt;Each&lt;/td&gt;&lt;td&gt;ELBOW, 48-INCH&lt;/td&gt;&lt;td&gt;EACH&lt;/td&gt;&lt;td&gt;0&lt;/td&gt;&lt;td&gt;3&lt;/td&gt;&lt;td&gt;N&lt;/td&gt;&lt;td&gt; &lt;/td&gt;&lt;td&gt;&lt;/td&gt;&lt;/tr&gt;</v>
      </c>
      <c r="Q1521" s="106" t="str">
        <f>IF(PayItems[[#This Row],[Date Added / Modified]]&gt;0,TEXT(PayItems[[#This Row],[Date Added / Modified]],"m/d/yyy"),"")</f>
        <v/>
      </c>
    </row>
    <row r="1522" spans="1:17" x14ac:dyDescent="0.3">
      <c r="A1522" s="6" t="s">
        <v>2587</v>
      </c>
      <c r="B1522" s="8" t="s">
        <v>2588</v>
      </c>
      <c r="C1522" s="6" t="s">
        <v>6</v>
      </c>
      <c r="D1522" s="8" t="s">
        <v>2589</v>
      </c>
      <c r="E1522" s="8" t="s">
        <v>59</v>
      </c>
      <c r="F1522" s="8">
        <v>0</v>
      </c>
      <c r="G1522" s="8">
        <v>3</v>
      </c>
      <c r="H1522" s="6" t="s">
        <v>344</v>
      </c>
      <c r="I1522" s="184" t="s">
        <v>11392</v>
      </c>
      <c r="J1522" s="184" t="s">
        <v>11392</v>
      </c>
      <c r="K1522" s="184" t="s">
        <v>11391</v>
      </c>
      <c r="L1522" s="8">
        <v>14</v>
      </c>
      <c r="M1522" s="116"/>
      <c r="P15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&lt;tr&gt;&lt;td&gt;60212-1300&lt;/td&gt;&lt;td&gt;Elbow, 1350mm&lt;/td&gt;&lt;td&gt;Each&lt;/td&gt;&lt;td&gt;ELBOW, 54-INCH&lt;/td&gt;&lt;td&gt;EACH&lt;/td&gt;&lt;td&gt;0&lt;/td&gt;&lt;td&gt;3&lt;/td&gt;&lt;td&gt;N&lt;/td&gt;&lt;td&gt; &lt;/td&gt;&lt;td&gt;&lt;/td&gt;&lt;/tr&gt;</v>
      </c>
      <c r="Q1522" s="106" t="str">
        <f>IF(PayItems[[#This Row],[Date Added / Modified]]&gt;0,TEXT(PayItems[[#This Row],[Date Added / Modified]],"m/d/yyy"),"")</f>
        <v/>
      </c>
    </row>
    <row r="1523" spans="1:17" x14ac:dyDescent="0.3">
      <c r="A1523" s="6" t="s">
        <v>2590</v>
      </c>
      <c r="B1523" s="8" t="s">
        <v>2591</v>
      </c>
      <c r="C1523" s="6" t="s">
        <v>6</v>
      </c>
      <c r="D1523" s="8" t="s">
        <v>2592</v>
      </c>
      <c r="E1523" s="8" t="s">
        <v>59</v>
      </c>
      <c r="F1523" s="8">
        <v>0</v>
      </c>
      <c r="G1523" s="8">
        <v>3</v>
      </c>
      <c r="H1523" s="6" t="s">
        <v>344</v>
      </c>
      <c r="I1523" s="184" t="s">
        <v>11392</v>
      </c>
      <c r="J1523" s="184" t="s">
        <v>11392</v>
      </c>
      <c r="K1523" s="184" t="s">
        <v>11391</v>
      </c>
      <c r="L1523" s="8">
        <v>14</v>
      </c>
      <c r="M1523" s="116"/>
      <c r="P15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&lt;tr&gt;&lt;td&gt;60212-1400&lt;/td&gt;&lt;td&gt;Elbow, 1500mm&lt;/td&gt;&lt;td&gt;Each&lt;/td&gt;&lt;td&gt;ELBOW, 60-INCH&lt;/td&gt;&lt;td&gt;EACH&lt;/td&gt;&lt;td&gt;0&lt;/td&gt;&lt;td&gt;3&lt;/td&gt;&lt;td&gt;N&lt;/td&gt;&lt;td&gt; &lt;/td&gt;&lt;td&gt;&lt;/td&gt;&lt;/tr&gt;</v>
      </c>
      <c r="Q1523" s="106" t="str">
        <f>IF(PayItems[[#This Row],[Date Added / Modified]]&gt;0,TEXT(PayItems[[#This Row],[Date Added / Modified]],"m/d/yyy"),"")</f>
        <v/>
      </c>
    </row>
    <row r="1524" spans="1:17" x14ac:dyDescent="0.3">
      <c r="A1524" s="6" t="s">
        <v>2593</v>
      </c>
      <c r="B1524" s="8" t="s">
        <v>2594</v>
      </c>
      <c r="C1524" s="6" t="s">
        <v>6</v>
      </c>
      <c r="D1524" s="8" t="s">
        <v>2595</v>
      </c>
      <c r="E1524" s="8" t="s">
        <v>59</v>
      </c>
      <c r="F1524" s="8">
        <v>0</v>
      </c>
      <c r="G1524" s="8">
        <v>3</v>
      </c>
      <c r="H1524" s="6" t="s">
        <v>344</v>
      </c>
      <c r="I1524" s="184" t="s">
        <v>11392</v>
      </c>
      <c r="J1524" s="184" t="s">
        <v>11392</v>
      </c>
      <c r="K1524" s="184" t="s">
        <v>11391</v>
      </c>
      <c r="L1524" s="8">
        <v>14</v>
      </c>
      <c r="M1524" s="116"/>
      <c r="P15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&lt;tr&gt;&lt;td&gt;60212-1500&lt;/td&gt;&lt;td&gt;Elbow, 1650mm&lt;/td&gt;&lt;td&gt;Each&lt;/td&gt;&lt;td&gt;ELBOW, 66-INCH&lt;/td&gt;&lt;td&gt;EACH&lt;/td&gt;&lt;td&gt;0&lt;/td&gt;&lt;td&gt;3&lt;/td&gt;&lt;td&gt;N&lt;/td&gt;&lt;td&gt; &lt;/td&gt;&lt;td&gt;&lt;/td&gt;&lt;/tr&gt;</v>
      </c>
      <c r="Q1524" s="106" t="str">
        <f>IF(PayItems[[#This Row],[Date Added / Modified]]&gt;0,TEXT(PayItems[[#This Row],[Date Added / Modified]],"m/d/yyy"),"")</f>
        <v/>
      </c>
    </row>
    <row r="1525" spans="1:17" x14ac:dyDescent="0.3">
      <c r="A1525" s="6" t="s">
        <v>2596</v>
      </c>
      <c r="B1525" s="8" t="s">
        <v>2597</v>
      </c>
      <c r="C1525" s="6" t="s">
        <v>6</v>
      </c>
      <c r="D1525" s="8" t="s">
        <v>2598</v>
      </c>
      <c r="E1525" s="8" t="s">
        <v>59</v>
      </c>
      <c r="F1525" s="8">
        <v>0</v>
      </c>
      <c r="G1525" s="8">
        <v>3</v>
      </c>
      <c r="H1525" s="6" t="s">
        <v>344</v>
      </c>
      <c r="I1525" s="184" t="s">
        <v>11392</v>
      </c>
      <c r="J1525" s="184" t="s">
        <v>11392</v>
      </c>
      <c r="K1525" s="184" t="s">
        <v>11391</v>
      </c>
      <c r="L1525" s="8">
        <v>14</v>
      </c>
      <c r="M1525" s="116"/>
      <c r="P15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&lt;tr&gt;&lt;td&gt;60212-1600&lt;/td&gt;&lt;td&gt;Elbow, 1800mm&lt;/td&gt;&lt;td&gt;Each&lt;/td&gt;&lt;td&gt;ELBOW, 72-INCH&lt;/td&gt;&lt;td&gt;EACH&lt;/td&gt;&lt;td&gt;0&lt;/td&gt;&lt;td&gt;3&lt;/td&gt;&lt;td&gt;N&lt;/td&gt;&lt;td&gt; &lt;/td&gt;&lt;td&gt;&lt;/td&gt;&lt;/tr&gt;</v>
      </c>
      <c r="Q1525" s="106" t="str">
        <f>IF(PayItems[[#This Row],[Date Added / Modified]]&gt;0,TEXT(PayItems[[#This Row],[Date Added / Modified]],"m/d/yyy"),"")</f>
        <v/>
      </c>
    </row>
    <row r="1526" spans="1:17" x14ac:dyDescent="0.3">
      <c r="A1526" s="6" t="s">
        <v>2599</v>
      </c>
      <c r="B1526" s="8" t="s">
        <v>2600</v>
      </c>
      <c r="C1526" s="6" t="s">
        <v>6</v>
      </c>
      <c r="D1526" s="8" t="s">
        <v>2601</v>
      </c>
      <c r="E1526" s="8" t="s">
        <v>59</v>
      </c>
      <c r="F1526" s="8">
        <v>0</v>
      </c>
      <c r="G1526" s="8">
        <v>3</v>
      </c>
      <c r="H1526" s="6" t="s">
        <v>344</v>
      </c>
      <c r="I1526" s="184" t="s">
        <v>11392</v>
      </c>
      <c r="J1526" s="184" t="s">
        <v>11392</v>
      </c>
      <c r="K1526" s="184" t="s">
        <v>11391</v>
      </c>
      <c r="L1526" s="8">
        <v>14</v>
      </c>
      <c r="M1526" s="116"/>
      <c r="P15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&lt;tr&gt;&lt;td&gt;60213-0100&lt;/td&gt;&lt;td&gt;Branch connection, 100mm&lt;/td&gt;&lt;td&gt;Each&lt;/td&gt;&lt;td&gt;BRANCH CONNECTION, 4-INCH&lt;/td&gt;&lt;td&gt;EACH&lt;/td&gt;&lt;td&gt;0&lt;/td&gt;&lt;td&gt;3&lt;/td&gt;&lt;td&gt;N&lt;/td&gt;&lt;td&gt; &lt;/td&gt;&lt;td&gt;&lt;/td&gt;&lt;/tr&gt;</v>
      </c>
      <c r="Q1526" s="106" t="str">
        <f>IF(PayItems[[#This Row],[Date Added / Modified]]&gt;0,TEXT(PayItems[[#This Row],[Date Added / Modified]],"m/d/yyy"),"")</f>
        <v/>
      </c>
    </row>
    <row r="1527" spans="1:17" x14ac:dyDescent="0.3">
      <c r="A1527" s="6" t="s">
        <v>2602</v>
      </c>
      <c r="B1527" s="8" t="s">
        <v>2603</v>
      </c>
      <c r="C1527" s="6" t="s">
        <v>6</v>
      </c>
      <c r="D1527" s="8" t="s">
        <v>2604</v>
      </c>
      <c r="E1527" s="8" t="s">
        <v>59</v>
      </c>
      <c r="F1527" s="8">
        <v>0</v>
      </c>
      <c r="G1527" s="8">
        <v>3</v>
      </c>
      <c r="H1527" s="6" t="s">
        <v>344</v>
      </c>
      <c r="I1527" s="184" t="s">
        <v>11392</v>
      </c>
      <c r="J1527" s="184" t="s">
        <v>11392</v>
      </c>
      <c r="K1527" s="184" t="s">
        <v>11391</v>
      </c>
      <c r="L1527" s="8">
        <v>14</v>
      </c>
      <c r="M1527" s="116"/>
      <c r="P15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&lt;tr&gt;&lt;td&gt;60213-0200&lt;/td&gt;&lt;td&gt;Branch connection, 150mm&lt;/td&gt;&lt;td&gt;Each&lt;/td&gt;&lt;td&gt;BRANCH CONNECTION, 6-INCH&lt;/td&gt;&lt;td&gt;EACH&lt;/td&gt;&lt;td&gt;0&lt;/td&gt;&lt;td&gt;3&lt;/td&gt;&lt;td&gt;N&lt;/td&gt;&lt;td&gt; &lt;/td&gt;&lt;td&gt;&lt;/td&gt;&lt;/tr&gt;</v>
      </c>
      <c r="Q1527" s="106" t="str">
        <f>IF(PayItems[[#This Row],[Date Added / Modified]]&gt;0,TEXT(PayItems[[#This Row],[Date Added / Modified]],"m/d/yyy"),"")</f>
        <v/>
      </c>
    </row>
    <row r="1528" spans="1:17" x14ac:dyDescent="0.3">
      <c r="A1528" s="6" t="s">
        <v>2605</v>
      </c>
      <c r="B1528" s="8" t="s">
        <v>2606</v>
      </c>
      <c r="C1528" s="6" t="s">
        <v>6</v>
      </c>
      <c r="D1528" s="8" t="s">
        <v>2607</v>
      </c>
      <c r="E1528" s="8" t="s">
        <v>59</v>
      </c>
      <c r="F1528" s="8">
        <v>0</v>
      </c>
      <c r="G1528" s="8">
        <v>3</v>
      </c>
      <c r="H1528" s="6" t="s">
        <v>344</v>
      </c>
      <c r="I1528" s="184" t="s">
        <v>11392</v>
      </c>
      <c r="J1528" s="184" t="s">
        <v>11392</v>
      </c>
      <c r="K1528" s="184" t="s">
        <v>11391</v>
      </c>
      <c r="L1528" s="8">
        <v>14</v>
      </c>
      <c r="M1528" s="116"/>
      <c r="P15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&lt;tr&gt;&lt;td&gt;60213-0300&lt;/td&gt;&lt;td&gt;Branch connection, 200mm&lt;/td&gt;&lt;td&gt;Each&lt;/td&gt;&lt;td&gt;BRANCH CONNECTION, 8-INCH&lt;/td&gt;&lt;td&gt;EACH&lt;/td&gt;&lt;td&gt;0&lt;/td&gt;&lt;td&gt;3&lt;/td&gt;&lt;td&gt;N&lt;/td&gt;&lt;td&gt; &lt;/td&gt;&lt;td&gt;&lt;/td&gt;&lt;/tr&gt;</v>
      </c>
      <c r="Q1528" s="106" t="str">
        <f>IF(PayItems[[#This Row],[Date Added / Modified]]&gt;0,TEXT(PayItems[[#This Row],[Date Added / Modified]],"m/d/yyy"),"")</f>
        <v/>
      </c>
    </row>
    <row r="1529" spans="1:17" x14ac:dyDescent="0.3">
      <c r="A1529" s="6" t="s">
        <v>2608</v>
      </c>
      <c r="B1529" s="8" t="s">
        <v>2609</v>
      </c>
      <c r="C1529" s="6" t="s">
        <v>6</v>
      </c>
      <c r="D1529" s="8" t="s">
        <v>2610</v>
      </c>
      <c r="E1529" s="8" t="s">
        <v>59</v>
      </c>
      <c r="F1529" s="8">
        <v>0</v>
      </c>
      <c r="G1529" s="8">
        <v>3</v>
      </c>
      <c r="H1529" s="6" t="s">
        <v>344</v>
      </c>
      <c r="I1529" s="184" t="s">
        <v>11392</v>
      </c>
      <c r="J1529" s="184" t="s">
        <v>11392</v>
      </c>
      <c r="K1529" s="184" t="s">
        <v>11391</v>
      </c>
      <c r="L1529" s="8">
        <v>14</v>
      </c>
      <c r="M1529" s="116"/>
      <c r="P15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&lt;tr&gt;&lt;td&gt;60213-0400&lt;/td&gt;&lt;td&gt;Branch connection, 300mm&lt;/td&gt;&lt;td&gt;Each&lt;/td&gt;&lt;td&gt;BRANCH CONNECTION, 12-INCH&lt;/td&gt;&lt;td&gt;EACH&lt;/td&gt;&lt;td&gt;0&lt;/td&gt;&lt;td&gt;3&lt;/td&gt;&lt;td&gt;N&lt;/td&gt;&lt;td&gt; &lt;/td&gt;&lt;td&gt;&lt;/td&gt;&lt;/tr&gt;</v>
      </c>
      <c r="Q1529" s="106" t="str">
        <f>IF(PayItems[[#This Row],[Date Added / Modified]]&gt;0,TEXT(PayItems[[#This Row],[Date Added / Modified]],"m/d/yyy"),"")</f>
        <v/>
      </c>
    </row>
    <row r="1530" spans="1:17" x14ac:dyDescent="0.3">
      <c r="A1530" s="6" t="s">
        <v>2611</v>
      </c>
      <c r="B1530" s="8" t="s">
        <v>2612</v>
      </c>
      <c r="C1530" s="6" t="s">
        <v>6</v>
      </c>
      <c r="D1530" s="8" t="s">
        <v>2613</v>
      </c>
      <c r="E1530" s="8" t="s">
        <v>59</v>
      </c>
      <c r="F1530" s="8">
        <v>0</v>
      </c>
      <c r="G1530" s="8">
        <v>3</v>
      </c>
      <c r="H1530" s="6" t="s">
        <v>344</v>
      </c>
      <c r="I1530" s="184" t="s">
        <v>11392</v>
      </c>
      <c r="J1530" s="184" t="s">
        <v>11392</v>
      </c>
      <c r="K1530" s="184" t="s">
        <v>11391</v>
      </c>
      <c r="L1530" s="8">
        <v>14</v>
      </c>
      <c r="M1530" s="116"/>
      <c r="P15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&lt;tr&gt;&lt;td&gt;60213-0500&lt;/td&gt;&lt;td&gt;Branch connection, 375mm&lt;/td&gt;&lt;td&gt;Each&lt;/td&gt;&lt;td&gt;BRANCH CONNECTION, 15-INCH&lt;/td&gt;&lt;td&gt;EACH&lt;/td&gt;&lt;td&gt;0&lt;/td&gt;&lt;td&gt;3&lt;/td&gt;&lt;td&gt;N&lt;/td&gt;&lt;td&gt; &lt;/td&gt;&lt;td&gt;&lt;/td&gt;&lt;/tr&gt;</v>
      </c>
      <c r="Q1530" s="106" t="str">
        <f>IF(PayItems[[#This Row],[Date Added / Modified]]&gt;0,TEXT(PayItems[[#This Row],[Date Added / Modified]],"m/d/yyy"),"")</f>
        <v/>
      </c>
    </row>
    <row r="1531" spans="1:17" x14ac:dyDescent="0.3">
      <c r="A1531" s="6" t="s">
        <v>2614</v>
      </c>
      <c r="B1531" s="8" t="s">
        <v>2615</v>
      </c>
      <c r="C1531" s="6" t="s">
        <v>6</v>
      </c>
      <c r="D1531" s="8" t="s">
        <v>2616</v>
      </c>
      <c r="E1531" s="8" t="s">
        <v>59</v>
      </c>
      <c r="F1531" s="8">
        <v>0</v>
      </c>
      <c r="G1531" s="8">
        <v>3</v>
      </c>
      <c r="H1531" s="6" t="s">
        <v>344</v>
      </c>
      <c r="I1531" s="184" t="s">
        <v>11392</v>
      </c>
      <c r="J1531" s="184" t="s">
        <v>11392</v>
      </c>
      <c r="K1531" s="184" t="s">
        <v>11391</v>
      </c>
      <c r="L1531" s="8">
        <v>14</v>
      </c>
      <c r="M1531" s="116"/>
      <c r="P15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&lt;tr&gt;&lt;td&gt;60213-0600&lt;/td&gt;&lt;td&gt;Branch connection, 450mm&lt;/td&gt;&lt;td&gt;Each&lt;/td&gt;&lt;td&gt;BRANCH CONNECTION, 18-INCH&lt;/td&gt;&lt;td&gt;EACH&lt;/td&gt;&lt;td&gt;0&lt;/td&gt;&lt;td&gt;3&lt;/td&gt;&lt;td&gt;N&lt;/td&gt;&lt;td&gt; &lt;/td&gt;&lt;td&gt;&lt;/td&gt;&lt;/tr&gt;</v>
      </c>
      <c r="Q1531" s="106" t="str">
        <f>IF(PayItems[[#This Row],[Date Added / Modified]]&gt;0,TEXT(PayItems[[#This Row],[Date Added / Modified]],"m/d/yyy"),"")</f>
        <v/>
      </c>
    </row>
    <row r="1532" spans="1:17" x14ac:dyDescent="0.3">
      <c r="A1532" s="6" t="s">
        <v>2617</v>
      </c>
      <c r="B1532" s="8" t="s">
        <v>2618</v>
      </c>
      <c r="C1532" s="6" t="s">
        <v>6</v>
      </c>
      <c r="D1532" s="8" t="s">
        <v>2619</v>
      </c>
      <c r="E1532" s="8" t="s">
        <v>59</v>
      </c>
      <c r="F1532" s="8">
        <v>0</v>
      </c>
      <c r="G1532" s="8">
        <v>3</v>
      </c>
      <c r="H1532" s="6" t="s">
        <v>344</v>
      </c>
      <c r="I1532" s="184" t="s">
        <v>11392</v>
      </c>
      <c r="J1532" s="184" t="s">
        <v>11392</v>
      </c>
      <c r="K1532" s="184" t="s">
        <v>11391</v>
      </c>
      <c r="L1532" s="8">
        <v>14</v>
      </c>
      <c r="M1532" s="116"/>
      <c r="P15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&lt;tr&gt;&lt;td&gt;60213-0700&lt;/td&gt;&lt;td&gt;Branch connection, 525mm&lt;/td&gt;&lt;td&gt;Each&lt;/td&gt;&lt;td&gt;BRANCH CONNECTION, 21-INCH&lt;/td&gt;&lt;td&gt;EACH&lt;/td&gt;&lt;td&gt;0&lt;/td&gt;&lt;td&gt;3&lt;/td&gt;&lt;td&gt;N&lt;/td&gt;&lt;td&gt; &lt;/td&gt;&lt;td&gt;&lt;/td&gt;&lt;/tr&gt;</v>
      </c>
      <c r="Q1532" s="106" t="str">
        <f>IF(PayItems[[#This Row],[Date Added / Modified]]&gt;0,TEXT(PayItems[[#This Row],[Date Added / Modified]],"m/d/yyy"),"")</f>
        <v/>
      </c>
    </row>
    <row r="1533" spans="1:17" x14ac:dyDescent="0.3">
      <c r="A1533" s="6" t="s">
        <v>2620</v>
      </c>
      <c r="B1533" s="8" t="s">
        <v>2621</v>
      </c>
      <c r="C1533" s="6" t="s">
        <v>6</v>
      </c>
      <c r="D1533" s="8" t="s">
        <v>2622</v>
      </c>
      <c r="E1533" s="8" t="s">
        <v>59</v>
      </c>
      <c r="F1533" s="8">
        <v>0</v>
      </c>
      <c r="G1533" s="8">
        <v>3</v>
      </c>
      <c r="H1533" s="6" t="s">
        <v>344</v>
      </c>
      <c r="I1533" s="184" t="s">
        <v>11392</v>
      </c>
      <c r="J1533" s="184" t="s">
        <v>11392</v>
      </c>
      <c r="K1533" s="184" t="s">
        <v>11391</v>
      </c>
      <c r="L1533" s="8">
        <v>14</v>
      </c>
      <c r="M1533" s="116"/>
      <c r="P15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&lt;tr&gt;&lt;td&gt;60213-0800&lt;/td&gt;&lt;td&gt;Branch connection, 600mm&lt;/td&gt;&lt;td&gt;Each&lt;/td&gt;&lt;td&gt;BRANCH CONNECTION, 24-INCH&lt;/td&gt;&lt;td&gt;EACH&lt;/td&gt;&lt;td&gt;0&lt;/td&gt;&lt;td&gt;3&lt;/td&gt;&lt;td&gt;N&lt;/td&gt;&lt;td&gt; &lt;/td&gt;&lt;td&gt;&lt;/td&gt;&lt;/tr&gt;</v>
      </c>
      <c r="Q1533" s="106" t="str">
        <f>IF(PayItems[[#This Row],[Date Added / Modified]]&gt;0,TEXT(PayItems[[#This Row],[Date Added / Modified]],"m/d/yyy"),"")</f>
        <v/>
      </c>
    </row>
    <row r="1534" spans="1:17" x14ac:dyDescent="0.3">
      <c r="A1534" s="6" t="s">
        <v>2623</v>
      </c>
      <c r="B1534" s="8" t="s">
        <v>2624</v>
      </c>
      <c r="C1534" s="6" t="s">
        <v>6</v>
      </c>
      <c r="D1534" s="8" t="s">
        <v>2625</v>
      </c>
      <c r="E1534" s="8" t="s">
        <v>59</v>
      </c>
      <c r="F1534" s="8">
        <v>0</v>
      </c>
      <c r="G1534" s="8">
        <v>3</v>
      </c>
      <c r="H1534" s="6" t="s">
        <v>344</v>
      </c>
      <c r="I1534" s="184" t="s">
        <v>11392</v>
      </c>
      <c r="J1534" s="184" t="s">
        <v>11392</v>
      </c>
      <c r="K1534" s="184" t="s">
        <v>11391</v>
      </c>
      <c r="L1534" s="8">
        <v>14</v>
      </c>
      <c r="M1534" s="116"/>
      <c r="P15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&lt;tr&gt;&lt;td&gt;60213-0900&lt;/td&gt;&lt;td&gt;Branch connection, 750mm&lt;/td&gt;&lt;td&gt;Each&lt;/td&gt;&lt;td&gt;BRANCH CONNECTION, 30-INCH&lt;/td&gt;&lt;td&gt;EACH&lt;/td&gt;&lt;td&gt;0&lt;/td&gt;&lt;td&gt;3&lt;/td&gt;&lt;td&gt;N&lt;/td&gt;&lt;td&gt; &lt;/td&gt;&lt;td&gt;&lt;/td&gt;&lt;/tr&gt;</v>
      </c>
      <c r="Q1534" s="106" t="str">
        <f>IF(PayItems[[#This Row],[Date Added / Modified]]&gt;0,TEXT(PayItems[[#This Row],[Date Added / Modified]],"m/d/yyy"),"")</f>
        <v/>
      </c>
    </row>
    <row r="1535" spans="1:17" x14ac:dyDescent="0.3">
      <c r="A1535" s="6" t="s">
        <v>2626</v>
      </c>
      <c r="B1535" s="8" t="s">
        <v>2627</v>
      </c>
      <c r="C1535" s="6" t="s">
        <v>6</v>
      </c>
      <c r="D1535" s="8" t="s">
        <v>2628</v>
      </c>
      <c r="E1535" s="8" t="s">
        <v>59</v>
      </c>
      <c r="F1535" s="8">
        <v>0</v>
      </c>
      <c r="G1535" s="8">
        <v>3</v>
      </c>
      <c r="H1535" s="6" t="s">
        <v>344</v>
      </c>
      <c r="I1535" s="184" t="s">
        <v>11392</v>
      </c>
      <c r="J1535" s="184" t="s">
        <v>11392</v>
      </c>
      <c r="K1535" s="184" t="s">
        <v>11391</v>
      </c>
      <c r="L1535" s="8">
        <v>14</v>
      </c>
      <c r="M1535" s="116"/>
      <c r="P15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&lt;tr&gt;&lt;td&gt;60213-1000&lt;/td&gt;&lt;td&gt;Branch connection, 900mm&lt;/td&gt;&lt;td&gt;Each&lt;/td&gt;&lt;td&gt;BRANCH CONNECTION, 36-INCH&lt;/td&gt;&lt;td&gt;EACH&lt;/td&gt;&lt;td&gt;0&lt;/td&gt;&lt;td&gt;3&lt;/td&gt;&lt;td&gt;N&lt;/td&gt;&lt;td&gt; &lt;/td&gt;&lt;td&gt;&lt;/td&gt;&lt;/tr&gt;</v>
      </c>
      <c r="Q1535" s="106" t="str">
        <f>IF(PayItems[[#This Row],[Date Added / Modified]]&gt;0,TEXT(PayItems[[#This Row],[Date Added / Modified]],"m/d/yyy"),"")</f>
        <v/>
      </c>
    </row>
    <row r="1536" spans="1:17" x14ac:dyDescent="0.3">
      <c r="A1536" s="6" t="s">
        <v>2629</v>
      </c>
      <c r="B1536" s="8" t="s">
        <v>2630</v>
      </c>
      <c r="C1536" s="6" t="s">
        <v>6</v>
      </c>
      <c r="D1536" s="8" t="s">
        <v>2631</v>
      </c>
      <c r="E1536" s="8" t="s">
        <v>59</v>
      </c>
      <c r="F1536" s="8">
        <v>0</v>
      </c>
      <c r="G1536" s="8">
        <v>3</v>
      </c>
      <c r="H1536" s="6" t="s">
        <v>344</v>
      </c>
      <c r="I1536" s="184" t="s">
        <v>11392</v>
      </c>
      <c r="J1536" s="184" t="s">
        <v>11392</v>
      </c>
      <c r="K1536" s="184" t="s">
        <v>11391</v>
      </c>
      <c r="L1536" s="8">
        <v>14</v>
      </c>
      <c r="M1536" s="116"/>
      <c r="P15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&lt;tr&gt;&lt;td&gt;60213-1100&lt;/td&gt;&lt;td&gt;Branch connection, 1050mm&lt;/td&gt;&lt;td&gt;Each&lt;/td&gt;&lt;td&gt;BRANCH CONNECTION, 42-INCH&lt;/td&gt;&lt;td&gt;EACH&lt;/td&gt;&lt;td&gt;0&lt;/td&gt;&lt;td&gt;3&lt;/td&gt;&lt;td&gt;N&lt;/td&gt;&lt;td&gt; &lt;/td&gt;&lt;td&gt;&lt;/td&gt;&lt;/tr&gt;</v>
      </c>
      <c r="Q1536" s="106" t="str">
        <f>IF(PayItems[[#This Row],[Date Added / Modified]]&gt;0,TEXT(PayItems[[#This Row],[Date Added / Modified]],"m/d/yyy"),"")</f>
        <v/>
      </c>
    </row>
    <row r="1537" spans="1:17" x14ac:dyDescent="0.3">
      <c r="A1537" s="6" t="s">
        <v>2632</v>
      </c>
      <c r="B1537" s="8" t="s">
        <v>2633</v>
      </c>
      <c r="C1537" s="6" t="s">
        <v>6</v>
      </c>
      <c r="D1537" s="8" t="s">
        <v>2634</v>
      </c>
      <c r="E1537" s="8" t="s">
        <v>59</v>
      </c>
      <c r="F1537" s="8">
        <v>0</v>
      </c>
      <c r="G1537" s="8">
        <v>3</v>
      </c>
      <c r="H1537" s="6" t="s">
        <v>344</v>
      </c>
      <c r="I1537" s="184" t="s">
        <v>11392</v>
      </c>
      <c r="J1537" s="184" t="s">
        <v>11392</v>
      </c>
      <c r="K1537" s="184" t="s">
        <v>11391</v>
      </c>
      <c r="L1537" s="8">
        <v>14</v>
      </c>
      <c r="M1537" s="116"/>
      <c r="P15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&lt;tr&gt;&lt;td&gt;60213-1200&lt;/td&gt;&lt;td&gt;Branch connection, 1200mm&lt;/td&gt;&lt;td&gt;Each&lt;/td&gt;&lt;td&gt;BRANCH CONNECTION, 48-INCH&lt;/td&gt;&lt;td&gt;EACH&lt;/td&gt;&lt;td&gt;0&lt;/td&gt;&lt;td&gt;3&lt;/td&gt;&lt;td&gt;N&lt;/td&gt;&lt;td&gt; &lt;/td&gt;&lt;td&gt;&lt;/td&gt;&lt;/tr&gt;</v>
      </c>
      <c r="Q1537" s="106" t="str">
        <f>IF(PayItems[[#This Row],[Date Added / Modified]]&gt;0,TEXT(PayItems[[#This Row],[Date Added / Modified]],"m/d/yyy"),"")</f>
        <v/>
      </c>
    </row>
    <row r="1538" spans="1:17" x14ac:dyDescent="0.3">
      <c r="A1538" s="6" t="s">
        <v>2635</v>
      </c>
      <c r="B1538" s="8" t="s">
        <v>2636</v>
      </c>
      <c r="C1538" s="6" t="s">
        <v>6</v>
      </c>
      <c r="D1538" s="8" t="s">
        <v>2637</v>
      </c>
      <c r="E1538" s="8" t="s">
        <v>59</v>
      </c>
      <c r="F1538" s="8">
        <v>0</v>
      </c>
      <c r="G1538" s="8">
        <v>3</v>
      </c>
      <c r="H1538" s="6" t="s">
        <v>344</v>
      </c>
      <c r="I1538" s="184" t="s">
        <v>11392</v>
      </c>
      <c r="J1538" s="184" t="s">
        <v>11392</v>
      </c>
      <c r="K1538" s="184" t="s">
        <v>11391</v>
      </c>
      <c r="L1538" s="8">
        <v>14</v>
      </c>
      <c r="M1538" s="116"/>
      <c r="P15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&lt;tr&gt;&lt;td&gt;60213-1300&lt;/td&gt;&lt;td&gt;Branch connection, 1350mm&lt;/td&gt;&lt;td&gt;Each&lt;/td&gt;&lt;td&gt;BRANCH CONNECTION, 54-INCH&lt;/td&gt;&lt;td&gt;EACH&lt;/td&gt;&lt;td&gt;0&lt;/td&gt;&lt;td&gt;3&lt;/td&gt;&lt;td&gt;N&lt;/td&gt;&lt;td&gt; &lt;/td&gt;&lt;td&gt;&lt;/td&gt;&lt;/tr&gt;</v>
      </c>
      <c r="Q1538" s="106" t="str">
        <f>IF(PayItems[[#This Row],[Date Added / Modified]]&gt;0,TEXT(PayItems[[#This Row],[Date Added / Modified]],"m/d/yyy"),"")</f>
        <v/>
      </c>
    </row>
    <row r="1539" spans="1:17" x14ac:dyDescent="0.3">
      <c r="A1539" s="6" t="s">
        <v>2638</v>
      </c>
      <c r="B1539" s="8" t="s">
        <v>2639</v>
      </c>
      <c r="C1539" s="6" t="s">
        <v>6</v>
      </c>
      <c r="D1539" s="8" t="s">
        <v>2640</v>
      </c>
      <c r="E1539" s="8" t="s">
        <v>59</v>
      </c>
      <c r="F1539" s="8">
        <v>0</v>
      </c>
      <c r="G1539" s="8">
        <v>3</v>
      </c>
      <c r="H1539" s="6" t="s">
        <v>344</v>
      </c>
      <c r="I1539" s="184" t="s">
        <v>11392</v>
      </c>
      <c r="J1539" s="184" t="s">
        <v>11392</v>
      </c>
      <c r="K1539" s="184" t="s">
        <v>11391</v>
      </c>
      <c r="L1539" s="8">
        <v>14</v>
      </c>
      <c r="M1539" s="116"/>
      <c r="P15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&lt;tr&gt;&lt;td&gt;60213-1400&lt;/td&gt;&lt;td&gt;Branch connection, 1500mm&lt;/td&gt;&lt;td&gt;Each&lt;/td&gt;&lt;td&gt;BRANCH CONNECTION, 60-INCH&lt;/td&gt;&lt;td&gt;EACH&lt;/td&gt;&lt;td&gt;0&lt;/td&gt;&lt;td&gt;3&lt;/td&gt;&lt;td&gt;N&lt;/td&gt;&lt;td&gt; &lt;/td&gt;&lt;td&gt;&lt;/td&gt;&lt;/tr&gt;</v>
      </c>
      <c r="Q1539" s="106" t="str">
        <f>IF(PayItems[[#This Row],[Date Added / Modified]]&gt;0,TEXT(PayItems[[#This Row],[Date Added / Modified]],"m/d/yyy"),"")</f>
        <v/>
      </c>
    </row>
    <row r="1540" spans="1:17" x14ac:dyDescent="0.3">
      <c r="A1540" s="6" t="s">
        <v>2641</v>
      </c>
      <c r="B1540" s="8" t="s">
        <v>2642</v>
      </c>
      <c r="C1540" s="6" t="s">
        <v>6</v>
      </c>
      <c r="D1540" s="8" t="s">
        <v>2643</v>
      </c>
      <c r="E1540" s="8" t="s">
        <v>59</v>
      </c>
      <c r="F1540" s="8">
        <v>0</v>
      </c>
      <c r="G1540" s="8">
        <v>3</v>
      </c>
      <c r="H1540" s="6" t="s">
        <v>344</v>
      </c>
      <c r="I1540" s="184" t="s">
        <v>11392</v>
      </c>
      <c r="J1540" s="184" t="s">
        <v>11392</v>
      </c>
      <c r="K1540" s="184" t="s">
        <v>11391</v>
      </c>
      <c r="L1540" s="8">
        <v>14</v>
      </c>
      <c r="M1540" s="116"/>
      <c r="P15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&lt;tr&gt;&lt;td&gt;60213-1500&lt;/td&gt;&lt;td&gt;Branch connection, 1650mm&lt;/td&gt;&lt;td&gt;Each&lt;/td&gt;&lt;td&gt;BRANCH CONNECTION, 66-INCH&lt;/td&gt;&lt;td&gt;EACH&lt;/td&gt;&lt;td&gt;0&lt;/td&gt;&lt;td&gt;3&lt;/td&gt;&lt;td&gt;N&lt;/td&gt;&lt;td&gt; &lt;/td&gt;&lt;td&gt;&lt;/td&gt;&lt;/tr&gt;</v>
      </c>
      <c r="Q1540" s="106" t="str">
        <f>IF(PayItems[[#This Row],[Date Added / Modified]]&gt;0,TEXT(PayItems[[#This Row],[Date Added / Modified]],"m/d/yyy"),"")</f>
        <v/>
      </c>
    </row>
    <row r="1541" spans="1:17" x14ac:dyDescent="0.3">
      <c r="A1541" s="6" t="s">
        <v>2644</v>
      </c>
      <c r="B1541" s="8" t="s">
        <v>2645</v>
      </c>
      <c r="C1541" s="6" t="s">
        <v>6</v>
      </c>
      <c r="D1541" s="8" t="s">
        <v>2646</v>
      </c>
      <c r="E1541" s="8" t="s">
        <v>59</v>
      </c>
      <c r="F1541" s="8">
        <v>0</v>
      </c>
      <c r="G1541" s="8">
        <v>3</v>
      </c>
      <c r="H1541" s="6" t="s">
        <v>344</v>
      </c>
      <c r="I1541" s="184" t="s">
        <v>11392</v>
      </c>
      <c r="J1541" s="184" t="s">
        <v>11392</v>
      </c>
      <c r="K1541" s="184" t="s">
        <v>11391</v>
      </c>
      <c r="L1541" s="8">
        <v>14</v>
      </c>
      <c r="M1541" s="116"/>
      <c r="P15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&lt;tr&gt;&lt;td&gt;60213-1600&lt;/td&gt;&lt;td&gt;Branch connection, 1800mm&lt;/td&gt;&lt;td&gt;Each&lt;/td&gt;&lt;td&gt;BRANCH CONNECTION, 72-INCH&lt;/td&gt;&lt;td&gt;EACH&lt;/td&gt;&lt;td&gt;0&lt;/td&gt;&lt;td&gt;3&lt;/td&gt;&lt;td&gt;N&lt;/td&gt;&lt;td&gt; &lt;/td&gt;&lt;td&gt;&lt;/td&gt;&lt;/tr&gt;</v>
      </c>
      <c r="Q1541" s="106" t="str">
        <f>IF(PayItems[[#This Row],[Date Added / Modified]]&gt;0,TEXT(PayItems[[#This Row],[Date Added / Modified]],"m/d/yyy"),"")</f>
        <v/>
      </c>
    </row>
    <row r="1542" spans="1:17" x14ac:dyDescent="0.3">
      <c r="A1542" s="110" t="s">
        <v>10791</v>
      </c>
      <c r="B1542" s="111" t="s">
        <v>10793</v>
      </c>
      <c r="C1542" s="110" t="s">
        <v>110</v>
      </c>
      <c r="D1542" s="111" t="s">
        <v>10792</v>
      </c>
      <c r="E1542" s="111" t="s">
        <v>63</v>
      </c>
      <c r="F1542" s="111">
        <v>0</v>
      </c>
      <c r="G1542" s="111">
        <v>3</v>
      </c>
      <c r="H1542" s="110" t="s">
        <v>344</v>
      </c>
      <c r="I1542" s="184" t="s">
        <v>11392</v>
      </c>
      <c r="J1542" s="184" t="s">
        <v>11392</v>
      </c>
      <c r="K1542" s="184" t="s">
        <v>11391</v>
      </c>
      <c r="L1542" s="111">
        <v>14</v>
      </c>
      <c r="M1542" s="116">
        <v>42521</v>
      </c>
      <c r="N1542" s="106" t="s">
        <v>9977</v>
      </c>
      <c r="O1542" s="106"/>
      <c r="P154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&lt;tr&gt;&lt;td&gt;60216-0000&lt;/td&gt;&lt;td&gt;Large precast concrete arch culvert&lt;/td&gt;&lt;td&gt;m&lt;/td&gt;&lt;td&gt;LARGE PRECAST CONCRETE ARCH CULVERT&lt;/td&gt;&lt;td&gt;LNFT&lt;/td&gt;&lt;td&gt;0&lt;/td&gt;&lt;td&gt;3&lt;/td&gt;&lt;td&gt;N&lt;/td&gt;&lt;td&gt;5/31/2016&lt;/td&gt;&lt;td&gt;&lt;/td&gt;&lt;/tr&gt;</v>
      </c>
      <c r="Q1542" s="106" t="str">
        <f>IF(PayItems[[#This Row],[Date Added / Modified]]&gt;0,TEXT(PayItems[[#This Row],[Date Added / Modified]],"m/d/yyy"),"")</f>
        <v>5/31/2016</v>
      </c>
    </row>
    <row r="1543" spans="1:17" x14ac:dyDescent="0.3">
      <c r="A1543" s="6" t="s">
        <v>2647</v>
      </c>
      <c r="B1543" s="8" t="s">
        <v>2648</v>
      </c>
      <c r="C1543" s="6" t="s">
        <v>110</v>
      </c>
      <c r="D1543" s="8" t="s">
        <v>2649</v>
      </c>
      <c r="E1543" s="8" t="s">
        <v>63</v>
      </c>
      <c r="F1543" s="8">
        <v>0</v>
      </c>
      <c r="G1543" s="8">
        <v>3</v>
      </c>
      <c r="H1543" s="6" t="s">
        <v>344</v>
      </c>
      <c r="I1543" s="184" t="s">
        <v>11392</v>
      </c>
      <c r="J1543" s="184" t="s">
        <v>11392</v>
      </c>
      <c r="K1543" s="184" t="s">
        <v>11391</v>
      </c>
      <c r="L1543" s="8">
        <v>14</v>
      </c>
      <c r="M1543" s="116"/>
      <c r="P15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&lt;tr&gt;&lt;td&gt;60220-0000&lt;/td&gt;&lt;td&gt;Precast reinforced concrete box culvert&lt;/td&gt;&lt;td&gt;m&lt;/td&gt;&lt;td&gt;PRECAST REINFORCED CONCRETE BOX CULVERT&lt;/td&gt;&lt;td&gt;LNFT&lt;/td&gt;&lt;td&gt;0&lt;/td&gt;&lt;td&gt;3&lt;/td&gt;&lt;td&gt;N&lt;/td&gt;&lt;td&gt; &lt;/td&gt;&lt;td&gt;&lt;/td&gt;&lt;/tr&gt;</v>
      </c>
      <c r="Q1543" s="106" t="str">
        <f>IF(PayItems[[#This Row],[Date Added / Modified]]&gt;0,TEXT(PayItems[[#This Row],[Date Added / Modified]],"m/d/yyy"),"")</f>
        <v/>
      </c>
    </row>
    <row r="1544" spans="1:17" x14ac:dyDescent="0.3">
      <c r="A1544" s="6" t="s">
        <v>2650</v>
      </c>
      <c r="B1544" s="8" t="s">
        <v>2651</v>
      </c>
      <c r="C1544" s="8" t="s">
        <v>110</v>
      </c>
      <c r="D1544" s="8" t="s">
        <v>2652</v>
      </c>
      <c r="E1544" s="8" t="s">
        <v>63</v>
      </c>
      <c r="F1544" s="8">
        <v>0</v>
      </c>
      <c r="G1544" s="8">
        <v>3</v>
      </c>
      <c r="H1544" s="6" t="s">
        <v>344</v>
      </c>
      <c r="I1544" s="184" t="s">
        <v>11392</v>
      </c>
      <c r="J1544" s="184" t="s">
        <v>11392</v>
      </c>
      <c r="K1544" s="184" t="s">
        <v>11391</v>
      </c>
      <c r="L1544" s="8">
        <v>14</v>
      </c>
      <c r="M1544" s="116"/>
      <c r="P15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&lt;tr&gt;&lt;td&gt;60220-0100&lt;/td&gt;&lt;td&gt;900mm span, 900mm rise precast reinforced concrete box culvert&lt;/td&gt;&lt;td&gt;m&lt;/td&gt;&lt;td&gt;3 FEET SPAN, 3 FEET RISE PRECAST REINFORCED CONCRETE BOX CULVERT&lt;/td&gt;&lt;td&gt;LNFT&lt;/td&gt;&lt;td&gt;0&lt;/td&gt;&lt;td&gt;3&lt;/td&gt;&lt;td&gt;N&lt;/td&gt;&lt;td&gt; &lt;/td&gt;&lt;td&gt;&lt;/td&gt;&lt;/tr&gt;</v>
      </c>
      <c r="Q1544" s="106" t="str">
        <f>IF(PayItems[[#This Row],[Date Added / Modified]]&gt;0,TEXT(PayItems[[#This Row],[Date Added / Modified]],"m/d/yyy"),"")</f>
        <v/>
      </c>
    </row>
    <row r="1545" spans="1:17" x14ac:dyDescent="0.3">
      <c r="A1545" s="6" t="s">
        <v>2653</v>
      </c>
      <c r="B1545" s="8" t="s">
        <v>2654</v>
      </c>
      <c r="C1545" s="8" t="s">
        <v>110</v>
      </c>
      <c r="D1545" s="8" t="s">
        <v>2655</v>
      </c>
      <c r="E1545" s="8" t="s">
        <v>63</v>
      </c>
      <c r="F1545" s="8">
        <v>0</v>
      </c>
      <c r="G1545" s="8">
        <v>3</v>
      </c>
      <c r="H1545" s="6" t="s">
        <v>344</v>
      </c>
      <c r="I1545" s="184" t="s">
        <v>11392</v>
      </c>
      <c r="J1545" s="184" t="s">
        <v>11392</v>
      </c>
      <c r="K1545" s="184" t="s">
        <v>11391</v>
      </c>
      <c r="L1545" s="8">
        <v>14</v>
      </c>
      <c r="M1545" s="116"/>
      <c r="P15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&lt;tr&gt;&lt;td&gt;60220-0150&lt;/td&gt;&lt;td&gt;900mm span, 1200mm rise precast reinforced concrete box culvert&lt;/td&gt;&lt;td&gt;m&lt;/td&gt;&lt;td&gt;3 FEET SPAN, 4 FEET RISE PRECAST REINFORCED CONCRETE BOX CULVERT&lt;/td&gt;&lt;td&gt;LNFT&lt;/td&gt;&lt;td&gt;0&lt;/td&gt;&lt;td&gt;3&lt;/td&gt;&lt;td&gt;N&lt;/td&gt;&lt;td&gt; &lt;/td&gt;&lt;td&gt;&lt;/td&gt;&lt;/tr&gt;</v>
      </c>
      <c r="Q1545" s="106" t="str">
        <f>IF(PayItems[[#This Row],[Date Added / Modified]]&gt;0,TEXT(PayItems[[#This Row],[Date Added / Modified]],"m/d/yyy"),"")</f>
        <v/>
      </c>
    </row>
    <row r="1546" spans="1:17" x14ac:dyDescent="0.3">
      <c r="A1546" s="6" t="s">
        <v>2656</v>
      </c>
      <c r="B1546" s="8" t="s">
        <v>2657</v>
      </c>
      <c r="C1546" s="8" t="s">
        <v>110</v>
      </c>
      <c r="D1546" s="8" t="s">
        <v>2658</v>
      </c>
      <c r="E1546" s="8" t="s">
        <v>63</v>
      </c>
      <c r="F1546" s="8">
        <v>0</v>
      </c>
      <c r="G1546" s="8">
        <v>3</v>
      </c>
      <c r="H1546" s="6" t="s">
        <v>344</v>
      </c>
      <c r="I1546" s="184" t="s">
        <v>11392</v>
      </c>
      <c r="J1546" s="184" t="s">
        <v>11392</v>
      </c>
      <c r="K1546" s="184" t="s">
        <v>11391</v>
      </c>
      <c r="L1546" s="8">
        <v>14</v>
      </c>
      <c r="M1546" s="116"/>
      <c r="P15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&lt;tr&gt;&lt;td&gt;60220-0200&lt;/td&gt;&lt;td&gt;900mm span, 1500mm rise precast reinforced concrete box culvert&lt;/td&gt;&lt;td&gt;m&lt;/td&gt;&lt;td&gt;3 FEET SPAN, 5 FEET RISE PRECAST REINFORCED CONCRETE BOX CULVERT&lt;/td&gt;&lt;td&gt;LNFT&lt;/td&gt;&lt;td&gt;0&lt;/td&gt;&lt;td&gt;3&lt;/td&gt;&lt;td&gt;N&lt;/td&gt;&lt;td&gt; &lt;/td&gt;&lt;td&gt;&lt;/td&gt;&lt;/tr&gt;</v>
      </c>
      <c r="Q1546" s="106" t="str">
        <f>IF(PayItems[[#This Row],[Date Added / Modified]]&gt;0,TEXT(PayItems[[#This Row],[Date Added / Modified]],"m/d/yyy"),"")</f>
        <v/>
      </c>
    </row>
    <row r="1547" spans="1:17" x14ac:dyDescent="0.3">
      <c r="A1547" s="6" t="s">
        <v>2659</v>
      </c>
      <c r="B1547" s="8" t="s">
        <v>2660</v>
      </c>
      <c r="C1547" s="8" t="s">
        <v>110</v>
      </c>
      <c r="D1547" s="8" t="s">
        <v>2661</v>
      </c>
      <c r="E1547" s="8" t="s">
        <v>63</v>
      </c>
      <c r="F1547" s="8">
        <v>0</v>
      </c>
      <c r="G1547" s="8">
        <v>3</v>
      </c>
      <c r="H1547" s="6" t="s">
        <v>344</v>
      </c>
      <c r="I1547" s="184" t="s">
        <v>11392</v>
      </c>
      <c r="J1547" s="184" t="s">
        <v>11392</v>
      </c>
      <c r="K1547" s="184" t="s">
        <v>11391</v>
      </c>
      <c r="L1547" s="8">
        <v>14</v>
      </c>
      <c r="M1547" s="116"/>
      <c r="P15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&lt;tr&gt;&lt;td&gt;60220-0250&lt;/td&gt;&lt;td&gt;900mm span, 1800mm rise precast reinforced concrete box culvert&lt;/td&gt;&lt;td&gt;m&lt;/td&gt;&lt;td&gt;3 FEET SPAN, 6 FEET RISE PRECAST REINFORCED CONCRETE BOX CULVERT&lt;/td&gt;&lt;td&gt;LNFT&lt;/td&gt;&lt;td&gt;0&lt;/td&gt;&lt;td&gt;3&lt;/td&gt;&lt;td&gt;N&lt;/td&gt;&lt;td&gt; &lt;/td&gt;&lt;td&gt;&lt;/td&gt;&lt;/tr&gt;</v>
      </c>
      <c r="Q1547" s="106" t="str">
        <f>IF(PayItems[[#This Row],[Date Added / Modified]]&gt;0,TEXT(PayItems[[#This Row],[Date Added / Modified]],"m/d/yyy"),"")</f>
        <v/>
      </c>
    </row>
    <row r="1548" spans="1:17" x14ac:dyDescent="0.3">
      <c r="A1548" s="6" t="s">
        <v>2662</v>
      </c>
      <c r="B1548" s="8" t="s">
        <v>2663</v>
      </c>
      <c r="C1548" s="8" t="s">
        <v>110</v>
      </c>
      <c r="D1548" s="8" t="s">
        <v>2664</v>
      </c>
      <c r="E1548" s="8" t="s">
        <v>63</v>
      </c>
      <c r="F1548" s="8">
        <v>0</v>
      </c>
      <c r="G1548" s="8">
        <v>3</v>
      </c>
      <c r="H1548" s="6" t="s">
        <v>344</v>
      </c>
      <c r="I1548" s="184" t="s">
        <v>11392</v>
      </c>
      <c r="J1548" s="184" t="s">
        <v>11392</v>
      </c>
      <c r="K1548" s="184" t="s">
        <v>11391</v>
      </c>
      <c r="L1548" s="8">
        <v>14</v>
      </c>
      <c r="M1548" s="116"/>
      <c r="P15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&lt;tr&gt;&lt;td&gt;60220-0290&lt;/td&gt;&lt;td&gt;1200mm span, 600mm rise precast reinforced concrete box culvert&lt;/td&gt;&lt;td&gt;m&lt;/td&gt;&lt;td&gt;4 FEET SPAN, 2 FEET RISE PRECAST REINFORCED CONCRETE BOX CULVERT&lt;/td&gt;&lt;td&gt;LNFT&lt;/td&gt;&lt;td&gt;0&lt;/td&gt;&lt;td&gt;3&lt;/td&gt;&lt;td&gt;N&lt;/td&gt;&lt;td&gt; &lt;/td&gt;&lt;td&gt;&lt;/td&gt;&lt;/tr&gt;</v>
      </c>
      <c r="Q1548" s="106" t="str">
        <f>IF(PayItems[[#This Row],[Date Added / Modified]]&gt;0,TEXT(PayItems[[#This Row],[Date Added / Modified]],"m/d/yyy"),"")</f>
        <v/>
      </c>
    </row>
    <row r="1549" spans="1:17" x14ac:dyDescent="0.3">
      <c r="A1549" s="6" t="s">
        <v>2665</v>
      </c>
      <c r="B1549" s="8" t="s">
        <v>2666</v>
      </c>
      <c r="C1549" s="8" t="s">
        <v>110</v>
      </c>
      <c r="D1549" s="8" t="s">
        <v>2667</v>
      </c>
      <c r="E1549" s="8" t="s">
        <v>63</v>
      </c>
      <c r="F1549" s="8">
        <v>0</v>
      </c>
      <c r="G1549" s="8">
        <v>3</v>
      </c>
      <c r="H1549" s="6" t="s">
        <v>344</v>
      </c>
      <c r="I1549" s="184" t="s">
        <v>11392</v>
      </c>
      <c r="J1549" s="184" t="s">
        <v>11392</v>
      </c>
      <c r="K1549" s="184" t="s">
        <v>11391</v>
      </c>
      <c r="L1549" s="8">
        <v>14</v>
      </c>
      <c r="M1549" s="116"/>
      <c r="P15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&lt;tr&gt;&lt;td&gt;60220-0300&lt;/td&gt;&lt;td&gt;1200mm span, 900mm rise precast reinforced concrete box culvert&lt;/td&gt;&lt;td&gt;m&lt;/td&gt;&lt;td&gt;4 FEET SPAN, 3 FEET RISE PRECAST REINFORCED CONCRETE BOX CULVERT&lt;/td&gt;&lt;td&gt;LNFT&lt;/td&gt;&lt;td&gt;0&lt;/td&gt;&lt;td&gt;3&lt;/td&gt;&lt;td&gt;N&lt;/td&gt;&lt;td&gt; &lt;/td&gt;&lt;td&gt;&lt;/td&gt;&lt;/tr&gt;</v>
      </c>
      <c r="Q1549" s="106" t="str">
        <f>IF(PayItems[[#This Row],[Date Added / Modified]]&gt;0,TEXT(PayItems[[#This Row],[Date Added / Modified]],"m/d/yyy"),"")</f>
        <v/>
      </c>
    </row>
    <row r="1550" spans="1:17" x14ac:dyDescent="0.3">
      <c r="A1550" s="6" t="s">
        <v>2668</v>
      </c>
      <c r="B1550" s="8" t="s">
        <v>2669</v>
      </c>
      <c r="C1550" s="8" t="s">
        <v>110</v>
      </c>
      <c r="D1550" s="8" t="s">
        <v>2670</v>
      </c>
      <c r="E1550" s="8" t="s">
        <v>63</v>
      </c>
      <c r="F1550" s="8">
        <v>0</v>
      </c>
      <c r="G1550" s="8">
        <v>3</v>
      </c>
      <c r="H1550" s="6" t="s">
        <v>344</v>
      </c>
      <c r="I1550" s="184" t="s">
        <v>11392</v>
      </c>
      <c r="J1550" s="184" t="s">
        <v>11392</v>
      </c>
      <c r="K1550" s="184" t="s">
        <v>11391</v>
      </c>
      <c r="L1550" s="8">
        <v>14</v>
      </c>
      <c r="M1550" s="116"/>
      <c r="P15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&lt;tr&gt;&lt;td&gt;60220-0350&lt;/td&gt;&lt;td&gt;1200mm span, 1200mm rise precast reinforced concrete box culvert&lt;/td&gt;&lt;td&gt;m&lt;/td&gt;&lt;td&gt;4 FEET SPAN, 4 FEET RISE PRECAST REINFORCED CONCRETE BOX CULVERT&lt;/td&gt;&lt;td&gt;LNFT&lt;/td&gt;&lt;td&gt;0&lt;/td&gt;&lt;td&gt;3&lt;/td&gt;&lt;td&gt;N&lt;/td&gt;&lt;td&gt; &lt;/td&gt;&lt;td&gt;&lt;/td&gt;&lt;/tr&gt;</v>
      </c>
      <c r="Q1550" s="106" t="str">
        <f>IF(PayItems[[#This Row],[Date Added / Modified]]&gt;0,TEXT(PayItems[[#This Row],[Date Added / Modified]],"m/d/yyy"),"")</f>
        <v/>
      </c>
    </row>
    <row r="1551" spans="1:17" x14ac:dyDescent="0.3">
      <c r="A1551" s="6" t="s">
        <v>2671</v>
      </c>
      <c r="B1551" s="8" t="s">
        <v>2672</v>
      </c>
      <c r="C1551" s="8" t="s">
        <v>110</v>
      </c>
      <c r="D1551" s="8" t="s">
        <v>2673</v>
      </c>
      <c r="E1551" s="8" t="s">
        <v>63</v>
      </c>
      <c r="F1551" s="8">
        <v>0</v>
      </c>
      <c r="G1551" s="8">
        <v>3</v>
      </c>
      <c r="H1551" s="6" t="s">
        <v>344</v>
      </c>
      <c r="I1551" s="184" t="s">
        <v>11392</v>
      </c>
      <c r="J1551" s="184" t="s">
        <v>11392</v>
      </c>
      <c r="K1551" s="184" t="s">
        <v>11391</v>
      </c>
      <c r="L1551" s="8">
        <v>14</v>
      </c>
      <c r="M1551" s="116"/>
      <c r="P15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&lt;tr&gt;&lt;td&gt;60220-0400&lt;/td&gt;&lt;td&gt;1200mm span, 1500mm rise precast reinforced concrete box culvert&lt;/td&gt;&lt;td&gt;m&lt;/td&gt;&lt;td&gt;4 FEET SPAN, 5 FEET RISE PRECAST REINFORCED CONCRETE BOX CULVERT&lt;/td&gt;&lt;td&gt;LNFT&lt;/td&gt;&lt;td&gt;0&lt;/td&gt;&lt;td&gt;3&lt;/td&gt;&lt;td&gt;N&lt;/td&gt;&lt;td&gt; &lt;/td&gt;&lt;td&gt;&lt;/td&gt;&lt;/tr&gt;</v>
      </c>
      <c r="Q1551" s="106" t="str">
        <f>IF(PayItems[[#This Row],[Date Added / Modified]]&gt;0,TEXT(PayItems[[#This Row],[Date Added / Modified]],"m/d/yyy"),"")</f>
        <v/>
      </c>
    </row>
    <row r="1552" spans="1:17" x14ac:dyDescent="0.3">
      <c r="A1552" s="6" t="s">
        <v>2674</v>
      </c>
      <c r="B1552" s="8" t="s">
        <v>2675</v>
      </c>
      <c r="C1552" s="8" t="s">
        <v>110</v>
      </c>
      <c r="D1552" s="8" t="s">
        <v>2676</v>
      </c>
      <c r="E1552" s="8" t="s">
        <v>63</v>
      </c>
      <c r="F1552" s="8">
        <v>0</v>
      </c>
      <c r="G1552" s="8">
        <v>3</v>
      </c>
      <c r="H1552" s="6" t="s">
        <v>344</v>
      </c>
      <c r="I1552" s="184" t="s">
        <v>11392</v>
      </c>
      <c r="J1552" s="184" t="s">
        <v>11392</v>
      </c>
      <c r="K1552" s="184" t="s">
        <v>11391</v>
      </c>
      <c r="L1552" s="8">
        <v>14</v>
      </c>
      <c r="M1552" s="116"/>
      <c r="P15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&lt;tr&gt;&lt;td&gt;60220-0450&lt;/td&gt;&lt;td&gt;1200mm span, 1800mm rise precast reinforced concrete box culvert&lt;/td&gt;&lt;td&gt;m&lt;/td&gt;&lt;td&gt;4 FEET SPAN, 6 FEET RISE PRECAST REINFORCED CONCRETE BOX CULVERT&lt;/td&gt;&lt;td&gt;LNFT&lt;/td&gt;&lt;td&gt;0&lt;/td&gt;&lt;td&gt;3&lt;/td&gt;&lt;td&gt;N&lt;/td&gt;&lt;td&gt; &lt;/td&gt;&lt;td&gt;&lt;/td&gt;&lt;/tr&gt;</v>
      </c>
      <c r="Q1552" s="106" t="str">
        <f>IF(PayItems[[#This Row],[Date Added / Modified]]&gt;0,TEXT(PayItems[[#This Row],[Date Added / Modified]],"m/d/yyy"),"")</f>
        <v/>
      </c>
    </row>
    <row r="1553" spans="1:17" x14ac:dyDescent="0.3">
      <c r="A1553" s="6" t="s">
        <v>2677</v>
      </c>
      <c r="B1553" s="8" t="s">
        <v>2678</v>
      </c>
      <c r="C1553" s="8" t="s">
        <v>110</v>
      </c>
      <c r="D1553" s="8" t="s">
        <v>2679</v>
      </c>
      <c r="E1553" s="8" t="s">
        <v>63</v>
      </c>
      <c r="F1553" s="8">
        <v>0</v>
      </c>
      <c r="G1553" s="8">
        <v>3</v>
      </c>
      <c r="H1553" s="6" t="s">
        <v>344</v>
      </c>
      <c r="I1553" s="184" t="s">
        <v>11392</v>
      </c>
      <c r="J1553" s="184" t="s">
        <v>11392</v>
      </c>
      <c r="K1553" s="184" t="s">
        <v>11391</v>
      </c>
      <c r="L1553" s="8">
        <v>14</v>
      </c>
      <c r="M1553" s="116"/>
      <c r="P15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&lt;tr&gt;&lt;td&gt;60220-0500&lt;/td&gt;&lt;td&gt;1200mm span, 2100mm rise precast reinforced concrete box culvert&lt;/td&gt;&lt;td&gt;m&lt;/td&gt;&lt;td&gt;4 FEET SPAN, 7 FEET RISE PRECAST REINFORCED CONCRETE BOX CULVERT&lt;/td&gt;&lt;td&gt;LNFT&lt;/td&gt;&lt;td&gt;0&lt;/td&gt;&lt;td&gt;3&lt;/td&gt;&lt;td&gt;N&lt;/td&gt;&lt;td&gt; &lt;/td&gt;&lt;td&gt;&lt;/td&gt;&lt;/tr&gt;</v>
      </c>
      <c r="Q1553" s="106" t="str">
        <f>IF(PayItems[[#This Row],[Date Added / Modified]]&gt;0,TEXT(PayItems[[#This Row],[Date Added / Modified]],"m/d/yyy"),"")</f>
        <v/>
      </c>
    </row>
    <row r="1554" spans="1:17" x14ac:dyDescent="0.3">
      <c r="A1554" s="6" t="s">
        <v>2680</v>
      </c>
      <c r="B1554" s="8" t="s">
        <v>2681</v>
      </c>
      <c r="C1554" s="8" t="s">
        <v>110</v>
      </c>
      <c r="D1554" s="8" t="s">
        <v>2682</v>
      </c>
      <c r="E1554" s="8" t="s">
        <v>63</v>
      </c>
      <c r="F1554" s="8">
        <v>0</v>
      </c>
      <c r="G1554" s="8">
        <v>3</v>
      </c>
      <c r="H1554" s="6" t="s">
        <v>344</v>
      </c>
      <c r="I1554" s="184" t="s">
        <v>11392</v>
      </c>
      <c r="J1554" s="184" t="s">
        <v>11392</v>
      </c>
      <c r="K1554" s="184" t="s">
        <v>11391</v>
      </c>
      <c r="L1554" s="8">
        <v>14</v>
      </c>
      <c r="M1554" s="116"/>
      <c r="P15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&lt;tr&gt;&lt;td&gt;60220-0520&lt;/td&gt;&lt;td&gt;1500mm span, 600mm rise precast reinforced concrete box culvert&lt;/td&gt;&lt;td&gt;m&lt;/td&gt;&lt;td&gt;5 FEET SPAN, 2 FEET RISE PRECAST REINFORCED CONCRETE BOX CULVERT&lt;/td&gt;&lt;td&gt;LNFT&lt;/td&gt;&lt;td&gt;0&lt;/td&gt;&lt;td&gt;3&lt;/td&gt;&lt;td&gt;N&lt;/td&gt;&lt;td&gt; &lt;/td&gt;&lt;td&gt;&lt;/td&gt;&lt;/tr&gt;</v>
      </c>
      <c r="Q1554" s="106" t="str">
        <f>IF(PayItems[[#This Row],[Date Added / Modified]]&gt;0,TEXT(PayItems[[#This Row],[Date Added / Modified]],"m/d/yyy"),"")</f>
        <v/>
      </c>
    </row>
    <row r="1555" spans="1:17" x14ac:dyDescent="0.3">
      <c r="A1555" s="6" t="s">
        <v>2683</v>
      </c>
      <c r="B1555" s="8" t="s">
        <v>2684</v>
      </c>
      <c r="C1555" s="8" t="s">
        <v>110</v>
      </c>
      <c r="D1555" s="8" t="s">
        <v>2685</v>
      </c>
      <c r="E1555" s="8" t="s">
        <v>63</v>
      </c>
      <c r="F1555" s="8">
        <v>0</v>
      </c>
      <c r="G1555" s="8">
        <v>3</v>
      </c>
      <c r="H1555" s="6" t="s">
        <v>344</v>
      </c>
      <c r="I1555" s="184" t="s">
        <v>11392</v>
      </c>
      <c r="J1555" s="184" t="s">
        <v>11392</v>
      </c>
      <c r="K1555" s="184" t="s">
        <v>11391</v>
      </c>
      <c r="L1555" s="8">
        <v>14</v>
      </c>
      <c r="M1555" s="116"/>
      <c r="P15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&lt;tr&gt;&lt;td&gt;60220-0550&lt;/td&gt;&lt;td&gt;1500mm span, 900mm rise precast reinforced concrete box culvert&lt;/td&gt;&lt;td&gt;m&lt;/td&gt;&lt;td&gt;5 FEET SPAN, 3 FEET RISE PRECAST REINFORCED CONCRETE BOX CULVERT&lt;/td&gt;&lt;td&gt;LNFT&lt;/td&gt;&lt;td&gt;0&lt;/td&gt;&lt;td&gt;3&lt;/td&gt;&lt;td&gt;N&lt;/td&gt;&lt;td&gt; &lt;/td&gt;&lt;td&gt;&lt;/td&gt;&lt;/tr&gt;</v>
      </c>
      <c r="Q1555" s="106" t="str">
        <f>IF(PayItems[[#This Row],[Date Added / Modified]]&gt;0,TEXT(PayItems[[#This Row],[Date Added / Modified]],"m/d/yyy"),"")</f>
        <v/>
      </c>
    </row>
    <row r="1556" spans="1:17" x14ac:dyDescent="0.3">
      <c r="A1556" s="6" t="s">
        <v>2686</v>
      </c>
      <c r="B1556" s="8" t="s">
        <v>2687</v>
      </c>
      <c r="C1556" s="8" t="s">
        <v>110</v>
      </c>
      <c r="D1556" s="8" t="s">
        <v>2688</v>
      </c>
      <c r="E1556" s="8" t="s">
        <v>63</v>
      </c>
      <c r="F1556" s="8">
        <v>0</v>
      </c>
      <c r="G1556" s="8">
        <v>3</v>
      </c>
      <c r="H1556" s="6" t="s">
        <v>344</v>
      </c>
      <c r="I1556" s="184" t="s">
        <v>11392</v>
      </c>
      <c r="J1556" s="184" t="s">
        <v>11392</v>
      </c>
      <c r="K1556" s="184" t="s">
        <v>11391</v>
      </c>
      <c r="L1556" s="8">
        <v>14</v>
      </c>
      <c r="M1556" s="116"/>
      <c r="P15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&lt;tr&gt;&lt;td&gt;60220-0600&lt;/td&gt;&lt;td&gt;1500mm span, 1200mm rise precast reinforced concrete box culvert&lt;/td&gt;&lt;td&gt;m&lt;/td&gt;&lt;td&gt;5 FEET SPAN, 4 FEET RISE PRECAST REINFORCED CONCRETE BOX CULVERT&lt;/td&gt;&lt;td&gt;LNFT&lt;/td&gt;&lt;td&gt;0&lt;/td&gt;&lt;td&gt;3&lt;/td&gt;&lt;td&gt;N&lt;/td&gt;&lt;td&gt; &lt;/td&gt;&lt;td&gt;&lt;/td&gt;&lt;/tr&gt;</v>
      </c>
      <c r="Q1556" s="106" t="str">
        <f>IF(PayItems[[#This Row],[Date Added / Modified]]&gt;0,TEXT(PayItems[[#This Row],[Date Added / Modified]],"m/d/yyy"),"")</f>
        <v/>
      </c>
    </row>
    <row r="1557" spans="1:17" x14ac:dyDescent="0.3">
      <c r="A1557" s="6" t="s">
        <v>2689</v>
      </c>
      <c r="B1557" s="8" t="s">
        <v>2690</v>
      </c>
      <c r="C1557" s="8" t="s">
        <v>110</v>
      </c>
      <c r="D1557" s="8" t="s">
        <v>2691</v>
      </c>
      <c r="E1557" s="8" t="s">
        <v>63</v>
      </c>
      <c r="F1557" s="8">
        <v>0</v>
      </c>
      <c r="G1557" s="8">
        <v>3</v>
      </c>
      <c r="H1557" s="6" t="s">
        <v>344</v>
      </c>
      <c r="I1557" s="184" t="s">
        <v>11392</v>
      </c>
      <c r="J1557" s="184" t="s">
        <v>11392</v>
      </c>
      <c r="K1557" s="184" t="s">
        <v>11391</v>
      </c>
      <c r="L1557" s="8">
        <v>14</v>
      </c>
      <c r="M1557" s="116"/>
      <c r="P15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&lt;tr&gt;&lt;td&gt;60220-0650&lt;/td&gt;&lt;td&gt;1500mm span, 1500mm rise precast reinforced concrete box culvert&lt;/td&gt;&lt;td&gt;m&lt;/td&gt;&lt;td&gt;5 FEET SPAN, 5 FEET RISE PRECAST REINFORCED CONCRETE BOX CULVERT&lt;/td&gt;&lt;td&gt;LNFT&lt;/td&gt;&lt;td&gt;0&lt;/td&gt;&lt;td&gt;3&lt;/td&gt;&lt;td&gt;N&lt;/td&gt;&lt;td&gt; &lt;/td&gt;&lt;td&gt;&lt;/td&gt;&lt;/tr&gt;</v>
      </c>
      <c r="Q1557" s="106" t="str">
        <f>IF(PayItems[[#This Row],[Date Added / Modified]]&gt;0,TEXT(PayItems[[#This Row],[Date Added / Modified]],"m/d/yyy"),"")</f>
        <v/>
      </c>
    </row>
    <row r="1558" spans="1:17" x14ac:dyDescent="0.3">
      <c r="A1558" s="6" t="s">
        <v>2692</v>
      </c>
      <c r="B1558" s="8" t="s">
        <v>2693</v>
      </c>
      <c r="C1558" s="8" t="s">
        <v>110</v>
      </c>
      <c r="D1558" s="8" t="s">
        <v>2694</v>
      </c>
      <c r="E1558" s="8" t="s">
        <v>63</v>
      </c>
      <c r="F1558" s="8">
        <v>0</v>
      </c>
      <c r="G1558" s="8">
        <v>3</v>
      </c>
      <c r="H1558" s="6" t="s">
        <v>344</v>
      </c>
      <c r="I1558" s="184" t="s">
        <v>11392</v>
      </c>
      <c r="J1558" s="184" t="s">
        <v>11392</v>
      </c>
      <c r="K1558" s="184" t="s">
        <v>11391</v>
      </c>
      <c r="L1558" s="8">
        <v>14</v>
      </c>
      <c r="M1558" s="116"/>
      <c r="P15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&lt;tr&gt;&lt;td&gt;60220-0700&lt;/td&gt;&lt;td&gt;1500mm span, 1800mm rise precast reinforced concrete box culvert&lt;/td&gt;&lt;td&gt;m&lt;/td&gt;&lt;td&gt;5 FEET SPAN, 6 FEET RISE PRECAST REINFORCED CONCRETE BOX CULVERT&lt;/td&gt;&lt;td&gt;LNFT&lt;/td&gt;&lt;td&gt;0&lt;/td&gt;&lt;td&gt;3&lt;/td&gt;&lt;td&gt;N&lt;/td&gt;&lt;td&gt; &lt;/td&gt;&lt;td&gt;&lt;/td&gt;&lt;/tr&gt;</v>
      </c>
      <c r="Q1558" s="106" t="str">
        <f>IF(PayItems[[#This Row],[Date Added / Modified]]&gt;0,TEXT(PayItems[[#This Row],[Date Added / Modified]],"m/d/yyy"),"")</f>
        <v/>
      </c>
    </row>
    <row r="1559" spans="1:17" x14ac:dyDescent="0.3">
      <c r="A1559" s="6" t="s">
        <v>2695</v>
      </c>
      <c r="B1559" s="8" t="s">
        <v>2696</v>
      </c>
      <c r="C1559" s="8" t="s">
        <v>110</v>
      </c>
      <c r="D1559" s="8" t="s">
        <v>2697</v>
      </c>
      <c r="E1559" s="8" t="s">
        <v>63</v>
      </c>
      <c r="F1559" s="8">
        <v>0</v>
      </c>
      <c r="G1559" s="8">
        <v>3</v>
      </c>
      <c r="H1559" s="6" t="s">
        <v>344</v>
      </c>
      <c r="I1559" s="184" t="s">
        <v>11392</v>
      </c>
      <c r="J1559" s="184" t="s">
        <v>11392</v>
      </c>
      <c r="K1559" s="184" t="s">
        <v>11391</v>
      </c>
      <c r="L1559" s="8">
        <v>14</v>
      </c>
      <c r="M1559" s="116"/>
      <c r="P15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&lt;tr&gt;&lt;td&gt;60220-0750&lt;/td&gt;&lt;td&gt;1500mm span, 2100mm rise precast reinforced concrete box culvert&lt;/td&gt;&lt;td&gt;m&lt;/td&gt;&lt;td&gt;5 FEET SPAN, 7 FEET RISE PRECAST REINFORCED CONCRETE BOX CULVERT&lt;/td&gt;&lt;td&gt;LNFT&lt;/td&gt;&lt;td&gt;0&lt;/td&gt;&lt;td&gt;3&lt;/td&gt;&lt;td&gt;N&lt;/td&gt;&lt;td&gt; &lt;/td&gt;&lt;td&gt;&lt;/td&gt;&lt;/tr&gt;</v>
      </c>
      <c r="Q1559" s="106" t="str">
        <f>IF(PayItems[[#This Row],[Date Added / Modified]]&gt;0,TEXT(PayItems[[#This Row],[Date Added / Modified]],"m/d/yyy"),"")</f>
        <v/>
      </c>
    </row>
    <row r="1560" spans="1:17" x14ac:dyDescent="0.3">
      <c r="A1560" s="6" t="s">
        <v>2698</v>
      </c>
      <c r="B1560" s="8" t="s">
        <v>2699</v>
      </c>
      <c r="C1560" s="8" t="s">
        <v>110</v>
      </c>
      <c r="D1560" s="8" t="s">
        <v>2700</v>
      </c>
      <c r="E1560" s="8" t="s">
        <v>63</v>
      </c>
      <c r="F1560" s="8">
        <v>0</v>
      </c>
      <c r="G1560" s="8">
        <v>3</v>
      </c>
      <c r="H1560" s="6" t="s">
        <v>344</v>
      </c>
      <c r="I1560" s="184" t="s">
        <v>11392</v>
      </c>
      <c r="J1560" s="184" t="s">
        <v>11392</v>
      </c>
      <c r="K1560" s="184" t="s">
        <v>11391</v>
      </c>
      <c r="L1560" s="8">
        <v>14</v>
      </c>
      <c r="M1560" s="116"/>
      <c r="P15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&lt;tr&gt;&lt;td&gt;60220-0800&lt;/td&gt;&lt;td&gt;1500mm span, 2400mm rise precast reinforced concrete box culvert&lt;/td&gt;&lt;td&gt;m&lt;/td&gt;&lt;td&gt;5 FEET SPAN, 8 FEET RISE PRECAST REINFORCED CONCRETE BOX CULVERT&lt;/td&gt;&lt;td&gt;LNFT&lt;/td&gt;&lt;td&gt;0&lt;/td&gt;&lt;td&gt;3&lt;/td&gt;&lt;td&gt;N&lt;/td&gt;&lt;td&gt; &lt;/td&gt;&lt;td&gt;&lt;/td&gt;&lt;/tr&gt;</v>
      </c>
      <c r="Q1560" s="106" t="str">
        <f>IF(PayItems[[#This Row],[Date Added / Modified]]&gt;0,TEXT(PayItems[[#This Row],[Date Added / Modified]],"m/d/yyy"),"")</f>
        <v/>
      </c>
    </row>
    <row r="1561" spans="1:17" x14ac:dyDescent="0.3">
      <c r="A1561" s="6" t="s">
        <v>2701</v>
      </c>
      <c r="B1561" s="8" t="s">
        <v>2702</v>
      </c>
      <c r="C1561" s="8" t="s">
        <v>110</v>
      </c>
      <c r="D1561" s="8" t="s">
        <v>2703</v>
      </c>
      <c r="E1561" s="8" t="s">
        <v>63</v>
      </c>
      <c r="F1561" s="8">
        <v>0</v>
      </c>
      <c r="G1561" s="8">
        <v>3</v>
      </c>
      <c r="H1561" s="6" t="s">
        <v>344</v>
      </c>
      <c r="I1561" s="184" t="s">
        <v>11392</v>
      </c>
      <c r="J1561" s="184" t="s">
        <v>11392</v>
      </c>
      <c r="K1561" s="184" t="s">
        <v>11391</v>
      </c>
      <c r="L1561" s="8">
        <v>14</v>
      </c>
      <c r="M1561" s="116"/>
      <c r="P15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&lt;tr&gt;&lt;td&gt;60220-0850&lt;/td&gt;&lt;td&gt;1500mm span, 2700mm rise precast reinforced concrete box culvert&lt;/td&gt;&lt;td&gt;m&lt;/td&gt;&lt;td&gt;5 FEET SPAN, 9 FEET RISE PRECAST REINFORCED CONCRETE BOX CULVERT&lt;/td&gt;&lt;td&gt;LNFT&lt;/td&gt;&lt;td&gt;0&lt;/td&gt;&lt;td&gt;3&lt;/td&gt;&lt;td&gt;N&lt;/td&gt;&lt;td&gt; &lt;/td&gt;&lt;td&gt;&lt;/td&gt;&lt;/tr&gt;</v>
      </c>
      <c r="Q1561" s="106" t="str">
        <f>IF(PayItems[[#This Row],[Date Added / Modified]]&gt;0,TEXT(PayItems[[#This Row],[Date Added / Modified]],"m/d/yyy"),"")</f>
        <v/>
      </c>
    </row>
    <row r="1562" spans="1:17" x14ac:dyDescent="0.3">
      <c r="A1562" s="6" t="s">
        <v>2704</v>
      </c>
      <c r="B1562" s="8" t="s">
        <v>2705</v>
      </c>
      <c r="C1562" s="8" t="s">
        <v>110</v>
      </c>
      <c r="D1562" s="8" t="s">
        <v>2706</v>
      </c>
      <c r="E1562" s="8" t="s">
        <v>63</v>
      </c>
      <c r="F1562" s="8">
        <v>0</v>
      </c>
      <c r="G1562" s="8">
        <v>3</v>
      </c>
      <c r="H1562" s="6" t="s">
        <v>344</v>
      </c>
      <c r="I1562" s="184" t="s">
        <v>11392</v>
      </c>
      <c r="J1562" s="184" t="s">
        <v>11392</v>
      </c>
      <c r="K1562" s="184" t="s">
        <v>11391</v>
      </c>
      <c r="L1562" s="8">
        <v>14</v>
      </c>
      <c r="M1562" s="116"/>
      <c r="P15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&lt;tr&gt;&lt;td&gt;60220-0900&lt;/td&gt;&lt;td&gt;1500mm span, 3000mm rise precast reinforced concrete box culvert&lt;/td&gt;&lt;td&gt;m&lt;/td&gt;&lt;td&gt;5 FEET SPAN, 10 FEET RISE PRECAST REINFORCED CONCRETE BOX CULVERT&lt;/td&gt;&lt;td&gt;LNFT&lt;/td&gt;&lt;td&gt;0&lt;/td&gt;&lt;td&gt;3&lt;/td&gt;&lt;td&gt;N&lt;/td&gt;&lt;td&gt; &lt;/td&gt;&lt;td&gt;&lt;/td&gt;&lt;/tr&gt;</v>
      </c>
      <c r="Q1562" s="106" t="str">
        <f>IF(PayItems[[#This Row],[Date Added / Modified]]&gt;0,TEXT(PayItems[[#This Row],[Date Added / Modified]],"m/d/yyy"),"")</f>
        <v/>
      </c>
    </row>
    <row r="1563" spans="1:17" x14ac:dyDescent="0.3">
      <c r="A1563" s="6" t="s">
        <v>2707</v>
      </c>
      <c r="B1563" s="8" t="s">
        <v>2708</v>
      </c>
      <c r="C1563" s="8" t="s">
        <v>110</v>
      </c>
      <c r="D1563" s="8" t="s">
        <v>2709</v>
      </c>
      <c r="E1563" s="8" t="s">
        <v>63</v>
      </c>
      <c r="F1563" s="8">
        <v>0</v>
      </c>
      <c r="G1563" s="8">
        <v>3</v>
      </c>
      <c r="H1563" s="6" t="s">
        <v>344</v>
      </c>
      <c r="I1563" s="184" t="s">
        <v>11392</v>
      </c>
      <c r="J1563" s="184" t="s">
        <v>11392</v>
      </c>
      <c r="K1563" s="184" t="s">
        <v>11391</v>
      </c>
      <c r="L1563" s="8">
        <v>14</v>
      </c>
      <c r="M1563" s="116"/>
      <c r="P15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&lt;tr&gt;&lt;td&gt;60220-0950&lt;/td&gt;&lt;td&gt;1500mm span, 3300mm rise precast reinforced concrete box culvert&lt;/td&gt;&lt;td&gt;m&lt;/td&gt;&lt;td&gt;5 FEET SPAN, 11 FEET RISE PRECAST REINFORCED CONCRETE BOX CULVERT&lt;/td&gt;&lt;td&gt;LNFT&lt;/td&gt;&lt;td&gt;0&lt;/td&gt;&lt;td&gt;3&lt;/td&gt;&lt;td&gt;N&lt;/td&gt;&lt;td&gt; &lt;/td&gt;&lt;td&gt;&lt;/td&gt;&lt;/tr&gt;</v>
      </c>
      <c r="Q1563" s="106" t="str">
        <f>IF(PayItems[[#This Row],[Date Added / Modified]]&gt;0,TEXT(PayItems[[#This Row],[Date Added / Modified]],"m/d/yyy"),"")</f>
        <v/>
      </c>
    </row>
    <row r="1564" spans="1:17" x14ac:dyDescent="0.3">
      <c r="A1564" s="6" t="s">
        <v>2710</v>
      </c>
      <c r="B1564" s="8" t="s">
        <v>2711</v>
      </c>
      <c r="C1564" s="8" t="s">
        <v>110</v>
      </c>
      <c r="D1564" s="8" t="s">
        <v>2712</v>
      </c>
      <c r="E1564" s="8" t="s">
        <v>63</v>
      </c>
      <c r="F1564" s="8">
        <v>0</v>
      </c>
      <c r="G1564" s="8">
        <v>3</v>
      </c>
      <c r="H1564" s="6" t="s">
        <v>344</v>
      </c>
      <c r="I1564" s="184" t="s">
        <v>11392</v>
      </c>
      <c r="J1564" s="184" t="s">
        <v>11392</v>
      </c>
      <c r="K1564" s="184" t="s">
        <v>11391</v>
      </c>
      <c r="L1564" s="8">
        <v>14</v>
      </c>
      <c r="M1564" s="116"/>
      <c r="P15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&lt;tr&gt;&lt;td&gt;60220-1000&lt;/td&gt;&lt;td&gt;1500mm span, 3600mm rise precast reinforced concrete box culvert&lt;/td&gt;&lt;td&gt;m&lt;/td&gt;&lt;td&gt;5 FEET SPAN, 12 FEET RISE PRECAST REINFORCED CONCRETE BOX CULVERT&lt;/td&gt;&lt;td&gt;LNFT&lt;/td&gt;&lt;td&gt;0&lt;/td&gt;&lt;td&gt;3&lt;/td&gt;&lt;td&gt;N&lt;/td&gt;&lt;td&gt; &lt;/td&gt;&lt;td&gt;&lt;/td&gt;&lt;/tr&gt;</v>
      </c>
      <c r="Q1564" s="106" t="str">
        <f>IF(PayItems[[#This Row],[Date Added / Modified]]&gt;0,TEXT(PayItems[[#This Row],[Date Added / Modified]],"m/d/yyy"),"")</f>
        <v/>
      </c>
    </row>
    <row r="1565" spans="1:17" x14ac:dyDescent="0.3">
      <c r="A1565" s="6" t="s">
        <v>2713</v>
      </c>
      <c r="B1565" s="8" t="s">
        <v>2714</v>
      </c>
      <c r="C1565" s="8" t="s">
        <v>110</v>
      </c>
      <c r="D1565" s="8" t="s">
        <v>2715</v>
      </c>
      <c r="E1565" s="8" t="s">
        <v>63</v>
      </c>
      <c r="F1565" s="8">
        <v>0</v>
      </c>
      <c r="G1565" s="8">
        <v>3</v>
      </c>
      <c r="H1565" s="6" t="s">
        <v>344</v>
      </c>
      <c r="I1565" s="184" t="s">
        <v>11392</v>
      </c>
      <c r="J1565" s="184" t="s">
        <v>11392</v>
      </c>
      <c r="K1565" s="184" t="s">
        <v>11391</v>
      </c>
      <c r="L1565" s="8">
        <v>14</v>
      </c>
      <c r="M1565" s="116"/>
      <c r="P15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&lt;tr&gt;&lt;td&gt;60220-1050&lt;/td&gt;&lt;td&gt;1500mm span, 4200mm rise precast reinforced concrete box culvert&lt;/td&gt;&lt;td&gt;m&lt;/td&gt;&lt;td&gt;5 FEET SPAN, 14 FEET RISE PRECAST REINFORCED CONCRETE BOX CULVERT&lt;/td&gt;&lt;td&gt;LNFT&lt;/td&gt;&lt;td&gt;0&lt;/td&gt;&lt;td&gt;3&lt;/td&gt;&lt;td&gt;N&lt;/td&gt;&lt;td&gt; &lt;/td&gt;&lt;td&gt;&lt;/td&gt;&lt;/tr&gt;</v>
      </c>
      <c r="Q1565" s="106" t="str">
        <f>IF(PayItems[[#This Row],[Date Added / Modified]]&gt;0,TEXT(PayItems[[#This Row],[Date Added / Modified]],"m/d/yyy"),"")</f>
        <v/>
      </c>
    </row>
    <row r="1566" spans="1:17" x14ac:dyDescent="0.3">
      <c r="A1566" s="6" t="s">
        <v>2716</v>
      </c>
      <c r="B1566" s="8" t="s">
        <v>2717</v>
      </c>
      <c r="C1566" s="8" t="s">
        <v>110</v>
      </c>
      <c r="D1566" s="8" t="s">
        <v>2718</v>
      </c>
      <c r="E1566" s="8" t="s">
        <v>63</v>
      </c>
      <c r="F1566" s="8">
        <v>0</v>
      </c>
      <c r="G1566" s="8">
        <v>3</v>
      </c>
      <c r="H1566" s="6" t="s">
        <v>344</v>
      </c>
      <c r="I1566" s="184" t="s">
        <v>11392</v>
      </c>
      <c r="J1566" s="184" t="s">
        <v>11392</v>
      </c>
      <c r="K1566" s="184" t="s">
        <v>11391</v>
      </c>
      <c r="L1566" s="8">
        <v>14</v>
      </c>
      <c r="M1566" s="116"/>
      <c r="P15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&lt;tr&gt;&lt;td&gt;60220-1100&lt;/td&gt;&lt;td&gt;1500mm span, 4800mm rise precast reinforced concrete box culvert&lt;/td&gt;&lt;td&gt;m&lt;/td&gt;&lt;td&gt;5 FEET SPAN, 16 FEET RISE PRECAST REINFORCED CONCRETE BOX CULVERT&lt;/td&gt;&lt;td&gt;LNFT&lt;/td&gt;&lt;td&gt;0&lt;/td&gt;&lt;td&gt;3&lt;/td&gt;&lt;td&gt;N&lt;/td&gt;&lt;td&gt; &lt;/td&gt;&lt;td&gt;&lt;/td&gt;&lt;/tr&gt;</v>
      </c>
      <c r="Q1566" s="106" t="str">
        <f>IF(PayItems[[#This Row],[Date Added / Modified]]&gt;0,TEXT(PayItems[[#This Row],[Date Added / Modified]],"m/d/yyy"),"")</f>
        <v/>
      </c>
    </row>
    <row r="1567" spans="1:17" x14ac:dyDescent="0.3">
      <c r="A1567" s="6" t="s">
        <v>2719</v>
      </c>
      <c r="B1567" s="8" t="s">
        <v>2720</v>
      </c>
      <c r="C1567" s="8" t="s">
        <v>110</v>
      </c>
      <c r="D1567" s="8" t="s">
        <v>2721</v>
      </c>
      <c r="E1567" s="8" t="s">
        <v>63</v>
      </c>
      <c r="F1567" s="8">
        <v>0</v>
      </c>
      <c r="G1567" s="8">
        <v>3</v>
      </c>
      <c r="H1567" s="6" t="s">
        <v>344</v>
      </c>
      <c r="I1567" s="184" t="s">
        <v>11392</v>
      </c>
      <c r="J1567" s="184" t="s">
        <v>11392</v>
      </c>
      <c r="K1567" s="184" t="s">
        <v>11391</v>
      </c>
      <c r="L1567" s="8">
        <v>14</v>
      </c>
      <c r="M1567" s="116"/>
      <c r="P15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&lt;tr&gt;&lt;td&gt;60220-1150&lt;/td&gt;&lt;td&gt;1800mm span, 900mm rise precast reinforced concrete box culvert&lt;/td&gt;&lt;td&gt;m&lt;/td&gt;&lt;td&gt;6 FEET SPAN, 3 FEET RISE PRECAST REINFORCED CONCRETE BOX CULVERT&lt;/td&gt;&lt;td&gt;LNFT&lt;/td&gt;&lt;td&gt;0&lt;/td&gt;&lt;td&gt;3&lt;/td&gt;&lt;td&gt;N&lt;/td&gt;&lt;td&gt; &lt;/td&gt;&lt;td&gt;&lt;/td&gt;&lt;/tr&gt;</v>
      </c>
      <c r="Q1567" s="106" t="str">
        <f>IF(PayItems[[#This Row],[Date Added / Modified]]&gt;0,TEXT(PayItems[[#This Row],[Date Added / Modified]],"m/d/yyy"),"")</f>
        <v/>
      </c>
    </row>
    <row r="1568" spans="1:17" x14ac:dyDescent="0.3">
      <c r="A1568" s="6" t="s">
        <v>2722</v>
      </c>
      <c r="B1568" s="8" t="s">
        <v>2723</v>
      </c>
      <c r="C1568" s="8" t="s">
        <v>110</v>
      </c>
      <c r="D1568" s="8" t="s">
        <v>2724</v>
      </c>
      <c r="E1568" s="8" t="s">
        <v>63</v>
      </c>
      <c r="F1568" s="8">
        <v>0</v>
      </c>
      <c r="G1568" s="8">
        <v>3</v>
      </c>
      <c r="H1568" s="6" t="s">
        <v>344</v>
      </c>
      <c r="I1568" s="184" t="s">
        <v>11392</v>
      </c>
      <c r="J1568" s="184" t="s">
        <v>11392</v>
      </c>
      <c r="K1568" s="184" t="s">
        <v>11391</v>
      </c>
      <c r="L1568" s="8">
        <v>14</v>
      </c>
      <c r="M1568" s="116"/>
      <c r="P15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&lt;tr&gt;&lt;td&gt;60220-1200&lt;/td&gt;&lt;td&gt;1800mm span, 1200mm rise precast reinforced concrete box culvert&lt;/td&gt;&lt;td&gt;m&lt;/td&gt;&lt;td&gt;6 FEET SPAN, 4 FEET RISE PRECAST REINFORCED CONCRETE BOX CULVERT&lt;/td&gt;&lt;td&gt;LNFT&lt;/td&gt;&lt;td&gt;0&lt;/td&gt;&lt;td&gt;3&lt;/td&gt;&lt;td&gt;N&lt;/td&gt;&lt;td&gt; &lt;/td&gt;&lt;td&gt;&lt;/td&gt;&lt;/tr&gt;</v>
      </c>
      <c r="Q1568" s="106" t="str">
        <f>IF(PayItems[[#This Row],[Date Added / Modified]]&gt;0,TEXT(PayItems[[#This Row],[Date Added / Modified]],"m/d/yyy"),"")</f>
        <v/>
      </c>
    </row>
    <row r="1569" spans="1:17" x14ac:dyDescent="0.3">
      <c r="A1569" s="6" t="s">
        <v>2725</v>
      </c>
      <c r="B1569" s="8" t="s">
        <v>2726</v>
      </c>
      <c r="C1569" s="8" t="s">
        <v>110</v>
      </c>
      <c r="D1569" s="8" t="s">
        <v>2727</v>
      </c>
      <c r="E1569" s="8" t="s">
        <v>63</v>
      </c>
      <c r="F1569" s="8">
        <v>0</v>
      </c>
      <c r="G1569" s="8">
        <v>3</v>
      </c>
      <c r="H1569" s="6" t="s">
        <v>344</v>
      </c>
      <c r="I1569" s="184" t="s">
        <v>11392</v>
      </c>
      <c r="J1569" s="184" t="s">
        <v>11392</v>
      </c>
      <c r="K1569" s="184" t="s">
        <v>11391</v>
      </c>
      <c r="L1569" s="8">
        <v>14</v>
      </c>
      <c r="M1569" s="116"/>
      <c r="P15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&lt;tr&gt;&lt;td&gt;60220-1250&lt;/td&gt;&lt;td&gt;1800mm span, 1500mm rise precast reinforced concrete box culvert&lt;/td&gt;&lt;td&gt;m&lt;/td&gt;&lt;td&gt;6 FEET SPAN, 5 FEET RISE PRECAST REINFORCED CONCRETE BOX CULVERT&lt;/td&gt;&lt;td&gt;LNFT&lt;/td&gt;&lt;td&gt;0&lt;/td&gt;&lt;td&gt;3&lt;/td&gt;&lt;td&gt;N&lt;/td&gt;&lt;td&gt; &lt;/td&gt;&lt;td&gt;&lt;/td&gt;&lt;/tr&gt;</v>
      </c>
      <c r="Q1569" s="106" t="str">
        <f>IF(PayItems[[#This Row],[Date Added / Modified]]&gt;0,TEXT(PayItems[[#This Row],[Date Added / Modified]],"m/d/yyy"),"")</f>
        <v/>
      </c>
    </row>
    <row r="1570" spans="1:17" x14ac:dyDescent="0.3">
      <c r="A1570" s="6" t="s">
        <v>2728</v>
      </c>
      <c r="B1570" s="8" t="s">
        <v>2729</v>
      </c>
      <c r="C1570" s="8" t="s">
        <v>110</v>
      </c>
      <c r="D1570" s="8" t="s">
        <v>2730</v>
      </c>
      <c r="E1570" s="8" t="s">
        <v>63</v>
      </c>
      <c r="F1570" s="8">
        <v>0</v>
      </c>
      <c r="G1570" s="8">
        <v>3</v>
      </c>
      <c r="H1570" s="6" t="s">
        <v>344</v>
      </c>
      <c r="I1570" s="184" t="s">
        <v>11392</v>
      </c>
      <c r="J1570" s="184" t="s">
        <v>11392</v>
      </c>
      <c r="K1570" s="184" t="s">
        <v>11391</v>
      </c>
      <c r="L1570" s="8">
        <v>14</v>
      </c>
      <c r="M1570" s="116"/>
      <c r="P15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&lt;tr&gt;&lt;td&gt;60220-1300&lt;/td&gt;&lt;td&gt;1800mm span, 1800mm rise precast reinforced concrete box culvert&lt;/td&gt;&lt;td&gt;m&lt;/td&gt;&lt;td&gt;6 FEET SPAN, 6 FEET RISE PRECAST REINFORCED CONCRETE BOX CULVERT&lt;/td&gt;&lt;td&gt;LNFT&lt;/td&gt;&lt;td&gt;0&lt;/td&gt;&lt;td&gt;3&lt;/td&gt;&lt;td&gt;N&lt;/td&gt;&lt;td&gt; &lt;/td&gt;&lt;td&gt;&lt;/td&gt;&lt;/tr&gt;</v>
      </c>
      <c r="Q1570" s="106" t="str">
        <f>IF(PayItems[[#This Row],[Date Added / Modified]]&gt;0,TEXT(PayItems[[#This Row],[Date Added / Modified]],"m/d/yyy"),"")</f>
        <v/>
      </c>
    </row>
    <row r="1571" spans="1:17" x14ac:dyDescent="0.3">
      <c r="A1571" s="6" t="s">
        <v>2731</v>
      </c>
      <c r="B1571" s="8" t="s">
        <v>2732</v>
      </c>
      <c r="C1571" s="8" t="s">
        <v>110</v>
      </c>
      <c r="D1571" s="8" t="s">
        <v>2733</v>
      </c>
      <c r="E1571" s="8" t="s">
        <v>63</v>
      </c>
      <c r="F1571" s="8">
        <v>0</v>
      </c>
      <c r="G1571" s="8">
        <v>3</v>
      </c>
      <c r="H1571" s="6" t="s">
        <v>344</v>
      </c>
      <c r="I1571" s="184" t="s">
        <v>11392</v>
      </c>
      <c r="J1571" s="184" t="s">
        <v>11392</v>
      </c>
      <c r="K1571" s="184" t="s">
        <v>11391</v>
      </c>
      <c r="L1571" s="8">
        <v>14</v>
      </c>
      <c r="M1571" s="116"/>
      <c r="P15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&lt;tr&gt;&lt;td&gt;60220-1350&lt;/td&gt;&lt;td&gt;1800mm span, 2100mm rise precast reinforced concrete box culvert&lt;/td&gt;&lt;td&gt;m&lt;/td&gt;&lt;td&gt;6 FEET SPAN, 7 FEET RISE PRECAST REINFORCED CONCRETE BOX CULVERT&lt;/td&gt;&lt;td&gt;LNFT&lt;/td&gt;&lt;td&gt;0&lt;/td&gt;&lt;td&gt;3&lt;/td&gt;&lt;td&gt;N&lt;/td&gt;&lt;td&gt; &lt;/td&gt;&lt;td&gt;&lt;/td&gt;&lt;/tr&gt;</v>
      </c>
      <c r="Q1571" s="106" t="str">
        <f>IF(PayItems[[#This Row],[Date Added / Modified]]&gt;0,TEXT(PayItems[[#This Row],[Date Added / Modified]],"m/d/yyy"),"")</f>
        <v/>
      </c>
    </row>
    <row r="1572" spans="1:17" x14ac:dyDescent="0.3">
      <c r="A1572" s="6" t="s">
        <v>2734</v>
      </c>
      <c r="B1572" s="8" t="s">
        <v>2735</v>
      </c>
      <c r="C1572" s="8" t="s">
        <v>110</v>
      </c>
      <c r="D1572" s="8" t="s">
        <v>2736</v>
      </c>
      <c r="E1572" s="8" t="s">
        <v>63</v>
      </c>
      <c r="F1572" s="8">
        <v>0</v>
      </c>
      <c r="G1572" s="8">
        <v>3</v>
      </c>
      <c r="H1572" s="6" t="s">
        <v>344</v>
      </c>
      <c r="I1572" s="184" t="s">
        <v>11392</v>
      </c>
      <c r="J1572" s="184" t="s">
        <v>11392</v>
      </c>
      <c r="K1572" s="184" t="s">
        <v>11391</v>
      </c>
      <c r="L1572" s="8">
        <v>14</v>
      </c>
      <c r="M1572" s="116"/>
      <c r="P15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&lt;tr&gt;&lt;td&gt;60220-1400&lt;/td&gt;&lt;td&gt;1800mm span, 2400mm rise precast reinforced concrete box culvert&lt;/td&gt;&lt;td&gt;m&lt;/td&gt;&lt;td&gt;6 FEET SPAN, 8 FEET RISE PRECAST REINFORCED CONCRETE BOX CULVERT&lt;/td&gt;&lt;td&gt;LNFT&lt;/td&gt;&lt;td&gt;0&lt;/td&gt;&lt;td&gt;3&lt;/td&gt;&lt;td&gt;N&lt;/td&gt;&lt;td&gt; &lt;/td&gt;&lt;td&gt;&lt;/td&gt;&lt;/tr&gt;</v>
      </c>
      <c r="Q1572" s="106" t="str">
        <f>IF(PayItems[[#This Row],[Date Added / Modified]]&gt;0,TEXT(PayItems[[#This Row],[Date Added / Modified]],"m/d/yyy"),"")</f>
        <v/>
      </c>
    </row>
    <row r="1573" spans="1:17" x14ac:dyDescent="0.3">
      <c r="A1573" s="6" t="s">
        <v>2737</v>
      </c>
      <c r="B1573" s="8" t="s">
        <v>2738</v>
      </c>
      <c r="C1573" s="8" t="s">
        <v>110</v>
      </c>
      <c r="D1573" s="8" t="s">
        <v>2739</v>
      </c>
      <c r="E1573" s="8" t="s">
        <v>63</v>
      </c>
      <c r="F1573" s="8">
        <v>0</v>
      </c>
      <c r="G1573" s="8">
        <v>3</v>
      </c>
      <c r="H1573" s="6" t="s">
        <v>344</v>
      </c>
      <c r="I1573" s="184" t="s">
        <v>11392</v>
      </c>
      <c r="J1573" s="184" t="s">
        <v>11392</v>
      </c>
      <c r="K1573" s="184" t="s">
        <v>11391</v>
      </c>
      <c r="L1573" s="8">
        <v>14</v>
      </c>
      <c r="M1573" s="116"/>
      <c r="P15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&lt;tr&gt;&lt;td&gt;60220-1450&lt;/td&gt;&lt;td&gt;1800mm span, 2700mm rise precast reinforced concrete box culvert&lt;/td&gt;&lt;td&gt;m&lt;/td&gt;&lt;td&gt;6 FEET SPAN, 9 FEET RISE PRECAST REINFORCED CONCRETE BOX CULVERT&lt;/td&gt;&lt;td&gt;LNFT&lt;/td&gt;&lt;td&gt;0&lt;/td&gt;&lt;td&gt;3&lt;/td&gt;&lt;td&gt;N&lt;/td&gt;&lt;td&gt; &lt;/td&gt;&lt;td&gt;&lt;/td&gt;&lt;/tr&gt;</v>
      </c>
      <c r="Q1573" s="106" t="str">
        <f>IF(PayItems[[#This Row],[Date Added / Modified]]&gt;0,TEXT(PayItems[[#This Row],[Date Added / Modified]],"m/d/yyy"),"")</f>
        <v/>
      </c>
    </row>
    <row r="1574" spans="1:17" x14ac:dyDescent="0.3">
      <c r="A1574" s="6" t="s">
        <v>2740</v>
      </c>
      <c r="B1574" s="8" t="s">
        <v>2741</v>
      </c>
      <c r="C1574" s="8" t="s">
        <v>110</v>
      </c>
      <c r="D1574" s="8" t="s">
        <v>2742</v>
      </c>
      <c r="E1574" s="8" t="s">
        <v>63</v>
      </c>
      <c r="F1574" s="8">
        <v>0</v>
      </c>
      <c r="G1574" s="8">
        <v>3</v>
      </c>
      <c r="H1574" s="6" t="s">
        <v>344</v>
      </c>
      <c r="I1574" s="184" t="s">
        <v>11392</v>
      </c>
      <c r="J1574" s="184" t="s">
        <v>11392</v>
      </c>
      <c r="K1574" s="184" t="s">
        <v>11391</v>
      </c>
      <c r="L1574" s="8">
        <v>14</v>
      </c>
      <c r="M1574" s="116"/>
      <c r="P15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&lt;tr&gt;&lt;td&gt;60220-1500&lt;/td&gt;&lt;td&gt;1800mm span, 3000mm rise precast reinforced concrete box culvert&lt;/td&gt;&lt;td&gt;m&lt;/td&gt;&lt;td&gt;6 FEET SPAN, 10 FEET RISE PRECAST REINFORCED CONCRETE BOX CULVERT&lt;/td&gt;&lt;td&gt;LNFT&lt;/td&gt;&lt;td&gt;0&lt;/td&gt;&lt;td&gt;3&lt;/td&gt;&lt;td&gt;N&lt;/td&gt;&lt;td&gt; &lt;/td&gt;&lt;td&gt;&lt;/td&gt;&lt;/tr&gt;</v>
      </c>
      <c r="Q1574" s="106" t="str">
        <f>IF(PayItems[[#This Row],[Date Added / Modified]]&gt;0,TEXT(PayItems[[#This Row],[Date Added / Modified]],"m/d/yyy"),"")</f>
        <v/>
      </c>
    </row>
    <row r="1575" spans="1:17" x14ac:dyDescent="0.3">
      <c r="A1575" s="6" t="s">
        <v>2743</v>
      </c>
      <c r="B1575" s="8" t="s">
        <v>2744</v>
      </c>
      <c r="C1575" s="8" t="s">
        <v>110</v>
      </c>
      <c r="D1575" s="8" t="s">
        <v>2745</v>
      </c>
      <c r="E1575" s="8" t="s">
        <v>63</v>
      </c>
      <c r="F1575" s="8">
        <v>0</v>
      </c>
      <c r="G1575" s="8">
        <v>3</v>
      </c>
      <c r="H1575" s="6" t="s">
        <v>344</v>
      </c>
      <c r="I1575" s="184" t="s">
        <v>11392</v>
      </c>
      <c r="J1575" s="184" t="s">
        <v>11392</v>
      </c>
      <c r="K1575" s="184" t="s">
        <v>11391</v>
      </c>
      <c r="L1575" s="8">
        <v>14</v>
      </c>
      <c r="M1575" s="116"/>
      <c r="P15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&lt;tr&gt;&lt;td&gt;60220-1550&lt;/td&gt;&lt;td&gt;1800mm span, 3300mm rise precast reinforced concrete box culvert&lt;/td&gt;&lt;td&gt;m&lt;/td&gt;&lt;td&gt;6 FEET SPAN, 11 FEET RISE PRECAST REINFORCED CONCRETE BOX CULVERT&lt;/td&gt;&lt;td&gt;LNFT&lt;/td&gt;&lt;td&gt;0&lt;/td&gt;&lt;td&gt;3&lt;/td&gt;&lt;td&gt;N&lt;/td&gt;&lt;td&gt; &lt;/td&gt;&lt;td&gt;&lt;/td&gt;&lt;/tr&gt;</v>
      </c>
      <c r="Q1575" s="106" t="str">
        <f>IF(PayItems[[#This Row],[Date Added / Modified]]&gt;0,TEXT(PayItems[[#This Row],[Date Added / Modified]],"m/d/yyy"),"")</f>
        <v/>
      </c>
    </row>
    <row r="1576" spans="1:17" x14ac:dyDescent="0.3">
      <c r="A1576" s="6" t="s">
        <v>2746</v>
      </c>
      <c r="B1576" s="8" t="s">
        <v>2747</v>
      </c>
      <c r="C1576" s="8" t="s">
        <v>110</v>
      </c>
      <c r="D1576" s="8" t="s">
        <v>2748</v>
      </c>
      <c r="E1576" s="8" t="s">
        <v>63</v>
      </c>
      <c r="F1576" s="8">
        <v>0</v>
      </c>
      <c r="G1576" s="8">
        <v>3</v>
      </c>
      <c r="H1576" s="6" t="s">
        <v>344</v>
      </c>
      <c r="I1576" s="184" t="s">
        <v>11392</v>
      </c>
      <c r="J1576" s="184" t="s">
        <v>11392</v>
      </c>
      <c r="K1576" s="184" t="s">
        <v>11391</v>
      </c>
      <c r="L1576" s="8">
        <v>14</v>
      </c>
      <c r="M1576" s="116"/>
      <c r="P15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&lt;tr&gt;&lt;td&gt;60220-1600&lt;/td&gt;&lt;td&gt;1800mm span, 3600mm rise precast reinforced concrete box culvert&lt;/td&gt;&lt;td&gt;m&lt;/td&gt;&lt;td&gt;6 FEET SPAN, 12 FEET RISE PRECAST REINFORCED CONCRETE BOX CULVERT&lt;/td&gt;&lt;td&gt;LNFT&lt;/td&gt;&lt;td&gt;0&lt;/td&gt;&lt;td&gt;3&lt;/td&gt;&lt;td&gt;N&lt;/td&gt;&lt;td&gt; &lt;/td&gt;&lt;td&gt;&lt;/td&gt;&lt;/tr&gt;</v>
      </c>
      <c r="Q1576" s="106" t="str">
        <f>IF(PayItems[[#This Row],[Date Added / Modified]]&gt;0,TEXT(PayItems[[#This Row],[Date Added / Modified]],"m/d/yyy"),"")</f>
        <v/>
      </c>
    </row>
    <row r="1577" spans="1:17" x14ac:dyDescent="0.3">
      <c r="A1577" s="6" t="s">
        <v>2749</v>
      </c>
      <c r="B1577" s="8" t="s">
        <v>2750</v>
      </c>
      <c r="C1577" s="8" t="s">
        <v>110</v>
      </c>
      <c r="D1577" s="8" t="s">
        <v>2751</v>
      </c>
      <c r="E1577" s="8" t="s">
        <v>63</v>
      </c>
      <c r="F1577" s="8">
        <v>0</v>
      </c>
      <c r="G1577" s="8">
        <v>3</v>
      </c>
      <c r="H1577" s="6" t="s">
        <v>344</v>
      </c>
      <c r="I1577" s="184" t="s">
        <v>11392</v>
      </c>
      <c r="J1577" s="184" t="s">
        <v>11392</v>
      </c>
      <c r="K1577" s="184" t="s">
        <v>11391</v>
      </c>
      <c r="L1577" s="8">
        <v>14</v>
      </c>
      <c r="M1577" s="116"/>
      <c r="P15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&lt;tr&gt;&lt;td&gt;60220-1650&lt;/td&gt;&lt;td&gt;1800mm span, 4200mm rise precast reinforced concrete box culvert&lt;/td&gt;&lt;td&gt;m&lt;/td&gt;&lt;td&gt;6 FEET SPAN, 14 FEET RISE PRECAST REINFORCED CONCRETE BOX CULVERT&lt;/td&gt;&lt;td&gt;LNFT&lt;/td&gt;&lt;td&gt;0&lt;/td&gt;&lt;td&gt;3&lt;/td&gt;&lt;td&gt;N&lt;/td&gt;&lt;td&gt; &lt;/td&gt;&lt;td&gt;&lt;/td&gt;&lt;/tr&gt;</v>
      </c>
      <c r="Q1577" s="106" t="str">
        <f>IF(PayItems[[#This Row],[Date Added / Modified]]&gt;0,TEXT(PayItems[[#This Row],[Date Added / Modified]],"m/d/yyy"),"")</f>
        <v/>
      </c>
    </row>
    <row r="1578" spans="1:17" x14ac:dyDescent="0.3">
      <c r="A1578" s="6" t="s">
        <v>2752</v>
      </c>
      <c r="B1578" s="8" t="s">
        <v>2753</v>
      </c>
      <c r="C1578" s="8" t="s">
        <v>110</v>
      </c>
      <c r="D1578" s="8" t="s">
        <v>2754</v>
      </c>
      <c r="E1578" s="8" t="s">
        <v>63</v>
      </c>
      <c r="F1578" s="8">
        <v>0</v>
      </c>
      <c r="G1578" s="8">
        <v>3</v>
      </c>
      <c r="H1578" s="6" t="s">
        <v>344</v>
      </c>
      <c r="I1578" s="184" t="s">
        <v>11392</v>
      </c>
      <c r="J1578" s="184" t="s">
        <v>11392</v>
      </c>
      <c r="K1578" s="184" t="s">
        <v>11391</v>
      </c>
      <c r="L1578" s="8">
        <v>14</v>
      </c>
      <c r="M1578" s="116"/>
      <c r="P15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&lt;tr&gt;&lt;td&gt;60220-1700&lt;/td&gt;&lt;td&gt;1800mm span, 4800mm rise precast reinforced concrete box culvert&lt;/td&gt;&lt;td&gt;m&lt;/td&gt;&lt;td&gt;6 FEET SPAN, 16 FEET RISE PRECAST REINFORCED CONCRETE BOX CULVERT&lt;/td&gt;&lt;td&gt;LNFT&lt;/td&gt;&lt;td&gt;0&lt;/td&gt;&lt;td&gt;3&lt;/td&gt;&lt;td&gt;N&lt;/td&gt;&lt;td&gt; &lt;/td&gt;&lt;td&gt;&lt;/td&gt;&lt;/tr&gt;</v>
      </c>
      <c r="Q1578" s="106" t="str">
        <f>IF(PayItems[[#This Row],[Date Added / Modified]]&gt;0,TEXT(PayItems[[#This Row],[Date Added / Modified]],"m/d/yyy"),"")</f>
        <v/>
      </c>
    </row>
    <row r="1579" spans="1:17" x14ac:dyDescent="0.3">
      <c r="A1579" s="6" t="s">
        <v>2755</v>
      </c>
      <c r="B1579" s="8" t="s">
        <v>2756</v>
      </c>
      <c r="C1579" s="8" t="s">
        <v>110</v>
      </c>
      <c r="D1579" s="8" t="s">
        <v>2757</v>
      </c>
      <c r="E1579" s="8" t="s">
        <v>63</v>
      </c>
      <c r="F1579" s="8">
        <v>0</v>
      </c>
      <c r="G1579" s="8">
        <v>3</v>
      </c>
      <c r="H1579" s="6" t="s">
        <v>344</v>
      </c>
      <c r="I1579" s="184" t="s">
        <v>11392</v>
      </c>
      <c r="J1579" s="184" t="s">
        <v>11392</v>
      </c>
      <c r="K1579" s="184" t="s">
        <v>11391</v>
      </c>
      <c r="L1579" s="8">
        <v>14</v>
      </c>
      <c r="M1579" s="116"/>
      <c r="P15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&lt;tr&gt;&lt;td&gt;60220-1720&lt;/td&gt;&lt;td&gt;2100mm span, 1200mm rise precast reinforced concrete box culvert&lt;/td&gt;&lt;td&gt;m&lt;/td&gt;&lt;td&gt;7 FEET SPAN, 4 FEET RISE PRECAST REINFORCED CONCRETE BOX CULVERT&lt;/td&gt;&lt;td&gt;LNFT&lt;/td&gt;&lt;td&gt;0&lt;/td&gt;&lt;td&gt;3&lt;/td&gt;&lt;td&gt;N&lt;/td&gt;&lt;td&gt; &lt;/td&gt;&lt;td&gt;&lt;/td&gt;&lt;/tr&gt;</v>
      </c>
      <c r="Q1579" s="106" t="str">
        <f>IF(PayItems[[#This Row],[Date Added / Modified]]&gt;0,TEXT(PayItems[[#This Row],[Date Added / Modified]],"m/d/yyy"),"")</f>
        <v/>
      </c>
    </row>
    <row r="1580" spans="1:17" x14ac:dyDescent="0.3">
      <c r="A1580" s="6" t="s">
        <v>8592</v>
      </c>
      <c r="B1580" s="8" t="s">
        <v>8593</v>
      </c>
      <c r="C1580" s="8" t="s">
        <v>110</v>
      </c>
      <c r="D1580" s="8" t="s">
        <v>8594</v>
      </c>
      <c r="E1580" s="8" t="s">
        <v>63</v>
      </c>
      <c r="F1580" s="8">
        <v>0</v>
      </c>
      <c r="G1580" s="8">
        <v>3</v>
      </c>
      <c r="H1580" s="6" t="s">
        <v>344</v>
      </c>
      <c r="I1580" s="184" t="s">
        <v>11392</v>
      </c>
      <c r="J1580" s="184" t="s">
        <v>11392</v>
      </c>
      <c r="K1580" s="184" t="s">
        <v>11391</v>
      </c>
      <c r="L1580" s="8">
        <v>14</v>
      </c>
      <c r="M1580" s="116"/>
      <c r="P15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&lt;tr&gt;&lt;td&gt;60220-1727&lt;/td&gt;&lt;td&gt;2100mm span, 2100mm rise precast reinforced concrete box culvert&lt;/td&gt;&lt;td&gt;m&lt;/td&gt;&lt;td&gt;7 FEET SPAN, 7 FEET RISE PRECAST REINFORCED CONCRETE BOX CULVERT&lt;/td&gt;&lt;td&gt;LNFT&lt;/td&gt;&lt;td&gt;0&lt;/td&gt;&lt;td&gt;3&lt;/td&gt;&lt;td&gt;N&lt;/td&gt;&lt;td&gt; &lt;/td&gt;&lt;td&gt;&lt;/td&gt;&lt;/tr&gt;</v>
      </c>
      <c r="Q1580" s="106" t="str">
        <f>IF(PayItems[[#This Row],[Date Added / Modified]]&gt;0,TEXT(PayItems[[#This Row],[Date Added / Modified]],"m/d/yyy"),"")</f>
        <v/>
      </c>
    </row>
    <row r="1581" spans="1:17" x14ac:dyDescent="0.3">
      <c r="A1581" s="6" t="s">
        <v>2758</v>
      </c>
      <c r="B1581" s="8" t="s">
        <v>2759</v>
      </c>
      <c r="C1581" s="8" t="s">
        <v>110</v>
      </c>
      <c r="D1581" s="8" t="s">
        <v>2760</v>
      </c>
      <c r="E1581" s="8" t="s">
        <v>63</v>
      </c>
      <c r="F1581" s="8">
        <v>0</v>
      </c>
      <c r="G1581" s="8">
        <v>3</v>
      </c>
      <c r="H1581" s="6" t="s">
        <v>344</v>
      </c>
      <c r="I1581" s="184" t="s">
        <v>11392</v>
      </c>
      <c r="J1581" s="184" t="s">
        <v>11392</v>
      </c>
      <c r="K1581" s="184" t="s">
        <v>11391</v>
      </c>
      <c r="L1581" s="8">
        <v>14</v>
      </c>
      <c r="M1581" s="116"/>
      <c r="P15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&lt;tr&gt;&lt;td&gt;60220-1750&lt;/td&gt;&lt;td&gt;2400mm span, 900mm rise precast reinforced concrete box culvert&lt;/td&gt;&lt;td&gt;m&lt;/td&gt;&lt;td&gt;8 FEET SPAN, 3 FEET RISE PRECAST REINFORCED CONCRETE BOX CULVERT&lt;/td&gt;&lt;td&gt;LNFT&lt;/td&gt;&lt;td&gt;0&lt;/td&gt;&lt;td&gt;3&lt;/td&gt;&lt;td&gt;N&lt;/td&gt;&lt;td&gt; &lt;/td&gt;&lt;td&gt;&lt;/td&gt;&lt;/tr&gt;</v>
      </c>
      <c r="Q1581" s="106" t="str">
        <f>IF(PayItems[[#This Row],[Date Added / Modified]]&gt;0,TEXT(PayItems[[#This Row],[Date Added / Modified]],"m/d/yyy"),"")</f>
        <v/>
      </c>
    </row>
    <row r="1582" spans="1:17" x14ac:dyDescent="0.3">
      <c r="A1582" s="6" t="s">
        <v>2761</v>
      </c>
      <c r="B1582" s="8" t="s">
        <v>2762</v>
      </c>
      <c r="C1582" s="8" t="s">
        <v>110</v>
      </c>
      <c r="D1582" s="8" t="s">
        <v>2763</v>
      </c>
      <c r="E1582" s="8" t="s">
        <v>63</v>
      </c>
      <c r="F1582" s="8">
        <v>0</v>
      </c>
      <c r="G1582" s="8">
        <v>3</v>
      </c>
      <c r="H1582" s="6" t="s">
        <v>344</v>
      </c>
      <c r="I1582" s="184" t="s">
        <v>11392</v>
      </c>
      <c r="J1582" s="184" t="s">
        <v>11392</v>
      </c>
      <c r="K1582" s="184" t="s">
        <v>11391</v>
      </c>
      <c r="L1582" s="8">
        <v>14</v>
      </c>
      <c r="M1582" s="116"/>
      <c r="P15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&lt;tr&gt;&lt;td&gt;60220-1800&lt;/td&gt;&lt;td&gt;2400mm span, 1200mm rise precast reinforced concrete box culvert&lt;/td&gt;&lt;td&gt;m&lt;/td&gt;&lt;td&gt;8 FEET SPAN, 4 FEET RISE PRECAST REINFORCED CONCRETE BOX CULVERT&lt;/td&gt;&lt;td&gt;LNFT&lt;/td&gt;&lt;td&gt;0&lt;/td&gt;&lt;td&gt;3&lt;/td&gt;&lt;td&gt;N&lt;/td&gt;&lt;td&gt; &lt;/td&gt;&lt;td&gt;&lt;/td&gt;&lt;/tr&gt;</v>
      </c>
      <c r="Q1582" s="106" t="str">
        <f>IF(PayItems[[#This Row],[Date Added / Modified]]&gt;0,TEXT(PayItems[[#This Row],[Date Added / Modified]],"m/d/yyy"),"")</f>
        <v/>
      </c>
    </row>
    <row r="1583" spans="1:17" x14ac:dyDescent="0.3">
      <c r="A1583" s="6" t="s">
        <v>2764</v>
      </c>
      <c r="B1583" s="8" t="s">
        <v>2765</v>
      </c>
      <c r="C1583" s="8" t="s">
        <v>110</v>
      </c>
      <c r="D1583" s="8" t="s">
        <v>2766</v>
      </c>
      <c r="E1583" s="8" t="s">
        <v>63</v>
      </c>
      <c r="F1583" s="8">
        <v>0</v>
      </c>
      <c r="G1583" s="8">
        <v>3</v>
      </c>
      <c r="H1583" s="6" t="s">
        <v>344</v>
      </c>
      <c r="I1583" s="184" t="s">
        <v>11392</v>
      </c>
      <c r="J1583" s="184" t="s">
        <v>11392</v>
      </c>
      <c r="K1583" s="184" t="s">
        <v>11391</v>
      </c>
      <c r="L1583" s="8">
        <v>14</v>
      </c>
      <c r="M1583" s="116"/>
      <c r="P15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&lt;tr&gt;&lt;td&gt;60220-1850&lt;/td&gt;&lt;td&gt;2400mm span, 1500mm rise precast reinforced concrete box culvert&lt;/td&gt;&lt;td&gt;m&lt;/td&gt;&lt;td&gt;8 FEET SPAN, 5 FEET RISE PRECAST REINFORCED CONCRETE BOX CULVERT&lt;/td&gt;&lt;td&gt;LNFT&lt;/td&gt;&lt;td&gt;0&lt;/td&gt;&lt;td&gt;3&lt;/td&gt;&lt;td&gt;N&lt;/td&gt;&lt;td&gt; &lt;/td&gt;&lt;td&gt;&lt;/td&gt;&lt;/tr&gt;</v>
      </c>
      <c r="Q1583" s="106" t="str">
        <f>IF(PayItems[[#This Row],[Date Added / Modified]]&gt;0,TEXT(PayItems[[#This Row],[Date Added / Modified]],"m/d/yyy"),"")</f>
        <v/>
      </c>
    </row>
    <row r="1584" spans="1:17" x14ac:dyDescent="0.3">
      <c r="A1584" s="6" t="s">
        <v>2767</v>
      </c>
      <c r="B1584" s="8" t="s">
        <v>2768</v>
      </c>
      <c r="C1584" s="8" t="s">
        <v>110</v>
      </c>
      <c r="D1584" s="8" t="s">
        <v>2769</v>
      </c>
      <c r="E1584" s="8" t="s">
        <v>63</v>
      </c>
      <c r="F1584" s="8">
        <v>0</v>
      </c>
      <c r="G1584" s="8">
        <v>3</v>
      </c>
      <c r="H1584" s="6" t="s">
        <v>344</v>
      </c>
      <c r="I1584" s="184" t="s">
        <v>11392</v>
      </c>
      <c r="J1584" s="184" t="s">
        <v>11392</v>
      </c>
      <c r="K1584" s="184" t="s">
        <v>11391</v>
      </c>
      <c r="L1584" s="8">
        <v>14</v>
      </c>
      <c r="M1584" s="116"/>
      <c r="P15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&lt;tr&gt;&lt;td&gt;60220-1900&lt;/td&gt;&lt;td&gt;2400mm span, 1800mm rise precast reinforced concrete box culvert&lt;/td&gt;&lt;td&gt;m&lt;/td&gt;&lt;td&gt;8 FEET SPAN, 6 FEET RISE PRECAST REINFORCED CONCRETE BOX CULVERT&lt;/td&gt;&lt;td&gt;LNFT&lt;/td&gt;&lt;td&gt;0&lt;/td&gt;&lt;td&gt;3&lt;/td&gt;&lt;td&gt;N&lt;/td&gt;&lt;td&gt; &lt;/td&gt;&lt;td&gt;&lt;/td&gt;&lt;/tr&gt;</v>
      </c>
      <c r="Q1584" s="106" t="str">
        <f>IF(PayItems[[#This Row],[Date Added / Modified]]&gt;0,TEXT(PayItems[[#This Row],[Date Added / Modified]],"m/d/yyy"),"")</f>
        <v/>
      </c>
    </row>
    <row r="1585" spans="1:17" x14ac:dyDescent="0.3">
      <c r="A1585" s="6" t="s">
        <v>2770</v>
      </c>
      <c r="B1585" s="8" t="s">
        <v>2771</v>
      </c>
      <c r="C1585" s="8" t="s">
        <v>110</v>
      </c>
      <c r="D1585" s="8" t="s">
        <v>2772</v>
      </c>
      <c r="E1585" s="8" t="s">
        <v>63</v>
      </c>
      <c r="F1585" s="8">
        <v>0</v>
      </c>
      <c r="G1585" s="8">
        <v>3</v>
      </c>
      <c r="H1585" s="6" t="s">
        <v>344</v>
      </c>
      <c r="I1585" s="184" t="s">
        <v>11392</v>
      </c>
      <c r="J1585" s="184" t="s">
        <v>11392</v>
      </c>
      <c r="K1585" s="184" t="s">
        <v>11391</v>
      </c>
      <c r="L1585" s="8">
        <v>14</v>
      </c>
      <c r="M1585" s="116"/>
      <c r="P15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&lt;tr&gt;&lt;td&gt;60220-1950&lt;/td&gt;&lt;td&gt;2400mm span, 2100mm rise precast reinforced concrete box culvert&lt;/td&gt;&lt;td&gt;m&lt;/td&gt;&lt;td&gt;8 FEET SPAN, 7 FEET RISE PRECAST REINFORCED CONCRETE BOX CULVERT&lt;/td&gt;&lt;td&gt;LNFT&lt;/td&gt;&lt;td&gt;0&lt;/td&gt;&lt;td&gt;3&lt;/td&gt;&lt;td&gt;N&lt;/td&gt;&lt;td&gt; &lt;/td&gt;&lt;td&gt;&lt;/td&gt;&lt;/tr&gt;</v>
      </c>
      <c r="Q1585" s="106" t="str">
        <f>IF(PayItems[[#This Row],[Date Added / Modified]]&gt;0,TEXT(PayItems[[#This Row],[Date Added / Modified]],"m/d/yyy"),"")</f>
        <v/>
      </c>
    </row>
    <row r="1586" spans="1:17" x14ac:dyDescent="0.3">
      <c r="A1586" s="6" t="s">
        <v>2773</v>
      </c>
      <c r="B1586" s="8" t="s">
        <v>2774</v>
      </c>
      <c r="C1586" s="8" t="s">
        <v>110</v>
      </c>
      <c r="D1586" s="8" t="s">
        <v>2775</v>
      </c>
      <c r="E1586" s="8" t="s">
        <v>63</v>
      </c>
      <c r="F1586" s="8">
        <v>0</v>
      </c>
      <c r="G1586" s="8">
        <v>3</v>
      </c>
      <c r="H1586" s="6" t="s">
        <v>344</v>
      </c>
      <c r="I1586" s="184" t="s">
        <v>11392</v>
      </c>
      <c r="J1586" s="184" t="s">
        <v>11392</v>
      </c>
      <c r="K1586" s="184" t="s">
        <v>11391</v>
      </c>
      <c r="L1586" s="8">
        <v>14</v>
      </c>
      <c r="M1586" s="116"/>
      <c r="P15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&lt;tr&gt;&lt;td&gt;60220-2000&lt;/td&gt;&lt;td&gt;2400mm span, 2400mm rise precast reinforced concrete box culvert&lt;/td&gt;&lt;td&gt;m&lt;/td&gt;&lt;td&gt;8 FEET SPAN, 8 FEET RISE PRECAST REINFORCED CONCRETE BOX CULVERT&lt;/td&gt;&lt;td&gt;LNFT&lt;/td&gt;&lt;td&gt;0&lt;/td&gt;&lt;td&gt;3&lt;/td&gt;&lt;td&gt;N&lt;/td&gt;&lt;td&gt; &lt;/td&gt;&lt;td&gt;&lt;/td&gt;&lt;/tr&gt;</v>
      </c>
      <c r="Q1586" s="106" t="str">
        <f>IF(PayItems[[#This Row],[Date Added / Modified]]&gt;0,TEXT(PayItems[[#This Row],[Date Added / Modified]],"m/d/yyy"),"")</f>
        <v/>
      </c>
    </row>
    <row r="1587" spans="1:17" x14ac:dyDescent="0.3">
      <c r="A1587" s="6" t="s">
        <v>2776</v>
      </c>
      <c r="B1587" s="8" t="s">
        <v>2777</v>
      </c>
      <c r="C1587" s="8" t="s">
        <v>110</v>
      </c>
      <c r="D1587" s="8" t="s">
        <v>2778</v>
      </c>
      <c r="E1587" s="8" t="s">
        <v>63</v>
      </c>
      <c r="F1587" s="8">
        <v>0</v>
      </c>
      <c r="G1587" s="8">
        <v>3</v>
      </c>
      <c r="H1587" s="6" t="s">
        <v>344</v>
      </c>
      <c r="I1587" s="184" t="s">
        <v>11392</v>
      </c>
      <c r="J1587" s="184" t="s">
        <v>11392</v>
      </c>
      <c r="K1587" s="184" t="s">
        <v>11391</v>
      </c>
      <c r="L1587" s="8">
        <v>14</v>
      </c>
      <c r="M1587" s="116"/>
      <c r="P15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&lt;tr&gt;&lt;td&gt;60220-2050&lt;/td&gt;&lt;td&gt;2400mm span, 2700mm rise precast reinforced concrete box culvert&lt;/td&gt;&lt;td&gt;m&lt;/td&gt;&lt;td&gt;8 FEET SPAN, 9 FEET RISE PRECAST REINFORCED CONCRETE BOX CULVERT&lt;/td&gt;&lt;td&gt;LNFT&lt;/td&gt;&lt;td&gt;0&lt;/td&gt;&lt;td&gt;3&lt;/td&gt;&lt;td&gt;N&lt;/td&gt;&lt;td&gt; &lt;/td&gt;&lt;td&gt;&lt;/td&gt;&lt;/tr&gt;</v>
      </c>
      <c r="Q1587" s="106" t="str">
        <f>IF(PayItems[[#This Row],[Date Added / Modified]]&gt;0,TEXT(PayItems[[#This Row],[Date Added / Modified]],"m/d/yyy"),"")</f>
        <v/>
      </c>
    </row>
    <row r="1588" spans="1:17" x14ac:dyDescent="0.3">
      <c r="A1588" s="6" t="s">
        <v>2779</v>
      </c>
      <c r="B1588" s="8" t="s">
        <v>2780</v>
      </c>
      <c r="C1588" s="8" t="s">
        <v>110</v>
      </c>
      <c r="D1588" s="8" t="s">
        <v>2781</v>
      </c>
      <c r="E1588" s="8" t="s">
        <v>63</v>
      </c>
      <c r="F1588" s="8">
        <v>0</v>
      </c>
      <c r="G1588" s="8">
        <v>3</v>
      </c>
      <c r="H1588" s="6" t="s">
        <v>344</v>
      </c>
      <c r="I1588" s="184" t="s">
        <v>11392</v>
      </c>
      <c r="J1588" s="184" t="s">
        <v>11392</v>
      </c>
      <c r="K1588" s="184" t="s">
        <v>11391</v>
      </c>
      <c r="L1588" s="8">
        <v>14</v>
      </c>
      <c r="M1588" s="116"/>
      <c r="P15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&lt;tr&gt;&lt;td&gt;60220-2100&lt;/td&gt;&lt;td&gt;2400mm span, 3000mm rise precast reinforced concrete box culvert&lt;/td&gt;&lt;td&gt;m&lt;/td&gt;&lt;td&gt;8 FEET SPAN, 10 FEET RISE PRECAST REINFORCED CONCRETE BOX CULVERT&lt;/td&gt;&lt;td&gt;LNFT&lt;/td&gt;&lt;td&gt;0&lt;/td&gt;&lt;td&gt;3&lt;/td&gt;&lt;td&gt;N&lt;/td&gt;&lt;td&gt; &lt;/td&gt;&lt;td&gt;&lt;/td&gt;&lt;/tr&gt;</v>
      </c>
      <c r="Q1588" s="106" t="str">
        <f>IF(PayItems[[#This Row],[Date Added / Modified]]&gt;0,TEXT(PayItems[[#This Row],[Date Added / Modified]],"m/d/yyy"),"")</f>
        <v/>
      </c>
    </row>
    <row r="1589" spans="1:17" x14ac:dyDescent="0.3">
      <c r="A1589" s="6" t="s">
        <v>2782</v>
      </c>
      <c r="B1589" s="8" t="s">
        <v>2783</v>
      </c>
      <c r="C1589" s="8" t="s">
        <v>110</v>
      </c>
      <c r="D1589" s="8" t="s">
        <v>2784</v>
      </c>
      <c r="E1589" s="8" t="s">
        <v>63</v>
      </c>
      <c r="F1589" s="8">
        <v>0</v>
      </c>
      <c r="G1589" s="8">
        <v>3</v>
      </c>
      <c r="H1589" s="6" t="s">
        <v>344</v>
      </c>
      <c r="I1589" s="184" t="s">
        <v>11392</v>
      </c>
      <c r="J1589" s="184" t="s">
        <v>11392</v>
      </c>
      <c r="K1589" s="184" t="s">
        <v>11391</v>
      </c>
      <c r="L1589" s="8">
        <v>14</v>
      </c>
      <c r="M1589" s="116"/>
      <c r="P15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&lt;tr&gt;&lt;td&gt;60220-2150&lt;/td&gt;&lt;td&gt;2400mm span, 3300mm rise precast reinforced concrete box culvert&lt;/td&gt;&lt;td&gt;m&lt;/td&gt;&lt;td&gt;8 FEET SPAN, 11 FEET RISE PRECAST REINFORCED CONCRETE BOX CULVERT&lt;/td&gt;&lt;td&gt;LNFT&lt;/td&gt;&lt;td&gt;0&lt;/td&gt;&lt;td&gt;3&lt;/td&gt;&lt;td&gt;N&lt;/td&gt;&lt;td&gt; &lt;/td&gt;&lt;td&gt;&lt;/td&gt;&lt;/tr&gt;</v>
      </c>
      <c r="Q1589" s="106" t="str">
        <f>IF(PayItems[[#This Row],[Date Added / Modified]]&gt;0,TEXT(PayItems[[#This Row],[Date Added / Modified]],"m/d/yyy"),"")</f>
        <v/>
      </c>
    </row>
    <row r="1590" spans="1:17" x14ac:dyDescent="0.3">
      <c r="A1590" s="6" t="s">
        <v>2785</v>
      </c>
      <c r="B1590" s="8" t="s">
        <v>2786</v>
      </c>
      <c r="C1590" s="8" t="s">
        <v>110</v>
      </c>
      <c r="D1590" s="8" t="s">
        <v>2787</v>
      </c>
      <c r="E1590" s="8" t="s">
        <v>63</v>
      </c>
      <c r="F1590" s="8">
        <v>0</v>
      </c>
      <c r="G1590" s="8">
        <v>3</v>
      </c>
      <c r="H1590" s="6" t="s">
        <v>344</v>
      </c>
      <c r="I1590" s="184" t="s">
        <v>11392</v>
      </c>
      <c r="J1590" s="184" t="s">
        <v>11392</v>
      </c>
      <c r="K1590" s="184" t="s">
        <v>11391</v>
      </c>
      <c r="L1590" s="8">
        <v>14</v>
      </c>
      <c r="M1590" s="116"/>
      <c r="P15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&lt;tr&gt;&lt;td&gt;60220-2200&lt;/td&gt;&lt;td&gt;2400mm span, 3600mm rise precast reinforced concrete box culvert&lt;/td&gt;&lt;td&gt;m&lt;/td&gt;&lt;td&gt;8 FEET SPAN, 12 FEET RISE PRECAST REINFORCED CONCRETE BOX CULVERT&lt;/td&gt;&lt;td&gt;LNFT&lt;/td&gt;&lt;td&gt;0&lt;/td&gt;&lt;td&gt;3&lt;/td&gt;&lt;td&gt;N&lt;/td&gt;&lt;td&gt; &lt;/td&gt;&lt;td&gt;&lt;/td&gt;&lt;/tr&gt;</v>
      </c>
      <c r="Q1590" s="106" t="str">
        <f>IF(PayItems[[#This Row],[Date Added / Modified]]&gt;0,TEXT(PayItems[[#This Row],[Date Added / Modified]],"m/d/yyy"),"")</f>
        <v/>
      </c>
    </row>
    <row r="1591" spans="1:17" x14ac:dyDescent="0.3">
      <c r="A1591" s="6" t="s">
        <v>2788</v>
      </c>
      <c r="B1591" s="8" t="s">
        <v>2789</v>
      </c>
      <c r="C1591" s="8" t="s">
        <v>110</v>
      </c>
      <c r="D1591" s="8" t="s">
        <v>2790</v>
      </c>
      <c r="E1591" s="8" t="s">
        <v>63</v>
      </c>
      <c r="F1591" s="8">
        <v>0</v>
      </c>
      <c r="G1591" s="8">
        <v>3</v>
      </c>
      <c r="H1591" s="6" t="s">
        <v>344</v>
      </c>
      <c r="I1591" s="184" t="s">
        <v>11392</v>
      </c>
      <c r="J1591" s="184" t="s">
        <v>11392</v>
      </c>
      <c r="K1591" s="184" t="s">
        <v>11391</v>
      </c>
      <c r="L1591" s="8">
        <v>14</v>
      </c>
      <c r="M1591" s="116"/>
      <c r="P15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&lt;tr&gt;&lt;td&gt;60220-2250&lt;/td&gt;&lt;td&gt;2400mm span, 4200mm rise precast reinforced concrete box culvert&lt;/td&gt;&lt;td&gt;m&lt;/td&gt;&lt;td&gt;8 FEET SPAN, 14 FEET RISE PRECAST REINFORCED CONCRETE BOX CULVERT&lt;/td&gt;&lt;td&gt;LNFT&lt;/td&gt;&lt;td&gt;0&lt;/td&gt;&lt;td&gt;3&lt;/td&gt;&lt;td&gt;N&lt;/td&gt;&lt;td&gt; &lt;/td&gt;&lt;td&gt;&lt;/td&gt;&lt;/tr&gt;</v>
      </c>
      <c r="Q1591" s="106" t="str">
        <f>IF(PayItems[[#This Row],[Date Added / Modified]]&gt;0,TEXT(PayItems[[#This Row],[Date Added / Modified]],"m/d/yyy"),"")</f>
        <v/>
      </c>
    </row>
    <row r="1592" spans="1:17" x14ac:dyDescent="0.3">
      <c r="A1592" s="6" t="s">
        <v>2791</v>
      </c>
      <c r="B1592" s="8" t="s">
        <v>2792</v>
      </c>
      <c r="C1592" s="8" t="s">
        <v>110</v>
      </c>
      <c r="D1592" s="8" t="s">
        <v>2793</v>
      </c>
      <c r="E1592" s="8" t="s">
        <v>63</v>
      </c>
      <c r="F1592" s="8">
        <v>0</v>
      </c>
      <c r="G1592" s="8">
        <v>3</v>
      </c>
      <c r="H1592" s="6" t="s">
        <v>344</v>
      </c>
      <c r="I1592" s="184" t="s">
        <v>11392</v>
      </c>
      <c r="J1592" s="184" t="s">
        <v>11392</v>
      </c>
      <c r="K1592" s="184" t="s">
        <v>11391</v>
      </c>
      <c r="L1592" s="8">
        <v>14</v>
      </c>
      <c r="M1592" s="116"/>
      <c r="P15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&lt;tr&gt;&lt;td&gt;60220-2300&lt;/td&gt;&lt;td&gt;2700mm span, 900mm rise precast reinforced concrete box culvert&lt;/td&gt;&lt;td&gt;m&lt;/td&gt;&lt;td&gt;9 FEET SPAN, 3 FEET RISE PRECAST REINFORCED CONCRETE BOX CULVERT&lt;/td&gt;&lt;td&gt;LNFT&lt;/td&gt;&lt;td&gt;0&lt;/td&gt;&lt;td&gt;3&lt;/td&gt;&lt;td&gt;N&lt;/td&gt;&lt;td&gt; &lt;/td&gt;&lt;td&gt;&lt;/td&gt;&lt;/tr&gt;</v>
      </c>
      <c r="Q1592" s="106" t="str">
        <f>IF(PayItems[[#This Row],[Date Added / Modified]]&gt;0,TEXT(PayItems[[#This Row],[Date Added / Modified]],"m/d/yyy"),"")</f>
        <v/>
      </c>
    </row>
    <row r="1593" spans="1:17" x14ac:dyDescent="0.3">
      <c r="A1593" s="6" t="s">
        <v>2794</v>
      </c>
      <c r="B1593" s="8" t="s">
        <v>2795</v>
      </c>
      <c r="C1593" s="8" t="s">
        <v>110</v>
      </c>
      <c r="D1593" s="8" t="s">
        <v>2796</v>
      </c>
      <c r="E1593" s="8" t="s">
        <v>63</v>
      </c>
      <c r="F1593" s="8">
        <v>0</v>
      </c>
      <c r="G1593" s="8">
        <v>3</v>
      </c>
      <c r="H1593" s="6" t="s">
        <v>344</v>
      </c>
      <c r="I1593" s="184" t="s">
        <v>11392</v>
      </c>
      <c r="J1593" s="184" t="s">
        <v>11392</v>
      </c>
      <c r="K1593" s="184" t="s">
        <v>11391</v>
      </c>
      <c r="L1593" s="8">
        <v>14</v>
      </c>
      <c r="M1593" s="116"/>
      <c r="P15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&lt;tr&gt;&lt;td&gt;60220-2350&lt;/td&gt;&lt;td&gt;2700mm span, 1200mm rise precast reinforced concrete box culvert&lt;/td&gt;&lt;td&gt;m&lt;/td&gt;&lt;td&gt;9 FEET SPAN, 4 FEET RISE PRECAST REINFORCED CONCRETE BOX CULVERT&lt;/td&gt;&lt;td&gt;LNFT&lt;/td&gt;&lt;td&gt;0&lt;/td&gt;&lt;td&gt;3&lt;/td&gt;&lt;td&gt;N&lt;/td&gt;&lt;td&gt; &lt;/td&gt;&lt;td&gt;&lt;/td&gt;&lt;/tr&gt;</v>
      </c>
      <c r="Q1593" s="106" t="str">
        <f>IF(PayItems[[#This Row],[Date Added / Modified]]&gt;0,TEXT(PayItems[[#This Row],[Date Added / Modified]],"m/d/yyy"),"")</f>
        <v/>
      </c>
    </row>
    <row r="1594" spans="1:17" x14ac:dyDescent="0.3">
      <c r="A1594" s="6" t="s">
        <v>2797</v>
      </c>
      <c r="B1594" s="8" t="s">
        <v>2798</v>
      </c>
      <c r="C1594" s="8" t="s">
        <v>110</v>
      </c>
      <c r="D1594" s="8" t="s">
        <v>2799</v>
      </c>
      <c r="E1594" s="8" t="s">
        <v>63</v>
      </c>
      <c r="F1594" s="8">
        <v>0</v>
      </c>
      <c r="G1594" s="8">
        <v>3</v>
      </c>
      <c r="H1594" s="6" t="s">
        <v>344</v>
      </c>
      <c r="I1594" s="184" t="s">
        <v>11392</v>
      </c>
      <c r="J1594" s="184" t="s">
        <v>11392</v>
      </c>
      <c r="K1594" s="184" t="s">
        <v>11391</v>
      </c>
      <c r="L1594" s="8">
        <v>14</v>
      </c>
      <c r="M1594" s="116"/>
      <c r="P15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&lt;tr&gt;&lt;td&gt;60220-2400&lt;/td&gt;&lt;td&gt;2700mm span, 1500mm rise precast reinforced concrete box culvert&lt;/td&gt;&lt;td&gt;m&lt;/td&gt;&lt;td&gt;9 FEET SPAN, 5 FEET RISE PRECAST REINFORCED CONCRETE BOX CULVERT&lt;/td&gt;&lt;td&gt;LNFT&lt;/td&gt;&lt;td&gt;0&lt;/td&gt;&lt;td&gt;3&lt;/td&gt;&lt;td&gt;N&lt;/td&gt;&lt;td&gt; &lt;/td&gt;&lt;td&gt;&lt;/td&gt;&lt;/tr&gt;</v>
      </c>
      <c r="Q1594" s="106" t="str">
        <f>IF(PayItems[[#This Row],[Date Added / Modified]]&gt;0,TEXT(PayItems[[#This Row],[Date Added / Modified]],"m/d/yyy"),"")</f>
        <v/>
      </c>
    </row>
    <row r="1595" spans="1:17" x14ac:dyDescent="0.3">
      <c r="A1595" s="6" t="s">
        <v>2800</v>
      </c>
      <c r="B1595" s="8" t="s">
        <v>2801</v>
      </c>
      <c r="C1595" s="8" t="s">
        <v>110</v>
      </c>
      <c r="D1595" s="8" t="s">
        <v>2802</v>
      </c>
      <c r="E1595" s="8" t="s">
        <v>63</v>
      </c>
      <c r="F1595" s="8">
        <v>0</v>
      </c>
      <c r="G1595" s="8">
        <v>3</v>
      </c>
      <c r="H1595" s="6" t="s">
        <v>344</v>
      </c>
      <c r="I1595" s="184" t="s">
        <v>11392</v>
      </c>
      <c r="J1595" s="184" t="s">
        <v>11392</v>
      </c>
      <c r="K1595" s="184" t="s">
        <v>11391</v>
      </c>
      <c r="L1595" s="8">
        <v>14</v>
      </c>
      <c r="M1595" s="116"/>
      <c r="P15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&lt;tr&gt;&lt;td&gt;60220-2450&lt;/td&gt;&lt;td&gt;2700mm span, 1800mm rise precast reinforced concrete box culvert&lt;/td&gt;&lt;td&gt;m&lt;/td&gt;&lt;td&gt;9 FEET SPAN, 6 FEET RISE PRECAST REINFORCED CONCRETE BOX CULVERT&lt;/td&gt;&lt;td&gt;LNFT&lt;/td&gt;&lt;td&gt;0&lt;/td&gt;&lt;td&gt;3&lt;/td&gt;&lt;td&gt;N&lt;/td&gt;&lt;td&gt; &lt;/td&gt;&lt;td&gt;&lt;/td&gt;&lt;/tr&gt;</v>
      </c>
      <c r="Q1595" s="106" t="str">
        <f>IF(PayItems[[#This Row],[Date Added / Modified]]&gt;0,TEXT(PayItems[[#This Row],[Date Added / Modified]],"m/d/yyy"),"")</f>
        <v/>
      </c>
    </row>
    <row r="1596" spans="1:17" x14ac:dyDescent="0.3">
      <c r="A1596" s="6" t="s">
        <v>2803</v>
      </c>
      <c r="B1596" s="8" t="s">
        <v>2804</v>
      </c>
      <c r="C1596" s="8" t="s">
        <v>110</v>
      </c>
      <c r="D1596" s="8" t="s">
        <v>2805</v>
      </c>
      <c r="E1596" s="8" t="s">
        <v>63</v>
      </c>
      <c r="F1596" s="8">
        <v>0</v>
      </c>
      <c r="G1596" s="8">
        <v>3</v>
      </c>
      <c r="H1596" s="6" t="s">
        <v>344</v>
      </c>
      <c r="I1596" s="184" t="s">
        <v>11392</v>
      </c>
      <c r="J1596" s="184" t="s">
        <v>11392</v>
      </c>
      <c r="K1596" s="184" t="s">
        <v>11391</v>
      </c>
      <c r="L1596" s="8">
        <v>14</v>
      </c>
      <c r="M1596" s="116"/>
      <c r="P15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&lt;tr&gt;&lt;td&gt;60220-2500&lt;/td&gt;&lt;td&gt;2700mm span, 2100mm rise precast reinforced concrete box culvert&lt;/td&gt;&lt;td&gt;m&lt;/td&gt;&lt;td&gt;9 FEET SPAN, 7 FEET RISE PRECAST REINFORCED CONCRETE BOX CULVERT&lt;/td&gt;&lt;td&gt;LNFT&lt;/td&gt;&lt;td&gt;0&lt;/td&gt;&lt;td&gt;3&lt;/td&gt;&lt;td&gt;N&lt;/td&gt;&lt;td&gt; &lt;/td&gt;&lt;td&gt;&lt;/td&gt;&lt;/tr&gt;</v>
      </c>
      <c r="Q1596" s="106" t="str">
        <f>IF(PayItems[[#This Row],[Date Added / Modified]]&gt;0,TEXT(PayItems[[#This Row],[Date Added / Modified]],"m/d/yyy"),"")</f>
        <v/>
      </c>
    </row>
    <row r="1597" spans="1:17" x14ac:dyDescent="0.3">
      <c r="A1597" s="6" t="s">
        <v>2806</v>
      </c>
      <c r="B1597" s="8" t="s">
        <v>2807</v>
      </c>
      <c r="C1597" s="8" t="s">
        <v>110</v>
      </c>
      <c r="D1597" s="8" t="s">
        <v>2808</v>
      </c>
      <c r="E1597" s="8" t="s">
        <v>63</v>
      </c>
      <c r="F1597" s="8">
        <v>0</v>
      </c>
      <c r="G1597" s="8">
        <v>3</v>
      </c>
      <c r="H1597" s="6" t="s">
        <v>344</v>
      </c>
      <c r="I1597" s="184" t="s">
        <v>11392</v>
      </c>
      <c r="J1597" s="184" t="s">
        <v>11392</v>
      </c>
      <c r="K1597" s="184" t="s">
        <v>11391</v>
      </c>
      <c r="L1597" s="8">
        <v>14</v>
      </c>
      <c r="M1597" s="116"/>
      <c r="P15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&lt;tr&gt;&lt;td&gt;60220-2550&lt;/td&gt;&lt;td&gt;2700mm span, 2400mm rise precast reinforced concrete box culvert&lt;/td&gt;&lt;td&gt;m&lt;/td&gt;&lt;td&gt;9 FEET SPAN, 8 FEET RISE PRECAST REINFORCED CONCRETE BOX CULVERT&lt;/td&gt;&lt;td&gt;LNFT&lt;/td&gt;&lt;td&gt;0&lt;/td&gt;&lt;td&gt;3&lt;/td&gt;&lt;td&gt;N&lt;/td&gt;&lt;td&gt; &lt;/td&gt;&lt;td&gt;&lt;/td&gt;&lt;/tr&gt;</v>
      </c>
      <c r="Q1597" s="106" t="str">
        <f>IF(PayItems[[#This Row],[Date Added / Modified]]&gt;0,TEXT(PayItems[[#This Row],[Date Added / Modified]],"m/d/yyy"),"")</f>
        <v/>
      </c>
    </row>
    <row r="1598" spans="1:17" x14ac:dyDescent="0.3">
      <c r="A1598" s="6" t="s">
        <v>2809</v>
      </c>
      <c r="B1598" s="8" t="s">
        <v>2810</v>
      </c>
      <c r="C1598" s="8" t="s">
        <v>110</v>
      </c>
      <c r="D1598" s="8" t="s">
        <v>2811</v>
      </c>
      <c r="E1598" s="8" t="s">
        <v>63</v>
      </c>
      <c r="F1598" s="8">
        <v>0</v>
      </c>
      <c r="G1598" s="8">
        <v>3</v>
      </c>
      <c r="H1598" s="6" t="s">
        <v>344</v>
      </c>
      <c r="I1598" s="184" t="s">
        <v>11392</v>
      </c>
      <c r="J1598" s="184" t="s">
        <v>11392</v>
      </c>
      <c r="K1598" s="184" t="s">
        <v>11391</v>
      </c>
      <c r="L1598" s="8">
        <v>14</v>
      </c>
      <c r="M1598" s="116"/>
      <c r="P15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&lt;tr&gt;&lt;td&gt;60220-2600&lt;/td&gt;&lt;td&gt;2700mm span, 2700mm rise precast reinforced concrete box culvert&lt;/td&gt;&lt;td&gt;m&lt;/td&gt;&lt;td&gt;9 FEET SPAN, 9 FEET RISE PRECAST REINFORCED CONCRETE BOX CULVERT&lt;/td&gt;&lt;td&gt;LNFT&lt;/td&gt;&lt;td&gt;0&lt;/td&gt;&lt;td&gt;3&lt;/td&gt;&lt;td&gt;N&lt;/td&gt;&lt;td&gt; &lt;/td&gt;&lt;td&gt;&lt;/td&gt;&lt;/tr&gt;</v>
      </c>
      <c r="Q1598" s="106" t="str">
        <f>IF(PayItems[[#This Row],[Date Added / Modified]]&gt;0,TEXT(PayItems[[#This Row],[Date Added / Modified]],"m/d/yyy"),"")</f>
        <v/>
      </c>
    </row>
    <row r="1599" spans="1:17" x14ac:dyDescent="0.3">
      <c r="A1599" s="6" t="s">
        <v>2812</v>
      </c>
      <c r="B1599" s="8" t="s">
        <v>2813</v>
      </c>
      <c r="C1599" s="8" t="s">
        <v>110</v>
      </c>
      <c r="D1599" s="8" t="s">
        <v>2814</v>
      </c>
      <c r="E1599" s="8" t="s">
        <v>63</v>
      </c>
      <c r="F1599" s="8">
        <v>0</v>
      </c>
      <c r="G1599" s="8">
        <v>3</v>
      </c>
      <c r="H1599" s="6" t="s">
        <v>344</v>
      </c>
      <c r="I1599" s="184" t="s">
        <v>11392</v>
      </c>
      <c r="J1599" s="184" t="s">
        <v>11392</v>
      </c>
      <c r="K1599" s="184" t="s">
        <v>11391</v>
      </c>
      <c r="L1599" s="8">
        <v>14</v>
      </c>
      <c r="M1599" s="116"/>
      <c r="P15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&lt;tr&gt;&lt;td&gt;60220-2650&lt;/td&gt;&lt;td&gt;2700mm span, 3000mm rise precast reinforced concrete box culvert&lt;/td&gt;&lt;td&gt;m&lt;/td&gt;&lt;td&gt;9 FEET SPAN, 10 FEET RISE PRECAST REINFORCED CONCRETE BOX CULVERT&lt;/td&gt;&lt;td&gt;LNFT&lt;/td&gt;&lt;td&gt;0&lt;/td&gt;&lt;td&gt;3&lt;/td&gt;&lt;td&gt;N&lt;/td&gt;&lt;td&gt; &lt;/td&gt;&lt;td&gt;&lt;/td&gt;&lt;/tr&gt;</v>
      </c>
      <c r="Q1599" s="106" t="str">
        <f>IF(PayItems[[#This Row],[Date Added / Modified]]&gt;0,TEXT(PayItems[[#This Row],[Date Added / Modified]],"m/d/yyy"),"")</f>
        <v/>
      </c>
    </row>
    <row r="1600" spans="1:17" x14ac:dyDescent="0.3">
      <c r="A1600" s="6" t="s">
        <v>2815</v>
      </c>
      <c r="B1600" s="8" t="s">
        <v>2816</v>
      </c>
      <c r="C1600" s="8" t="s">
        <v>110</v>
      </c>
      <c r="D1600" s="8" t="s">
        <v>2817</v>
      </c>
      <c r="E1600" s="8" t="s">
        <v>63</v>
      </c>
      <c r="F1600" s="8">
        <v>0</v>
      </c>
      <c r="G1600" s="8">
        <v>3</v>
      </c>
      <c r="H1600" s="6" t="s">
        <v>344</v>
      </c>
      <c r="I1600" s="184" t="s">
        <v>11392</v>
      </c>
      <c r="J1600" s="184" t="s">
        <v>11392</v>
      </c>
      <c r="K1600" s="184" t="s">
        <v>11391</v>
      </c>
      <c r="L1600" s="8">
        <v>14</v>
      </c>
      <c r="M1600" s="116"/>
      <c r="P16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&lt;tr&gt;&lt;td&gt;60220-2700&lt;/td&gt;&lt;td&gt;2700mm span, 3300mm rise precast reinforced concrete box culvert&lt;/td&gt;&lt;td&gt;m&lt;/td&gt;&lt;td&gt;9 FEET SPAN, 11 FEET RISE PRECAST REINFORCED CONCRETE BOX CULVERT&lt;/td&gt;&lt;td&gt;LNFT&lt;/td&gt;&lt;td&gt;0&lt;/td&gt;&lt;td&gt;3&lt;/td&gt;&lt;td&gt;N&lt;/td&gt;&lt;td&gt; &lt;/td&gt;&lt;td&gt;&lt;/td&gt;&lt;/tr&gt;</v>
      </c>
      <c r="Q1600" s="106" t="str">
        <f>IF(PayItems[[#This Row],[Date Added / Modified]]&gt;0,TEXT(PayItems[[#This Row],[Date Added / Modified]],"m/d/yyy"),"")</f>
        <v/>
      </c>
    </row>
    <row r="1601" spans="1:17" x14ac:dyDescent="0.3">
      <c r="A1601" s="6" t="s">
        <v>2818</v>
      </c>
      <c r="B1601" s="8" t="s">
        <v>2819</v>
      </c>
      <c r="C1601" s="8" t="s">
        <v>110</v>
      </c>
      <c r="D1601" s="8" t="s">
        <v>2820</v>
      </c>
      <c r="E1601" s="8" t="s">
        <v>63</v>
      </c>
      <c r="F1601" s="8">
        <v>0</v>
      </c>
      <c r="G1601" s="8">
        <v>3</v>
      </c>
      <c r="H1601" s="6" t="s">
        <v>344</v>
      </c>
      <c r="I1601" s="184" t="s">
        <v>11392</v>
      </c>
      <c r="J1601" s="184" t="s">
        <v>11392</v>
      </c>
      <c r="K1601" s="184" t="s">
        <v>11391</v>
      </c>
      <c r="L1601" s="8">
        <v>14</v>
      </c>
      <c r="M1601" s="116"/>
      <c r="P16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&lt;tr&gt;&lt;td&gt;60220-2750&lt;/td&gt;&lt;td&gt;2700mm span, 3600mm rise precast reinforced concrete box culvert&lt;/td&gt;&lt;td&gt;m&lt;/td&gt;&lt;td&gt;9 FEET SPAN, 12 FEET RISE PRECAST REINFORCED CONCRETE BOX CULVERT&lt;/td&gt;&lt;td&gt;LNFT&lt;/td&gt;&lt;td&gt;0&lt;/td&gt;&lt;td&gt;3&lt;/td&gt;&lt;td&gt;N&lt;/td&gt;&lt;td&gt; &lt;/td&gt;&lt;td&gt;&lt;/td&gt;&lt;/tr&gt;</v>
      </c>
      <c r="Q1601" s="106" t="str">
        <f>IF(PayItems[[#This Row],[Date Added / Modified]]&gt;0,TEXT(PayItems[[#This Row],[Date Added / Modified]],"m/d/yyy"),"")</f>
        <v/>
      </c>
    </row>
    <row r="1602" spans="1:17" x14ac:dyDescent="0.3">
      <c r="A1602" s="6" t="s">
        <v>2821</v>
      </c>
      <c r="B1602" s="8" t="s">
        <v>2822</v>
      </c>
      <c r="C1602" s="8" t="s">
        <v>110</v>
      </c>
      <c r="D1602" s="8" t="s">
        <v>2823</v>
      </c>
      <c r="E1602" s="8" t="s">
        <v>63</v>
      </c>
      <c r="F1602" s="8">
        <v>0</v>
      </c>
      <c r="G1602" s="8">
        <v>3</v>
      </c>
      <c r="H1602" s="6" t="s">
        <v>344</v>
      </c>
      <c r="I1602" s="184" t="s">
        <v>11392</v>
      </c>
      <c r="J1602" s="184" t="s">
        <v>11392</v>
      </c>
      <c r="K1602" s="184" t="s">
        <v>11391</v>
      </c>
      <c r="L1602" s="8">
        <v>14</v>
      </c>
      <c r="M1602" s="116"/>
      <c r="P16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&lt;tr&gt;&lt;td&gt;60220-2800&lt;/td&gt;&lt;td&gt;2700mm span, 4200mm rise precast reinforced concrete box culvert&lt;/td&gt;&lt;td&gt;m&lt;/td&gt;&lt;td&gt;9 FEET SPAN, 14 FEET RISE PRECAST REINFORCED CONCRETE BOX CULVERT&lt;/td&gt;&lt;td&gt;LNFT&lt;/td&gt;&lt;td&gt;0&lt;/td&gt;&lt;td&gt;3&lt;/td&gt;&lt;td&gt;N&lt;/td&gt;&lt;td&gt; &lt;/td&gt;&lt;td&gt;&lt;/td&gt;&lt;/tr&gt;</v>
      </c>
      <c r="Q1602" s="106" t="str">
        <f>IF(PayItems[[#This Row],[Date Added / Modified]]&gt;0,TEXT(PayItems[[#This Row],[Date Added / Modified]],"m/d/yyy"),"")</f>
        <v/>
      </c>
    </row>
    <row r="1603" spans="1:17" x14ac:dyDescent="0.3">
      <c r="A1603" s="6" t="s">
        <v>2824</v>
      </c>
      <c r="B1603" s="8" t="s">
        <v>2825</v>
      </c>
      <c r="C1603" s="8" t="s">
        <v>110</v>
      </c>
      <c r="D1603" s="8" t="s">
        <v>2826</v>
      </c>
      <c r="E1603" s="8" t="s">
        <v>63</v>
      </c>
      <c r="F1603" s="8">
        <v>0</v>
      </c>
      <c r="G1603" s="8">
        <v>3</v>
      </c>
      <c r="H1603" s="6" t="s">
        <v>344</v>
      </c>
      <c r="I1603" s="184" t="s">
        <v>11392</v>
      </c>
      <c r="J1603" s="184" t="s">
        <v>11392</v>
      </c>
      <c r="K1603" s="184" t="s">
        <v>11391</v>
      </c>
      <c r="L1603" s="8">
        <v>14</v>
      </c>
      <c r="M1603" s="116"/>
      <c r="P16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&lt;tr&gt;&lt;td&gt;60220-2850&lt;/td&gt;&lt;td&gt;2700mm span, 4800mm rise precast reinforced concrete box culvert&lt;/td&gt;&lt;td&gt;m&lt;/td&gt;&lt;td&gt;9 FEET SPAN, 16 FEET RISE PRECAST REINFORCED CONCRETE BOX CULVERT&lt;/td&gt;&lt;td&gt;LNFT&lt;/td&gt;&lt;td&gt;0&lt;/td&gt;&lt;td&gt;3&lt;/td&gt;&lt;td&gt;N&lt;/td&gt;&lt;td&gt; &lt;/td&gt;&lt;td&gt;&lt;/td&gt;&lt;/tr&gt;</v>
      </c>
      <c r="Q1603" s="106" t="str">
        <f>IF(PayItems[[#This Row],[Date Added / Modified]]&gt;0,TEXT(PayItems[[#This Row],[Date Added / Modified]],"m/d/yyy"),"")</f>
        <v/>
      </c>
    </row>
    <row r="1604" spans="1:17" x14ac:dyDescent="0.3">
      <c r="A1604" s="6" t="s">
        <v>2827</v>
      </c>
      <c r="B1604" s="8" t="s">
        <v>2828</v>
      </c>
      <c r="C1604" s="8" t="s">
        <v>110</v>
      </c>
      <c r="D1604" s="8" t="s">
        <v>2829</v>
      </c>
      <c r="E1604" s="8" t="s">
        <v>63</v>
      </c>
      <c r="F1604" s="8">
        <v>0</v>
      </c>
      <c r="G1604" s="8">
        <v>3</v>
      </c>
      <c r="H1604" s="6" t="s">
        <v>344</v>
      </c>
      <c r="I1604" s="184" t="s">
        <v>11392</v>
      </c>
      <c r="J1604" s="184" t="s">
        <v>11392</v>
      </c>
      <c r="K1604" s="184" t="s">
        <v>11391</v>
      </c>
      <c r="L1604" s="8">
        <v>14</v>
      </c>
      <c r="M1604" s="116"/>
      <c r="P16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&lt;tr&gt;&lt;td&gt;60220-2900&lt;/td&gt;&lt;td&gt;3000mm span, 900mm rise precast reinforced concrete box culvert&lt;/td&gt;&lt;td&gt;m&lt;/td&gt;&lt;td&gt;10 FEET SPAN, 3 FEET RISE PRECAST REINFORCED CONCRETE BOX CULVERT&lt;/td&gt;&lt;td&gt;LNFT&lt;/td&gt;&lt;td&gt;0&lt;/td&gt;&lt;td&gt;3&lt;/td&gt;&lt;td&gt;N&lt;/td&gt;&lt;td&gt; &lt;/td&gt;&lt;td&gt;&lt;/td&gt;&lt;/tr&gt;</v>
      </c>
      <c r="Q1604" s="106" t="str">
        <f>IF(PayItems[[#This Row],[Date Added / Modified]]&gt;0,TEXT(PayItems[[#This Row],[Date Added / Modified]],"m/d/yyy"),"")</f>
        <v/>
      </c>
    </row>
    <row r="1605" spans="1:17" x14ac:dyDescent="0.3">
      <c r="A1605" s="6" t="s">
        <v>2830</v>
      </c>
      <c r="B1605" s="8" t="s">
        <v>2831</v>
      </c>
      <c r="C1605" s="8" t="s">
        <v>110</v>
      </c>
      <c r="D1605" s="8" t="s">
        <v>2832</v>
      </c>
      <c r="E1605" s="8" t="s">
        <v>63</v>
      </c>
      <c r="F1605" s="8">
        <v>0</v>
      </c>
      <c r="G1605" s="8">
        <v>3</v>
      </c>
      <c r="H1605" s="6" t="s">
        <v>344</v>
      </c>
      <c r="I1605" s="184" t="s">
        <v>11392</v>
      </c>
      <c r="J1605" s="184" t="s">
        <v>11392</v>
      </c>
      <c r="K1605" s="184" t="s">
        <v>11391</v>
      </c>
      <c r="L1605" s="8">
        <v>14</v>
      </c>
      <c r="M1605" s="116"/>
      <c r="P16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&lt;tr&gt;&lt;td&gt;60220-2950&lt;/td&gt;&lt;td&gt;3000mm span, 1200mm rise precast reinforced concrete box culvert&lt;/td&gt;&lt;td&gt;m&lt;/td&gt;&lt;td&gt;10 FEET SPAN, 4 FEET RISE PRECAST REINFORCED CONCRETE BOX CULVERT&lt;/td&gt;&lt;td&gt;LNFT&lt;/td&gt;&lt;td&gt;0&lt;/td&gt;&lt;td&gt;3&lt;/td&gt;&lt;td&gt;N&lt;/td&gt;&lt;td&gt; &lt;/td&gt;&lt;td&gt;&lt;/td&gt;&lt;/tr&gt;</v>
      </c>
      <c r="Q1605" s="106" t="str">
        <f>IF(PayItems[[#This Row],[Date Added / Modified]]&gt;0,TEXT(PayItems[[#This Row],[Date Added / Modified]],"m/d/yyy"),"")</f>
        <v/>
      </c>
    </row>
    <row r="1606" spans="1:17" x14ac:dyDescent="0.3">
      <c r="A1606" s="6" t="s">
        <v>2833</v>
      </c>
      <c r="B1606" s="8" t="s">
        <v>2834</v>
      </c>
      <c r="C1606" s="8" t="s">
        <v>110</v>
      </c>
      <c r="D1606" s="8" t="s">
        <v>2835</v>
      </c>
      <c r="E1606" s="8" t="s">
        <v>63</v>
      </c>
      <c r="F1606" s="8">
        <v>0</v>
      </c>
      <c r="G1606" s="8">
        <v>3</v>
      </c>
      <c r="H1606" s="6" t="s">
        <v>344</v>
      </c>
      <c r="I1606" s="184" t="s">
        <v>11392</v>
      </c>
      <c r="J1606" s="184" t="s">
        <v>11392</v>
      </c>
      <c r="K1606" s="184" t="s">
        <v>11391</v>
      </c>
      <c r="L1606" s="8">
        <v>14</v>
      </c>
      <c r="M1606" s="116"/>
      <c r="P16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&lt;tr&gt;&lt;td&gt;60220-3000&lt;/td&gt;&lt;td&gt;3000mm span, 1500mm rise precast reinforced concrete box culvert&lt;/td&gt;&lt;td&gt;m&lt;/td&gt;&lt;td&gt;10 FEET SPAN, 5 FEET RISE PRECAST REINFORCED CONCRETE BOX CULVERT&lt;/td&gt;&lt;td&gt;LNFT&lt;/td&gt;&lt;td&gt;0&lt;/td&gt;&lt;td&gt;3&lt;/td&gt;&lt;td&gt;N&lt;/td&gt;&lt;td&gt; &lt;/td&gt;&lt;td&gt;&lt;/td&gt;&lt;/tr&gt;</v>
      </c>
      <c r="Q1606" s="106" t="str">
        <f>IF(PayItems[[#This Row],[Date Added / Modified]]&gt;0,TEXT(PayItems[[#This Row],[Date Added / Modified]],"m/d/yyy"),"")</f>
        <v/>
      </c>
    </row>
    <row r="1607" spans="1:17" x14ac:dyDescent="0.3">
      <c r="A1607" s="6" t="s">
        <v>2836</v>
      </c>
      <c r="B1607" s="8" t="s">
        <v>2837</v>
      </c>
      <c r="C1607" s="8" t="s">
        <v>110</v>
      </c>
      <c r="D1607" s="8" t="s">
        <v>2838</v>
      </c>
      <c r="E1607" s="8" t="s">
        <v>63</v>
      </c>
      <c r="F1607" s="8">
        <v>0</v>
      </c>
      <c r="G1607" s="8">
        <v>3</v>
      </c>
      <c r="H1607" s="6" t="s">
        <v>344</v>
      </c>
      <c r="I1607" s="184" t="s">
        <v>11392</v>
      </c>
      <c r="J1607" s="184" t="s">
        <v>11392</v>
      </c>
      <c r="K1607" s="184" t="s">
        <v>11391</v>
      </c>
      <c r="L1607" s="8">
        <v>14</v>
      </c>
      <c r="M1607" s="116"/>
      <c r="P16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&lt;tr&gt;&lt;td&gt;60220-3050&lt;/td&gt;&lt;td&gt;3000mm span, 1800mm rise precast reinforced concrete box culvert&lt;/td&gt;&lt;td&gt;m&lt;/td&gt;&lt;td&gt;10 FEET SPAN, 6 FEET RISE PRECAST REINFORCED CONCRETE BOX CULVERT&lt;/td&gt;&lt;td&gt;LNFT&lt;/td&gt;&lt;td&gt;0&lt;/td&gt;&lt;td&gt;3&lt;/td&gt;&lt;td&gt;N&lt;/td&gt;&lt;td&gt; &lt;/td&gt;&lt;td&gt;&lt;/td&gt;&lt;/tr&gt;</v>
      </c>
      <c r="Q1607" s="106" t="str">
        <f>IF(PayItems[[#This Row],[Date Added / Modified]]&gt;0,TEXT(PayItems[[#This Row],[Date Added / Modified]],"m/d/yyy"),"")</f>
        <v/>
      </c>
    </row>
    <row r="1608" spans="1:17" x14ac:dyDescent="0.3">
      <c r="A1608" s="6" t="s">
        <v>2839</v>
      </c>
      <c r="B1608" s="8" t="s">
        <v>2840</v>
      </c>
      <c r="C1608" s="8" t="s">
        <v>110</v>
      </c>
      <c r="D1608" s="8" t="s">
        <v>2841</v>
      </c>
      <c r="E1608" s="8" t="s">
        <v>63</v>
      </c>
      <c r="F1608" s="8">
        <v>0</v>
      </c>
      <c r="G1608" s="8">
        <v>3</v>
      </c>
      <c r="H1608" s="6" t="s">
        <v>344</v>
      </c>
      <c r="I1608" s="184" t="s">
        <v>11392</v>
      </c>
      <c r="J1608" s="184" t="s">
        <v>11392</v>
      </c>
      <c r="K1608" s="184" t="s">
        <v>11391</v>
      </c>
      <c r="L1608" s="8">
        <v>14</v>
      </c>
      <c r="M1608" s="116"/>
      <c r="P16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&lt;tr&gt;&lt;td&gt;60220-3100&lt;/td&gt;&lt;td&gt;3000mm span, 2100mm rise precast reinforced concrete box culvert&lt;/td&gt;&lt;td&gt;m&lt;/td&gt;&lt;td&gt;10 FEET SPAN, 7 FEET RISE PRECAST REINFORCED CONCRETE BOX CULVERT&lt;/td&gt;&lt;td&gt;LNFT&lt;/td&gt;&lt;td&gt;0&lt;/td&gt;&lt;td&gt;3&lt;/td&gt;&lt;td&gt;N&lt;/td&gt;&lt;td&gt; &lt;/td&gt;&lt;td&gt;&lt;/td&gt;&lt;/tr&gt;</v>
      </c>
      <c r="Q1608" s="106" t="str">
        <f>IF(PayItems[[#This Row],[Date Added / Modified]]&gt;0,TEXT(PayItems[[#This Row],[Date Added / Modified]],"m/d/yyy"),"")</f>
        <v/>
      </c>
    </row>
    <row r="1609" spans="1:17" x14ac:dyDescent="0.3">
      <c r="A1609" s="6" t="s">
        <v>2842</v>
      </c>
      <c r="B1609" s="8" t="s">
        <v>2843</v>
      </c>
      <c r="C1609" s="8" t="s">
        <v>110</v>
      </c>
      <c r="D1609" s="8" t="s">
        <v>2844</v>
      </c>
      <c r="E1609" s="8" t="s">
        <v>63</v>
      </c>
      <c r="F1609" s="8">
        <v>0</v>
      </c>
      <c r="G1609" s="8">
        <v>3</v>
      </c>
      <c r="H1609" s="6" t="s">
        <v>344</v>
      </c>
      <c r="I1609" s="184" t="s">
        <v>11392</v>
      </c>
      <c r="J1609" s="184" t="s">
        <v>11392</v>
      </c>
      <c r="K1609" s="184" t="s">
        <v>11391</v>
      </c>
      <c r="L1609" s="8">
        <v>14</v>
      </c>
      <c r="M1609" s="116"/>
      <c r="P16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&lt;tr&gt;&lt;td&gt;60220-3150&lt;/td&gt;&lt;td&gt;3000mm span, 2400mm rise precast reinforced concrete box culvert&lt;/td&gt;&lt;td&gt;m&lt;/td&gt;&lt;td&gt;10 FEET SPAN, 8 FEET RISE PRECAST REINFORCED CONCRETE BOX CULVERT&lt;/td&gt;&lt;td&gt;LNFT&lt;/td&gt;&lt;td&gt;0&lt;/td&gt;&lt;td&gt;3&lt;/td&gt;&lt;td&gt;N&lt;/td&gt;&lt;td&gt; &lt;/td&gt;&lt;td&gt;&lt;/td&gt;&lt;/tr&gt;</v>
      </c>
      <c r="Q1609" s="106" t="str">
        <f>IF(PayItems[[#This Row],[Date Added / Modified]]&gt;0,TEXT(PayItems[[#This Row],[Date Added / Modified]],"m/d/yyy"),"")</f>
        <v/>
      </c>
    </row>
    <row r="1610" spans="1:17" x14ac:dyDescent="0.3">
      <c r="A1610" s="6" t="s">
        <v>2845</v>
      </c>
      <c r="B1610" s="8" t="s">
        <v>2846</v>
      </c>
      <c r="C1610" s="8" t="s">
        <v>110</v>
      </c>
      <c r="D1610" s="8" t="s">
        <v>2847</v>
      </c>
      <c r="E1610" s="8" t="s">
        <v>63</v>
      </c>
      <c r="F1610" s="8">
        <v>0</v>
      </c>
      <c r="G1610" s="8">
        <v>3</v>
      </c>
      <c r="H1610" s="6" t="s">
        <v>344</v>
      </c>
      <c r="I1610" s="184" t="s">
        <v>11392</v>
      </c>
      <c r="J1610" s="184" t="s">
        <v>11392</v>
      </c>
      <c r="K1610" s="184" t="s">
        <v>11391</v>
      </c>
      <c r="L1610" s="8">
        <v>14</v>
      </c>
      <c r="M1610" s="116"/>
      <c r="P16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&lt;tr&gt;&lt;td&gt;60220-3200&lt;/td&gt;&lt;td&gt;3000mm span, 2700mm rise precast reinforced concrete box culvert&lt;/td&gt;&lt;td&gt;m&lt;/td&gt;&lt;td&gt;10 FEET SPAN, 9 FEET RISE PRECAST REINFORCED CONCRETE BOX CULVERT&lt;/td&gt;&lt;td&gt;LNFT&lt;/td&gt;&lt;td&gt;0&lt;/td&gt;&lt;td&gt;3&lt;/td&gt;&lt;td&gt;N&lt;/td&gt;&lt;td&gt; &lt;/td&gt;&lt;td&gt;&lt;/td&gt;&lt;/tr&gt;</v>
      </c>
      <c r="Q1610" s="106" t="str">
        <f>IF(PayItems[[#This Row],[Date Added / Modified]]&gt;0,TEXT(PayItems[[#This Row],[Date Added / Modified]],"m/d/yyy"),"")</f>
        <v/>
      </c>
    </row>
    <row r="1611" spans="1:17" x14ac:dyDescent="0.3">
      <c r="A1611" s="6" t="s">
        <v>2848</v>
      </c>
      <c r="B1611" s="8" t="s">
        <v>2849</v>
      </c>
      <c r="C1611" s="8" t="s">
        <v>110</v>
      </c>
      <c r="D1611" s="8" t="s">
        <v>2850</v>
      </c>
      <c r="E1611" s="8" t="s">
        <v>63</v>
      </c>
      <c r="F1611" s="8">
        <v>0</v>
      </c>
      <c r="G1611" s="8">
        <v>3</v>
      </c>
      <c r="H1611" s="6" t="s">
        <v>344</v>
      </c>
      <c r="I1611" s="184" t="s">
        <v>11392</v>
      </c>
      <c r="J1611" s="184" t="s">
        <v>11392</v>
      </c>
      <c r="K1611" s="184" t="s">
        <v>11391</v>
      </c>
      <c r="L1611" s="8">
        <v>14</v>
      </c>
      <c r="M1611" s="116"/>
      <c r="P16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&lt;tr&gt;&lt;td&gt;60220-3250&lt;/td&gt;&lt;td&gt;3000mm span, 3000mm rise precast reinforced concrete box culvert&lt;/td&gt;&lt;td&gt;m&lt;/td&gt;&lt;td&gt;10 FEET SPAN, 10 FEET RISE PRECAST REINFORCED CONCRETE BOX CULVERT&lt;/td&gt;&lt;td&gt;LNFT&lt;/td&gt;&lt;td&gt;0&lt;/td&gt;&lt;td&gt;3&lt;/td&gt;&lt;td&gt;N&lt;/td&gt;&lt;td&gt; &lt;/td&gt;&lt;td&gt;&lt;/td&gt;&lt;/tr&gt;</v>
      </c>
      <c r="Q1611" s="106" t="str">
        <f>IF(PayItems[[#This Row],[Date Added / Modified]]&gt;0,TEXT(PayItems[[#This Row],[Date Added / Modified]],"m/d/yyy"),"")</f>
        <v/>
      </c>
    </row>
    <row r="1612" spans="1:17" x14ac:dyDescent="0.3">
      <c r="A1612" s="6" t="s">
        <v>2851</v>
      </c>
      <c r="B1612" s="8" t="s">
        <v>2852</v>
      </c>
      <c r="C1612" s="8" t="s">
        <v>110</v>
      </c>
      <c r="D1612" s="8" t="s">
        <v>2853</v>
      </c>
      <c r="E1612" s="8" t="s">
        <v>63</v>
      </c>
      <c r="F1612" s="8">
        <v>0</v>
      </c>
      <c r="G1612" s="8">
        <v>3</v>
      </c>
      <c r="H1612" s="6" t="s">
        <v>344</v>
      </c>
      <c r="I1612" s="184" t="s">
        <v>11392</v>
      </c>
      <c r="J1612" s="184" t="s">
        <v>11392</v>
      </c>
      <c r="K1612" s="184" t="s">
        <v>11391</v>
      </c>
      <c r="L1612" s="8">
        <v>14</v>
      </c>
      <c r="M1612" s="116"/>
      <c r="P16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&lt;tr&gt;&lt;td&gt;60220-3300&lt;/td&gt;&lt;td&gt;3000mm span, 3300mm rise precast reinforced concrete box culvert&lt;/td&gt;&lt;td&gt;m&lt;/td&gt;&lt;td&gt;10 FEET SPAN, 11 FEET RISE PRECAST REINFORCED CONCRETE BOX CULVERT&lt;/td&gt;&lt;td&gt;LNFT&lt;/td&gt;&lt;td&gt;0&lt;/td&gt;&lt;td&gt;3&lt;/td&gt;&lt;td&gt;N&lt;/td&gt;&lt;td&gt; &lt;/td&gt;&lt;td&gt;&lt;/td&gt;&lt;/tr&gt;</v>
      </c>
      <c r="Q1612" s="106" t="str">
        <f>IF(PayItems[[#This Row],[Date Added / Modified]]&gt;0,TEXT(PayItems[[#This Row],[Date Added / Modified]],"m/d/yyy"),"")</f>
        <v/>
      </c>
    </row>
    <row r="1613" spans="1:17" x14ac:dyDescent="0.3">
      <c r="A1613" s="6" t="s">
        <v>2854</v>
      </c>
      <c r="B1613" s="8" t="s">
        <v>2855</v>
      </c>
      <c r="C1613" s="8" t="s">
        <v>110</v>
      </c>
      <c r="D1613" s="8" t="s">
        <v>2856</v>
      </c>
      <c r="E1613" s="8" t="s">
        <v>63</v>
      </c>
      <c r="F1613" s="8">
        <v>0</v>
      </c>
      <c r="G1613" s="8">
        <v>3</v>
      </c>
      <c r="H1613" s="6" t="s">
        <v>344</v>
      </c>
      <c r="I1613" s="184" t="s">
        <v>11392</v>
      </c>
      <c r="J1613" s="184" t="s">
        <v>11392</v>
      </c>
      <c r="K1613" s="184" t="s">
        <v>11391</v>
      </c>
      <c r="L1613" s="8">
        <v>14</v>
      </c>
      <c r="M1613" s="116"/>
      <c r="P16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&lt;tr&gt;&lt;td&gt;60220-3350&lt;/td&gt;&lt;td&gt;3000mm span, 3600mm rise precast reinforced concrete box culvert&lt;/td&gt;&lt;td&gt;m&lt;/td&gt;&lt;td&gt;10 FEET SPAN, 12 FEET RISE PRECAST REINFORCED CONCRETE BOX CULVERT&lt;/td&gt;&lt;td&gt;LNFT&lt;/td&gt;&lt;td&gt;0&lt;/td&gt;&lt;td&gt;3&lt;/td&gt;&lt;td&gt;N&lt;/td&gt;&lt;td&gt; &lt;/td&gt;&lt;td&gt;&lt;/td&gt;&lt;/tr&gt;</v>
      </c>
      <c r="Q1613" s="106" t="str">
        <f>IF(PayItems[[#This Row],[Date Added / Modified]]&gt;0,TEXT(PayItems[[#This Row],[Date Added / Modified]],"m/d/yyy"),"")</f>
        <v/>
      </c>
    </row>
    <row r="1614" spans="1:17" s="106" customFormat="1" x14ac:dyDescent="0.3">
      <c r="A1614" s="6" t="s">
        <v>2857</v>
      </c>
      <c r="B1614" s="8" t="s">
        <v>2858</v>
      </c>
      <c r="C1614" s="8" t="s">
        <v>110</v>
      </c>
      <c r="D1614" s="8" t="s">
        <v>2859</v>
      </c>
      <c r="E1614" s="8" t="s">
        <v>63</v>
      </c>
      <c r="F1614" s="8">
        <v>0</v>
      </c>
      <c r="G1614" s="8">
        <v>3</v>
      </c>
      <c r="H1614" s="6" t="s">
        <v>344</v>
      </c>
      <c r="I1614" s="184" t="s">
        <v>11392</v>
      </c>
      <c r="J1614" s="184" t="s">
        <v>11392</v>
      </c>
      <c r="K1614" s="184" t="s">
        <v>11391</v>
      </c>
      <c r="L1614" s="8">
        <v>14</v>
      </c>
      <c r="M1614" s="116"/>
      <c r="N1614" s="6"/>
      <c r="O1614" s="6"/>
      <c r="P16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&lt;tr&gt;&lt;td&gt;60220-3400&lt;/td&gt;&lt;td&gt;3000mm span, 4200mm rise precast reinforced concrete box culvert&lt;/td&gt;&lt;td&gt;m&lt;/td&gt;&lt;td&gt;10 FEET SPAN, 14 FEET RISE PRECAST REINFORCED CONCRETE BOX CULVERT&lt;/td&gt;&lt;td&gt;LNFT&lt;/td&gt;&lt;td&gt;0&lt;/td&gt;&lt;td&gt;3&lt;/td&gt;&lt;td&gt;N&lt;/td&gt;&lt;td&gt; &lt;/td&gt;&lt;td&gt;&lt;/td&gt;&lt;/tr&gt;</v>
      </c>
      <c r="Q1614" s="106" t="str">
        <f>IF(PayItems[[#This Row],[Date Added / Modified]]&gt;0,TEXT(PayItems[[#This Row],[Date Added / Modified]],"m/d/yyy"),"")</f>
        <v/>
      </c>
    </row>
    <row r="1615" spans="1:17" x14ac:dyDescent="0.3">
      <c r="A1615" s="6" t="s">
        <v>2860</v>
      </c>
      <c r="B1615" s="8" t="s">
        <v>2861</v>
      </c>
      <c r="C1615" s="8" t="s">
        <v>110</v>
      </c>
      <c r="D1615" s="8" t="s">
        <v>2862</v>
      </c>
      <c r="E1615" s="8" t="s">
        <v>63</v>
      </c>
      <c r="F1615" s="8">
        <v>0</v>
      </c>
      <c r="G1615" s="8">
        <v>3</v>
      </c>
      <c r="H1615" s="6" t="s">
        <v>344</v>
      </c>
      <c r="I1615" s="184" t="s">
        <v>11392</v>
      </c>
      <c r="J1615" s="184" t="s">
        <v>11392</v>
      </c>
      <c r="K1615" s="184" t="s">
        <v>11391</v>
      </c>
      <c r="L1615" s="8">
        <v>14</v>
      </c>
      <c r="M1615" s="116"/>
      <c r="P16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&lt;tr&gt;&lt;td&gt;60220-3450&lt;/td&gt;&lt;td&gt;3000mm span, 4800mm rise precast reinforced concrete box culvert&lt;/td&gt;&lt;td&gt;m&lt;/td&gt;&lt;td&gt;10 FEET SPAN, 16 FEET RISE PRECAST REINFORCED CONCRETE BOX CULVERT&lt;/td&gt;&lt;td&gt;LNFT&lt;/td&gt;&lt;td&gt;0&lt;/td&gt;&lt;td&gt;3&lt;/td&gt;&lt;td&gt;N&lt;/td&gt;&lt;td&gt; &lt;/td&gt;&lt;td&gt;&lt;/td&gt;&lt;/tr&gt;</v>
      </c>
      <c r="Q1615" s="106" t="str">
        <f>IF(PayItems[[#This Row],[Date Added / Modified]]&gt;0,TEXT(PayItems[[#This Row],[Date Added / Modified]],"m/d/yyy"),"")</f>
        <v/>
      </c>
    </row>
    <row r="1616" spans="1:17" x14ac:dyDescent="0.3">
      <c r="A1616" s="106" t="s">
        <v>11429</v>
      </c>
      <c r="B1616" s="45" t="s">
        <v>11431</v>
      </c>
      <c r="C1616" s="45" t="s">
        <v>110</v>
      </c>
      <c r="D1616" s="45" t="s">
        <v>11430</v>
      </c>
      <c r="E1616" s="45" t="s">
        <v>63</v>
      </c>
      <c r="F1616" s="45">
        <v>0</v>
      </c>
      <c r="G1616" s="45">
        <v>3</v>
      </c>
      <c r="H1616" s="106" t="s">
        <v>344</v>
      </c>
      <c r="I1616" s="185" t="s">
        <v>11392</v>
      </c>
      <c r="J1616" s="185" t="s">
        <v>11392</v>
      </c>
      <c r="K1616" s="185" t="s">
        <v>11391</v>
      </c>
      <c r="L1616" s="45">
        <v>14</v>
      </c>
      <c r="M1616" s="116">
        <v>45201</v>
      </c>
      <c r="N1616" s="106" t="s">
        <v>9977</v>
      </c>
      <c r="O1616" s="106"/>
      <c r="P1616" s="178"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&lt;tr&gt;&lt;td&gt;60220-3475&lt;/td&gt;&lt;td&gt;3300mm span, 1200mm rise precast reinforced concrete box culvert&lt;/td&gt;&lt;td&gt;m&lt;/td&gt;&lt;td&gt;11 FEET SPAN, 4  FEET RISE PRECAST REINFORCED CONCRETE BOX CULVERT&lt;/td&gt;&lt;td&gt;LNFT&lt;/td&gt;&lt;td&gt;0&lt;/td&gt;&lt;td&gt;3&lt;/td&gt;&lt;td&gt;N&lt;/td&gt;&lt;td&gt;10/2/2023&lt;/td&gt;&lt;td&gt;&lt;/td&gt;&lt;/tr&gt;</v>
      </c>
      <c r="Q1616" s="106" t="str">
        <f>IF(PayItems[[#This Row],[Date Added / Modified]]&gt;0,TEXT(PayItems[[#This Row],[Date Added / Modified]],"m/d/yyy"),"")</f>
        <v>10/2/2023</v>
      </c>
    </row>
    <row r="1617" spans="1:17" x14ac:dyDescent="0.3">
      <c r="A1617" s="6" t="s">
        <v>2863</v>
      </c>
      <c r="B1617" s="8" t="s">
        <v>2864</v>
      </c>
      <c r="C1617" s="8" t="s">
        <v>110</v>
      </c>
      <c r="D1617" s="8" t="s">
        <v>2865</v>
      </c>
      <c r="E1617" s="8" t="s">
        <v>63</v>
      </c>
      <c r="F1617" s="8">
        <v>0</v>
      </c>
      <c r="G1617" s="8">
        <v>3</v>
      </c>
      <c r="H1617" s="6" t="s">
        <v>344</v>
      </c>
      <c r="I1617" s="184" t="s">
        <v>11392</v>
      </c>
      <c r="J1617" s="184" t="s">
        <v>11392</v>
      </c>
      <c r="K1617" s="184" t="s">
        <v>11391</v>
      </c>
      <c r="L1617" s="8">
        <v>14</v>
      </c>
      <c r="M1617" s="116"/>
      <c r="P16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&lt;tr&gt;&lt;td&gt;60220-3500&lt;/td&gt;&lt;td&gt;3300mm span, 1500mm rise precast reinforced concrete box culvert&lt;/td&gt;&lt;td&gt;m&lt;/td&gt;&lt;td&gt;11 FEET SPAN, 5 FEET RISE PRECAST REINFORCED CONCRETE BOX CULVERT&lt;/td&gt;&lt;td&gt;LNFT&lt;/td&gt;&lt;td&gt;0&lt;/td&gt;&lt;td&gt;3&lt;/td&gt;&lt;td&gt;N&lt;/td&gt;&lt;td&gt; &lt;/td&gt;&lt;td&gt;&lt;/td&gt;&lt;/tr&gt;</v>
      </c>
      <c r="Q1617" s="106" t="str">
        <f>IF(PayItems[[#This Row],[Date Added / Modified]]&gt;0,TEXT(PayItems[[#This Row],[Date Added / Modified]],"m/d/yyy"),"")</f>
        <v/>
      </c>
    </row>
    <row r="1618" spans="1:17" x14ac:dyDescent="0.3">
      <c r="A1618" s="6" t="s">
        <v>2866</v>
      </c>
      <c r="B1618" s="8" t="s">
        <v>2867</v>
      </c>
      <c r="C1618" s="8" t="s">
        <v>110</v>
      </c>
      <c r="D1618" s="8" t="s">
        <v>2868</v>
      </c>
      <c r="E1618" s="8" t="s">
        <v>63</v>
      </c>
      <c r="F1618" s="8">
        <v>0</v>
      </c>
      <c r="G1618" s="8">
        <v>3</v>
      </c>
      <c r="H1618" s="6" t="s">
        <v>344</v>
      </c>
      <c r="I1618" s="184" t="s">
        <v>11392</v>
      </c>
      <c r="J1618" s="184" t="s">
        <v>11392</v>
      </c>
      <c r="K1618" s="184" t="s">
        <v>11391</v>
      </c>
      <c r="L1618" s="8">
        <v>14</v>
      </c>
      <c r="M1618" s="116"/>
      <c r="P16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&lt;tr&gt;&lt;td&gt;60220-3550&lt;/td&gt;&lt;td&gt;3300mm span, 1800mm rise precast reinforced concrete box culvert&lt;/td&gt;&lt;td&gt;m&lt;/td&gt;&lt;td&gt;11 FEET SPAN, 6 FEET RISE PRECAST REINFORCED CONCRETE BOX CULVERT&lt;/td&gt;&lt;td&gt;LNFT&lt;/td&gt;&lt;td&gt;0&lt;/td&gt;&lt;td&gt;3&lt;/td&gt;&lt;td&gt;N&lt;/td&gt;&lt;td&gt; &lt;/td&gt;&lt;td&gt;&lt;/td&gt;&lt;/tr&gt;</v>
      </c>
      <c r="Q1618" s="106" t="str">
        <f>IF(PayItems[[#This Row],[Date Added / Modified]]&gt;0,TEXT(PayItems[[#This Row],[Date Added / Modified]],"m/d/yyy"),"")</f>
        <v/>
      </c>
    </row>
    <row r="1619" spans="1:17" x14ac:dyDescent="0.3">
      <c r="A1619" s="6" t="s">
        <v>2869</v>
      </c>
      <c r="B1619" s="8" t="s">
        <v>2870</v>
      </c>
      <c r="C1619" s="8" t="s">
        <v>110</v>
      </c>
      <c r="D1619" s="8" t="s">
        <v>2871</v>
      </c>
      <c r="E1619" s="8" t="s">
        <v>63</v>
      </c>
      <c r="F1619" s="8">
        <v>0</v>
      </c>
      <c r="G1619" s="8">
        <v>3</v>
      </c>
      <c r="H1619" s="6" t="s">
        <v>344</v>
      </c>
      <c r="I1619" s="184" t="s">
        <v>11392</v>
      </c>
      <c r="J1619" s="184" t="s">
        <v>11392</v>
      </c>
      <c r="K1619" s="184" t="s">
        <v>11391</v>
      </c>
      <c r="L1619" s="8">
        <v>14</v>
      </c>
      <c r="M1619" s="116"/>
      <c r="P16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&lt;tr&gt;&lt;td&gt;60220-3600&lt;/td&gt;&lt;td&gt;3300mm span, 2100mm rise precast reinforced concrete box culvert&lt;/td&gt;&lt;td&gt;m&lt;/td&gt;&lt;td&gt;11 FEET SPAN, 7 FEET RISE PRECAST REINFORCED CONCRETE BOX CULVERT&lt;/td&gt;&lt;td&gt;LNFT&lt;/td&gt;&lt;td&gt;0&lt;/td&gt;&lt;td&gt;3&lt;/td&gt;&lt;td&gt;N&lt;/td&gt;&lt;td&gt; &lt;/td&gt;&lt;td&gt;&lt;/td&gt;&lt;/tr&gt;</v>
      </c>
      <c r="Q1619" s="106" t="str">
        <f>IF(PayItems[[#This Row],[Date Added / Modified]]&gt;0,TEXT(PayItems[[#This Row],[Date Added / Modified]],"m/d/yyy"),"")</f>
        <v/>
      </c>
    </row>
    <row r="1620" spans="1:17" x14ac:dyDescent="0.3">
      <c r="A1620" s="6" t="s">
        <v>2872</v>
      </c>
      <c r="B1620" s="8" t="s">
        <v>2873</v>
      </c>
      <c r="C1620" s="8" t="s">
        <v>110</v>
      </c>
      <c r="D1620" s="8" t="s">
        <v>2874</v>
      </c>
      <c r="E1620" s="8" t="s">
        <v>63</v>
      </c>
      <c r="F1620" s="8">
        <v>0</v>
      </c>
      <c r="G1620" s="8">
        <v>3</v>
      </c>
      <c r="H1620" s="6" t="s">
        <v>344</v>
      </c>
      <c r="I1620" s="184" t="s">
        <v>11392</v>
      </c>
      <c r="J1620" s="184" t="s">
        <v>11392</v>
      </c>
      <c r="K1620" s="184" t="s">
        <v>11391</v>
      </c>
      <c r="L1620" s="8">
        <v>14</v>
      </c>
      <c r="M1620" s="116"/>
      <c r="P16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&lt;tr&gt;&lt;td&gt;60220-3650&lt;/td&gt;&lt;td&gt;3300mm span, 2400mm rise precast reinforced concrete box culvert&lt;/td&gt;&lt;td&gt;m&lt;/td&gt;&lt;td&gt;11 FEET SPAN, 8 FEET RISE PRECAST REINFORCED CONCRETE BOX CULVERT&lt;/td&gt;&lt;td&gt;LNFT&lt;/td&gt;&lt;td&gt;0&lt;/td&gt;&lt;td&gt;3&lt;/td&gt;&lt;td&gt;N&lt;/td&gt;&lt;td&gt; &lt;/td&gt;&lt;td&gt;&lt;/td&gt;&lt;/tr&gt;</v>
      </c>
      <c r="Q1620" s="106" t="str">
        <f>IF(PayItems[[#This Row],[Date Added / Modified]]&gt;0,TEXT(PayItems[[#This Row],[Date Added / Modified]],"m/d/yyy"),"")</f>
        <v/>
      </c>
    </row>
    <row r="1621" spans="1:17" x14ac:dyDescent="0.3">
      <c r="A1621" s="6" t="s">
        <v>2875</v>
      </c>
      <c r="B1621" s="8" t="s">
        <v>2876</v>
      </c>
      <c r="C1621" s="8" t="s">
        <v>110</v>
      </c>
      <c r="D1621" s="8" t="s">
        <v>2877</v>
      </c>
      <c r="E1621" s="8" t="s">
        <v>63</v>
      </c>
      <c r="F1621" s="8">
        <v>0</v>
      </c>
      <c r="G1621" s="8">
        <v>3</v>
      </c>
      <c r="H1621" s="6" t="s">
        <v>344</v>
      </c>
      <c r="I1621" s="184" t="s">
        <v>11392</v>
      </c>
      <c r="J1621" s="184" t="s">
        <v>11392</v>
      </c>
      <c r="K1621" s="184" t="s">
        <v>11391</v>
      </c>
      <c r="L1621" s="8">
        <v>14</v>
      </c>
      <c r="M1621" s="116"/>
      <c r="P16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&lt;tr&gt;&lt;td&gt;60220-3700&lt;/td&gt;&lt;td&gt;3300mm span, 2700mm rise precast reinforced concrete box culvert&lt;/td&gt;&lt;td&gt;m&lt;/td&gt;&lt;td&gt;11 FEET SPAN, 9 FEET RISE PRECAST REINFORCED CONCRETE BOX CULVERT&lt;/td&gt;&lt;td&gt;LNFT&lt;/td&gt;&lt;td&gt;0&lt;/td&gt;&lt;td&gt;3&lt;/td&gt;&lt;td&gt;N&lt;/td&gt;&lt;td&gt; &lt;/td&gt;&lt;td&gt;&lt;/td&gt;&lt;/tr&gt;</v>
      </c>
      <c r="Q1621" s="106" t="str">
        <f>IF(PayItems[[#This Row],[Date Added / Modified]]&gt;0,TEXT(PayItems[[#This Row],[Date Added / Modified]],"m/d/yyy"),"")</f>
        <v/>
      </c>
    </row>
    <row r="1622" spans="1:17" x14ac:dyDescent="0.3">
      <c r="A1622" s="6" t="s">
        <v>2878</v>
      </c>
      <c r="B1622" s="8" t="s">
        <v>2879</v>
      </c>
      <c r="C1622" s="8" t="s">
        <v>110</v>
      </c>
      <c r="D1622" s="8" t="s">
        <v>2880</v>
      </c>
      <c r="E1622" s="8" t="s">
        <v>63</v>
      </c>
      <c r="F1622" s="8">
        <v>0</v>
      </c>
      <c r="G1622" s="8">
        <v>3</v>
      </c>
      <c r="H1622" s="6" t="s">
        <v>344</v>
      </c>
      <c r="I1622" s="184" t="s">
        <v>11392</v>
      </c>
      <c r="J1622" s="184" t="s">
        <v>11392</v>
      </c>
      <c r="K1622" s="184" t="s">
        <v>11391</v>
      </c>
      <c r="L1622" s="8">
        <v>14</v>
      </c>
      <c r="M1622" s="116"/>
      <c r="P16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&lt;tr&gt;&lt;td&gt;60220-3750&lt;/td&gt;&lt;td&gt;3300mm span, 3000mm rise precast reinforced concrete box culvert&lt;/td&gt;&lt;td&gt;m&lt;/td&gt;&lt;td&gt;11 FEET SPAN, 10 FEET RISE PRECAST REINFORCED CONCRETE BOX CULVERT&lt;/td&gt;&lt;td&gt;LNFT&lt;/td&gt;&lt;td&gt;0&lt;/td&gt;&lt;td&gt;3&lt;/td&gt;&lt;td&gt;N&lt;/td&gt;&lt;td&gt; &lt;/td&gt;&lt;td&gt;&lt;/td&gt;&lt;/tr&gt;</v>
      </c>
      <c r="Q1622" s="106" t="str">
        <f>IF(PayItems[[#This Row],[Date Added / Modified]]&gt;0,TEXT(PayItems[[#This Row],[Date Added / Modified]],"m/d/yyy"),"")</f>
        <v/>
      </c>
    </row>
    <row r="1623" spans="1:17" x14ac:dyDescent="0.3">
      <c r="A1623" s="6" t="s">
        <v>2881</v>
      </c>
      <c r="B1623" s="8" t="s">
        <v>2882</v>
      </c>
      <c r="C1623" s="8" t="s">
        <v>110</v>
      </c>
      <c r="D1623" s="8" t="s">
        <v>2883</v>
      </c>
      <c r="E1623" s="8" t="s">
        <v>63</v>
      </c>
      <c r="F1623" s="8">
        <v>0</v>
      </c>
      <c r="G1623" s="8">
        <v>3</v>
      </c>
      <c r="H1623" s="6" t="s">
        <v>344</v>
      </c>
      <c r="I1623" s="184" t="s">
        <v>11392</v>
      </c>
      <c r="J1623" s="184" t="s">
        <v>11392</v>
      </c>
      <c r="K1623" s="184" t="s">
        <v>11391</v>
      </c>
      <c r="L1623" s="8">
        <v>14</v>
      </c>
      <c r="M1623" s="116"/>
      <c r="P16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&lt;tr&gt;&lt;td&gt;60220-3800&lt;/td&gt;&lt;td&gt;3300mm span, 3300mm rise precast reinforced concrete box culvert&lt;/td&gt;&lt;td&gt;m&lt;/td&gt;&lt;td&gt;11 FEET SPAN, 11 FEET RISE PRECAST REINFORCED CONCRETE BOX CULVERT&lt;/td&gt;&lt;td&gt;LNFT&lt;/td&gt;&lt;td&gt;0&lt;/td&gt;&lt;td&gt;3&lt;/td&gt;&lt;td&gt;N&lt;/td&gt;&lt;td&gt; &lt;/td&gt;&lt;td&gt;&lt;/td&gt;&lt;/tr&gt;</v>
      </c>
      <c r="Q1623" s="106" t="str">
        <f>IF(PayItems[[#This Row],[Date Added / Modified]]&gt;0,TEXT(PayItems[[#This Row],[Date Added / Modified]],"m/d/yyy"),"")</f>
        <v/>
      </c>
    </row>
    <row r="1624" spans="1:17" x14ac:dyDescent="0.3">
      <c r="A1624" s="6" t="s">
        <v>2884</v>
      </c>
      <c r="B1624" s="8" t="s">
        <v>2885</v>
      </c>
      <c r="C1624" s="8" t="s">
        <v>110</v>
      </c>
      <c r="D1624" s="8" t="s">
        <v>2886</v>
      </c>
      <c r="E1624" s="8" t="s">
        <v>63</v>
      </c>
      <c r="F1624" s="8">
        <v>0</v>
      </c>
      <c r="G1624" s="8">
        <v>3</v>
      </c>
      <c r="H1624" s="6" t="s">
        <v>344</v>
      </c>
      <c r="I1624" s="184" t="s">
        <v>11392</v>
      </c>
      <c r="J1624" s="184" t="s">
        <v>11392</v>
      </c>
      <c r="K1624" s="184" t="s">
        <v>11391</v>
      </c>
      <c r="L1624" s="8">
        <v>14</v>
      </c>
      <c r="M1624" s="116"/>
      <c r="P16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&lt;tr&gt;&lt;td&gt;60220-3850&lt;/td&gt;&lt;td&gt;3300mm span, 3600mm rise precast reinforced concrete box culvert&lt;/td&gt;&lt;td&gt;m&lt;/td&gt;&lt;td&gt;11 FEET SPAN, 12 FEET RISE PRECAST REINFORCED CONCRETE BOX CULVERT&lt;/td&gt;&lt;td&gt;LNFT&lt;/td&gt;&lt;td&gt;0&lt;/td&gt;&lt;td&gt;3&lt;/td&gt;&lt;td&gt;N&lt;/td&gt;&lt;td&gt; &lt;/td&gt;&lt;td&gt;&lt;/td&gt;&lt;/tr&gt;</v>
      </c>
      <c r="Q1624" s="106" t="str">
        <f>IF(PayItems[[#This Row],[Date Added / Modified]]&gt;0,TEXT(PayItems[[#This Row],[Date Added / Modified]],"m/d/yyy"),"")</f>
        <v/>
      </c>
    </row>
    <row r="1625" spans="1:17" x14ac:dyDescent="0.3">
      <c r="A1625" s="6" t="s">
        <v>2887</v>
      </c>
      <c r="B1625" s="8" t="s">
        <v>2888</v>
      </c>
      <c r="C1625" s="8" t="s">
        <v>110</v>
      </c>
      <c r="D1625" s="8" t="s">
        <v>2889</v>
      </c>
      <c r="E1625" s="8" t="s">
        <v>63</v>
      </c>
      <c r="F1625" s="8">
        <v>0</v>
      </c>
      <c r="G1625" s="8">
        <v>3</v>
      </c>
      <c r="H1625" s="6" t="s">
        <v>344</v>
      </c>
      <c r="I1625" s="184" t="s">
        <v>11392</v>
      </c>
      <c r="J1625" s="184" t="s">
        <v>11392</v>
      </c>
      <c r="K1625" s="184" t="s">
        <v>11391</v>
      </c>
      <c r="L1625" s="8">
        <v>14</v>
      </c>
      <c r="M1625" s="116"/>
      <c r="P16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&lt;tr&gt;&lt;td&gt;60220-3900&lt;/td&gt;&lt;td&gt;3300mm span, 4200mm rise precast reinforced concrete box culvert&lt;/td&gt;&lt;td&gt;m&lt;/td&gt;&lt;td&gt;11 FEET SPAN, 14 FEET RISE PRECAST REINFORCED CONCRETE BOX CULVERT&lt;/td&gt;&lt;td&gt;LNFT&lt;/td&gt;&lt;td&gt;0&lt;/td&gt;&lt;td&gt;3&lt;/td&gt;&lt;td&gt;N&lt;/td&gt;&lt;td&gt; &lt;/td&gt;&lt;td&gt;&lt;/td&gt;&lt;/tr&gt;</v>
      </c>
      <c r="Q1625" s="106" t="str">
        <f>IF(PayItems[[#This Row],[Date Added / Modified]]&gt;0,TEXT(PayItems[[#This Row],[Date Added / Modified]],"m/d/yyy"),"")</f>
        <v/>
      </c>
    </row>
    <row r="1626" spans="1:17" x14ac:dyDescent="0.3">
      <c r="A1626" s="6" t="s">
        <v>2890</v>
      </c>
      <c r="B1626" s="8" t="s">
        <v>2891</v>
      </c>
      <c r="C1626" s="8" t="s">
        <v>110</v>
      </c>
      <c r="D1626" s="8" t="s">
        <v>2892</v>
      </c>
      <c r="E1626" s="8" t="s">
        <v>63</v>
      </c>
      <c r="F1626" s="8">
        <v>0</v>
      </c>
      <c r="G1626" s="8">
        <v>3</v>
      </c>
      <c r="H1626" s="6" t="s">
        <v>344</v>
      </c>
      <c r="I1626" s="184" t="s">
        <v>11392</v>
      </c>
      <c r="J1626" s="184" t="s">
        <v>11392</v>
      </c>
      <c r="K1626" s="184" t="s">
        <v>11391</v>
      </c>
      <c r="L1626" s="8">
        <v>14</v>
      </c>
      <c r="M1626" s="116"/>
      <c r="P16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&lt;tr&gt;&lt;td&gt;60220-3950&lt;/td&gt;&lt;td&gt;3300mm span, 4800mm rise precast reinforced concrete box culvert&lt;/td&gt;&lt;td&gt;m&lt;/td&gt;&lt;td&gt;11 FEET SPAN, 16 FEET RISE PRECAST REINFORCED CONCRETE BOX CULVERT&lt;/td&gt;&lt;td&gt;LNFT&lt;/td&gt;&lt;td&gt;0&lt;/td&gt;&lt;td&gt;3&lt;/td&gt;&lt;td&gt;N&lt;/td&gt;&lt;td&gt; &lt;/td&gt;&lt;td&gt;&lt;/td&gt;&lt;/tr&gt;</v>
      </c>
      <c r="Q1626" s="106" t="str">
        <f>IF(PayItems[[#This Row],[Date Added / Modified]]&gt;0,TEXT(PayItems[[#This Row],[Date Added / Modified]],"m/d/yyy"),"")</f>
        <v/>
      </c>
    </row>
    <row r="1627" spans="1:17" x14ac:dyDescent="0.3">
      <c r="A1627" s="106" t="s">
        <v>10871</v>
      </c>
      <c r="B1627" s="45" t="s">
        <v>10872</v>
      </c>
      <c r="C1627" s="104" t="s">
        <v>110</v>
      </c>
      <c r="D1627" s="45" t="s">
        <v>10873</v>
      </c>
      <c r="E1627" s="104" t="s">
        <v>63</v>
      </c>
      <c r="F1627" s="104">
        <v>0</v>
      </c>
      <c r="G1627" s="104">
        <v>3</v>
      </c>
      <c r="H1627" s="88" t="s">
        <v>344</v>
      </c>
      <c r="I1627" s="184" t="s">
        <v>11392</v>
      </c>
      <c r="J1627" s="184" t="s">
        <v>11392</v>
      </c>
      <c r="K1627" s="184" t="s">
        <v>11391</v>
      </c>
      <c r="L1627" s="104">
        <v>14</v>
      </c>
      <c r="M1627" s="116">
        <v>42740</v>
      </c>
      <c r="N1627" s="106" t="s">
        <v>9971</v>
      </c>
      <c r="O1627" s="106"/>
      <c r="P16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&lt;tr&gt;&lt;td&gt;60220-3960&lt;/td&gt;&lt;td&gt;3600mm span, 900mm rise precast reinforced concrete box culvert&lt;/td&gt;&lt;td&gt;m&lt;/td&gt;&lt;td&gt;12 FEET SPAN, 3 FEET RISE, PRECAST REINFORCED CONCRETE BOX CULVERT&lt;/td&gt;&lt;td&gt;LNFT&lt;/td&gt;&lt;td&gt;0&lt;/td&gt;&lt;td&gt;3&lt;/td&gt;&lt;td&gt;N&lt;/td&gt;&lt;td&gt;1/5/2017&lt;/td&gt;&lt;td&gt;&lt;/td&gt;&lt;/tr&gt;</v>
      </c>
      <c r="Q1627" s="106" t="str">
        <f>IF(PayItems[[#This Row],[Date Added / Modified]]&gt;0,TEXT(PayItems[[#This Row],[Date Added / Modified]],"m/d/yyy"),"")</f>
        <v>1/5/2017</v>
      </c>
    </row>
    <row r="1628" spans="1:17" x14ac:dyDescent="0.3">
      <c r="A1628" s="106" t="s">
        <v>10813</v>
      </c>
      <c r="B1628" s="45" t="s">
        <v>10814</v>
      </c>
      <c r="C1628" s="104" t="s">
        <v>110</v>
      </c>
      <c r="D1628" s="45" t="s">
        <v>10815</v>
      </c>
      <c r="E1628" s="104" t="s">
        <v>63</v>
      </c>
      <c r="F1628" s="104">
        <v>0</v>
      </c>
      <c r="G1628" s="104">
        <v>3</v>
      </c>
      <c r="H1628" s="88" t="s">
        <v>344</v>
      </c>
      <c r="I1628" s="184" t="s">
        <v>11392</v>
      </c>
      <c r="J1628" s="184" t="s">
        <v>11392</v>
      </c>
      <c r="K1628" s="184" t="s">
        <v>11391</v>
      </c>
      <c r="L1628" s="104">
        <v>14</v>
      </c>
      <c r="M1628" s="116">
        <v>42564</v>
      </c>
      <c r="N1628" s="106" t="s">
        <v>9971</v>
      </c>
      <c r="O1628" s="106"/>
      <c r="P16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&lt;tr&gt;&lt;td&gt;60220-3965&lt;/td&gt;&lt;td&gt;3600mm span, 1200mm rise precast reinforced concrete box culvert&lt;/td&gt;&lt;td&gt;m&lt;/td&gt;&lt;td&gt;12 FEET SPAN, 4 FEET RISE, PRECAST REINFORCED CONCRETE BOX CULVERT&lt;/td&gt;&lt;td&gt;LNFT&lt;/td&gt;&lt;td&gt;0&lt;/td&gt;&lt;td&gt;3&lt;/td&gt;&lt;td&gt;N&lt;/td&gt;&lt;td&gt;7/13/2016&lt;/td&gt;&lt;td&gt;&lt;/td&gt;&lt;/tr&gt;</v>
      </c>
      <c r="Q1628" s="106" t="str">
        <f>IF(PayItems[[#This Row],[Date Added / Modified]]&gt;0,TEXT(PayItems[[#This Row],[Date Added / Modified]],"m/d/yyy"),"")</f>
        <v>7/13/2016</v>
      </c>
    </row>
    <row r="1629" spans="1:17" x14ac:dyDescent="0.3">
      <c r="A1629" s="6" t="s">
        <v>2893</v>
      </c>
      <c r="B1629" s="8" t="s">
        <v>2894</v>
      </c>
      <c r="C1629" s="8" t="s">
        <v>110</v>
      </c>
      <c r="D1629" s="8" t="s">
        <v>2895</v>
      </c>
      <c r="E1629" s="8" t="s">
        <v>63</v>
      </c>
      <c r="F1629" s="8">
        <v>0</v>
      </c>
      <c r="G1629" s="8">
        <v>3</v>
      </c>
      <c r="H1629" s="6" t="s">
        <v>344</v>
      </c>
      <c r="I1629" s="184" t="s">
        <v>11392</v>
      </c>
      <c r="J1629" s="184" t="s">
        <v>11392</v>
      </c>
      <c r="K1629" s="184" t="s">
        <v>11391</v>
      </c>
      <c r="L1629" s="8">
        <v>14</v>
      </c>
      <c r="M1629" s="116"/>
      <c r="P16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&lt;tr&gt;&lt;td&gt;60220-3970&lt;/td&gt;&lt;td&gt;3600mm span, 1500mm rise precast reinforced concrete box culvert&lt;/td&gt;&lt;td&gt;m&lt;/td&gt;&lt;td&gt;12 FEET SPAN, 5 FEET RISE, PRECAST REINFORCED CONCRETE BOX CULVERT&lt;/td&gt;&lt;td&gt;LNFT&lt;/td&gt;&lt;td&gt;0&lt;/td&gt;&lt;td&gt;3&lt;/td&gt;&lt;td&gt;N&lt;/td&gt;&lt;td&gt; &lt;/td&gt;&lt;td&gt;&lt;/td&gt;&lt;/tr&gt;</v>
      </c>
      <c r="Q1629" s="106" t="str">
        <f>IF(PayItems[[#This Row],[Date Added / Modified]]&gt;0,TEXT(PayItems[[#This Row],[Date Added / Modified]],"m/d/yyy"),"")</f>
        <v/>
      </c>
    </row>
    <row r="1630" spans="1:17" x14ac:dyDescent="0.3">
      <c r="A1630" s="6" t="s">
        <v>2896</v>
      </c>
      <c r="B1630" s="8" t="s">
        <v>2897</v>
      </c>
      <c r="C1630" s="8" t="s">
        <v>110</v>
      </c>
      <c r="D1630" s="8" t="s">
        <v>2898</v>
      </c>
      <c r="E1630" s="8" t="s">
        <v>63</v>
      </c>
      <c r="F1630" s="8">
        <v>0</v>
      </c>
      <c r="G1630" s="8">
        <v>3</v>
      </c>
      <c r="H1630" s="6" t="s">
        <v>344</v>
      </c>
      <c r="I1630" s="184" t="s">
        <v>11392</v>
      </c>
      <c r="J1630" s="184" t="s">
        <v>11392</v>
      </c>
      <c r="K1630" s="184" t="s">
        <v>11391</v>
      </c>
      <c r="L1630" s="8">
        <v>14</v>
      </c>
      <c r="M1630" s="116"/>
      <c r="P16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&lt;tr&gt;&lt;td&gt;60220-3975&lt;/td&gt;&lt;td&gt;3600mm span, 1800mm rise precast reinforced concrete box culvert&lt;/td&gt;&lt;td&gt;m&lt;/td&gt;&lt;td&gt;12 FEET SPAN, 6 FEET RISE, PRECAST REINFORCED CONCRETE BOX CULVERT&lt;/td&gt;&lt;td&gt;LNFT&lt;/td&gt;&lt;td&gt;0&lt;/td&gt;&lt;td&gt;3&lt;/td&gt;&lt;td&gt;N&lt;/td&gt;&lt;td&gt; &lt;/td&gt;&lt;td&gt;&lt;/td&gt;&lt;/tr&gt;</v>
      </c>
      <c r="Q1630" s="106" t="str">
        <f>IF(PayItems[[#This Row],[Date Added / Modified]]&gt;0,TEXT(PayItems[[#This Row],[Date Added / Modified]],"m/d/yyy"),"")</f>
        <v/>
      </c>
    </row>
    <row r="1631" spans="1:17" x14ac:dyDescent="0.3">
      <c r="A1631" s="6" t="s">
        <v>2899</v>
      </c>
      <c r="B1631" s="8" t="s">
        <v>2900</v>
      </c>
      <c r="C1631" s="8" t="s">
        <v>110</v>
      </c>
      <c r="D1631" s="8" t="s">
        <v>2901</v>
      </c>
      <c r="E1631" s="8" t="s">
        <v>63</v>
      </c>
      <c r="F1631" s="8">
        <v>0</v>
      </c>
      <c r="G1631" s="8">
        <v>3</v>
      </c>
      <c r="H1631" s="6" t="s">
        <v>344</v>
      </c>
      <c r="I1631" s="184" t="s">
        <v>11392</v>
      </c>
      <c r="J1631" s="184" t="s">
        <v>11392</v>
      </c>
      <c r="K1631" s="184" t="s">
        <v>11391</v>
      </c>
      <c r="L1631" s="8">
        <v>14</v>
      </c>
      <c r="M1631" s="116"/>
      <c r="P16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&lt;tr&gt;&lt;td&gt;60220-4000&lt;/td&gt;&lt;td&gt;3600mm span, 2100mm rise precast reinforced concrete box culvert&lt;/td&gt;&lt;td&gt;m&lt;/td&gt;&lt;td&gt;12 FEET SPAN, 7 FEET RISE PRECAST REINFORCED CONCRETE BOX CULVERT&lt;/td&gt;&lt;td&gt;LNFT&lt;/td&gt;&lt;td&gt;0&lt;/td&gt;&lt;td&gt;3&lt;/td&gt;&lt;td&gt;N&lt;/td&gt;&lt;td&gt; &lt;/td&gt;&lt;td&gt;&lt;/td&gt;&lt;/tr&gt;</v>
      </c>
      <c r="Q1631" s="106" t="str">
        <f>IF(PayItems[[#This Row],[Date Added / Modified]]&gt;0,TEXT(PayItems[[#This Row],[Date Added / Modified]],"m/d/yyy"),"")</f>
        <v/>
      </c>
    </row>
    <row r="1632" spans="1:17" x14ac:dyDescent="0.3">
      <c r="A1632" s="6" t="s">
        <v>2902</v>
      </c>
      <c r="B1632" s="8" t="s">
        <v>2903</v>
      </c>
      <c r="C1632" s="8" t="s">
        <v>110</v>
      </c>
      <c r="D1632" s="8" t="s">
        <v>2904</v>
      </c>
      <c r="E1632" s="8" t="s">
        <v>63</v>
      </c>
      <c r="F1632" s="8">
        <v>0</v>
      </c>
      <c r="G1632" s="8">
        <v>3</v>
      </c>
      <c r="H1632" s="6" t="s">
        <v>344</v>
      </c>
      <c r="I1632" s="184" t="s">
        <v>11392</v>
      </c>
      <c r="J1632" s="184" t="s">
        <v>11392</v>
      </c>
      <c r="K1632" s="184" t="s">
        <v>11391</v>
      </c>
      <c r="L1632" s="8">
        <v>14</v>
      </c>
      <c r="M1632" s="116"/>
      <c r="P16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&lt;tr&gt;&lt;td&gt;60220-4050&lt;/td&gt;&lt;td&gt;3600mm span, 2400mm rise precast reinforced concrete box culvert&lt;/td&gt;&lt;td&gt;m&lt;/td&gt;&lt;td&gt;12 FEET SPAN, 8 FEET RISE PRECAST REINFORCED CONCRETE BOX CULVERT&lt;/td&gt;&lt;td&gt;LNFT&lt;/td&gt;&lt;td&gt;0&lt;/td&gt;&lt;td&gt;3&lt;/td&gt;&lt;td&gt;N&lt;/td&gt;&lt;td&gt; &lt;/td&gt;&lt;td&gt;&lt;/td&gt;&lt;/tr&gt;</v>
      </c>
      <c r="Q1632" s="106" t="str">
        <f>IF(PayItems[[#This Row],[Date Added / Modified]]&gt;0,TEXT(PayItems[[#This Row],[Date Added / Modified]],"m/d/yyy"),"")</f>
        <v/>
      </c>
    </row>
    <row r="1633" spans="1:17" x14ac:dyDescent="0.3">
      <c r="A1633" s="6" t="s">
        <v>2905</v>
      </c>
      <c r="B1633" s="8" t="s">
        <v>2906</v>
      </c>
      <c r="C1633" s="8" t="s">
        <v>110</v>
      </c>
      <c r="D1633" s="8" t="s">
        <v>2907</v>
      </c>
      <c r="E1633" s="8" t="s">
        <v>63</v>
      </c>
      <c r="F1633" s="8">
        <v>0</v>
      </c>
      <c r="G1633" s="8">
        <v>3</v>
      </c>
      <c r="H1633" s="6" t="s">
        <v>344</v>
      </c>
      <c r="I1633" s="184" t="s">
        <v>11392</v>
      </c>
      <c r="J1633" s="184" t="s">
        <v>11392</v>
      </c>
      <c r="K1633" s="184" t="s">
        <v>11391</v>
      </c>
      <c r="L1633" s="8">
        <v>14</v>
      </c>
      <c r="M1633" s="116"/>
      <c r="P16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&lt;tr&gt;&lt;td&gt;60220-4100&lt;/td&gt;&lt;td&gt;3600mm span, 2700mm rise precast reinforced concrete box culvert&lt;/td&gt;&lt;td&gt;m&lt;/td&gt;&lt;td&gt;12 FEET SPAN, 9 FEET RISE PRECAST REINFORCED CONCRETE BOX CULVERT&lt;/td&gt;&lt;td&gt;LNFT&lt;/td&gt;&lt;td&gt;0&lt;/td&gt;&lt;td&gt;3&lt;/td&gt;&lt;td&gt;N&lt;/td&gt;&lt;td&gt; &lt;/td&gt;&lt;td&gt;&lt;/td&gt;&lt;/tr&gt;</v>
      </c>
      <c r="Q1633" s="106" t="str">
        <f>IF(PayItems[[#This Row],[Date Added / Modified]]&gt;0,TEXT(PayItems[[#This Row],[Date Added / Modified]],"m/d/yyy"),"")</f>
        <v/>
      </c>
    </row>
    <row r="1634" spans="1:17" x14ac:dyDescent="0.3">
      <c r="A1634" s="6" t="s">
        <v>2908</v>
      </c>
      <c r="B1634" s="8" t="s">
        <v>2909</v>
      </c>
      <c r="C1634" s="8" t="s">
        <v>110</v>
      </c>
      <c r="D1634" s="8" t="s">
        <v>2910</v>
      </c>
      <c r="E1634" s="8" t="s">
        <v>63</v>
      </c>
      <c r="F1634" s="8">
        <v>0</v>
      </c>
      <c r="G1634" s="8">
        <v>3</v>
      </c>
      <c r="H1634" s="6" t="s">
        <v>344</v>
      </c>
      <c r="I1634" s="184" t="s">
        <v>11392</v>
      </c>
      <c r="J1634" s="184" t="s">
        <v>11392</v>
      </c>
      <c r="K1634" s="184" t="s">
        <v>11391</v>
      </c>
      <c r="L1634" s="8">
        <v>14</v>
      </c>
      <c r="M1634" s="116"/>
      <c r="P16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&lt;tr&gt;&lt;td&gt;60220-4150&lt;/td&gt;&lt;td&gt;3600mm span, 3000mm rise precast reinforced concrete box culvert&lt;/td&gt;&lt;td&gt;m&lt;/td&gt;&lt;td&gt;12 FEET SPAN, 10 FEET RISE PRECAST REINFORCED CONCRETE BOX CULVERT&lt;/td&gt;&lt;td&gt;LNFT&lt;/td&gt;&lt;td&gt;0&lt;/td&gt;&lt;td&gt;3&lt;/td&gt;&lt;td&gt;N&lt;/td&gt;&lt;td&gt; &lt;/td&gt;&lt;td&gt;&lt;/td&gt;&lt;/tr&gt;</v>
      </c>
      <c r="Q1634" s="106" t="str">
        <f>IF(PayItems[[#This Row],[Date Added / Modified]]&gt;0,TEXT(PayItems[[#This Row],[Date Added / Modified]],"m/d/yyy"),"")</f>
        <v/>
      </c>
    </row>
    <row r="1635" spans="1:17" x14ac:dyDescent="0.3">
      <c r="A1635" s="6" t="s">
        <v>2911</v>
      </c>
      <c r="B1635" s="8" t="s">
        <v>2912</v>
      </c>
      <c r="C1635" s="8" t="s">
        <v>110</v>
      </c>
      <c r="D1635" s="8" t="s">
        <v>2913</v>
      </c>
      <c r="E1635" s="8" t="s">
        <v>63</v>
      </c>
      <c r="F1635" s="8">
        <v>0</v>
      </c>
      <c r="G1635" s="8">
        <v>3</v>
      </c>
      <c r="H1635" s="6" t="s">
        <v>344</v>
      </c>
      <c r="I1635" s="184" t="s">
        <v>11392</v>
      </c>
      <c r="J1635" s="184" t="s">
        <v>11392</v>
      </c>
      <c r="K1635" s="184" t="s">
        <v>11391</v>
      </c>
      <c r="L1635" s="8">
        <v>14</v>
      </c>
      <c r="M1635" s="116"/>
      <c r="P16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&lt;tr&gt;&lt;td&gt;60220-4200&lt;/td&gt;&lt;td&gt;3600mm span, 3300mm rise precast reinforced concrete box culvert&lt;/td&gt;&lt;td&gt;m&lt;/td&gt;&lt;td&gt;12 FEET SPAN, 11 FEET RISE PRECAST REINFORCED CONCRETE BOX CULVERT&lt;/td&gt;&lt;td&gt;LNFT&lt;/td&gt;&lt;td&gt;0&lt;/td&gt;&lt;td&gt;3&lt;/td&gt;&lt;td&gt;N&lt;/td&gt;&lt;td&gt; &lt;/td&gt;&lt;td&gt;&lt;/td&gt;&lt;/tr&gt;</v>
      </c>
      <c r="Q1635" s="106" t="str">
        <f>IF(PayItems[[#This Row],[Date Added / Modified]]&gt;0,TEXT(PayItems[[#This Row],[Date Added / Modified]],"m/d/yyy"),"")</f>
        <v/>
      </c>
    </row>
    <row r="1636" spans="1:17" s="106" customFormat="1" x14ac:dyDescent="0.3">
      <c r="A1636" s="6" t="s">
        <v>2914</v>
      </c>
      <c r="B1636" s="8" t="s">
        <v>2915</v>
      </c>
      <c r="C1636" s="8" t="s">
        <v>110</v>
      </c>
      <c r="D1636" s="8" t="s">
        <v>2916</v>
      </c>
      <c r="E1636" s="8" t="s">
        <v>63</v>
      </c>
      <c r="F1636" s="8">
        <v>0</v>
      </c>
      <c r="G1636" s="8">
        <v>3</v>
      </c>
      <c r="H1636" s="6" t="s">
        <v>344</v>
      </c>
      <c r="I1636" s="184" t="s">
        <v>11392</v>
      </c>
      <c r="J1636" s="184" t="s">
        <v>11392</v>
      </c>
      <c r="K1636" s="184" t="s">
        <v>11391</v>
      </c>
      <c r="L1636" s="8">
        <v>14</v>
      </c>
      <c r="M1636" s="116"/>
      <c r="N1636" s="6"/>
      <c r="O1636" s="6"/>
      <c r="P16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&lt;tr&gt;&lt;td&gt;60220-4250&lt;/td&gt;&lt;td&gt;3600mm span, 3600mm rise precast reinforced concrete box culvert&lt;/td&gt;&lt;td&gt;m&lt;/td&gt;&lt;td&gt;12 FEET SPAN, 12 FEET RISE PRECAST REINFORCED CONCRETE BOX CULVERT&lt;/td&gt;&lt;td&gt;LNFT&lt;/td&gt;&lt;td&gt;0&lt;/td&gt;&lt;td&gt;3&lt;/td&gt;&lt;td&gt;N&lt;/td&gt;&lt;td&gt; &lt;/td&gt;&lt;td&gt;&lt;/td&gt;&lt;/tr&gt;</v>
      </c>
      <c r="Q1636" s="106" t="str">
        <f>IF(PayItems[[#This Row],[Date Added / Modified]]&gt;0,TEXT(PayItems[[#This Row],[Date Added / Modified]],"m/d/yyy"),"")</f>
        <v/>
      </c>
    </row>
    <row r="1637" spans="1:17" s="106" customFormat="1" x14ac:dyDescent="0.3">
      <c r="A1637" s="6" t="s">
        <v>2917</v>
      </c>
      <c r="B1637" s="8" t="s">
        <v>2918</v>
      </c>
      <c r="C1637" s="8" t="s">
        <v>110</v>
      </c>
      <c r="D1637" s="8" t="s">
        <v>2919</v>
      </c>
      <c r="E1637" s="8" t="s">
        <v>63</v>
      </c>
      <c r="F1637" s="8">
        <v>0</v>
      </c>
      <c r="G1637" s="8">
        <v>3</v>
      </c>
      <c r="H1637" s="6" t="s">
        <v>344</v>
      </c>
      <c r="I1637" s="184" t="s">
        <v>11392</v>
      </c>
      <c r="J1637" s="184" t="s">
        <v>11392</v>
      </c>
      <c r="K1637" s="184" t="s">
        <v>11391</v>
      </c>
      <c r="L1637" s="8">
        <v>14</v>
      </c>
      <c r="M1637" s="116"/>
      <c r="N1637" s="6"/>
      <c r="O1637" s="6"/>
      <c r="P16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&lt;tr&gt;&lt;td&gt;60220-4300&lt;/td&gt;&lt;td&gt;3600mm span, 4200mm rise precast reinforced concrete box culvert&lt;/td&gt;&lt;td&gt;m&lt;/td&gt;&lt;td&gt;12 FEET SPAN, 14 FEET RISE PRECAST REINFORCED CONCRETE BOX CULVERT&lt;/td&gt;&lt;td&gt;LNFT&lt;/td&gt;&lt;td&gt;0&lt;/td&gt;&lt;td&gt;3&lt;/td&gt;&lt;td&gt;N&lt;/td&gt;&lt;td&gt; &lt;/td&gt;&lt;td&gt;&lt;/td&gt;&lt;/tr&gt;</v>
      </c>
      <c r="Q1637" s="106" t="str">
        <f>IF(PayItems[[#This Row],[Date Added / Modified]]&gt;0,TEXT(PayItems[[#This Row],[Date Added / Modified]],"m/d/yyy"),"")</f>
        <v/>
      </c>
    </row>
    <row r="1638" spans="1:17" s="106" customFormat="1" x14ac:dyDescent="0.3">
      <c r="A1638" s="6" t="s">
        <v>2920</v>
      </c>
      <c r="B1638" s="8" t="s">
        <v>2921</v>
      </c>
      <c r="C1638" s="8" t="s">
        <v>110</v>
      </c>
      <c r="D1638" s="8" t="s">
        <v>2922</v>
      </c>
      <c r="E1638" s="8" t="s">
        <v>63</v>
      </c>
      <c r="F1638" s="8">
        <v>0</v>
      </c>
      <c r="G1638" s="8">
        <v>3</v>
      </c>
      <c r="H1638" s="6" t="s">
        <v>344</v>
      </c>
      <c r="I1638" s="184" t="s">
        <v>11392</v>
      </c>
      <c r="J1638" s="184" t="s">
        <v>11392</v>
      </c>
      <c r="K1638" s="184" t="s">
        <v>11391</v>
      </c>
      <c r="L1638" s="8">
        <v>14</v>
      </c>
      <c r="M1638" s="116"/>
      <c r="N1638" s="6"/>
      <c r="O1638" s="6"/>
      <c r="P16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&lt;tr&gt;&lt;td&gt;60220-4350&lt;/td&gt;&lt;td&gt;4200mm span, 1800mm rise precast reinforced concrete box culvert&lt;/td&gt;&lt;td&gt;m&lt;/td&gt;&lt;td&gt;14 FEET SPAN, 6 FEET RISE PRECAST REINFORCED CONCRETE BOX CULVERT&lt;/td&gt;&lt;td&gt;LNFT&lt;/td&gt;&lt;td&gt;0&lt;/td&gt;&lt;td&gt;3&lt;/td&gt;&lt;td&gt;N&lt;/td&gt;&lt;td&gt; &lt;/td&gt;&lt;td&gt;&lt;/td&gt;&lt;/tr&gt;</v>
      </c>
      <c r="Q1638" s="106" t="str">
        <f>IF(PayItems[[#This Row],[Date Added / Modified]]&gt;0,TEXT(PayItems[[#This Row],[Date Added / Modified]],"m/d/yyy"),"")</f>
        <v/>
      </c>
    </row>
    <row r="1639" spans="1:17" s="106" customFormat="1" x14ac:dyDescent="0.3">
      <c r="A1639" s="6" t="s">
        <v>2923</v>
      </c>
      <c r="B1639" s="8" t="s">
        <v>2924</v>
      </c>
      <c r="C1639" s="8" t="s">
        <v>110</v>
      </c>
      <c r="D1639" s="8" t="s">
        <v>2925</v>
      </c>
      <c r="E1639" s="8" t="s">
        <v>63</v>
      </c>
      <c r="F1639" s="8">
        <v>0</v>
      </c>
      <c r="G1639" s="8">
        <v>3</v>
      </c>
      <c r="H1639" s="6" t="s">
        <v>344</v>
      </c>
      <c r="I1639" s="184" t="s">
        <v>11392</v>
      </c>
      <c r="J1639" s="184" t="s">
        <v>11392</v>
      </c>
      <c r="K1639" s="184" t="s">
        <v>11391</v>
      </c>
      <c r="L1639" s="8">
        <v>14</v>
      </c>
      <c r="M1639" s="116"/>
      <c r="N1639" s="6"/>
      <c r="O1639" s="6"/>
      <c r="P16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&lt;tr&gt;&lt;td&gt;60220-4400&lt;/td&gt;&lt;td&gt;4200mm span, 2100mm rise precast reinforced concrete box culvert&lt;/td&gt;&lt;td&gt;m&lt;/td&gt;&lt;td&gt;14 FEET SPAN, 7 FEET RISE PRECAST REINFORCED CONCRETE BOX CULVERT&lt;/td&gt;&lt;td&gt;LNFT&lt;/td&gt;&lt;td&gt;0&lt;/td&gt;&lt;td&gt;3&lt;/td&gt;&lt;td&gt;N&lt;/td&gt;&lt;td&gt; &lt;/td&gt;&lt;td&gt;&lt;/td&gt;&lt;/tr&gt;</v>
      </c>
      <c r="Q1639" s="106" t="str">
        <f>IF(PayItems[[#This Row],[Date Added / Modified]]&gt;0,TEXT(PayItems[[#This Row],[Date Added / Modified]],"m/d/yyy"),"")</f>
        <v/>
      </c>
    </row>
    <row r="1640" spans="1:17" x14ac:dyDescent="0.3">
      <c r="A1640" s="6" t="s">
        <v>2926</v>
      </c>
      <c r="B1640" s="8" t="s">
        <v>2927</v>
      </c>
      <c r="C1640" s="8" t="s">
        <v>110</v>
      </c>
      <c r="D1640" s="8" t="s">
        <v>2928</v>
      </c>
      <c r="E1640" s="8" t="s">
        <v>63</v>
      </c>
      <c r="F1640" s="8">
        <v>0</v>
      </c>
      <c r="G1640" s="8">
        <v>3</v>
      </c>
      <c r="H1640" s="6" t="s">
        <v>344</v>
      </c>
      <c r="I1640" s="184" t="s">
        <v>11392</v>
      </c>
      <c r="J1640" s="184" t="s">
        <v>11392</v>
      </c>
      <c r="K1640" s="184" t="s">
        <v>11391</v>
      </c>
      <c r="L1640" s="8">
        <v>14</v>
      </c>
      <c r="M1640" s="116"/>
      <c r="P16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&lt;tr&gt;&lt;td&gt;60220-4450&lt;/td&gt;&lt;td&gt;4200mm span, 2400mm rise precast reinforced concrete box culvert&lt;/td&gt;&lt;td&gt;m&lt;/td&gt;&lt;td&gt;14 FEET SPAN, 8 FEET RISE PRECAST REINFORCED CONCRETE BOX CULVERT&lt;/td&gt;&lt;td&gt;LNFT&lt;/td&gt;&lt;td&gt;0&lt;/td&gt;&lt;td&gt;3&lt;/td&gt;&lt;td&gt;N&lt;/td&gt;&lt;td&gt; &lt;/td&gt;&lt;td&gt;&lt;/td&gt;&lt;/tr&gt;</v>
      </c>
      <c r="Q1640" s="106" t="str">
        <f>IF(PayItems[[#This Row],[Date Added / Modified]]&gt;0,TEXT(PayItems[[#This Row],[Date Added / Modified]],"m/d/yyy"),"")</f>
        <v/>
      </c>
    </row>
    <row r="1641" spans="1:17" x14ac:dyDescent="0.3">
      <c r="A1641" s="6" t="s">
        <v>2929</v>
      </c>
      <c r="B1641" s="8" t="s">
        <v>2930</v>
      </c>
      <c r="C1641" s="8" t="s">
        <v>110</v>
      </c>
      <c r="D1641" s="8" t="s">
        <v>2931</v>
      </c>
      <c r="E1641" s="8" t="s">
        <v>63</v>
      </c>
      <c r="F1641" s="8">
        <v>0</v>
      </c>
      <c r="G1641" s="8">
        <v>3</v>
      </c>
      <c r="H1641" s="6" t="s">
        <v>344</v>
      </c>
      <c r="I1641" s="184" t="s">
        <v>11392</v>
      </c>
      <c r="J1641" s="184" t="s">
        <v>11392</v>
      </c>
      <c r="K1641" s="184" t="s">
        <v>11391</v>
      </c>
      <c r="L1641" s="8">
        <v>14</v>
      </c>
      <c r="M1641" s="116"/>
      <c r="P16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&lt;tr&gt;&lt;td&gt;60220-4500&lt;/td&gt;&lt;td&gt;4200mm span, 2700mm rise precast reinforced concrete box culvert&lt;/td&gt;&lt;td&gt;m&lt;/td&gt;&lt;td&gt;14 FEET SPAN, 9 FEET RISE PRECAST REINFORCED CONCRETE BOX CULVERT&lt;/td&gt;&lt;td&gt;LNFT&lt;/td&gt;&lt;td&gt;0&lt;/td&gt;&lt;td&gt;3&lt;/td&gt;&lt;td&gt;N&lt;/td&gt;&lt;td&gt; &lt;/td&gt;&lt;td&gt;&lt;/td&gt;&lt;/tr&gt;</v>
      </c>
      <c r="Q1641" s="106" t="str">
        <f>IF(PayItems[[#This Row],[Date Added / Modified]]&gt;0,TEXT(PayItems[[#This Row],[Date Added / Modified]],"m/d/yyy"),"")</f>
        <v/>
      </c>
    </row>
    <row r="1642" spans="1:17" x14ac:dyDescent="0.3">
      <c r="A1642" s="6" t="s">
        <v>2932</v>
      </c>
      <c r="B1642" s="8" t="s">
        <v>2933</v>
      </c>
      <c r="C1642" s="8" t="s">
        <v>110</v>
      </c>
      <c r="D1642" s="8" t="s">
        <v>2934</v>
      </c>
      <c r="E1642" s="8" t="s">
        <v>63</v>
      </c>
      <c r="F1642" s="8">
        <v>0</v>
      </c>
      <c r="G1642" s="8">
        <v>3</v>
      </c>
      <c r="H1642" s="6" t="s">
        <v>344</v>
      </c>
      <c r="I1642" s="184" t="s">
        <v>11392</v>
      </c>
      <c r="J1642" s="184" t="s">
        <v>11392</v>
      </c>
      <c r="K1642" s="184" t="s">
        <v>11391</v>
      </c>
      <c r="L1642" s="8">
        <v>14</v>
      </c>
      <c r="M1642" s="116"/>
      <c r="P16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&lt;tr&gt;&lt;td&gt;60220-4550&lt;/td&gt;&lt;td&gt;4200mm span, 3000mm rise precast reinforced concrete box culvert&lt;/td&gt;&lt;td&gt;m&lt;/td&gt;&lt;td&gt;14 FEET SPAN, 10 FEET RISE PRECAST REINFORCED CONCRETE BOX CULVERT&lt;/td&gt;&lt;td&gt;LNFT&lt;/td&gt;&lt;td&gt;0&lt;/td&gt;&lt;td&gt;3&lt;/td&gt;&lt;td&gt;N&lt;/td&gt;&lt;td&gt; &lt;/td&gt;&lt;td&gt;&lt;/td&gt;&lt;/tr&gt;</v>
      </c>
      <c r="Q1642" s="106" t="str">
        <f>IF(PayItems[[#This Row],[Date Added / Modified]]&gt;0,TEXT(PayItems[[#This Row],[Date Added / Modified]],"m/d/yyy"),"")</f>
        <v/>
      </c>
    </row>
    <row r="1643" spans="1:17" x14ac:dyDescent="0.3">
      <c r="A1643" s="6" t="s">
        <v>2935</v>
      </c>
      <c r="B1643" s="8" t="s">
        <v>2936</v>
      </c>
      <c r="C1643" s="8" t="s">
        <v>110</v>
      </c>
      <c r="D1643" s="8" t="s">
        <v>2937</v>
      </c>
      <c r="E1643" s="8" t="s">
        <v>63</v>
      </c>
      <c r="F1643" s="8">
        <v>0</v>
      </c>
      <c r="G1643" s="8">
        <v>3</v>
      </c>
      <c r="H1643" s="6" t="s">
        <v>344</v>
      </c>
      <c r="I1643" s="184" t="s">
        <v>11392</v>
      </c>
      <c r="J1643" s="184" t="s">
        <v>11392</v>
      </c>
      <c r="K1643" s="184" t="s">
        <v>11391</v>
      </c>
      <c r="L1643" s="8">
        <v>14</v>
      </c>
      <c r="M1643" s="116"/>
      <c r="P16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&lt;tr&gt;&lt;td&gt;60220-4600&lt;/td&gt;&lt;td&gt;4200mm span, 3300mm rise precast reinforced concrete box culvert&lt;/td&gt;&lt;td&gt;m&lt;/td&gt;&lt;td&gt;14 FEET SPAN, 11 FEET RISE PRECAST REINFORCED CONCRETE BOX CULVERT&lt;/td&gt;&lt;td&gt;LNFT&lt;/td&gt;&lt;td&gt;0&lt;/td&gt;&lt;td&gt;3&lt;/td&gt;&lt;td&gt;N&lt;/td&gt;&lt;td&gt; &lt;/td&gt;&lt;td&gt;&lt;/td&gt;&lt;/tr&gt;</v>
      </c>
      <c r="Q1643" s="106" t="str">
        <f>IF(PayItems[[#This Row],[Date Added / Modified]]&gt;0,TEXT(PayItems[[#This Row],[Date Added / Modified]],"m/d/yyy"),"")</f>
        <v/>
      </c>
    </row>
    <row r="1644" spans="1:17" x14ac:dyDescent="0.3">
      <c r="A1644" s="6" t="s">
        <v>2938</v>
      </c>
      <c r="B1644" s="8" t="s">
        <v>2939</v>
      </c>
      <c r="C1644" s="8" t="s">
        <v>110</v>
      </c>
      <c r="D1644" s="8" t="s">
        <v>2940</v>
      </c>
      <c r="E1644" s="8" t="s">
        <v>63</v>
      </c>
      <c r="F1644" s="8">
        <v>0</v>
      </c>
      <c r="G1644" s="8">
        <v>3</v>
      </c>
      <c r="H1644" s="6" t="s">
        <v>344</v>
      </c>
      <c r="I1644" s="184" t="s">
        <v>11392</v>
      </c>
      <c r="J1644" s="184" t="s">
        <v>11392</v>
      </c>
      <c r="K1644" s="184" t="s">
        <v>11391</v>
      </c>
      <c r="L1644" s="8">
        <v>14</v>
      </c>
      <c r="M1644" s="116"/>
      <c r="P16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&lt;tr&gt;&lt;td&gt;60220-4650&lt;/td&gt;&lt;td&gt;4200mm span, 3600mm rise precast reinforced concrete box culvert&lt;/td&gt;&lt;td&gt;m&lt;/td&gt;&lt;td&gt;14 FEET SPAN, 12 FEET RISE PRECAST REINFORCED CONCRETE BOX CULVERT&lt;/td&gt;&lt;td&gt;LNFT&lt;/td&gt;&lt;td&gt;0&lt;/td&gt;&lt;td&gt;3&lt;/td&gt;&lt;td&gt;N&lt;/td&gt;&lt;td&gt; &lt;/td&gt;&lt;td&gt;&lt;/td&gt;&lt;/tr&gt;</v>
      </c>
      <c r="Q1644" s="106" t="str">
        <f>IF(PayItems[[#This Row],[Date Added / Modified]]&gt;0,TEXT(PayItems[[#This Row],[Date Added / Modified]],"m/d/yyy"),"")</f>
        <v/>
      </c>
    </row>
    <row r="1645" spans="1:17" x14ac:dyDescent="0.3">
      <c r="A1645" s="6" t="s">
        <v>2941</v>
      </c>
      <c r="B1645" s="8" t="s">
        <v>2942</v>
      </c>
      <c r="C1645" s="8" t="s">
        <v>110</v>
      </c>
      <c r="D1645" s="8" t="s">
        <v>2943</v>
      </c>
      <c r="E1645" s="8" t="s">
        <v>63</v>
      </c>
      <c r="F1645" s="8">
        <v>0</v>
      </c>
      <c r="G1645" s="8">
        <v>3</v>
      </c>
      <c r="H1645" s="6" t="s">
        <v>344</v>
      </c>
      <c r="I1645" s="184" t="s">
        <v>11392</v>
      </c>
      <c r="J1645" s="184" t="s">
        <v>11392</v>
      </c>
      <c r="K1645" s="184" t="s">
        <v>11391</v>
      </c>
      <c r="L1645" s="8">
        <v>14</v>
      </c>
      <c r="M1645" s="116"/>
      <c r="P16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&lt;tr&gt;&lt;td&gt;60220-4700&lt;/td&gt;&lt;td&gt;4200mm span, 4200mm rise precast reinforced concrete box culvert&lt;/td&gt;&lt;td&gt;m&lt;/td&gt;&lt;td&gt;14 FEET SPAN, 14 FEET RISE PRECAST REINFORCED CONCRETE BOX CULVERT&lt;/td&gt;&lt;td&gt;LNFT&lt;/td&gt;&lt;td&gt;0&lt;/td&gt;&lt;td&gt;3&lt;/td&gt;&lt;td&gt;N&lt;/td&gt;&lt;td&gt; &lt;/td&gt;&lt;td&gt;&lt;/td&gt;&lt;/tr&gt;</v>
      </c>
      <c r="Q1645" s="106" t="str">
        <f>IF(PayItems[[#This Row],[Date Added / Modified]]&gt;0,TEXT(PayItems[[#This Row],[Date Added / Modified]],"m/d/yyy"),"")</f>
        <v/>
      </c>
    </row>
    <row r="1646" spans="1:17" x14ac:dyDescent="0.3">
      <c r="A1646" s="106" t="s">
        <v>2944</v>
      </c>
      <c r="B1646" s="45" t="s">
        <v>2945</v>
      </c>
      <c r="C1646" s="45" t="s">
        <v>110</v>
      </c>
      <c r="D1646" s="45" t="s">
        <v>2946</v>
      </c>
      <c r="E1646" s="45" t="s">
        <v>63</v>
      </c>
      <c r="F1646" s="45">
        <v>0</v>
      </c>
      <c r="G1646" s="45">
        <v>3</v>
      </c>
      <c r="H1646" s="106" t="s">
        <v>344</v>
      </c>
      <c r="I1646" s="184" t="s">
        <v>11392</v>
      </c>
      <c r="J1646" s="184" t="s">
        <v>11392</v>
      </c>
      <c r="K1646" s="184" t="s">
        <v>11391</v>
      </c>
      <c r="L1646" s="45">
        <v>14</v>
      </c>
      <c r="M1646" s="116"/>
      <c r="N1646" s="106"/>
      <c r="O1646" s="106"/>
      <c r="P1646" s="178"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&lt;tr&gt;&lt;td&gt;60220-4750&lt;/td&gt;&lt;td&gt;4200mm span, 4800mm rise precast reinforced concrete box culvert&lt;/td&gt;&lt;td&gt;m&lt;/td&gt;&lt;td&gt;14 FEET SPAN, 16 FEET RISE PRECAST REINFORCED CONCRETE BOX CULVERT&lt;/td&gt;&lt;td&gt;LNFT&lt;/td&gt;&lt;td&gt;0&lt;/td&gt;&lt;td&gt;3&lt;/td&gt;&lt;td&gt;N&lt;/td&gt;&lt;td&gt; &lt;/td&gt;&lt;td&gt;&lt;/td&gt;&lt;/tr&gt;</v>
      </c>
      <c r="Q1646" s="106" t="str">
        <f>IF(PayItems[[#This Row],[Date Added / Modified]]&gt;0,TEXT(PayItems[[#This Row],[Date Added / Modified]],"m/d/yyy"),"")</f>
        <v/>
      </c>
    </row>
    <row r="1647" spans="1:17" x14ac:dyDescent="0.3">
      <c r="A1647" s="106" t="s">
        <v>11281</v>
      </c>
      <c r="B1647" s="45" t="s">
        <v>11285</v>
      </c>
      <c r="C1647" s="45" t="s">
        <v>110</v>
      </c>
      <c r="D1647" s="45" t="s">
        <v>11282</v>
      </c>
      <c r="E1647" s="45" t="s">
        <v>63</v>
      </c>
      <c r="F1647" s="45">
        <v>0</v>
      </c>
      <c r="G1647" s="45">
        <v>3</v>
      </c>
      <c r="H1647" s="106" t="s">
        <v>344</v>
      </c>
      <c r="I1647" s="184" t="s">
        <v>11392</v>
      </c>
      <c r="J1647" s="184" t="s">
        <v>11392</v>
      </c>
      <c r="K1647" s="184" t="s">
        <v>11391</v>
      </c>
      <c r="L1647" s="45">
        <v>14</v>
      </c>
      <c r="M1647" s="116">
        <v>44179</v>
      </c>
      <c r="N1647" s="106" t="s">
        <v>9977</v>
      </c>
      <c r="O1647" s="106"/>
      <c r="P1647"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&lt;tr&gt;&lt;td&gt;60220-4755&lt;/td&gt;&lt;td&gt;4500mm span, 2400mm rise precast reinforced concrete box culvert&lt;/td&gt;&lt;td&gt;m&lt;/td&gt;&lt;td&gt;15 FEET SPAN, 8 FEET RISE PRECAST REINFORCED CONCRETE BOX CULVERT&lt;/td&gt;&lt;td&gt;LNFT&lt;/td&gt;&lt;td&gt;0&lt;/td&gt;&lt;td&gt;3&lt;/td&gt;&lt;td&gt;N&lt;/td&gt;&lt;td&gt;12/14/2020&lt;/td&gt;&lt;td&gt;&lt;/td&gt;&lt;/tr&gt;</v>
      </c>
      <c r="Q1647" s="176" t="str">
        <f>IF(PayItems[[#This Row],[Date Added / Modified]]&gt;0,TEXT(PayItems[[#This Row],[Date Added / Modified]],"m/d/yyy"),"")</f>
        <v>12/14/2020</v>
      </c>
    </row>
    <row r="1648" spans="1:17" x14ac:dyDescent="0.3">
      <c r="A1648" s="106" t="s">
        <v>10885</v>
      </c>
      <c r="B1648" s="45" t="s">
        <v>11284</v>
      </c>
      <c r="C1648" s="45" t="s">
        <v>110</v>
      </c>
      <c r="D1648" s="45" t="s">
        <v>10884</v>
      </c>
      <c r="E1648" s="45" t="s">
        <v>63</v>
      </c>
      <c r="F1648" s="45">
        <v>0</v>
      </c>
      <c r="G1648" s="45">
        <v>3</v>
      </c>
      <c r="H1648" s="106" t="s">
        <v>344</v>
      </c>
      <c r="I1648" s="184" t="s">
        <v>11392</v>
      </c>
      <c r="J1648" s="184" t="s">
        <v>11392</v>
      </c>
      <c r="K1648" s="184" t="s">
        <v>11391</v>
      </c>
      <c r="L1648" s="45">
        <v>14</v>
      </c>
      <c r="M1648" s="116" t="s">
        <v>11288</v>
      </c>
      <c r="N1648" s="106" t="s">
        <v>9971</v>
      </c>
      <c r="O1648" s="106" t="s">
        <v>11283</v>
      </c>
      <c r="P1648" s="178"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&lt;tr&gt;&lt;td&gt;60220-4760&lt;/td&gt;&lt;td&gt;4800mm span, 2400mm rise precast reinforced concrete box culvert&lt;/td&gt;&lt;td&gt;m&lt;/td&gt;&lt;td&gt;16 FEET SPAN, 8 FEET RISE PRECAST REINFORCED CONCRETE BOX CULVERT&lt;/td&gt;&lt;td&gt;LNFT&lt;/td&gt;&lt;td&gt;0&lt;/td&gt;&lt;td&gt;3&lt;/td&gt;&lt;td&gt;N&lt;/td&gt;&lt;td&gt;3/7/2017, 12/14/2020&lt;/td&gt;&lt;td&gt;Corrected Metric&lt;/td&gt;&lt;/tr&gt;</v>
      </c>
      <c r="Q1648" s="106" t="str">
        <f>IF(PayItems[[#This Row],[Date Added / Modified]]&gt;0,TEXT(PayItems[[#This Row],[Date Added / Modified]],"m/d/yyy"),"")</f>
        <v>3/7/2017, 12/14/2020</v>
      </c>
    </row>
    <row r="1649" spans="1:17" x14ac:dyDescent="0.3">
      <c r="A1649" s="106" t="s">
        <v>11280</v>
      </c>
      <c r="B1649" s="45" t="s">
        <v>11287</v>
      </c>
      <c r="C1649" s="45" t="s">
        <v>110</v>
      </c>
      <c r="D1649" s="45" t="s">
        <v>11286</v>
      </c>
      <c r="E1649" s="45" t="s">
        <v>63</v>
      </c>
      <c r="F1649" s="45">
        <v>0</v>
      </c>
      <c r="G1649" s="45">
        <v>3</v>
      </c>
      <c r="H1649" s="106" t="s">
        <v>344</v>
      </c>
      <c r="I1649" s="184" t="s">
        <v>11392</v>
      </c>
      <c r="J1649" s="184" t="s">
        <v>11392</v>
      </c>
      <c r="K1649" s="184" t="s">
        <v>11391</v>
      </c>
      <c r="L1649" s="45">
        <v>14</v>
      </c>
      <c r="M1649" s="116">
        <v>44179</v>
      </c>
      <c r="N1649" s="106" t="s">
        <v>9977</v>
      </c>
      <c r="O1649" s="106"/>
      <c r="P1649"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&lt;tr&gt;&lt;td&gt;60220-4780&lt;/td&gt;&lt;td&gt;5100mm span, 2400mm rise precast reinforced concrete box culvert&lt;/td&gt;&lt;td&gt;m&lt;/td&gt;&lt;td&gt;17 FEET SPAN, 8 FEET RISE PRECAST REINFORCED CONCRETE BOX CULVERT&lt;/td&gt;&lt;td&gt;LNFT&lt;/td&gt;&lt;td&gt;0&lt;/td&gt;&lt;td&gt;3&lt;/td&gt;&lt;td&gt;N&lt;/td&gt;&lt;td&gt;12/14/2020&lt;/td&gt;&lt;td&gt;&lt;/td&gt;&lt;/tr&gt;</v>
      </c>
      <c r="Q1649" s="176" t="str">
        <f>IF(PayItems[[#This Row],[Date Added / Modified]]&gt;0,TEXT(PayItems[[#This Row],[Date Added / Modified]],"m/d/yyy"),"")</f>
        <v>12/14/2020</v>
      </c>
    </row>
    <row r="1650" spans="1:17" x14ac:dyDescent="0.3">
      <c r="A1650" s="6" t="s">
        <v>2947</v>
      </c>
      <c r="B1650" s="8" t="s">
        <v>2948</v>
      </c>
      <c r="C1650" s="8" t="s">
        <v>110</v>
      </c>
      <c r="D1650" s="8" t="s">
        <v>2949</v>
      </c>
      <c r="E1650" s="8" t="s">
        <v>63</v>
      </c>
      <c r="F1650" s="8">
        <v>0</v>
      </c>
      <c r="G1650" s="8">
        <v>3</v>
      </c>
      <c r="H1650" s="6" t="s">
        <v>344</v>
      </c>
      <c r="I1650" s="184" t="s">
        <v>11392</v>
      </c>
      <c r="J1650" s="184" t="s">
        <v>11392</v>
      </c>
      <c r="K1650" s="184" t="s">
        <v>11391</v>
      </c>
      <c r="L1650" s="8">
        <v>14</v>
      </c>
      <c r="M1650" s="116"/>
      <c r="P16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&lt;tr&gt;&lt;td&gt;60220-4800&lt;/td&gt;&lt;td&gt;7200mm span, 2400mm rise precast reinforced concrete box culvert&lt;/td&gt;&lt;td&gt;m&lt;/td&gt;&lt;td&gt;24 FEET SPAN, 8 FEET RISE PRECAST REINFORCED CONCRETE BOX CULVERT&lt;/td&gt;&lt;td&gt;LNFT&lt;/td&gt;&lt;td&gt;0&lt;/td&gt;&lt;td&gt;3&lt;/td&gt;&lt;td&gt;N&lt;/td&gt;&lt;td&gt; &lt;/td&gt;&lt;td&gt;&lt;/td&gt;&lt;/tr&gt;</v>
      </c>
      <c r="Q1650" s="106" t="str">
        <f>IF(PayItems[[#This Row],[Date Added / Modified]]&gt;0,TEXT(PayItems[[#This Row],[Date Added / Modified]],"m/d/yyy"),"")</f>
        <v/>
      </c>
    </row>
    <row r="1651" spans="1:17" x14ac:dyDescent="0.3">
      <c r="A1651" s="6" t="s">
        <v>2950</v>
      </c>
      <c r="B1651" s="8" t="s">
        <v>2951</v>
      </c>
      <c r="C1651" s="8" t="s">
        <v>110</v>
      </c>
      <c r="D1651" s="8" t="s">
        <v>2952</v>
      </c>
      <c r="E1651" s="8" t="s">
        <v>63</v>
      </c>
      <c r="F1651" s="8">
        <v>0</v>
      </c>
      <c r="G1651" s="8">
        <v>3</v>
      </c>
      <c r="H1651" s="8" t="s">
        <v>344</v>
      </c>
      <c r="I1651" s="184" t="s">
        <v>11392</v>
      </c>
      <c r="J1651" s="184" t="s">
        <v>11392</v>
      </c>
      <c r="K1651" s="184" t="s">
        <v>11391</v>
      </c>
      <c r="L1651" s="8">
        <v>14</v>
      </c>
      <c r="M1651" s="116"/>
      <c r="P16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&lt;tr&gt;&lt;td&gt;60220-4850&lt;/td&gt;&lt;td&gt;9200mm span, 2400mm rise precast reinforced concrete box culvert&lt;/td&gt;&lt;td&gt;m&lt;/td&gt;&lt;td&gt;30 FEET SPAN, 8 FEET RISE PRECAST REINFORCED CONCRETE BOX CULVERT&lt;/td&gt;&lt;td&gt;LNFT&lt;/td&gt;&lt;td&gt;0&lt;/td&gt;&lt;td&gt;3&lt;/td&gt;&lt;td&gt;N&lt;/td&gt;&lt;td&gt; &lt;/td&gt;&lt;td&gt;&lt;/td&gt;&lt;/tr&gt;</v>
      </c>
      <c r="Q1651" s="106" t="str">
        <f>IF(PayItems[[#This Row],[Date Added / Modified]]&gt;0,TEXT(PayItems[[#This Row],[Date Added / Modified]],"m/d/yyy"),"")</f>
        <v/>
      </c>
    </row>
    <row r="1652" spans="1:17" x14ac:dyDescent="0.3">
      <c r="A1652" s="6" t="s">
        <v>2953</v>
      </c>
      <c r="B1652" s="8" t="s">
        <v>2954</v>
      </c>
      <c r="C1652" s="8" t="s">
        <v>110</v>
      </c>
      <c r="D1652" s="8" t="s">
        <v>2955</v>
      </c>
      <c r="E1652" s="8" t="s">
        <v>63</v>
      </c>
      <c r="F1652" s="8">
        <v>0</v>
      </c>
      <c r="G1652" s="8">
        <v>3</v>
      </c>
      <c r="H1652" s="6" t="s">
        <v>344</v>
      </c>
      <c r="I1652" s="184" t="s">
        <v>11392</v>
      </c>
      <c r="J1652" s="184" t="s">
        <v>11392</v>
      </c>
      <c r="K1652" s="184" t="s">
        <v>11391</v>
      </c>
      <c r="L1652" s="8">
        <v>14</v>
      </c>
      <c r="M1652" s="116"/>
      <c r="P16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&lt;tr&gt;&lt;td&gt;60221-0100&lt;/td&gt;&lt;td&gt;900mm span, 900mm rise reinforced concrete box culvert, single barrel&lt;/td&gt;&lt;td&gt;m&lt;/td&gt;&lt;td&gt;3 FEET SPAN, 3 FEET RISE REINFORCED CONCRETE BOX CULVERT, SINGLE BARREL&lt;/td&gt;&lt;td&gt;LNFT&lt;/td&gt;&lt;td&gt;0&lt;/td&gt;&lt;td&gt;3&lt;/td&gt;&lt;td&gt;N&lt;/td&gt;&lt;td&gt; &lt;/td&gt;&lt;td&gt;&lt;/td&gt;&lt;/tr&gt;</v>
      </c>
      <c r="Q1652" s="106" t="str">
        <f>IF(PayItems[[#This Row],[Date Added / Modified]]&gt;0,TEXT(PayItems[[#This Row],[Date Added / Modified]],"m/d/yyy"),"")</f>
        <v/>
      </c>
    </row>
    <row r="1653" spans="1:17" x14ac:dyDescent="0.3">
      <c r="A1653" s="6" t="s">
        <v>2956</v>
      </c>
      <c r="B1653" s="8" t="s">
        <v>2957</v>
      </c>
      <c r="C1653" s="8" t="s">
        <v>110</v>
      </c>
      <c r="D1653" s="8" t="s">
        <v>2958</v>
      </c>
      <c r="E1653" s="8" t="s">
        <v>63</v>
      </c>
      <c r="F1653" s="8">
        <v>0</v>
      </c>
      <c r="G1653" s="8">
        <v>3</v>
      </c>
      <c r="H1653" s="6" t="s">
        <v>344</v>
      </c>
      <c r="I1653" s="184" t="s">
        <v>11392</v>
      </c>
      <c r="J1653" s="184" t="s">
        <v>11392</v>
      </c>
      <c r="K1653" s="184" t="s">
        <v>11391</v>
      </c>
      <c r="L1653" s="8">
        <v>14</v>
      </c>
      <c r="M1653" s="116"/>
      <c r="P16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&lt;tr&gt;&lt;td&gt;60221-0150&lt;/td&gt;&lt;td&gt;900mm span, 1200mm rise reinforced concrete box culvert, single barrel&lt;/td&gt;&lt;td&gt;m&lt;/td&gt;&lt;td&gt;3 FEET SPAN, 4 FEET RISE REINFORCED CONCRETE BOX CULVERT, SINGLE BARREL&lt;/td&gt;&lt;td&gt;LNFT&lt;/td&gt;&lt;td&gt;0&lt;/td&gt;&lt;td&gt;3&lt;/td&gt;&lt;td&gt;N&lt;/td&gt;&lt;td&gt; &lt;/td&gt;&lt;td&gt;&lt;/td&gt;&lt;/tr&gt;</v>
      </c>
      <c r="Q1653" s="106" t="str">
        <f>IF(PayItems[[#This Row],[Date Added / Modified]]&gt;0,TEXT(PayItems[[#This Row],[Date Added / Modified]],"m/d/yyy"),"")</f>
        <v/>
      </c>
    </row>
    <row r="1654" spans="1:17" x14ac:dyDescent="0.3">
      <c r="A1654" s="6" t="s">
        <v>2959</v>
      </c>
      <c r="B1654" s="8" t="s">
        <v>2960</v>
      </c>
      <c r="C1654" s="8" t="s">
        <v>110</v>
      </c>
      <c r="D1654" s="8" t="s">
        <v>2961</v>
      </c>
      <c r="E1654" s="8" t="s">
        <v>63</v>
      </c>
      <c r="F1654" s="8">
        <v>0</v>
      </c>
      <c r="G1654" s="8">
        <v>3</v>
      </c>
      <c r="H1654" s="6" t="s">
        <v>344</v>
      </c>
      <c r="I1654" s="184" t="s">
        <v>11392</v>
      </c>
      <c r="J1654" s="184" t="s">
        <v>11392</v>
      </c>
      <c r="K1654" s="184" t="s">
        <v>11391</v>
      </c>
      <c r="L1654" s="8">
        <v>14</v>
      </c>
      <c r="M1654" s="116"/>
      <c r="P16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&lt;tr&gt;&lt;td&gt;60221-0200&lt;/td&gt;&lt;td&gt;900mm span, 1500mm rise reinforced concrete box culvert, single barrel&lt;/td&gt;&lt;td&gt;m&lt;/td&gt;&lt;td&gt;3 FEET SPAN, 5 FEET RISE REINFORCED CONCRETE BOX CULVERT, SINGLE BARREL&lt;/td&gt;&lt;td&gt;LNFT&lt;/td&gt;&lt;td&gt;0&lt;/td&gt;&lt;td&gt;3&lt;/td&gt;&lt;td&gt;N&lt;/td&gt;&lt;td&gt; &lt;/td&gt;&lt;td&gt;&lt;/td&gt;&lt;/tr&gt;</v>
      </c>
      <c r="Q1654" s="106" t="str">
        <f>IF(PayItems[[#This Row],[Date Added / Modified]]&gt;0,TEXT(PayItems[[#This Row],[Date Added / Modified]],"m/d/yyy"),"")</f>
        <v/>
      </c>
    </row>
    <row r="1655" spans="1:17" x14ac:dyDescent="0.3">
      <c r="A1655" s="6" t="s">
        <v>2962</v>
      </c>
      <c r="B1655" s="8" t="s">
        <v>2963</v>
      </c>
      <c r="C1655" s="8" t="s">
        <v>110</v>
      </c>
      <c r="D1655" s="8" t="s">
        <v>2964</v>
      </c>
      <c r="E1655" s="8" t="s">
        <v>63</v>
      </c>
      <c r="F1655" s="8">
        <v>0</v>
      </c>
      <c r="G1655" s="8">
        <v>3</v>
      </c>
      <c r="H1655" s="6" t="s">
        <v>344</v>
      </c>
      <c r="I1655" s="184" t="s">
        <v>11392</v>
      </c>
      <c r="J1655" s="184" t="s">
        <v>11392</v>
      </c>
      <c r="K1655" s="184" t="s">
        <v>11391</v>
      </c>
      <c r="L1655" s="8">
        <v>14</v>
      </c>
      <c r="M1655" s="116"/>
      <c r="P16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&lt;tr&gt;&lt;td&gt;60221-0250&lt;/td&gt;&lt;td&gt;900mm span, 1800mm rise reinforced concrete box culvert, single barrel&lt;/td&gt;&lt;td&gt;m&lt;/td&gt;&lt;td&gt;3 FEET SPAN, 6 FEET RISE REINFORCED CONCRETE BOX CULVERT, SINGLE BARREL&lt;/td&gt;&lt;td&gt;LNFT&lt;/td&gt;&lt;td&gt;0&lt;/td&gt;&lt;td&gt;3&lt;/td&gt;&lt;td&gt;N&lt;/td&gt;&lt;td&gt; &lt;/td&gt;&lt;td&gt;&lt;/td&gt;&lt;/tr&gt;</v>
      </c>
      <c r="Q1655" s="106" t="str">
        <f>IF(PayItems[[#This Row],[Date Added / Modified]]&gt;0,TEXT(PayItems[[#This Row],[Date Added / Modified]],"m/d/yyy"),"")</f>
        <v/>
      </c>
    </row>
    <row r="1656" spans="1:17" x14ac:dyDescent="0.3">
      <c r="A1656" s="6" t="s">
        <v>2965</v>
      </c>
      <c r="B1656" s="8" t="s">
        <v>2966</v>
      </c>
      <c r="C1656" s="8" t="s">
        <v>110</v>
      </c>
      <c r="D1656" s="8" t="s">
        <v>2967</v>
      </c>
      <c r="E1656" s="8" t="s">
        <v>63</v>
      </c>
      <c r="F1656" s="8">
        <v>0</v>
      </c>
      <c r="G1656" s="8">
        <v>3</v>
      </c>
      <c r="H1656" s="6" t="s">
        <v>344</v>
      </c>
      <c r="I1656" s="184" t="s">
        <v>11392</v>
      </c>
      <c r="J1656" s="184" t="s">
        <v>11392</v>
      </c>
      <c r="K1656" s="184" t="s">
        <v>11391</v>
      </c>
      <c r="L1656" s="8">
        <v>14</v>
      </c>
      <c r="M1656" s="116"/>
      <c r="P16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&lt;tr&gt;&lt;td&gt;60221-0300&lt;/td&gt;&lt;td&gt;1200mm span, 900mm rise reinforced concrete box culvert, single barrel&lt;/td&gt;&lt;td&gt;m&lt;/td&gt;&lt;td&gt;4 FEET SPAN, 3 FEET RISE REINFORCED CONCRETE BOX CULVERT, SINGLE BARREL&lt;/td&gt;&lt;td&gt;LNFT&lt;/td&gt;&lt;td&gt;0&lt;/td&gt;&lt;td&gt;3&lt;/td&gt;&lt;td&gt;N&lt;/td&gt;&lt;td&gt; &lt;/td&gt;&lt;td&gt;&lt;/td&gt;&lt;/tr&gt;</v>
      </c>
      <c r="Q1656" s="106" t="str">
        <f>IF(PayItems[[#This Row],[Date Added / Modified]]&gt;0,TEXT(PayItems[[#This Row],[Date Added / Modified]],"m/d/yyy"),"")</f>
        <v/>
      </c>
    </row>
    <row r="1657" spans="1:17" x14ac:dyDescent="0.3">
      <c r="A1657" s="6" t="s">
        <v>2968</v>
      </c>
      <c r="B1657" s="8" t="s">
        <v>2969</v>
      </c>
      <c r="C1657" s="8" t="s">
        <v>110</v>
      </c>
      <c r="D1657" s="8" t="s">
        <v>2970</v>
      </c>
      <c r="E1657" s="8" t="s">
        <v>63</v>
      </c>
      <c r="F1657" s="8">
        <v>0</v>
      </c>
      <c r="G1657" s="8">
        <v>3</v>
      </c>
      <c r="H1657" s="6" t="s">
        <v>344</v>
      </c>
      <c r="I1657" s="184" t="s">
        <v>11392</v>
      </c>
      <c r="J1657" s="184" t="s">
        <v>11392</v>
      </c>
      <c r="K1657" s="184" t="s">
        <v>11391</v>
      </c>
      <c r="L1657" s="8">
        <v>14</v>
      </c>
      <c r="M1657" s="116"/>
      <c r="P16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&lt;tr&gt;&lt;td&gt;60221-0350&lt;/td&gt;&lt;td&gt;1200mm span, 1200mm rise reinforced concrete box culvert, single barrel&lt;/td&gt;&lt;td&gt;m&lt;/td&gt;&lt;td&gt;4 FEET SPAN, 4 FEET RISE REINFORCED CONCRETE BOX CULVERT, SINGLE BARREL&lt;/td&gt;&lt;td&gt;LNFT&lt;/td&gt;&lt;td&gt;0&lt;/td&gt;&lt;td&gt;3&lt;/td&gt;&lt;td&gt;N&lt;/td&gt;&lt;td&gt; &lt;/td&gt;&lt;td&gt;&lt;/td&gt;&lt;/tr&gt;</v>
      </c>
      <c r="Q1657" s="106" t="str">
        <f>IF(PayItems[[#This Row],[Date Added / Modified]]&gt;0,TEXT(PayItems[[#This Row],[Date Added / Modified]],"m/d/yyy"),"")</f>
        <v/>
      </c>
    </row>
    <row r="1658" spans="1:17" x14ac:dyDescent="0.3">
      <c r="A1658" s="6" t="s">
        <v>2971</v>
      </c>
      <c r="B1658" s="8" t="s">
        <v>2972</v>
      </c>
      <c r="C1658" s="8" t="s">
        <v>110</v>
      </c>
      <c r="D1658" s="8" t="s">
        <v>2973</v>
      </c>
      <c r="E1658" s="8" t="s">
        <v>63</v>
      </c>
      <c r="F1658" s="8">
        <v>0</v>
      </c>
      <c r="G1658" s="8">
        <v>3</v>
      </c>
      <c r="H1658" s="6" t="s">
        <v>344</v>
      </c>
      <c r="I1658" s="184" t="s">
        <v>11392</v>
      </c>
      <c r="J1658" s="184" t="s">
        <v>11392</v>
      </c>
      <c r="K1658" s="184" t="s">
        <v>11391</v>
      </c>
      <c r="L1658" s="8">
        <v>14</v>
      </c>
      <c r="M1658" s="116"/>
      <c r="P16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&lt;tr&gt;&lt;td&gt;60221-0400&lt;/td&gt;&lt;td&gt;1200mm span, 1500mm rise reinforced concrete box culvert, single barrel&lt;/td&gt;&lt;td&gt;m&lt;/td&gt;&lt;td&gt;4 FEET SPAN, 5 FEET RISE REINFORCED CONCRETE BOX CULVERT, SINGLE BARREL&lt;/td&gt;&lt;td&gt;LNFT&lt;/td&gt;&lt;td&gt;0&lt;/td&gt;&lt;td&gt;3&lt;/td&gt;&lt;td&gt;N&lt;/td&gt;&lt;td&gt; &lt;/td&gt;&lt;td&gt;&lt;/td&gt;&lt;/tr&gt;</v>
      </c>
      <c r="Q1658" s="106" t="str">
        <f>IF(PayItems[[#This Row],[Date Added / Modified]]&gt;0,TEXT(PayItems[[#This Row],[Date Added / Modified]],"m/d/yyy"),"")</f>
        <v/>
      </c>
    </row>
    <row r="1659" spans="1:17" x14ac:dyDescent="0.3">
      <c r="A1659" s="6" t="s">
        <v>2974</v>
      </c>
      <c r="B1659" s="8" t="s">
        <v>2975</v>
      </c>
      <c r="C1659" s="8" t="s">
        <v>110</v>
      </c>
      <c r="D1659" s="8" t="s">
        <v>2976</v>
      </c>
      <c r="E1659" s="8" t="s">
        <v>63</v>
      </c>
      <c r="F1659" s="8">
        <v>0</v>
      </c>
      <c r="G1659" s="8">
        <v>3</v>
      </c>
      <c r="H1659" s="6" t="s">
        <v>344</v>
      </c>
      <c r="I1659" s="184" t="s">
        <v>11392</v>
      </c>
      <c r="J1659" s="184" t="s">
        <v>11392</v>
      </c>
      <c r="K1659" s="184" t="s">
        <v>11391</v>
      </c>
      <c r="L1659" s="8">
        <v>14</v>
      </c>
      <c r="M1659" s="116"/>
      <c r="P16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&lt;tr&gt;&lt;td&gt;60221-0450&lt;/td&gt;&lt;td&gt;1200mm span, 1800mm rise reinforced concrete box culvert, single barrel&lt;/td&gt;&lt;td&gt;m&lt;/td&gt;&lt;td&gt;4 FEET SPAN, 6 FEET RISE REINFORCED CONCRETE BOX CULVERT, SINGLE BARREL&lt;/td&gt;&lt;td&gt;LNFT&lt;/td&gt;&lt;td&gt;0&lt;/td&gt;&lt;td&gt;3&lt;/td&gt;&lt;td&gt;N&lt;/td&gt;&lt;td&gt; &lt;/td&gt;&lt;td&gt;&lt;/td&gt;&lt;/tr&gt;</v>
      </c>
      <c r="Q1659" s="106" t="str">
        <f>IF(PayItems[[#This Row],[Date Added / Modified]]&gt;0,TEXT(PayItems[[#This Row],[Date Added / Modified]],"m/d/yyy"),"")</f>
        <v/>
      </c>
    </row>
    <row r="1660" spans="1:17" x14ac:dyDescent="0.3">
      <c r="A1660" s="6" t="s">
        <v>2977</v>
      </c>
      <c r="B1660" s="8" t="s">
        <v>2978</v>
      </c>
      <c r="C1660" s="8" t="s">
        <v>110</v>
      </c>
      <c r="D1660" s="8" t="s">
        <v>2979</v>
      </c>
      <c r="E1660" s="8" t="s">
        <v>63</v>
      </c>
      <c r="F1660" s="8">
        <v>0</v>
      </c>
      <c r="G1660" s="8">
        <v>3</v>
      </c>
      <c r="H1660" s="6" t="s">
        <v>344</v>
      </c>
      <c r="I1660" s="184" t="s">
        <v>11392</v>
      </c>
      <c r="J1660" s="184" t="s">
        <v>11392</v>
      </c>
      <c r="K1660" s="184" t="s">
        <v>11391</v>
      </c>
      <c r="L1660" s="8">
        <v>14</v>
      </c>
      <c r="M1660" s="116"/>
      <c r="P16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&lt;tr&gt;&lt;td&gt;60221-0500&lt;/td&gt;&lt;td&gt;1200mm span, 2100mm rise reinforced concrete box culvert, single barrel&lt;/td&gt;&lt;td&gt;m&lt;/td&gt;&lt;td&gt;4 FEET SPAN, 7 FEET RISE REINFORCED CONCRETE BOX CULVERT, SINGLE BARREL&lt;/td&gt;&lt;td&gt;LNFT&lt;/td&gt;&lt;td&gt;0&lt;/td&gt;&lt;td&gt;3&lt;/td&gt;&lt;td&gt;N&lt;/td&gt;&lt;td&gt; &lt;/td&gt;&lt;td&gt;&lt;/td&gt;&lt;/tr&gt;</v>
      </c>
      <c r="Q1660" s="106" t="str">
        <f>IF(PayItems[[#This Row],[Date Added / Modified]]&gt;0,TEXT(PayItems[[#This Row],[Date Added / Modified]],"m/d/yyy"),"")</f>
        <v/>
      </c>
    </row>
    <row r="1661" spans="1:17" x14ac:dyDescent="0.3">
      <c r="A1661" s="6" t="s">
        <v>2980</v>
      </c>
      <c r="B1661" s="8" t="s">
        <v>2981</v>
      </c>
      <c r="C1661" s="8" t="s">
        <v>110</v>
      </c>
      <c r="D1661" s="8" t="s">
        <v>2982</v>
      </c>
      <c r="E1661" s="8" t="s">
        <v>63</v>
      </c>
      <c r="F1661" s="8">
        <v>0</v>
      </c>
      <c r="G1661" s="8">
        <v>3</v>
      </c>
      <c r="H1661" s="6" t="s">
        <v>344</v>
      </c>
      <c r="I1661" s="184" t="s">
        <v>11392</v>
      </c>
      <c r="J1661" s="184" t="s">
        <v>11392</v>
      </c>
      <c r="K1661" s="184" t="s">
        <v>11391</v>
      </c>
      <c r="L1661" s="8">
        <v>14</v>
      </c>
      <c r="M1661" s="116"/>
      <c r="P16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&lt;tr&gt;&lt;td&gt;60221-0550&lt;/td&gt;&lt;td&gt;1500mm span, 900mm rise reinforced concrete box culvert, single barrel&lt;/td&gt;&lt;td&gt;m&lt;/td&gt;&lt;td&gt;5 FEET SPAN, 3 FEET RISE REINFORCED CONCRETE BOX CULVERT, SINGLE BARREL&lt;/td&gt;&lt;td&gt;LNFT&lt;/td&gt;&lt;td&gt;0&lt;/td&gt;&lt;td&gt;3&lt;/td&gt;&lt;td&gt;N&lt;/td&gt;&lt;td&gt; &lt;/td&gt;&lt;td&gt;&lt;/td&gt;&lt;/tr&gt;</v>
      </c>
      <c r="Q1661" s="106" t="str">
        <f>IF(PayItems[[#This Row],[Date Added / Modified]]&gt;0,TEXT(PayItems[[#This Row],[Date Added / Modified]],"m/d/yyy"),"")</f>
        <v/>
      </c>
    </row>
    <row r="1662" spans="1:17" x14ac:dyDescent="0.3">
      <c r="A1662" s="6" t="s">
        <v>2983</v>
      </c>
      <c r="B1662" s="8" t="s">
        <v>2984</v>
      </c>
      <c r="C1662" s="8" t="s">
        <v>110</v>
      </c>
      <c r="D1662" s="8" t="s">
        <v>2985</v>
      </c>
      <c r="E1662" s="8" t="s">
        <v>63</v>
      </c>
      <c r="F1662" s="8">
        <v>0</v>
      </c>
      <c r="G1662" s="8">
        <v>3</v>
      </c>
      <c r="H1662" s="6" t="s">
        <v>344</v>
      </c>
      <c r="I1662" s="184" t="s">
        <v>11392</v>
      </c>
      <c r="J1662" s="184" t="s">
        <v>11392</v>
      </c>
      <c r="K1662" s="184" t="s">
        <v>11391</v>
      </c>
      <c r="L1662" s="8">
        <v>14</v>
      </c>
      <c r="M1662" s="116"/>
      <c r="P16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&lt;tr&gt;&lt;td&gt;60221-0600&lt;/td&gt;&lt;td&gt;1500mm span, 1200mm rise reinforced concrete box culvert, single barrel&lt;/td&gt;&lt;td&gt;m&lt;/td&gt;&lt;td&gt;5 FEET SPAN, 4 FEET RISE REINFORCED CONCRETE BOX CULVERT, SINGLE BARREL&lt;/td&gt;&lt;td&gt;LNFT&lt;/td&gt;&lt;td&gt;0&lt;/td&gt;&lt;td&gt;3&lt;/td&gt;&lt;td&gt;N&lt;/td&gt;&lt;td&gt; &lt;/td&gt;&lt;td&gt;&lt;/td&gt;&lt;/tr&gt;</v>
      </c>
      <c r="Q1662" s="106" t="str">
        <f>IF(PayItems[[#This Row],[Date Added / Modified]]&gt;0,TEXT(PayItems[[#This Row],[Date Added / Modified]],"m/d/yyy"),"")</f>
        <v/>
      </c>
    </row>
    <row r="1663" spans="1:17" x14ac:dyDescent="0.3">
      <c r="A1663" s="6" t="s">
        <v>2986</v>
      </c>
      <c r="B1663" s="8" t="s">
        <v>2987</v>
      </c>
      <c r="C1663" s="8" t="s">
        <v>110</v>
      </c>
      <c r="D1663" s="8" t="s">
        <v>2988</v>
      </c>
      <c r="E1663" s="8" t="s">
        <v>63</v>
      </c>
      <c r="F1663" s="8">
        <v>0</v>
      </c>
      <c r="G1663" s="8">
        <v>3</v>
      </c>
      <c r="H1663" s="6" t="s">
        <v>344</v>
      </c>
      <c r="I1663" s="184" t="s">
        <v>11392</v>
      </c>
      <c r="J1663" s="184" t="s">
        <v>11392</v>
      </c>
      <c r="K1663" s="184" t="s">
        <v>11391</v>
      </c>
      <c r="L1663" s="8">
        <v>14</v>
      </c>
      <c r="M1663" s="116"/>
      <c r="P16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&lt;tr&gt;&lt;td&gt;60221-0650&lt;/td&gt;&lt;td&gt;1500mm span, 1500mm rise reinforced concrete box culvert, single barrel&lt;/td&gt;&lt;td&gt;m&lt;/td&gt;&lt;td&gt;5 FEET SPAN, 5 FEET RISE REINFORCED CONCRETE BOX CULVERT, SINGLE BARREL&lt;/td&gt;&lt;td&gt;LNFT&lt;/td&gt;&lt;td&gt;0&lt;/td&gt;&lt;td&gt;3&lt;/td&gt;&lt;td&gt;N&lt;/td&gt;&lt;td&gt; &lt;/td&gt;&lt;td&gt;&lt;/td&gt;&lt;/tr&gt;</v>
      </c>
      <c r="Q1663" s="106" t="str">
        <f>IF(PayItems[[#This Row],[Date Added / Modified]]&gt;0,TEXT(PayItems[[#This Row],[Date Added / Modified]],"m/d/yyy"),"")</f>
        <v/>
      </c>
    </row>
    <row r="1664" spans="1:17" x14ac:dyDescent="0.3">
      <c r="A1664" s="6" t="s">
        <v>2989</v>
      </c>
      <c r="B1664" s="8" t="s">
        <v>2990</v>
      </c>
      <c r="C1664" s="8" t="s">
        <v>110</v>
      </c>
      <c r="D1664" s="8" t="s">
        <v>2991</v>
      </c>
      <c r="E1664" s="8" t="s">
        <v>63</v>
      </c>
      <c r="F1664" s="8">
        <v>0</v>
      </c>
      <c r="G1664" s="8">
        <v>3</v>
      </c>
      <c r="H1664" s="6" t="s">
        <v>344</v>
      </c>
      <c r="I1664" s="184" t="s">
        <v>11392</v>
      </c>
      <c r="J1664" s="184" t="s">
        <v>11392</v>
      </c>
      <c r="K1664" s="184" t="s">
        <v>11391</v>
      </c>
      <c r="L1664" s="8">
        <v>14</v>
      </c>
      <c r="M1664" s="116"/>
      <c r="P16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&lt;tr&gt;&lt;td&gt;60221-0700&lt;/td&gt;&lt;td&gt;1500mm span, 1800mm rise reinforced concrete box culvert, single barrel&lt;/td&gt;&lt;td&gt;m&lt;/td&gt;&lt;td&gt;5 FEET SPAN, 6 FEET RISE REINFORCED CONCRETE BOX CULVERT, SINGLE BARREL&lt;/td&gt;&lt;td&gt;LNFT&lt;/td&gt;&lt;td&gt;0&lt;/td&gt;&lt;td&gt;3&lt;/td&gt;&lt;td&gt;N&lt;/td&gt;&lt;td&gt; &lt;/td&gt;&lt;td&gt;&lt;/td&gt;&lt;/tr&gt;</v>
      </c>
      <c r="Q1664" s="106" t="str">
        <f>IF(PayItems[[#This Row],[Date Added / Modified]]&gt;0,TEXT(PayItems[[#This Row],[Date Added / Modified]],"m/d/yyy"),"")</f>
        <v/>
      </c>
    </row>
    <row r="1665" spans="1:17" x14ac:dyDescent="0.3">
      <c r="A1665" s="6" t="s">
        <v>2992</v>
      </c>
      <c r="B1665" s="8" t="s">
        <v>2993</v>
      </c>
      <c r="C1665" s="8" t="s">
        <v>110</v>
      </c>
      <c r="D1665" s="8" t="s">
        <v>2994</v>
      </c>
      <c r="E1665" s="8" t="s">
        <v>63</v>
      </c>
      <c r="F1665" s="8">
        <v>0</v>
      </c>
      <c r="G1665" s="8">
        <v>3</v>
      </c>
      <c r="H1665" s="6" t="s">
        <v>344</v>
      </c>
      <c r="I1665" s="184" t="s">
        <v>11392</v>
      </c>
      <c r="J1665" s="184" t="s">
        <v>11392</v>
      </c>
      <c r="K1665" s="184" t="s">
        <v>11391</v>
      </c>
      <c r="L1665" s="8">
        <v>14</v>
      </c>
      <c r="M1665" s="116"/>
      <c r="P16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&lt;tr&gt;&lt;td&gt;60221-0750&lt;/td&gt;&lt;td&gt;1500mm span, 2100mm rise reinforced concrete box culvert, single barrel&lt;/td&gt;&lt;td&gt;m&lt;/td&gt;&lt;td&gt;5 FEET SPAN, 7 FEET RISE REINFORCED CONCRETE BOX CULVERT, SINGLE BARREL&lt;/td&gt;&lt;td&gt;LNFT&lt;/td&gt;&lt;td&gt;0&lt;/td&gt;&lt;td&gt;3&lt;/td&gt;&lt;td&gt;N&lt;/td&gt;&lt;td&gt; &lt;/td&gt;&lt;td&gt;&lt;/td&gt;&lt;/tr&gt;</v>
      </c>
      <c r="Q1665" s="106" t="str">
        <f>IF(PayItems[[#This Row],[Date Added / Modified]]&gt;0,TEXT(PayItems[[#This Row],[Date Added / Modified]],"m/d/yyy"),"")</f>
        <v/>
      </c>
    </row>
    <row r="1666" spans="1:17" x14ac:dyDescent="0.3">
      <c r="A1666" s="6" t="s">
        <v>2995</v>
      </c>
      <c r="B1666" s="8" t="s">
        <v>2996</v>
      </c>
      <c r="C1666" s="8" t="s">
        <v>110</v>
      </c>
      <c r="D1666" s="8" t="s">
        <v>2997</v>
      </c>
      <c r="E1666" s="8" t="s">
        <v>63</v>
      </c>
      <c r="F1666" s="8">
        <v>0</v>
      </c>
      <c r="G1666" s="8">
        <v>3</v>
      </c>
      <c r="H1666" s="6" t="s">
        <v>344</v>
      </c>
      <c r="I1666" s="184" t="s">
        <v>11392</v>
      </c>
      <c r="J1666" s="184" t="s">
        <v>11392</v>
      </c>
      <c r="K1666" s="184" t="s">
        <v>11391</v>
      </c>
      <c r="L1666" s="8">
        <v>14</v>
      </c>
      <c r="M1666" s="116"/>
      <c r="P16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&lt;tr&gt;&lt;td&gt;60221-0800&lt;/td&gt;&lt;td&gt;1500mm span, 2400mm rise reinforced concrete box culvert, single barrel&lt;/td&gt;&lt;td&gt;m&lt;/td&gt;&lt;td&gt;5 FEET SPAN, 8 FEET RISE REINFORCED CONCRETE BOX CULVERT, SINGLE BARREL&lt;/td&gt;&lt;td&gt;LNFT&lt;/td&gt;&lt;td&gt;0&lt;/td&gt;&lt;td&gt;3&lt;/td&gt;&lt;td&gt;N&lt;/td&gt;&lt;td&gt; &lt;/td&gt;&lt;td&gt;&lt;/td&gt;&lt;/tr&gt;</v>
      </c>
      <c r="Q1666" s="106" t="str">
        <f>IF(PayItems[[#This Row],[Date Added / Modified]]&gt;0,TEXT(PayItems[[#This Row],[Date Added / Modified]],"m/d/yyy"),"")</f>
        <v/>
      </c>
    </row>
    <row r="1667" spans="1:17" x14ac:dyDescent="0.3">
      <c r="A1667" s="6" t="s">
        <v>2998</v>
      </c>
      <c r="B1667" s="8" t="s">
        <v>2999</v>
      </c>
      <c r="C1667" s="8" t="s">
        <v>110</v>
      </c>
      <c r="D1667" s="8" t="s">
        <v>3000</v>
      </c>
      <c r="E1667" s="8" t="s">
        <v>63</v>
      </c>
      <c r="F1667" s="8">
        <v>0</v>
      </c>
      <c r="G1667" s="8">
        <v>3</v>
      </c>
      <c r="H1667" s="6" t="s">
        <v>344</v>
      </c>
      <c r="I1667" s="184" t="s">
        <v>11392</v>
      </c>
      <c r="J1667" s="184" t="s">
        <v>11392</v>
      </c>
      <c r="K1667" s="184" t="s">
        <v>11391</v>
      </c>
      <c r="L1667" s="8">
        <v>14</v>
      </c>
      <c r="M1667" s="116"/>
      <c r="P16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&lt;tr&gt;&lt;td&gt;60221-0850&lt;/td&gt;&lt;td&gt;1500mm span, 2700mm rise reinforced concrete box culvert, single barrel&lt;/td&gt;&lt;td&gt;m&lt;/td&gt;&lt;td&gt;5 FEET SPAN, 9 FEET RISE REINFORCED CONCRETE BOX CULVERT, SINGLE BARREL&lt;/td&gt;&lt;td&gt;LNFT&lt;/td&gt;&lt;td&gt;0&lt;/td&gt;&lt;td&gt;3&lt;/td&gt;&lt;td&gt;N&lt;/td&gt;&lt;td&gt; &lt;/td&gt;&lt;td&gt;&lt;/td&gt;&lt;/tr&gt;</v>
      </c>
      <c r="Q1667" s="106" t="str">
        <f>IF(PayItems[[#This Row],[Date Added / Modified]]&gt;0,TEXT(PayItems[[#This Row],[Date Added / Modified]],"m/d/yyy"),"")</f>
        <v/>
      </c>
    </row>
    <row r="1668" spans="1:17" x14ac:dyDescent="0.3">
      <c r="A1668" s="6" t="s">
        <v>3001</v>
      </c>
      <c r="B1668" s="8" t="s">
        <v>3002</v>
      </c>
      <c r="C1668" s="8" t="s">
        <v>110</v>
      </c>
      <c r="D1668" s="8" t="s">
        <v>3003</v>
      </c>
      <c r="E1668" s="8" t="s">
        <v>63</v>
      </c>
      <c r="F1668" s="8">
        <v>0</v>
      </c>
      <c r="G1668" s="8">
        <v>3</v>
      </c>
      <c r="H1668" s="6" t="s">
        <v>344</v>
      </c>
      <c r="I1668" s="184" t="s">
        <v>11392</v>
      </c>
      <c r="J1668" s="184" t="s">
        <v>11392</v>
      </c>
      <c r="K1668" s="184" t="s">
        <v>11391</v>
      </c>
      <c r="L1668" s="8">
        <v>14</v>
      </c>
      <c r="M1668" s="116"/>
      <c r="P16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&lt;tr&gt;&lt;td&gt;60221-0900&lt;/td&gt;&lt;td&gt;1500mm span, 3000mm rise reinforced concrete box culvert, single barrel&lt;/td&gt;&lt;td&gt;m&lt;/td&gt;&lt;td&gt;5 FEET SPAN, 10 FEET RISE REINFORCED CONCRETE BOX CULVERT, SINGLE BARREL&lt;/td&gt;&lt;td&gt;LNFT&lt;/td&gt;&lt;td&gt;0&lt;/td&gt;&lt;td&gt;3&lt;/td&gt;&lt;td&gt;N&lt;/td&gt;&lt;td&gt; &lt;/td&gt;&lt;td&gt;&lt;/td&gt;&lt;/tr&gt;</v>
      </c>
      <c r="Q1668" s="106" t="str">
        <f>IF(PayItems[[#This Row],[Date Added / Modified]]&gt;0,TEXT(PayItems[[#This Row],[Date Added / Modified]],"m/d/yyy"),"")</f>
        <v/>
      </c>
    </row>
    <row r="1669" spans="1:17" x14ac:dyDescent="0.3">
      <c r="A1669" s="6" t="s">
        <v>3004</v>
      </c>
      <c r="B1669" s="8" t="s">
        <v>3005</v>
      </c>
      <c r="C1669" s="8" t="s">
        <v>110</v>
      </c>
      <c r="D1669" s="8" t="s">
        <v>3006</v>
      </c>
      <c r="E1669" s="8" t="s">
        <v>63</v>
      </c>
      <c r="F1669" s="8">
        <v>0</v>
      </c>
      <c r="G1669" s="8">
        <v>3</v>
      </c>
      <c r="H1669" s="6" t="s">
        <v>344</v>
      </c>
      <c r="I1669" s="184" t="s">
        <v>11392</v>
      </c>
      <c r="J1669" s="184" t="s">
        <v>11392</v>
      </c>
      <c r="K1669" s="184" t="s">
        <v>11391</v>
      </c>
      <c r="L1669" s="8">
        <v>14</v>
      </c>
      <c r="M1669" s="116"/>
      <c r="P16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&lt;tr&gt;&lt;td&gt;60221-0950&lt;/td&gt;&lt;td&gt;1500mm span, 3300mm rise reinforced concrete box culvert, single barrel&lt;/td&gt;&lt;td&gt;m&lt;/td&gt;&lt;td&gt;5 FEET SPAN, 11 FEET RISE REINFORCED CONCRETE BOX CULVERT, SINGLE BARREL&lt;/td&gt;&lt;td&gt;LNFT&lt;/td&gt;&lt;td&gt;0&lt;/td&gt;&lt;td&gt;3&lt;/td&gt;&lt;td&gt;N&lt;/td&gt;&lt;td&gt; &lt;/td&gt;&lt;td&gt;&lt;/td&gt;&lt;/tr&gt;</v>
      </c>
      <c r="Q1669" s="106" t="str">
        <f>IF(PayItems[[#This Row],[Date Added / Modified]]&gt;0,TEXT(PayItems[[#This Row],[Date Added / Modified]],"m/d/yyy"),"")</f>
        <v/>
      </c>
    </row>
    <row r="1670" spans="1:17" x14ac:dyDescent="0.3">
      <c r="A1670" s="6" t="s">
        <v>3007</v>
      </c>
      <c r="B1670" s="8" t="s">
        <v>3008</v>
      </c>
      <c r="C1670" s="8" t="s">
        <v>110</v>
      </c>
      <c r="D1670" s="8" t="s">
        <v>3009</v>
      </c>
      <c r="E1670" s="8" t="s">
        <v>63</v>
      </c>
      <c r="F1670" s="8">
        <v>0</v>
      </c>
      <c r="G1670" s="8">
        <v>3</v>
      </c>
      <c r="H1670" s="6" t="s">
        <v>344</v>
      </c>
      <c r="I1670" s="184" t="s">
        <v>11392</v>
      </c>
      <c r="J1670" s="184" t="s">
        <v>11392</v>
      </c>
      <c r="K1670" s="184" t="s">
        <v>11391</v>
      </c>
      <c r="L1670" s="8">
        <v>14</v>
      </c>
      <c r="M1670" s="116"/>
      <c r="P16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&lt;tr&gt;&lt;td&gt;60221-1000&lt;/td&gt;&lt;td&gt;1500mm span, 3600mm rise reinforced concrete box culvert, single barrel&lt;/td&gt;&lt;td&gt;m&lt;/td&gt;&lt;td&gt;5 FEET SPAN, 12 FEET RISE REINFORCED CONCRETE BOX CULVERT, SINGLE BARREL&lt;/td&gt;&lt;td&gt;LNFT&lt;/td&gt;&lt;td&gt;0&lt;/td&gt;&lt;td&gt;3&lt;/td&gt;&lt;td&gt;N&lt;/td&gt;&lt;td&gt; &lt;/td&gt;&lt;td&gt;&lt;/td&gt;&lt;/tr&gt;</v>
      </c>
      <c r="Q1670" s="106" t="str">
        <f>IF(PayItems[[#This Row],[Date Added / Modified]]&gt;0,TEXT(PayItems[[#This Row],[Date Added / Modified]],"m/d/yyy"),"")</f>
        <v/>
      </c>
    </row>
    <row r="1671" spans="1:17" x14ac:dyDescent="0.3">
      <c r="A1671" s="6" t="s">
        <v>3010</v>
      </c>
      <c r="B1671" s="8" t="s">
        <v>3011</v>
      </c>
      <c r="C1671" s="8" t="s">
        <v>110</v>
      </c>
      <c r="D1671" s="8" t="s">
        <v>3012</v>
      </c>
      <c r="E1671" s="8" t="s">
        <v>63</v>
      </c>
      <c r="F1671" s="8">
        <v>0</v>
      </c>
      <c r="G1671" s="8">
        <v>3</v>
      </c>
      <c r="H1671" s="6" t="s">
        <v>344</v>
      </c>
      <c r="I1671" s="184" t="s">
        <v>11392</v>
      </c>
      <c r="J1671" s="184" t="s">
        <v>11392</v>
      </c>
      <c r="K1671" s="184" t="s">
        <v>11391</v>
      </c>
      <c r="L1671" s="8">
        <v>14</v>
      </c>
      <c r="M1671" s="116"/>
      <c r="P16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&lt;tr&gt;&lt;td&gt;60221-1050&lt;/td&gt;&lt;td&gt;1500mm span, 4200mm rise reinforced concrete box culvert, single barrel&lt;/td&gt;&lt;td&gt;m&lt;/td&gt;&lt;td&gt;5 FEET SPAN, 14 FEET RISE REINFORCED CONCRETE BOX CULVERT, SINGLE BARREL&lt;/td&gt;&lt;td&gt;LNFT&lt;/td&gt;&lt;td&gt;0&lt;/td&gt;&lt;td&gt;3&lt;/td&gt;&lt;td&gt;N&lt;/td&gt;&lt;td&gt; &lt;/td&gt;&lt;td&gt;&lt;/td&gt;&lt;/tr&gt;</v>
      </c>
      <c r="Q1671" s="106" t="str">
        <f>IF(PayItems[[#This Row],[Date Added / Modified]]&gt;0,TEXT(PayItems[[#This Row],[Date Added / Modified]],"m/d/yyy"),"")</f>
        <v/>
      </c>
    </row>
    <row r="1672" spans="1:17" x14ac:dyDescent="0.3">
      <c r="A1672" s="6" t="s">
        <v>3013</v>
      </c>
      <c r="B1672" s="8" t="s">
        <v>3014</v>
      </c>
      <c r="C1672" s="8" t="s">
        <v>110</v>
      </c>
      <c r="D1672" s="8" t="s">
        <v>3015</v>
      </c>
      <c r="E1672" s="8" t="s">
        <v>63</v>
      </c>
      <c r="F1672" s="8">
        <v>0</v>
      </c>
      <c r="G1672" s="8">
        <v>3</v>
      </c>
      <c r="H1672" s="6" t="s">
        <v>344</v>
      </c>
      <c r="I1672" s="184" t="s">
        <v>11392</v>
      </c>
      <c r="J1672" s="184" t="s">
        <v>11392</v>
      </c>
      <c r="K1672" s="184" t="s">
        <v>11391</v>
      </c>
      <c r="L1672" s="8">
        <v>14</v>
      </c>
      <c r="M1672" s="116"/>
      <c r="P16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&lt;tr&gt;&lt;td&gt;60221-1100&lt;/td&gt;&lt;td&gt;1500mm span, 4800mm rise reinforced concrete box culvert, single barrel&lt;/td&gt;&lt;td&gt;m&lt;/td&gt;&lt;td&gt;5 FEET SPAN, 16 FEET RISE REINFORCED CONCRETE BOX CULVERT, SINGLE BARREL&lt;/td&gt;&lt;td&gt;LNFT&lt;/td&gt;&lt;td&gt;0&lt;/td&gt;&lt;td&gt;3&lt;/td&gt;&lt;td&gt;N&lt;/td&gt;&lt;td&gt; &lt;/td&gt;&lt;td&gt;&lt;/td&gt;&lt;/tr&gt;</v>
      </c>
      <c r="Q1672" s="106" t="str">
        <f>IF(PayItems[[#This Row],[Date Added / Modified]]&gt;0,TEXT(PayItems[[#This Row],[Date Added / Modified]],"m/d/yyy"),"")</f>
        <v/>
      </c>
    </row>
    <row r="1673" spans="1:17" x14ac:dyDescent="0.3">
      <c r="A1673" s="6" t="s">
        <v>3016</v>
      </c>
      <c r="B1673" s="8" t="s">
        <v>3017</v>
      </c>
      <c r="C1673" s="8" t="s">
        <v>110</v>
      </c>
      <c r="D1673" s="8" t="s">
        <v>3018</v>
      </c>
      <c r="E1673" s="8" t="s">
        <v>63</v>
      </c>
      <c r="F1673" s="8">
        <v>0</v>
      </c>
      <c r="G1673" s="8">
        <v>3</v>
      </c>
      <c r="H1673" s="6" t="s">
        <v>344</v>
      </c>
      <c r="I1673" s="184" t="s">
        <v>11392</v>
      </c>
      <c r="J1673" s="184" t="s">
        <v>11392</v>
      </c>
      <c r="K1673" s="184" t="s">
        <v>11391</v>
      </c>
      <c r="L1673" s="8">
        <v>14</v>
      </c>
      <c r="M1673" s="116"/>
      <c r="P16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&lt;tr&gt;&lt;td&gt;60221-1150&lt;/td&gt;&lt;td&gt;1800mm span, 900mm rise reinforced concrete box culvert, single barrel&lt;/td&gt;&lt;td&gt;m&lt;/td&gt;&lt;td&gt;6 FEET SPAN, 3 FEET RISE REINFORCED CONCRETE BOX CULVERT, SINGLE BARREL&lt;/td&gt;&lt;td&gt;LNFT&lt;/td&gt;&lt;td&gt;0&lt;/td&gt;&lt;td&gt;3&lt;/td&gt;&lt;td&gt;N&lt;/td&gt;&lt;td&gt; &lt;/td&gt;&lt;td&gt;&lt;/td&gt;&lt;/tr&gt;</v>
      </c>
      <c r="Q1673" s="106" t="str">
        <f>IF(PayItems[[#This Row],[Date Added / Modified]]&gt;0,TEXT(PayItems[[#This Row],[Date Added / Modified]],"m/d/yyy"),"")</f>
        <v/>
      </c>
    </row>
    <row r="1674" spans="1:17" x14ac:dyDescent="0.3">
      <c r="A1674" s="6" t="s">
        <v>3019</v>
      </c>
      <c r="B1674" s="8" t="s">
        <v>3020</v>
      </c>
      <c r="C1674" s="8" t="s">
        <v>110</v>
      </c>
      <c r="D1674" s="8" t="s">
        <v>3021</v>
      </c>
      <c r="E1674" s="8" t="s">
        <v>63</v>
      </c>
      <c r="F1674" s="8">
        <v>0</v>
      </c>
      <c r="G1674" s="8">
        <v>3</v>
      </c>
      <c r="H1674" s="6" t="s">
        <v>344</v>
      </c>
      <c r="I1674" s="184" t="s">
        <v>11392</v>
      </c>
      <c r="J1674" s="184" t="s">
        <v>11392</v>
      </c>
      <c r="K1674" s="184" t="s">
        <v>11391</v>
      </c>
      <c r="L1674" s="8">
        <v>14</v>
      </c>
      <c r="M1674" s="116"/>
      <c r="P16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&lt;tr&gt;&lt;td&gt;60221-1200&lt;/td&gt;&lt;td&gt;1800mm span, 1200mm rise reinforced concrete box culvert, single barrel&lt;/td&gt;&lt;td&gt;m&lt;/td&gt;&lt;td&gt;6 FEET SPAN, 4 FEET RISE REINFORCED CONCRETE BOX CULVERT, SINGLE BARREL&lt;/td&gt;&lt;td&gt;LNFT&lt;/td&gt;&lt;td&gt;0&lt;/td&gt;&lt;td&gt;3&lt;/td&gt;&lt;td&gt;N&lt;/td&gt;&lt;td&gt; &lt;/td&gt;&lt;td&gt;&lt;/td&gt;&lt;/tr&gt;</v>
      </c>
      <c r="Q1674" s="106" t="str">
        <f>IF(PayItems[[#This Row],[Date Added / Modified]]&gt;0,TEXT(PayItems[[#This Row],[Date Added / Modified]],"m/d/yyy"),"")</f>
        <v/>
      </c>
    </row>
    <row r="1675" spans="1:17" x14ac:dyDescent="0.3">
      <c r="A1675" s="6" t="s">
        <v>3022</v>
      </c>
      <c r="B1675" s="8" t="s">
        <v>3023</v>
      </c>
      <c r="C1675" s="8" t="s">
        <v>110</v>
      </c>
      <c r="D1675" s="8" t="s">
        <v>3024</v>
      </c>
      <c r="E1675" s="8" t="s">
        <v>63</v>
      </c>
      <c r="F1675" s="8">
        <v>0</v>
      </c>
      <c r="G1675" s="8">
        <v>3</v>
      </c>
      <c r="H1675" s="6" t="s">
        <v>344</v>
      </c>
      <c r="I1675" s="184" t="s">
        <v>11392</v>
      </c>
      <c r="J1675" s="184" t="s">
        <v>11392</v>
      </c>
      <c r="K1675" s="184" t="s">
        <v>11391</v>
      </c>
      <c r="L1675" s="8">
        <v>14</v>
      </c>
      <c r="M1675" s="116"/>
      <c r="P16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&lt;tr&gt;&lt;td&gt;60221-1250&lt;/td&gt;&lt;td&gt;1800mm span, 1500mm rise reinforced concrete box culvert, single barrel&lt;/td&gt;&lt;td&gt;m&lt;/td&gt;&lt;td&gt;6 FEET SPAN, 5 FEET RISE REINFORCED CONCRETE BOX CULVERT, SINGLE BARREL&lt;/td&gt;&lt;td&gt;LNFT&lt;/td&gt;&lt;td&gt;0&lt;/td&gt;&lt;td&gt;3&lt;/td&gt;&lt;td&gt;N&lt;/td&gt;&lt;td&gt; &lt;/td&gt;&lt;td&gt;&lt;/td&gt;&lt;/tr&gt;</v>
      </c>
      <c r="Q1675" s="106" t="str">
        <f>IF(PayItems[[#This Row],[Date Added / Modified]]&gt;0,TEXT(PayItems[[#This Row],[Date Added / Modified]],"m/d/yyy"),"")</f>
        <v/>
      </c>
    </row>
    <row r="1676" spans="1:17" x14ac:dyDescent="0.3">
      <c r="A1676" s="6" t="s">
        <v>3025</v>
      </c>
      <c r="B1676" s="8" t="s">
        <v>3026</v>
      </c>
      <c r="C1676" s="8" t="s">
        <v>110</v>
      </c>
      <c r="D1676" s="8" t="s">
        <v>3027</v>
      </c>
      <c r="E1676" s="8" t="s">
        <v>63</v>
      </c>
      <c r="F1676" s="8">
        <v>0</v>
      </c>
      <c r="G1676" s="8">
        <v>3</v>
      </c>
      <c r="H1676" s="6" t="s">
        <v>344</v>
      </c>
      <c r="I1676" s="184" t="s">
        <v>11392</v>
      </c>
      <c r="J1676" s="184" t="s">
        <v>11392</v>
      </c>
      <c r="K1676" s="184" t="s">
        <v>11391</v>
      </c>
      <c r="L1676" s="8">
        <v>14</v>
      </c>
      <c r="M1676" s="116"/>
      <c r="P16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&lt;tr&gt;&lt;td&gt;60221-1300&lt;/td&gt;&lt;td&gt;1800mm span, 1800mm rise reinforced concrete box culvert, single barrel&lt;/td&gt;&lt;td&gt;m&lt;/td&gt;&lt;td&gt;6 FEET SPAN, 6 FEET RISE REINFORCED CONCRETE BOX CULVERT, SINGLE BARREL&lt;/td&gt;&lt;td&gt;LNFT&lt;/td&gt;&lt;td&gt;0&lt;/td&gt;&lt;td&gt;3&lt;/td&gt;&lt;td&gt;N&lt;/td&gt;&lt;td&gt; &lt;/td&gt;&lt;td&gt;&lt;/td&gt;&lt;/tr&gt;</v>
      </c>
      <c r="Q1676" s="106" t="str">
        <f>IF(PayItems[[#This Row],[Date Added / Modified]]&gt;0,TEXT(PayItems[[#This Row],[Date Added / Modified]],"m/d/yyy"),"")</f>
        <v/>
      </c>
    </row>
    <row r="1677" spans="1:17" x14ac:dyDescent="0.3">
      <c r="A1677" s="6" t="s">
        <v>3028</v>
      </c>
      <c r="B1677" s="8" t="s">
        <v>3029</v>
      </c>
      <c r="C1677" s="8" t="s">
        <v>110</v>
      </c>
      <c r="D1677" s="8" t="s">
        <v>3030</v>
      </c>
      <c r="E1677" s="8" t="s">
        <v>63</v>
      </c>
      <c r="F1677" s="8">
        <v>0</v>
      </c>
      <c r="G1677" s="8">
        <v>3</v>
      </c>
      <c r="H1677" s="6" t="s">
        <v>344</v>
      </c>
      <c r="I1677" s="184" t="s">
        <v>11392</v>
      </c>
      <c r="J1677" s="184" t="s">
        <v>11392</v>
      </c>
      <c r="K1677" s="184" t="s">
        <v>11391</v>
      </c>
      <c r="L1677" s="8">
        <v>14</v>
      </c>
      <c r="M1677" s="116"/>
      <c r="P16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&lt;tr&gt;&lt;td&gt;60221-1350&lt;/td&gt;&lt;td&gt;1800mm span, 2100mm rise reinforced concrete box culvert, single barrel&lt;/td&gt;&lt;td&gt;m&lt;/td&gt;&lt;td&gt;6 FEET SPAN, 7 FEET RISE REINFORCED CONCRETE BOX CULVERT, SINGLE BARREL&lt;/td&gt;&lt;td&gt;LNFT&lt;/td&gt;&lt;td&gt;0&lt;/td&gt;&lt;td&gt;3&lt;/td&gt;&lt;td&gt;N&lt;/td&gt;&lt;td&gt; &lt;/td&gt;&lt;td&gt;&lt;/td&gt;&lt;/tr&gt;</v>
      </c>
      <c r="Q1677" s="106" t="str">
        <f>IF(PayItems[[#This Row],[Date Added / Modified]]&gt;0,TEXT(PayItems[[#This Row],[Date Added / Modified]],"m/d/yyy"),"")</f>
        <v/>
      </c>
    </row>
    <row r="1678" spans="1:17" x14ac:dyDescent="0.3">
      <c r="A1678" s="6" t="s">
        <v>3031</v>
      </c>
      <c r="B1678" s="8" t="s">
        <v>3032</v>
      </c>
      <c r="C1678" s="8" t="s">
        <v>110</v>
      </c>
      <c r="D1678" s="8" t="s">
        <v>3033</v>
      </c>
      <c r="E1678" s="8" t="s">
        <v>63</v>
      </c>
      <c r="F1678" s="8">
        <v>0</v>
      </c>
      <c r="G1678" s="8">
        <v>3</v>
      </c>
      <c r="H1678" s="6" t="s">
        <v>344</v>
      </c>
      <c r="I1678" s="184" t="s">
        <v>11392</v>
      </c>
      <c r="J1678" s="184" t="s">
        <v>11392</v>
      </c>
      <c r="K1678" s="184" t="s">
        <v>11391</v>
      </c>
      <c r="L1678" s="8">
        <v>14</v>
      </c>
      <c r="M1678" s="116"/>
      <c r="P16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&lt;tr&gt;&lt;td&gt;60221-1400&lt;/td&gt;&lt;td&gt;1800mm span, 2400mm rise reinforced concrete box culvert, single barrel&lt;/td&gt;&lt;td&gt;m&lt;/td&gt;&lt;td&gt;6 FEET SPAN, 8 FEET RISE REINFORCED CONCRETE BOX CULVERT, SINGLE BARREL&lt;/td&gt;&lt;td&gt;LNFT&lt;/td&gt;&lt;td&gt;0&lt;/td&gt;&lt;td&gt;3&lt;/td&gt;&lt;td&gt;N&lt;/td&gt;&lt;td&gt; &lt;/td&gt;&lt;td&gt;&lt;/td&gt;&lt;/tr&gt;</v>
      </c>
      <c r="Q1678" s="106" t="str">
        <f>IF(PayItems[[#This Row],[Date Added / Modified]]&gt;0,TEXT(PayItems[[#This Row],[Date Added / Modified]],"m/d/yyy"),"")</f>
        <v/>
      </c>
    </row>
    <row r="1679" spans="1:17" x14ac:dyDescent="0.3">
      <c r="A1679" s="6" t="s">
        <v>3034</v>
      </c>
      <c r="B1679" s="8" t="s">
        <v>3035</v>
      </c>
      <c r="C1679" s="8" t="s">
        <v>110</v>
      </c>
      <c r="D1679" s="8" t="s">
        <v>3036</v>
      </c>
      <c r="E1679" s="8" t="s">
        <v>63</v>
      </c>
      <c r="F1679" s="8">
        <v>0</v>
      </c>
      <c r="G1679" s="8">
        <v>3</v>
      </c>
      <c r="H1679" s="6" t="s">
        <v>344</v>
      </c>
      <c r="I1679" s="184" t="s">
        <v>11392</v>
      </c>
      <c r="J1679" s="184" t="s">
        <v>11392</v>
      </c>
      <c r="K1679" s="184" t="s">
        <v>11391</v>
      </c>
      <c r="L1679" s="8">
        <v>14</v>
      </c>
      <c r="M1679" s="116"/>
      <c r="P16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&lt;tr&gt;&lt;td&gt;60221-1450&lt;/td&gt;&lt;td&gt;1800mm span, 2700mm rise reinforced concrete box culvert, single barrel&lt;/td&gt;&lt;td&gt;m&lt;/td&gt;&lt;td&gt;6 FEET SPAN, 9 FEET RISE REINFORCED CONCRETE BOX CULVERT, SINGLE BARREL&lt;/td&gt;&lt;td&gt;LNFT&lt;/td&gt;&lt;td&gt;0&lt;/td&gt;&lt;td&gt;3&lt;/td&gt;&lt;td&gt;N&lt;/td&gt;&lt;td&gt; &lt;/td&gt;&lt;td&gt;&lt;/td&gt;&lt;/tr&gt;</v>
      </c>
      <c r="Q1679" s="106" t="str">
        <f>IF(PayItems[[#This Row],[Date Added / Modified]]&gt;0,TEXT(PayItems[[#This Row],[Date Added / Modified]],"m/d/yyy"),"")</f>
        <v/>
      </c>
    </row>
    <row r="1680" spans="1:17" x14ac:dyDescent="0.3">
      <c r="A1680" s="6" t="s">
        <v>3037</v>
      </c>
      <c r="B1680" s="8" t="s">
        <v>3038</v>
      </c>
      <c r="C1680" s="8" t="s">
        <v>110</v>
      </c>
      <c r="D1680" s="8" t="s">
        <v>3039</v>
      </c>
      <c r="E1680" s="8" t="s">
        <v>63</v>
      </c>
      <c r="F1680" s="8">
        <v>0</v>
      </c>
      <c r="G1680" s="8">
        <v>3</v>
      </c>
      <c r="H1680" s="6" t="s">
        <v>344</v>
      </c>
      <c r="I1680" s="184" t="s">
        <v>11392</v>
      </c>
      <c r="J1680" s="184" t="s">
        <v>11392</v>
      </c>
      <c r="K1680" s="184" t="s">
        <v>11391</v>
      </c>
      <c r="L1680" s="8">
        <v>14</v>
      </c>
      <c r="M1680" s="116"/>
      <c r="P16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&lt;tr&gt;&lt;td&gt;60221-1500&lt;/td&gt;&lt;td&gt;1800mm span, 3000mm rise reinforced concrete box culvert, single barrel&lt;/td&gt;&lt;td&gt;m&lt;/td&gt;&lt;td&gt;6 FEET SPAN, 10 FEET RISE REINFORCED CONCRETE BOX CULVERT, SINGLE BARREL&lt;/td&gt;&lt;td&gt;LNFT&lt;/td&gt;&lt;td&gt;0&lt;/td&gt;&lt;td&gt;3&lt;/td&gt;&lt;td&gt;N&lt;/td&gt;&lt;td&gt; &lt;/td&gt;&lt;td&gt;&lt;/td&gt;&lt;/tr&gt;</v>
      </c>
      <c r="Q1680" s="106" t="str">
        <f>IF(PayItems[[#This Row],[Date Added / Modified]]&gt;0,TEXT(PayItems[[#This Row],[Date Added / Modified]],"m/d/yyy"),"")</f>
        <v/>
      </c>
    </row>
    <row r="1681" spans="1:17" x14ac:dyDescent="0.3">
      <c r="A1681" s="6" t="s">
        <v>3040</v>
      </c>
      <c r="B1681" s="8" t="s">
        <v>3041</v>
      </c>
      <c r="C1681" s="8" t="s">
        <v>110</v>
      </c>
      <c r="D1681" s="8" t="s">
        <v>3042</v>
      </c>
      <c r="E1681" s="8" t="s">
        <v>63</v>
      </c>
      <c r="F1681" s="8">
        <v>0</v>
      </c>
      <c r="G1681" s="8">
        <v>3</v>
      </c>
      <c r="H1681" s="6" t="s">
        <v>344</v>
      </c>
      <c r="I1681" s="184" t="s">
        <v>11392</v>
      </c>
      <c r="J1681" s="184" t="s">
        <v>11392</v>
      </c>
      <c r="K1681" s="184" t="s">
        <v>11391</v>
      </c>
      <c r="L1681" s="8">
        <v>14</v>
      </c>
      <c r="M1681" s="116"/>
      <c r="P16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&lt;tr&gt;&lt;td&gt;60221-1550&lt;/td&gt;&lt;td&gt;1800mm span, 3300mm rise reinforced concrete box culvert, single barrel&lt;/td&gt;&lt;td&gt;m&lt;/td&gt;&lt;td&gt;6 FEET SPAN, 11 FEET RISE REINFORCED CONCRETE BOX CULVERT, SINGLE BARREL&lt;/td&gt;&lt;td&gt;LNFT&lt;/td&gt;&lt;td&gt;0&lt;/td&gt;&lt;td&gt;3&lt;/td&gt;&lt;td&gt;N&lt;/td&gt;&lt;td&gt; &lt;/td&gt;&lt;td&gt;&lt;/td&gt;&lt;/tr&gt;</v>
      </c>
      <c r="Q1681" s="106" t="str">
        <f>IF(PayItems[[#This Row],[Date Added / Modified]]&gt;0,TEXT(PayItems[[#This Row],[Date Added / Modified]],"m/d/yyy"),"")</f>
        <v/>
      </c>
    </row>
    <row r="1682" spans="1:17" x14ac:dyDescent="0.3">
      <c r="A1682" s="6" t="s">
        <v>3043</v>
      </c>
      <c r="B1682" s="8" t="s">
        <v>3044</v>
      </c>
      <c r="C1682" s="8" t="s">
        <v>110</v>
      </c>
      <c r="D1682" s="8" t="s">
        <v>3045</v>
      </c>
      <c r="E1682" s="8" t="s">
        <v>63</v>
      </c>
      <c r="F1682" s="8">
        <v>0</v>
      </c>
      <c r="G1682" s="8">
        <v>3</v>
      </c>
      <c r="H1682" s="6" t="s">
        <v>344</v>
      </c>
      <c r="I1682" s="184" t="s">
        <v>11392</v>
      </c>
      <c r="J1682" s="184" t="s">
        <v>11392</v>
      </c>
      <c r="K1682" s="184" t="s">
        <v>11391</v>
      </c>
      <c r="L1682" s="8">
        <v>14</v>
      </c>
      <c r="M1682" s="116"/>
      <c r="P16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&lt;tr&gt;&lt;td&gt;60221-1600&lt;/td&gt;&lt;td&gt;1800mm span, 3600mm rise reinforced concrete box culvert, single barrel&lt;/td&gt;&lt;td&gt;m&lt;/td&gt;&lt;td&gt;6 FEET SPAN, 12 FEET RISE REINFORCED CONCRETE BOX CULVERT, SINGLE BARREL&lt;/td&gt;&lt;td&gt;LNFT&lt;/td&gt;&lt;td&gt;0&lt;/td&gt;&lt;td&gt;3&lt;/td&gt;&lt;td&gt;N&lt;/td&gt;&lt;td&gt; &lt;/td&gt;&lt;td&gt;&lt;/td&gt;&lt;/tr&gt;</v>
      </c>
      <c r="Q1682" s="106" t="str">
        <f>IF(PayItems[[#This Row],[Date Added / Modified]]&gt;0,TEXT(PayItems[[#This Row],[Date Added / Modified]],"m/d/yyy"),"")</f>
        <v/>
      </c>
    </row>
    <row r="1683" spans="1:17" x14ac:dyDescent="0.3">
      <c r="A1683" s="6" t="s">
        <v>3046</v>
      </c>
      <c r="B1683" s="8" t="s">
        <v>3047</v>
      </c>
      <c r="C1683" s="8" t="s">
        <v>110</v>
      </c>
      <c r="D1683" s="8" t="s">
        <v>3048</v>
      </c>
      <c r="E1683" s="8" t="s">
        <v>63</v>
      </c>
      <c r="F1683" s="8">
        <v>0</v>
      </c>
      <c r="G1683" s="8">
        <v>3</v>
      </c>
      <c r="H1683" s="6" t="s">
        <v>344</v>
      </c>
      <c r="I1683" s="184" t="s">
        <v>11392</v>
      </c>
      <c r="J1683" s="184" t="s">
        <v>11392</v>
      </c>
      <c r="K1683" s="184" t="s">
        <v>11391</v>
      </c>
      <c r="L1683" s="8">
        <v>14</v>
      </c>
      <c r="M1683" s="116"/>
      <c r="P16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&lt;tr&gt;&lt;td&gt;60221-1650&lt;/td&gt;&lt;td&gt;1800mm span, 4200mm rise reinforced concrete box culvert, single barrel&lt;/td&gt;&lt;td&gt;m&lt;/td&gt;&lt;td&gt;6 FEET SPAN, 14 FEET RISE REINFORCED CONCRETE BOX CULVERT, SINGLE BARREL&lt;/td&gt;&lt;td&gt;LNFT&lt;/td&gt;&lt;td&gt;0&lt;/td&gt;&lt;td&gt;3&lt;/td&gt;&lt;td&gt;N&lt;/td&gt;&lt;td&gt; &lt;/td&gt;&lt;td&gt;&lt;/td&gt;&lt;/tr&gt;</v>
      </c>
      <c r="Q1683" s="106" t="str">
        <f>IF(PayItems[[#This Row],[Date Added / Modified]]&gt;0,TEXT(PayItems[[#This Row],[Date Added / Modified]],"m/d/yyy"),"")</f>
        <v/>
      </c>
    </row>
    <row r="1684" spans="1:17" x14ac:dyDescent="0.3">
      <c r="A1684" s="6" t="s">
        <v>3049</v>
      </c>
      <c r="B1684" s="8" t="s">
        <v>3050</v>
      </c>
      <c r="C1684" s="8" t="s">
        <v>110</v>
      </c>
      <c r="D1684" s="8" t="s">
        <v>3051</v>
      </c>
      <c r="E1684" s="8" t="s">
        <v>63</v>
      </c>
      <c r="F1684" s="8">
        <v>0</v>
      </c>
      <c r="G1684" s="8">
        <v>3</v>
      </c>
      <c r="H1684" s="6" t="s">
        <v>344</v>
      </c>
      <c r="I1684" s="184" t="s">
        <v>11392</v>
      </c>
      <c r="J1684" s="184" t="s">
        <v>11392</v>
      </c>
      <c r="K1684" s="184" t="s">
        <v>11391</v>
      </c>
      <c r="L1684" s="8">
        <v>14</v>
      </c>
      <c r="M1684" s="116"/>
      <c r="P16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&lt;tr&gt;&lt;td&gt;60221-1700&lt;/td&gt;&lt;td&gt;1800mm span, 4800mm rise reinforced concrete box culvert, single barrel&lt;/td&gt;&lt;td&gt;m&lt;/td&gt;&lt;td&gt;6 FEET SPAN, 16 FEET RISE REINFORCED CONCRETE BOX CULVERT, SINGLE BARREL&lt;/td&gt;&lt;td&gt;LNFT&lt;/td&gt;&lt;td&gt;0&lt;/td&gt;&lt;td&gt;3&lt;/td&gt;&lt;td&gt;N&lt;/td&gt;&lt;td&gt; &lt;/td&gt;&lt;td&gt;&lt;/td&gt;&lt;/tr&gt;</v>
      </c>
      <c r="Q1684" s="106" t="str">
        <f>IF(PayItems[[#This Row],[Date Added / Modified]]&gt;0,TEXT(PayItems[[#This Row],[Date Added / Modified]],"m/d/yyy"),"")</f>
        <v/>
      </c>
    </row>
    <row r="1685" spans="1:17" x14ac:dyDescent="0.3">
      <c r="A1685" s="6" t="s">
        <v>3052</v>
      </c>
      <c r="B1685" s="8" t="s">
        <v>3053</v>
      </c>
      <c r="C1685" s="8" t="s">
        <v>110</v>
      </c>
      <c r="D1685" s="8" t="s">
        <v>3054</v>
      </c>
      <c r="E1685" s="8" t="s">
        <v>63</v>
      </c>
      <c r="F1685" s="8">
        <v>0</v>
      </c>
      <c r="G1685" s="8">
        <v>3</v>
      </c>
      <c r="H1685" s="6" t="s">
        <v>344</v>
      </c>
      <c r="I1685" s="184" t="s">
        <v>11392</v>
      </c>
      <c r="J1685" s="184" t="s">
        <v>11392</v>
      </c>
      <c r="K1685" s="184" t="s">
        <v>11391</v>
      </c>
      <c r="L1685" s="8">
        <v>14</v>
      </c>
      <c r="M1685" s="116"/>
      <c r="P16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&lt;tr&gt;&lt;td&gt;60221-1750&lt;/td&gt;&lt;td&gt;2400mm span, 900mm rise reinforced concrete box culvert, single barrel&lt;/td&gt;&lt;td&gt;m&lt;/td&gt;&lt;td&gt;8 FEET SPAN, 3 FEET RISE REINFORCED CONCRETE BOX CULVERT, SINGLE BARREL&lt;/td&gt;&lt;td&gt;LNFT&lt;/td&gt;&lt;td&gt;0&lt;/td&gt;&lt;td&gt;3&lt;/td&gt;&lt;td&gt;N&lt;/td&gt;&lt;td&gt; &lt;/td&gt;&lt;td&gt;&lt;/td&gt;&lt;/tr&gt;</v>
      </c>
      <c r="Q1685" s="106" t="str">
        <f>IF(PayItems[[#This Row],[Date Added / Modified]]&gt;0,TEXT(PayItems[[#This Row],[Date Added / Modified]],"m/d/yyy"),"")</f>
        <v/>
      </c>
    </row>
    <row r="1686" spans="1:17" x14ac:dyDescent="0.3">
      <c r="A1686" s="6" t="s">
        <v>3055</v>
      </c>
      <c r="B1686" s="8" t="s">
        <v>3056</v>
      </c>
      <c r="C1686" s="8" t="s">
        <v>110</v>
      </c>
      <c r="D1686" s="8" t="s">
        <v>3057</v>
      </c>
      <c r="E1686" s="8" t="s">
        <v>63</v>
      </c>
      <c r="F1686" s="8">
        <v>0</v>
      </c>
      <c r="G1686" s="8">
        <v>3</v>
      </c>
      <c r="H1686" s="6" t="s">
        <v>344</v>
      </c>
      <c r="I1686" s="184" t="s">
        <v>11392</v>
      </c>
      <c r="J1686" s="184" t="s">
        <v>11392</v>
      </c>
      <c r="K1686" s="184" t="s">
        <v>11391</v>
      </c>
      <c r="L1686" s="8">
        <v>14</v>
      </c>
      <c r="M1686" s="116"/>
      <c r="P16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&lt;tr&gt;&lt;td&gt;60221-1800&lt;/td&gt;&lt;td&gt;2400mm span, 1200mm rise reinforced concrete box culvert, single barrel&lt;/td&gt;&lt;td&gt;m&lt;/td&gt;&lt;td&gt;8 FEET SPAN, 4 FEET RISE REINFORCED CONCRETE BOX CULVERT, SINGLE BARREL&lt;/td&gt;&lt;td&gt;LNFT&lt;/td&gt;&lt;td&gt;0&lt;/td&gt;&lt;td&gt;3&lt;/td&gt;&lt;td&gt;N&lt;/td&gt;&lt;td&gt; &lt;/td&gt;&lt;td&gt;&lt;/td&gt;&lt;/tr&gt;</v>
      </c>
      <c r="Q1686" s="106" t="str">
        <f>IF(PayItems[[#This Row],[Date Added / Modified]]&gt;0,TEXT(PayItems[[#This Row],[Date Added / Modified]],"m/d/yyy"),"")</f>
        <v/>
      </c>
    </row>
    <row r="1687" spans="1:17" x14ac:dyDescent="0.3">
      <c r="A1687" s="6" t="s">
        <v>3058</v>
      </c>
      <c r="B1687" s="8" t="s">
        <v>3059</v>
      </c>
      <c r="C1687" s="8" t="s">
        <v>110</v>
      </c>
      <c r="D1687" s="8" t="s">
        <v>3060</v>
      </c>
      <c r="E1687" s="8" t="s">
        <v>63</v>
      </c>
      <c r="F1687" s="8">
        <v>0</v>
      </c>
      <c r="G1687" s="8">
        <v>3</v>
      </c>
      <c r="H1687" s="6" t="s">
        <v>344</v>
      </c>
      <c r="I1687" s="184" t="s">
        <v>11392</v>
      </c>
      <c r="J1687" s="184" t="s">
        <v>11392</v>
      </c>
      <c r="K1687" s="184" t="s">
        <v>11391</v>
      </c>
      <c r="L1687" s="8">
        <v>14</v>
      </c>
      <c r="M1687" s="116"/>
      <c r="P16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&lt;tr&gt;&lt;td&gt;60221-1850&lt;/td&gt;&lt;td&gt;2400mm span, 1500mm rise reinforced concrete box culvert, single barrel&lt;/td&gt;&lt;td&gt;m&lt;/td&gt;&lt;td&gt;8 FEET SPAN, 5 FEET RISE REINFORCED CONCRETE BOX CULVERT, SINGLE BARREL&lt;/td&gt;&lt;td&gt;LNFT&lt;/td&gt;&lt;td&gt;0&lt;/td&gt;&lt;td&gt;3&lt;/td&gt;&lt;td&gt;N&lt;/td&gt;&lt;td&gt; &lt;/td&gt;&lt;td&gt;&lt;/td&gt;&lt;/tr&gt;</v>
      </c>
      <c r="Q1687" s="106" t="str">
        <f>IF(PayItems[[#This Row],[Date Added / Modified]]&gt;0,TEXT(PayItems[[#This Row],[Date Added / Modified]],"m/d/yyy"),"")</f>
        <v/>
      </c>
    </row>
    <row r="1688" spans="1:17" x14ac:dyDescent="0.3">
      <c r="A1688" s="6" t="s">
        <v>3061</v>
      </c>
      <c r="B1688" s="8" t="s">
        <v>3062</v>
      </c>
      <c r="C1688" s="8" t="s">
        <v>110</v>
      </c>
      <c r="D1688" s="8" t="s">
        <v>3063</v>
      </c>
      <c r="E1688" s="8" t="s">
        <v>63</v>
      </c>
      <c r="F1688" s="8">
        <v>0</v>
      </c>
      <c r="G1688" s="8">
        <v>3</v>
      </c>
      <c r="H1688" s="6" t="s">
        <v>344</v>
      </c>
      <c r="I1688" s="184" t="s">
        <v>11392</v>
      </c>
      <c r="J1688" s="184" t="s">
        <v>11392</v>
      </c>
      <c r="K1688" s="184" t="s">
        <v>11391</v>
      </c>
      <c r="L1688" s="8">
        <v>14</v>
      </c>
      <c r="M1688" s="116"/>
      <c r="P16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&lt;tr&gt;&lt;td&gt;60221-1900&lt;/td&gt;&lt;td&gt;2400mm span, 1800mm rise reinforced concrete box culvert, single barrel&lt;/td&gt;&lt;td&gt;m&lt;/td&gt;&lt;td&gt;8 FEET SPAN, 6 FEET RISE REINFORCED CONCRETE BOX CULVERT, SINGLE BARREL&lt;/td&gt;&lt;td&gt;LNFT&lt;/td&gt;&lt;td&gt;0&lt;/td&gt;&lt;td&gt;3&lt;/td&gt;&lt;td&gt;N&lt;/td&gt;&lt;td&gt; &lt;/td&gt;&lt;td&gt;&lt;/td&gt;&lt;/tr&gt;</v>
      </c>
      <c r="Q1688" s="106" t="str">
        <f>IF(PayItems[[#This Row],[Date Added / Modified]]&gt;0,TEXT(PayItems[[#This Row],[Date Added / Modified]],"m/d/yyy"),"")</f>
        <v/>
      </c>
    </row>
    <row r="1689" spans="1:17" x14ac:dyDescent="0.3">
      <c r="A1689" s="6" t="s">
        <v>3064</v>
      </c>
      <c r="B1689" s="8" t="s">
        <v>3065</v>
      </c>
      <c r="C1689" s="8" t="s">
        <v>110</v>
      </c>
      <c r="D1689" s="8" t="s">
        <v>3066</v>
      </c>
      <c r="E1689" s="8" t="s">
        <v>63</v>
      </c>
      <c r="F1689" s="8">
        <v>0</v>
      </c>
      <c r="G1689" s="8">
        <v>3</v>
      </c>
      <c r="H1689" s="6" t="s">
        <v>344</v>
      </c>
      <c r="I1689" s="184" t="s">
        <v>11392</v>
      </c>
      <c r="J1689" s="184" t="s">
        <v>11392</v>
      </c>
      <c r="K1689" s="184" t="s">
        <v>11391</v>
      </c>
      <c r="L1689" s="8">
        <v>14</v>
      </c>
      <c r="M1689" s="116"/>
      <c r="P16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&lt;tr&gt;&lt;td&gt;60221-1950&lt;/td&gt;&lt;td&gt;2400mm span, 2100mm rise reinforced concrete box culvert, single barrel&lt;/td&gt;&lt;td&gt;m&lt;/td&gt;&lt;td&gt;8 FEET SPAN, 7 FEET RISE REINFORCED CONCRETE BOX CULVERT, SINGLE BARREL&lt;/td&gt;&lt;td&gt;LNFT&lt;/td&gt;&lt;td&gt;0&lt;/td&gt;&lt;td&gt;3&lt;/td&gt;&lt;td&gt;N&lt;/td&gt;&lt;td&gt; &lt;/td&gt;&lt;td&gt;&lt;/td&gt;&lt;/tr&gt;</v>
      </c>
      <c r="Q1689" s="106" t="str">
        <f>IF(PayItems[[#This Row],[Date Added / Modified]]&gt;0,TEXT(PayItems[[#This Row],[Date Added / Modified]],"m/d/yyy"),"")</f>
        <v/>
      </c>
    </row>
    <row r="1690" spans="1:17" x14ac:dyDescent="0.3">
      <c r="A1690" s="6" t="s">
        <v>3067</v>
      </c>
      <c r="B1690" s="8" t="s">
        <v>3068</v>
      </c>
      <c r="C1690" s="8" t="s">
        <v>110</v>
      </c>
      <c r="D1690" s="8" t="s">
        <v>3069</v>
      </c>
      <c r="E1690" s="8" t="s">
        <v>63</v>
      </c>
      <c r="F1690" s="8">
        <v>0</v>
      </c>
      <c r="G1690" s="8">
        <v>3</v>
      </c>
      <c r="H1690" s="6" t="s">
        <v>344</v>
      </c>
      <c r="I1690" s="184" t="s">
        <v>11392</v>
      </c>
      <c r="J1690" s="184" t="s">
        <v>11392</v>
      </c>
      <c r="K1690" s="184" t="s">
        <v>11391</v>
      </c>
      <c r="L1690" s="8">
        <v>14</v>
      </c>
      <c r="M1690" s="116"/>
      <c r="P16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&lt;tr&gt;&lt;td&gt;60221-2000&lt;/td&gt;&lt;td&gt;2400mm span, 2400mm rise reinforced concrete box culvert, single barrel&lt;/td&gt;&lt;td&gt;m&lt;/td&gt;&lt;td&gt;8 FEET SPAN, 8 FEET RISE REINFORCED CONCRETE BOX CULVERT, SINGLE BARREL&lt;/td&gt;&lt;td&gt;LNFT&lt;/td&gt;&lt;td&gt;0&lt;/td&gt;&lt;td&gt;3&lt;/td&gt;&lt;td&gt;N&lt;/td&gt;&lt;td&gt; &lt;/td&gt;&lt;td&gt;&lt;/td&gt;&lt;/tr&gt;</v>
      </c>
      <c r="Q1690" s="106" t="str">
        <f>IF(PayItems[[#This Row],[Date Added / Modified]]&gt;0,TEXT(PayItems[[#This Row],[Date Added / Modified]],"m/d/yyy"),"")</f>
        <v/>
      </c>
    </row>
    <row r="1691" spans="1:17" x14ac:dyDescent="0.3">
      <c r="A1691" s="6" t="s">
        <v>3070</v>
      </c>
      <c r="B1691" s="8" t="s">
        <v>3071</v>
      </c>
      <c r="C1691" s="8" t="s">
        <v>110</v>
      </c>
      <c r="D1691" s="8" t="s">
        <v>3072</v>
      </c>
      <c r="E1691" s="8" t="s">
        <v>63</v>
      </c>
      <c r="F1691" s="8">
        <v>0</v>
      </c>
      <c r="G1691" s="8">
        <v>3</v>
      </c>
      <c r="H1691" s="6" t="s">
        <v>344</v>
      </c>
      <c r="I1691" s="184" t="s">
        <v>11392</v>
      </c>
      <c r="J1691" s="184" t="s">
        <v>11392</v>
      </c>
      <c r="K1691" s="184" t="s">
        <v>11391</v>
      </c>
      <c r="L1691" s="8">
        <v>14</v>
      </c>
      <c r="M1691" s="116"/>
      <c r="P16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&lt;tr&gt;&lt;td&gt;60221-2050&lt;/td&gt;&lt;td&gt;2400mm span, 2700mm rise reinforced concrete box culvert, single barrel&lt;/td&gt;&lt;td&gt;m&lt;/td&gt;&lt;td&gt;8 FEET SPAN, 9 FEET RISE REINFORCED CONCRETE BOX CULVERT, SINGLE BARREL&lt;/td&gt;&lt;td&gt;LNFT&lt;/td&gt;&lt;td&gt;0&lt;/td&gt;&lt;td&gt;3&lt;/td&gt;&lt;td&gt;N&lt;/td&gt;&lt;td&gt; &lt;/td&gt;&lt;td&gt;&lt;/td&gt;&lt;/tr&gt;</v>
      </c>
      <c r="Q1691" s="106" t="str">
        <f>IF(PayItems[[#This Row],[Date Added / Modified]]&gt;0,TEXT(PayItems[[#This Row],[Date Added / Modified]],"m/d/yyy"),"")</f>
        <v/>
      </c>
    </row>
    <row r="1692" spans="1:17" x14ac:dyDescent="0.3">
      <c r="A1692" s="6" t="s">
        <v>3073</v>
      </c>
      <c r="B1692" s="8" t="s">
        <v>3074</v>
      </c>
      <c r="C1692" s="8" t="s">
        <v>110</v>
      </c>
      <c r="D1692" s="8" t="s">
        <v>3075</v>
      </c>
      <c r="E1692" s="8" t="s">
        <v>63</v>
      </c>
      <c r="F1692" s="8">
        <v>0</v>
      </c>
      <c r="G1692" s="8">
        <v>3</v>
      </c>
      <c r="H1692" s="6" t="s">
        <v>344</v>
      </c>
      <c r="I1692" s="184" t="s">
        <v>11392</v>
      </c>
      <c r="J1692" s="184" t="s">
        <v>11392</v>
      </c>
      <c r="K1692" s="184" t="s">
        <v>11391</v>
      </c>
      <c r="L1692" s="8">
        <v>14</v>
      </c>
      <c r="M1692" s="116"/>
      <c r="P16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&lt;tr&gt;&lt;td&gt;60221-2100&lt;/td&gt;&lt;td&gt;2400mm span, 3000mm rise reinforced concrete box culvert, single barrel&lt;/td&gt;&lt;td&gt;m&lt;/td&gt;&lt;td&gt;8 FEET SPAN, 10 FEET RISE REINFORCED CONCRETE BOX CULVERT, SINGLE BARREL&lt;/td&gt;&lt;td&gt;LNFT&lt;/td&gt;&lt;td&gt;0&lt;/td&gt;&lt;td&gt;3&lt;/td&gt;&lt;td&gt;N&lt;/td&gt;&lt;td&gt; &lt;/td&gt;&lt;td&gt;&lt;/td&gt;&lt;/tr&gt;</v>
      </c>
      <c r="Q1692" s="106" t="str">
        <f>IF(PayItems[[#This Row],[Date Added / Modified]]&gt;0,TEXT(PayItems[[#This Row],[Date Added / Modified]],"m/d/yyy"),"")</f>
        <v/>
      </c>
    </row>
    <row r="1693" spans="1:17" x14ac:dyDescent="0.3">
      <c r="A1693" s="6" t="s">
        <v>3076</v>
      </c>
      <c r="B1693" s="8" t="s">
        <v>3077</v>
      </c>
      <c r="C1693" s="8" t="s">
        <v>110</v>
      </c>
      <c r="D1693" s="8" t="s">
        <v>3078</v>
      </c>
      <c r="E1693" s="8" t="s">
        <v>63</v>
      </c>
      <c r="F1693" s="8">
        <v>0</v>
      </c>
      <c r="G1693" s="8">
        <v>3</v>
      </c>
      <c r="H1693" s="6" t="s">
        <v>344</v>
      </c>
      <c r="I1693" s="184" t="s">
        <v>11392</v>
      </c>
      <c r="J1693" s="184" t="s">
        <v>11392</v>
      </c>
      <c r="K1693" s="184" t="s">
        <v>11391</v>
      </c>
      <c r="L1693" s="8">
        <v>14</v>
      </c>
      <c r="M1693" s="116"/>
      <c r="P16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&lt;tr&gt;&lt;td&gt;60221-2150&lt;/td&gt;&lt;td&gt;2400mm span, 3300mm rise reinforced concrete box culvert, single barrel&lt;/td&gt;&lt;td&gt;m&lt;/td&gt;&lt;td&gt;8 FEET SPAN, 11 FEET RISE REINFORCED CONCRETE BOX CULVERT, SINGLE BARREL&lt;/td&gt;&lt;td&gt;LNFT&lt;/td&gt;&lt;td&gt;0&lt;/td&gt;&lt;td&gt;3&lt;/td&gt;&lt;td&gt;N&lt;/td&gt;&lt;td&gt; &lt;/td&gt;&lt;td&gt;&lt;/td&gt;&lt;/tr&gt;</v>
      </c>
      <c r="Q1693" s="106" t="str">
        <f>IF(PayItems[[#This Row],[Date Added / Modified]]&gt;0,TEXT(PayItems[[#This Row],[Date Added / Modified]],"m/d/yyy"),"")</f>
        <v/>
      </c>
    </row>
    <row r="1694" spans="1:17" x14ac:dyDescent="0.3">
      <c r="A1694" s="6" t="s">
        <v>3079</v>
      </c>
      <c r="B1694" s="8" t="s">
        <v>3080</v>
      </c>
      <c r="C1694" s="8" t="s">
        <v>110</v>
      </c>
      <c r="D1694" s="8" t="s">
        <v>3081</v>
      </c>
      <c r="E1694" s="8" t="s">
        <v>63</v>
      </c>
      <c r="F1694" s="8">
        <v>0</v>
      </c>
      <c r="G1694" s="8">
        <v>3</v>
      </c>
      <c r="H1694" s="6" t="s">
        <v>344</v>
      </c>
      <c r="I1694" s="184" t="s">
        <v>11392</v>
      </c>
      <c r="J1694" s="184" t="s">
        <v>11392</v>
      </c>
      <c r="K1694" s="184" t="s">
        <v>11391</v>
      </c>
      <c r="L1694" s="8">
        <v>14</v>
      </c>
      <c r="M1694" s="116"/>
      <c r="P16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&lt;tr&gt;&lt;td&gt;60221-2200&lt;/td&gt;&lt;td&gt;2400mm span, 3600mm rise reinforced concrete box culvert, single barrel&lt;/td&gt;&lt;td&gt;m&lt;/td&gt;&lt;td&gt;8 FEET SPAN, 12 FEET RISE REINFORCED CONCRETE BOX CULVERT, SINGLE BARREL&lt;/td&gt;&lt;td&gt;LNFT&lt;/td&gt;&lt;td&gt;0&lt;/td&gt;&lt;td&gt;3&lt;/td&gt;&lt;td&gt;N&lt;/td&gt;&lt;td&gt; &lt;/td&gt;&lt;td&gt;&lt;/td&gt;&lt;/tr&gt;</v>
      </c>
      <c r="Q1694" s="106" t="str">
        <f>IF(PayItems[[#This Row],[Date Added / Modified]]&gt;0,TEXT(PayItems[[#This Row],[Date Added / Modified]],"m/d/yyy"),"")</f>
        <v/>
      </c>
    </row>
    <row r="1695" spans="1:17" x14ac:dyDescent="0.3">
      <c r="A1695" s="6" t="s">
        <v>3082</v>
      </c>
      <c r="B1695" s="8" t="s">
        <v>3083</v>
      </c>
      <c r="C1695" s="8" t="s">
        <v>110</v>
      </c>
      <c r="D1695" s="8" t="s">
        <v>3084</v>
      </c>
      <c r="E1695" s="8" t="s">
        <v>63</v>
      </c>
      <c r="F1695" s="8">
        <v>0</v>
      </c>
      <c r="G1695" s="8">
        <v>3</v>
      </c>
      <c r="H1695" s="6" t="s">
        <v>344</v>
      </c>
      <c r="I1695" s="184" t="s">
        <v>11392</v>
      </c>
      <c r="J1695" s="184" t="s">
        <v>11392</v>
      </c>
      <c r="K1695" s="184" t="s">
        <v>11391</v>
      </c>
      <c r="L1695" s="8">
        <v>14</v>
      </c>
      <c r="M1695" s="116"/>
      <c r="P16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&lt;tr&gt;&lt;td&gt;60221-2250&lt;/td&gt;&lt;td&gt;2400mm span, 4200mm rise reinforced concrete box culvert, single barrel&lt;/td&gt;&lt;td&gt;m&lt;/td&gt;&lt;td&gt;8 FEET SPAN, 14 FEET RISE REINFORCED CONCRETE BOX CULVERT, SINGLE BARREL&lt;/td&gt;&lt;td&gt;LNFT&lt;/td&gt;&lt;td&gt;0&lt;/td&gt;&lt;td&gt;3&lt;/td&gt;&lt;td&gt;N&lt;/td&gt;&lt;td&gt; &lt;/td&gt;&lt;td&gt;&lt;/td&gt;&lt;/tr&gt;</v>
      </c>
      <c r="Q1695" s="106" t="str">
        <f>IF(PayItems[[#This Row],[Date Added / Modified]]&gt;0,TEXT(PayItems[[#This Row],[Date Added / Modified]],"m/d/yyy"),"")</f>
        <v/>
      </c>
    </row>
    <row r="1696" spans="1:17" x14ac:dyDescent="0.3">
      <c r="A1696" s="6" t="s">
        <v>3085</v>
      </c>
      <c r="B1696" s="8" t="s">
        <v>3086</v>
      </c>
      <c r="C1696" s="8" t="s">
        <v>110</v>
      </c>
      <c r="D1696" s="8" t="s">
        <v>3087</v>
      </c>
      <c r="E1696" s="8" t="s">
        <v>63</v>
      </c>
      <c r="F1696" s="8">
        <v>0</v>
      </c>
      <c r="G1696" s="8">
        <v>3</v>
      </c>
      <c r="H1696" s="6" t="s">
        <v>344</v>
      </c>
      <c r="I1696" s="184" t="s">
        <v>11392</v>
      </c>
      <c r="J1696" s="184" t="s">
        <v>11392</v>
      </c>
      <c r="K1696" s="184" t="s">
        <v>11391</v>
      </c>
      <c r="L1696" s="8">
        <v>14</v>
      </c>
      <c r="M1696" s="116"/>
      <c r="P16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&lt;tr&gt;&lt;td&gt;60221-2300&lt;/td&gt;&lt;td&gt;2700mm span, 900mm rise reinforced concrete box culvert, single barrel&lt;/td&gt;&lt;td&gt;m&lt;/td&gt;&lt;td&gt;9 FEET SPAN, 3 FEET RISE REINFORCED CONCRETE BOX CULVERT, SINGLE BARREL&lt;/td&gt;&lt;td&gt;LNFT&lt;/td&gt;&lt;td&gt;0&lt;/td&gt;&lt;td&gt;3&lt;/td&gt;&lt;td&gt;N&lt;/td&gt;&lt;td&gt; &lt;/td&gt;&lt;td&gt;&lt;/td&gt;&lt;/tr&gt;</v>
      </c>
      <c r="Q1696" s="106" t="str">
        <f>IF(PayItems[[#This Row],[Date Added / Modified]]&gt;0,TEXT(PayItems[[#This Row],[Date Added / Modified]],"m/d/yyy"),"")</f>
        <v/>
      </c>
    </row>
    <row r="1697" spans="1:17" x14ac:dyDescent="0.3">
      <c r="A1697" s="6" t="s">
        <v>3088</v>
      </c>
      <c r="B1697" s="8" t="s">
        <v>3089</v>
      </c>
      <c r="C1697" s="8" t="s">
        <v>110</v>
      </c>
      <c r="D1697" s="8" t="s">
        <v>3090</v>
      </c>
      <c r="E1697" s="8" t="s">
        <v>63</v>
      </c>
      <c r="F1697" s="8">
        <v>0</v>
      </c>
      <c r="G1697" s="8">
        <v>3</v>
      </c>
      <c r="H1697" s="6" t="s">
        <v>344</v>
      </c>
      <c r="I1697" s="184" t="s">
        <v>11392</v>
      </c>
      <c r="J1697" s="184" t="s">
        <v>11392</v>
      </c>
      <c r="K1697" s="184" t="s">
        <v>11391</v>
      </c>
      <c r="L1697" s="8">
        <v>14</v>
      </c>
      <c r="M1697" s="116"/>
      <c r="P16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&lt;tr&gt;&lt;td&gt;60221-2350&lt;/td&gt;&lt;td&gt;2700mm span, 1200mm rise reinforced concrete box culvert, single barrel&lt;/td&gt;&lt;td&gt;m&lt;/td&gt;&lt;td&gt;9 FEET SPAN, 4 FEET RISE REINFORCED CONCRETE BOX CULVERT, SINGLE BARREL&lt;/td&gt;&lt;td&gt;LNFT&lt;/td&gt;&lt;td&gt;0&lt;/td&gt;&lt;td&gt;3&lt;/td&gt;&lt;td&gt;N&lt;/td&gt;&lt;td&gt; &lt;/td&gt;&lt;td&gt;&lt;/td&gt;&lt;/tr&gt;</v>
      </c>
      <c r="Q1697" s="106" t="str">
        <f>IF(PayItems[[#This Row],[Date Added / Modified]]&gt;0,TEXT(PayItems[[#This Row],[Date Added / Modified]],"m/d/yyy"),"")</f>
        <v/>
      </c>
    </row>
    <row r="1698" spans="1:17" x14ac:dyDescent="0.3">
      <c r="A1698" s="6" t="s">
        <v>3091</v>
      </c>
      <c r="B1698" s="8" t="s">
        <v>3092</v>
      </c>
      <c r="C1698" s="8" t="s">
        <v>110</v>
      </c>
      <c r="D1698" s="8" t="s">
        <v>3093</v>
      </c>
      <c r="E1698" s="8" t="s">
        <v>63</v>
      </c>
      <c r="F1698" s="8">
        <v>0</v>
      </c>
      <c r="G1698" s="8">
        <v>3</v>
      </c>
      <c r="H1698" s="6" t="s">
        <v>344</v>
      </c>
      <c r="I1698" s="184" t="s">
        <v>11392</v>
      </c>
      <c r="J1698" s="184" t="s">
        <v>11392</v>
      </c>
      <c r="K1698" s="184" t="s">
        <v>11391</v>
      </c>
      <c r="L1698" s="8">
        <v>14</v>
      </c>
      <c r="M1698" s="116"/>
      <c r="P16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&lt;tr&gt;&lt;td&gt;60221-2400&lt;/td&gt;&lt;td&gt;2700mm span, 1500mm rise reinforced concrete box culvert, single barrel&lt;/td&gt;&lt;td&gt;m&lt;/td&gt;&lt;td&gt;9 FEET SPAN, 5 FEET RISE REINFORCED CONCRETE BOX CULVERT, SINGLE BARREL&lt;/td&gt;&lt;td&gt;LNFT&lt;/td&gt;&lt;td&gt;0&lt;/td&gt;&lt;td&gt;3&lt;/td&gt;&lt;td&gt;N&lt;/td&gt;&lt;td&gt; &lt;/td&gt;&lt;td&gt;&lt;/td&gt;&lt;/tr&gt;</v>
      </c>
      <c r="Q1698" s="106" t="str">
        <f>IF(PayItems[[#This Row],[Date Added / Modified]]&gt;0,TEXT(PayItems[[#This Row],[Date Added / Modified]],"m/d/yyy"),"")</f>
        <v/>
      </c>
    </row>
    <row r="1699" spans="1:17" x14ac:dyDescent="0.3">
      <c r="A1699" s="6" t="s">
        <v>3094</v>
      </c>
      <c r="B1699" s="8" t="s">
        <v>3095</v>
      </c>
      <c r="C1699" s="8" t="s">
        <v>110</v>
      </c>
      <c r="D1699" s="8" t="s">
        <v>3096</v>
      </c>
      <c r="E1699" s="8" t="s">
        <v>63</v>
      </c>
      <c r="F1699" s="8">
        <v>0</v>
      </c>
      <c r="G1699" s="8">
        <v>3</v>
      </c>
      <c r="H1699" s="6" t="s">
        <v>344</v>
      </c>
      <c r="I1699" s="184" t="s">
        <v>11392</v>
      </c>
      <c r="J1699" s="184" t="s">
        <v>11392</v>
      </c>
      <c r="K1699" s="184" t="s">
        <v>11391</v>
      </c>
      <c r="L1699" s="8">
        <v>14</v>
      </c>
      <c r="M1699" s="116"/>
      <c r="P16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&lt;tr&gt;&lt;td&gt;60221-2450&lt;/td&gt;&lt;td&gt;2700mm span, 1800mm rise reinforced concrete box culvert, single barrel&lt;/td&gt;&lt;td&gt;m&lt;/td&gt;&lt;td&gt;9 FEET SPAN, 6 FEET RISE REINFORCED CONCRETE BOX CULVERT, SINGLE BARREL&lt;/td&gt;&lt;td&gt;LNFT&lt;/td&gt;&lt;td&gt;0&lt;/td&gt;&lt;td&gt;3&lt;/td&gt;&lt;td&gt;N&lt;/td&gt;&lt;td&gt; &lt;/td&gt;&lt;td&gt;&lt;/td&gt;&lt;/tr&gt;</v>
      </c>
      <c r="Q1699" s="106" t="str">
        <f>IF(PayItems[[#This Row],[Date Added / Modified]]&gt;0,TEXT(PayItems[[#This Row],[Date Added / Modified]],"m/d/yyy"),"")</f>
        <v/>
      </c>
    </row>
    <row r="1700" spans="1:17" x14ac:dyDescent="0.3">
      <c r="A1700" s="6" t="s">
        <v>3097</v>
      </c>
      <c r="B1700" s="8" t="s">
        <v>3098</v>
      </c>
      <c r="C1700" s="8" t="s">
        <v>110</v>
      </c>
      <c r="D1700" s="8" t="s">
        <v>3099</v>
      </c>
      <c r="E1700" s="8" t="s">
        <v>63</v>
      </c>
      <c r="F1700" s="8">
        <v>0</v>
      </c>
      <c r="G1700" s="8">
        <v>3</v>
      </c>
      <c r="H1700" s="6" t="s">
        <v>344</v>
      </c>
      <c r="I1700" s="184" t="s">
        <v>11392</v>
      </c>
      <c r="J1700" s="184" t="s">
        <v>11392</v>
      </c>
      <c r="K1700" s="184" t="s">
        <v>11391</v>
      </c>
      <c r="L1700" s="8">
        <v>14</v>
      </c>
      <c r="M1700" s="116"/>
      <c r="P17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&lt;tr&gt;&lt;td&gt;60221-2500&lt;/td&gt;&lt;td&gt;2700mm span, 2100mm rise reinforced concrete box culvert, single barrel&lt;/td&gt;&lt;td&gt;m&lt;/td&gt;&lt;td&gt;9 FEET SPAN, 7 FEET RISE REINFORCED CONCRETE BOX CULVERT, SINGLE BARREL&lt;/td&gt;&lt;td&gt;LNFT&lt;/td&gt;&lt;td&gt;0&lt;/td&gt;&lt;td&gt;3&lt;/td&gt;&lt;td&gt;N&lt;/td&gt;&lt;td&gt; &lt;/td&gt;&lt;td&gt;&lt;/td&gt;&lt;/tr&gt;</v>
      </c>
      <c r="Q1700" s="106" t="str">
        <f>IF(PayItems[[#This Row],[Date Added / Modified]]&gt;0,TEXT(PayItems[[#This Row],[Date Added / Modified]],"m/d/yyy"),"")</f>
        <v/>
      </c>
    </row>
    <row r="1701" spans="1:17" x14ac:dyDescent="0.3">
      <c r="A1701" s="6" t="s">
        <v>3100</v>
      </c>
      <c r="B1701" s="8" t="s">
        <v>3101</v>
      </c>
      <c r="C1701" s="8" t="s">
        <v>110</v>
      </c>
      <c r="D1701" s="8" t="s">
        <v>3102</v>
      </c>
      <c r="E1701" s="8" t="s">
        <v>63</v>
      </c>
      <c r="F1701" s="8">
        <v>0</v>
      </c>
      <c r="G1701" s="8">
        <v>3</v>
      </c>
      <c r="H1701" s="6" t="s">
        <v>344</v>
      </c>
      <c r="I1701" s="184" t="s">
        <v>11392</v>
      </c>
      <c r="J1701" s="184" t="s">
        <v>11392</v>
      </c>
      <c r="K1701" s="184" t="s">
        <v>11391</v>
      </c>
      <c r="L1701" s="8">
        <v>14</v>
      </c>
      <c r="M1701" s="116"/>
      <c r="P17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&lt;tr&gt;&lt;td&gt;60221-2550&lt;/td&gt;&lt;td&gt;2700mm span, 2400mm rise reinforced concrete box culvert, single barrel&lt;/td&gt;&lt;td&gt;m&lt;/td&gt;&lt;td&gt;9 FEET SPAN, 8 FEET RISE REINFORCED CONCRETE BOX CULVERT, SINGLE BARREL&lt;/td&gt;&lt;td&gt;LNFT&lt;/td&gt;&lt;td&gt;0&lt;/td&gt;&lt;td&gt;3&lt;/td&gt;&lt;td&gt;N&lt;/td&gt;&lt;td&gt; &lt;/td&gt;&lt;td&gt;&lt;/td&gt;&lt;/tr&gt;</v>
      </c>
      <c r="Q1701" s="106" t="str">
        <f>IF(PayItems[[#This Row],[Date Added / Modified]]&gt;0,TEXT(PayItems[[#This Row],[Date Added / Modified]],"m/d/yyy"),"")</f>
        <v/>
      </c>
    </row>
    <row r="1702" spans="1:17" x14ac:dyDescent="0.3">
      <c r="A1702" s="6" t="s">
        <v>3103</v>
      </c>
      <c r="B1702" s="8" t="s">
        <v>3104</v>
      </c>
      <c r="C1702" s="8" t="s">
        <v>110</v>
      </c>
      <c r="D1702" s="8" t="s">
        <v>3105</v>
      </c>
      <c r="E1702" s="8" t="s">
        <v>63</v>
      </c>
      <c r="F1702" s="8">
        <v>0</v>
      </c>
      <c r="G1702" s="8">
        <v>3</v>
      </c>
      <c r="H1702" s="6" t="s">
        <v>344</v>
      </c>
      <c r="I1702" s="184" t="s">
        <v>11392</v>
      </c>
      <c r="J1702" s="184" t="s">
        <v>11392</v>
      </c>
      <c r="K1702" s="184" t="s">
        <v>11391</v>
      </c>
      <c r="L1702" s="8">
        <v>14</v>
      </c>
      <c r="M1702" s="116"/>
      <c r="P17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&lt;tr&gt;&lt;td&gt;60221-2600&lt;/td&gt;&lt;td&gt;2700mm span, 2700mm rise reinforced concrete box culvert, single barrel&lt;/td&gt;&lt;td&gt;m&lt;/td&gt;&lt;td&gt;9 FEET SPAN, 9 FEET RISE REINFORCED CONCRETE BOX CULVERT, SINGLE BARREL&lt;/td&gt;&lt;td&gt;LNFT&lt;/td&gt;&lt;td&gt;0&lt;/td&gt;&lt;td&gt;3&lt;/td&gt;&lt;td&gt;N&lt;/td&gt;&lt;td&gt; &lt;/td&gt;&lt;td&gt;&lt;/td&gt;&lt;/tr&gt;</v>
      </c>
      <c r="Q1702" s="106" t="str">
        <f>IF(PayItems[[#This Row],[Date Added / Modified]]&gt;0,TEXT(PayItems[[#This Row],[Date Added / Modified]],"m/d/yyy"),"")</f>
        <v/>
      </c>
    </row>
    <row r="1703" spans="1:17" x14ac:dyDescent="0.3">
      <c r="A1703" s="6" t="s">
        <v>3106</v>
      </c>
      <c r="B1703" s="8" t="s">
        <v>3107</v>
      </c>
      <c r="C1703" s="8" t="s">
        <v>110</v>
      </c>
      <c r="D1703" s="8" t="s">
        <v>3108</v>
      </c>
      <c r="E1703" s="8" t="s">
        <v>63</v>
      </c>
      <c r="F1703" s="8">
        <v>0</v>
      </c>
      <c r="G1703" s="8">
        <v>3</v>
      </c>
      <c r="H1703" s="6" t="s">
        <v>344</v>
      </c>
      <c r="I1703" s="184" t="s">
        <v>11392</v>
      </c>
      <c r="J1703" s="184" t="s">
        <v>11392</v>
      </c>
      <c r="K1703" s="184" t="s">
        <v>11391</v>
      </c>
      <c r="L1703" s="8">
        <v>14</v>
      </c>
      <c r="M1703" s="116"/>
      <c r="P17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&lt;tr&gt;&lt;td&gt;60221-2650&lt;/td&gt;&lt;td&gt;2700mm span, 3000mm rise reinforced concrete box culvert, single barrel&lt;/td&gt;&lt;td&gt;m&lt;/td&gt;&lt;td&gt;9 FEET SPAN, 10 FEET RISE REINFORCED CONCRETE BOX CULVERT, SINGLE BARREL&lt;/td&gt;&lt;td&gt;LNFT&lt;/td&gt;&lt;td&gt;0&lt;/td&gt;&lt;td&gt;3&lt;/td&gt;&lt;td&gt;N&lt;/td&gt;&lt;td&gt; &lt;/td&gt;&lt;td&gt;&lt;/td&gt;&lt;/tr&gt;</v>
      </c>
      <c r="Q1703" s="106" t="str">
        <f>IF(PayItems[[#This Row],[Date Added / Modified]]&gt;0,TEXT(PayItems[[#This Row],[Date Added / Modified]],"m/d/yyy"),"")</f>
        <v/>
      </c>
    </row>
    <row r="1704" spans="1:17" x14ac:dyDescent="0.3">
      <c r="A1704" s="6" t="s">
        <v>3109</v>
      </c>
      <c r="B1704" s="8" t="s">
        <v>3110</v>
      </c>
      <c r="C1704" s="8" t="s">
        <v>110</v>
      </c>
      <c r="D1704" s="8" t="s">
        <v>3111</v>
      </c>
      <c r="E1704" s="8" t="s">
        <v>63</v>
      </c>
      <c r="F1704" s="8">
        <v>0</v>
      </c>
      <c r="G1704" s="8">
        <v>3</v>
      </c>
      <c r="H1704" s="6" t="s">
        <v>344</v>
      </c>
      <c r="I1704" s="184" t="s">
        <v>11392</v>
      </c>
      <c r="J1704" s="184" t="s">
        <v>11392</v>
      </c>
      <c r="K1704" s="184" t="s">
        <v>11391</v>
      </c>
      <c r="L1704" s="8">
        <v>14</v>
      </c>
      <c r="M1704" s="116"/>
      <c r="P17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&lt;tr&gt;&lt;td&gt;60221-2700&lt;/td&gt;&lt;td&gt;2700mm span, 3300mm rise reinforced concrete box culvert, single barrel&lt;/td&gt;&lt;td&gt;m&lt;/td&gt;&lt;td&gt;9 FEET SPAN, 11 FEET RISE REINFORCED CONCRETE BOX CULVERT, SINGLE BARREL&lt;/td&gt;&lt;td&gt;LNFT&lt;/td&gt;&lt;td&gt;0&lt;/td&gt;&lt;td&gt;3&lt;/td&gt;&lt;td&gt;N&lt;/td&gt;&lt;td&gt; &lt;/td&gt;&lt;td&gt;&lt;/td&gt;&lt;/tr&gt;</v>
      </c>
      <c r="Q1704" s="106" t="str">
        <f>IF(PayItems[[#This Row],[Date Added / Modified]]&gt;0,TEXT(PayItems[[#This Row],[Date Added / Modified]],"m/d/yyy"),"")</f>
        <v/>
      </c>
    </row>
    <row r="1705" spans="1:17" x14ac:dyDescent="0.3">
      <c r="A1705" s="6" t="s">
        <v>3112</v>
      </c>
      <c r="B1705" s="8" t="s">
        <v>3113</v>
      </c>
      <c r="C1705" s="8" t="s">
        <v>110</v>
      </c>
      <c r="D1705" s="8" t="s">
        <v>3114</v>
      </c>
      <c r="E1705" s="8" t="s">
        <v>63</v>
      </c>
      <c r="F1705" s="8">
        <v>0</v>
      </c>
      <c r="G1705" s="8">
        <v>3</v>
      </c>
      <c r="H1705" s="6" t="s">
        <v>344</v>
      </c>
      <c r="I1705" s="184" t="s">
        <v>11392</v>
      </c>
      <c r="J1705" s="184" t="s">
        <v>11392</v>
      </c>
      <c r="K1705" s="184" t="s">
        <v>11391</v>
      </c>
      <c r="L1705" s="8">
        <v>14</v>
      </c>
      <c r="M1705" s="116"/>
      <c r="P17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&lt;tr&gt;&lt;td&gt;60221-2750&lt;/td&gt;&lt;td&gt;2700mm span, 3600mm rise reinforced concrete box culvert, single barrel&lt;/td&gt;&lt;td&gt;m&lt;/td&gt;&lt;td&gt;9 FEET SPAN, 12 FEET RISE REINFORCED CONCRETE BOX CULVERT, SINGLE BARREL&lt;/td&gt;&lt;td&gt;LNFT&lt;/td&gt;&lt;td&gt;0&lt;/td&gt;&lt;td&gt;3&lt;/td&gt;&lt;td&gt;N&lt;/td&gt;&lt;td&gt; &lt;/td&gt;&lt;td&gt;&lt;/td&gt;&lt;/tr&gt;</v>
      </c>
      <c r="Q1705" s="106" t="str">
        <f>IF(PayItems[[#This Row],[Date Added / Modified]]&gt;0,TEXT(PayItems[[#This Row],[Date Added / Modified]],"m/d/yyy"),"")</f>
        <v/>
      </c>
    </row>
    <row r="1706" spans="1:17" x14ac:dyDescent="0.3">
      <c r="A1706" s="6" t="s">
        <v>3115</v>
      </c>
      <c r="B1706" s="8" t="s">
        <v>3116</v>
      </c>
      <c r="C1706" s="8" t="s">
        <v>110</v>
      </c>
      <c r="D1706" s="8" t="s">
        <v>3117</v>
      </c>
      <c r="E1706" s="8" t="s">
        <v>63</v>
      </c>
      <c r="F1706" s="8">
        <v>0</v>
      </c>
      <c r="G1706" s="8">
        <v>3</v>
      </c>
      <c r="H1706" s="6" t="s">
        <v>344</v>
      </c>
      <c r="I1706" s="184" t="s">
        <v>11392</v>
      </c>
      <c r="J1706" s="184" t="s">
        <v>11392</v>
      </c>
      <c r="K1706" s="184" t="s">
        <v>11391</v>
      </c>
      <c r="L1706" s="8">
        <v>14</v>
      </c>
      <c r="M1706" s="116"/>
      <c r="P17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&lt;tr&gt;&lt;td&gt;60221-2800&lt;/td&gt;&lt;td&gt;2700mm span, 4200mm rise reinforced concrete box culvert, single barrel&lt;/td&gt;&lt;td&gt;m&lt;/td&gt;&lt;td&gt;9 FEET SPAN, 14 FEET RISE REINFORCED CONCRETE BOX CULVERT, SINGLE BARREL&lt;/td&gt;&lt;td&gt;LNFT&lt;/td&gt;&lt;td&gt;0&lt;/td&gt;&lt;td&gt;3&lt;/td&gt;&lt;td&gt;N&lt;/td&gt;&lt;td&gt; &lt;/td&gt;&lt;td&gt;&lt;/td&gt;&lt;/tr&gt;</v>
      </c>
      <c r="Q1706" s="106" t="str">
        <f>IF(PayItems[[#This Row],[Date Added / Modified]]&gt;0,TEXT(PayItems[[#This Row],[Date Added / Modified]],"m/d/yyy"),"")</f>
        <v/>
      </c>
    </row>
    <row r="1707" spans="1:17" x14ac:dyDescent="0.3">
      <c r="A1707" s="6" t="s">
        <v>3118</v>
      </c>
      <c r="B1707" s="8" t="s">
        <v>3119</v>
      </c>
      <c r="C1707" s="8" t="s">
        <v>110</v>
      </c>
      <c r="D1707" s="8" t="s">
        <v>3120</v>
      </c>
      <c r="E1707" s="8" t="s">
        <v>63</v>
      </c>
      <c r="F1707" s="8">
        <v>0</v>
      </c>
      <c r="G1707" s="8">
        <v>3</v>
      </c>
      <c r="H1707" s="6" t="s">
        <v>344</v>
      </c>
      <c r="I1707" s="184" t="s">
        <v>11392</v>
      </c>
      <c r="J1707" s="184" t="s">
        <v>11392</v>
      </c>
      <c r="K1707" s="184" t="s">
        <v>11391</v>
      </c>
      <c r="L1707" s="8">
        <v>14</v>
      </c>
      <c r="M1707" s="116"/>
      <c r="P17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&lt;tr&gt;&lt;td&gt;60221-2850&lt;/td&gt;&lt;td&gt;2700mm span, 4800mm rise reinforced concrete box culvert, single barrel&lt;/td&gt;&lt;td&gt;m&lt;/td&gt;&lt;td&gt;9 FEET SPAN, 16 FEET RISE REINFORCED CONCRETE BOX CULVERT, SINGLE BARREL&lt;/td&gt;&lt;td&gt;LNFT&lt;/td&gt;&lt;td&gt;0&lt;/td&gt;&lt;td&gt;3&lt;/td&gt;&lt;td&gt;N&lt;/td&gt;&lt;td&gt; &lt;/td&gt;&lt;td&gt;&lt;/td&gt;&lt;/tr&gt;</v>
      </c>
      <c r="Q1707" s="106" t="str">
        <f>IF(PayItems[[#This Row],[Date Added / Modified]]&gt;0,TEXT(PayItems[[#This Row],[Date Added / Modified]],"m/d/yyy"),"")</f>
        <v/>
      </c>
    </row>
    <row r="1708" spans="1:17" x14ac:dyDescent="0.3">
      <c r="A1708" s="6" t="s">
        <v>3121</v>
      </c>
      <c r="B1708" s="8" t="s">
        <v>3122</v>
      </c>
      <c r="C1708" s="8" t="s">
        <v>110</v>
      </c>
      <c r="D1708" s="8" t="s">
        <v>3123</v>
      </c>
      <c r="E1708" s="8" t="s">
        <v>63</v>
      </c>
      <c r="F1708" s="8">
        <v>0</v>
      </c>
      <c r="G1708" s="8">
        <v>3</v>
      </c>
      <c r="H1708" s="6" t="s">
        <v>344</v>
      </c>
      <c r="I1708" s="184" t="s">
        <v>11392</v>
      </c>
      <c r="J1708" s="184" t="s">
        <v>11392</v>
      </c>
      <c r="K1708" s="184" t="s">
        <v>11391</v>
      </c>
      <c r="L1708" s="8">
        <v>14</v>
      </c>
      <c r="M1708" s="116"/>
      <c r="P17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&lt;tr&gt;&lt;td&gt;60221-2900&lt;/td&gt;&lt;td&gt;3000mm span, 900mm rise reinforced concrete box culvert, single barrel&lt;/td&gt;&lt;td&gt;m&lt;/td&gt;&lt;td&gt;10 FEET SPAN, 3 FEET RISE REINFORCED CONCRETE BOX CULVERT, SINGLE BARREL&lt;/td&gt;&lt;td&gt;LNFT&lt;/td&gt;&lt;td&gt;0&lt;/td&gt;&lt;td&gt;3&lt;/td&gt;&lt;td&gt;N&lt;/td&gt;&lt;td&gt; &lt;/td&gt;&lt;td&gt;&lt;/td&gt;&lt;/tr&gt;</v>
      </c>
      <c r="Q1708" s="106" t="str">
        <f>IF(PayItems[[#This Row],[Date Added / Modified]]&gt;0,TEXT(PayItems[[#This Row],[Date Added / Modified]],"m/d/yyy"),"")</f>
        <v/>
      </c>
    </row>
    <row r="1709" spans="1:17" x14ac:dyDescent="0.3">
      <c r="A1709" s="6" t="s">
        <v>3124</v>
      </c>
      <c r="B1709" s="8" t="s">
        <v>3125</v>
      </c>
      <c r="C1709" s="8" t="s">
        <v>110</v>
      </c>
      <c r="D1709" s="8" t="s">
        <v>3126</v>
      </c>
      <c r="E1709" s="8" t="s">
        <v>63</v>
      </c>
      <c r="F1709" s="8">
        <v>0</v>
      </c>
      <c r="G1709" s="8">
        <v>3</v>
      </c>
      <c r="H1709" s="6" t="s">
        <v>344</v>
      </c>
      <c r="I1709" s="184" t="s">
        <v>11392</v>
      </c>
      <c r="J1709" s="184" t="s">
        <v>11392</v>
      </c>
      <c r="K1709" s="184" t="s">
        <v>11391</v>
      </c>
      <c r="L1709" s="8">
        <v>14</v>
      </c>
      <c r="M1709" s="116"/>
      <c r="P17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&lt;tr&gt;&lt;td&gt;60221-2950&lt;/td&gt;&lt;td&gt;3000mm span, 1200mm rise reinforced concrete box culvert, single barrel&lt;/td&gt;&lt;td&gt;m&lt;/td&gt;&lt;td&gt;10 FEET SPAN, 4 FEET RISE REINFORCED CONCRETE BOX CULVERT, SINGLE BARREL&lt;/td&gt;&lt;td&gt;LNFT&lt;/td&gt;&lt;td&gt;0&lt;/td&gt;&lt;td&gt;3&lt;/td&gt;&lt;td&gt;N&lt;/td&gt;&lt;td&gt; &lt;/td&gt;&lt;td&gt;&lt;/td&gt;&lt;/tr&gt;</v>
      </c>
      <c r="Q1709" s="106" t="str">
        <f>IF(PayItems[[#This Row],[Date Added / Modified]]&gt;0,TEXT(PayItems[[#This Row],[Date Added / Modified]],"m/d/yyy"),"")</f>
        <v/>
      </c>
    </row>
    <row r="1710" spans="1:17" x14ac:dyDescent="0.3">
      <c r="A1710" s="6" t="s">
        <v>3127</v>
      </c>
      <c r="B1710" s="8" t="s">
        <v>3128</v>
      </c>
      <c r="C1710" s="8" t="s">
        <v>110</v>
      </c>
      <c r="D1710" s="8" t="s">
        <v>3129</v>
      </c>
      <c r="E1710" s="8" t="s">
        <v>63</v>
      </c>
      <c r="F1710" s="8">
        <v>0</v>
      </c>
      <c r="G1710" s="8">
        <v>3</v>
      </c>
      <c r="H1710" s="6" t="s">
        <v>344</v>
      </c>
      <c r="I1710" s="184" t="s">
        <v>11392</v>
      </c>
      <c r="J1710" s="184" t="s">
        <v>11392</v>
      </c>
      <c r="K1710" s="184" t="s">
        <v>11391</v>
      </c>
      <c r="L1710" s="8">
        <v>14</v>
      </c>
      <c r="M1710" s="116"/>
      <c r="P17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&lt;tr&gt;&lt;td&gt;60221-3000&lt;/td&gt;&lt;td&gt;3000mm span, 1500mm rise reinforced concrete box culvert, single barrel&lt;/td&gt;&lt;td&gt;m&lt;/td&gt;&lt;td&gt;10 FEET SPAN, 5 FEET RISE REINFORCED CONCRETE BOX CULVERT, SINGLE BARREL&lt;/td&gt;&lt;td&gt;LNFT&lt;/td&gt;&lt;td&gt;0&lt;/td&gt;&lt;td&gt;3&lt;/td&gt;&lt;td&gt;N&lt;/td&gt;&lt;td&gt; &lt;/td&gt;&lt;td&gt;&lt;/td&gt;&lt;/tr&gt;</v>
      </c>
      <c r="Q1710" s="106" t="str">
        <f>IF(PayItems[[#This Row],[Date Added / Modified]]&gt;0,TEXT(PayItems[[#This Row],[Date Added / Modified]],"m/d/yyy"),"")</f>
        <v/>
      </c>
    </row>
    <row r="1711" spans="1:17" x14ac:dyDescent="0.3">
      <c r="A1711" s="6" t="s">
        <v>3130</v>
      </c>
      <c r="B1711" s="8" t="s">
        <v>3131</v>
      </c>
      <c r="C1711" s="8" t="s">
        <v>110</v>
      </c>
      <c r="D1711" s="8" t="s">
        <v>3132</v>
      </c>
      <c r="E1711" s="8" t="s">
        <v>63</v>
      </c>
      <c r="F1711" s="8">
        <v>0</v>
      </c>
      <c r="G1711" s="8">
        <v>3</v>
      </c>
      <c r="H1711" s="6" t="s">
        <v>344</v>
      </c>
      <c r="I1711" s="184" t="s">
        <v>11392</v>
      </c>
      <c r="J1711" s="184" t="s">
        <v>11392</v>
      </c>
      <c r="K1711" s="184" t="s">
        <v>11391</v>
      </c>
      <c r="L1711" s="8">
        <v>14</v>
      </c>
      <c r="M1711" s="116"/>
      <c r="P17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&lt;tr&gt;&lt;td&gt;60221-3050&lt;/td&gt;&lt;td&gt;3000mm span, 1800mm rise reinforced concrete box culvert, single barrel&lt;/td&gt;&lt;td&gt;m&lt;/td&gt;&lt;td&gt;10 FEET SPAN, 6 FEET RISE REINFORCED CONCRETE BOX CULVERT, SINGLE BARREL&lt;/td&gt;&lt;td&gt;LNFT&lt;/td&gt;&lt;td&gt;0&lt;/td&gt;&lt;td&gt;3&lt;/td&gt;&lt;td&gt;N&lt;/td&gt;&lt;td&gt; &lt;/td&gt;&lt;td&gt;&lt;/td&gt;&lt;/tr&gt;</v>
      </c>
      <c r="Q1711" s="106" t="str">
        <f>IF(PayItems[[#This Row],[Date Added / Modified]]&gt;0,TEXT(PayItems[[#This Row],[Date Added / Modified]],"m/d/yyy"),"")</f>
        <v/>
      </c>
    </row>
    <row r="1712" spans="1:17" x14ac:dyDescent="0.3">
      <c r="A1712" s="6" t="s">
        <v>3133</v>
      </c>
      <c r="B1712" s="8" t="s">
        <v>3134</v>
      </c>
      <c r="C1712" s="8" t="s">
        <v>110</v>
      </c>
      <c r="D1712" s="8" t="s">
        <v>3135</v>
      </c>
      <c r="E1712" s="8" t="s">
        <v>63</v>
      </c>
      <c r="F1712" s="8">
        <v>0</v>
      </c>
      <c r="G1712" s="8">
        <v>3</v>
      </c>
      <c r="H1712" s="6" t="s">
        <v>344</v>
      </c>
      <c r="I1712" s="184" t="s">
        <v>11392</v>
      </c>
      <c r="J1712" s="184" t="s">
        <v>11392</v>
      </c>
      <c r="K1712" s="184" t="s">
        <v>11391</v>
      </c>
      <c r="L1712" s="8">
        <v>14</v>
      </c>
      <c r="M1712" s="116"/>
      <c r="P17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&lt;tr&gt;&lt;td&gt;60221-3100&lt;/td&gt;&lt;td&gt;3000mm span, 2100mm rise reinforced concrete box culvert, single barrel&lt;/td&gt;&lt;td&gt;m&lt;/td&gt;&lt;td&gt;10 FEET SPAN, 7 FEET RISE REINFORCED CONCRETE BOX CULVERT, SINGLE BARREL&lt;/td&gt;&lt;td&gt;LNFT&lt;/td&gt;&lt;td&gt;0&lt;/td&gt;&lt;td&gt;3&lt;/td&gt;&lt;td&gt;N&lt;/td&gt;&lt;td&gt; &lt;/td&gt;&lt;td&gt;&lt;/td&gt;&lt;/tr&gt;</v>
      </c>
      <c r="Q1712" s="106" t="str">
        <f>IF(PayItems[[#This Row],[Date Added / Modified]]&gt;0,TEXT(PayItems[[#This Row],[Date Added / Modified]],"m/d/yyy"),"")</f>
        <v/>
      </c>
    </row>
    <row r="1713" spans="1:17" x14ac:dyDescent="0.3">
      <c r="A1713" s="6" t="s">
        <v>3136</v>
      </c>
      <c r="B1713" s="8" t="s">
        <v>3137</v>
      </c>
      <c r="C1713" s="8" t="s">
        <v>110</v>
      </c>
      <c r="D1713" s="8" t="s">
        <v>3138</v>
      </c>
      <c r="E1713" s="8" t="s">
        <v>63</v>
      </c>
      <c r="F1713" s="8">
        <v>0</v>
      </c>
      <c r="G1713" s="8">
        <v>3</v>
      </c>
      <c r="H1713" s="6" t="s">
        <v>344</v>
      </c>
      <c r="I1713" s="184" t="s">
        <v>11392</v>
      </c>
      <c r="J1713" s="184" t="s">
        <v>11392</v>
      </c>
      <c r="K1713" s="184" t="s">
        <v>11391</v>
      </c>
      <c r="L1713" s="8">
        <v>14</v>
      </c>
      <c r="M1713" s="116"/>
      <c r="P17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&lt;tr&gt;&lt;td&gt;60221-3150&lt;/td&gt;&lt;td&gt;3000mm span, 2400mm rise reinforced concrete box culvert, single barrel&lt;/td&gt;&lt;td&gt;m&lt;/td&gt;&lt;td&gt;10 FEET SPAN, 8 FEET RISE REINFORCED CONCRETE BOX CULVERT, SINGLE BARREL&lt;/td&gt;&lt;td&gt;LNFT&lt;/td&gt;&lt;td&gt;0&lt;/td&gt;&lt;td&gt;3&lt;/td&gt;&lt;td&gt;N&lt;/td&gt;&lt;td&gt; &lt;/td&gt;&lt;td&gt;&lt;/td&gt;&lt;/tr&gt;</v>
      </c>
      <c r="Q1713" s="106" t="str">
        <f>IF(PayItems[[#This Row],[Date Added / Modified]]&gt;0,TEXT(PayItems[[#This Row],[Date Added / Modified]],"m/d/yyy"),"")</f>
        <v/>
      </c>
    </row>
    <row r="1714" spans="1:17" x14ac:dyDescent="0.3">
      <c r="A1714" s="6" t="s">
        <v>3139</v>
      </c>
      <c r="B1714" s="8" t="s">
        <v>3140</v>
      </c>
      <c r="C1714" s="8" t="s">
        <v>110</v>
      </c>
      <c r="D1714" s="8" t="s">
        <v>3141</v>
      </c>
      <c r="E1714" s="8" t="s">
        <v>63</v>
      </c>
      <c r="F1714" s="8">
        <v>0</v>
      </c>
      <c r="G1714" s="8">
        <v>3</v>
      </c>
      <c r="H1714" s="6" t="s">
        <v>344</v>
      </c>
      <c r="I1714" s="184" t="s">
        <v>11392</v>
      </c>
      <c r="J1714" s="184" t="s">
        <v>11392</v>
      </c>
      <c r="K1714" s="184" t="s">
        <v>11391</v>
      </c>
      <c r="L1714" s="8">
        <v>14</v>
      </c>
      <c r="M1714" s="116"/>
      <c r="P17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&lt;tr&gt;&lt;td&gt;60221-3200&lt;/td&gt;&lt;td&gt;3000mm span, 2700mm rise reinforced concrete box culvert, single barrel&lt;/td&gt;&lt;td&gt;m&lt;/td&gt;&lt;td&gt;10 FEET SPAN, 9 FEET RISE REINFORCED CONCRETE BOX CULVERT, SINGLE BARREL&lt;/td&gt;&lt;td&gt;LNFT&lt;/td&gt;&lt;td&gt;0&lt;/td&gt;&lt;td&gt;3&lt;/td&gt;&lt;td&gt;N&lt;/td&gt;&lt;td&gt; &lt;/td&gt;&lt;td&gt;&lt;/td&gt;&lt;/tr&gt;</v>
      </c>
      <c r="Q1714" s="106" t="str">
        <f>IF(PayItems[[#This Row],[Date Added / Modified]]&gt;0,TEXT(PayItems[[#This Row],[Date Added / Modified]],"m/d/yyy"),"")</f>
        <v/>
      </c>
    </row>
    <row r="1715" spans="1:17" x14ac:dyDescent="0.3">
      <c r="A1715" s="6" t="s">
        <v>3142</v>
      </c>
      <c r="B1715" s="8" t="s">
        <v>3143</v>
      </c>
      <c r="C1715" s="8" t="s">
        <v>110</v>
      </c>
      <c r="D1715" s="8" t="s">
        <v>3144</v>
      </c>
      <c r="E1715" s="8" t="s">
        <v>63</v>
      </c>
      <c r="F1715" s="8">
        <v>0</v>
      </c>
      <c r="G1715" s="8">
        <v>3</v>
      </c>
      <c r="H1715" s="6" t="s">
        <v>344</v>
      </c>
      <c r="I1715" s="184" t="s">
        <v>11392</v>
      </c>
      <c r="J1715" s="184" t="s">
        <v>11392</v>
      </c>
      <c r="K1715" s="184" t="s">
        <v>11391</v>
      </c>
      <c r="L1715" s="8">
        <v>14</v>
      </c>
      <c r="M1715" s="116"/>
      <c r="P17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&lt;tr&gt;&lt;td&gt;60221-3250&lt;/td&gt;&lt;td&gt;3000mm span, 3000mm rise reinforced concrete box culvert, single barrel&lt;/td&gt;&lt;td&gt;m&lt;/td&gt;&lt;td&gt;10 FEET SPAN, 10 FEET RISE REINFORCED CONCRETE BOX CULVERT, SINGLE BARREL&lt;/td&gt;&lt;td&gt;LNFT&lt;/td&gt;&lt;td&gt;0&lt;/td&gt;&lt;td&gt;3&lt;/td&gt;&lt;td&gt;N&lt;/td&gt;&lt;td&gt; &lt;/td&gt;&lt;td&gt;&lt;/td&gt;&lt;/tr&gt;</v>
      </c>
      <c r="Q1715" s="106" t="str">
        <f>IF(PayItems[[#This Row],[Date Added / Modified]]&gt;0,TEXT(PayItems[[#This Row],[Date Added / Modified]],"m/d/yyy"),"")</f>
        <v/>
      </c>
    </row>
    <row r="1716" spans="1:17" x14ac:dyDescent="0.3">
      <c r="A1716" s="6" t="s">
        <v>3145</v>
      </c>
      <c r="B1716" s="8" t="s">
        <v>3146</v>
      </c>
      <c r="C1716" s="8" t="s">
        <v>110</v>
      </c>
      <c r="D1716" s="8" t="s">
        <v>3147</v>
      </c>
      <c r="E1716" s="8" t="s">
        <v>63</v>
      </c>
      <c r="F1716" s="8">
        <v>0</v>
      </c>
      <c r="G1716" s="8">
        <v>3</v>
      </c>
      <c r="H1716" s="6" t="s">
        <v>344</v>
      </c>
      <c r="I1716" s="184" t="s">
        <v>11392</v>
      </c>
      <c r="J1716" s="184" t="s">
        <v>11392</v>
      </c>
      <c r="K1716" s="184" t="s">
        <v>11391</v>
      </c>
      <c r="L1716" s="8">
        <v>14</v>
      </c>
      <c r="M1716" s="116"/>
      <c r="P17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&lt;tr&gt;&lt;td&gt;60221-3300&lt;/td&gt;&lt;td&gt;3000mm span, 3300mm rise reinforced concrete box culvert, single barrel&lt;/td&gt;&lt;td&gt;m&lt;/td&gt;&lt;td&gt;10 FEET SPAN, 11 FEET RISE REINFORCED CONCRETE BOX CULVERT, SINGLE BARREL&lt;/td&gt;&lt;td&gt;LNFT&lt;/td&gt;&lt;td&gt;0&lt;/td&gt;&lt;td&gt;3&lt;/td&gt;&lt;td&gt;N&lt;/td&gt;&lt;td&gt; &lt;/td&gt;&lt;td&gt;&lt;/td&gt;&lt;/tr&gt;</v>
      </c>
      <c r="Q1716" s="106" t="str">
        <f>IF(PayItems[[#This Row],[Date Added / Modified]]&gt;0,TEXT(PayItems[[#This Row],[Date Added / Modified]],"m/d/yyy"),"")</f>
        <v/>
      </c>
    </row>
    <row r="1717" spans="1:17" x14ac:dyDescent="0.3">
      <c r="A1717" s="6" t="s">
        <v>3148</v>
      </c>
      <c r="B1717" s="8" t="s">
        <v>3149</v>
      </c>
      <c r="C1717" s="8" t="s">
        <v>110</v>
      </c>
      <c r="D1717" s="8" t="s">
        <v>3150</v>
      </c>
      <c r="E1717" s="8" t="s">
        <v>63</v>
      </c>
      <c r="F1717" s="8">
        <v>0</v>
      </c>
      <c r="G1717" s="8">
        <v>3</v>
      </c>
      <c r="H1717" s="6" t="s">
        <v>344</v>
      </c>
      <c r="I1717" s="184" t="s">
        <v>11392</v>
      </c>
      <c r="J1717" s="184" t="s">
        <v>11392</v>
      </c>
      <c r="K1717" s="184" t="s">
        <v>11391</v>
      </c>
      <c r="L1717" s="8">
        <v>14</v>
      </c>
      <c r="M1717" s="116"/>
      <c r="P17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&lt;tr&gt;&lt;td&gt;60221-3350&lt;/td&gt;&lt;td&gt;3000mm span, 3600mm rise reinforced concrete box culvert, single barrel&lt;/td&gt;&lt;td&gt;m&lt;/td&gt;&lt;td&gt;10 FEET SPAN, 12 FEET RISE REINFORCED CONCRETE BOX CULVERT, SINGLE BARREL&lt;/td&gt;&lt;td&gt;LNFT&lt;/td&gt;&lt;td&gt;0&lt;/td&gt;&lt;td&gt;3&lt;/td&gt;&lt;td&gt;N&lt;/td&gt;&lt;td&gt; &lt;/td&gt;&lt;td&gt;&lt;/td&gt;&lt;/tr&gt;</v>
      </c>
      <c r="Q1717" s="106" t="str">
        <f>IF(PayItems[[#This Row],[Date Added / Modified]]&gt;0,TEXT(PayItems[[#This Row],[Date Added / Modified]],"m/d/yyy"),"")</f>
        <v/>
      </c>
    </row>
    <row r="1718" spans="1:17" x14ac:dyDescent="0.3">
      <c r="A1718" s="6" t="s">
        <v>3151</v>
      </c>
      <c r="B1718" s="8" t="s">
        <v>3152</v>
      </c>
      <c r="C1718" s="8" t="s">
        <v>110</v>
      </c>
      <c r="D1718" s="8" t="s">
        <v>3153</v>
      </c>
      <c r="E1718" s="8" t="s">
        <v>63</v>
      </c>
      <c r="F1718" s="8">
        <v>0</v>
      </c>
      <c r="G1718" s="8">
        <v>3</v>
      </c>
      <c r="H1718" s="6" t="s">
        <v>344</v>
      </c>
      <c r="I1718" s="184" t="s">
        <v>11392</v>
      </c>
      <c r="J1718" s="184" t="s">
        <v>11392</v>
      </c>
      <c r="K1718" s="184" t="s">
        <v>11391</v>
      </c>
      <c r="L1718" s="8">
        <v>14</v>
      </c>
      <c r="M1718" s="116"/>
      <c r="P17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&lt;tr&gt;&lt;td&gt;60221-3400&lt;/td&gt;&lt;td&gt;3000mm span, 4200mm rise reinforced concrete box culvert, single barrel&lt;/td&gt;&lt;td&gt;m&lt;/td&gt;&lt;td&gt;10 FEET SPAN, 14 FEET RISE REINFORCED CONCRETE BOX CULVERT, SINGLE BARREL&lt;/td&gt;&lt;td&gt;LNFT&lt;/td&gt;&lt;td&gt;0&lt;/td&gt;&lt;td&gt;3&lt;/td&gt;&lt;td&gt;N&lt;/td&gt;&lt;td&gt; &lt;/td&gt;&lt;td&gt;&lt;/td&gt;&lt;/tr&gt;</v>
      </c>
      <c r="Q1718" s="106" t="str">
        <f>IF(PayItems[[#This Row],[Date Added / Modified]]&gt;0,TEXT(PayItems[[#This Row],[Date Added / Modified]],"m/d/yyy"),"")</f>
        <v/>
      </c>
    </row>
    <row r="1719" spans="1:17" x14ac:dyDescent="0.3">
      <c r="A1719" s="6" t="s">
        <v>3154</v>
      </c>
      <c r="B1719" s="8" t="s">
        <v>3155</v>
      </c>
      <c r="C1719" s="8" t="s">
        <v>110</v>
      </c>
      <c r="D1719" s="8" t="s">
        <v>3156</v>
      </c>
      <c r="E1719" s="8" t="s">
        <v>63</v>
      </c>
      <c r="F1719" s="8">
        <v>0</v>
      </c>
      <c r="G1719" s="8">
        <v>3</v>
      </c>
      <c r="H1719" s="6" t="s">
        <v>344</v>
      </c>
      <c r="I1719" s="184" t="s">
        <v>11392</v>
      </c>
      <c r="J1719" s="184" t="s">
        <v>11392</v>
      </c>
      <c r="K1719" s="184" t="s">
        <v>11391</v>
      </c>
      <c r="L1719" s="8">
        <v>14</v>
      </c>
      <c r="M1719" s="116"/>
      <c r="P17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&lt;tr&gt;&lt;td&gt;60221-3450&lt;/td&gt;&lt;td&gt;3000mm span, 4800mm rise reinforced concrete box culvert, single barrel&lt;/td&gt;&lt;td&gt;m&lt;/td&gt;&lt;td&gt;10 FEET SPAN, 16 FEET RISE REINFORCED CONCRETE BOX CULVERT, SINGLE BARREL&lt;/td&gt;&lt;td&gt;LNFT&lt;/td&gt;&lt;td&gt;0&lt;/td&gt;&lt;td&gt;3&lt;/td&gt;&lt;td&gt;N&lt;/td&gt;&lt;td&gt; &lt;/td&gt;&lt;td&gt;&lt;/td&gt;&lt;/tr&gt;</v>
      </c>
      <c r="Q1719" s="106" t="str">
        <f>IF(PayItems[[#This Row],[Date Added / Modified]]&gt;0,TEXT(PayItems[[#This Row],[Date Added / Modified]],"m/d/yyy"),"")</f>
        <v/>
      </c>
    </row>
    <row r="1720" spans="1:17" x14ac:dyDescent="0.3">
      <c r="A1720" s="6" t="s">
        <v>3157</v>
      </c>
      <c r="B1720" s="8" t="s">
        <v>3158</v>
      </c>
      <c r="C1720" s="8" t="s">
        <v>110</v>
      </c>
      <c r="D1720" s="8" t="s">
        <v>3159</v>
      </c>
      <c r="E1720" s="8" t="s">
        <v>63</v>
      </c>
      <c r="F1720" s="8">
        <v>0</v>
      </c>
      <c r="G1720" s="8">
        <v>3</v>
      </c>
      <c r="H1720" s="6" t="s">
        <v>344</v>
      </c>
      <c r="I1720" s="184" t="s">
        <v>11392</v>
      </c>
      <c r="J1720" s="184" t="s">
        <v>11392</v>
      </c>
      <c r="K1720" s="184" t="s">
        <v>11391</v>
      </c>
      <c r="L1720" s="8">
        <v>14</v>
      </c>
      <c r="M1720" s="116"/>
      <c r="P17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&lt;tr&gt;&lt;td&gt;60221-3500&lt;/td&gt;&lt;td&gt;3300mm span, 1500mm rise reinforced concrete box culvert, single barrel&lt;/td&gt;&lt;td&gt;m&lt;/td&gt;&lt;td&gt;11 FEET SPAN, 5 FEET RISE REINFORCED CONCRETE BOX CULVERT, SINGLE BARREL&lt;/td&gt;&lt;td&gt;LNFT&lt;/td&gt;&lt;td&gt;0&lt;/td&gt;&lt;td&gt;3&lt;/td&gt;&lt;td&gt;N&lt;/td&gt;&lt;td&gt; &lt;/td&gt;&lt;td&gt;&lt;/td&gt;&lt;/tr&gt;</v>
      </c>
      <c r="Q1720" s="106" t="str">
        <f>IF(PayItems[[#This Row],[Date Added / Modified]]&gt;0,TEXT(PayItems[[#This Row],[Date Added / Modified]],"m/d/yyy"),"")</f>
        <v/>
      </c>
    </row>
    <row r="1721" spans="1:17" x14ac:dyDescent="0.3">
      <c r="A1721" s="6" t="s">
        <v>3160</v>
      </c>
      <c r="B1721" s="8" t="s">
        <v>3161</v>
      </c>
      <c r="C1721" s="8" t="s">
        <v>110</v>
      </c>
      <c r="D1721" s="8" t="s">
        <v>3162</v>
      </c>
      <c r="E1721" s="8" t="s">
        <v>63</v>
      </c>
      <c r="F1721" s="8">
        <v>0</v>
      </c>
      <c r="G1721" s="8">
        <v>3</v>
      </c>
      <c r="H1721" s="6" t="s">
        <v>344</v>
      </c>
      <c r="I1721" s="184" t="s">
        <v>11392</v>
      </c>
      <c r="J1721" s="184" t="s">
        <v>11392</v>
      </c>
      <c r="K1721" s="184" t="s">
        <v>11391</v>
      </c>
      <c r="L1721" s="8">
        <v>14</v>
      </c>
      <c r="M1721" s="116"/>
      <c r="P17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&lt;tr&gt;&lt;td&gt;60221-3550&lt;/td&gt;&lt;td&gt;3300mm span, 1800mm rise reinforced concrete box culvert, single barrel&lt;/td&gt;&lt;td&gt;m&lt;/td&gt;&lt;td&gt;11 FEET SPAN, 6 FEET RISE REINFORCED CONCRETE BOX CULVERT, SINGLE BARREL&lt;/td&gt;&lt;td&gt;LNFT&lt;/td&gt;&lt;td&gt;0&lt;/td&gt;&lt;td&gt;3&lt;/td&gt;&lt;td&gt;N&lt;/td&gt;&lt;td&gt; &lt;/td&gt;&lt;td&gt;&lt;/td&gt;&lt;/tr&gt;</v>
      </c>
      <c r="Q1721" s="106" t="str">
        <f>IF(PayItems[[#This Row],[Date Added / Modified]]&gt;0,TEXT(PayItems[[#This Row],[Date Added / Modified]],"m/d/yyy"),"")</f>
        <v/>
      </c>
    </row>
    <row r="1722" spans="1:17" x14ac:dyDescent="0.3">
      <c r="A1722" s="6" t="s">
        <v>3163</v>
      </c>
      <c r="B1722" s="8" t="s">
        <v>3164</v>
      </c>
      <c r="C1722" s="8" t="s">
        <v>110</v>
      </c>
      <c r="D1722" s="8" t="s">
        <v>3165</v>
      </c>
      <c r="E1722" s="8" t="s">
        <v>63</v>
      </c>
      <c r="F1722" s="8">
        <v>0</v>
      </c>
      <c r="G1722" s="8">
        <v>3</v>
      </c>
      <c r="H1722" s="6" t="s">
        <v>344</v>
      </c>
      <c r="I1722" s="184" t="s">
        <v>11392</v>
      </c>
      <c r="J1722" s="184" t="s">
        <v>11392</v>
      </c>
      <c r="K1722" s="184" t="s">
        <v>11391</v>
      </c>
      <c r="L1722" s="8">
        <v>14</v>
      </c>
      <c r="M1722" s="116"/>
      <c r="P17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&lt;tr&gt;&lt;td&gt;60221-3600&lt;/td&gt;&lt;td&gt;3300mm span, 2100mm rise reinforced concrete box culvert, single barrel&lt;/td&gt;&lt;td&gt;m&lt;/td&gt;&lt;td&gt;11 FEET SPAN, 7 FEET RISE REINFORCED CONCRETE BOX CULVERT, SINGLE BARREL&lt;/td&gt;&lt;td&gt;LNFT&lt;/td&gt;&lt;td&gt;0&lt;/td&gt;&lt;td&gt;3&lt;/td&gt;&lt;td&gt;N&lt;/td&gt;&lt;td&gt; &lt;/td&gt;&lt;td&gt;&lt;/td&gt;&lt;/tr&gt;</v>
      </c>
      <c r="Q1722" s="106" t="str">
        <f>IF(PayItems[[#This Row],[Date Added / Modified]]&gt;0,TEXT(PayItems[[#This Row],[Date Added / Modified]],"m/d/yyy"),"")</f>
        <v/>
      </c>
    </row>
    <row r="1723" spans="1:17" x14ac:dyDescent="0.3">
      <c r="A1723" s="6" t="s">
        <v>3166</v>
      </c>
      <c r="B1723" s="8" t="s">
        <v>3167</v>
      </c>
      <c r="C1723" s="8" t="s">
        <v>110</v>
      </c>
      <c r="D1723" s="8" t="s">
        <v>3168</v>
      </c>
      <c r="E1723" s="8" t="s">
        <v>63</v>
      </c>
      <c r="F1723" s="8">
        <v>0</v>
      </c>
      <c r="G1723" s="8">
        <v>3</v>
      </c>
      <c r="H1723" s="6" t="s">
        <v>344</v>
      </c>
      <c r="I1723" s="184" t="s">
        <v>11392</v>
      </c>
      <c r="J1723" s="184" t="s">
        <v>11392</v>
      </c>
      <c r="K1723" s="184" t="s">
        <v>11391</v>
      </c>
      <c r="L1723" s="8">
        <v>14</v>
      </c>
      <c r="M1723" s="116"/>
      <c r="P17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&lt;tr&gt;&lt;td&gt;60221-3650&lt;/td&gt;&lt;td&gt;3300mm span, 2400mm rise reinforced concrete box culvert, single barrel&lt;/td&gt;&lt;td&gt;m&lt;/td&gt;&lt;td&gt;11 FEET SPAN, 8 FEET RISE REINFORCED CONCRETE BOX CULVERT, SINGLE BARREL&lt;/td&gt;&lt;td&gt;LNFT&lt;/td&gt;&lt;td&gt;0&lt;/td&gt;&lt;td&gt;3&lt;/td&gt;&lt;td&gt;N&lt;/td&gt;&lt;td&gt; &lt;/td&gt;&lt;td&gt;&lt;/td&gt;&lt;/tr&gt;</v>
      </c>
      <c r="Q1723" s="106" t="str">
        <f>IF(PayItems[[#This Row],[Date Added / Modified]]&gt;0,TEXT(PayItems[[#This Row],[Date Added / Modified]],"m/d/yyy"),"")</f>
        <v/>
      </c>
    </row>
    <row r="1724" spans="1:17" x14ac:dyDescent="0.3">
      <c r="A1724" s="6" t="s">
        <v>3169</v>
      </c>
      <c r="B1724" s="8" t="s">
        <v>3170</v>
      </c>
      <c r="C1724" s="8" t="s">
        <v>110</v>
      </c>
      <c r="D1724" s="8" t="s">
        <v>3171</v>
      </c>
      <c r="E1724" s="8" t="s">
        <v>63</v>
      </c>
      <c r="F1724" s="8">
        <v>0</v>
      </c>
      <c r="G1724" s="8">
        <v>3</v>
      </c>
      <c r="H1724" s="6" t="s">
        <v>344</v>
      </c>
      <c r="I1724" s="184" t="s">
        <v>11392</v>
      </c>
      <c r="J1724" s="184" t="s">
        <v>11392</v>
      </c>
      <c r="K1724" s="184" t="s">
        <v>11391</v>
      </c>
      <c r="L1724" s="8">
        <v>14</v>
      </c>
      <c r="M1724" s="116"/>
      <c r="P17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&lt;tr&gt;&lt;td&gt;60221-3700&lt;/td&gt;&lt;td&gt;3300mm span, 2700mm rise reinforced concrete box culvert, single barrel&lt;/td&gt;&lt;td&gt;m&lt;/td&gt;&lt;td&gt;11 FEET SPAN, 9 FEET RISE REINFORCED CONCRETE BOX CULVERT, SINGLE BARREL&lt;/td&gt;&lt;td&gt;LNFT&lt;/td&gt;&lt;td&gt;0&lt;/td&gt;&lt;td&gt;3&lt;/td&gt;&lt;td&gt;N&lt;/td&gt;&lt;td&gt; &lt;/td&gt;&lt;td&gt;&lt;/td&gt;&lt;/tr&gt;</v>
      </c>
      <c r="Q1724" s="106" t="str">
        <f>IF(PayItems[[#This Row],[Date Added / Modified]]&gt;0,TEXT(PayItems[[#This Row],[Date Added / Modified]],"m/d/yyy"),"")</f>
        <v/>
      </c>
    </row>
    <row r="1725" spans="1:17" x14ac:dyDescent="0.3">
      <c r="A1725" s="6" t="s">
        <v>3172</v>
      </c>
      <c r="B1725" s="8" t="s">
        <v>3173</v>
      </c>
      <c r="C1725" s="8" t="s">
        <v>110</v>
      </c>
      <c r="D1725" s="8" t="s">
        <v>3174</v>
      </c>
      <c r="E1725" s="8" t="s">
        <v>63</v>
      </c>
      <c r="F1725" s="8">
        <v>0</v>
      </c>
      <c r="G1725" s="8">
        <v>3</v>
      </c>
      <c r="H1725" s="6" t="s">
        <v>344</v>
      </c>
      <c r="I1725" s="184" t="s">
        <v>11392</v>
      </c>
      <c r="J1725" s="184" t="s">
        <v>11392</v>
      </c>
      <c r="K1725" s="184" t="s">
        <v>11391</v>
      </c>
      <c r="L1725" s="8">
        <v>14</v>
      </c>
      <c r="M1725" s="116"/>
      <c r="P17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&lt;tr&gt;&lt;td&gt;60221-3750&lt;/td&gt;&lt;td&gt;3300mm span, 3000mm rise reinforced concrete box culvert, single barrel&lt;/td&gt;&lt;td&gt;m&lt;/td&gt;&lt;td&gt;11 FEET SPAN, 10 FEET RISE REINFORCED CONCRETE BOX CULVERT, SINGLE BARREL&lt;/td&gt;&lt;td&gt;LNFT&lt;/td&gt;&lt;td&gt;0&lt;/td&gt;&lt;td&gt;3&lt;/td&gt;&lt;td&gt;N&lt;/td&gt;&lt;td&gt; &lt;/td&gt;&lt;td&gt;&lt;/td&gt;&lt;/tr&gt;</v>
      </c>
      <c r="Q1725" s="106" t="str">
        <f>IF(PayItems[[#This Row],[Date Added / Modified]]&gt;0,TEXT(PayItems[[#This Row],[Date Added / Modified]],"m/d/yyy"),"")</f>
        <v/>
      </c>
    </row>
    <row r="1726" spans="1:17" x14ac:dyDescent="0.3">
      <c r="A1726" s="6" t="s">
        <v>3175</v>
      </c>
      <c r="B1726" s="8" t="s">
        <v>3176</v>
      </c>
      <c r="C1726" s="8" t="s">
        <v>110</v>
      </c>
      <c r="D1726" s="8" t="s">
        <v>3177</v>
      </c>
      <c r="E1726" s="8" t="s">
        <v>63</v>
      </c>
      <c r="F1726" s="8">
        <v>0</v>
      </c>
      <c r="G1726" s="8">
        <v>3</v>
      </c>
      <c r="H1726" s="6" t="s">
        <v>344</v>
      </c>
      <c r="I1726" s="184" t="s">
        <v>11392</v>
      </c>
      <c r="J1726" s="184" t="s">
        <v>11392</v>
      </c>
      <c r="K1726" s="184" t="s">
        <v>11391</v>
      </c>
      <c r="L1726" s="8">
        <v>14</v>
      </c>
      <c r="M1726" s="116"/>
      <c r="P17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&lt;tr&gt;&lt;td&gt;60221-3800&lt;/td&gt;&lt;td&gt;3300mm span, 3300mm rise reinforced concrete box culvert, single barrel&lt;/td&gt;&lt;td&gt;m&lt;/td&gt;&lt;td&gt;11 FEET SPAN, 11 FEET RISE REINFORCED CONCRETE BOX CULVERT, SINGLE BARREL&lt;/td&gt;&lt;td&gt;LNFT&lt;/td&gt;&lt;td&gt;0&lt;/td&gt;&lt;td&gt;3&lt;/td&gt;&lt;td&gt;N&lt;/td&gt;&lt;td&gt; &lt;/td&gt;&lt;td&gt;&lt;/td&gt;&lt;/tr&gt;</v>
      </c>
      <c r="Q1726" s="106" t="str">
        <f>IF(PayItems[[#This Row],[Date Added / Modified]]&gt;0,TEXT(PayItems[[#This Row],[Date Added / Modified]],"m/d/yyy"),"")</f>
        <v/>
      </c>
    </row>
    <row r="1727" spans="1:17" x14ac:dyDescent="0.3">
      <c r="A1727" s="6" t="s">
        <v>3178</v>
      </c>
      <c r="B1727" s="8" t="s">
        <v>3179</v>
      </c>
      <c r="C1727" s="8" t="s">
        <v>110</v>
      </c>
      <c r="D1727" s="8" t="s">
        <v>3180</v>
      </c>
      <c r="E1727" s="8" t="s">
        <v>63</v>
      </c>
      <c r="F1727" s="8">
        <v>0</v>
      </c>
      <c r="G1727" s="8">
        <v>3</v>
      </c>
      <c r="H1727" s="6" t="s">
        <v>344</v>
      </c>
      <c r="I1727" s="184" t="s">
        <v>11392</v>
      </c>
      <c r="J1727" s="184" t="s">
        <v>11392</v>
      </c>
      <c r="K1727" s="184" t="s">
        <v>11391</v>
      </c>
      <c r="L1727" s="8">
        <v>14</v>
      </c>
      <c r="M1727" s="116"/>
      <c r="P17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&lt;tr&gt;&lt;td&gt;60221-3850&lt;/td&gt;&lt;td&gt;3300mm span, 3600mm rise reinforced concrete box culvert, single barrel&lt;/td&gt;&lt;td&gt;m&lt;/td&gt;&lt;td&gt;11 FEET SPAN, 12 FEET RISE REINFORCED CONCRETE BOX CULVERT, SINGLE BARREL&lt;/td&gt;&lt;td&gt;LNFT&lt;/td&gt;&lt;td&gt;0&lt;/td&gt;&lt;td&gt;3&lt;/td&gt;&lt;td&gt;N&lt;/td&gt;&lt;td&gt; &lt;/td&gt;&lt;td&gt;&lt;/td&gt;&lt;/tr&gt;</v>
      </c>
      <c r="Q1727" s="106" t="str">
        <f>IF(PayItems[[#This Row],[Date Added / Modified]]&gt;0,TEXT(PayItems[[#This Row],[Date Added / Modified]],"m/d/yyy"),"")</f>
        <v/>
      </c>
    </row>
    <row r="1728" spans="1:17" x14ac:dyDescent="0.3">
      <c r="A1728" s="6" t="s">
        <v>3181</v>
      </c>
      <c r="B1728" s="8" t="s">
        <v>3182</v>
      </c>
      <c r="C1728" s="8" t="s">
        <v>110</v>
      </c>
      <c r="D1728" s="8" t="s">
        <v>3183</v>
      </c>
      <c r="E1728" s="8" t="s">
        <v>63</v>
      </c>
      <c r="F1728" s="8">
        <v>0</v>
      </c>
      <c r="G1728" s="8">
        <v>3</v>
      </c>
      <c r="H1728" s="6" t="s">
        <v>344</v>
      </c>
      <c r="I1728" s="184" t="s">
        <v>11392</v>
      </c>
      <c r="J1728" s="184" t="s">
        <v>11392</v>
      </c>
      <c r="K1728" s="184" t="s">
        <v>11391</v>
      </c>
      <c r="L1728" s="8">
        <v>14</v>
      </c>
      <c r="M1728" s="116"/>
      <c r="P17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&lt;tr&gt;&lt;td&gt;60221-3900&lt;/td&gt;&lt;td&gt;3300mm span, 4200mm rise reinforced concrete box culvert, single barrel&lt;/td&gt;&lt;td&gt;m&lt;/td&gt;&lt;td&gt;11 FEET SPAN, 14 FEET RISE REINFORCED CONCRETE BOX CULVERT, SINGLE BARREL&lt;/td&gt;&lt;td&gt;LNFT&lt;/td&gt;&lt;td&gt;0&lt;/td&gt;&lt;td&gt;3&lt;/td&gt;&lt;td&gt;N&lt;/td&gt;&lt;td&gt; &lt;/td&gt;&lt;td&gt;&lt;/td&gt;&lt;/tr&gt;</v>
      </c>
      <c r="Q1728" s="106" t="str">
        <f>IF(PayItems[[#This Row],[Date Added / Modified]]&gt;0,TEXT(PayItems[[#This Row],[Date Added / Modified]],"m/d/yyy"),"")</f>
        <v/>
      </c>
    </row>
    <row r="1729" spans="1:17" x14ac:dyDescent="0.3">
      <c r="A1729" s="6" t="s">
        <v>3184</v>
      </c>
      <c r="B1729" s="8" t="s">
        <v>3185</v>
      </c>
      <c r="C1729" s="8" t="s">
        <v>110</v>
      </c>
      <c r="D1729" s="8" t="s">
        <v>3186</v>
      </c>
      <c r="E1729" s="8" t="s">
        <v>63</v>
      </c>
      <c r="F1729" s="8">
        <v>0</v>
      </c>
      <c r="G1729" s="8">
        <v>3</v>
      </c>
      <c r="H1729" s="6" t="s">
        <v>344</v>
      </c>
      <c r="I1729" s="184" t="s">
        <v>11392</v>
      </c>
      <c r="J1729" s="184" t="s">
        <v>11392</v>
      </c>
      <c r="K1729" s="184" t="s">
        <v>11391</v>
      </c>
      <c r="L1729" s="8">
        <v>14</v>
      </c>
      <c r="M1729" s="116"/>
      <c r="P17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&lt;tr&gt;&lt;td&gt;60221-3950&lt;/td&gt;&lt;td&gt;3300mm span, 4800mm rise reinforced concrete box culvert, single barrel&lt;/td&gt;&lt;td&gt;m&lt;/td&gt;&lt;td&gt;11 FEET SPAN, 16 FEET RISE REINFORCED CONCRETE BOX CULVERT, SINGLE BARREL&lt;/td&gt;&lt;td&gt;LNFT&lt;/td&gt;&lt;td&gt;0&lt;/td&gt;&lt;td&gt;3&lt;/td&gt;&lt;td&gt;N&lt;/td&gt;&lt;td&gt; &lt;/td&gt;&lt;td&gt;&lt;/td&gt;&lt;/tr&gt;</v>
      </c>
      <c r="Q1729" s="106" t="str">
        <f>IF(PayItems[[#This Row],[Date Added / Modified]]&gt;0,TEXT(PayItems[[#This Row],[Date Added / Modified]],"m/d/yyy"),"")</f>
        <v/>
      </c>
    </row>
    <row r="1730" spans="1:17" x14ac:dyDescent="0.3">
      <c r="A1730" s="6" t="s">
        <v>3187</v>
      </c>
      <c r="B1730" s="8" t="s">
        <v>3188</v>
      </c>
      <c r="C1730" s="8" t="s">
        <v>110</v>
      </c>
      <c r="D1730" s="8" t="s">
        <v>3189</v>
      </c>
      <c r="E1730" s="8" t="s">
        <v>63</v>
      </c>
      <c r="F1730" s="8">
        <v>0</v>
      </c>
      <c r="G1730" s="8">
        <v>3</v>
      </c>
      <c r="H1730" s="6" t="s">
        <v>344</v>
      </c>
      <c r="I1730" s="184" t="s">
        <v>11392</v>
      </c>
      <c r="J1730" s="184" t="s">
        <v>11392</v>
      </c>
      <c r="K1730" s="184" t="s">
        <v>11391</v>
      </c>
      <c r="L1730" s="8">
        <v>14</v>
      </c>
      <c r="M1730" s="116"/>
      <c r="P17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&lt;tr&gt;&lt;td&gt;60221-3990&lt;/td&gt;&lt;td&gt;3600mm span, 1200mm rise reinforced concrete box culvert, single barrel&lt;/td&gt;&lt;td&gt;m&lt;/td&gt;&lt;td&gt;12 FEET SPAN, 4 FEET RISE REINFORCED CONCRETE BOX CULVERT, SINGLE BARREL&lt;/td&gt;&lt;td&gt;LNFT&lt;/td&gt;&lt;td&gt;0&lt;/td&gt;&lt;td&gt;3&lt;/td&gt;&lt;td&gt;N&lt;/td&gt;&lt;td&gt; &lt;/td&gt;&lt;td&gt;&lt;/td&gt;&lt;/tr&gt;</v>
      </c>
      <c r="Q1730" s="106" t="str">
        <f>IF(PayItems[[#This Row],[Date Added / Modified]]&gt;0,TEXT(PayItems[[#This Row],[Date Added / Modified]],"m/d/yyy"),"")</f>
        <v/>
      </c>
    </row>
    <row r="1731" spans="1:17" x14ac:dyDescent="0.3">
      <c r="A1731" s="6" t="s">
        <v>3190</v>
      </c>
      <c r="B1731" s="8" t="s">
        <v>3191</v>
      </c>
      <c r="C1731" s="8" t="s">
        <v>110</v>
      </c>
      <c r="D1731" s="8" t="s">
        <v>3192</v>
      </c>
      <c r="E1731" s="8" t="s">
        <v>63</v>
      </c>
      <c r="F1731" s="8">
        <v>0</v>
      </c>
      <c r="G1731" s="8">
        <v>3</v>
      </c>
      <c r="H1731" s="6" t="s">
        <v>344</v>
      </c>
      <c r="I1731" s="184" t="s">
        <v>11392</v>
      </c>
      <c r="J1731" s="184" t="s">
        <v>11392</v>
      </c>
      <c r="K1731" s="184" t="s">
        <v>11391</v>
      </c>
      <c r="L1731" s="8">
        <v>14</v>
      </c>
      <c r="M1731" s="116"/>
      <c r="P17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&lt;tr&gt;&lt;td&gt;60221-3996&lt;/td&gt;&lt;td&gt;3600mm span, 1800mm rise reinforced concrete box culvert, single barrel&lt;/td&gt;&lt;td&gt;m&lt;/td&gt;&lt;td&gt;12 FEET SPAN, 6 FEET RISE REINFORCED CONCRETE BOX CULVERT, SINGLE BARREL&lt;/td&gt;&lt;td&gt;LNFT&lt;/td&gt;&lt;td&gt;0&lt;/td&gt;&lt;td&gt;3&lt;/td&gt;&lt;td&gt;N&lt;/td&gt;&lt;td&gt; &lt;/td&gt;&lt;td&gt;&lt;/td&gt;&lt;/tr&gt;</v>
      </c>
      <c r="Q1731" s="106" t="str">
        <f>IF(PayItems[[#This Row],[Date Added / Modified]]&gt;0,TEXT(PayItems[[#This Row],[Date Added / Modified]],"m/d/yyy"),"")</f>
        <v/>
      </c>
    </row>
    <row r="1732" spans="1:17" x14ac:dyDescent="0.3">
      <c r="A1732" s="6" t="s">
        <v>3193</v>
      </c>
      <c r="B1732" s="8" t="s">
        <v>3194</v>
      </c>
      <c r="C1732" s="8" t="s">
        <v>110</v>
      </c>
      <c r="D1732" s="8" t="s">
        <v>3195</v>
      </c>
      <c r="E1732" s="8" t="s">
        <v>63</v>
      </c>
      <c r="F1732" s="8">
        <v>0</v>
      </c>
      <c r="G1732" s="8">
        <v>3</v>
      </c>
      <c r="H1732" s="6" t="s">
        <v>344</v>
      </c>
      <c r="I1732" s="184" t="s">
        <v>11392</v>
      </c>
      <c r="J1732" s="184" t="s">
        <v>11392</v>
      </c>
      <c r="K1732" s="184" t="s">
        <v>11391</v>
      </c>
      <c r="L1732" s="8">
        <v>14</v>
      </c>
      <c r="M1732" s="116"/>
      <c r="P17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&lt;tr&gt;&lt;td&gt;60221-4000&lt;/td&gt;&lt;td&gt;3600mm span, 2100mm rise reinforced concrete box culvert, single barrel&lt;/td&gt;&lt;td&gt;m&lt;/td&gt;&lt;td&gt;12 FEET SPAN, 7 FEET RISE REINFORCED CONCRETE BOX CULVERT, SINGLE BARREL&lt;/td&gt;&lt;td&gt;LNFT&lt;/td&gt;&lt;td&gt;0&lt;/td&gt;&lt;td&gt;3&lt;/td&gt;&lt;td&gt;N&lt;/td&gt;&lt;td&gt; &lt;/td&gt;&lt;td&gt;&lt;/td&gt;&lt;/tr&gt;</v>
      </c>
      <c r="Q1732" s="106" t="str">
        <f>IF(PayItems[[#This Row],[Date Added / Modified]]&gt;0,TEXT(PayItems[[#This Row],[Date Added / Modified]],"m/d/yyy"),"")</f>
        <v/>
      </c>
    </row>
    <row r="1733" spans="1:17" x14ac:dyDescent="0.3">
      <c r="A1733" s="6" t="s">
        <v>3196</v>
      </c>
      <c r="B1733" s="8" t="s">
        <v>3197</v>
      </c>
      <c r="C1733" s="8" t="s">
        <v>110</v>
      </c>
      <c r="D1733" s="8" t="s">
        <v>3198</v>
      </c>
      <c r="E1733" s="8" t="s">
        <v>63</v>
      </c>
      <c r="F1733" s="8">
        <v>0</v>
      </c>
      <c r="G1733" s="8">
        <v>3</v>
      </c>
      <c r="H1733" s="6" t="s">
        <v>344</v>
      </c>
      <c r="I1733" s="184" t="s">
        <v>11392</v>
      </c>
      <c r="J1733" s="184" t="s">
        <v>11392</v>
      </c>
      <c r="K1733" s="184" t="s">
        <v>11391</v>
      </c>
      <c r="L1733" s="8">
        <v>14</v>
      </c>
      <c r="M1733" s="116"/>
      <c r="P17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&lt;tr&gt;&lt;td&gt;60221-4050&lt;/td&gt;&lt;td&gt;3600mm span, 2400mm rise reinforced concrete box culvert, single barrel&lt;/td&gt;&lt;td&gt;m&lt;/td&gt;&lt;td&gt;12 FEET SPAN, 8 FEET RISE REINFORCED CONCRETE BOX CULVERT, SINGLE BARREL&lt;/td&gt;&lt;td&gt;LNFT&lt;/td&gt;&lt;td&gt;0&lt;/td&gt;&lt;td&gt;3&lt;/td&gt;&lt;td&gt;N&lt;/td&gt;&lt;td&gt; &lt;/td&gt;&lt;td&gt;&lt;/td&gt;&lt;/tr&gt;</v>
      </c>
      <c r="Q1733" s="106" t="str">
        <f>IF(PayItems[[#This Row],[Date Added / Modified]]&gt;0,TEXT(PayItems[[#This Row],[Date Added / Modified]],"m/d/yyy"),"")</f>
        <v/>
      </c>
    </row>
    <row r="1734" spans="1:17" x14ac:dyDescent="0.3">
      <c r="A1734" s="6" t="s">
        <v>3199</v>
      </c>
      <c r="B1734" s="8" t="s">
        <v>3200</v>
      </c>
      <c r="C1734" s="8" t="s">
        <v>110</v>
      </c>
      <c r="D1734" s="8" t="s">
        <v>3201</v>
      </c>
      <c r="E1734" s="8" t="s">
        <v>63</v>
      </c>
      <c r="F1734" s="8">
        <v>0</v>
      </c>
      <c r="G1734" s="8">
        <v>3</v>
      </c>
      <c r="H1734" s="6" t="s">
        <v>344</v>
      </c>
      <c r="I1734" s="184" t="s">
        <v>11392</v>
      </c>
      <c r="J1734" s="184" t="s">
        <v>11392</v>
      </c>
      <c r="K1734" s="184" t="s">
        <v>11391</v>
      </c>
      <c r="L1734" s="8">
        <v>14</v>
      </c>
      <c r="M1734" s="116"/>
      <c r="P17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&lt;tr&gt;&lt;td&gt;60221-4100&lt;/td&gt;&lt;td&gt;3600mm span, 2700mm rise reinforced concrete box culvert, single barrel&lt;/td&gt;&lt;td&gt;m&lt;/td&gt;&lt;td&gt;12 FEET SPAN, 9 FEET RISE REINFORCED CONCRETE BOX CULVERT, SINGLE BARREL&lt;/td&gt;&lt;td&gt;LNFT&lt;/td&gt;&lt;td&gt;0&lt;/td&gt;&lt;td&gt;3&lt;/td&gt;&lt;td&gt;N&lt;/td&gt;&lt;td&gt; &lt;/td&gt;&lt;td&gt;&lt;/td&gt;&lt;/tr&gt;</v>
      </c>
      <c r="Q1734" s="106" t="str">
        <f>IF(PayItems[[#This Row],[Date Added / Modified]]&gt;0,TEXT(PayItems[[#This Row],[Date Added / Modified]],"m/d/yyy"),"")</f>
        <v/>
      </c>
    </row>
    <row r="1735" spans="1:17" x14ac:dyDescent="0.3">
      <c r="A1735" s="6" t="s">
        <v>3202</v>
      </c>
      <c r="B1735" s="8" t="s">
        <v>3203</v>
      </c>
      <c r="C1735" s="8" t="s">
        <v>110</v>
      </c>
      <c r="D1735" s="8" t="s">
        <v>3204</v>
      </c>
      <c r="E1735" s="8" t="s">
        <v>63</v>
      </c>
      <c r="F1735" s="8">
        <v>0</v>
      </c>
      <c r="G1735" s="8">
        <v>3</v>
      </c>
      <c r="H1735" s="6" t="s">
        <v>344</v>
      </c>
      <c r="I1735" s="184" t="s">
        <v>11392</v>
      </c>
      <c r="J1735" s="184" t="s">
        <v>11392</v>
      </c>
      <c r="K1735" s="184" t="s">
        <v>11391</v>
      </c>
      <c r="L1735" s="8">
        <v>14</v>
      </c>
      <c r="M1735" s="116"/>
      <c r="P17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&lt;tr&gt;&lt;td&gt;60221-4150&lt;/td&gt;&lt;td&gt;3600mm span, 3000mm rise reinforced concrete box culvert, single barrel&lt;/td&gt;&lt;td&gt;m&lt;/td&gt;&lt;td&gt;12 FEET SPAN, 10 FEET RISE REINFORCED CONCRETE BOX CULVERT, SINGLE BARREL&lt;/td&gt;&lt;td&gt;LNFT&lt;/td&gt;&lt;td&gt;0&lt;/td&gt;&lt;td&gt;3&lt;/td&gt;&lt;td&gt;N&lt;/td&gt;&lt;td&gt; &lt;/td&gt;&lt;td&gt;&lt;/td&gt;&lt;/tr&gt;</v>
      </c>
      <c r="Q1735" s="106" t="str">
        <f>IF(PayItems[[#This Row],[Date Added / Modified]]&gt;0,TEXT(PayItems[[#This Row],[Date Added / Modified]],"m/d/yyy"),"")</f>
        <v/>
      </c>
    </row>
    <row r="1736" spans="1:17" x14ac:dyDescent="0.3">
      <c r="A1736" s="6" t="s">
        <v>3205</v>
      </c>
      <c r="B1736" s="8" t="s">
        <v>3206</v>
      </c>
      <c r="C1736" s="8" t="s">
        <v>110</v>
      </c>
      <c r="D1736" s="8" t="s">
        <v>3207</v>
      </c>
      <c r="E1736" s="8" t="s">
        <v>63</v>
      </c>
      <c r="F1736" s="8">
        <v>0</v>
      </c>
      <c r="G1736" s="8">
        <v>3</v>
      </c>
      <c r="H1736" s="6" t="s">
        <v>344</v>
      </c>
      <c r="I1736" s="184" t="s">
        <v>11392</v>
      </c>
      <c r="J1736" s="184" t="s">
        <v>11392</v>
      </c>
      <c r="K1736" s="184" t="s">
        <v>11391</v>
      </c>
      <c r="L1736" s="8">
        <v>14</v>
      </c>
      <c r="M1736" s="116"/>
      <c r="P17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&lt;tr&gt;&lt;td&gt;60221-4200&lt;/td&gt;&lt;td&gt;3600mm span, 3300mm rise reinforced concrete box culvert, single barrel&lt;/td&gt;&lt;td&gt;m&lt;/td&gt;&lt;td&gt;12 FEET SPAN, 11 FEET RISE REINFORCED CONCRETE BOX CULVERT, SINGLE BARREL&lt;/td&gt;&lt;td&gt;LNFT&lt;/td&gt;&lt;td&gt;0&lt;/td&gt;&lt;td&gt;3&lt;/td&gt;&lt;td&gt;N&lt;/td&gt;&lt;td&gt; &lt;/td&gt;&lt;td&gt;&lt;/td&gt;&lt;/tr&gt;</v>
      </c>
      <c r="Q1736" s="106" t="str">
        <f>IF(PayItems[[#This Row],[Date Added / Modified]]&gt;0,TEXT(PayItems[[#This Row],[Date Added / Modified]],"m/d/yyy"),"")</f>
        <v/>
      </c>
    </row>
    <row r="1737" spans="1:17" x14ac:dyDescent="0.3">
      <c r="A1737" s="6" t="s">
        <v>3208</v>
      </c>
      <c r="B1737" s="8" t="s">
        <v>3209</v>
      </c>
      <c r="C1737" s="8" t="s">
        <v>110</v>
      </c>
      <c r="D1737" s="8" t="s">
        <v>3210</v>
      </c>
      <c r="E1737" s="8" t="s">
        <v>63</v>
      </c>
      <c r="F1737" s="8">
        <v>0</v>
      </c>
      <c r="G1737" s="8">
        <v>3</v>
      </c>
      <c r="H1737" s="6" t="s">
        <v>344</v>
      </c>
      <c r="I1737" s="184" t="s">
        <v>11392</v>
      </c>
      <c r="J1737" s="184" t="s">
        <v>11392</v>
      </c>
      <c r="K1737" s="184" t="s">
        <v>11391</v>
      </c>
      <c r="L1737" s="8">
        <v>14</v>
      </c>
      <c r="M1737" s="116"/>
      <c r="P17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&lt;tr&gt;&lt;td&gt;60221-4250&lt;/td&gt;&lt;td&gt;3600mm span, 3600mm rise reinforced concrete box culvert, single barrel&lt;/td&gt;&lt;td&gt;m&lt;/td&gt;&lt;td&gt;12 FEET SPAN, 12 FEET RISE REINFORCED CONCRETE BOX CULVERT, SINGLE BARREL&lt;/td&gt;&lt;td&gt;LNFT&lt;/td&gt;&lt;td&gt;0&lt;/td&gt;&lt;td&gt;3&lt;/td&gt;&lt;td&gt;N&lt;/td&gt;&lt;td&gt; &lt;/td&gt;&lt;td&gt;&lt;/td&gt;&lt;/tr&gt;</v>
      </c>
      <c r="Q1737" s="106" t="str">
        <f>IF(PayItems[[#This Row],[Date Added / Modified]]&gt;0,TEXT(PayItems[[#This Row],[Date Added / Modified]],"m/d/yyy"),"")</f>
        <v/>
      </c>
    </row>
    <row r="1738" spans="1:17" x14ac:dyDescent="0.3">
      <c r="A1738" s="6" t="s">
        <v>3211</v>
      </c>
      <c r="B1738" s="8" t="s">
        <v>3212</v>
      </c>
      <c r="C1738" s="8" t="s">
        <v>110</v>
      </c>
      <c r="D1738" s="8" t="s">
        <v>3213</v>
      </c>
      <c r="E1738" s="8" t="s">
        <v>63</v>
      </c>
      <c r="F1738" s="8">
        <v>0</v>
      </c>
      <c r="G1738" s="8">
        <v>3</v>
      </c>
      <c r="H1738" s="6" t="s">
        <v>344</v>
      </c>
      <c r="I1738" s="184" t="s">
        <v>11392</v>
      </c>
      <c r="J1738" s="184" t="s">
        <v>11392</v>
      </c>
      <c r="K1738" s="184" t="s">
        <v>11391</v>
      </c>
      <c r="L1738" s="8">
        <v>14</v>
      </c>
      <c r="M1738" s="116"/>
      <c r="P17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&lt;tr&gt;&lt;td&gt;60221-4300&lt;/td&gt;&lt;td&gt;3600mm span, 4200mm rise reinforced concrete box culvert, single barrel&lt;/td&gt;&lt;td&gt;m&lt;/td&gt;&lt;td&gt;12 FEET SPAN, 14 FEET RISE REINFORCED CONCRETE BOX CULVERT, SINGLE BARREL&lt;/td&gt;&lt;td&gt;LNFT&lt;/td&gt;&lt;td&gt;0&lt;/td&gt;&lt;td&gt;3&lt;/td&gt;&lt;td&gt;N&lt;/td&gt;&lt;td&gt; &lt;/td&gt;&lt;td&gt;&lt;/td&gt;&lt;/tr&gt;</v>
      </c>
      <c r="Q1738" s="106" t="str">
        <f>IF(PayItems[[#This Row],[Date Added / Modified]]&gt;0,TEXT(PayItems[[#This Row],[Date Added / Modified]],"m/d/yyy"),"")</f>
        <v/>
      </c>
    </row>
    <row r="1739" spans="1:17" x14ac:dyDescent="0.3">
      <c r="A1739" s="6" t="s">
        <v>3214</v>
      </c>
      <c r="B1739" s="8" t="s">
        <v>3215</v>
      </c>
      <c r="C1739" s="8" t="s">
        <v>110</v>
      </c>
      <c r="D1739" s="8" t="s">
        <v>3216</v>
      </c>
      <c r="E1739" s="8" t="s">
        <v>63</v>
      </c>
      <c r="F1739" s="8">
        <v>0</v>
      </c>
      <c r="G1739" s="8">
        <v>3</v>
      </c>
      <c r="H1739" s="6" t="s">
        <v>344</v>
      </c>
      <c r="I1739" s="184" t="s">
        <v>11392</v>
      </c>
      <c r="J1739" s="184" t="s">
        <v>11392</v>
      </c>
      <c r="K1739" s="184" t="s">
        <v>11391</v>
      </c>
      <c r="L1739" s="8">
        <v>14</v>
      </c>
      <c r="M1739" s="116"/>
      <c r="P17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&lt;tr&gt;&lt;td&gt;60221-4350&lt;/td&gt;&lt;td&gt;4200mm span, 1800mm rise reinforced concrete box culvert, single barrel&lt;/td&gt;&lt;td&gt;m&lt;/td&gt;&lt;td&gt;14 FEET SPAN, 6 FEET RISE REINFORCED CONCRETE BOX CULVERT, SINGLE BARREL&lt;/td&gt;&lt;td&gt;LNFT&lt;/td&gt;&lt;td&gt;0&lt;/td&gt;&lt;td&gt;3&lt;/td&gt;&lt;td&gt;N&lt;/td&gt;&lt;td&gt; &lt;/td&gt;&lt;td&gt;&lt;/td&gt;&lt;/tr&gt;</v>
      </c>
      <c r="Q1739" s="106" t="str">
        <f>IF(PayItems[[#This Row],[Date Added / Modified]]&gt;0,TEXT(PayItems[[#This Row],[Date Added / Modified]],"m/d/yyy"),"")</f>
        <v/>
      </c>
    </row>
    <row r="1740" spans="1:17" x14ac:dyDescent="0.3">
      <c r="A1740" s="6" t="s">
        <v>3217</v>
      </c>
      <c r="B1740" s="8" t="s">
        <v>3218</v>
      </c>
      <c r="C1740" s="8" t="s">
        <v>110</v>
      </c>
      <c r="D1740" s="8" t="s">
        <v>3219</v>
      </c>
      <c r="E1740" s="8" t="s">
        <v>63</v>
      </c>
      <c r="F1740" s="8">
        <v>0</v>
      </c>
      <c r="G1740" s="8">
        <v>3</v>
      </c>
      <c r="H1740" s="6" t="s">
        <v>344</v>
      </c>
      <c r="I1740" s="184" t="s">
        <v>11392</v>
      </c>
      <c r="J1740" s="184" t="s">
        <v>11392</v>
      </c>
      <c r="K1740" s="184" t="s">
        <v>11391</v>
      </c>
      <c r="L1740" s="8">
        <v>14</v>
      </c>
      <c r="M1740" s="116"/>
      <c r="P17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&lt;tr&gt;&lt;td&gt;60221-4400&lt;/td&gt;&lt;td&gt;4200mm span, 2100mm rise reinforced concrete box culvert, single barrel&lt;/td&gt;&lt;td&gt;m&lt;/td&gt;&lt;td&gt;14 FEET SPAN, 7 FEET RISE REINFORCED CONCRETE BOX CULVERT, SINGLE BARREL&lt;/td&gt;&lt;td&gt;LNFT&lt;/td&gt;&lt;td&gt;0&lt;/td&gt;&lt;td&gt;3&lt;/td&gt;&lt;td&gt;N&lt;/td&gt;&lt;td&gt; &lt;/td&gt;&lt;td&gt;&lt;/td&gt;&lt;/tr&gt;</v>
      </c>
      <c r="Q1740" s="106" t="str">
        <f>IF(PayItems[[#This Row],[Date Added / Modified]]&gt;0,TEXT(PayItems[[#This Row],[Date Added / Modified]],"m/d/yyy"),"")</f>
        <v/>
      </c>
    </row>
    <row r="1741" spans="1:17" x14ac:dyDescent="0.3">
      <c r="A1741" s="6" t="s">
        <v>3220</v>
      </c>
      <c r="B1741" s="8" t="s">
        <v>3221</v>
      </c>
      <c r="C1741" s="8" t="s">
        <v>110</v>
      </c>
      <c r="D1741" s="8" t="s">
        <v>3222</v>
      </c>
      <c r="E1741" s="8" t="s">
        <v>63</v>
      </c>
      <c r="F1741" s="8">
        <v>0</v>
      </c>
      <c r="G1741" s="8">
        <v>3</v>
      </c>
      <c r="H1741" s="6" t="s">
        <v>344</v>
      </c>
      <c r="I1741" s="184" t="s">
        <v>11392</v>
      </c>
      <c r="J1741" s="184" t="s">
        <v>11392</v>
      </c>
      <c r="K1741" s="184" t="s">
        <v>11391</v>
      </c>
      <c r="L1741" s="8">
        <v>14</v>
      </c>
      <c r="M1741" s="116"/>
      <c r="P17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&lt;tr&gt;&lt;td&gt;60221-4450&lt;/td&gt;&lt;td&gt;4200mm span, 2400mm rise reinforced concrete box culvert, single barrel&lt;/td&gt;&lt;td&gt;m&lt;/td&gt;&lt;td&gt;14 FEET SPAN, 8 FEET RISE REINFORCED CONCRETE BOX CULVERT, SINGLE BARREL&lt;/td&gt;&lt;td&gt;LNFT&lt;/td&gt;&lt;td&gt;0&lt;/td&gt;&lt;td&gt;3&lt;/td&gt;&lt;td&gt;N&lt;/td&gt;&lt;td&gt; &lt;/td&gt;&lt;td&gt;&lt;/td&gt;&lt;/tr&gt;</v>
      </c>
      <c r="Q1741" s="106" t="str">
        <f>IF(PayItems[[#This Row],[Date Added / Modified]]&gt;0,TEXT(PayItems[[#This Row],[Date Added / Modified]],"m/d/yyy"),"")</f>
        <v/>
      </c>
    </row>
    <row r="1742" spans="1:17" x14ac:dyDescent="0.3">
      <c r="A1742" s="6" t="s">
        <v>3223</v>
      </c>
      <c r="B1742" s="8" t="s">
        <v>3224</v>
      </c>
      <c r="C1742" s="8" t="s">
        <v>110</v>
      </c>
      <c r="D1742" s="8" t="s">
        <v>3225</v>
      </c>
      <c r="E1742" s="8" t="s">
        <v>63</v>
      </c>
      <c r="F1742" s="8">
        <v>0</v>
      </c>
      <c r="G1742" s="8">
        <v>3</v>
      </c>
      <c r="H1742" s="6" t="s">
        <v>344</v>
      </c>
      <c r="I1742" s="184" t="s">
        <v>11392</v>
      </c>
      <c r="J1742" s="184" t="s">
        <v>11392</v>
      </c>
      <c r="K1742" s="184" t="s">
        <v>11391</v>
      </c>
      <c r="L1742" s="8">
        <v>14</v>
      </c>
      <c r="M1742" s="116"/>
      <c r="P17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&lt;tr&gt;&lt;td&gt;60221-4500&lt;/td&gt;&lt;td&gt;4200mm span, 2700mm rise reinforced concrete box culvert, single barrel&lt;/td&gt;&lt;td&gt;m&lt;/td&gt;&lt;td&gt;14 FEET SPAN, 9 FEET RISE REINFORCED CONCRETE BOX CULVERT, SINGLE BARREL&lt;/td&gt;&lt;td&gt;LNFT&lt;/td&gt;&lt;td&gt;0&lt;/td&gt;&lt;td&gt;3&lt;/td&gt;&lt;td&gt;N&lt;/td&gt;&lt;td&gt; &lt;/td&gt;&lt;td&gt;&lt;/td&gt;&lt;/tr&gt;</v>
      </c>
      <c r="Q1742" s="106" t="str">
        <f>IF(PayItems[[#This Row],[Date Added / Modified]]&gt;0,TEXT(PayItems[[#This Row],[Date Added / Modified]],"m/d/yyy"),"")</f>
        <v/>
      </c>
    </row>
    <row r="1743" spans="1:17" x14ac:dyDescent="0.3">
      <c r="A1743" s="6" t="s">
        <v>3226</v>
      </c>
      <c r="B1743" s="8" t="s">
        <v>3227</v>
      </c>
      <c r="C1743" s="8" t="s">
        <v>110</v>
      </c>
      <c r="D1743" s="8" t="s">
        <v>3228</v>
      </c>
      <c r="E1743" s="8" t="s">
        <v>63</v>
      </c>
      <c r="F1743" s="8">
        <v>0</v>
      </c>
      <c r="G1743" s="8">
        <v>3</v>
      </c>
      <c r="H1743" s="6" t="s">
        <v>344</v>
      </c>
      <c r="I1743" s="184" t="s">
        <v>11392</v>
      </c>
      <c r="J1743" s="184" t="s">
        <v>11392</v>
      </c>
      <c r="K1743" s="184" t="s">
        <v>11391</v>
      </c>
      <c r="L1743" s="8">
        <v>14</v>
      </c>
      <c r="M1743" s="116"/>
      <c r="P17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&lt;tr&gt;&lt;td&gt;60221-4550&lt;/td&gt;&lt;td&gt;4200mm span, 3000mm rise reinforced concrete box culvert, single barrel&lt;/td&gt;&lt;td&gt;m&lt;/td&gt;&lt;td&gt;14 FEET SPAN, 10 FEET RISE REINFORCED CONCRETE BOX CULVERT, SINGLE BARREL&lt;/td&gt;&lt;td&gt;LNFT&lt;/td&gt;&lt;td&gt;0&lt;/td&gt;&lt;td&gt;3&lt;/td&gt;&lt;td&gt;N&lt;/td&gt;&lt;td&gt; &lt;/td&gt;&lt;td&gt;&lt;/td&gt;&lt;/tr&gt;</v>
      </c>
      <c r="Q1743" s="106" t="str">
        <f>IF(PayItems[[#This Row],[Date Added / Modified]]&gt;0,TEXT(PayItems[[#This Row],[Date Added / Modified]],"m/d/yyy"),"")</f>
        <v/>
      </c>
    </row>
    <row r="1744" spans="1:17" x14ac:dyDescent="0.3">
      <c r="A1744" s="6" t="s">
        <v>3229</v>
      </c>
      <c r="B1744" s="8" t="s">
        <v>3230</v>
      </c>
      <c r="C1744" s="8" t="s">
        <v>110</v>
      </c>
      <c r="D1744" s="8" t="s">
        <v>3231</v>
      </c>
      <c r="E1744" s="8" t="s">
        <v>63</v>
      </c>
      <c r="F1744" s="8">
        <v>0</v>
      </c>
      <c r="G1744" s="8">
        <v>3</v>
      </c>
      <c r="H1744" s="6" t="s">
        <v>344</v>
      </c>
      <c r="I1744" s="184" t="s">
        <v>11392</v>
      </c>
      <c r="J1744" s="184" t="s">
        <v>11392</v>
      </c>
      <c r="K1744" s="184" t="s">
        <v>11391</v>
      </c>
      <c r="L1744" s="8">
        <v>14</v>
      </c>
      <c r="M1744" s="116"/>
      <c r="P17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&lt;tr&gt;&lt;td&gt;60221-4600&lt;/td&gt;&lt;td&gt;4200mm span, 3300mm rise reinforced concrete box culvert, single barrel&lt;/td&gt;&lt;td&gt;m&lt;/td&gt;&lt;td&gt;14 FEET SPAN, 11 FEET RISE REINFORCED CONCRETE BOX CULVERT, SINGLE BARREL&lt;/td&gt;&lt;td&gt;LNFT&lt;/td&gt;&lt;td&gt;0&lt;/td&gt;&lt;td&gt;3&lt;/td&gt;&lt;td&gt;N&lt;/td&gt;&lt;td&gt; &lt;/td&gt;&lt;td&gt;&lt;/td&gt;&lt;/tr&gt;</v>
      </c>
      <c r="Q1744" s="106" t="str">
        <f>IF(PayItems[[#This Row],[Date Added / Modified]]&gt;0,TEXT(PayItems[[#This Row],[Date Added / Modified]],"m/d/yyy"),"")</f>
        <v/>
      </c>
    </row>
    <row r="1745" spans="1:17" x14ac:dyDescent="0.3">
      <c r="A1745" s="6" t="s">
        <v>3232</v>
      </c>
      <c r="B1745" s="8" t="s">
        <v>3233</v>
      </c>
      <c r="C1745" s="8" t="s">
        <v>110</v>
      </c>
      <c r="D1745" s="8" t="s">
        <v>3234</v>
      </c>
      <c r="E1745" s="8" t="s">
        <v>63</v>
      </c>
      <c r="F1745" s="8">
        <v>0</v>
      </c>
      <c r="G1745" s="8">
        <v>3</v>
      </c>
      <c r="H1745" s="6" t="s">
        <v>344</v>
      </c>
      <c r="I1745" s="184" t="s">
        <v>11392</v>
      </c>
      <c r="J1745" s="184" t="s">
        <v>11392</v>
      </c>
      <c r="K1745" s="184" t="s">
        <v>11391</v>
      </c>
      <c r="L1745" s="8">
        <v>14</v>
      </c>
      <c r="M1745" s="116"/>
      <c r="P17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&lt;tr&gt;&lt;td&gt;60221-4650&lt;/td&gt;&lt;td&gt;4200mm span, 3600mm rise reinforced concrete box culvert, single barrel&lt;/td&gt;&lt;td&gt;m&lt;/td&gt;&lt;td&gt;14 FEET SPAN, 12 FEET RISE REINFORCED CONCRETE BOX CULVERT, SINGLE BARREL&lt;/td&gt;&lt;td&gt;LNFT&lt;/td&gt;&lt;td&gt;0&lt;/td&gt;&lt;td&gt;3&lt;/td&gt;&lt;td&gt;N&lt;/td&gt;&lt;td&gt; &lt;/td&gt;&lt;td&gt;&lt;/td&gt;&lt;/tr&gt;</v>
      </c>
      <c r="Q1745" s="106" t="str">
        <f>IF(PayItems[[#This Row],[Date Added / Modified]]&gt;0,TEXT(PayItems[[#This Row],[Date Added / Modified]],"m/d/yyy"),"")</f>
        <v/>
      </c>
    </row>
    <row r="1746" spans="1:17" x14ac:dyDescent="0.3">
      <c r="A1746" s="6" t="s">
        <v>3235</v>
      </c>
      <c r="B1746" s="8" t="s">
        <v>3236</v>
      </c>
      <c r="C1746" s="8" t="s">
        <v>110</v>
      </c>
      <c r="D1746" s="8" t="s">
        <v>3237</v>
      </c>
      <c r="E1746" s="8" t="s">
        <v>63</v>
      </c>
      <c r="F1746" s="8">
        <v>0</v>
      </c>
      <c r="G1746" s="8">
        <v>3</v>
      </c>
      <c r="H1746" s="6" t="s">
        <v>344</v>
      </c>
      <c r="I1746" s="184" t="s">
        <v>11392</v>
      </c>
      <c r="J1746" s="184" t="s">
        <v>11392</v>
      </c>
      <c r="K1746" s="184" t="s">
        <v>11391</v>
      </c>
      <c r="L1746" s="8">
        <v>14</v>
      </c>
      <c r="M1746" s="116"/>
      <c r="P17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&lt;tr&gt;&lt;td&gt;60221-4700&lt;/td&gt;&lt;td&gt;4200mm span, 4200mm rise reinforced concrete box culvert, single barrel&lt;/td&gt;&lt;td&gt;m&lt;/td&gt;&lt;td&gt;14 FEET SPAN, 14 FEET RISE REINFORCED CONCRETE BOX CULVERT, SINGLE BARREL&lt;/td&gt;&lt;td&gt;LNFT&lt;/td&gt;&lt;td&gt;0&lt;/td&gt;&lt;td&gt;3&lt;/td&gt;&lt;td&gt;N&lt;/td&gt;&lt;td&gt; &lt;/td&gt;&lt;td&gt;&lt;/td&gt;&lt;/tr&gt;</v>
      </c>
      <c r="Q1746" s="106" t="str">
        <f>IF(PayItems[[#This Row],[Date Added / Modified]]&gt;0,TEXT(PayItems[[#This Row],[Date Added / Modified]],"m/d/yyy"),"")</f>
        <v/>
      </c>
    </row>
    <row r="1747" spans="1:17" x14ac:dyDescent="0.3">
      <c r="A1747" s="6" t="s">
        <v>3238</v>
      </c>
      <c r="B1747" s="8" t="s">
        <v>3239</v>
      </c>
      <c r="C1747" s="8" t="s">
        <v>110</v>
      </c>
      <c r="D1747" s="8" t="s">
        <v>3240</v>
      </c>
      <c r="E1747" s="8" t="s">
        <v>63</v>
      </c>
      <c r="F1747" s="8">
        <v>0</v>
      </c>
      <c r="G1747" s="8">
        <v>3</v>
      </c>
      <c r="H1747" s="6" t="s">
        <v>344</v>
      </c>
      <c r="I1747" s="184" t="s">
        <v>11392</v>
      </c>
      <c r="J1747" s="184" t="s">
        <v>11392</v>
      </c>
      <c r="K1747" s="184" t="s">
        <v>11391</v>
      </c>
      <c r="L1747" s="8">
        <v>14</v>
      </c>
      <c r="M1747" s="116"/>
      <c r="P17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&lt;tr&gt;&lt;td&gt;60221-4750&lt;/td&gt;&lt;td&gt;4200mm span, 4800mm rise reinforced concrete box culvert, single barrel&lt;/td&gt;&lt;td&gt;m&lt;/td&gt;&lt;td&gt;14 FEET SPAN, 16 FEET RISE REINFORCED CONCRETE BOX CULVERT, SINGLE BARREL&lt;/td&gt;&lt;td&gt;LNFT&lt;/td&gt;&lt;td&gt;0&lt;/td&gt;&lt;td&gt;3&lt;/td&gt;&lt;td&gt;N&lt;/td&gt;&lt;td&gt; &lt;/td&gt;&lt;td&gt;&lt;/td&gt;&lt;/tr&gt;</v>
      </c>
      <c r="Q1747" s="106" t="str">
        <f>IF(PayItems[[#This Row],[Date Added / Modified]]&gt;0,TEXT(PayItems[[#This Row],[Date Added / Modified]],"m/d/yyy"),"")</f>
        <v/>
      </c>
    </row>
    <row r="1748" spans="1:17" x14ac:dyDescent="0.3">
      <c r="A1748" s="6" t="s">
        <v>3241</v>
      </c>
      <c r="B1748" s="8" t="s">
        <v>3242</v>
      </c>
      <c r="C1748" s="8" t="s">
        <v>110</v>
      </c>
      <c r="D1748" s="8" t="s">
        <v>3243</v>
      </c>
      <c r="E1748" s="8" t="s">
        <v>63</v>
      </c>
      <c r="F1748" s="8">
        <v>0</v>
      </c>
      <c r="G1748" s="8">
        <v>3</v>
      </c>
      <c r="H1748" s="8" t="s">
        <v>344</v>
      </c>
      <c r="I1748" s="184" t="s">
        <v>11392</v>
      </c>
      <c r="J1748" s="184" t="s">
        <v>11392</v>
      </c>
      <c r="K1748" s="184" t="s">
        <v>11391</v>
      </c>
      <c r="L1748" s="8">
        <v>14</v>
      </c>
      <c r="M1748" s="116"/>
      <c r="P17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&lt;tr&gt;&lt;td&gt;60221-4770&lt;/td&gt;&lt;td&gt;4800mm span, 3000mm rise reinforced concrete box culvert, single barrel&lt;/td&gt;&lt;td&gt;m&lt;/td&gt;&lt;td&gt;16 FEET SPAN, 10 FEET RISE REINFORCED CONCRETE BOX CULVERT, SINGLE BARREL&lt;/td&gt;&lt;td&gt;LNFT&lt;/td&gt;&lt;td&gt;0&lt;/td&gt;&lt;td&gt;3&lt;/td&gt;&lt;td&gt;N&lt;/td&gt;&lt;td&gt; &lt;/td&gt;&lt;td&gt;&lt;/td&gt;&lt;/tr&gt;</v>
      </c>
      <c r="Q1748" s="106" t="str">
        <f>IF(PayItems[[#This Row],[Date Added / Modified]]&gt;0,TEXT(PayItems[[#This Row],[Date Added / Modified]],"m/d/yyy"),"")</f>
        <v/>
      </c>
    </row>
    <row r="1749" spans="1:17" x14ac:dyDescent="0.3">
      <c r="A1749" s="6" t="s">
        <v>3244</v>
      </c>
      <c r="B1749" s="8" t="s">
        <v>3245</v>
      </c>
      <c r="C1749" s="8" t="s">
        <v>110</v>
      </c>
      <c r="D1749" s="8" t="s">
        <v>3246</v>
      </c>
      <c r="E1749" s="8" t="s">
        <v>63</v>
      </c>
      <c r="F1749" s="8">
        <v>0</v>
      </c>
      <c r="G1749" s="8">
        <v>3</v>
      </c>
      <c r="H1749" s="6" t="s">
        <v>344</v>
      </c>
      <c r="I1749" s="184" t="s">
        <v>11392</v>
      </c>
      <c r="J1749" s="184" t="s">
        <v>11392</v>
      </c>
      <c r="K1749" s="184" t="s">
        <v>11391</v>
      </c>
      <c r="L1749" s="8">
        <v>14</v>
      </c>
      <c r="M1749" s="116"/>
      <c r="P17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&lt;tr&gt;&lt;td&gt;60221-4800&lt;/td&gt;&lt;td&gt;7200mm span, 2400mm rise reinforced concrete box culvert, single barrel&lt;/td&gt;&lt;td&gt;m&lt;/td&gt;&lt;td&gt;24 FEET SPAN, 8 FEET RISE REINFORCED CONCRETE BOX CULVERT, SINGLE BARREL&lt;/td&gt;&lt;td&gt;LNFT&lt;/td&gt;&lt;td&gt;0&lt;/td&gt;&lt;td&gt;3&lt;/td&gt;&lt;td&gt;N&lt;/td&gt;&lt;td&gt; &lt;/td&gt;&lt;td&gt;&lt;/td&gt;&lt;/tr&gt;</v>
      </c>
      <c r="Q1749" s="106" t="str">
        <f>IF(PayItems[[#This Row],[Date Added / Modified]]&gt;0,TEXT(PayItems[[#This Row],[Date Added / Modified]],"m/d/yyy"),"")</f>
        <v/>
      </c>
    </row>
    <row r="1750" spans="1:17" x14ac:dyDescent="0.3">
      <c r="A1750" s="6" t="s">
        <v>3247</v>
      </c>
      <c r="B1750" s="8" t="s">
        <v>3248</v>
      </c>
      <c r="C1750" s="8" t="s">
        <v>110</v>
      </c>
      <c r="D1750" s="8" t="s">
        <v>3249</v>
      </c>
      <c r="E1750" s="8" t="s">
        <v>63</v>
      </c>
      <c r="F1750" s="8">
        <v>0</v>
      </c>
      <c r="G1750" s="8">
        <v>3</v>
      </c>
      <c r="H1750" s="6" t="s">
        <v>344</v>
      </c>
      <c r="I1750" s="184" t="s">
        <v>11392</v>
      </c>
      <c r="J1750" s="184" t="s">
        <v>11392</v>
      </c>
      <c r="K1750" s="184" t="s">
        <v>11391</v>
      </c>
      <c r="L1750" s="8">
        <v>14</v>
      </c>
      <c r="M1750" s="116"/>
      <c r="P17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&lt;tr&gt;&lt;td&gt;60222-0100&lt;/td&gt;&lt;td&gt;900mm span, 900mm rise reinforced concrete box culvert, double barrel&lt;/td&gt;&lt;td&gt;m&lt;/td&gt;&lt;td&gt;3 FEET SPAN, 3 FEET RISE REINFORCED CONCRETE BOX CULVERT, DOUBLE BARREL&lt;/td&gt;&lt;td&gt;LNFT&lt;/td&gt;&lt;td&gt;0&lt;/td&gt;&lt;td&gt;3&lt;/td&gt;&lt;td&gt;N&lt;/td&gt;&lt;td&gt; &lt;/td&gt;&lt;td&gt;&lt;/td&gt;&lt;/tr&gt;</v>
      </c>
      <c r="Q1750" s="106" t="str">
        <f>IF(PayItems[[#This Row],[Date Added / Modified]]&gt;0,TEXT(PayItems[[#This Row],[Date Added / Modified]],"m/d/yyy"),"")</f>
        <v/>
      </c>
    </row>
    <row r="1751" spans="1:17" x14ac:dyDescent="0.3">
      <c r="A1751" s="6" t="s">
        <v>3250</v>
      </c>
      <c r="B1751" s="8" t="s">
        <v>3251</v>
      </c>
      <c r="C1751" s="8" t="s">
        <v>110</v>
      </c>
      <c r="D1751" s="8" t="s">
        <v>3252</v>
      </c>
      <c r="E1751" s="8" t="s">
        <v>63</v>
      </c>
      <c r="F1751" s="8">
        <v>0</v>
      </c>
      <c r="G1751" s="8">
        <v>3</v>
      </c>
      <c r="H1751" s="6" t="s">
        <v>344</v>
      </c>
      <c r="I1751" s="184" t="s">
        <v>11392</v>
      </c>
      <c r="J1751" s="184" t="s">
        <v>11392</v>
      </c>
      <c r="K1751" s="184" t="s">
        <v>11391</v>
      </c>
      <c r="L1751" s="8">
        <v>14</v>
      </c>
      <c r="M1751" s="116"/>
      <c r="P17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&lt;tr&gt;&lt;td&gt;60222-0150&lt;/td&gt;&lt;td&gt;900mm span, 1200mm rise reinforced concrete box culvert, double barrel&lt;/td&gt;&lt;td&gt;m&lt;/td&gt;&lt;td&gt;3 FEET SPAN, 4 FEET RISE REINFORCED CONCRETE BOX CULVERT, DOUBLE BARREL&lt;/td&gt;&lt;td&gt;LNFT&lt;/td&gt;&lt;td&gt;0&lt;/td&gt;&lt;td&gt;3&lt;/td&gt;&lt;td&gt;N&lt;/td&gt;&lt;td&gt; &lt;/td&gt;&lt;td&gt;&lt;/td&gt;&lt;/tr&gt;</v>
      </c>
      <c r="Q1751" s="106" t="str">
        <f>IF(PayItems[[#This Row],[Date Added / Modified]]&gt;0,TEXT(PayItems[[#This Row],[Date Added / Modified]],"m/d/yyy"),"")</f>
        <v/>
      </c>
    </row>
    <row r="1752" spans="1:17" x14ac:dyDescent="0.3">
      <c r="A1752" s="6" t="s">
        <v>3253</v>
      </c>
      <c r="B1752" s="8" t="s">
        <v>3254</v>
      </c>
      <c r="C1752" s="8" t="s">
        <v>110</v>
      </c>
      <c r="D1752" s="8" t="s">
        <v>3255</v>
      </c>
      <c r="E1752" s="8" t="s">
        <v>63</v>
      </c>
      <c r="F1752" s="8">
        <v>0</v>
      </c>
      <c r="G1752" s="8">
        <v>3</v>
      </c>
      <c r="H1752" s="6" t="s">
        <v>344</v>
      </c>
      <c r="I1752" s="184" t="s">
        <v>11392</v>
      </c>
      <c r="J1752" s="184" t="s">
        <v>11392</v>
      </c>
      <c r="K1752" s="184" t="s">
        <v>11391</v>
      </c>
      <c r="L1752" s="8">
        <v>14</v>
      </c>
      <c r="M1752" s="116"/>
      <c r="P17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&lt;tr&gt;&lt;td&gt;60222-0200&lt;/td&gt;&lt;td&gt;900mm span, 1500mm rise reinforced concrete box culvert, double barrel&lt;/td&gt;&lt;td&gt;m&lt;/td&gt;&lt;td&gt;3 FEET SPAN, 5 FEET RISE REINFORCED CONCRETE BOX CULVERT, DOUBLE BARREL&lt;/td&gt;&lt;td&gt;LNFT&lt;/td&gt;&lt;td&gt;0&lt;/td&gt;&lt;td&gt;3&lt;/td&gt;&lt;td&gt;N&lt;/td&gt;&lt;td&gt; &lt;/td&gt;&lt;td&gt;&lt;/td&gt;&lt;/tr&gt;</v>
      </c>
      <c r="Q1752" s="106" t="str">
        <f>IF(PayItems[[#This Row],[Date Added / Modified]]&gt;0,TEXT(PayItems[[#This Row],[Date Added / Modified]],"m/d/yyy"),"")</f>
        <v/>
      </c>
    </row>
    <row r="1753" spans="1:17" x14ac:dyDescent="0.3">
      <c r="A1753" s="6" t="s">
        <v>3256</v>
      </c>
      <c r="B1753" s="8" t="s">
        <v>3257</v>
      </c>
      <c r="C1753" s="8" t="s">
        <v>110</v>
      </c>
      <c r="D1753" s="8" t="s">
        <v>3258</v>
      </c>
      <c r="E1753" s="8" t="s">
        <v>63</v>
      </c>
      <c r="F1753" s="8">
        <v>0</v>
      </c>
      <c r="G1753" s="8">
        <v>3</v>
      </c>
      <c r="H1753" s="6" t="s">
        <v>344</v>
      </c>
      <c r="I1753" s="184" t="s">
        <v>11392</v>
      </c>
      <c r="J1753" s="184" t="s">
        <v>11392</v>
      </c>
      <c r="K1753" s="184" t="s">
        <v>11391</v>
      </c>
      <c r="L1753" s="8">
        <v>14</v>
      </c>
      <c r="M1753" s="116"/>
      <c r="P17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&lt;tr&gt;&lt;td&gt;60222-0250&lt;/td&gt;&lt;td&gt;900mm span, 1800mm rise reinforced concrete box culvert, double barrel&lt;/td&gt;&lt;td&gt;m&lt;/td&gt;&lt;td&gt;3 FEET SPAN, 6 FEET RISE REINFORCED CONCRETE BOX CULVERT, DOUBLE BARREL&lt;/td&gt;&lt;td&gt;LNFT&lt;/td&gt;&lt;td&gt;0&lt;/td&gt;&lt;td&gt;3&lt;/td&gt;&lt;td&gt;N&lt;/td&gt;&lt;td&gt; &lt;/td&gt;&lt;td&gt;&lt;/td&gt;&lt;/tr&gt;</v>
      </c>
      <c r="Q1753" s="106" t="str">
        <f>IF(PayItems[[#This Row],[Date Added / Modified]]&gt;0,TEXT(PayItems[[#This Row],[Date Added / Modified]],"m/d/yyy"),"")</f>
        <v/>
      </c>
    </row>
    <row r="1754" spans="1:17" x14ac:dyDescent="0.3">
      <c r="A1754" s="6" t="s">
        <v>3259</v>
      </c>
      <c r="B1754" s="8" t="s">
        <v>3260</v>
      </c>
      <c r="C1754" s="8" t="s">
        <v>110</v>
      </c>
      <c r="D1754" s="8" t="s">
        <v>3261</v>
      </c>
      <c r="E1754" s="8" t="s">
        <v>63</v>
      </c>
      <c r="F1754" s="8">
        <v>0</v>
      </c>
      <c r="G1754" s="8">
        <v>3</v>
      </c>
      <c r="H1754" s="6" t="s">
        <v>344</v>
      </c>
      <c r="I1754" s="184" t="s">
        <v>11392</v>
      </c>
      <c r="J1754" s="184" t="s">
        <v>11392</v>
      </c>
      <c r="K1754" s="184" t="s">
        <v>11391</v>
      </c>
      <c r="L1754" s="8">
        <v>14</v>
      </c>
      <c r="M1754" s="116"/>
      <c r="P17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&lt;tr&gt;&lt;td&gt;60222-0300&lt;/td&gt;&lt;td&gt;1200mm span, 900mm rise reinforced concrete box culvert, double barrel&lt;/td&gt;&lt;td&gt;m&lt;/td&gt;&lt;td&gt;4 FEET SPAN, 3 FEET RISE REINFORCED CONCRETE BOX CULVERT, DOUBLE BARREL&lt;/td&gt;&lt;td&gt;LNFT&lt;/td&gt;&lt;td&gt;0&lt;/td&gt;&lt;td&gt;3&lt;/td&gt;&lt;td&gt;N&lt;/td&gt;&lt;td&gt; &lt;/td&gt;&lt;td&gt;&lt;/td&gt;&lt;/tr&gt;</v>
      </c>
      <c r="Q1754" s="106" t="str">
        <f>IF(PayItems[[#This Row],[Date Added / Modified]]&gt;0,TEXT(PayItems[[#This Row],[Date Added / Modified]],"m/d/yyy"),"")</f>
        <v/>
      </c>
    </row>
    <row r="1755" spans="1:17" x14ac:dyDescent="0.3">
      <c r="A1755" s="6" t="s">
        <v>3262</v>
      </c>
      <c r="B1755" s="8" t="s">
        <v>3263</v>
      </c>
      <c r="C1755" s="8" t="s">
        <v>110</v>
      </c>
      <c r="D1755" s="8" t="s">
        <v>3264</v>
      </c>
      <c r="E1755" s="8" t="s">
        <v>63</v>
      </c>
      <c r="F1755" s="8">
        <v>0</v>
      </c>
      <c r="G1755" s="8">
        <v>3</v>
      </c>
      <c r="H1755" s="6" t="s">
        <v>344</v>
      </c>
      <c r="I1755" s="184" t="s">
        <v>11392</v>
      </c>
      <c r="J1755" s="184" t="s">
        <v>11392</v>
      </c>
      <c r="K1755" s="184" t="s">
        <v>11391</v>
      </c>
      <c r="L1755" s="8">
        <v>14</v>
      </c>
      <c r="M1755" s="116"/>
      <c r="P17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&lt;tr&gt;&lt;td&gt;60222-0350&lt;/td&gt;&lt;td&gt;1200mm span, 1200mm rise reinforced concrete box culvert, double barrel&lt;/td&gt;&lt;td&gt;m&lt;/td&gt;&lt;td&gt;4 FEET SPAN, 4 FEET RISE REINFORCED CONCRETE BOX CULVERT, DOUBLE BARREL&lt;/td&gt;&lt;td&gt;LNFT&lt;/td&gt;&lt;td&gt;0&lt;/td&gt;&lt;td&gt;3&lt;/td&gt;&lt;td&gt;N&lt;/td&gt;&lt;td&gt; &lt;/td&gt;&lt;td&gt;&lt;/td&gt;&lt;/tr&gt;</v>
      </c>
      <c r="Q1755" s="106" t="str">
        <f>IF(PayItems[[#This Row],[Date Added / Modified]]&gt;0,TEXT(PayItems[[#This Row],[Date Added / Modified]],"m/d/yyy"),"")</f>
        <v/>
      </c>
    </row>
    <row r="1756" spans="1:17" x14ac:dyDescent="0.3">
      <c r="A1756" s="6" t="s">
        <v>3265</v>
      </c>
      <c r="B1756" s="8" t="s">
        <v>3266</v>
      </c>
      <c r="C1756" s="8" t="s">
        <v>110</v>
      </c>
      <c r="D1756" s="8" t="s">
        <v>3267</v>
      </c>
      <c r="E1756" s="8" t="s">
        <v>63</v>
      </c>
      <c r="F1756" s="8">
        <v>0</v>
      </c>
      <c r="G1756" s="8">
        <v>3</v>
      </c>
      <c r="H1756" s="6" t="s">
        <v>344</v>
      </c>
      <c r="I1756" s="184" t="s">
        <v>11392</v>
      </c>
      <c r="J1756" s="184" t="s">
        <v>11392</v>
      </c>
      <c r="K1756" s="184" t="s">
        <v>11391</v>
      </c>
      <c r="L1756" s="8">
        <v>14</v>
      </c>
      <c r="M1756" s="116"/>
      <c r="P17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&lt;tr&gt;&lt;td&gt;60222-0400&lt;/td&gt;&lt;td&gt;1200mm span, 1500mm rise reinforced concrete box culvert, double barrel&lt;/td&gt;&lt;td&gt;m&lt;/td&gt;&lt;td&gt;4 FEET SPAN, 5 FEET RISE REINFORCED CONCRETE BOX CULVERT, DOUBLE BARREL&lt;/td&gt;&lt;td&gt;LNFT&lt;/td&gt;&lt;td&gt;0&lt;/td&gt;&lt;td&gt;3&lt;/td&gt;&lt;td&gt;N&lt;/td&gt;&lt;td&gt; &lt;/td&gt;&lt;td&gt;&lt;/td&gt;&lt;/tr&gt;</v>
      </c>
      <c r="Q1756" s="106" t="str">
        <f>IF(PayItems[[#This Row],[Date Added / Modified]]&gt;0,TEXT(PayItems[[#This Row],[Date Added / Modified]],"m/d/yyy"),"")</f>
        <v/>
      </c>
    </row>
    <row r="1757" spans="1:17" x14ac:dyDescent="0.3">
      <c r="A1757" s="6" t="s">
        <v>3268</v>
      </c>
      <c r="B1757" s="8" t="s">
        <v>3269</v>
      </c>
      <c r="C1757" s="8" t="s">
        <v>110</v>
      </c>
      <c r="D1757" s="8" t="s">
        <v>3270</v>
      </c>
      <c r="E1757" s="8" t="s">
        <v>63</v>
      </c>
      <c r="F1757" s="8">
        <v>0</v>
      </c>
      <c r="G1757" s="8">
        <v>3</v>
      </c>
      <c r="H1757" s="6" t="s">
        <v>344</v>
      </c>
      <c r="I1757" s="184" t="s">
        <v>11392</v>
      </c>
      <c r="J1757" s="184" t="s">
        <v>11392</v>
      </c>
      <c r="K1757" s="184" t="s">
        <v>11391</v>
      </c>
      <c r="L1757" s="8">
        <v>14</v>
      </c>
      <c r="M1757" s="116"/>
      <c r="P17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&lt;tr&gt;&lt;td&gt;60222-0450&lt;/td&gt;&lt;td&gt;1200mm span, 1800mm rise reinforced concrete box culvert, double barrel&lt;/td&gt;&lt;td&gt;m&lt;/td&gt;&lt;td&gt;4 FEET SPAN, 6 FEET RISE REINFORCED CONCRETE BOX CULVERT, DOUBLE BARREL&lt;/td&gt;&lt;td&gt;LNFT&lt;/td&gt;&lt;td&gt;0&lt;/td&gt;&lt;td&gt;3&lt;/td&gt;&lt;td&gt;N&lt;/td&gt;&lt;td&gt; &lt;/td&gt;&lt;td&gt;&lt;/td&gt;&lt;/tr&gt;</v>
      </c>
      <c r="Q1757" s="106" t="str">
        <f>IF(PayItems[[#This Row],[Date Added / Modified]]&gt;0,TEXT(PayItems[[#This Row],[Date Added / Modified]],"m/d/yyy"),"")</f>
        <v/>
      </c>
    </row>
    <row r="1758" spans="1:17" x14ac:dyDescent="0.3">
      <c r="A1758" s="6" t="s">
        <v>3271</v>
      </c>
      <c r="B1758" s="8" t="s">
        <v>3272</v>
      </c>
      <c r="C1758" s="8" t="s">
        <v>110</v>
      </c>
      <c r="D1758" s="8" t="s">
        <v>3273</v>
      </c>
      <c r="E1758" s="8" t="s">
        <v>63</v>
      </c>
      <c r="F1758" s="8">
        <v>0</v>
      </c>
      <c r="G1758" s="8">
        <v>3</v>
      </c>
      <c r="H1758" s="6" t="s">
        <v>344</v>
      </c>
      <c r="I1758" s="184" t="s">
        <v>11392</v>
      </c>
      <c r="J1758" s="184" t="s">
        <v>11392</v>
      </c>
      <c r="K1758" s="184" t="s">
        <v>11391</v>
      </c>
      <c r="L1758" s="8">
        <v>14</v>
      </c>
      <c r="M1758" s="116"/>
      <c r="P17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&lt;tr&gt;&lt;td&gt;60222-0500&lt;/td&gt;&lt;td&gt;1200mm span, 2100mm rise reinforced concrete box culvert, double barrel&lt;/td&gt;&lt;td&gt;m&lt;/td&gt;&lt;td&gt;4 FEET SPAN, 7 FEET RISE REINFORCED CONCRETE BOX CULVERT, DOUBLE BARREL&lt;/td&gt;&lt;td&gt;LNFT&lt;/td&gt;&lt;td&gt;0&lt;/td&gt;&lt;td&gt;3&lt;/td&gt;&lt;td&gt;N&lt;/td&gt;&lt;td&gt; &lt;/td&gt;&lt;td&gt;&lt;/td&gt;&lt;/tr&gt;</v>
      </c>
      <c r="Q1758" s="106" t="str">
        <f>IF(PayItems[[#This Row],[Date Added / Modified]]&gt;0,TEXT(PayItems[[#This Row],[Date Added / Modified]],"m/d/yyy"),"")</f>
        <v/>
      </c>
    </row>
    <row r="1759" spans="1:17" x14ac:dyDescent="0.3">
      <c r="A1759" s="6" t="s">
        <v>3274</v>
      </c>
      <c r="B1759" s="8" t="s">
        <v>3275</v>
      </c>
      <c r="C1759" s="8" t="s">
        <v>110</v>
      </c>
      <c r="D1759" s="8" t="s">
        <v>3276</v>
      </c>
      <c r="E1759" s="8" t="s">
        <v>63</v>
      </c>
      <c r="F1759" s="8">
        <v>0</v>
      </c>
      <c r="G1759" s="8">
        <v>3</v>
      </c>
      <c r="H1759" s="6" t="s">
        <v>344</v>
      </c>
      <c r="I1759" s="184" t="s">
        <v>11392</v>
      </c>
      <c r="J1759" s="184" t="s">
        <v>11392</v>
      </c>
      <c r="K1759" s="184" t="s">
        <v>11391</v>
      </c>
      <c r="L1759" s="8">
        <v>14</v>
      </c>
      <c r="M1759" s="116"/>
      <c r="P17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&lt;tr&gt;&lt;td&gt;60222-0550&lt;/td&gt;&lt;td&gt;1500mm span, 900mm rise reinforced concrete box culvert, double barrel&lt;/td&gt;&lt;td&gt;m&lt;/td&gt;&lt;td&gt;5 FEET SPAN, 3 FEET RISE REINFORCED CONCRETE BOX CULVERT, DOUBLE BARREL&lt;/td&gt;&lt;td&gt;LNFT&lt;/td&gt;&lt;td&gt;0&lt;/td&gt;&lt;td&gt;3&lt;/td&gt;&lt;td&gt;N&lt;/td&gt;&lt;td&gt; &lt;/td&gt;&lt;td&gt;&lt;/td&gt;&lt;/tr&gt;</v>
      </c>
      <c r="Q1759" s="106" t="str">
        <f>IF(PayItems[[#This Row],[Date Added / Modified]]&gt;0,TEXT(PayItems[[#This Row],[Date Added / Modified]],"m/d/yyy"),"")</f>
        <v/>
      </c>
    </row>
    <row r="1760" spans="1:17" x14ac:dyDescent="0.3">
      <c r="A1760" s="6" t="s">
        <v>3277</v>
      </c>
      <c r="B1760" s="8" t="s">
        <v>3278</v>
      </c>
      <c r="C1760" s="8" t="s">
        <v>110</v>
      </c>
      <c r="D1760" s="8" t="s">
        <v>3279</v>
      </c>
      <c r="E1760" s="8" t="s">
        <v>63</v>
      </c>
      <c r="F1760" s="8">
        <v>0</v>
      </c>
      <c r="G1760" s="8">
        <v>3</v>
      </c>
      <c r="H1760" s="6" t="s">
        <v>344</v>
      </c>
      <c r="I1760" s="184" t="s">
        <v>11392</v>
      </c>
      <c r="J1760" s="184" t="s">
        <v>11392</v>
      </c>
      <c r="K1760" s="184" t="s">
        <v>11391</v>
      </c>
      <c r="L1760" s="8">
        <v>14</v>
      </c>
      <c r="M1760" s="116"/>
      <c r="P17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&lt;tr&gt;&lt;td&gt;60222-0600&lt;/td&gt;&lt;td&gt;1500mm span, 1200mm rise reinforced concrete box culvert, double barrel&lt;/td&gt;&lt;td&gt;m&lt;/td&gt;&lt;td&gt;5 FEET SPAN, 4 FEET RISE REINFORCED CONCRETE BOX CULVERT, DOUBLE BARREL&lt;/td&gt;&lt;td&gt;LNFT&lt;/td&gt;&lt;td&gt;0&lt;/td&gt;&lt;td&gt;3&lt;/td&gt;&lt;td&gt;N&lt;/td&gt;&lt;td&gt; &lt;/td&gt;&lt;td&gt;&lt;/td&gt;&lt;/tr&gt;</v>
      </c>
      <c r="Q1760" s="106" t="str">
        <f>IF(PayItems[[#This Row],[Date Added / Modified]]&gt;0,TEXT(PayItems[[#This Row],[Date Added / Modified]],"m/d/yyy"),"")</f>
        <v/>
      </c>
    </row>
    <row r="1761" spans="1:17" x14ac:dyDescent="0.3">
      <c r="A1761" s="6" t="s">
        <v>3280</v>
      </c>
      <c r="B1761" s="8" t="s">
        <v>3281</v>
      </c>
      <c r="C1761" s="8" t="s">
        <v>110</v>
      </c>
      <c r="D1761" s="8" t="s">
        <v>3282</v>
      </c>
      <c r="E1761" s="8" t="s">
        <v>63</v>
      </c>
      <c r="F1761" s="8">
        <v>0</v>
      </c>
      <c r="G1761" s="8">
        <v>3</v>
      </c>
      <c r="H1761" s="6" t="s">
        <v>344</v>
      </c>
      <c r="I1761" s="184" t="s">
        <v>11392</v>
      </c>
      <c r="J1761" s="184" t="s">
        <v>11392</v>
      </c>
      <c r="K1761" s="184" t="s">
        <v>11391</v>
      </c>
      <c r="L1761" s="8">
        <v>14</v>
      </c>
      <c r="M1761" s="116"/>
      <c r="P17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&lt;tr&gt;&lt;td&gt;60222-0650&lt;/td&gt;&lt;td&gt;1500mm span, 1500mm rise reinforced concrete box culvert, double barrel&lt;/td&gt;&lt;td&gt;m&lt;/td&gt;&lt;td&gt;5 FEET SPAN, 5 FEET RISE REINFORCED CONCRETE BOX CULVERT, DOUBLE BARREL&lt;/td&gt;&lt;td&gt;LNFT&lt;/td&gt;&lt;td&gt;0&lt;/td&gt;&lt;td&gt;3&lt;/td&gt;&lt;td&gt;N&lt;/td&gt;&lt;td&gt; &lt;/td&gt;&lt;td&gt;&lt;/td&gt;&lt;/tr&gt;</v>
      </c>
      <c r="Q1761" s="106" t="str">
        <f>IF(PayItems[[#This Row],[Date Added / Modified]]&gt;0,TEXT(PayItems[[#This Row],[Date Added / Modified]],"m/d/yyy"),"")</f>
        <v/>
      </c>
    </row>
    <row r="1762" spans="1:17" x14ac:dyDescent="0.3">
      <c r="A1762" s="6" t="s">
        <v>3283</v>
      </c>
      <c r="B1762" s="8" t="s">
        <v>3284</v>
      </c>
      <c r="C1762" s="8" t="s">
        <v>110</v>
      </c>
      <c r="D1762" s="8" t="s">
        <v>3285</v>
      </c>
      <c r="E1762" s="8" t="s">
        <v>63</v>
      </c>
      <c r="F1762" s="8">
        <v>0</v>
      </c>
      <c r="G1762" s="8">
        <v>3</v>
      </c>
      <c r="H1762" s="6" t="s">
        <v>344</v>
      </c>
      <c r="I1762" s="184" t="s">
        <v>11392</v>
      </c>
      <c r="J1762" s="184" t="s">
        <v>11392</v>
      </c>
      <c r="K1762" s="184" t="s">
        <v>11391</v>
      </c>
      <c r="L1762" s="8">
        <v>14</v>
      </c>
      <c r="M1762" s="116"/>
      <c r="P17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&lt;tr&gt;&lt;td&gt;60222-0700&lt;/td&gt;&lt;td&gt;1500mm span, 1800mm rise reinforced concrete box culvert, double barrel&lt;/td&gt;&lt;td&gt;m&lt;/td&gt;&lt;td&gt;5 FEET SPAN, 6 FEET RISE REINFORCED CONCRETE BOX CULVERT, DOUBLE BARREL&lt;/td&gt;&lt;td&gt;LNFT&lt;/td&gt;&lt;td&gt;0&lt;/td&gt;&lt;td&gt;3&lt;/td&gt;&lt;td&gt;N&lt;/td&gt;&lt;td&gt; &lt;/td&gt;&lt;td&gt;&lt;/td&gt;&lt;/tr&gt;</v>
      </c>
      <c r="Q1762" s="106" t="str">
        <f>IF(PayItems[[#This Row],[Date Added / Modified]]&gt;0,TEXT(PayItems[[#This Row],[Date Added / Modified]],"m/d/yyy"),"")</f>
        <v/>
      </c>
    </row>
    <row r="1763" spans="1:17" x14ac:dyDescent="0.3">
      <c r="A1763" s="6" t="s">
        <v>3286</v>
      </c>
      <c r="B1763" s="8" t="s">
        <v>3287</v>
      </c>
      <c r="C1763" s="8" t="s">
        <v>110</v>
      </c>
      <c r="D1763" s="8" t="s">
        <v>3288</v>
      </c>
      <c r="E1763" s="8" t="s">
        <v>63</v>
      </c>
      <c r="F1763" s="8">
        <v>0</v>
      </c>
      <c r="G1763" s="8">
        <v>3</v>
      </c>
      <c r="H1763" s="6" t="s">
        <v>344</v>
      </c>
      <c r="I1763" s="184" t="s">
        <v>11392</v>
      </c>
      <c r="J1763" s="184" t="s">
        <v>11392</v>
      </c>
      <c r="K1763" s="184" t="s">
        <v>11391</v>
      </c>
      <c r="L1763" s="8">
        <v>14</v>
      </c>
      <c r="M1763" s="116"/>
      <c r="P17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&lt;tr&gt;&lt;td&gt;60222-0750&lt;/td&gt;&lt;td&gt;1500mm span, 2100mm rise reinforced concrete box culvert, double barrel&lt;/td&gt;&lt;td&gt;m&lt;/td&gt;&lt;td&gt;5 FEET SPAN, 7 FEET RISE REINFORCED CONCRETE BOX CULVERT, DOUBLE BARREL&lt;/td&gt;&lt;td&gt;LNFT&lt;/td&gt;&lt;td&gt;0&lt;/td&gt;&lt;td&gt;3&lt;/td&gt;&lt;td&gt;N&lt;/td&gt;&lt;td&gt; &lt;/td&gt;&lt;td&gt;&lt;/td&gt;&lt;/tr&gt;</v>
      </c>
      <c r="Q1763" s="106" t="str">
        <f>IF(PayItems[[#This Row],[Date Added / Modified]]&gt;0,TEXT(PayItems[[#This Row],[Date Added / Modified]],"m/d/yyy"),"")</f>
        <v/>
      </c>
    </row>
    <row r="1764" spans="1:17" x14ac:dyDescent="0.3">
      <c r="A1764" s="6" t="s">
        <v>3289</v>
      </c>
      <c r="B1764" s="8" t="s">
        <v>3290</v>
      </c>
      <c r="C1764" s="8" t="s">
        <v>110</v>
      </c>
      <c r="D1764" s="8" t="s">
        <v>3291</v>
      </c>
      <c r="E1764" s="8" t="s">
        <v>63</v>
      </c>
      <c r="F1764" s="8">
        <v>0</v>
      </c>
      <c r="G1764" s="8">
        <v>3</v>
      </c>
      <c r="H1764" s="6" t="s">
        <v>344</v>
      </c>
      <c r="I1764" s="184" t="s">
        <v>11392</v>
      </c>
      <c r="J1764" s="184" t="s">
        <v>11392</v>
      </c>
      <c r="K1764" s="184" t="s">
        <v>11391</v>
      </c>
      <c r="L1764" s="8">
        <v>14</v>
      </c>
      <c r="M1764" s="116"/>
      <c r="P17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&lt;tr&gt;&lt;td&gt;60222-0800&lt;/td&gt;&lt;td&gt;1500mm span, 2400mm rise reinforced concrete box culvert, double barrel&lt;/td&gt;&lt;td&gt;m&lt;/td&gt;&lt;td&gt;5 FEET SPAN, 8 FEET RISE REINFORCED CONCRETE BOX CULVERT, DOUBLE BARREL&lt;/td&gt;&lt;td&gt;LNFT&lt;/td&gt;&lt;td&gt;0&lt;/td&gt;&lt;td&gt;3&lt;/td&gt;&lt;td&gt;N&lt;/td&gt;&lt;td&gt; &lt;/td&gt;&lt;td&gt;&lt;/td&gt;&lt;/tr&gt;</v>
      </c>
      <c r="Q1764" s="106" t="str">
        <f>IF(PayItems[[#This Row],[Date Added / Modified]]&gt;0,TEXT(PayItems[[#This Row],[Date Added / Modified]],"m/d/yyy"),"")</f>
        <v/>
      </c>
    </row>
    <row r="1765" spans="1:17" x14ac:dyDescent="0.3">
      <c r="A1765" s="6" t="s">
        <v>3292</v>
      </c>
      <c r="B1765" s="8" t="s">
        <v>3293</v>
      </c>
      <c r="C1765" s="8" t="s">
        <v>110</v>
      </c>
      <c r="D1765" s="8" t="s">
        <v>3294</v>
      </c>
      <c r="E1765" s="8" t="s">
        <v>63</v>
      </c>
      <c r="F1765" s="8">
        <v>0</v>
      </c>
      <c r="G1765" s="8">
        <v>3</v>
      </c>
      <c r="H1765" s="6" t="s">
        <v>344</v>
      </c>
      <c r="I1765" s="184" t="s">
        <v>11392</v>
      </c>
      <c r="J1765" s="184" t="s">
        <v>11392</v>
      </c>
      <c r="K1765" s="184" t="s">
        <v>11391</v>
      </c>
      <c r="L1765" s="8">
        <v>14</v>
      </c>
      <c r="M1765" s="116"/>
      <c r="P17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&lt;tr&gt;&lt;td&gt;60222-0850&lt;/td&gt;&lt;td&gt;1500mm span, 2700mm rise reinforced concrete box culvert, double barrel&lt;/td&gt;&lt;td&gt;m&lt;/td&gt;&lt;td&gt;5 FEET SPAN, 9 FEET RISE REINFORCED CONCRETE BOX CULVERT, DOUBLE BARREL&lt;/td&gt;&lt;td&gt;LNFT&lt;/td&gt;&lt;td&gt;0&lt;/td&gt;&lt;td&gt;3&lt;/td&gt;&lt;td&gt;N&lt;/td&gt;&lt;td&gt; &lt;/td&gt;&lt;td&gt;&lt;/td&gt;&lt;/tr&gt;</v>
      </c>
      <c r="Q1765" s="106" t="str">
        <f>IF(PayItems[[#This Row],[Date Added / Modified]]&gt;0,TEXT(PayItems[[#This Row],[Date Added / Modified]],"m/d/yyy"),"")</f>
        <v/>
      </c>
    </row>
    <row r="1766" spans="1:17" x14ac:dyDescent="0.3">
      <c r="A1766" s="6" t="s">
        <v>3295</v>
      </c>
      <c r="B1766" s="8" t="s">
        <v>3296</v>
      </c>
      <c r="C1766" s="8" t="s">
        <v>110</v>
      </c>
      <c r="D1766" s="8" t="s">
        <v>3297</v>
      </c>
      <c r="E1766" s="8" t="s">
        <v>63</v>
      </c>
      <c r="F1766" s="8">
        <v>0</v>
      </c>
      <c r="G1766" s="8">
        <v>3</v>
      </c>
      <c r="H1766" s="6" t="s">
        <v>344</v>
      </c>
      <c r="I1766" s="184" t="s">
        <v>11392</v>
      </c>
      <c r="J1766" s="184" t="s">
        <v>11392</v>
      </c>
      <c r="K1766" s="184" t="s">
        <v>11391</v>
      </c>
      <c r="L1766" s="8">
        <v>14</v>
      </c>
      <c r="M1766" s="116"/>
      <c r="P17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&lt;tr&gt;&lt;td&gt;60222-0900&lt;/td&gt;&lt;td&gt;1500mm span, 3000mm rise reinforced concrete box culvert, double barrel&lt;/td&gt;&lt;td&gt;m&lt;/td&gt;&lt;td&gt;5 FEET SPAN, 10 FEET RISE REINFORCED CONCRETE BOX CULVERT, DOUBLE BARREL&lt;/td&gt;&lt;td&gt;LNFT&lt;/td&gt;&lt;td&gt;0&lt;/td&gt;&lt;td&gt;3&lt;/td&gt;&lt;td&gt;N&lt;/td&gt;&lt;td&gt; &lt;/td&gt;&lt;td&gt;&lt;/td&gt;&lt;/tr&gt;</v>
      </c>
      <c r="Q1766" s="106" t="str">
        <f>IF(PayItems[[#This Row],[Date Added / Modified]]&gt;0,TEXT(PayItems[[#This Row],[Date Added / Modified]],"m/d/yyy"),"")</f>
        <v/>
      </c>
    </row>
    <row r="1767" spans="1:17" x14ac:dyDescent="0.3">
      <c r="A1767" s="6" t="s">
        <v>3298</v>
      </c>
      <c r="B1767" s="8" t="s">
        <v>3299</v>
      </c>
      <c r="C1767" s="8" t="s">
        <v>110</v>
      </c>
      <c r="D1767" s="8" t="s">
        <v>3300</v>
      </c>
      <c r="E1767" s="8" t="s">
        <v>63</v>
      </c>
      <c r="F1767" s="8">
        <v>0</v>
      </c>
      <c r="G1767" s="8">
        <v>3</v>
      </c>
      <c r="H1767" s="6" t="s">
        <v>344</v>
      </c>
      <c r="I1767" s="184" t="s">
        <v>11392</v>
      </c>
      <c r="J1767" s="184" t="s">
        <v>11392</v>
      </c>
      <c r="K1767" s="184" t="s">
        <v>11391</v>
      </c>
      <c r="L1767" s="8">
        <v>14</v>
      </c>
      <c r="M1767" s="116"/>
      <c r="P17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&lt;tr&gt;&lt;td&gt;60222-0950&lt;/td&gt;&lt;td&gt;1500mm span, 3300mm rise reinforced concrete box culvert, double barrel&lt;/td&gt;&lt;td&gt;m&lt;/td&gt;&lt;td&gt;5 FEET SPAN, 11 FEET RISE REINFORCED CONCRETE BOX CULVERT, DOUBLE BARREL&lt;/td&gt;&lt;td&gt;LNFT&lt;/td&gt;&lt;td&gt;0&lt;/td&gt;&lt;td&gt;3&lt;/td&gt;&lt;td&gt;N&lt;/td&gt;&lt;td&gt; &lt;/td&gt;&lt;td&gt;&lt;/td&gt;&lt;/tr&gt;</v>
      </c>
      <c r="Q1767" s="106" t="str">
        <f>IF(PayItems[[#This Row],[Date Added / Modified]]&gt;0,TEXT(PayItems[[#This Row],[Date Added / Modified]],"m/d/yyy"),"")</f>
        <v/>
      </c>
    </row>
    <row r="1768" spans="1:17" x14ac:dyDescent="0.3">
      <c r="A1768" s="6" t="s">
        <v>3301</v>
      </c>
      <c r="B1768" s="8" t="s">
        <v>3302</v>
      </c>
      <c r="C1768" s="8" t="s">
        <v>110</v>
      </c>
      <c r="D1768" s="8" t="s">
        <v>3303</v>
      </c>
      <c r="E1768" s="8" t="s">
        <v>63</v>
      </c>
      <c r="F1768" s="8">
        <v>0</v>
      </c>
      <c r="G1768" s="8">
        <v>3</v>
      </c>
      <c r="H1768" s="6" t="s">
        <v>344</v>
      </c>
      <c r="I1768" s="184" t="s">
        <v>11392</v>
      </c>
      <c r="J1768" s="184" t="s">
        <v>11392</v>
      </c>
      <c r="K1768" s="184" t="s">
        <v>11391</v>
      </c>
      <c r="L1768" s="8">
        <v>14</v>
      </c>
      <c r="M1768" s="116"/>
      <c r="P17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&lt;tr&gt;&lt;td&gt;60222-1000&lt;/td&gt;&lt;td&gt;1500mm span, 3600mm rise reinforced concrete box culvert, double barrel&lt;/td&gt;&lt;td&gt;m&lt;/td&gt;&lt;td&gt;5 FEET SPAN, 12 FEET RISE REINFORCED CONCRETE BOX CULVERT, DOUBLE BARREL&lt;/td&gt;&lt;td&gt;LNFT&lt;/td&gt;&lt;td&gt;0&lt;/td&gt;&lt;td&gt;3&lt;/td&gt;&lt;td&gt;N&lt;/td&gt;&lt;td&gt; &lt;/td&gt;&lt;td&gt;&lt;/td&gt;&lt;/tr&gt;</v>
      </c>
      <c r="Q1768" s="106" t="str">
        <f>IF(PayItems[[#This Row],[Date Added / Modified]]&gt;0,TEXT(PayItems[[#This Row],[Date Added / Modified]],"m/d/yyy"),"")</f>
        <v/>
      </c>
    </row>
    <row r="1769" spans="1:17" x14ac:dyDescent="0.3">
      <c r="A1769" s="6" t="s">
        <v>3304</v>
      </c>
      <c r="B1769" s="8" t="s">
        <v>3305</v>
      </c>
      <c r="C1769" s="8" t="s">
        <v>110</v>
      </c>
      <c r="D1769" s="8" t="s">
        <v>3306</v>
      </c>
      <c r="E1769" s="8" t="s">
        <v>63</v>
      </c>
      <c r="F1769" s="8">
        <v>0</v>
      </c>
      <c r="G1769" s="8">
        <v>3</v>
      </c>
      <c r="H1769" s="6" t="s">
        <v>344</v>
      </c>
      <c r="I1769" s="184" t="s">
        <v>11392</v>
      </c>
      <c r="J1769" s="184" t="s">
        <v>11392</v>
      </c>
      <c r="K1769" s="184" t="s">
        <v>11391</v>
      </c>
      <c r="L1769" s="8">
        <v>14</v>
      </c>
      <c r="M1769" s="116"/>
      <c r="P17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&lt;tr&gt;&lt;td&gt;60222-1050&lt;/td&gt;&lt;td&gt;1500mm span, 4200mm rise reinforced concrete box culvert, double barrel&lt;/td&gt;&lt;td&gt;m&lt;/td&gt;&lt;td&gt;5 FEET SPAN, 14 FEET RISE REINFORCED CONCRETE BOX CULVERT, DOUBLE BARREL&lt;/td&gt;&lt;td&gt;LNFT&lt;/td&gt;&lt;td&gt;0&lt;/td&gt;&lt;td&gt;3&lt;/td&gt;&lt;td&gt;N&lt;/td&gt;&lt;td&gt; &lt;/td&gt;&lt;td&gt;&lt;/td&gt;&lt;/tr&gt;</v>
      </c>
      <c r="Q1769" s="106" t="str">
        <f>IF(PayItems[[#This Row],[Date Added / Modified]]&gt;0,TEXT(PayItems[[#This Row],[Date Added / Modified]],"m/d/yyy"),"")</f>
        <v/>
      </c>
    </row>
    <row r="1770" spans="1:17" x14ac:dyDescent="0.3">
      <c r="A1770" s="6" t="s">
        <v>3307</v>
      </c>
      <c r="B1770" s="8" t="s">
        <v>3308</v>
      </c>
      <c r="C1770" s="8" t="s">
        <v>110</v>
      </c>
      <c r="D1770" s="8" t="s">
        <v>3309</v>
      </c>
      <c r="E1770" s="8" t="s">
        <v>63</v>
      </c>
      <c r="F1770" s="8">
        <v>0</v>
      </c>
      <c r="G1770" s="8">
        <v>3</v>
      </c>
      <c r="H1770" s="6" t="s">
        <v>344</v>
      </c>
      <c r="I1770" s="184" t="s">
        <v>11392</v>
      </c>
      <c r="J1770" s="184" t="s">
        <v>11392</v>
      </c>
      <c r="K1770" s="184" t="s">
        <v>11391</v>
      </c>
      <c r="L1770" s="8">
        <v>14</v>
      </c>
      <c r="M1770" s="116"/>
      <c r="P17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&lt;tr&gt;&lt;td&gt;60222-1100&lt;/td&gt;&lt;td&gt;1500mm span, 4800mm rise reinforced concrete box culvert, double barrel&lt;/td&gt;&lt;td&gt;m&lt;/td&gt;&lt;td&gt;5 FEET SPAN, 16 FEET RISE REINFORCED CONCRETE BOX CULVERT, DOUBLE BARREL&lt;/td&gt;&lt;td&gt;LNFT&lt;/td&gt;&lt;td&gt;0&lt;/td&gt;&lt;td&gt;3&lt;/td&gt;&lt;td&gt;N&lt;/td&gt;&lt;td&gt; &lt;/td&gt;&lt;td&gt;&lt;/td&gt;&lt;/tr&gt;</v>
      </c>
      <c r="Q1770" s="106" t="str">
        <f>IF(PayItems[[#This Row],[Date Added / Modified]]&gt;0,TEXT(PayItems[[#This Row],[Date Added / Modified]],"m/d/yyy"),"")</f>
        <v/>
      </c>
    </row>
    <row r="1771" spans="1:17" x14ac:dyDescent="0.3">
      <c r="A1771" s="6" t="s">
        <v>3310</v>
      </c>
      <c r="B1771" s="8" t="s">
        <v>3311</v>
      </c>
      <c r="C1771" s="8" t="s">
        <v>110</v>
      </c>
      <c r="D1771" s="8" t="s">
        <v>3312</v>
      </c>
      <c r="E1771" s="8" t="s">
        <v>63</v>
      </c>
      <c r="F1771" s="8">
        <v>0</v>
      </c>
      <c r="G1771" s="8">
        <v>3</v>
      </c>
      <c r="H1771" s="6" t="s">
        <v>344</v>
      </c>
      <c r="I1771" s="184" t="s">
        <v>11392</v>
      </c>
      <c r="J1771" s="184" t="s">
        <v>11392</v>
      </c>
      <c r="K1771" s="184" t="s">
        <v>11391</v>
      </c>
      <c r="L1771" s="8">
        <v>14</v>
      </c>
      <c r="M1771" s="116"/>
      <c r="P17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&lt;tr&gt;&lt;td&gt;60222-1150&lt;/td&gt;&lt;td&gt;1800mm span, 900mm rise reinforced concrete box culvert, double barrel&lt;/td&gt;&lt;td&gt;m&lt;/td&gt;&lt;td&gt;6 FEET SPAN, 3 FEET RISE REINFORCED CONCRETE BOX CULVERT, DOUBLE BARREL&lt;/td&gt;&lt;td&gt;LNFT&lt;/td&gt;&lt;td&gt;0&lt;/td&gt;&lt;td&gt;3&lt;/td&gt;&lt;td&gt;N&lt;/td&gt;&lt;td&gt; &lt;/td&gt;&lt;td&gt;&lt;/td&gt;&lt;/tr&gt;</v>
      </c>
      <c r="Q1771" s="106" t="str">
        <f>IF(PayItems[[#This Row],[Date Added / Modified]]&gt;0,TEXT(PayItems[[#This Row],[Date Added / Modified]],"m/d/yyy"),"")</f>
        <v/>
      </c>
    </row>
    <row r="1772" spans="1:17" x14ac:dyDescent="0.3">
      <c r="A1772" s="6" t="s">
        <v>3313</v>
      </c>
      <c r="B1772" s="8" t="s">
        <v>3314</v>
      </c>
      <c r="C1772" s="8" t="s">
        <v>110</v>
      </c>
      <c r="D1772" s="8" t="s">
        <v>3315</v>
      </c>
      <c r="E1772" s="8" t="s">
        <v>63</v>
      </c>
      <c r="F1772" s="8">
        <v>0</v>
      </c>
      <c r="G1772" s="8">
        <v>3</v>
      </c>
      <c r="H1772" s="6" t="s">
        <v>344</v>
      </c>
      <c r="I1772" s="184" t="s">
        <v>11392</v>
      </c>
      <c r="J1772" s="184" t="s">
        <v>11392</v>
      </c>
      <c r="K1772" s="184" t="s">
        <v>11391</v>
      </c>
      <c r="L1772" s="8">
        <v>14</v>
      </c>
      <c r="M1772" s="116"/>
      <c r="P17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&lt;tr&gt;&lt;td&gt;60222-1200&lt;/td&gt;&lt;td&gt;1800mm span, 1200mm rise reinforced concrete box culvert, double barrel&lt;/td&gt;&lt;td&gt;m&lt;/td&gt;&lt;td&gt;6 FEET SPAN, 4 FEET RISE REINFORCED CONCRETE BOX CULVERT, DOUBLE BARREL&lt;/td&gt;&lt;td&gt;LNFT&lt;/td&gt;&lt;td&gt;0&lt;/td&gt;&lt;td&gt;3&lt;/td&gt;&lt;td&gt;N&lt;/td&gt;&lt;td&gt; &lt;/td&gt;&lt;td&gt;&lt;/td&gt;&lt;/tr&gt;</v>
      </c>
      <c r="Q1772" s="106" t="str">
        <f>IF(PayItems[[#This Row],[Date Added / Modified]]&gt;0,TEXT(PayItems[[#This Row],[Date Added / Modified]],"m/d/yyy"),"")</f>
        <v/>
      </c>
    </row>
    <row r="1773" spans="1:17" x14ac:dyDescent="0.3">
      <c r="A1773" s="6" t="s">
        <v>3316</v>
      </c>
      <c r="B1773" s="8" t="s">
        <v>3317</v>
      </c>
      <c r="C1773" s="8" t="s">
        <v>110</v>
      </c>
      <c r="D1773" s="8" t="s">
        <v>3318</v>
      </c>
      <c r="E1773" s="8" t="s">
        <v>63</v>
      </c>
      <c r="F1773" s="8">
        <v>0</v>
      </c>
      <c r="G1773" s="8">
        <v>3</v>
      </c>
      <c r="H1773" s="6" t="s">
        <v>344</v>
      </c>
      <c r="I1773" s="184" t="s">
        <v>11392</v>
      </c>
      <c r="J1773" s="184" t="s">
        <v>11392</v>
      </c>
      <c r="K1773" s="184" t="s">
        <v>11391</v>
      </c>
      <c r="L1773" s="8">
        <v>14</v>
      </c>
      <c r="M1773" s="116"/>
      <c r="P17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&lt;tr&gt;&lt;td&gt;60222-1250&lt;/td&gt;&lt;td&gt;1800mm span, 1500mm rise reinforced concrete box culvert, double barrel&lt;/td&gt;&lt;td&gt;m&lt;/td&gt;&lt;td&gt;6 FEET SPAN, 5 FEET RISE REINFORCED CONCRETE BOX CULVERT, DOUBLE BARREL&lt;/td&gt;&lt;td&gt;LNFT&lt;/td&gt;&lt;td&gt;0&lt;/td&gt;&lt;td&gt;3&lt;/td&gt;&lt;td&gt;N&lt;/td&gt;&lt;td&gt; &lt;/td&gt;&lt;td&gt;&lt;/td&gt;&lt;/tr&gt;</v>
      </c>
      <c r="Q1773" s="106" t="str">
        <f>IF(PayItems[[#This Row],[Date Added / Modified]]&gt;0,TEXT(PayItems[[#This Row],[Date Added / Modified]],"m/d/yyy"),"")</f>
        <v/>
      </c>
    </row>
    <row r="1774" spans="1:17" x14ac:dyDescent="0.3">
      <c r="A1774" s="6" t="s">
        <v>3319</v>
      </c>
      <c r="B1774" s="8" t="s">
        <v>3320</v>
      </c>
      <c r="C1774" s="8" t="s">
        <v>110</v>
      </c>
      <c r="D1774" s="8" t="s">
        <v>3321</v>
      </c>
      <c r="E1774" s="8" t="s">
        <v>63</v>
      </c>
      <c r="F1774" s="8">
        <v>0</v>
      </c>
      <c r="G1774" s="8">
        <v>3</v>
      </c>
      <c r="H1774" s="6" t="s">
        <v>344</v>
      </c>
      <c r="I1774" s="184" t="s">
        <v>11392</v>
      </c>
      <c r="J1774" s="184" t="s">
        <v>11392</v>
      </c>
      <c r="K1774" s="184" t="s">
        <v>11391</v>
      </c>
      <c r="L1774" s="8">
        <v>14</v>
      </c>
      <c r="M1774" s="116"/>
      <c r="P17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&lt;tr&gt;&lt;td&gt;60222-1300&lt;/td&gt;&lt;td&gt;1800mm span, 1800mm rise reinforced concrete box culvert, double barrel&lt;/td&gt;&lt;td&gt;m&lt;/td&gt;&lt;td&gt;6 FEET SPAN, 6 FEET RISE REINFORCED CONCRETE BOX CULVERT, DOUBLE BARREL&lt;/td&gt;&lt;td&gt;LNFT&lt;/td&gt;&lt;td&gt;0&lt;/td&gt;&lt;td&gt;3&lt;/td&gt;&lt;td&gt;N&lt;/td&gt;&lt;td&gt; &lt;/td&gt;&lt;td&gt;&lt;/td&gt;&lt;/tr&gt;</v>
      </c>
      <c r="Q1774" s="106" t="str">
        <f>IF(PayItems[[#This Row],[Date Added / Modified]]&gt;0,TEXT(PayItems[[#This Row],[Date Added / Modified]],"m/d/yyy"),"")</f>
        <v/>
      </c>
    </row>
    <row r="1775" spans="1:17" x14ac:dyDescent="0.3">
      <c r="A1775" s="6" t="s">
        <v>3322</v>
      </c>
      <c r="B1775" s="8" t="s">
        <v>3323</v>
      </c>
      <c r="C1775" s="8" t="s">
        <v>110</v>
      </c>
      <c r="D1775" s="8" t="s">
        <v>3324</v>
      </c>
      <c r="E1775" s="8" t="s">
        <v>63</v>
      </c>
      <c r="F1775" s="8">
        <v>0</v>
      </c>
      <c r="G1775" s="8">
        <v>3</v>
      </c>
      <c r="H1775" s="6" t="s">
        <v>344</v>
      </c>
      <c r="I1775" s="184" t="s">
        <v>11392</v>
      </c>
      <c r="J1775" s="184" t="s">
        <v>11392</v>
      </c>
      <c r="K1775" s="184" t="s">
        <v>11391</v>
      </c>
      <c r="L1775" s="8">
        <v>14</v>
      </c>
      <c r="M1775" s="116"/>
      <c r="P17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&lt;tr&gt;&lt;td&gt;60222-1350&lt;/td&gt;&lt;td&gt;1800mm span, 2100mm rise reinforced concrete box culvert, double barrel&lt;/td&gt;&lt;td&gt;m&lt;/td&gt;&lt;td&gt;6 FEET SPAN, 7 FEET RISE REINFORCED CONCRETE BOX CULVERT, DOUBLE BARREL&lt;/td&gt;&lt;td&gt;LNFT&lt;/td&gt;&lt;td&gt;0&lt;/td&gt;&lt;td&gt;3&lt;/td&gt;&lt;td&gt;N&lt;/td&gt;&lt;td&gt; &lt;/td&gt;&lt;td&gt;&lt;/td&gt;&lt;/tr&gt;</v>
      </c>
      <c r="Q1775" s="106" t="str">
        <f>IF(PayItems[[#This Row],[Date Added / Modified]]&gt;0,TEXT(PayItems[[#This Row],[Date Added / Modified]],"m/d/yyy"),"")</f>
        <v/>
      </c>
    </row>
    <row r="1776" spans="1:17" x14ac:dyDescent="0.3">
      <c r="A1776" s="6" t="s">
        <v>3325</v>
      </c>
      <c r="B1776" s="8" t="s">
        <v>3326</v>
      </c>
      <c r="C1776" s="8" t="s">
        <v>110</v>
      </c>
      <c r="D1776" s="8" t="s">
        <v>3327</v>
      </c>
      <c r="E1776" s="8" t="s">
        <v>63</v>
      </c>
      <c r="F1776" s="8">
        <v>0</v>
      </c>
      <c r="G1776" s="8">
        <v>3</v>
      </c>
      <c r="H1776" s="6" t="s">
        <v>344</v>
      </c>
      <c r="I1776" s="184" t="s">
        <v>11392</v>
      </c>
      <c r="J1776" s="184" t="s">
        <v>11392</v>
      </c>
      <c r="K1776" s="184" t="s">
        <v>11391</v>
      </c>
      <c r="L1776" s="8">
        <v>14</v>
      </c>
      <c r="M1776" s="116"/>
      <c r="P17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&lt;tr&gt;&lt;td&gt;60222-1400&lt;/td&gt;&lt;td&gt;1800mm span, 2400mm rise reinforced concrete box culvert, double barrel&lt;/td&gt;&lt;td&gt;m&lt;/td&gt;&lt;td&gt;6 FEET SPAN, 8 FEET RISE REINFORCED CONCRETE BOX CULVERT, DOUBLE BARREL&lt;/td&gt;&lt;td&gt;LNFT&lt;/td&gt;&lt;td&gt;0&lt;/td&gt;&lt;td&gt;3&lt;/td&gt;&lt;td&gt;N&lt;/td&gt;&lt;td&gt; &lt;/td&gt;&lt;td&gt;&lt;/td&gt;&lt;/tr&gt;</v>
      </c>
      <c r="Q1776" s="106" t="str">
        <f>IF(PayItems[[#This Row],[Date Added / Modified]]&gt;0,TEXT(PayItems[[#This Row],[Date Added / Modified]],"m/d/yyy"),"")</f>
        <v/>
      </c>
    </row>
    <row r="1777" spans="1:17" x14ac:dyDescent="0.3">
      <c r="A1777" s="6" t="s">
        <v>3328</v>
      </c>
      <c r="B1777" s="8" t="s">
        <v>3329</v>
      </c>
      <c r="C1777" s="8" t="s">
        <v>110</v>
      </c>
      <c r="D1777" s="8" t="s">
        <v>3330</v>
      </c>
      <c r="E1777" s="8" t="s">
        <v>63</v>
      </c>
      <c r="F1777" s="8">
        <v>0</v>
      </c>
      <c r="G1777" s="8">
        <v>3</v>
      </c>
      <c r="H1777" s="6" t="s">
        <v>344</v>
      </c>
      <c r="I1777" s="184" t="s">
        <v>11392</v>
      </c>
      <c r="J1777" s="184" t="s">
        <v>11392</v>
      </c>
      <c r="K1777" s="184" t="s">
        <v>11391</v>
      </c>
      <c r="L1777" s="8">
        <v>14</v>
      </c>
      <c r="M1777" s="116"/>
      <c r="P17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&lt;tr&gt;&lt;td&gt;60222-1450&lt;/td&gt;&lt;td&gt;1800mm span, 2700mm rise reinforced concrete box culvert, double barrel&lt;/td&gt;&lt;td&gt;m&lt;/td&gt;&lt;td&gt;6 FEET SPAN, 9 FEET RISE REINFORCED CONCRETE BOX CULVERT, DOUBLE BARREL&lt;/td&gt;&lt;td&gt;LNFT&lt;/td&gt;&lt;td&gt;0&lt;/td&gt;&lt;td&gt;3&lt;/td&gt;&lt;td&gt;N&lt;/td&gt;&lt;td&gt; &lt;/td&gt;&lt;td&gt;&lt;/td&gt;&lt;/tr&gt;</v>
      </c>
      <c r="Q1777" s="106" t="str">
        <f>IF(PayItems[[#This Row],[Date Added / Modified]]&gt;0,TEXT(PayItems[[#This Row],[Date Added / Modified]],"m/d/yyy"),"")</f>
        <v/>
      </c>
    </row>
    <row r="1778" spans="1:17" x14ac:dyDescent="0.3">
      <c r="A1778" s="6" t="s">
        <v>3331</v>
      </c>
      <c r="B1778" s="8" t="s">
        <v>3332</v>
      </c>
      <c r="C1778" s="8" t="s">
        <v>110</v>
      </c>
      <c r="D1778" s="8" t="s">
        <v>3333</v>
      </c>
      <c r="E1778" s="8" t="s">
        <v>63</v>
      </c>
      <c r="F1778" s="8">
        <v>0</v>
      </c>
      <c r="G1778" s="8">
        <v>3</v>
      </c>
      <c r="H1778" s="6" t="s">
        <v>344</v>
      </c>
      <c r="I1778" s="184" t="s">
        <v>11392</v>
      </c>
      <c r="J1778" s="184" t="s">
        <v>11392</v>
      </c>
      <c r="K1778" s="184" t="s">
        <v>11391</v>
      </c>
      <c r="L1778" s="8">
        <v>14</v>
      </c>
      <c r="M1778" s="116"/>
      <c r="P17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&lt;tr&gt;&lt;td&gt;60222-1500&lt;/td&gt;&lt;td&gt;1800mm span, 3000mm rise reinforced concrete box culvert, double barrel&lt;/td&gt;&lt;td&gt;m&lt;/td&gt;&lt;td&gt;6 FEET SPAN, 10 FEET RISE REINFORCED CONCRETE BOX CULVERT, DOUBLE BARREL&lt;/td&gt;&lt;td&gt;LNFT&lt;/td&gt;&lt;td&gt;0&lt;/td&gt;&lt;td&gt;3&lt;/td&gt;&lt;td&gt;N&lt;/td&gt;&lt;td&gt; &lt;/td&gt;&lt;td&gt;&lt;/td&gt;&lt;/tr&gt;</v>
      </c>
      <c r="Q1778" s="106" t="str">
        <f>IF(PayItems[[#This Row],[Date Added / Modified]]&gt;0,TEXT(PayItems[[#This Row],[Date Added / Modified]],"m/d/yyy"),"")</f>
        <v/>
      </c>
    </row>
    <row r="1779" spans="1:17" x14ac:dyDescent="0.3">
      <c r="A1779" s="6" t="s">
        <v>3334</v>
      </c>
      <c r="B1779" s="8" t="s">
        <v>3335</v>
      </c>
      <c r="C1779" s="8" t="s">
        <v>110</v>
      </c>
      <c r="D1779" s="8" t="s">
        <v>3336</v>
      </c>
      <c r="E1779" s="8" t="s">
        <v>63</v>
      </c>
      <c r="F1779" s="8">
        <v>0</v>
      </c>
      <c r="G1779" s="8">
        <v>3</v>
      </c>
      <c r="H1779" s="6" t="s">
        <v>344</v>
      </c>
      <c r="I1779" s="184" t="s">
        <v>11392</v>
      </c>
      <c r="J1779" s="184" t="s">
        <v>11392</v>
      </c>
      <c r="K1779" s="184" t="s">
        <v>11391</v>
      </c>
      <c r="L1779" s="8">
        <v>14</v>
      </c>
      <c r="M1779" s="116"/>
      <c r="P17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&lt;tr&gt;&lt;td&gt;60222-1550&lt;/td&gt;&lt;td&gt;1800mm span, 3300mm rise reinforced concrete box culvert, double barrel&lt;/td&gt;&lt;td&gt;m&lt;/td&gt;&lt;td&gt;6 FEET SPAN, 11 FEET RISE REINFORCED CONCRETE BOX CULVERT, DOUBLE BARREL&lt;/td&gt;&lt;td&gt;LNFT&lt;/td&gt;&lt;td&gt;0&lt;/td&gt;&lt;td&gt;3&lt;/td&gt;&lt;td&gt;N&lt;/td&gt;&lt;td&gt; &lt;/td&gt;&lt;td&gt;&lt;/td&gt;&lt;/tr&gt;</v>
      </c>
      <c r="Q1779" s="106" t="str">
        <f>IF(PayItems[[#This Row],[Date Added / Modified]]&gt;0,TEXT(PayItems[[#This Row],[Date Added / Modified]],"m/d/yyy"),"")</f>
        <v/>
      </c>
    </row>
    <row r="1780" spans="1:17" x14ac:dyDescent="0.3">
      <c r="A1780" s="6" t="s">
        <v>3337</v>
      </c>
      <c r="B1780" s="8" t="s">
        <v>3338</v>
      </c>
      <c r="C1780" s="8" t="s">
        <v>110</v>
      </c>
      <c r="D1780" s="8" t="s">
        <v>3339</v>
      </c>
      <c r="E1780" s="8" t="s">
        <v>63</v>
      </c>
      <c r="F1780" s="8">
        <v>0</v>
      </c>
      <c r="G1780" s="8">
        <v>3</v>
      </c>
      <c r="H1780" s="6" t="s">
        <v>344</v>
      </c>
      <c r="I1780" s="184" t="s">
        <v>11392</v>
      </c>
      <c r="J1780" s="184" t="s">
        <v>11392</v>
      </c>
      <c r="K1780" s="184" t="s">
        <v>11391</v>
      </c>
      <c r="L1780" s="8">
        <v>14</v>
      </c>
      <c r="M1780" s="116"/>
      <c r="P17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&lt;tr&gt;&lt;td&gt;60222-1600&lt;/td&gt;&lt;td&gt;1800mm span, 3600mm rise reinforced concrete box culvert, double barrel&lt;/td&gt;&lt;td&gt;m&lt;/td&gt;&lt;td&gt;6 FEET SPAN, 12 FEET RISE REINFORCED CONCRETE BOX CULVERT, DOUBLE BARREL&lt;/td&gt;&lt;td&gt;LNFT&lt;/td&gt;&lt;td&gt;0&lt;/td&gt;&lt;td&gt;3&lt;/td&gt;&lt;td&gt;N&lt;/td&gt;&lt;td&gt; &lt;/td&gt;&lt;td&gt;&lt;/td&gt;&lt;/tr&gt;</v>
      </c>
      <c r="Q1780" s="106" t="str">
        <f>IF(PayItems[[#This Row],[Date Added / Modified]]&gt;0,TEXT(PayItems[[#This Row],[Date Added / Modified]],"m/d/yyy"),"")</f>
        <v/>
      </c>
    </row>
    <row r="1781" spans="1:17" x14ac:dyDescent="0.3">
      <c r="A1781" s="6" t="s">
        <v>3340</v>
      </c>
      <c r="B1781" s="8" t="s">
        <v>3341</v>
      </c>
      <c r="C1781" s="8" t="s">
        <v>110</v>
      </c>
      <c r="D1781" s="8" t="s">
        <v>3342</v>
      </c>
      <c r="E1781" s="8" t="s">
        <v>63</v>
      </c>
      <c r="F1781" s="8">
        <v>0</v>
      </c>
      <c r="G1781" s="8">
        <v>3</v>
      </c>
      <c r="H1781" s="6" t="s">
        <v>344</v>
      </c>
      <c r="I1781" s="184" t="s">
        <v>11392</v>
      </c>
      <c r="J1781" s="184" t="s">
        <v>11392</v>
      </c>
      <c r="K1781" s="184" t="s">
        <v>11391</v>
      </c>
      <c r="L1781" s="8">
        <v>14</v>
      </c>
      <c r="M1781" s="116"/>
      <c r="P17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&lt;tr&gt;&lt;td&gt;60222-1650&lt;/td&gt;&lt;td&gt;1800mm span, 4200mm rise reinforced concrete box culvert, double barrel&lt;/td&gt;&lt;td&gt;m&lt;/td&gt;&lt;td&gt;6 FEET SPAN, 14 FEET RISE REINFORCED CONCRETE BOX CULVERT, DOUBLE BARREL&lt;/td&gt;&lt;td&gt;LNFT&lt;/td&gt;&lt;td&gt;0&lt;/td&gt;&lt;td&gt;3&lt;/td&gt;&lt;td&gt;N&lt;/td&gt;&lt;td&gt; &lt;/td&gt;&lt;td&gt;&lt;/td&gt;&lt;/tr&gt;</v>
      </c>
      <c r="Q1781" s="106" t="str">
        <f>IF(PayItems[[#This Row],[Date Added / Modified]]&gt;0,TEXT(PayItems[[#This Row],[Date Added / Modified]],"m/d/yyy"),"")</f>
        <v/>
      </c>
    </row>
    <row r="1782" spans="1:17" x14ac:dyDescent="0.3">
      <c r="A1782" s="6" t="s">
        <v>3343</v>
      </c>
      <c r="B1782" s="8" t="s">
        <v>3344</v>
      </c>
      <c r="C1782" s="8" t="s">
        <v>110</v>
      </c>
      <c r="D1782" s="8" t="s">
        <v>3345</v>
      </c>
      <c r="E1782" s="8" t="s">
        <v>63</v>
      </c>
      <c r="F1782" s="8">
        <v>0</v>
      </c>
      <c r="G1782" s="8">
        <v>3</v>
      </c>
      <c r="H1782" s="6" t="s">
        <v>344</v>
      </c>
      <c r="I1782" s="184" t="s">
        <v>11392</v>
      </c>
      <c r="J1782" s="184" t="s">
        <v>11392</v>
      </c>
      <c r="K1782" s="184" t="s">
        <v>11391</v>
      </c>
      <c r="L1782" s="8">
        <v>14</v>
      </c>
      <c r="M1782" s="116"/>
      <c r="P17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&lt;tr&gt;&lt;td&gt;60222-1700&lt;/td&gt;&lt;td&gt;1800mm span, 4800mm rise reinforced concrete box culvert, double barrel&lt;/td&gt;&lt;td&gt;m&lt;/td&gt;&lt;td&gt;6 FEET SPAN, 16 FEET RISE REINFORCED CONCRETE BOX CULVERT, DOUBLE BARREL&lt;/td&gt;&lt;td&gt;LNFT&lt;/td&gt;&lt;td&gt;0&lt;/td&gt;&lt;td&gt;3&lt;/td&gt;&lt;td&gt;N&lt;/td&gt;&lt;td&gt; &lt;/td&gt;&lt;td&gt;&lt;/td&gt;&lt;/tr&gt;</v>
      </c>
      <c r="Q1782" s="106" t="str">
        <f>IF(PayItems[[#This Row],[Date Added / Modified]]&gt;0,TEXT(PayItems[[#This Row],[Date Added / Modified]],"m/d/yyy"),"")</f>
        <v/>
      </c>
    </row>
    <row r="1783" spans="1:17" x14ac:dyDescent="0.3">
      <c r="A1783" s="6" t="s">
        <v>3346</v>
      </c>
      <c r="B1783" s="8" t="s">
        <v>3347</v>
      </c>
      <c r="C1783" s="8" t="s">
        <v>110</v>
      </c>
      <c r="D1783" s="8" t="s">
        <v>3348</v>
      </c>
      <c r="E1783" s="8" t="s">
        <v>63</v>
      </c>
      <c r="F1783" s="8">
        <v>0</v>
      </c>
      <c r="G1783" s="8">
        <v>3</v>
      </c>
      <c r="H1783" s="6" t="s">
        <v>344</v>
      </c>
      <c r="I1783" s="184" t="s">
        <v>11392</v>
      </c>
      <c r="J1783" s="184" t="s">
        <v>11392</v>
      </c>
      <c r="K1783" s="184" t="s">
        <v>11391</v>
      </c>
      <c r="L1783" s="8">
        <v>14</v>
      </c>
      <c r="M1783" s="116"/>
      <c r="P17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&lt;tr&gt;&lt;td&gt;60222-1750&lt;/td&gt;&lt;td&gt;2400mm span, 900mm rise reinforced concrete box culvert, double barrel&lt;/td&gt;&lt;td&gt;m&lt;/td&gt;&lt;td&gt;8 FEET SPAN, 3 FEET RISE REINFORCED CONCRETE BOX CULVERT, DOUBLE BARREL&lt;/td&gt;&lt;td&gt;LNFT&lt;/td&gt;&lt;td&gt;0&lt;/td&gt;&lt;td&gt;3&lt;/td&gt;&lt;td&gt;N&lt;/td&gt;&lt;td&gt; &lt;/td&gt;&lt;td&gt;&lt;/td&gt;&lt;/tr&gt;</v>
      </c>
      <c r="Q1783" s="106" t="str">
        <f>IF(PayItems[[#This Row],[Date Added / Modified]]&gt;0,TEXT(PayItems[[#This Row],[Date Added / Modified]],"m/d/yyy"),"")</f>
        <v/>
      </c>
    </row>
    <row r="1784" spans="1:17" x14ac:dyDescent="0.3">
      <c r="A1784" s="6" t="s">
        <v>3349</v>
      </c>
      <c r="B1784" s="8" t="s">
        <v>3350</v>
      </c>
      <c r="C1784" s="8" t="s">
        <v>110</v>
      </c>
      <c r="D1784" s="8" t="s">
        <v>3351</v>
      </c>
      <c r="E1784" s="8" t="s">
        <v>63</v>
      </c>
      <c r="F1784" s="8">
        <v>0</v>
      </c>
      <c r="G1784" s="8">
        <v>3</v>
      </c>
      <c r="H1784" s="6" t="s">
        <v>344</v>
      </c>
      <c r="I1784" s="184" t="s">
        <v>11392</v>
      </c>
      <c r="J1784" s="184" t="s">
        <v>11392</v>
      </c>
      <c r="K1784" s="184" t="s">
        <v>11391</v>
      </c>
      <c r="L1784" s="8">
        <v>14</v>
      </c>
      <c r="M1784" s="116"/>
      <c r="P17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&lt;tr&gt;&lt;td&gt;60222-1800&lt;/td&gt;&lt;td&gt;2400mm span, 1200mm rise reinforced concrete box culvert, double barrel&lt;/td&gt;&lt;td&gt;m&lt;/td&gt;&lt;td&gt;8 FEET SPAN, 4 FEET RISE REINFORCED CONCRETE BOX CULVERT, DOUBLE BARREL&lt;/td&gt;&lt;td&gt;LNFT&lt;/td&gt;&lt;td&gt;0&lt;/td&gt;&lt;td&gt;3&lt;/td&gt;&lt;td&gt;N&lt;/td&gt;&lt;td&gt; &lt;/td&gt;&lt;td&gt;&lt;/td&gt;&lt;/tr&gt;</v>
      </c>
      <c r="Q1784" s="106" t="str">
        <f>IF(PayItems[[#This Row],[Date Added / Modified]]&gt;0,TEXT(PayItems[[#This Row],[Date Added / Modified]],"m/d/yyy"),"")</f>
        <v/>
      </c>
    </row>
    <row r="1785" spans="1:17" x14ac:dyDescent="0.3">
      <c r="A1785" s="6" t="s">
        <v>3352</v>
      </c>
      <c r="B1785" s="8" t="s">
        <v>3353</v>
      </c>
      <c r="C1785" s="8" t="s">
        <v>110</v>
      </c>
      <c r="D1785" s="8" t="s">
        <v>3354</v>
      </c>
      <c r="E1785" s="8" t="s">
        <v>63</v>
      </c>
      <c r="F1785" s="8">
        <v>0</v>
      </c>
      <c r="G1785" s="8">
        <v>3</v>
      </c>
      <c r="H1785" s="6" t="s">
        <v>344</v>
      </c>
      <c r="I1785" s="184" t="s">
        <v>11392</v>
      </c>
      <c r="J1785" s="184" t="s">
        <v>11392</v>
      </c>
      <c r="K1785" s="184" t="s">
        <v>11391</v>
      </c>
      <c r="L1785" s="8">
        <v>14</v>
      </c>
      <c r="M1785" s="116"/>
      <c r="P17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&lt;tr&gt;&lt;td&gt;60222-1850&lt;/td&gt;&lt;td&gt;2400mm span, 1500mm rise reinforced concrete box culvert, double barrel&lt;/td&gt;&lt;td&gt;m&lt;/td&gt;&lt;td&gt;8 FEET SPAN, 5 FEET RISE REINFORCED CONCRETE BOX CULVERT, DOUBLE BARREL&lt;/td&gt;&lt;td&gt;LNFT&lt;/td&gt;&lt;td&gt;0&lt;/td&gt;&lt;td&gt;3&lt;/td&gt;&lt;td&gt;N&lt;/td&gt;&lt;td&gt; &lt;/td&gt;&lt;td&gt;&lt;/td&gt;&lt;/tr&gt;</v>
      </c>
      <c r="Q1785" s="106" t="str">
        <f>IF(PayItems[[#This Row],[Date Added / Modified]]&gt;0,TEXT(PayItems[[#This Row],[Date Added / Modified]],"m/d/yyy"),"")</f>
        <v/>
      </c>
    </row>
    <row r="1786" spans="1:17" x14ac:dyDescent="0.3">
      <c r="A1786" s="6" t="s">
        <v>3355</v>
      </c>
      <c r="B1786" s="8" t="s">
        <v>3356</v>
      </c>
      <c r="C1786" s="8" t="s">
        <v>110</v>
      </c>
      <c r="D1786" s="8" t="s">
        <v>3357</v>
      </c>
      <c r="E1786" s="8" t="s">
        <v>63</v>
      </c>
      <c r="F1786" s="8">
        <v>0</v>
      </c>
      <c r="G1786" s="8">
        <v>3</v>
      </c>
      <c r="H1786" s="6" t="s">
        <v>344</v>
      </c>
      <c r="I1786" s="184" t="s">
        <v>11392</v>
      </c>
      <c r="J1786" s="184" t="s">
        <v>11392</v>
      </c>
      <c r="K1786" s="184" t="s">
        <v>11391</v>
      </c>
      <c r="L1786" s="8">
        <v>14</v>
      </c>
      <c r="M1786" s="116"/>
      <c r="P17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&lt;tr&gt;&lt;td&gt;60222-1900&lt;/td&gt;&lt;td&gt;2400mm span, 1800mm rise reinforced concrete box culvert, double barrel&lt;/td&gt;&lt;td&gt;m&lt;/td&gt;&lt;td&gt;8 FEET SPAN, 6 FEET RISE REINFORCED CONCRETE BOX CULVERT, DOUBLE BARREL&lt;/td&gt;&lt;td&gt;LNFT&lt;/td&gt;&lt;td&gt;0&lt;/td&gt;&lt;td&gt;3&lt;/td&gt;&lt;td&gt;N&lt;/td&gt;&lt;td&gt; &lt;/td&gt;&lt;td&gt;&lt;/td&gt;&lt;/tr&gt;</v>
      </c>
      <c r="Q1786" s="106" t="str">
        <f>IF(PayItems[[#This Row],[Date Added / Modified]]&gt;0,TEXT(PayItems[[#This Row],[Date Added / Modified]],"m/d/yyy"),"")</f>
        <v/>
      </c>
    </row>
    <row r="1787" spans="1:17" x14ac:dyDescent="0.3">
      <c r="A1787" s="6" t="s">
        <v>3358</v>
      </c>
      <c r="B1787" s="8" t="s">
        <v>3359</v>
      </c>
      <c r="C1787" s="8" t="s">
        <v>110</v>
      </c>
      <c r="D1787" s="8" t="s">
        <v>3360</v>
      </c>
      <c r="E1787" s="8" t="s">
        <v>63</v>
      </c>
      <c r="F1787" s="8">
        <v>0</v>
      </c>
      <c r="G1787" s="8">
        <v>3</v>
      </c>
      <c r="H1787" s="6" t="s">
        <v>344</v>
      </c>
      <c r="I1787" s="184" t="s">
        <v>11392</v>
      </c>
      <c r="J1787" s="184" t="s">
        <v>11392</v>
      </c>
      <c r="K1787" s="184" t="s">
        <v>11391</v>
      </c>
      <c r="L1787" s="8">
        <v>14</v>
      </c>
      <c r="M1787" s="116"/>
      <c r="P17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&lt;tr&gt;&lt;td&gt;60222-1950&lt;/td&gt;&lt;td&gt;2400mm span, 2100mm rise reinforced concrete box culvert, double barrel&lt;/td&gt;&lt;td&gt;m&lt;/td&gt;&lt;td&gt;8 FEET SPAN, 7 FEET RISE REINFORCED CONCRETE BOX CULVERT, DOUBLE BARREL&lt;/td&gt;&lt;td&gt;LNFT&lt;/td&gt;&lt;td&gt;0&lt;/td&gt;&lt;td&gt;3&lt;/td&gt;&lt;td&gt;N&lt;/td&gt;&lt;td&gt; &lt;/td&gt;&lt;td&gt;&lt;/td&gt;&lt;/tr&gt;</v>
      </c>
      <c r="Q1787" s="106" t="str">
        <f>IF(PayItems[[#This Row],[Date Added / Modified]]&gt;0,TEXT(PayItems[[#This Row],[Date Added / Modified]],"m/d/yyy"),"")</f>
        <v/>
      </c>
    </row>
    <row r="1788" spans="1:17" x14ac:dyDescent="0.3">
      <c r="A1788" s="6" t="s">
        <v>3361</v>
      </c>
      <c r="B1788" s="8" t="s">
        <v>3362</v>
      </c>
      <c r="C1788" s="8" t="s">
        <v>110</v>
      </c>
      <c r="D1788" s="8" t="s">
        <v>3363</v>
      </c>
      <c r="E1788" s="8" t="s">
        <v>63</v>
      </c>
      <c r="F1788" s="8">
        <v>0</v>
      </c>
      <c r="G1788" s="8">
        <v>3</v>
      </c>
      <c r="H1788" s="6" t="s">
        <v>344</v>
      </c>
      <c r="I1788" s="184" t="s">
        <v>11392</v>
      </c>
      <c r="J1788" s="184" t="s">
        <v>11392</v>
      </c>
      <c r="K1788" s="184" t="s">
        <v>11391</v>
      </c>
      <c r="L1788" s="8">
        <v>14</v>
      </c>
      <c r="M1788" s="116"/>
      <c r="P17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&lt;tr&gt;&lt;td&gt;60222-2000&lt;/td&gt;&lt;td&gt;2400mm span, 2400mm rise reinforced concrete box culvert, double barrel&lt;/td&gt;&lt;td&gt;m&lt;/td&gt;&lt;td&gt;8 FEET SPAN, 8 FEET RISE REINFORCED CONCRETE BOX CULVERT, DOUBLE BARREL&lt;/td&gt;&lt;td&gt;LNFT&lt;/td&gt;&lt;td&gt;0&lt;/td&gt;&lt;td&gt;3&lt;/td&gt;&lt;td&gt;N&lt;/td&gt;&lt;td&gt; &lt;/td&gt;&lt;td&gt;&lt;/td&gt;&lt;/tr&gt;</v>
      </c>
      <c r="Q1788" s="106" t="str">
        <f>IF(PayItems[[#This Row],[Date Added / Modified]]&gt;0,TEXT(PayItems[[#This Row],[Date Added / Modified]],"m/d/yyy"),"")</f>
        <v/>
      </c>
    </row>
    <row r="1789" spans="1:17" x14ac:dyDescent="0.3">
      <c r="A1789" s="6" t="s">
        <v>3364</v>
      </c>
      <c r="B1789" s="8" t="s">
        <v>3365</v>
      </c>
      <c r="C1789" s="8" t="s">
        <v>110</v>
      </c>
      <c r="D1789" s="8" t="s">
        <v>3366</v>
      </c>
      <c r="E1789" s="8" t="s">
        <v>63</v>
      </c>
      <c r="F1789" s="8">
        <v>0</v>
      </c>
      <c r="G1789" s="8">
        <v>3</v>
      </c>
      <c r="H1789" s="6" t="s">
        <v>344</v>
      </c>
      <c r="I1789" s="184" t="s">
        <v>11392</v>
      </c>
      <c r="J1789" s="184" t="s">
        <v>11392</v>
      </c>
      <c r="K1789" s="184" t="s">
        <v>11391</v>
      </c>
      <c r="L1789" s="8">
        <v>14</v>
      </c>
      <c r="M1789" s="116"/>
      <c r="P17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&lt;tr&gt;&lt;td&gt;60222-2050&lt;/td&gt;&lt;td&gt;2400mm span, 2700mm rise reinforced concrete box culvert, double barrel&lt;/td&gt;&lt;td&gt;m&lt;/td&gt;&lt;td&gt;8 FEET SPAN, 9 FEET RISE REINFORCED CONCRETE BOX CULVERT, DOUBLE BARREL&lt;/td&gt;&lt;td&gt;LNFT&lt;/td&gt;&lt;td&gt;0&lt;/td&gt;&lt;td&gt;3&lt;/td&gt;&lt;td&gt;N&lt;/td&gt;&lt;td&gt; &lt;/td&gt;&lt;td&gt;&lt;/td&gt;&lt;/tr&gt;</v>
      </c>
      <c r="Q1789" s="106" t="str">
        <f>IF(PayItems[[#This Row],[Date Added / Modified]]&gt;0,TEXT(PayItems[[#This Row],[Date Added / Modified]],"m/d/yyy"),"")</f>
        <v/>
      </c>
    </row>
    <row r="1790" spans="1:17" x14ac:dyDescent="0.3">
      <c r="A1790" s="6" t="s">
        <v>3367</v>
      </c>
      <c r="B1790" s="8" t="s">
        <v>3368</v>
      </c>
      <c r="C1790" s="8" t="s">
        <v>110</v>
      </c>
      <c r="D1790" s="8" t="s">
        <v>3369</v>
      </c>
      <c r="E1790" s="8" t="s">
        <v>63</v>
      </c>
      <c r="F1790" s="8">
        <v>0</v>
      </c>
      <c r="G1790" s="8">
        <v>3</v>
      </c>
      <c r="H1790" s="6" t="s">
        <v>344</v>
      </c>
      <c r="I1790" s="184" t="s">
        <v>11392</v>
      </c>
      <c r="J1790" s="184" t="s">
        <v>11392</v>
      </c>
      <c r="K1790" s="184" t="s">
        <v>11391</v>
      </c>
      <c r="L1790" s="8">
        <v>14</v>
      </c>
      <c r="M1790" s="116"/>
      <c r="P17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&lt;tr&gt;&lt;td&gt;60222-2100&lt;/td&gt;&lt;td&gt;2400mm span, 3000mm rise reinforced concrete box culvert, double barrel&lt;/td&gt;&lt;td&gt;m&lt;/td&gt;&lt;td&gt;8 FEET SPAN, 10 FEET RISE REINFORCED CONCRETE BOX CULVERT, DOUBLE BARREL&lt;/td&gt;&lt;td&gt;LNFT&lt;/td&gt;&lt;td&gt;0&lt;/td&gt;&lt;td&gt;3&lt;/td&gt;&lt;td&gt;N&lt;/td&gt;&lt;td&gt; &lt;/td&gt;&lt;td&gt;&lt;/td&gt;&lt;/tr&gt;</v>
      </c>
      <c r="Q1790" s="106" t="str">
        <f>IF(PayItems[[#This Row],[Date Added / Modified]]&gt;0,TEXT(PayItems[[#This Row],[Date Added / Modified]],"m/d/yyy"),"")</f>
        <v/>
      </c>
    </row>
    <row r="1791" spans="1:17" x14ac:dyDescent="0.3">
      <c r="A1791" s="6" t="s">
        <v>3370</v>
      </c>
      <c r="B1791" s="8" t="s">
        <v>3371</v>
      </c>
      <c r="C1791" s="8" t="s">
        <v>110</v>
      </c>
      <c r="D1791" s="8" t="s">
        <v>3372</v>
      </c>
      <c r="E1791" s="8" t="s">
        <v>63</v>
      </c>
      <c r="F1791" s="8">
        <v>0</v>
      </c>
      <c r="G1791" s="8">
        <v>3</v>
      </c>
      <c r="H1791" s="6" t="s">
        <v>344</v>
      </c>
      <c r="I1791" s="184" t="s">
        <v>11392</v>
      </c>
      <c r="J1791" s="184" t="s">
        <v>11392</v>
      </c>
      <c r="K1791" s="184" t="s">
        <v>11391</v>
      </c>
      <c r="L1791" s="8">
        <v>14</v>
      </c>
      <c r="M1791" s="116"/>
      <c r="P17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&lt;tr&gt;&lt;td&gt;60222-2150&lt;/td&gt;&lt;td&gt;2400mm span, 3300mm rise reinforced concrete box culvert, double barrel&lt;/td&gt;&lt;td&gt;m&lt;/td&gt;&lt;td&gt;8 FEET SPAN, 11 FEET RISE REINFORCED CONCRETE BOX CULVERT, DOUBLE BARREL&lt;/td&gt;&lt;td&gt;LNFT&lt;/td&gt;&lt;td&gt;0&lt;/td&gt;&lt;td&gt;3&lt;/td&gt;&lt;td&gt;N&lt;/td&gt;&lt;td&gt; &lt;/td&gt;&lt;td&gt;&lt;/td&gt;&lt;/tr&gt;</v>
      </c>
      <c r="Q1791" s="106" t="str">
        <f>IF(PayItems[[#This Row],[Date Added / Modified]]&gt;0,TEXT(PayItems[[#This Row],[Date Added / Modified]],"m/d/yyy"),"")</f>
        <v/>
      </c>
    </row>
    <row r="1792" spans="1:17" x14ac:dyDescent="0.3">
      <c r="A1792" s="6" t="s">
        <v>3373</v>
      </c>
      <c r="B1792" s="8" t="s">
        <v>3374</v>
      </c>
      <c r="C1792" s="8" t="s">
        <v>110</v>
      </c>
      <c r="D1792" s="8" t="s">
        <v>3375</v>
      </c>
      <c r="E1792" s="8" t="s">
        <v>63</v>
      </c>
      <c r="F1792" s="8">
        <v>0</v>
      </c>
      <c r="G1792" s="8">
        <v>3</v>
      </c>
      <c r="H1792" s="6" t="s">
        <v>344</v>
      </c>
      <c r="I1792" s="184" t="s">
        <v>11392</v>
      </c>
      <c r="J1792" s="184" t="s">
        <v>11392</v>
      </c>
      <c r="K1792" s="184" t="s">
        <v>11391</v>
      </c>
      <c r="L1792" s="8">
        <v>14</v>
      </c>
      <c r="M1792" s="116"/>
      <c r="P17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&lt;tr&gt;&lt;td&gt;60222-2200&lt;/td&gt;&lt;td&gt;2400mm span, 3600mm rise reinforced concrete box culvert, double barrel&lt;/td&gt;&lt;td&gt;m&lt;/td&gt;&lt;td&gt;8 FEET SPAN, 12 FEET RISE REINFORCED CONCRETE BOX CULVERT, DOUBLE BARREL&lt;/td&gt;&lt;td&gt;LNFT&lt;/td&gt;&lt;td&gt;0&lt;/td&gt;&lt;td&gt;3&lt;/td&gt;&lt;td&gt;N&lt;/td&gt;&lt;td&gt; &lt;/td&gt;&lt;td&gt;&lt;/td&gt;&lt;/tr&gt;</v>
      </c>
      <c r="Q1792" s="106" t="str">
        <f>IF(PayItems[[#This Row],[Date Added / Modified]]&gt;0,TEXT(PayItems[[#This Row],[Date Added / Modified]],"m/d/yyy"),"")</f>
        <v/>
      </c>
    </row>
    <row r="1793" spans="1:17" x14ac:dyDescent="0.3">
      <c r="A1793" s="6" t="s">
        <v>3376</v>
      </c>
      <c r="B1793" s="8" t="s">
        <v>3377</v>
      </c>
      <c r="C1793" s="8" t="s">
        <v>110</v>
      </c>
      <c r="D1793" s="8" t="s">
        <v>3378</v>
      </c>
      <c r="E1793" s="8" t="s">
        <v>63</v>
      </c>
      <c r="F1793" s="8">
        <v>0</v>
      </c>
      <c r="G1793" s="8">
        <v>3</v>
      </c>
      <c r="H1793" s="6" t="s">
        <v>344</v>
      </c>
      <c r="I1793" s="184" t="s">
        <v>11392</v>
      </c>
      <c r="J1793" s="184" t="s">
        <v>11392</v>
      </c>
      <c r="K1793" s="184" t="s">
        <v>11391</v>
      </c>
      <c r="L1793" s="8">
        <v>14</v>
      </c>
      <c r="M1793" s="116"/>
      <c r="P17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&lt;tr&gt;&lt;td&gt;60222-2250&lt;/td&gt;&lt;td&gt;2400mm span, 4200mm rise reinforced concrete box culvert, double barrel&lt;/td&gt;&lt;td&gt;m&lt;/td&gt;&lt;td&gt;8 FEET SPAN, 14 FEET RISE REINFORCED CONCRETE BOX CULVERT, DOUBLE BARREL&lt;/td&gt;&lt;td&gt;LNFT&lt;/td&gt;&lt;td&gt;0&lt;/td&gt;&lt;td&gt;3&lt;/td&gt;&lt;td&gt;N&lt;/td&gt;&lt;td&gt; &lt;/td&gt;&lt;td&gt;&lt;/td&gt;&lt;/tr&gt;</v>
      </c>
      <c r="Q1793" s="106" t="str">
        <f>IF(PayItems[[#This Row],[Date Added / Modified]]&gt;0,TEXT(PayItems[[#This Row],[Date Added / Modified]],"m/d/yyy"),"")</f>
        <v/>
      </c>
    </row>
    <row r="1794" spans="1:17" x14ac:dyDescent="0.3">
      <c r="A1794" s="6" t="s">
        <v>3379</v>
      </c>
      <c r="B1794" s="8" t="s">
        <v>3380</v>
      </c>
      <c r="C1794" s="8" t="s">
        <v>110</v>
      </c>
      <c r="D1794" s="8" t="s">
        <v>3381</v>
      </c>
      <c r="E1794" s="8" t="s">
        <v>63</v>
      </c>
      <c r="F1794" s="8">
        <v>0</v>
      </c>
      <c r="G1794" s="8">
        <v>3</v>
      </c>
      <c r="H1794" s="6" t="s">
        <v>344</v>
      </c>
      <c r="I1794" s="184" t="s">
        <v>11392</v>
      </c>
      <c r="J1794" s="184" t="s">
        <v>11392</v>
      </c>
      <c r="K1794" s="184" t="s">
        <v>11391</v>
      </c>
      <c r="L1794" s="8">
        <v>14</v>
      </c>
      <c r="M1794" s="116"/>
      <c r="P17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&lt;tr&gt;&lt;td&gt;60222-2300&lt;/td&gt;&lt;td&gt;2700mm span, 900mm rise reinforced concrete box culvert, double barrel&lt;/td&gt;&lt;td&gt;m&lt;/td&gt;&lt;td&gt;9 FEET SPAN, 3 FEET RISE REINFORCED CONCRETE BOX CULVERT, DOUBLE BARREL&lt;/td&gt;&lt;td&gt;LNFT&lt;/td&gt;&lt;td&gt;0&lt;/td&gt;&lt;td&gt;3&lt;/td&gt;&lt;td&gt;N&lt;/td&gt;&lt;td&gt; &lt;/td&gt;&lt;td&gt;&lt;/td&gt;&lt;/tr&gt;</v>
      </c>
      <c r="Q1794" s="106" t="str">
        <f>IF(PayItems[[#This Row],[Date Added / Modified]]&gt;0,TEXT(PayItems[[#This Row],[Date Added / Modified]],"m/d/yyy"),"")</f>
        <v/>
      </c>
    </row>
    <row r="1795" spans="1:17" x14ac:dyDescent="0.3">
      <c r="A1795" s="6" t="s">
        <v>3382</v>
      </c>
      <c r="B1795" s="8" t="s">
        <v>3383</v>
      </c>
      <c r="C1795" s="8" t="s">
        <v>110</v>
      </c>
      <c r="D1795" s="8" t="s">
        <v>3384</v>
      </c>
      <c r="E1795" s="8" t="s">
        <v>63</v>
      </c>
      <c r="F1795" s="8">
        <v>0</v>
      </c>
      <c r="G1795" s="8">
        <v>3</v>
      </c>
      <c r="H1795" s="6" t="s">
        <v>344</v>
      </c>
      <c r="I1795" s="184" t="s">
        <v>11392</v>
      </c>
      <c r="J1795" s="184" t="s">
        <v>11392</v>
      </c>
      <c r="K1795" s="184" t="s">
        <v>11391</v>
      </c>
      <c r="L1795" s="8">
        <v>14</v>
      </c>
      <c r="M1795" s="116"/>
      <c r="P17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&lt;tr&gt;&lt;td&gt;60222-2350&lt;/td&gt;&lt;td&gt;2700mm span, 1200mm rise reinforced concrete box culvert, double barrel&lt;/td&gt;&lt;td&gt;m&lt;/td&gt;&lt;td&gt;9 FEET SPAN, 4 FEET RISE REINFORCED CONCRETE BOX CULVERT, DOUBLE BARREL&lt;/td&gt;&lt;td&gt;LNFT&lt;/td&gt;&lt;td&gt;0&lt;/td&gt;&lt;td&gt;3&lt;/td&gt;&lt;td&gt;N&lt;/td&gt;&lt;td&gt; &lt;/td&gt;&lt;td&gt;&lt;/td&gt;&lt;/tr&gt;</v>
      </c>
      <c r="Q1795" s="106" t="str">
        <f>IF(PayItems[[#This Row],[Date Added / Modified]]&gt;0,TEXT(PayItems[[#This Row],[Date Added / Modified]],"m/d/yyy"),"")</f>
        <v/>
      </c>
    </row>
    <row r="1796" spans="1:17" x14ac:dyDescent="0.3">
      <c r="A1796" s="6" t="s">
        <v>3385</v>
      </c>
      <c r="B1796" s="8" t="s">
        <v>3386</v>
      </c>
      <c r="C1796" s="8" t="s">
        <v>110</v>
      </c>
      <c r="D1796" s="8" t="s">
        <v>3387</v>
      </c>
      <c r="E1796" s="8" t="s">
        <v>63</v>
      </c>
      <c r="F1796" s="8">
        <v>0</v>
      </c>
      <c r="G1796" s="8">
        <v>3</v>
      </c>
      <c r="H1796" s="6" t="s">
        <v>344</v>
      </c>
      <c r="I1796" s="184" t="s">
        <v>11392</v>
      </c>
      <c r="J1796" s="184" t="s">
        <v>11392</v>
      </c>
      <c r="K1796" s="184" t="s">
        <v>11391</v>
      </c>
      <c r="L1796" s="8">
        <v>14</v>
      </c>
      <c r="M1796" s="116"/>
      <c r="P17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&lt;tr&gt;&lt;td&gt;60222-2400&lt;/td&gt;&lt;td&gt;2700mm span, 1500mm rise reinforced concrete box culvert, double barrel&lt;/td&gt;&lt;td&gt;m&lt;/td&gt;&lt;td&gt;9 FEET SPAN, 5 FEET RISE REINFORCED CONCRETE BOX CULVERT, DOUBLE BARREL&lt;/td&gt;&lt;td&gt;LNFT&lt;/td&gt;&lt;td&gt;0&lt;/td&gt;&lt;td&gt;3&lt;/td&gt;&lt;td&gt;N&lt;/td&gt;&lt;td&gt; &lt;/td&gt;&lt;td&gt;&lt;/td&gt;&lt;/tr&gt;</v>
      </c>
      <c r="Q1796" s="106" t="str">
        <f>IF(PayItems[[#This Row],[Date Added / Modified]]&gt;0,TEXT(PayItems[[#This Row],[Date Added / Modified]],"m/d/yyy"),"")</f>
        <v/>
      </c>
    </row>
    <row r="1797" spans="1:17" x14ac:dyDescent="0.3">
      <c r="A1797" s="6" t="s">
        <v>3388</v>
      </c>
      <c r="B1797" s="8" t="s">
        <v>3389</v>
      </c>
      <c r="C1797" s="8" t="s">
        <v>110</v>
      </c>
      <c r="D1797" s="8" t="s">
        <v>3390</v>
      </c>
      <c r="E1797" s="8" t="s">
        <v>63</v>
      </c>
      <c r="F1797" s="8">
        <v>0</v>
      </c>
      <c r="G1797" s="8">
        <v>3</v>
      </c>
      <c r="H1797" s="6" t="s">
        <v>344</v>
      </c>
      <c r="I1797" s="184" t="s">
        <v>11392</v>
      </c>
      <c r="J1797" s="184" t="s">
        <v>11392</v>
      </c>
      <c r="K1797" s="184" t="s">
        <v>11391</v>
      </c>
      <c r="L1797" s="8">
        <v>14</v>
      </c>
      <c r="M1797" s="116"/>
      <c r="P17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&lt;tr&gt;&lt;td&gt;60222-2450&lt;/td&gt;&lt;td&gt;2700mm span, 1800mm rise reinforced concrete box culvert, double barrel&lt;/td&gt;&lt;td&gt;m&lt;/td&gt;&lt;td&gt;9 FEET SPAN, 6 FEET RISE REINFORCED CONCRETE BOX CULVERT, DOUBLE BARREL&lt;/td&gt;&lt;td&gt;LNFT&lt;/td&gt;&lt;td&gt;0&lt;/td&gt;&lt;td&gt;3&lt;/td&gt;&lt;td&gt;N&lt;/td&gt;&lt;td&gt; &lt;/td&gt;&lt;td&gt;&lt;/td&gt;&lt;/tr&gt;</v>
      </c>
      <c r="Q1797" s="106" t="str">
        <f>IF(PayItems[[#This Row],[Date Added / Modified]]&gt;0,TEXT(PayItems[[#This Row],[Date Added / Modified]],"m/d/yyy"),"")</f>
        <v/>
      </c>
    </row>
    <row r="1798" spans="1:17" x14ac:dyDescent="0.3">
      <c r="A1798" s="6" t="s">
        <v>3391</v>
      </c>
      <c r="B1798" s="8" t="s">
        <v>3392</v>
      </c>
      <c r="C1798" s="8" t="s">
        <v>110</v>
      </c>
      <c r="D1798" s="8" t="s">
        <v>3393</v>
      </c>
      <c r="E1798" s="8" t="s">
        <v>63</v>
      </c>
      <c r="F1798" s="8">
        <v>0</v>
      </c>
      <c r="G1798" s="8">
        <v>3</v>
      </c>
      <c r="H1798" s="6" t="s">
        <v>344</v>
      </c>
      <c r="I1798" s="184" t="s">
        <v>11392</v>
      </c>
      <c r="J1798" s="184" t="s">
        <v>11392</v>
      </c>
      <c r="K1798" s="184" t="s">
        <v>11391</v>
      </c>
      <c r="L1798" s="8">
        <v>14</v>
      </c>
      <c r="M1798" s="116"/>
      <c r="P17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&lt;tr&gt;&lt;td&gt;60222-2500&lt;/td&gt;&lt;td&gt;2700mm span, 2100mm rise reinforced concrete box culvert, double barrel&lt;/td&gt;&lt;td&gt;m&lt;/td&gt;&lt;td&gt;9 FEET SPAN, 7 FEET RISE REINFORCED CONCRETE BOX CULVERT, DOUBLE BARREL&lt;/td&gt;&lt;td&gt;LNFT&lt;/td&gt;&lt;td&gt;0&lt;/td&gt;&lt;td&gt;3&lt;/td&gt;&lt;td&gt;N&lt;/td&gt;&lt;td&gt; &lt;/td&gt;&lt;td&gt;&lt;/td&gt;&lt;/tr&gt;</v>
      </c>
      <c r="Q1798" s="106" t="str">
        <f>IF(PayItems[[#This Row],[Date Added / Modified]]&gt;0,TEXT(PayItems[[#This Row],[Date Added / Modified]],"m/d/yyy"),"")</f>
        <v/>
      </c>
    </row>
    <row r="1799" spans="1:17" x14ac:dyDescent="0.3">
      <c r="A1799" s="6" t="s">
        <v>3394</v>
      </c>
      <c r="B1799" s="8" t="s">
        <v>3395</v>
      </c>
      <c r="C1799" s="8" t="s">
        <v>110</v>
      </c>
      <c r="D1799" s="8" t="s">
        <v>3396</v>
      </c>
      <c r="E1799" s="8" t="s">
        <v>63</v>
      </c>
      <c r="F1799" s="8">
        <v>0</v>
      </c>
      <c r="G1799" s="8">
        <v>3</v>
      </c>
      <c r="H1799" s="6" t="s">
        <v>344</v>
      </c>
      <c r="I1799" s="184" t="s">
        <v>11392</v>
      </c>
      <c r="J1799" s="184" t="s">
        <v>11392</v>
      </c>
      <c r="K1799" s="184" t="s">
        <v>11391</v>
      </c>
      <c r="L1799" s="8">
        <v>14</v>
      </c>
      <c r="M1799" s="116"/>
      <c r="P17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&lt;tr&gt;&lt;td&gt;60222-2550&lt;/td&gt;&lt;td&gt;2700mm span, 2400mm rise reinforced concrete box culvert, double barrel&lt;/td&gt;&lt;td&gt;m&lt;/td&gt;&lt;td&gt;9 FEET SPAN, 8 FEET RISE REINFORCED CONCRETE BOX CULVERT, DOUBLE BARREL&lt;/td&gt;&lt;td&gt;LNFT&lt;/td&gt;&lt;td&gt;0&lt;/td&gt;&lt;td&gt;3&lt;/td&gt;&lt;td&gt;N&lt;/td&gt;&lt;td&gt; &lt;/td&gt;&lt;td&gt;&lt;/td&gt;&lt;/tr&gt;</v>
      </c>
      <c r="Q1799" s="106" t="str">
        <f>IF(PayItems[[#This Row],[Date Added / Modified]]&gt;0,TEXT(PayItems[[#This Row],[Date Added / Modified]],"m/d/yyy"),"")</f>
        <v/>
      </c>
    </row>
    <row r="1800" spans="1:17" x14ac:dyDescent="0.3">
      <c r="A1800" s="6" t="s">
        <v>3397</v>
      </c>
      <c r="B1800" s="8" t="s">
        <v>3398</v>
      </c>
      <c r="C1800" s="8" t="s">
        <v>110</v>
      </c>
      <c r="D1800" s="8" t="s">
        <v>3399</v>
      </c>
      <c r="E1800" s="8" t="s">
        <v>63</v>
      </c>
      <c r="F1800" s="8">
        <v>0</v>
      </c>
      <c r="G1800" s="8">
        <v>3</v>
      </c>
      <c r="H1800" s="6" t="s">
        <v>344</v>
      </c>
      <c r="I1800" s="184" t="s">
        <v>11392</v>
      </c>
      <c r="J1800" s="184" t="s">
        <v>11392</v>
      </c>
      <c r="K1800" s="184" t="s">
        <v>11391</v>
      </c>
      <c r="L1800" s="8">
        <v>14</v>
      </c>
      <c r="M1800" s="116"/>
      <c r="P18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&lt;tr&gt;&lt;td&gt;60222-2600&lt;/td&gt;&lt;td&gt;2700mm span, 2700mm rise reinforced concrete box culvert, double barrel&lt;/td&gt;&lt;td&gt;m&lt;/td&gt;&lt;td&gt;9 FEET SPAN, 9 FEET RISE REINFORCED CONCRETE BOX CULVERT, DOUBLE BARREL&lt;/td&gt;&lt;td&gt;LNFT&lt;/td&gt;&lt;td&gt;0&lt;/td&gt;&lt;td&gt;3&lt;/td&gt;&lt;td&gt;N&lt;/td&gt;&lt;td&gt; &lt;/td&gt;&lt;td&gt;&lt;/td&gt;&lt;/tr&gt;</v>
      </c>
      <c r="Q1800" s="106" t="str">
        <f>IF(PayItems[[#This Row],[Date Added / Modified]]&gt;0,TEXT(PayItems[[#This Row],[Date Added / Modified]],"m/d/yyy"),"")</f>
        <v/>
      </c>
    </row>
    <row r="1801" spans="1:17" x14ac:dyDescent="0.3">
      <c r="A1801" s="6" t="s">
        <v>3400</v>
      </c>
      <c r="B1801" s="8" t="s">
        <v>3401</v>
      </c>
      <c r="C1801" s="8" t="s">
        <v>110</v>
      </c>
      <c r="D1801" s="8" t="s">
        <v>3402</v>
      </c>
      <c r="E1801" s="8" t="s">
        <v>63</v>
      </c>
      <c r="F1801" s="8">
        <v>0</v>
      </c>
      <c r="G1801" s="8">
        <v>3</v>
      </c>
      <c r="H1801" s="6" t="s">
        <v>344</v>
      </c>
      <c r="I1801" s="184" t="s">
        <v>11392</v>
      </c>
      <c r="J1801" s="184" t="s">
        <v>11392</v>
      </c>
      <c r="K1801" s="184" t="s">
        <v>11391</v>
      </c>
      <c r="L1801" s="8">
        <v>14</v>
      </c>
      <c r="M1801" s="116"/>
      <c r="P18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&lt;tr&gt;&lt;td&gt;60222-2650&lt;/td&gt;&lt;td&gt;2700mm span, 3000mm rise reinforced concrete box culvert, double barrel&lt;/td&gt;&lt;td&gt;m&lt;/td&gt;&lt;td&gt;9 FEET SPAN, 10 FEET RISE REINFORCED CONCRETE BOX CULVERT, DOUBLE BARREL&lt;/td&gt;&lt;td&gt;LNFT&lt;/td&gt;&lt;td&gt;0&lt;/td&gt;&lt;td&gt;3&lt;/td&gt;&lt;td&gt;N&lt;/td&gt;&lt;td&gt; &lt;/td&gt;&lt;td&gt;&lt;/td&gt;&lt;/tr&gt;</v>
      </c>
      <c r="Q1801" s="106" t="str">
        <f>IF(PayItems[[#This Row],[Date Added / Modified]]&gt;0,TEXT(PayItems[[#This Row],[Date Added / Modified]],"m/d/yyy"),"")</f>
        <v/>
      </c>
    </row>
    <row r="1802" spans="1:17" x14ac:dyDescent="0.3">
      <c r="A1802" s="6" t="s">
        <v>3403</v>
      </c>
      <c r="B1802" s="8" t="s">
        <v>3404</v>
      </c>
      <c r="C1802" s="8" t="s">
        <v>110</v>
      </c>
      <c r="D1802" s="8" t="s">
        <v>3405</v>
      </c>
      <c r="E1802" s="8" t="s">
        <v>63</v>
      </c>
      <c r="F1802" s="8">
        <v>0</v>
      </c>
      <c r="G1802" s="8">
        <v>3</v>
      </c>
      <c r="H1802" s="6" t="s">
        <v>344</v>
      </c>
      <c r="I1802" s="184" t="s">
        <v>11392</v>
      </c>
      <c r="J1802" s="184" t="s">
        <v>11392</v>
      </c>
      <c r="K1802" s="184" t="s">
        <v>11391</v>
      </c>
      <c r="L1802" s="8">
        <v>14</v>
      </c>
      <c r="M1802" s="116"/>
      <c r="P18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&lt;tr&gt;&lt;td&gt;60222-2700&lt;/td&gt;&lt;td&gt;2700mm span, 3300mm rise reinforced concrete box culvert, double barrel&lt;/td&gt;&lt;td&gt;m&lt;/td&gt;&lt;td&gt;9 FEET SPAN, 11 FEET RISE REINFORCED CONCRETE BOX CULVERT, DOUBLE BARREL&lt;/td&gt;&lt;td&gt;LNFT&lt;/td&gt;&lt;td&gt;0&lt;/td&gt;&lt;td&gt;3&lt;/td&gt;&lt;td&gt;N&lt;/td&gt;&lt;td&gt; &lt;/td&gt;&lt;td&gt;&lt;/td&gt;&lt;/tr&gt;</v>
      </c>
      <c r="Q1802" s="106" t="str">
        <f>IF(PayItems[[#This Row],[Date Added / Modified]]&gt;0,TEXT(PayItems[[#This Row],[Date Added / Modified]],"m/d/yyy"),"")</f>
        <v/>
      </c>
    </row>
    <row r="1803" spans="1:17" x14ac:dyDescent="0.3">
      <c r="A1803" s="6" t="s">
        <v>3406</v>
      </c>
      <c r="B1803" s="8" t="s">
        <v>3407</v>
      </c>
      <c r="C1803" s="8" t="s">
        <v>110</v>
      </c>
      <c r="D1803" s="8" t="s">
        <v>3408</v>
      </c>
      <c r="E1803" s="8" t="s">
        <v>63</v>
      </c>
      <c r="F1803" s="8">
        <v>0</v>
      </c>
      <c r="G1803" s="8">
        <v>3</v>
      </c>
      <c r="H1803" s="6" t="s">
        <v>344</v>
      </c>
      <c r="I1803" s="184" t="s">
        <v>11392</v>
      </c>
      <c r="J1803" s="184" t="s">
        <v>11392</v>
      </c>
      <c r="K1803" s="184" t="s">
        <v>11391</v>
      </c>
      <c r="L1803" s="8">
        <v>14</v>
      </c>
      <c r="M1803" s="116"/>
      <c r="P18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&lt;tr&gt;&lt;td&gt;60222-2750&lt;/td&gt;&lt;td&gt;2700mm span, 3600mm rise reinforced concrete box culvert, double barrel&lt;/td&gt;&lt;td&gt;m&lt;/td&gt;&lt;td&gt;9 FEET SPAN, 12 FEET RISE REINFORCED CONCRETE BOX CULVERT, DOUBLE BARREL&lt;/td&gt;&lt;td&gt;LNFT&lt;/td&gt;&lt;td&gt;0&lt;/td&gt;&lt;td&gt;3&lt;/td&gt;&lt;td&gt;N&lt;/td&gt;&lt;td&gt; &lt;/td&gt;&lt;td&gt;&lt;/td&gt;&lt;/tr&gt;</v>
      </c>
      <c r="Q1803" s="106" t="str">
        <f>IF(PayItems[[#This Row],[Date Added / Modified]]&gt;0,TEXT(PayItems[[#This Row],[Date Added / Modified]],"m/d/yyy"),"")</f>
        <v/>
      </c>
    </row>
    <row r="1804" spans="1:17" x14ac:dyDescent="0.3">
      <c r="A1804" s="6" t="s">
        <v>3409</v>
      </c>
      <c r="B1804" s="8" t="s">
        <v>3410</v>
      </c>
      <c r="C1804" s="8" t="s">
        <v>110</v>
      </c>
      <c r="D1804" s="8" t="s">
        <v>3411</v>
      </c>
      <c r="E1804" s="8" t="s">
        <v>63</v>
      </c>
      <c r="F1804" s="8">
        <v>0</v>
      </c>
      <c r="G1804" s="8">
        <v>3</v>
      </c>
      <c r="H1804" s="6" t="s">
        <v>344</v>
      </c>
      <c r="I1804" s="184" t="s">
        <v>11392</v>
      </c>
      <c r="J1804" s="184" t="s">
        <v>11392</v>
      </c>
      <c r="K1804" s="184" t="s">
        <v>11391</v>
      </c>
      <c r="L1804" s="8">
        <v>14</v>
      </c>
      <c r="M1804" s="116"/>
      <c r="P18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&lt;tr&gt;&lt;td&gt;60222-2800&lt;/td&gt;&lt;td&gt;2700mm span, 4200mm rise reinforced concrete box culvert, double barrel&lt;/td&gt;&lt;td&gt;m&lt;/td&gt;&lt;td&gt;9 FEET SPAN, 14 FEET RISE REINFORCED CONCRETE BOX CULVERT, DOUBLE BARREL&lt;/td&gt;&lt;td&gt;LNFT&lt;/td&gt;&lt;td&gt;0&lt;/td&gt;&lt;td&gt;3&lt;/td&gt;&lt;td&gt;N&lt;/td&gt;&lt;td&gt; &lt;/td&gt;&lt;td&gt;&lt;/td&gt;&lt;/tr&gt;</v>
      </c>
      <c r="Q1804" s="106" t="str">
        <f>IF(PayItems[[#This Row],[Date Added / Modified]]&gt;0,TEXT(PayItems[[#This Row],[Date Added / Modified]],"m/d/yyy"),"")</f>
        <v/>
      </c>
    </row>
    <row r="1805" spans="1:17" x14ac:dyDescent="0.3">
      <c r="A1805" s="6" t="s">
        <v>3412</v>
      </c>
      <c r="B1805" s="8" t="s">
        <v>3413</v>
      </c>
      <c r="C1805" s="8" t="s">
        <v>110</v>
      </c>
      <c r="D1805" s="8" t="s">
        <v>3414</v>
      </c>
      <c r="E1805" s="8" t="s">
        <v>63</v>
      </c>
      <c r="F1805" s="8">
        <v>0</v>
      </c>
      <c r="G1805" s="8">
        <v>3</v>
      </c>
      <c r="H1805" s="6" t="s">
        <v>344</v>
      </c>
      <c r="I1805" s="184" t="s">
        <v>11392</v>
      </c>
      <c r="J1805" s="184" t="s">
        <v>11392</v>
      </c>
      <c r="K1805" s="184" t="s">
        <v>11391</v>
      </c>
      <c r="L1805" s="8">
        <v>14</v>
      </c>
      <c r="M1805" s="116"/>
      <c r="P18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&lt;tr&gt;&lt;td&gt;60222-2850&lt;/td&gt;&lt;td&gt;2700mm span, 4800mm rise reinforced concrete box culvert, double barrel&lt;/td&gt;&lt;td&gt;m&lt;/td&gt;&lt;td&gt;9 FEET SPAN, 16 FEET RISE REINFORCED CONCRETE BOX CULVERT, DOUBLE BARREL&lt;/td&gt;&lt;td&gt;LNFT&lt;/td&gt;&lt;td&gt;0&lt;/td&gt;&lt;td&gt;3&lt;/td&gt;&lt;td&gt;N&lt;/td&gt;&lt;td&gt; &lt;/td&gt;&lt;td&gt;&lt;/td&gt;&lt;/tr&gt;</v>
      </c>
      <c r="Q1805" s="106" t="str">
        <f>IF(PayItems[[#This Row],[Date Added / Modified]]&gt;0,TEXT(PayItems[[#This Row],[Date Added / Modified]],"m/d/yyy"),"")</f>
        <v/>
      </c>
    </row>
    <row r="1806" spans="1:17" x14ac:dyDescent="0.3">
      <c r="A1806" s="6" t="s">
        <v>3415</v>
      </c>
      <c r="B1806" s="8" t="s">
        <v>3416</v>
      </c>
      <c r="C1806" s="8" t="s">
        <v>110</v>
      </c>
      <c r="D1806" s="8" t="s">
        <v>3417</v>
      </c>
      <c r="E1806" s="8" t="s">
        <v>63</v>
      </c>
      <c r="F1806" s="8">
        <v>0</v>
      </c>
      <c r="G1806" s="8">
        <v>3</v>
      </c>
      <c r="H1806" s="6" t="s">
        <v>344</v>
      </c>
      <c r="I1806" s="184" t="s">
        <v>11392</v>
      </c>
      <c r="J1806" s="184" t="s">
        <v>11392</v>
      </c>
      <c r="K1806" s="184" t="s">
        <v>11391</v>
      </c>
      <c r="L1806" s="8">
        <v>14</v>
      </c>
      <c r="M1806" s="116"/>
      <c r="P18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&lt;tr&gt;&lt;td&gt;60222-2900&lt;/td&gt;&lt;td&gt;3000mm span, 900mm rise reinforced concrete box culvert, double barrel&lt;/td&gt;&lt;td&gt;m&lt;/td&gt;&lt;td&gt;10 FEET SPAN, 3 FEET RISE REINFORCED CONCRETE BOX CULVERT, DOUBLE BARREL&lt;/td&gt;&lt;td&gt;LNFT&lt;/td&gt;&lt;td&gt;0&lt;/td&gt;&lt;td&gt;3&lt;/td&gt;&lt;td&gt;N&lt;/td&gt;&lt;td&gt; &lt;/td&gt;&lt;td&gt;&lt;/td&gt;&lt;/tr&gt;</v>
      </c>
      <c r="Q1806" s="106" t="str">
        <f>IF(PayItems[[#This Row],[Date Added / Modified]]&gt;0,TEXT(PayItems[[#This Row],[Date Added / Modified]],"m/d/yyy"),"")</f>
        <v/>
      </c>
    </row>
    <row r="1807" spans="1:17" x14ac:dyDescent="0.3">
      <c r="A1807" s="6" t="s">
        <v>3418</v>
      </c>
      <c r="B1807" s="8" t="s">
        <v>3419</v>
      </c>
      <c r="C1807" s="8" t="s">
        <v>110</v>
      </c>
      <c r="D1807" s="8" t="s">
        <v>3420</v>
      </c>
      <c r="E1807" s="8" t="s">
        <v>63</v>
      </c>
      <c r="F1807" s="8">
        <v>0</v>
      </c>
      <c r="G1807" s="8">
        <v>3</v>
      </c>
      <c r="H1807" s="6" t="s">
        <v>344</v>
      </c>
      <c r="I1807" s="184" t="s">
        <v>11392</v>
      </c>
      <c r="J1807" s="184" t="s">
        <v>11392</v>
      </c>
      <c r="K1807" s="184" t="s">
        <v>11391</v>
      </c>
      <c r="L1807" s="8">
        <v>14</v>
      </c>
      <c r="M1807" s="116"/>
      <c r="P18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&lt;tr&gt;&lt;td&gt;60222-2950&lt;/td&gt;&lt;td&gt;3000mm span, 1200mm rise reinforced concrete box culvert, double barrel&lt;/td&gt;&lt;td&gt;m&lt;/td&gt;&lt;td&gt;10 FEET SPAN, 4 FEET RISE REINFORCED CONCRETE BOX CULVERT, DOUBLE BARREL&lt;/td&gt;&lt;td&gt;LNFT&lt;/td&gt;&lt;td&gt;0&lt;/td&gt;&lt;td&gt;3&lt;/td&gt;&lt;td&gt;N&lt;/td&gt;&lt;td&gt; &lt;/td&gt;&lt;td&gt;&lt;/td&gt;&lt;/tr&gt;</v>
      </c>
      <c r="Q1807" s="106" t="str">
        <f>IF(PayItems[[#This Row],[Date Added / Modified]]&gt;0,TEXT(PayItems[[#This Row],[Date Added / Modified]],"m/d/yyy"),"")</f>
        <v/>
      </c>
    </row>
    <row r="1808" spans="1:17" x14ac:dyDescent="0.3">
      <c r="A1808" s="6" t="s">
        <v>3421</v>
      </c>
      <c r="B1808" s="8" t="s">
        <v>3422</v>
      </c>
      <c r="C1808" s="8" t="s">
        <v>110</v>
      </c>
      <c r="D1808" s="8" t="s">
        <v>3423</v>
      </c>
      <c r="E1808" s="8" t="s">
        <v>63</v>
      </c>
      <c r="F1808" s="8">
        <v>0</v>
      </c>
      <c r="G1808" s="8">
        <v>3</v>
      </c>
      <c r="H1808" s="6" t="s">
        <v>344</v>
      </c>
      <c r="I1808" s="184" t="s">
        <v>11392</v>
      </c>
      <c r="J1808" s="184" t="s">
        <v>11392</v>
      </c>
      <c r="K1808" s="184" t="s">
        <v>11391</v>
      </c>
      <c r="L1808" s="8">
        <v>14</v>
      </c>
      <c r="M1808" s="116"/>
      <c r="P18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&lt;tr&gt;&lt;td&gt;60222-3000&lt;/td&gt;&lt;td&gt;3000mm span, 1500mm rise reinforced concrete box culvert, double barrel&lt;/td&gt;&lt;td&gt;m&lt;/td&gt;&lt;td&gt;10 FEET SPAN, 5 FEET RISE REINFORCED CONCRETE BOX CULVERT, DOUBLE BARREL&lt;/td&gt;&lt;td&gt;LNFT&lt;/td&gt;&lt;td&gt;0&lt;/td&gt;&lt;td&gt;3&lt;/td&gt;&lt;td&gt;N&lt;/td&gt;&lt;td&gt; &lt;/td&gt;&lt;td&gt;&lt;/td&gt;&lt;/tr&gt;</v>
      </c>
      <c r="Q1808" s="106" t="str">
        <f>IF(PayItems[[#This Row],[Date Added / Modified]]&gt;0,TEXT(PayItems[[#This Row],[Date Added / Modified]],"m/d/yyy"),"")</f>
        <v/>
      </c>
    </row>
    <row r="1809" spans="1:17" x14ac:dyDescent="0.3">
      <c r="A1809" s="6" t="s">
        <v>3424</v>
      </c>
      <c r="B1809" s="8" t="s">
        <v>3425</v>
      </c>
      <c r="C1809" s="8" t="s">
        <v>110</v>
      </c>
      <c r="D1809" s="8" t="s">
        <v>3426</v>
      </c>
      <c r="E1809" s="8" t="s">
        <v>63</v>
      </c>
      <c r="F1809" s="8">
        <v>0</v>
      </c>
      <c r="G1809" s="8">
        <v>3</v>
      </c>
      <c r="H1809" s="6" t="s">
        <v>344</v>
      </c>
      <c r="I1809" s="184" t="s">
        <v>11392</v>
      </c>
      <c r="J1809" s="184" t="s">
        <v>11392</v>
      </c>
      <c r="K1809" s="184" t="s">
        <v>11391</v>
      </c>
      <c r="L1809" s="8">
        <v>14</v>
      </c>
      <c r="M1809" s="116"/>
      <c r="P18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&lt;tr&gt;&lt;td&gt;60222-3050&lt;/td&gt;&lt;td&gt;3000mm span, 1800mm rise reinforced concrete box culvert, double barrel&lt;/td&gt;&lt;td&gt;m&lt;/td&gt;&lt;td&gt;10 FEET SPAN, 6 FEET RISE REINFORCED CONCRETE BOX CULVERT, DOUBLE BARREL&lt;/td&gt;&lt;td&gt;LNFT&lt;/td&gt;&lt;td&gt;0&lt;/td&gt;&lt;td&gt;3&lt;/td&gt;&lt;td&gt;N&lt;/td&gt;&lt;td&gt; &lt;/td&gt;&lt;td&gt;&lt;/td&gt;&lt;/tr&gt;</v>
      </c>
      <c r="Q1809" s="106" t="str">
        <f>IF(PayItems[[#This Row],[Date Added / Modified]]&gt;0,TEXT(PayItems[[#This Row],[Date Added / Modified]],"m/d/yyy"),"")</f>
        <v/>
      </c>
    </row>
    <row r="1810" spans="1:17" x14ac:dyDescent="0.3">
      <c r="A1810" s="6" t="s">
        <v>3427</v>
      </c>
      <c r="B1810" s="8" t="s">
        <v>3428</v>
      </c>
      <c r="C1810" s="8" t="s">
        <v>110</v>
      </c>
      <c r="D1810" s="8" t="s">
        <v>3429</v>
      </c>
      <c r="E1810" s="8" t="s">
        <v>63</v>
      </c>
      <c r="F1810" s="8">
        <v>0</v>
      </c>
      <c r="G1810" s="8">
        <v>3</v>
      </c>
      <c r="H1810" s="6" t="s">
        <v>344</v>
      </c>
      <c r="I1810" s="184" t="s">
        <v>11392</v>
      </c>
      <c r="J1810" s="184" t="s">
        <v>11392</v>
      </c>
      <c r="K1810" s="184" t="s">
        <v>11391</v>
      </c>
      <c r="L1810" s="8">
        <v>14</v>
      </c>
      <c r="M1810" s="116"/>
      <c r="P18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&lt;tr&gt;&lt;td&gt;60222-3100&lt;/td&gt;&lt;td&gt;3000mm span, 2100mm rise reinforced concrete box culvert, double barrel&lt;/td&gt;&lt;td&gt;m&lt;/td&gt;&lt;td&gt;10 FEET SPAN, 7 FEET RISE REINFORCED CONCRETE BOX CULVERT, DOUBLE BARREL&lt;/td&gt;&lt;td&gt;LNFT&lt;/td&gt;&lt;td&gt;0&lt;/td&gt;&lt;td&gt;3&lt;/td&gt;&lt;td&gt;N&lt;/td&gt;&lt;td&gt; &lt;/td&gt;&lt;td&gt;&lt;/td&gt;&lt;/tr&gt;</v>
      </c>
      <c r="Q1810" s="106" t="str">
        <f>IF(PayItems[[#This Row],[Date Added / Modified]]&gt;0,TEXT(PayItems[[#This Row],[Date Added / Modified]],"m/d/yyy"),"")</f>
        <v/>
      </c>
    </row>
    <row r="1811" spans="1:17" x14ac:dyDescent="0.3">
      <c r="A1811" s="6" t="s">
        <v>3430</v>
      </c>
      <c r="B1811" s="8" t="s">
        <v>3431</v>
      </c>
      <c r="C1811" s="8" t="s">
        <v>110</v>
      </c>
      <c r="D1811" s="8" t="s">
        <v>3432</v>
      </c>
      <c r="E1811" s="8" t="s">
        <v>63</v>
      </c>
      <c r="F1811" s="8">
        <v>0</v>
      </c>
      <c r="G1811" s="8">
        <v>3</v>
      </c>
      <c r="H1811" s="6" t="s">
        <v>344</v>
      </c>
      <c r="I1811" s="184" t="s">
        <v>11392</v>
      </c>
      <c r="J1811" s="184" t="s">
        <v>11392</v>
      </c>
      <c r="K1811" s="184" t="s">
        <v>11391</v>
      </c>
      <c r="L1811" s="8">
        <v>14</v>
      </c>
      <c r="M1811" s="116"/>
      <c r="P18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&lt;tr&gt;&lt;td&gt;60222-3150&lt;/td&gt;&lt;td&gt;3000mm span, 2400mm rise reinforced concrete box culvert, double barrel&lt;/td&gt;&lt;td&gt;m&lt;/td&gt;&lt;td&gt;10 FEET SPAN, 8 FEET RISE REINFORCED CONCRETE BOX CULVERT, DOUBLE BARREL&lt;/td&gt;&lt;td&gt;LNFT&lt;/td&gt;&lt;td&gt;0&lt;/td&gt;&lt;td&gt;3&lt;/td&gt;&lt;td&gt;N&lt;/td&gt;&lt;td&gt; &lt;/td&gt;&lt;td&gt;&lt;/td&gt;&lt;/tr&gt;</v>
      </c>
      <c r="Q1811" s="106" t="str">
        <f>IF(PayItems[[#This Row],[Date Added / Modified]]&gt;0,TEXT(PayItems[[#This Row],[Date Added / Modified]],"m/d/yyy"),"")</f>
        <v/>
      </c>
    </row>
    <row r="1812" spans="1:17" x14ac:dyDescent="0.3">
      <c r="A1812" s="6" t="s">
        <v>3433</v>
      </c>
      <c r="B1812" s="8" t="s">
        <v>3434</v>
      </c>
      <c r="C1812" s="8" t="s">
        <v>110</v>
      </c>
      <c r="D1812" s="8" t="s">
        <v>3435</v>
      </c>
      <c r="E1812" s="8" t="s">
        <v>63</v>
      </c>
      <c r="F1812" s="8">
        <v>0</v>
      </c>
      <c r="G1812" s="8">
        <v>3</v>
      </c>
      <c r="H1812" s="6" t="s">
        <v>344</v>
      </c>
      <c r="I1812" s="184" t="s">
        <v>11392</v>
      </c>
      <c r="J1812" s="184" t="s">
        <v>11392</v>
      </c>
      <c r="K1812" s="184" t="s">
        <v>11391</v>
      </c>
      <c r="L1812" s="8">
        <v>14</v>
      </c>
      <c r="M1812" s="116"/>
      <c r="P18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&lt;tr&gt;&lt;td&gt;60222-3200&lt;/td&gt;&lt;td&gt;3000mm span, 2700mm rise reinforced concrete box culvert, double barrel&lt;/td&gt;&lt;td&gt;m&lt;/td&gt;&lt;td&gt;10 FEET SPAN, 9 FEET RISE REINFORCED CONCRETE BOX CULVERT, DOUBLE BARREL&lt;/td&gt;&lt;td&gt;LNFT&lt;/td&gt;&lt;td&gt;0&lt;/td&gt;&lt;td&gt;3&lt;/td&gt;&lt;td&gt;N&lt;/td&gt;&lt;td&gt; &lt;/td&gt;&lt;td&gt;&lt;/td&gt;&lt;/tr&gt;</v>
      </c>
      <c r="Q1812" s="106" t="str">
        <f>IF(PayItems[[#This Row],[Date Added / Modified]]&gt;0,TEXT(PayItems[[#This Row],[Date Added / Modified]],"m/d/yyy"),"")</f>
        <v/>
      </c>
    </row>
    <row r="1813" spans="1:17" x14ac:dyDescent="0.3">
      <c r="A1813" s="6" t="s">
        <v>3436</v>
      </c>
      <c r="B1813" s="8" t="s">
        <v>3437</v>
      </c>
      <c r="C1813" s="8" t="s">
        <v>110</v>
      </c>
      <c r="D1813" s="8" t="s">
        <v>3438</v>
      </c>
      <c r="E1813" s="8" t="s">
        <v>63</v>
      </c>
      <c r="F1813" s="8">
        <v>0</v>
      </c>
      <c r="G1813" s="8">
        <v>3</v>
      </c>
      <c r="H1813" s="6" t="s">
        <v>344</v>
      </c>
      <c r="I1813" s="184" t="s">
        <v>11392</v>
      </c>
      <c r="J1813" s="184" t="s">
        <v>11392</v>
      </c>
      <c r="K1813" s="184" t="s">
        <v>11391</v>
      </c>
      <c r="L1813" s="8">
        <v>14</v>
      </c>
      <c r="M1813" s="116"/>
      <c r="P18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&lt;tr&gt;&lt;td&gt;60222-3250&lt;/td&gt;&lt;td&gt;3000mm span, 3000mm rise reinforced concrete box culvert, double barrel&lt;/td&gt;&lt;td&gt;m&lt;/td&gt;&lt;td&gt;10 FEET SPAN, 10 FEET RISE REINFORCED CONCRETE BOX CULVERT, DOUBLE BARREL&lt;/td&gt;&lt;td&gt;LNFT&lt;/td&gt;&lt;td&gt;0&lt;/td&gt;&lt;td&gt;3&lt;/td&gt;&lt;td&gt;N&lt;/td&gt;&lt;td&gt; &lt;/td&gt;&lt;td&gt;&lt;/td&gt;&lt;/tr&gt;</v>
      </c>
      <c r="Q1813" s="106" t="str">
        <f>IF(PayItems[[#This Row],[Date Added / Modified]]&gt;0,TEXT(PayItems[[#This Row],[Date Added / Modified]],"m/d/yyy"),"")</f>
        <v/>
      </c>
    </row>
    <row r="1814" spans="1:17" x14ac:dyDescent="0.3">
      <c r="A1814" s="6" t="s">
        <v>3439</v>
      </c>
      <c r="B1814" s="8" t="s">
        <v>3440</v>
      </c>
      <c r="C1814" s="8" t="s">
        <v>110</v>
      </c>
      <c r="D1814" s="8" t="s">
        <v>3441</v>
      </c>
      <c r="E1814" s="8" t="s">
        <v>63</v>
      </c>
      <c r="F1814" s="8">
        <v>0</v>
      </c>
      <c r="G1814" s="8">
        <v>3</v>
      </c>
      <c r="H1814" s="6" t="s">
        <v>344</v>
      </c>
      <c r="I1814" s="184" t="s">
        <v>11392</v>
      </c>
      <c r="J1814" s="184" t="s">
        <v>11392</v>
      </c>
      <c r="K1814" s="184" t="s">
        <v>11391</v>
      </c>
      <c r="L1814" s="8">
        <v>14</v>
      </c>
      <c r="M1814" s="116"/>
      <c r="P18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&lt;tr&gt;&lt;td&gt;60222-3300&lt;/td&gt;&lt;td&gt;3000mm span, 3300mm rise reinforced concrete box culvert, double barrel&lt;/td&gt;&lt;td&gt;m&lt;/td&gt;&lt;td&gt;10 FEET SPAN, 11 FEET RISE REINFORCED CONCRETE BOX CULVERT, DOUBLE BARREL&lt;/td&gt;&lt;td&gt;LNFT&lt;/td&gt;&lt;td&gt;0&lt;/td&gt;&lt;td&gt;3&lt;/td&gt;&lt;td&gt;N&lt;/td&gt;&lt;td&gt; &lt;/td&gt;&lt;td&gt;&lt;/td&gt;&lt;/tr&gt;</v>
      </c>
      <c r="Q1814" s="106" t="str">
        <f>IF(PayItems[[#This Row],[Date Added / Modified]]&gt;0,TEXT(PayItems[[#This Row],[Date Added / Modified]],"m/d/yyy"),"")</f>
        <v/>
      </c>
    </row>
    <row r="1815" spans="1:17" x14ac:dyDescent="0.3">
      <c r="A1815" s="6" t="s">
        <v>3442</v>
      </c>
      <c r="B1815" s="8" t="s">
        <v>3443</v>
      </c>
      <c r="C1815" s="8" t="s">
        <v>110</v>
      </c>
      <c r="D1815" s="8" t="s">
        <v>3444</v>
      </c>
      <c r="E1815" s="8" t="s">
        <v>63</v>
      </c>
      <c r="F1815" s="8">
        <v>0</v>
      </c>
      <c r="G1815" s="8">
        <v>3</v>
      </c>
      <c r="H1815" s="6" t="s">
        <v>344</v>
      </c>
      <c r="I1815" s="184" t="s">
        <v>11392</v>
      </c>
      <c r="J1815" s="184" t="s">
        <v>11392</v>
      </c>
      <c r="K1815" s="184" t="s">
        <v>11391</v>
      </c>
      <c r="L1815" s="8">
        <v>14</v>
      </c>
      <c r="M1815" s="116"/>
      <c r="P18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&lt;tr&gt;&lt;td&gt;60222-3350&lt;/td&gt;&lt;td&gt;3000mm span, 3600mm rise reinforced concrete box culvert, double barrel&lt;/td&gt;&lt;td&gt;m&lt;/td&gt;&lt;td&gt;10 FEET SPAN, 12 FEET RISE REINFORCED CONCRETE BOX CULVERT, DOUBLE BARREL&lt;/td&gt;&lt;td&gt;LNFT&lt;/td&gt;&lt;td&gt;0&lt;/td&gt;&lt;td&gt;3&lt;/td&gt;&lt;td&gt;N&lt;/td&gt;&lt;td&gt; &lt;/td&gt;&lt;td&gt;&lt;/td&gt;&lt;/tr&gt;</v>
      </c>
      <c r="Q1815" s="106" t="str">
        <f>IF(PayItems[[#This Row],[Date Added / Modified]]&gt;0,TEXT(PayItems[[#This Row],[Date Added / Modified]],"m/d/yyy"),"")</f>
        <v/>
      </c>
    </row>
    <row r="1816" spans="1:17" x14ac:dyDescent="0.3">
      <c r="A1816" s="6" t="s">
        <v>3445</v>
      </c>
      <c r="B1816" s="8" t="s">
        <v>3446</v>
      </c>
      <c r="C1816" s="8" t="s">
        <v>110</v>
      </c>
      <c r="D1816" s="8" t="s">
        <v>3447</v>
      </c>
      <c r="E1816" s="8" t="s">
        <v>63</v>
      </c>
      <c r="F1816" s="8">
        <v>0</v>
      </c>
      <c r="G1816" s="8">
        <v>3</v>
      </c>
      <c r="H1816" s="6" t="s">
        <v>344</v>
      </c>
      <c r="I1816" s="184" t="s">
        <v>11392</v>
      </c>
      <c r="J1816" s="184" t="s">
        <v>11392</v>
      </c>
      <c r="K1816" s="184" t="s">
        <v>11391</v>
      </c>
      <c r="L1816" s="8">
        <v>14</v>
      </c>
      <c r="M1816" s="116"/>
      <c r="P18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&lt;tr&gt;&lt;td&gt;60222-3400&lt;/td&gt;&lt;td&gt;3000mm span, 4200mm rise reinforced concrete box culvert, double barrel&lt;/td&gt;&lt;td&gt;m&lt;/td&gt;&lt;td&gt;10 FEET SPAN, 14 FEET RISE REINFORCED CONCRETE BOX CULVERT, DOUBLE BARREL&lt;/td&gt;&lt;td&gt;LNFT&lt;/td&gt;&lt;td&gt;0&lt;/td&gt;&lt;td&gt;3&lt;/td&gt;&lt;td&gt;N&lt;/td&gt;&lt;td&gt; &lt;/td&gt;&lt;td&gt;&lt;/td&gt;&lt;/tr&gt;</v>
      </c>
      <c r="Q1816" s="106" t="str">
        <f>IF(PayItems[[#This Row],[Date Added / Modified]]&gt;0,TEXT(PayItems[[#This Row],[Date Added / Modified]],"m/d/yyy"),"")</f>
        <v/>
      </c>
    </row>
    <row r="1817" spans="1:17" x14ac:dyDescent="0.3">
      <c r="A1817" s="6" t="s">
        <v>3448</v>
      </c>
      <c r="B1817" s="8" t="s">
        <v>3449</v>
      </c>
      <c r="C1817" s="8" t="s">
        <v>110</v>
      </c>
      <c r="D1817" s="8" t="s">
        <v>3450</v>
      </c>
      <c r="E1817" s="8" t="s">
        <v>63</v>
      </c>
      <c r="F1817" s="8">
        <v>0</v>
      </c>
      <c r="G1817" s="8">
        <v>3</v>
      </c>
      <c r="H1817" s="6" t="s">
        <v>344</v>
      </c>
      <c r="I1817" s="184" t="s">
        <v>11392</v>
      </c>
      <c r="J1817" s="184" t="s">
        <v>11392</v>
      </c>
      <c r="K1817" s="184" t="s">
        <v>11391</v>
      </c>
      <c r="L1817" s="8">
        <v>14</v>
      </c>
      <c r="M1817" s="116"/>
      <c r="P18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&lt;tr&gt;&lt;td&gt;60222-3450&lt;/td&gt;&lt;td&gt;3000mm span, 4800mm rise reinforced concrete box culvert, double barrel&lt;/td&gt;&lt;td&gt;m&lt;/td&gt;&lt;td&gt;10 FEET SPAN, 16 FEET RISE REINFORCED CONCRETE BOX CULVERT, DOUBLE BARREL&lt;/td&gt;&lt;td&gt;LNFT&lt;/td&gt;&lt;td&gt;0&lt;/td&gt;&lt;td&gt;3&lt;/td&gt;&lt;td&gt;N&lt;/td&gt;&lt;td&gt; &lt;/td&gt;&lt;td&gt;&lt;/td&gt;&lt;/tr&gt;</v>
      </c>
      <c r="Q1817" s="106" t="str">
        <f>IF(PayItems[[#This Row],[Date Added / Modified]]&gt;0,TEXT(PayItems[[#This Row],[Date Added / Modified]],"m/d/yyy"),"")</f>
        <v/>
      </c>
    </row>
    <row r="1818" spans="1:17" x14ac:dyDescent="0.3">
      <c r="A1818" s="6" t="s">
        <v>3451</v>
      </c>
      <c r="B1818" s="8" t="s">
        <v>3452</v>
      </c>
      <c r="C1818" s="8" t="s">
        <v>110</v>
      </c>
      <c r="D1818" s="8" t="s">
        <v>3453</v>
      </c>
      <c r="E1818" s="8" t="s">
        <v>63</v>
      </c>
      <c r="F1818" s="8">
        <v>0</v>
      </c>
      <c r="G1818" s="8">
        <v>3</v>
      </c>
      <c r="H1818" s="6" t="s">
        <v>344</v>
      </c>
      <c r="I1818" s="184" t="s">
        <v>11392</v>
      </c>
      <c r="J1818" s="184" t="s">
        <v>11392</v>
      </c>
      <c r="K1818" s="184" t="s">
        <v>11391</v>
      </c>
      <c r="L1818" s="8">
        <v>14</v>
      </c>
      <c r="M1818" s="116"/>
      <c r="P18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&lt;tr&gt;&lt;td&gt;60222-3500&lt;/td&gt;&lt;td&gt;3300mm span, 1500mm rise reinforced concrete box culvert, double barrel&lt;/td&gt;&lt;td&gt;m&lt;/td&gt;&lt;td&gt;11 FEET SPAN, 5 FEET RISE REINFORCED CONCRETE BOX CULVERT, DOUBLE BARREL&lt;/td&gt;&lt;td&gt;LNFT&lt;/td&gt;&lt;td&gt;0&lt;/td&gt;&lt;td&gt;3&lt;/td&gt;&lt;td&gt;N&lt;/td&gt;&lt;td&gt; &lt;/td&gt;&lt;td&gt;&lt;/td&gt;&lt;/tr&gt;</v>
      </c>
      <c r="Q1818" s="106" t="str">
        <f>IF(PayItems[[#This Row],[Date Added / Modified]]&gt;0,TEXT(PayItems[[#This Row],[Date Added / Modified]],"m/d/yyy"),"")</f>
        <v/>
      </c>
    </row>
    <row r="1819" spans="1:17" x14ac:dyDescent="0.3">
      <c r="A1819" s="6" t="s">
        <v>3454</v>
      </c>
      <c r="B1819" s="8" t="s">
        <v>3455</v>
      </c>
      <c r="C1819" s="8" t="s">
        <v>110</v>
      </c>
      <c r="D1819" s="8" t="s">
        <v>3456</v>
      </c>
      <c r="E1819" s="8" t="s">
        <v>63</v>
      </c>
      <c r="F1819" s="8">
        <v>0</v>
      </c>
      <c r="G1819" s="8">
        <v>3</v>
      </c>
      <c r="H1819" s="6" t="s">
        <v>344</v>
      </c>
      <c r="I1819" s="184" t="s">
        <v>11392</v>
      </c>
      <c r="J1819" s="184" t="s">
        <v>11392</v>
      </c>
      <c r="K1819" s="184" t="s">
        <v>11391</v>
      </c>
      <c r="L1819" s="8">
        <v>14</v>
      </c>
      <c r="M1819" s="116"/>
      <c r="P18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&lt;tr&gt;&lt;td&gt;60222-3550&lt;/td&gt;&lt;td&gt;3300mm span, 1800mm rise reinforced concrete box culvert, double barrel&lt;/td&gt;&lt;td&gt;m&lt;/td&gt;&lt;td&gt;11 FEET SPAN, 6 FEET RISE REINFORCED CONCRETE BOX CULVERT, DOUBLE BARREL&lt;/td&gt;&lt;td&gt;LNFT&lt;/td&gt;&lt;td&gt;0&lt;/td&gt;&lt;td&gt;3&lt;/td&gt;&lt;td&gt;N&lt;/td&gt;&lt;td&gt; &lt;/td&gt;&lt;td&gt;&lt;/td&gt;&lt;/tr&gt;</v>
      </c>
      <c r="Q1819" s="106" t="str">
        <f>IF(PayItems[[#This Row],[Date Added / Modified]]&gt;0,TEXT(PayItems[[#This Row],[Date Added / Modified]],"m/d/yyy"),"")</f>
        <v/>
      </c>
    </row>
    <row r="1820" spans="1:17" x14ac:dyDescent="0.3">
      <c r="A1820" s="6" t="s">
        <v>3457</v>
      </c>
      <c r="B1820" s="8" t="s">
        <v>3458</v>
      </c>
      <c r="C1820" s="8" t="s">
        <v>110</v>
      </c>
      <c r="D1820" s="8" t="s">
        <v>3459</v>
      </c>
      <c r="E1820" s="8" t="s">
        <v>63</v>
      </c>
      <c r="F1820" s="8">
        <v>0</v>
      </c>
      <c r="G1820" s="8">
        <v>3</v>
      </c>
      <c r="H1820" s="6" t="s">
        <v>344</v>
      </c>
      <c r="I1820" s="184" t="s">
        <v>11392</v>
      </c>
      <c r="J1820" s="184" t="s">
        <v>11392</v>
      </c>
      <c r="K1820" s="184" t="s">
        <v>11391</v>
      </c>
      <c r="L1820" s="8">
        <v>14</v>
      </c>
      <c r="M1820" s="116"/>
      <c r="P18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&lt;tr&gt;&lt;td&gt;60222-3600&lt;/td&gt;&lt;td&gt;3300mm span, 2100mm rise reinforced concrete box culvert, double barrel&lt;/td&gt;&lt;td&gt;m&lt;/td&gt;&lt;td&gt;11 FEET SPAN, 7 FEET RISE REINFORCED CONCRETE BOX CULVERT, DOUBLE BARREL&lt;/td&gt;&lt;td&gt;LNFT&lt;/td&gt;&lt;td&gt;0&lt;/td&gt;&lt;td&gt;3&lt;/td&gt;&lt;td&gt;N&lt;/td&gt;&lt;td&gt; &lt;/td&gt;&lt;td&gt;&lt;/td&gt;&lt;/tr&gt;</v>
      </c>
      <c r="Q1820" s="106" t="str">
        <f>IF(PayItems[[#This Row],[Date Added / Modified]]&gt;0,TEXT(PayItems[[#This Row],[Date Added / Modified]],"m/d/yyy"),"")</f>
        <v/>
      </c>
    </row>
    <row r="1821" spans="1:17" x14ac:dyDescent="0.3">
      <c r="A1821" s="6" t="s">
        <v>3460</v>
      </c>
      <c r="B1821" s="8" t="s">
        <v>3461</v>
      </c>
      <c r="C1821" s="8" t="s">
        <v>110</v>
      </c>
      <c r="D1821" s="8" t="s">
        <v>3462</v>
      </c>
      <c r="E1821" s="8" t="s">
        <v>63</v>
      </c>
      <c r="F1821" s="8">
        <v>0</v>
      </c>
      <c r="G1821" s="8">
        <v>3</v>
      </c>
      <c r="H1821" s="6" t="s">
        <v>344</v>
      </c>
      <c r="I1821" s="184" t="s">
        <v>11392</v>
      </c>
      <c r="J1821" s="184" t="s">
        <v>11392</v>
      </c>
      <c r="K1821" s="184" t="s">
        <v>11391</v>
      </c>
      <c r="L1821" s="8">
        <v>14</v>
      </c>
      <c r="M1821" s="116"/>
      <c r="P18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&lt;tr&gt;&lt;td&gt;60222-3650&lt;/td&gt;&lt;td&gt;3300mm span, 2400mm rise reinforced concrete box culvert, double barrel&lt;/td&gt;&lt;td&gt;m&lt;/td&gt;&lt;td&gt;11 FEET SPAN, 8 FEET RISE REINFORCED CONCRETE BOX CULVERT, DOUBLE BARREL&lt;/td&gt;&lt;td&gt;LNFT&lt;/td&gt;&lt;td&gt;0&lt;/td&gt;&lt;td&gt;3&lt;/td&gt;&lt;td&gt;N&lt;/td&gt;&lt;td&gt; &lt;/td&gt;&lt;td&gt;&lt;/td&gt;&lt;/tr&gt;</v>
      </c>
      <c r="Q1821" s="106" t="str">
        <f>IF(PayItems[[#This Row],[Date Added / Modified]]&gt;0,TEXT(PayItems[[#This Row],[Date Added / Modified]],"m/d/yyy"),"")</f>
        <v/>
      </c>
    </row>
    <row r="1822" spans="1:17" x14ac:dyDescent="0.3">
      <c r="A1822" s="6" t="s">
        <v>3463</v>
      </c>
      <c r="B1822" s="8" t="s">
        <v>3464</v>
      </c>
      <c r="C1822" s="8" t="s">
        <v>110</v>
      </c>
      <c r="D1822" s="8" t="s">
        <v>3465</v>
      </c>
      <c r="E1822" s="8" t="s">
        <v>63</v>
      </c>
      <c r="F1822" s="8">
        <v>0</v>
      </c>
      <c r="G1822" s="8">
        <v>3</v>
      </c>
      <c r="H1822" s="6" t="s">
        <v>344</v>
      </c>
      <c r="I1822" s="184" t="s">
        <v>11392</v>
      </c>
      <c r="J1822" s="184" t="s">
        <v>11392</v>
      </c>
      <c r="K1822" s="184" t="s">
        <v>11391</v>
      </c>
      <c r="L1822" s="8">
        <v>14</v>
      </c>
      <c r="M1822" s="116"/>
      <c r="P18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&lt;tr&gt;&lt;td&gt;60222-3700&lt;/td&gt;&lt;td&gt;3300mm span, 2700mm rise reinforced concrete box culvert, double barrel&lt;/td&gt;&lt;td&gt;m&lt;/td&gt;&lt;td&gt;11 FEET SPAN, 9 FEET RISE REINFORCED CONCRETE BOX CULVERT, DOUBLE BARREL&lt;/td&gt;&lt;td&gt;LNFT&lt;/td&gt;&lt;td&gt;0&lt;/td&gt;&lt;td&gt;3&lt;/td&gt;&lt;td&gt;N&lt;/td&gt;&lt;td&gt; &lt;/td&gt;&lt;td&gt;&lt;/td&gt;&lt;/tr&gt;</v>
      </c>
      <c r="Q1822" s="106" t="str">
        <f>IF(PayItems[[#This Row],[Date Added / Modified]]&gt;0,TEXT(PayItems[[#This Row],[Date Added / Modified]],"m/d/yyy"),"")</f>
        <v/>
      </c>
    </row>
    <row r="1823" spans="1:17" x14ac:dyDescent="0.3">
      <c r="A1823" s="6" t="s">
        <v>3466</v>
      </c>
      <c r="B1823" s="8" t="s">
        <v>3467</v>
      </c>
      <c r="C1823" s="8" t="s">
        <v>110</v>
      </c>
      <c r="D1823" s="8" t="s">
        <v>3468</v>
      </c>
      <c r="E1823" s="8" t="s">
        <v>63</v>
      </c>
      <c r="F1823" s="8">
        <v>0</v>
      </c>
      <c r="G1823" s="8">
        <v>3</v>
      </c>
      <c r="H1823" s="6" t="s">
        <v>344</v>
      </c>
      <c r="I1823" s="184" t="s">
        <v>11392</v>
      </c>
      <c r="J1823" s="184" t="s">
        <v>11392</v>
      </c>
      <c r="K1823" s="184" t="s">
        <v>11391</v>
      </c>
      <c r="L1823" s="8">
        <v>14</v>
      </c>
      <c r="M1823" s="116"/>
      <c r="P18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&lt;tr&gt;&lt;td&gt;60222-3750&lt;/td&gt;&lt;td&gt;3300mm span, 3000mm rise reinforced concrete box culvert, double barrel&lt;/td&gt;&lt;td&gt;m&lt;/td&gt;&lt;td&gt;11 FEET SPAN, 10 FEET RISE REINFORCED CONCRETE BOX CULVERT, DOUBLE BARREL&lt;/td&gt;&lt;td&gt;LNFT&lt;/td&gt;&lt;td&gt;0&lt;/td&gt;&lt;td&gt;3&lt;/td&gt;&lt;td&gt;N&lt;/td&gt;&lt;td&gt; &lt;/td&gt;&lt;td&gt;&lt;/td&gt;&lt;/tr&gt;</v>
      </c>
      <c r="Q1823" s="106" t="str">
        <f>IF(PayItems[[#This Row],[Date Added / Modified]]&gt;0,TEXT(PayItems[[#This Row],[Date Added / Modified]],"m/d/yyy"),"")</f>
        <v/>
      </c>
    </row>
    <row r="1824" spans="1:17" x14ac:dyDescent="0.3">
      <c r="A1824" s="6" t="s">
        <v>3469</v>
      </c>
      <c r="B1824" s="8" t="s">
        <v>3470</v>
      </c>
      <c r="C1824" s="8" t="s">
        <v>110</v>
      </c>
      <c r="D1824" s="8" t="s">
        <v>3471</v>
      </c>
      <c r="E1824" s="8" t="s">
        <v>63</v>
      </c>
      <c r="F1824" s="8">
        <v>0</v>
      </c>
      <c r="G1824" s="8">
        <v>3</v>
      </c>
      <c r="H1824" s="6" t="s">
        <v>344</v>
      </c>
      <c r="I1824" s="184" t="s">
        <v>11392</v>
      </c>
      <c r="J1824" s="184" t="s">
        <v>11392</v>
      </c>
      <c r="K1824" s="184" t="s">
        <v>11391</v>
      </c>
      <c r="L1824" s="8">
        <v>14</v>
      </c>
      <c r="M1824" s="116"/>
      <c r="P18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&lt;tr&gt;&lt;td&gt;60222-3800&lt;/td&gt;&lt;td&gt;3300mm span, 3300mm rise reinforced concrete box culvert, double barrel&lt;/td&gt;&lt;td&gt;m&lt;/td&gt;&lt;td&gt;11 FEET SPAN, 11 FEET RISE REINFORCED CONCRETE BOX CULVERT, DOUBLE BARREL&lt;/td&gt;&lt;td&gt;LNFT&lt;/td&gt;&lt;td&gt;0&lt;/td&gt;&lt;td&gt;3&lt;/td&gt;&lt;td&gt;N&lt;/td&gt;&lt;td&gt; &lt;/td&gt;&lt;td&gt;&lt;/td&gt;&lt;/tr&gt;</v>
      </c>
      <c r="Q1824" s="106" t="str">
        <f>IF(PayItems[[#This Row],[Date Added / Modified]]&gt;0,TEXT(PayItems[[#This Row],[Date Added / Modified]],"m/d/yyy"),"")</f>
        <v/>
      </c>
    </row>
    <row r="1825" spans="1:17" x14ac:dyDescent="0.3">
      <c r="A1825" s="6" t="s">
        <v>3472</v>
      </c>
      <c r="B1825" s="8" t="s">
        <v>3473</v>
      </c>
      <c r="C1825" s="8" t="s">
        <v>110</v>
      </c>
      <c r="D1825" s="8" t="s">
        <v>3474</v>
      </c>
      <c r="E1825" s="8" t="s">
        <v>63</v>
      </c>
      <c r="F1825" s="8">
        <v>0</v>
      </c>
      <c r="G1825" s="8">
        <v>3</v>
      </c>
      <c r="H1825" s="6" t="s">
        <v>344</v>
      </c>
      <c r="I1825" s="184" t="s">
        <v>11392</v>
      </c>
      <c r="J1825" s="184" t="s">
        <v>11392</v>
      </c>
      <c r="K1825" s="184" t="s">
        <v>11391</v>
      </c>
      <c r="L1825" s="8">
        <v>14</v>
      </c>
      <c r="M1825" s="116"/>
      <c r="P18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&lt;tr&gt;&lt;td&gt;60222-3850&lt;/td&gt;&lt;td&gt;3300mm span, 3600mm rise reinforced concrete box culvert, double barrel&lt;/td&gt;&lt;td&gt;m&lt;/td&gt;&lt;td&gt;11 FEET SPAN, 12 FEET RISE REINFORCED CONCRETE BOX CULVERT, DOUBLE BARREL&lt;/td&gt;&lt;td&gt;LNFT&lt;/td&gt;&lt;td&gt;0&lt;/td&gt;&lt;td&gt;3&lt;/td&gt;&lt;td&gt;N&lt;/td&gt;&lt;td&gt; &lt;/td&gt;&lt;td&gt;&lt;/td&gt;&lt;/tr&gt;</v>
      </c>
      <c r="Q1825" s="106" t="str">
        <f>IF(PayItems[[#This Row],[Date Added / Modified]]&gt;0,TEXT(PayItems[[#This Row],[Date Added / Modified]],"m/d/yyy"),"")</f>
        <v/>
      </c>
    </row>
    <row r="1826" spans="1:17" x14ac:dyDescent="0.3">
      <c r="A1826" s="6" t="s">
        <v>3475</v>
      </c>
      <c r="B1826" s="8" t="s">
        <v>3476</v>
      </c>
      <c r="C1826" s="8" t="s">
        <v>110</v>
      </c>
      <c r="D1826" s="8" t="s">
        <v>3477</v>
      </c>
      <c r="E1826" s="8" t="s">
        <v>63</v>
      </c>
      <c r="F1826" s="8">
        <v>0</v>
      </c>
      <c r="G1826" s="8">
        <v>3</v>
      </c>
      <c r="H1826" s="6" t="s">
        <v>344</v>
      </c>
      <c r="I1826" s="184" t="s">
        <v>11392</v>
      </c>
      <c r="J1826" s="184" t="s">
        <v>11392</v>
      </c>
      <c r="K1826" s="184" t="s">
        <v>11391</v>
      </c>
      <c r="L1826" s="8">
        <v>14</v>
      </c>
      <c r="M1826" s="116"/>
      <c r="P18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&lt;tr&gt;&lt;td&gt;60222-3900&lt;/td&gt;&lt;td&gt;3300mm span, 4200mm rise reinforced concrete box culvert, double barrel&lt;/td&gt;&lt;td&gt;m&lt;/td&gt;&lt;td&gt;11 FEET SPAN, 14 FEET RISE REINFORCED CONCRETE BOX CULVERT, DOUBLE BARREL&lt;/td&gt;&lt;td&gt;LNFT&lt;/td&gt;&lt;td&gt;0&lt;/td&gt;&lt;td&gt;3&lt;/td&gt;&lt;td&gt;N&lt;/td&gt;&lt;td&gt; &lt;/td&gt;&lt;td&gt;&lt;/td&gt;&lt;/tr&gt;</v>
      </c>
      <c r="Q1826" s="106" t="str">
        <f>IF(PayItems[[#This Row],[Date Added / Modified]]&gt;0,TEXT(PayItems[[#This Row],[Date Added / Modified]],"m/d/yyy"),"")</f>
        <v/>
      </c>
    </row>
    <row r="1827" spans="1:17" x14ac:dyDescent="0.3">
      <c r="A1827" s="6" t="s">
        <v>3478</v>
      </c>
      <c r="B1827" s="8" t="s">
        <v>3479</v>
      </c>
      <c r="C1827" s="8" t="s">
        <v>110</v>
      </c>
      <c r="D1827" s="8" t="s">
        <v>3480</v>
      </c>
      <c r="E1827" s="8" t="s">
        <v>63</v>
      </c>
      <c r="F1827" s="8">
        <v>0</v>
      </c>
      <c r="G1827" s="8">
        <v>3</v>
      </c>
      <c r="H1827" s="6" t="s">
        <v>344</v>
      </c>
      <c r="I1827" s="184" t="s">
        <v>11392</v>
      </c>
      <c r="J1827" s="184" t="s">
        <v>11392</v>
      </c>
      <c r="K1827" s="184" t="s">
        <v>11391</v>
      </c>
      <c r="L1827" s="8">
        <v>14</v>
      </c>
      <c r="M1827" s="116"/>
      <c r="P18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&lt;tr&gt;&lt;td&gt;60222-3950&lt;/td&gt;&lt;td&gt;3300mm span, 4800mm rise reinforced concrete box culvert, double barrel&lt;/td&gt;&lt;td&gt;m&lt;/td&gt;&lt;td&gt;11 FEET SPAN, 16 FEET RISE REINFORCED CONCRETE BOX CULVERT, DOUBLE BARREL&lt;/td&gt;&lt;td&gt;LNFT&lt;/td&gt;&lt;td&gt;0&lt;/td&gt;&lt;td&gt;3&lt;/td&gt;&lt;td&gt;N&lt;/td&gt;&lt;td&gt; &lt;/td&gt;&lt;td&gt;&lt;/td&gt;&lt;/tr&gt;</v>
      </c>
      <c r="Q1827" s="106" t="str">
        <f>IF(PayItems[[#This Row],[Date Added / Modified]]&gt;0,TEXT(PayItems[[#This Row],[Date Added / Modified]],"m/d/yyy"),"")</f>
        <v/>
      </c>
    </row>
    <row r="1828" spans="1:17" x14ac:dyDescent="0.3">
      <c r="A1828" s="6" t="s">
        <v>3481</v>
      </c>
      <c r="B1828" s="8" t="s">
        <v>3482</v>
      </c>
      <c r="C1828" s="8" t="s">
        <v>110</v>
      </c>
      <c r="D1828" s="8" t="s">
        <v>3483</v>
      </c>
      <c r="E1828" s="8" t="s">
        <v>63</v>
      </c>
      <c r="F1828" s="8">
        <v>0</v>
      </c>
      <c r="G1828" s="8">
        <v>3</v>
      </c>
      <c r="H1828" s="6" t="s">
        <v>344</v>
      </c>
      <c r="I1828" s="184" t="s">
        <v>11392</v>
      </c>
      <c r="J1828" s="184" t="s">
        <v>11392</v>
      </c>
      <c r="K1828" s="184" t="s">
        <v>11391</v>
      </c>
      <c r="L1828" s="8">
        <v>14</v>
      </c>
      <c r="M1828" s="116"/>
      <c r="P18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&lt;tr&gt;&lt;td&gt;60222-4000&lt;/td&gt;&lt;td&gt;3600mm span, 2100mm rise reinforced concrete box culvert, double barrel&lt;/td&gt;&lt;td&gt;m&lt;/td&gt;&lt;td&gt;12 FEET SPAN, 7 FEET RISE REINFORCED CONCRETE BOX CULVERT, DOUBLE BARREL&lt;/td&gt;&lt;td&gt;LNFT&lt;/td&gt;&lt;td&gt;0&lt;/td&gt;&lt;td&gt;3&lt;/td&gt;&lt;td&gt;N&lt;/td&gt;&lt;td&gt; &lt;/td&gt;&lt;td&gt;&lt;/td&gt;&lt;/tr&gt;</v>
      </c>
      <c r="Q1828" s="106" t="str">
        <f>IF(PayItems[[#This Row],[Date Added / Modified]]&gt;0,TEXT(PayItems[[#This Row],[Date Added / Modified]],"m/d/yyy"),"")</f>
        <v/>
      </c>
    </row>
    <row r="1829" spans="1:17" x14ac:dyDescent="0.3">
      <c r="A1829" s="6" t="s">
        <v>3484</v>
      </c>
      <c r="B1829" s="8" t="s">
        <v>3485</v>
      </c>
      <c r="C1829" s="8" t="s">
        <v>110</v>
      </c>
      <c r="D1829" s="8" t="s">
        <v>3486</v>
      </c>
      <c r="E1829" s="8" t="s">
        <v>63</v>
      </c>
      <c r="F1829" s="8">
        <v>0</v>
      </c>
      <c r="G1829" s="8">
        <v>3</v>
      </c>
      <c r="H1829" s="6" t="s">
        <v>344</v>
      </c>
      <c r="I1829" s="184" t="s">
        <v>11392</v>
      </c>
      <c r="J1829" s="184" t="s">
        <v>11392</v>
      </c>
      <c r="K1829" s="184" t="s">
        <v>11391</v>
      </c>
      <c r="L1829" s="8">
        <v>14</v>
      </c>
      <c r="M1829" s="116"/>
      <c r="P18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&lt;tr&gt;&lt;td&gt;60222-4050&lt;/td&gt;&lt;td&gt;3600mm span, 2400mm rise reinforced concrete box culvert, double barrel&lt;/td&gt;&lt;td&gt;m&lt;/td&gt;&lt;td&gt;12 FEET SPAN, 8 FEET RISE REINFORCED CONCRETE BOX CULVERT, DOUBLE BARREL&lt;/td&gt;&lt;td&gt;LNFT&lt;/td&gt;&lt;td&gt;0&lt;/td&gt;&lt;td&gt;3&lt;/td&gt;&lt;td&gt;N&lt;/td&gt;&lt;td&gt; &lt;/td&gt;&lt;td&gt;&lt;/td&gt;&lt;/tr&gt;</v>
      </c>
      <c r="Q1829" s="106" t="str">
        <f>IF(PayItems[[#This Row],[Date Added / Modified]]&gt;0,TEXT(PayItems[[#This Row],[Date Added / Modified]],"m/d/yyy"),"")</f>
        <v/>
      </c>
    </row>
    <row r="1830" spans="1:17" x14ac:dyDescent="0.3">
      <c r="A1830" s="6" t="s">
        <v>3487</v>
      </c>
      <c r="B1830" s="8" t="s">
        <v>3488</v>
      </c>
      <c r="C1830" s="8" t="s">
        <v>110</v>
      </c>
      <c r="D1830" s="8" t="s">
        <v>3489</v>
      </c>
      <c r="E1830" s="8" t="s">
        <v>63</v>
      </c>
      <c r="F1830" s="8">
        <v>0</v>
      </c>
      <c r="G1830" s="8">
        <v>3</v>
      </c>
      <c r="H1830" s="6" t="s">
        <v>344</v>
      </c>
      <c r="I1830" s="184" t="s">
        <v>11392</v>
      </c>
      <c r="J1830" s="184" t="s">
        <v>11392</v>
      </c>
      <c r="K1830" s="184" t="s">
        <v>11391</v>
      </c>
      <c r="L1830" s="8">
        <v>14</v>
      </c>
      <c r="M1830" s="116"/>
      <c r="P18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&lt;tr&gt;&lt;td&gt;60222-4100&lt;/td&gt;&lt;td&gt;3600mm span, 2700mm rise reinforced concrete box culvert, double barrel&lt;/td&gt;&lt;td&gt;m&lt;/td&gt;&lt;td&gt;12 FEET SPAN, 9 FEET RISE REINFORCED CONCRETE BOX CULVERT, DOUBLE BARREL&lt;/td&gt;&lt;td&gt;LNFT&lt;/td&gt;&lt;td&gt;0&lt;/td&gt;&lt;td&gt;3&lt;/td&gt;&lt;td&gt;N&lt;/td&gt;&lt;td&gt; &lt;/td&gt;&lt;td&gt;&lt;/td&gt;&lt;/tr&gt;</v>
      </c>
      <c r="Q1830" s="106" t="str">
        <f>IF(PayItems[[#This Row],[Date Added / Modified]]&gt;0,TEXT(PayItems[[#This Row],[Date Added / Modified]],"m/d/yyy"),"")</f>
        <v/>
      </c>
    </row>
    <row r="1831" spans="1:17" x14ac:dyDescent="0.3">
      <c r="A1831" s="6" t="s">
        <v>3490</v>
      </c>
      <c r="B1831" s="8" t="s">
        <v>3491</v>
      </c>
      <c r="C1831" s="8" t="s">
        <v>110</v>
      </c>
      <c r="D1831" s="8" t="s">
        <v>3492</v>
      </c>
      <c r="E1831" s="8" t="s">
        <v>63</v>
      </c>
      <c r="F1831" s="8">
        <v>0</v>
      </c>
      <c r="G1831" s="8">
        <v>3</v>
      </c>
      <c r="H1831" s="6" t="s">
        <v>344</v>
      </c>
      <c r="I1831" s="184" t="s">
        <v>11392</v>
      </c>
      <c r="J1831" s="184" t="s">
        <v>11392</v>
      </c>
      <c r="K1831" s="184" t="s">
        <v>11391</v>
      </c>
      <c r="L1831" s="8">
        <v>14</v>
      </c>
      <c r="M1831" s="116"/>
      <c r="P18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&lt;tr&gt;&lt;td&gt;60222-4150&lt;/td&gt;&lt;td&gt;3600mm span, 3000mm rise reinforced concrete box culvert, double barrel&lt;/td&gt;&lt;td&gt;m&lt;/td&gt;&lt;td&gt;12 FEET SPAN, 10 FEET RISE REINFORCED CONCRETE BOX CULVERT, DOUBLE BARREL&lt;/td&gt;&lt;td&gt;LNFT&lt;/td&gt;&lt;td&gt;0&lt;/td&gt;&lt;td&gt;3&lt;/td&gt;&lt;td&gt;N&lt;/td&gt;&lt;td&gt; &lt;/td&gt;&lt;td&gt;&lt;/td&gt;&lt;/tr&gt;</v>
      </c>
      <c r="Q1831" s="106" t="str">
        <f>IF(PayItems[[#This Row],[Date Added / Modified]]&gt;0,TEXT(PayItems[[#This Row],[Date Added / Modified]],"m/d/yyy"),"")</f>
        <v/>
      </c>
    </row>
    <row r="1832" spans="1:17" x14ac:dyDescent="0.3">
      <c r="A1832" s="6" t="s">
        <v>3493</v>
      </c>
      <c r="B1832" s="8" t="s">
        <v>3494</v>
      </c>
      <c r="C1832" s="8" t="s">
        <v>110</v>
      </c>
      <c r="D1832" s="8" t="s">
        <v>3495</v>
      </c>
      <c r="E1832" s="8" t="s">
        <v>63</v>
      </c>
      <c r="F1832" s="8">
        <v>0</v>
      </c>
      <c r="G1832" s="8">
        <v>3</v>
      </c>
      <c r="H1832" s="6" t="s">
        <v>344</v>
      </c>
      <c r="I1832" s="184" t="s">
        <v>11392</v>
      </c>
      <c r="J1832" s="184" t="s">
        <v>11392</v>
      </c>
      <c r="K1832" s="184" t="s">
        <v>11391</v>
      </c>
      <c r="L1832" s="8">
        <v>14</v>
      </c>
      <c r="M1832" s="116"/>
      <c r="P18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&lt;tr&gt;&lt;td&gt;60222-4200&lt;/td&gt;&lt;td&gt;3600mm span, 3300mm rise reinforced concrete box culvert, double barrel&lt;/td&gt;&lt;td&gt;m&lt;/td&gt;&lt;td&gt;12 FEET SPAN, 11 FEET RISE REINFORCED CONCRETE BOX CULVERT, DOUBLE BARREL&lt;/td&gt;&lt;td&gt;LNFT&lt;/td&gt;&lt;td&gt;0&lt;/td&gt;&lt;td&gt;3&lt;/td&gt;&lt;td&gt;N&lt;/td&gt;&lt;td&gt; &lt;/td&gt;&lt;td&gt;&lt;/td&gt;&lt;/tr&gt;</v>
      </c>
      <c r="Q1832" s="106" t="str">
        <f>IF(PayItems[[#This Row],[Date Added / Modified]]&gt;0,TEXT(PayItems[[#This Row],[Date Added / Modified]],"m/d/yyy"),"")</f>
        <v/>
      </c>
    </row>
    <row r="1833" spans="1:17" x14ac:dyDescent="0.3">
      <c r="A1833" s="6" t="s">
        <v>3496</v>
      </c>
      <c r="B1833" s="8" t="s">
        <v>3497</v>
      </c>
      <c r="C1833" s="8" t="s">
        <v>110</v>
      </c>
      <c r="D1833" s="8" t="s">
        <v>3498</v>
      </c>
      <c r="E1833" s="8" t="s">
        <v>63</v>
      </c>
      <c r="F1833" s="8">
        <v>0</v>
      </c>
      <c r="G1833" s="8">
        <v>3</v>
      </c>
      <c r="H1833" s="6" t="s">
        <v>344</v>
      </c>
      <c r="I1833" s="184" t="s">
        <v>11392</v>
      </c>
      <c r="J1833" s="184" t="s">
        <v>11392</v>
      </c>
      <c r="K1833" s="184" t="s">
        <v>11391</v>
      </c>
      <c r="L1833" s="8">
        <v>14</v>
      </c>
      <c r="M1833" s="116"/>
      <c r="P18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&lt;tr&gt;&lt;td&gt;60222-4250&lt;/td&gt;&lt;td&gt;3600mm span, 3600mm rise reinforced concrete box culvert, double barrel&lt;/td&gt;&lt;td&gt;m&lt;/td&gt;&lt;td&gt;12 FEET SPAN, 12 FEET RISE REINFORCED CONCRETE BOX CULVERT, DOUBLE BARREL&lt;/td&gt;&lt;td&gt;LNFT&lt;/td&gt;&lt;td&gt;0&lt;/td&gt;&lt;td&gt;3&lt;/td&gt;&lt;td&gt;N&lt;/td&gt;&lt;td&gt; &lt;/td&gt;&lt;td&gt;&lt;/td&gt;&lt;/tr&gt;</v>
      </c>
      <c r="Q1833" s="106" t="str">
        <f>IF(PayItems[[#This Row],[Date Added / Modified]]&gt;0,TEXT(PayItems[[#This Row],[Date Added / Modified]],"m/d/yyy"),"")</f>
        <v/>
      </c>
    </row>
    <row r="1834" spans="1:17" x14ac:dyDescent="0.3">
      <c r="A1834" s="6" t="s">
        <v>3499</v>
      </c>
      <c r="B1834" s="8" t="s">
        <v>3500</v>
      </c>
      <c r="C1834" s="8" t="s">
        <v>110</v>
      </c>
      <c r="D1834" s="8" t="s">
        <v>3501</v>
      </c>
      <c r="E1834" s="8" t="s">
        <v>63</v>
      </c>
      <c r="F1834" s="8">
        <v>0</v>
      </c>
      <c r="G1834" s="8">
        <v>3</v>
      </c>
      <c r="H1834" s="6" t="s">
        <v>344</v>
      </c>
      <c r="I1834" s="184" t="s">
        <v>11392</v>
      </c>
      <c r="J1834" s="184" t="s">
        <v>11392</v>
      </c>
      <c r="K1834" s="184" t="s">
        <v>11391</v>
      </c>
      <c r="L1834" s="8">
        <v>14</v>
      </c>
      <c r="M1834" s="116"/>
      <c r="P18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&lt;tr&gt;&lt;td&gt;60222-4300&lt;/td&gt;&lt;td&gt;3600mm span, 4200mm rise reinforced concrete box culvert, double barrel&lt;/td&gt;&lt;td&gt;m&lt;/td&gt;&lt;td&gt;12 FEET SPAN, 14 FEET RISE REINFORCED CONCRETE BOX CULVERT, DOUBLE BARREL&lt;/td&gt;&lt;td&gt;LNFT&lt;/td&gt;&lt;td&gt;0&lt;/td&gt;&lt;td&gt;3&lt;/td&gt;&lt;td&gt;N&lt;/td&gt;&lt;td&gt; &lt;/td&gt;&lt;td&gt;&lt;/td&gt;&lt;/tr&gt;</v>
      </c>
      <c r="Q1834" s="106" t="str">
        <f>IF(PayItems[[#This Row],[Date Added / Modified]]&gt;0,TEXT(PayItems[[#This Row],[Date Added / Modified]],"m/d/yyy"),"")</f>
        <v/>
      </c>
    </row>
    <row r="1835" spans="1:17" x14ac:dyDescent="0.3">
      <c r="A1835" s="6" t="s">
        <v>3502</v>
      </c>
      <c r="B1835" s="8" t="s">
        <v>3503</v>
      </c>
      <c r="C1835" s="8" t="s">
        <v>110</v>
      </c>
      <c r="D1835" s="8" t="s">
        <v>3504</v>
      </c>
      <c r="E1835" s="8" t="s">
        <v>63</v>
      </c>
      <c r="F1835" s="8">
        <v>0</v>
      </c>
      <c r="G1835" s="8">
        <v>3</v>
      </c>
      <c r="H1835" s="6" t="s">
        <v>344</v>
      </c>
      <c r="I1835" s="184" t="s">
        <v>11392</v>
      </c>
      <c r="J1835" s="184" t="s">
        <v>11392</v>
      </c>
      <c r="K1835" s="184" t="s">
        <v>11391</v>
      </c>
      <c r="L1835" s="8">
        <v>14</v>
      </c>
      <c r="M1835" s="116"/>
      <c r="P18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&lt;tr&gt;&lt;td&gt;60222-4350&lt;/td&gt;&lt;td&gt;4200mm span, 1800mm rise reinforced concrete box culvert, double barrel&lt;/td&gt;&lt;td&gt;m&lt;/td&gt;&lt;td&gt;14 FEET SPAN, 6 FEET RISE REINFORCED CONCRETE BOX CULVERT, DOUBLE BARREL&lt;/td&gt;&lt;td&gt;LNFT&lt;/td&gt;&lt;td&gt;0&lt;/td&gt;&lt;td&gt;3&lt;/td&gt;&lt;td&gt;N&lt;/td&gt;&lt;td&gt; &lt;/td&gt;&lt;td&gt;&lt;/td&gt;&lt;/tr&gt;</v>
      </c>
      <c r="Q1835" s="106" t="str">
        <f>IF(PayItems[[#This Row],[Date Added / Modified]]&gt;0,TEXT(PayItems[[#This Row],[Date Added / Modified]],"m/d/yyy"),"")</f>
        <v/>
      </c>
    </row>
    <row r="1836" spans="1:17" x14ac:dyDescent="0.3">
      <c r="A1836" s="6" t="s">
        <v>3505</v>
      </c>
      <c r="B1836" s="8" t="s">
        <v>3506</v>
      </c>
      <c r="C1836" s="8" t="s">
        <v>110</v>
      </c>
      <c r="D1836" s="8" t="s">
        <v>3507</v>
      </c>
      <c r="E1836" s="8" t="s">
        <v>63</v>
      </c>
      <c r="F1836" s="8">
        <v>0</v>
      </c>
      <c r="G1836" s="8">
        <v>3</v>
      </c>
      <c r="H1836" s="6" t="s">
        <v>344</v>
      </c>
      <c r="I1836" s="184" t="s">
        <v>11392</v>
      </c>
      <c r="J1836" s="184" t="s">
        <v>11392</v>
      </c>
      <c r="K1836" s="184" t="s">
        <v>11391</v>
      </c>
      <c r="L1836" s="8">
        <v>14</v>
      </c>
      <c r="M1836" s="116"/>
      <c r="P18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&lt;tr&gt;&lt;td&gt;60222-4400&lt;/td&gt;&lt;td&gt;4200mm span, 2100mm rise reinforced concrete box culvert, double barrel&lt;/td&gt;&lt;td&gt;m&lt;/td&gt;&lt;td&gt;14 FEET SPAN, 7 FEET RISE REINFORCED CONCRETE BOX CULVERT, DOUBLE BARREL&lt;/td&gt;&lt;td&gt;LNFT&lt;/td&gt;&lt;td&gt;0&lt;/td&gt;&lt;td&gt;3&lt;/td&gt;&lt;td&gt;N&lt;/td&gt;&lt;td&gt; &lt;/td&gt;&lt;td&gt;&lt;/td&gt;&lt;/tr&gt;</v>
      </c>
      <c r="Q1836" s="106" t="str">
        <f>IF(PayItems[[#This Row],[Date Added / Modified]]&gt;0,TEXT(PayItems[[#This Row],[Date Added / Modified]],"m/d/yyy"),"")</f>
        <v/>
      </c>
    </row>
    <row r="1837" spans="1:17" x14ac:dyDescent="0.3">
      <c r="A1837" s="6" t="s">
        <v>3508</v>
      </c>
      <c r="B1837" s="8" t="s">
        <v>3509</v>
      </c>
      <c r="C1837" s="8" t="s">
        <v>110</v>
      </c>
      <c r="D1837" s="8" t="s">
        <v>3510</v>
      </c>
      <c r="E1837" s="8" t="s">
        <v>63</v>
      </c>
      <c r="F1837" s="8">
        <v>0</v>
      </c>
      <c r="G1837" s="8">
        <v>3</v>
      </c>
      <c r="H1837" s="6" t="s">
        <v>344</v>
      </c>
      <c r="I1837" s="184" t="s">
        <v>11392</v>
      </c>
      <c r="J1837" s="184" t="s">
        <v>11392</v>
      </c>
      <c r="K1837" s="184" t="s">
        <v>11391</v>
      </c>
      <c r="L1837" s="8">
        <v>14</v>
      </c>
      <c r="M1837" s="116"/>
      <c r="P18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&lt;tr&gt;&lt;td&gt;60222-4450&lt;/td&gt;&lt;td&gt;4200mm span, 2400mm rise reinforced concrete box culvert, double barrel&lt;/td&gt;&lt;td&gt;m&lt;/td&gt;&lt;td&gt;14 FEET SPAN, 8 FEET RISE REINFORCED CONCRETE BOX CULVERT, DOUBLE BARREL&lt;/td&gt;&lt;td&gt;LNFT&lt;/td&gt;&lt;td&gt;0&lt;/td&gt;&lt;td&gt;3&lt;/td&gt;&lt;td&gt;N&lt;/td&gt;&lt;td&gt; &lt;/td&gt;&lt;td&gt;&lt;/td&gt;&lt;/tr&gt;</v>
      </c>
      <c r="Q1837" s="106" t="str">
        <f>IF(PayItems[[#This Row],[Date Added / Modified]]&gt;0,TEXT(PayItems[[#This Row],[Date Added / Modified]],"m/d/yyy"),"")</f>
        <v/>
      </c>
    </row>
    <row r="1838" spans="1:17" x14ac:dyDescent="0.3">
      <c r="A1838" s="6" t="s">
        <v>3511</v>
      </c>
      <c r="B1838" s="8" t="s">
        <v>3512</v>
      </c>
      <c r="C1838" s="8" t="s">
        <v>110</v>
      </c>
      <c r="D1838" s="8" t="s">
        <v>3513</v>
      </c>
      <c r="E1838" s="8" t="s">
        <v>63</v>
      </c>
      <c r="F1838" s="8">
        <v>0</v>
      </c>
      <c r="G1838" s="8">
        <v>3</v>
      </c>
      <c r="H1838" s="6" t="s">
        <v>344</v>
      </c>
      <c r="I1838" s="184" t="s">
        <v>11392</v>
      </c>
      <c r="J1838" s="184" t="s">
        <v>11392</v>
      </c>
      <c r="K1838" s="184" t="s">
        <v>11391</v>
      </c>
      <c r="L1838" s="8">
        <v>14</v>
      </c>
      <c r="M1838" s="116"/>
      <c r="P18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&lt;tr&gt;&lt;td&gt;60222-4500&lt;/td&gt;&lt;td&gt;4200mm span, 2700mm rise reinforced concrete box culvert, double barrel&lt;/td&gt;&lt;td&gt;m&lt;/td&gt;&lt;td&gt;14 FEET SPAN, 9 FEET RISE REINFORCED CONCRETE BOX CULVERT, DOUBLE BARREL&lt;/td&gt;&lt;td&gt;LNFT&lt;/td&gt;&lt;td&gt;0&lt;/td&gt;&lt;td&gt;3&lt;/td&gt;&lt;td&gt;N&lt;/td&gt;&lt;td&gt; &lt;/td&gt;&lt;td&gt;&lt;/td&gt;&lt;/tr&gt;</v>
      </c>
      <c r="Q1838" s="106" t="str">
        <f>IF(PayItems[[#This Row],[Date Added / Modified]]&gt;0,TEXT(PayItems[[#This Row],[Date Added / Modified]],"m/d/yyy"),"")</f>
        <v/>
      </c>
    </row>
    <row r="1839" spans="1:17" x14ac:dyDescent="0.3">
      <c r="A1839" s="6" t="s">
        <v>3514</v>
      </c>
      <c r="B1839" s="8" t="s">
        <v>3515</v>
      </c>
      <c r="C1839" s="8" t="s">
        <v>110</v>
      </c>
      <c r="D1839" s="8" t="s">
        <v>3516</v>
      </c>
      <c r="E1839" s="8" t="s">
        <v>63</v>
      </c>
      <c r="F1839" s="8">
        <v>0</v>
      </c>
      <c r="G1839" s="8">
        <v>3</v>
      </c>
      <c r="H1839" s="6" t="s">
        <v>344</v>
      </c>
      <c r="I1839" s="184" t="s">
        <v>11392</v>
      </c>
      <c r="J1839" s="184" t="s">
        <v>11392</v>
      </c>
      <c r="K1839" s="184" t="s">
        <v>11391</v>
      </c>
      <c r="L1839" s="8">
        <v>14</v>
      </c>
      <c r="M1839" s="116"/>
      <c r="P18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&lt;tr&gt;&lt;td&gt;60222-4550&lt;/td&gt;&lt;td&gt;4200mm span, 3000mm rise reinforced concrete box culvert, double barrel&lt;/td&gt;&lt;td&gt;m&lt;/td&gt;&lt;td&gt;14 FEET SPAN, 10 FEET RISE REINFORCED CONCRETE BOX CULVERT, DOUBLE BARREL&lt;/td&gt;&lt;td&gt;LNFT&lt;/td&gt;&lt;td&gt;0&lt;/td&gt;&lt;td&gt;3&lt;/td&gt;&lt;td&gt;N&lt;/td&gt;&lt;td&gt; &lt;/td&gt;&lt;td&gt;&lt;/td&gt;&lt;/tr&gt;</v>
      </c>
      <c r="Q1839" s="106" t="str">
        <f>IF(PayItems[[#This Row],[Date Added / Modified]]&gt;0,TEXT(PayItems[[#This Row],[Date Added / Modified]],"m/d/yyy"),"")</f>
        <v/>
      </c>
    </row>
    <row r="1840" spans="1:17" x14ac:dyDescent="0.3">
      <c r="A1840" s="6" t="s">
        <v>3517</v>
      </c>
      <c r="B1840" s="8" t="s">
        <v>3518</v>
      </c>
      <c r="C1840" s="8" t="s">
        <v>110</v>
      </c>
      <c r="D1840" s="8" t="s">
        <v>3519</v>
      </c>
      <c r="E1840" s="8" t="s">
        <v>63</v>
      </c>
      <c r="F1840" s="8">
        <v>0</v>
      </c>
      <c r="G1840" s="8">
        <v>3</v>
      </c>
      <c r="H1840" s="6" t="s">
        <v>344</v>
      </c>
      <c r="I1840" s="184" t="s">
        <v>11392</v>
      </c>
      <c r="J1840" s="184" t="s">
        <v>11392</v>
      </c>
      <c r="K1840" s="184" t="s">
        <v>11391</v>
      </c>
      <c r="L1840" s="8">
        <v>14</v>
      </c>
      <c r="M1840" s="116"/>
      <c r="P18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&lt;tr&gt;&lt;td&gt;60222-4600&lt;/td&gt;&lt;td&gt;4200mm span, 3300mm rise reinforced concrete box culvert, double barrel&lt;/td&gt;&lt;td&gt;m&lt;/td&gt;&lt;td&gt;14 FEET SPAN, 11 FEET RISE REINFORCED CONCRETE BOX CULVERT, DOUBLE BARREL&lt;/td&gt;&lt;td&gt;LNFT&lt;/td&gt;&lt;td&gt;0&lt;/td&gt;&lt;td&gt;3&lt;/td&gt;&lt;td&gt;N&lt;/td&gt;&lt;td&gt; &lt;/td&gt;&lt;td&gt;&lt;/td&gt;&lt;/tr&gt;</v>
      </c>
      <c r="Q1840" s="106" t="str">
        <f>IF(PayItems[[#This Row],[Date Added / Modified]]&gt;0,TEXT(PayItems[[#This Row],[Date Added / Modified]],"m/d/yyy"),"")</f>
        <v/>
      </c>
    </row>
    <row r="1841" spans="1:17" x14ac:dyDescent="0.3">
      <c r="A1841" s="6" t="s">
        <v>3520</v>
      </c>
      <c r="B1841" s="8" t="s">
        <v>3521</v>
      </c>
      <c r="C1841" s="8" t="s">
        <v>110</v>
      </c>
      <c r="D1841" s="8" t="s">
        <v>3522</v>
      </c>
      <c r="E1841" s="8" t="s">
        <v>63</v>
      </c>
      <c r="F1841" s="8">
        <v>0</v>
      </c>
      <c r="G1841" s="8">
        <v>3</v>
      </c>
      <c r="H1841" s="6" t="s">
        <v>344</v>
      </c>
      <c r="I1841" s="184" t="s">
        <v>11392</v>
      </c>
      <c r="J1841" s="184" t="s">
        <v>11392</v>
      </c>
      <c r="K1841" s="184" t="s">
        <v>11391</v>
      </c>
      <c r="L1841" s="8">
        <v>14</v>
      </c>
      <c r="M1841" s="116"/>
      <c r="P18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&lt;tr&gt;&lt;td&gt;60222-4650&lt;/td&gt;&lt;td&gt;4200mm span, 3600mm rise reinforced concrete box culvert, double barrel&lt;/td&gt;&lt;td&gt;m&lt;/td&gt;&lt;td&gt;14 FEET SPAN, 12 FEET RISE REINFORCED CONCRETE BOX CULVERT, DOUBLE BARREL&lt;/td&gt;&lt;td&gt;LNFT&lt;/td&gt;&lt;td&gt;0&lt;/td&gt;&lt;td&gt;3&lt;/td&gt;&lt;td&gt;N&lt;/td&gt;&lt;td&gt; &lt;/td&gt;&lt;td&gt;&lt;/td&gt;&lt;/tr&gt;</v>
      </c>
      <c r="Q1841" s="106" t="str">
        <f>IF(PayItems[[#This Row],[Date Added / Modified]]&gt;0,TEXT(PayItems[[#This Row],[Date Added / Modified]],"m/d/yyy"),"")</f>
        <v/>
      </c>
    </row>
    <row r="1842" spans="1:17" x14ac:dyDescent="0.3">
      <c r="A1842" s="6" t="s">
        <v>3523</v>
      </c>
      <c r="B1842" s="8" t="s">
        <v>3524</v>
      </c>
      <c r="C1842" s="8" t="s">
        <v>110</v>
      </c>
      <c r="D1842" s="8" t="s">
        <v>3525</v>
      </c>
      <c r="E1842" s="8" t="s">
        <v>63</v>
      </c>
      <c r="F1842" s="8">
        <v>0</v>
      </c>
      <c r="G1842" s="8">
        <v>3</v>
      </c>
      <c r="H1842" s="6" t="s">
        <v>344</v>
      </c>
      <c r="I1842" s="184" t="s">
        <v>11392</v>
      </c>
      <c r="J1842" s="184" t="s">
        <v>11392</v>
      </c>
      <c r="K1842" s="184" t="s">
        <v>11391</v>
      </c>
      <c r="L1842" s="8">
        <v>14</v>
      </c>
      <c r="M1842" s="116"/>
      <c r="P18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&lt;tr&gt;&lt;td&gt;60222-4700&lt;/td&gt;&lt;td&gt;4200mm span, 4200mm rise reinforced concrete box culvert, double barrel&lt;/td&gt;&lt;td&gt;m&lt;/td&gt;&lt;td&gt;14 FEET SPAN, 14 FEET RISE REINFORCED CONCRETE BOX CULVERT, DOUBLE BARREL&lt;/td&gt;&lt;td&gt;LNFT&lt;/td&gt;&lt;td&gt;0&lt;/td&gt;&lt;td&gt;3&lt;/td&gt;&lt;td&gt;N&lt;/td&gt;&lt;td&gt; &lt;/td&gt;&lt;td&gt;&lt;/td&gt;&lt;/tr&gt;</v>
      </c>
      <c r="Q1842" s="106" t="str">
        <f>IF(PayItems[[#This Row],[Date Added / Modified]]&gt;0,TEXT(PayItems[[#This Row],[Date Added / Modified]],"m/d/yyy"),"")</f>
        <v/>
      </c>
    </row>
    <row r="1843" spans="1:17" x14ac:dyDescent="0.3">
      <c r="A1843" s="6" t="s">
        <v>3526</v>
      </c>
      <c r="B1843" s="8" t="s">
        <v>3527</v>
      </c>
      <c r="C1843" s="8" t="s">
        <v>110</v>
      </c>
      <c r="D1843" s="8" t="s">
        <v>3528</v>
      </c>
      <c r="E1843" s="8" t="s">
        <v>63</v>
      </c>
      <c r="F1843" s="8">
        <v>0</v>
      </c>
      <c r="G1843" s="8">
        <v>3</v>
      </c>
      <c r="H1843" s="6" t="s">
        <v>344</v>
      </c>
      <c r="I1843" s="184" t="s">
        <v>11392</v>
      </c>
      <c r="J1843" s="184" t="s">
        <v>11392</v>
      </c>
      <c r="K1843" s="184" t="s">
        <v>11391</v>
      </c>
      <c r="L1843" s="8">
        <v>14</v>
      </c>
      <c r="M1843" s="116"/>
      <c r="P18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&lt;tr&gt;&lt;td&gt;60222-4750&lt;/td&gt;&lt;td&gt;4200mm span, 4800mm rise reinforced concrete box culvert, double barrel&lt;/td&gt;&lt;td&gt;m&lt;/td&gt;&lt;td&gt;14 FEET SPAN, 16 FEET RISE REINFORCED CONCRETE BOX CULVERT, DOUBLE BARREL&lt;/td&gt;&lt;td&gt;LNFT&lt;/td&gt;&lt;td&gt;0&lt;/td&gt;&lt;td&gt;3&lt;/td&gt;&lt;td&gt;N&lt;/td&gt;&lt;td&gt; &lt;/td&gt;&lt;td&gt;&lt;/td&gt;&lt;/tr&gt;</v>
      </c>
      <c r="Q1843" s="106" t="str">
        <f>IF(PayItems[[#This Row],[Date Added / Modified]]&gt;0,TEXT(PayItems[[#This Row],[Date Added / Modified]],"m/d/yyy"),"")</f>
        <v/>
      </c>
    </row>
    <row r="1844" spans="1:17" x14ac:dyDescent="0.3">
      <c r="A1844" s="6" t="s">
        <v>3529</v>
      </c>
      <c r="B1844" s="8" t="s">
        <v>3530</v>
      </c>
      <c r="C1844" s="8" t="s">
        <v>110</v>
      </c>
      <c r="D1844" s="8" t="s">
        <v>3531</v>
      </c>
      <c r="E1844" s="8" t="s">
        <v>63</v>
      </c>
      <c r="F1844" s="8">
        <v>0</v>
      </c>
      <c r="G1844" s="8">
        <v>3</v>
      </c>
      <c r="H1844" s="6" t="s">
        <v>344</v>
      </c>
      <c r="I1844" s="184" t="s">
        <v>11392</v>
      </c>
      <c r="J1844" s="184" t="s">
        <v>11392</v>
      </c>
      <c r="K1844" s="184" t="s">
        <v>11391</v>
      </c>
      <c r="L1844" s="8">
        <v>14</v>
      </c>
      <c r="M1844" s="116"/>
      <c r="P18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&lt;tr&gt;&lt;td&gt;60222-4800&lt;/td&gt;&lt;td&gt;7200mm span, 2400mm rise reinforced concrete box culvert, double barrel&lt;/td&gt;&lt;td&gt;m&lt;/td&gt;&lt;td&gt;24 FEET SPAN, 8 FEET RISE REINFORCED CONCRETE BOX CULVERT, DOUBLE BARREL&lt;/td&gt;&lt;td&gt;LNFT&lt;/td&gt;&lt;td&gt;0&lt;/td&gt;&lt;td&gt;3&lt;/td&gt;&lt;td&gt;N&lt;/td&gt;&lt;td&gt; &lt;/td&gt;&lt;td&gt;&lt;/td&gt;&lt;/tr&gt;</v>
      </c>
      <c r="Q1844" s="106" t="str">
        <f>IF(PayItems[[#This Row],[Date Added / Modified]]&gt;0,TEXT(PayItems[[#This Row],[Date Added / Modified]],"m/d/yyy"),"")</f>
        <v/>
      </c>
    </row>
    <row r="1845" spans="1:17" x14ac:dyDescent="0.3">
      <c r="A1845" s="6" t="s">
        <v>3532</v>
      </c>
      <c r="B1845" s="8" t="s">
        <v>3533</v>
      </c>
      <c r="C1845" s="8" t="s">
        <v>110</v>
      </c>
      <c r="D1845" s="8" t="s">
        <v>3534</v>
      </c>
      <c r="E1845" s="8" t="s">
        <v>63</v>
      </c>
      <c r="F1845" s="8">
        <v>0</v>
      </c>
      <c r="G1845" s="8">
        <v>3</v>
      </c>
      <c r="H1845" s="6" t="s">
        <v>344</v>
      </c>
      <c r="I1845" s="184" t="s">
        <v>11392</v>
      </c>
      <c r="J1845" s="184" t="s">
        <v>11392</v>
      </c>
      <c r="K1845" s="184" t="s">
        <v>11391</v>
      </c>
      <c r="L1845" s="8">
        <v>14</v>
      </c>
      <c r="M1845" s="116"/>
      <c r="P18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&lt;tr&gt;&lt;td&gt;60223-0100&lt;/td&gt;&lt;td&gt;900mm span, 900mm rise reinforced concrete box culvert, triple barrel&lt;/td&gt;&lt;td&gt;m&lt;/td&gt;&lt;td&gt;3 FEET SPAN, 3 FEET RISE REINFORCED CONCRETE BOX CULVERT, TRIPLE BARREL&lt;/td&gt;&lt;td&gt;LNFT&lt;/td&gt;&lt;td&gt;0&lt;/td&gt;&lt;td&gt;3&lt;/td&gt;&lt;td&gt;N&lt;/td&gt;&lt;td&gt; &lt;/td&gt;&lt;td&gt;&lt;/td&gt;&lt;/tr&gt;</v>
      </c>
      <c r="Q1845" s="106" t="str">
        <f>IF(PayItems[[#This Row],[Date Added / Modified]]&gt;0,TEXT(PayItems[[#This Row],[Date Added / Modified]],"m/d/yyy"),"")</f>
        <v/>
      </c>
    </row>
    <row r="1846" spans="1:17" x14ac:dyDescent="0.3">
      <c r="A1846" s="6" t="s">
        <v>3535</v>
      </c>
      <c r="B1846" s="8" t="s">
        <v>3536</v>
      </c>
      <c r="C1846" s="8" t="s">
        <v>110</v>
      </c>
      <c r="D1846" s="8" t="s">
        <v>3537</v>
      </c>
      <c r="E1846" s="8" t="s">
        <v>63</v>
      </c>
      <c r="F1846" s="8">
        <v>0</v>
      </c>
      <c r="G1846" s="8">
        <v>3</v>
      </c>
      <c r="H1846" s="6" t="s">
        <v>344</v>
      </c>
      <c r="I1846" s="184" t="s">
        <v>11392</v>
      </c>
      <c r="J1846" s="184" t="s">
        <v>11392</v>
      </c>
      <c r="K1846" s="184" t="s">
        <v>11391</v>
      </c>
      <c r="L1846" s="8">
        <v>14</v>
      </c>
      <c r="M1846" s="116"/>
      <c r="P18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&lt;tr&gt;&lt;td&gt;60223-0150&lt;/td&gt;&lt;td&gt;900mm span, 1200mm rise reinforced concrete box culvert, triple barrel&lt;/td&gt;&lt;td&gt;m&lt;/td&gt;&lt;td&gt;3 FEET SPAN, 4 FEET RISE REINFORCED CONCRETE BOX CULVERT, TRIPLE BARREL&lt;/td&gt;&lt;td&gt;LNFT&lt;/td&gt;&lt;td&gt;0&lt;/td&gt;&lt;td&gt;3&lt;/td&gt;&lt;td&gt;N&lt;/td&gt;&lt;td&gt; &lt;/td&gt;&lt;td&gt;&lt;/td&gt;&lt;/tr&gt;</v>
      </c>
      <c r="Q1846" s="106" t="str">
        <f>IF(PayItems[[#This Row],[Date Added / Modified]]&gt;0,TEXT(PayItems[[#This Row],[Date Added / Modified]],"m/d/yyy"),"")</f>
        <v/>
      </c>
    </row>
    <row r="1847" spans="1:17" x14ac:dyDescent="0.3">
      <c r="A1847" s="6" t="s">
        <v>3538</v>
      </c>
      <c r="B1847" s="8" t="s">
        <v>3539</v>
      </c>
      <c r="C1847" s="8" t="s">
        <v>110</v>
      </c>
      <c r="D1847" s="8" t="s">
        <v>3540</v>
      </c>
      <c r="E1847" s="8" t="s">
        <v>63</v>
      </c>
      <c r="F1847" s="8">
        <v>0</v>
      </c>
      <c r="G1847" s="8">
        <v>3</v>
      </c>
      <c r="H1847" s="6" t="s">
        <v>344</v>
      </c>
      <c r="I1847" s="184" t="s">
        <v>11392</v>
      </c>
      <c r="J1847" s="184" t="s">
        <v>11392</v>
      </c>
      <c r="K1847" s="184" t="s">
        <v>11391</v>
      </c>
      <c r="L1847" s="8">
        <v>14</v>
      </c>
      <c r="M1847" s="116"/>
      <c r="P18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&lt;tr&gt;&lt;td&gt;60223-0200&lt;/td&gt;&lt;td&gt;900mm span, 1500mm rise reinforced concrete box culvert, triple barrel&lt;/td&gt;&lt;td&gt;m&lt;/td&gt;&lt;td&gt;3 FEET SPAN, 5 FEET RISE REINFORCED CONCRETE BOX CULVERT, TRIPLE BARREL&lt;/td&gt;&lt;td&gt;LNFT&lt;/td&gt;&lt;td&gt;0&lt;/td&gt;&lt;td&gt;3&lt;/td&gt;&lt;td&gt;N&lt;/td&gt;&lt;td&gt; &lt;/td&gt;&lt;td&gt;&lt;/td&gt;&lt;/tr&gt;</v>
      </c>
      <c r="Q1847" s="106" t="str">
        <f>IF(PayItems[[#This Row],[Date Added / Modified]]&gt;0,TEXT(PayItems[[#This Row],[Date Added / Modified]],"m/d/yyy"),"")</f>
        <v/>
      </c>
    </row>
    <row r="1848" spans="1:17" x14ac:dyDescent="0.3">
      <c r="A1848" s="6" t="s">
        <v>3541</v>
      </c>
      <c r="B1848" s="8" t="s">
        <v>3542</v>
      </c>
      <c r="C1848" s="8" t="s">
        <v>110</v>
      </c>
      <c r="D1848" s="8" t="s">
        <v>3543</v>
      </c>
      <c r="E1848" s="8" t="s">
        <v>63</v>
      </c>
      <c r="F1848" s="8">
        <v>0</v>
      </c>
      <c r="G1848" s="8">
        <v>3</v>
      </c>
      <c r="H1848" s="6" t="s">
        <v>344</v>
      </c>
      <c r="I1848" s="184" t="s">
        <v>11392</v>
      </c>
      <c r="J1848" s="184" t="s">
        <v>11392</v>
      </c>
      <c r="K1848" s="184" t="s">
        <v>11391</v>
      </c>
      <c r="L1848" s="8">
        <v>14</v>
      </c>
      <c r="M1848" s="116"/>
      <c r="P18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&lt;tr&gt;&lt;td&gt;60223-0250&lt;/td&gt;&lt;td&gt;900mm span, 1800mm rise reinforced concrete box culvert, triple barrel&lt;/td&gt;&lt;td&gt;m&lt;/td&gt;&lt;td&gt;3 FEET SPAN, 6 FEET RISE REINFORCED CONCRETE BOX CULVERT, TRIPLE BARREL&lt;/td&gt;&lt;td&gt;LNFT&lt;/td&gt;&lt;td&gt;0&lt;/td&gt;&lt;td&gt;3&lt;/td&gt;&lt;td&gt;N&lt;/td&gt;&lt;td&gt; &lt;/td&gt;&lt;td&gt;&lt;/td&gt;&lt;/tr&gt;</v>
      </c>
      <c r="Q1848" s="106" t="str">
        <f>IF(PayItems[[#This Row],[Date Added / Modified]]&gt;0,TEXT(PayItems[[#This Row],[Date Added / Modified]],"m/d/yyy"),"")</f>
        <v/>
      </c>
    </row>
    <row r="1849" spans="1:17" x14ac:dyDescent="0.3">
      <c r="A1849" s="6" t="s">
        <v>3544</v>
      </c>
      <c r="B1849" s="8" t="s">
        <v>3545</v>
      </c>
      <c r="C1849" s="8" t="s">
        <v>110</v>
      </c>
      <c r="D1849" s="8" t="s">
        <v>3546</v>
      </c>
      <c r="E1849" s="8" t="s">
        <v>63</v>
      </c>
      <c r="F1849" s="8">
        <v>0</v>
      </c>
      <c r="G1849" s="8">
        <v>3</v>
      </c>
      <c r="H1849" s="6" t="s">
        <v>344</v>
      </c>
      <c r="I1849" s="184" t="s">
        <v>11392</v>
      </c>
      <c r="J1849" s="184" t="s">
        <v>11392</v>
      </c>
      <c r="K1849" s="184" t="s">
        <v>11391</v>
      </c>
      <c r="L1849" s="8">
        <v>14</v>
      </c>
      <c r="M1849" s="116"/>
      <c r="P18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&lt;tr&gt;&lt;td&gt;60223-0300&lt;/td&gt;&lt;td&gt;1200mm span, 900mm rise reinforced concrete box culvert, triple barrel&lt;/td&gt;&lt;td&gt;m&lt;/td&gt;&lt;td&gt;4 FEET SPAN, 3 FEET RISE REINFORCED CONCRETE BOX CULVERT, TRIPLE BARREL&lt;/td&gt;&lt;td&gt;LNFT&lt;/td&gt;&lt;td&gt;0&lt;/td&gt;&lt;td&gt;3&lt;/td&gt;&lt;td&gt;N&lt;/td&gt;&lt;td&gt; &lt;/td&gt;&lt;td&gt;&lt;/td&gt;&lt;/tr&gt;</v>
      </c>
      <c r="Q1849" s="106" t="str">
        <f>IF(PayItems[[#This Row],[Date Added / Modified]]&gt;0,TEXT(PayItems[[#This Row],[Date Added / Modified]],"m/d/yyy"),"")</f>
        <v/>
      </c>
    </row>
    <row r="1850" spans="1:17" x14ac:dyDescent="0.3">
      <c r="A1850" s="6" t="s">
        <v>3547</v>
      </c>
      <c r="B1850" s="8" t="s">
        <v>3548</v>
      </c>
      <c r="C1850" s="8" t="s">
        <v>110</v>
      </c>
      <c r="D1850" s="8" t="s">
        <v>3549</v>
      </c>
      <c r="E1850" s="8" t="s">
        <v>63</v>
      </c>
      <c r="F1850" s="8">
        <v>0</v>
      </c>
      <c r="G1850" s="8">
        <v>3</v>
      </c>
      <c r="H1850" s="6" t="s">
        <v>344</v>
      </c>
      <c r="I1850" s="184" t="s">
        <v>11392</v>
      </c>
      <c r="J1850" s="184" t="s">
        <v>11392</v>
      </c>
      <c r="K1850" s="184" t="s">
        <v>11391</v>
      </c>
      <c r="L1850" s="8">
        <v>14</v>
      </c>
      <c r="M1850" s="116"/>
      <c r="P18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&lt;tr&gt;&lt;td&gt;60223-0350&lt;/td&gt;&lt;td&gt;1200mm span, 1200mm rise reinforced concrete box culvert, triple barrel&lt;/td&gt;&lt;td&gt;m&lt;/td&gt;&lt;td&gt;4 FEET SPAN, 4 FEET RISE REINFORCED CONCRETE BOX CULVERT, TRIPLE BARREL&lt;/td&gt;&lt;td&gt;LNFT&lt;/td&gt;&lt;td&gt;0&lt;/td&gt;&lt;td&gt;3&lt;/td&gt;&lt;td&gt;N&lt;/td&gt;&lt;td&gt; &lt;/td&gt;&lt;td&gt;&lt;/td&gt;&lt;/tr&gt;</v>
      </c>
      <c r="Q1850" s="106" t="str">
        <f>IF(PayItems[[#This Row],[Date Added / Modified]]&gt;0,TEXT(PayItems[[#This Row],[Date Added / Modified]],"m/d/yyy"),"")</f>
        <v/>
      </c>
    </row>
    <row r="1851" spans="1:17" x14ac:dyDescent="0.3">
      <c r="A1851" s="6" t="s">
        <v>3550</v>
      </c>
      <c r="B1851" s="8" t="s">
        <v>3551</v>
      </c>
      <c r="C1851" s="8" t="s">
        <v>110</v>
      </c>
      <c r="D1851" s="8" t="s">
        <v>3552</v>
      </c>
      <c r="E1851" s="8" t="s">
        <v>63</v>
      </c>
      <c r="F1851" s="8">
        <v>0</v>
      </c>
      <c r="G1851" s="8">
        <v>3</v>
      </c>
      <c r="H1851" s="6" t="s">
        <v>344</v>
      </c>
      <c r="I1851" s="184" t="s">
        <v>11392</v>
      </c>
      <c r="J1851" s="184" t="s">
        <v>11392</v>
      </c>
      <c r="K1851" s="184" t="s">
        <v>11391</v>
      </c>
      <c r="L1851" s="8">
        <v>14</v>
      </c>
      <c r="M1851" s="116"/>
      <c r="P18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&lt;tr&gt;&lt;td&gt;60223-0400&lt;/td&gt;&lt;td&gt;1200mm span, 1500mm rise reinforced concrete box culvert, triple barrel&lt;/td&gt;&lt;td&gt;m&lt;/td&gt;&lt;td&gt;4 FEET SPAN, 5 FEET RISE REINFORCED CONCRETE BOX CULVERT, TRIPLE BARREL&lt;/td&gt;&lt;td&gt;LNFT&lt;/td&gt;&lt;td&gt;0&lt;/td&gt;&lt;td&gt;3&lt;/td&gt;&lt;td&gt;N&lt;/td&gt;&lt;td&gt; &lt;/td&gt;&lt;td&gt;&lt;/td&gt;&lt;/tr&gt;</v>
      </c>
      <c r="Q1851" s="106" t="str">
        <f>IF(PayItems[[#This Row],[Date Added / Modified]]&gt;0,TEXT(PayItems[[#This Row],[Date Added / Modified]],"m/d/yyy"),"")</f>
        <v/>
      </c>
    </row>
    <row r="1852" spans="1:17" x14ac:dyDescent="0.3">
      <c r="A1852" s="6" t="s">
        <v>3553</v>
      </c>
      <c r="B1852" s="8" t="s">
        <v>3554</v>
      </c>
      <c r="C1852" s="8" t="s">
        <v>110</v>
      </c>
      <c r="D1852" s="8" t="s">
        <v>3555</v>
      </c>
      <c r="E1852" s="8" t="s">
        <v>63</v>
      </c>
      <c r="F1852" s="8">
        <v>0</v>
      </c>
      <c r="G1852" s="8">
        <v>3</v>
      </c>
      <c r="H1852" s="6" t="s">
        <v>344</v>
      </c>
      <c r="I1852" s="184" t="s">
        <v>11392</v>
      </c>
      <c r="J1852" s="184" t="s">
        <v>11392</v>
      </c>
      <c r="K1852" s="184" t="s">
        <v>11391</v>
      </c>
      <c r="L1852" s="8">
        <v>14</v>
      </c>
      <c r="M1852" s="116"/>
      <c r="P18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&lt;tr&gt;&lt;td&gt;60223-0450&lt;/td&gt;&lt;td&gt;1200mm span, 1800mm rise reinforced concrete box culvert, triple barrel&lt;/td&gt;&lt;td&gt;m&lt;/td&gt;&lt;td&gt;4 FEET SPAN, 6 FEET RISE REINFORCED CONCRETE BOX CULVERT, TRIPLE BARREL&lt;/td&gt;&lt;td&gt;LNFT&lt;/td&gt;&lt;td&gt;0&lt;/td&gt;&lt;td&gt;3&lt;/td&gt;&lt;td&gt;N&lt;/td&gt;&lt;td&gt; &lt;/td&gt;&lt;td&gt;&lt;/td&gt;&lt;/tr&gt;</v>
      </c>
      <c r="Q1852" s="106" t="str">
        <f>IF(PayItems[[#This Row],[Date Added / Modified]]&gt;0,TEXT(PayItems[[#This Row],[Date Added / Modified]],"m/d/yyy"),"")</f>
        <v/>
      </c>
    </row>
    <row r="1853" spans="1:17" x14ac:dyDescent="0.3">
      <c r="A1853" s="6" t="s">
        <v>3556</v>
      </c>
      <c r="B1853" s="8" t="s">
        <v>3557</v>
      </c>
      <c r="C1853" s="8" t="s">
        <v>110</v>
      </c>
      <c r="D1853" s="8" t="s">
        <v>3558</v>
      </c>
      <c r="E1853" s="8" t="s">
        <v>63</v>
      </c>
      <c r="F1853" s="8">
        <v>0</v>
      </c>
      <c r="G1853" s="8">
        <v>3</v>
      </c>
      <c r="H1853" s="6" t="s">
        <v>344</v>
      </c>
      <c r="I1853" s="184" t="s">
        <v>11392</v>
      </c>
      <c r="J1853" s="184" t="s">
        <v>11392</v>
      </c>
      <c r="K1853" s="184" t="s">
        <v>11391</v>
      </c>
      <c r="L1853" s="8">
        <v>14</v>
      </c>
      <c r="M1853" s="116"/>
      <c r="P18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&lt;tr&gt;&lt;td&gt;60223-0500&lt;/td&gt;&lt;td&gt;1200mm span, 2100mm rise reinforced concrete box culvert, triple barrel&lt;/td&gt;&lt;td&gt;m&lt;/td&gt;&lt;td&gt;4 FEET SPAN, 7 FEET RISE REINFORCED CONCRETE BOX CULVERT, TRIPLE BARREL&lt;/td&gt;&lt;td&gt;LNFT&lt;/td&gt;&lt;td&gt;0&lt;/td&gt;&lt;td&gt;3&lt;/td&gt;&lt;td&gt;N&lt;/td&gt;&lt;td&gt; &lt;/td&gt;&lt;td&gt;&lt;/td&gt;&lt;/tr&gt;</v>
      </c>
      <c r="Q1853" s="106" t="str">
        <f>IF(PayItems[[#This Row],[Date Added / Modified]]&gt;0,TEXT(PayItems[[#This Row],[Date Added / Modified]],"m/d/yyy"),"")</f>
        <v/>
      </c>
    </row>
    <row r="1854" spans="1:17" x14ac:dyDescent="0.3">
      <c r="A1854" s="6" t="s">
        <v>3559</v>
      </c>
      <c r="B1854" s="8" t="s">
        <v>3560</v>
      </c>
      <c r="C1854" s="8" t="s">
        <v>110</v>
      </c>
      <c r="D1854" s="8" t="s">
        <v>3561</v>
      </c>
      <c r="E1854" s="8" t="s">
        <v>63</v>
      </c>
      <c r="F1854" s="8">
        <v>0</v>
      </c>
      <c r="G1854" s="8">
        <v>3</v>
      </c>
      <c r="H1854" s="6" t="s">
        <v>344</v>
      </c>
      <c r="I1854" s="184" t="s">
        <v>11392</v>
      </c>
      <c r="J1854" s="184" t="s">
        <v>11392</v>
      </c>
      <c r="K1854" s="184" t="s">
        <v>11391</v>
      </c>
      <c r="L1854" s="8">
        <v>14</v>
      </c>
      <c r="M1854" s="116"/>
      <c r="P18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&lt;tr&gt;&lt;td&gt;60223-0550&lt;/td&gt;&lt;td&gt;1500mm span, 900mm rise reinforced concrete box culvert, triple barrel&lt;/td&gt;&lt;td&gt;m&lt;/td&gt;&lt;td&gt;5 FEET SPAN, 3 FEET RISE REINFORCED CONCRETE BOX CULVERT, TRIPLE BARREL&lt;/td&gt;&lt;td&gt;LNFT&lt;/td&gt;&lt;td&gt;0&lt;/td&gt;&lt;td&gt;3&lt;/td&gt;&lt;td&gt;N&lt;/td&gt;&lt;td&gt; &lt;/td&gt;&lt;td&gt;&lt;/td&gt;&lt;/tr&gt;</v>
      </c>
      <c r="Q1854" s="106" t="str">
        <f>IF(PayItems[[#This Row],[Date Added / Modified]]&gt;0,TEXT(PayItems[[#This Row],[Date Added / Modified]],"m/d/yyy"),"")</f>
        <v/>
      </c>
    </row>
    <row r="1855" spans="1:17" x14ac:dyDescent="0.3">
      <c r="A1855" s="6" t="s">
        <v>3562</v>
      </c>
      <c r="B1855" s="8" t="s">
        <v>3563</v>
      </c>
      <c r="C1855" s="8" t="s">
        <v>110</v>
      </c>
      <c r="D1855" s="8" t="s">
        <v>3564</v>
      </c>
      <c r="E1855" s="8" t="s">
        <v>63</v>
      </c>
      <c r="F1855" s="8">
        <v>0</v>
      </c>
      <c r="G1855" s="8">
        <v>3</v>
      </c>
      <c r="H1855" s="6" t="s">
        <v>344</v>
      </c>
      <c r="I1855" s="184" t="s">
        <v>11392</v>
      </c>
      <c r="J1855" s="184" t="s">
        <v>11392</v>
      </c>
      <c r="K1855" s="184" t="s">
        <v>11391</v>
      </c>
      <c r="L1855" s="8">
        <v>14</v>
      </c>
      <c r="M1855" s="116"/>
      <c r="P18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&lt;tr&gt;&lt;td&gt;60223-0600&lt;/td&gt;&lt;td&gt;1500mm span, 1200mm rise reinforced concrete box culvert, triple barrel&lt;/td&gt;&lt;td&gt;m&lt;/td&gt;&lt;td&gt;5 FEET SPAN, 4 FEET RISE REINFORCED CONCRETE BOX CULVERT, TRIPLE BARREL&lt;/td&gt;&lt;td&gt;LNFT&lt;/td&gt;&lt;td&gt;0&lt;/td&gt;&lt;td&gt;3&lt;/td&gt;&lt;td&gt;N&lt;/td&gt;&lt;td&gt; &lt;/td&gt;&lt;td&gt;&lt;/td&gt;&lt;/tr&gt;</v>
      </c>
      <c r="Q1855" s="106" t="str">
        <f>IF(PayItems[[#This Row],[Date Added / Modified]]&gt;0,TEXT(PayItems[[#This Row],[Date Added / Modified]],"m/d/yyy"),"")</f>
        <v/>
      </c>
    </row>
    <row r="1856" spans="1:17" x14ac:dyDescent="0.3">
      <c r="A1856" s="6" t="s">
        <v>3565</v>
      </c>
      <c r="B1856" s="8" t="s">
        <v>3566</v>
      </c>
      <c r="C1856" s="8" t="s">
        <v>110</v>
      </c>
      <c r="D1856" s="8" t="s">
        <v>3567</v>
      </c>
      <c r="E1856" s="8" t="s">
        <v>63</v>
      </c>
      <c r="F1856" s="8">
        <v>0</v>
      </c>
      <c r="G1856" s="8">
        <v>3</v>
      </c>
      <c r="H1856" s="6" t="s">
        <v>344</v>
      </c>
      <c r="I1856" s="184" t="s">
        <v>11392</v>
      </c>
      <c r="J1856" s="184" t="s">
        <v>11392</v>
      </c>
      <c r="K1856" s="184" t="s">
        <v>11391</v>
      </c>
      <c r="L1856" s="8">
        <v>14</v>
      </c>
      <c r="M1856" s="116"/>
      <c r="P18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&lt;tr&gt;&lt;td&gt;60223-0650&lt;/td&gt;&lt;td&gt;1500mm span, 1500mm rise reinforced concrete box culvert, triple barrel&lt;/td&gt;&lt;td&gt;m&lt;/td&gt;&lt;td&gt;5 FEET SPAN, 5 FEET RISE REINFORCED CONCRETE BOX CULVERT, TRIPLE BARREL&lt;/td&gt;&lt;td&gt;LNFT&lt;/td&gt;&lt;td&gt;0&lt;/td&gt;&lt;td&gt;3&lt;/td&gt;&lt;td&gt;N&lt;/td&gt;&lt;td&gt; &lt;/td&gt;&lt;td&gt;&lt;/td&gt;&lt;/tr&gt;</v>
      </c>
      <c r="Q1856" s="106" t="str">
        <f>IF(PayItems[[#This Row],[Date Added / Modified]]&gt;0,TEXT(PayItems[[#This Row],[Date Added / Modified]],"m/d/yyy"),"")</f>
        <v/>
      </c>
    </row>
    <row r="1857" spans="1:17" x14ac:dyDescent="0.3">
      <c r="A1857" s="6" t="s">
        <v>3568</v>
      </c>
      <c r="B1857" s="8" t="s">
        <v>3569</v>
      </c>
      <c r="C1857" s="8" t="s">
        <v>110</v>
      </c>
      <c r="D1857" s="8" t="s">
        <v>3570</v>
      </c>
      <c r="E1857" s="8" t="s">
        <v>63</v>
      </c>
      <c r="F1857" s="8">
        <v>0</v>
      </c>
      <c r="G1857" s="8">
        <v>3</v>
      </c>
      <c r="H1857" s="6" t="s">
        <v>344</v>
      </c>
      <c r="I1857" s="184" t="s">
        <v>11392</v>
      </c>
      <c r="J1857" s="184" t="s">
        <v>11392</v>
      </c>
      <c r="K1857" s="184" t="s">
        <v>11391</v>
      </c>
      <c r="L1857" s="8">
        <v>14</v>
      </c>
      <c r="M1857" s="116"/>
      <c r="P18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&lt;tr&gt;&lt;td&gt;60223-0700&lt;/td&gt;&lt;td&gt;1500mm span, 1800mm rise reinforced concrete box culvert, triple barrel&lt;/td&gt;&lt;td&gt;m&lt;/td&gt;&lt;td&gt;5 FEET SPAN, 6 FEET RISE REINFORCED CONCRETE BOX CULVERT, TRIPLE BARREL&lt;/td&gt;&lt;td&gt;LNFT&lt;/td&gt;&lt;td&gt;0&lt;/td&gt;&lt;td&gt;3&lt;/td&gt;&lt;td&gt;N&lt;/td&gt;&lt;td&gt; &lt;/td&gt;&lt;td&gt;&lt;/td&gt;&lt;/tr&gt;</v>
      </c>
      <c r="Q1857" s="106" t="str">
        <f>IF(PayItems[[#This Row],[Date Added / Modified]]&gt;0,TEXT(PayItems[[#This Row],[Date Added / Modified]],"m/d/yyy"),"")</f>
        <v/>
      </c>
    </row>
    <row r="1858" spans="1:17" x14ac:dyDescent="0.3">
      <c r="A1858" s="6" t="s">
        <v>3571</v>
      </c>
      <c r="B1858" s="8" t="s">
        <v>3572</v>
      </c>
      <c r="C1858" s="8" t="s">
        <v>110</v>
      </c>
      <c r="D1858" s="8" t="s">
        <v>3573</v>
      </c>
      <c r="E1858" s="8" t="s">
        <v>63</v>
      </c>
      <c r="F1858" s="8">
        <v>0</v>
      </c>
      <c r="G1858" s="8">
        <v>3</v>
      </c>
      <c r="H1858" s="6" t="s">
        <v>344</v>
      </c>
      <c r="I1858" s="184" t="s">
        <v>11392</v>
      </c>
      <c r="J1858" s="184" t="s">
        <v>11392</v>
      </c>
      <c r="K1858" s="184" t="s">
        <v>11391</v>
      </c>
      <c r="L1858" s="8">
        <v>14</v>
      </c>
      <c r="M1858" s="116"/>
      <c r="P18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&lt;tr&gt;&lt;td&gt;60223-0750&lt;/td&gt;&lt;td&gt;1500mm span, 2100mm rise reinforced concrete box culvert, triple barrel&lt;/td&gt;&lt;td&gt;m&lt;/td&gt;&lt;td&gt;5 FEET SPAN, 7 FEET RISE REINFORCED CONCRETE BOX CULVERT, TRIPLE BARREL&lt;/td&gt;&lt;td&gt;LNFT&lt;/td&gt;&lt;td&gt;0&lt;/td&gt;&lt;td&gt;3&lt;/td&gt;&lt;td&gt;N&lt;/td&gt;&lt;td&gt; &lt;/td&gt;&lt;td&gt;&lt;/td&gt;&lt;/tr&gt;</v>
      </c>
      <c r="Q1858" s="106" t="str">
        <f>IF(PayItems[[#This Row],[Date Added / Modified]]&gt;0,TEXT(PayItems[[#This Row],[Date Added / Modified]],"m/d/yyy"),"")</f>
        <v/>
      </c>
    </row>
    <row r="1859" spans="1:17" x14ac:dyDescent="0.3">
      <c r="A1859" s="6" t="s">
        <v>3574</v>
      </c>
      <c r="B1859" s="8" t="s">
        <v>3575</v>
      </c>
      <c r="C1859" s="8" t="s">
        <v>110</v>
      </c>
      <c r="D1859" s="8" t="s">
        <v>3576</v>
      </c>
      <c r="E1859" s="8" t="s">
        <v>63</v>
      </c>
      <c r="F1859" s="8">
        <v>0</v>
      </c>
      <c r="G1859" s="8">
        <v>3</v>
      </c>
      <c r="H1859" s="6" t="s">
        <v>344</v>
      </c>
      <c r="I1859" s="184" t="s">
        <v>11392</v>
      </c>
      <c r="J1859" s="184" t="s">
        <v>11392</v>
      </c>
      <c r="K1859" s="184" t="s">
        <v>11391</v>
      </c>
      <c r="L1859" s="8">
        <v>14</v>
      </c>
      <c r="M1859" s="116"/>
      <c r="P18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&lt;tr&gt;&lt;td&gt;60223-0800&lt;/td&gt;&lt;td&gt;1500mm span, 2400mm rise reinforced concrete box culvert, triple barrel&lt;/td&gt;&lt;td&gt;m&lt;/td&gt;&lt;td&gt;5 FEET SPAN, 8 FEET RISE REINFORCED CONCRETE BOX CULVERT, TRIPLE BARREL&lt;/td&gt;&lt;td&gt;LNFT&lt;/td&gt;&lt;td&gt;0&lt;/td&gt;&lt;td&gt;3&lt;/td&gt;&lt;td&gt;N&lt;/td&gt;&lt;td&gt; &lt;/td&gt;&lt;td&gt;&lt;/td&gt;&lt;/tr&gt;</v>
      </c>
      <c r="Q1859" s="106" t="str">
        <f>IF(PayItems[[#This Row],[Date Added / Modified]]&gt;0,TEXT(PayItems[[#This Row],[Date Added / Modified]],"m/d/yyy"),"")</f>
        <v/>
      </c>
    </row>
    <row r="1860" spans="1:17" x14ac:dyDescent="0.3">
      <c r="A1860" s="6" t="s">
        <v>3577</v>
      </c>
      <c r="B1860" s="8" t="s">
        <v>3578</v>
      </c>
      <c r="C1860" s="8" t="s">
        <v>110</v>
      </c>
      <c r="D1860" s="8" t="s">
        <v>3579</v>
      </c>
      <c r="E1860" s="8" t="s">
        <v>63</v>
      </c>
      <c r="F1860" s="8">
        <v>0</v>
      </c>
      <c r="G1860" s="8">
        <v>3</v>
      </c>
      <c r="H1860" s="6" t="s">
        <v>344</v>
      </c>
      <c r="I1860" s="184" t="s">
        <v>11392</v>
      </c>
      <c r="J1860" s="184" t="s">
        <v>11392</v>
      </c>
      <c r="K1860" s="184" t="s">
        <v>11391</v>
      </c>
      <c r="L1860" s="8">
        <v>14</v>
      </c>
      <c r="M1860" s="116"/>
      <c r="P18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&lt;tr&gt;&lt;td&gt;60223-0850&lt;/td&gt;&lt;td&gt;1500mm span, 2700mm rise reinforced concrete box culvert, triple barrel&lt;/td&gt;&lt;td&gt;m&lt;/td&gt;&lt;td&gt;5 FEET SPAN, 9 FEET RISE REINFORCED CONCRETE BOX CULVERT, TRIPLE BARREL&lt;/td&gt;&lt;td&gt;LNFT&lt;/td&gt;&lt;td&gt;0&lt;/td&gt;&lt;td&gt;3&lt;/td&gt;&lt;td&gt;N&lt;/td&gt;&lt;td&gt; &lt;/td&gt;&lt;td&gt;&lt;/td&gt;&lt;/tr&gt;</v>
      </c>
      <c r="Q1860" s="106" t="str">
        <f>IF(PayItems[[#This Row],[Date Added / Modified]]&gt;0,TEXT(PayItems[[#This Row],[Date Added / Modified]],"m/d/yyy"),"")</f>
        <v/>
      </c>
    </row>
    <row r="1861" spans="1:17" x14ac:dyDescent="0.3">
      <c r="A1861" s="6" t="s">
        <v>3580</v>
      </c>
      <c r="B1861" s="8" t="s">
        <v>3581</v>
      </c>
      <c r="C1861" s="8" t="s">
        <v>110</v>
      </c>
      <c r="D1861" s="8" t="s">
        <v>3582</v>
      </c>
      <c r="E1861" s="8" t="s">
        <v>63</v>
      </c>
      <c r="F1861" s="8">
        <v>0</v>
      </c>
      <c r="G1861" s="8">
        <v>3</v>
      </c>
      <c r="H1861" s="6" t="s">
        <v>344</v>
      </c>
      <c r="I1861" s="184" t="s">
        <v>11392</v>
      </c>
      <c r="J1861" s="184" t="s">
        <v>11392</v>
      </c>
      <c r="K1861" s="184" t="s">
        <v>11391</v>
      </c>
      <c r="L1861" s="8">
        <v>14</v>
      </c>
      <c r="M1861" s="116"/>
      <c r="P18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&lt;tr&gt;&lt;td&gt;60223-0900&lt;/td&gt;&lt;td&gt;1500mm span, 3000mm rise reinforced concrete box culvert, triple barrel&lt;/td&gt;&lt;td&gt;m&lt;/td&gt;&lt;td&gt;5 FEET SPAN, 10 FEET RISE REINFORCED CONCRETE BOX CULVERT, TRIPLE BARREL&lt;/td&gt;&lt;td&gt;LNFT&lt;/td&gt;&lt;td&gt;0&lt;/td&gt;&lt;td&gt;3&lt;/td&gt;&lt;td&gt;N&lt;/td&gt;&lt;td&gt; &lt;/td&gt;&lt;td&gt;&lt;/td&gt;&lt;/tr&gt;</v>
      </c>
      <c r="Q1861" s="106" t="str">
        <f>IF(PayItems[[#This Row],[Date Added / Modified]]&gt;0,TEXT(PayItems[[#This Row],[Date Added / Modified]],"m/d/yyy"),"")</f>
        <v/>
      </c>
    </row>
    <row r="1862" spans="1:17" x14ac:dyDescent="0.3">
      <c r="A1862" s="6" t="s">
        <v>3583</v>
      </c>
      <c r="B1862" s="8" t="s">
        <v>3584</v>
      </c>
      <c r="C1862" s="8" t="s">
        <v>110</v>
      </c>
      <c r="D1862" s="8" t="s">
        <v>3585</v>
      </c>
      <c r="E1862" s="8" t="s">
        <v>63</v>
      </c>
      <c r="F1862" s="8">
        <v>0</v>
      </c>
      <c r="G1862" s="8">
        <v>3</v>
      </c>
      <c r="H1862" s="6" t="s">
        <v>344</v>
      </c>
      <c r="I1862" s="184" t="s">
        <v>11392</v>
      </c>
      <c r="J1862" s="184" t="s">
        <v>11392</v>
      </c>
      <c r="K1862" s="184" t="s">
        <v>11391</v>
      </c>
      <c r="L1862" s="8">
        <v>14</v>
      </c>
      <c r="M1862" s="116"/>
      <c r="P18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&lt;tr&gt;&lt;td&gt;60223-0950&lt;/td&gt;&lt;td&gt;1500mm span, 3300mm rise reinforced concrete box culvert, triple barrel&lt;/td&gt;&lt;td&gt;m&lt;/td&gt;&lt;td&gt;5 FEET SPAN, 11 FEET RISE REINFORCED CONCRETE BOX CULVERT, TRIPLE BARREL&lt;/td&gt;&lt;td&gt;LNFT&lt;/td&gt;&lt;td&gt;0&lt;/td&gt;&lt;td&gt;3&lt;/td&gt;&lt;td&gt;N&lt;/td&gt;&lt;td&gt; &lt;/td&gt;&lt;td&gt;&lt;/td&gt;&lt;/tr&gt;</v>
      </c>
      <c r="Q1862" s="106" t="str">
        <f>IF(PayItems[[#This Row],[Date Added / Modified]]&gt;0,TEXT(PayItems[[#This Row],[Date Added / Modified]],"m/d/yyy"),"")</f>
        <v/>
      </c>
    </row>
    <row r="1863" spans="1:17" x14ac:dyDescent="0.3">
      <c r="A1863" s="6" t="s">
        <v>3586</v>
      </c>
      <c r="B1863" s="8" t="s">
        <v>3587</v>
      </c>
      <c r="C1863" s="8" t="s">
        <v>110</v>
      </c>
      <c r="D1863" s="8" t="s">
        <v>3588</v>
      </c>
      <c r="E1863" s="8" t="s">
        <v>63</v>
      </c>
      <c r="F1863" s="8">
        <v>0</v>
      </c>
      <c r="G1863" s="8">
        <v>3</v>
      </c>
      <c r="H1863" s="6" t="s">
        <v>344</v>
      </c>
      <c r="I1863" s="184" t="s">
        <v>11392</v>
      </c>
      <c r="J1863" s="184" t="s">
        <v>11392</v>
      </c>
      <c r="K1863" s="184" t="s">
        <v>11391</v>
      </c>
      <c r="L1863" s="8">
        <v>14</v>
      </c>
      <c r="M1863" s="116"/>
      <c r="P18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&lt;tr&gt;&lt;td&gt;60223-1000&lt;/td&gt;&lt;td&gt;1500mm span, 3600mm rise reinforced concrete box culvert, triple barrel&lt;/td&gt;&lt;td&gt;m&lt;/td&gt;&lt;td&gt;5 FEET SPAN, 12 FEET RISE REINFORCED CONCRETE BOX CULVERT, TRIPLE BARREL&lt;/td&gt;&lt;td&gt;LNFT&lt;/td&gt;&lt;td&gt;0&lt;/td&gt;&lt;td&gt;3&lt;/td&gt;&lt;td&gt;N&lt;/td&gt;&lt;td&gt; &lt;/td&gt;&lt;td&gt;&lt;/td&gt;&lt;/tr&gt;</v>
      </c>
      <c r="Q1863" s="106" t="str">
        <f>IF(PayItems[[#This Row],[Date Added / Modified]]&gt;0,TEXT(PayItems[[#This Row],[Date Added / Modified]],"m/d/yyy"),"")</f>
        <v/>
      </c>
    </row>
    <row r="1864" spans="1:17" x14ac:dyDescent="0.3">
      <c r="A1864" s="6" t="s">
        <v>3589</v>
      </c>
      <c r="B1864" s="8" t="s">
        <v>3590</v>
      </c>
      <c r="C1864" s="8" t="s">
        <v>110</v>
      </c>
      <c r="D1864" s="8" t="s">
        <v>3591</v>
      </c>
      <c r="E1864" s="8" t="s">
        <v>63</v>
      </c>
      <c r="F1864" s="8">
        <v>0</v>
      </c>
      <c r="G1864" s="8">
        <v>3</v>
      </c>
      <c r="H1864" s="6" t="s">
        <v>344</v>
      </c>
      <c r="I1864" s="184" t="s">
        <v>11392</v>
      </c>
      <c r="J1864" s="184" t="s">
        <v>11392</v>
      </c>
      <c r="K1864" s="184" t="s">
        <v>11391</v>
      </c>
      <c r="L1864" s="8">
        <v>14</v>
      </c>
      <c r="M1864" s="116"/>
      <c r="P18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&lt;tr&gt;&lt;td&gt;60223-1050&lt;/td&gt;&lt;td&gt;1500mm span, 4200mm rise reinforced concrete box culvert, triple barrel&lt;/td&gt;&lt;td&gt;m&lt;/td&gt;&lt;td&gt;5 FEET SPAN, 14 FEET RISE REINFORCED CONCRETE BOX CULVERT, TRIPLE BARREL&lt;/td&gt;&lt;td&gt;LNFT&lt;/td&gt;&lt;td&gt;0&lt;/td&gt;&lt;td&gt;3&lt;/td&gt;&lt;td&gt;N&lt;/td&gt;&lt;td&gt; &lt;/td&gt;&lt;td&gt;&lt;/td&gt;&lt;/tr&gt;</v>
      </c>
      <c r="Q1864" s="106" t="str">
        <f>IF(PayItems[[#This Row],[Date Added / Modified]]&gt;0,TEXT(PayItems[[#This Row],[Date Added / Modified]],"m/d/yyy"),"")</f>
        <v/>
      </c>
    </row>
    <row r="1865" spans="1:17" x14ac:dyDescent="0.3">
      <c r="A1865" s="6" t="s">
        <v>3592</v>
      </c>
      <c r="B1865" s="8" t="s">
        <v>3593</v>
      </c>
      <c r="C1865" s="8" t="s">
        <v>110</v>
      </c>
      <c r="D1865" s="8" t="s">
        <v>3594</v>
      </c>
      <c r="E1865" s="8" t="s">
        <v>63</v>
      </c>
      <c r="F1865" s="8">
        <v>0</v>
      </c>
      <c r="G1865" s="8">
        <v>3</v>
      </c>
      <c r="H1865" s="6" t="s">
        <v>344</v>
      </c>
      <c r="I1865" s="184" t="s">
        <v>11392</v>
      </c>
      <c r="J1865" s="184" t="s">
        <v>11392</v>
      </c>
      <c r="K1865" s="184" t="s">
        <v>11391</v>
      </c>
      <c r="L1865" s="8">
        <v>14</v>
      </c>
      <c r="M1865" s="116"/>
      <c r="P18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&lt;tr&gt;&lt;td&gt;60223-1100&lt;/td&gt;&lt;td&gt;1500mm span, 4800mm rise reinforced concrete box culvert, triple barrel&lt;/td&gt;&lt;td&gt;m&lt;/td&gt;&lt;td&gt;5 FEET SPAN, 16 FEET RISE REINFORCED CONCRETE BOX CULVERT, TRIPLE BARREL&lt;/td&gt;&lt;td&gt;LNFT&lt;/td&gt;&lt;td&gt;0&lt;/td&gt;&lt;td&gt;3&lt;/td&gt;&lt;td&gt;N&lt;/td&gt;&lt;td&gt; &lt;/td&gt;&lt;td&gt;&lt;/td&gt;&lt;/tr&gt;</v>
      </c>
      <c r="Q1865" s="106" t="str">
        <f>IF(PayItems[[#This Row],[Date Added / Modified]]&gt;0,TEXT(PayItems[[#This Row],[Date Added / Modified]],"m/d/yyy"),"")</f>
        <v/>
      </c>
    </row>
    <row r="1866" spans="1:17" x14ac:dyDescent="0.3">
      <c r="A1866" s="6" t="s">
        <v>3595</v>
      </c>
      <c r="B1866" s="8" t="s">
        <v>3596</v>
      </c>
      <c r="C1866" s="8" t="s">
        <v>110</v>
      </c>
      <c r="D1866" s="8" t="s">
        <v>3597</v>
      </c>
      <c r="E1866" s="8" t="s">
        <v>63</v>
      </c>
      <c r="F1866" s="8">
        <v>0</v>
      </c>
      <c r="G1866" s="8">
        <v>3</v>
      </c>
      <c r="H1866" s="6" t="s">
        <v>344</v>
      </c>
      <c r="I1866" s="184" t="s">
        <v>11392</v>
      </c>
      <c r="J1866" s="184" t="s">
        <v>11392</v>
      </c>
      <c r="K1866" s="184" t="s">
        <v>11391</v>
      </c>
      <c r="L1866" s="8">
        <v>14</v>
      </c>
      <c r="M1866" s="116"/>
      <c r="P18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&lt;tr&gt;&lt;td&gt;60223-1150&lt;/td&gt;&lt;td&gt;1800mm span, 900mm rise reinforced concrete box culvert, triple barrel&lt;/td&gt;&lt;td&gt;m&lt;/td&gt;&lt;td&gt;6 FEET SPAN, 3 FEET RISE REINFORCED CONCRETE BOX CULVERT, TRIPLE BARREL&lt;/td&gt;&lt;td&gt;LNFT&lt;/td&gt;&lt;td&gt;0&lt;/td&gt;&lt;td&gt;3&lt;/td&gt;&lt;td&gt;N&lt;/td&gt;&lt;td&gt; &lt;/td&gt;&lt;td&gt;&lt;/td&gt;&lt;/tr&gt;</v>
      </c>
      <c r="Q1866" s="106" t="str">
        <f>IF(PayItems[[#This Row],[Date Added / Modified]]&gt;0,TEXT(PayItems[[#This Row],[Date Added / Modified]],"m/d/yyy"),"")</f>
        <v/>
      </c>
    </row>
    <row r="1867" spans="1:17" x14ac:dyDescent="0.3">
      <c r="A1867" s="6" t="s">
        <v>3598</v>
      </c>
      <c r="B1867" s="8" t="s">
        <v>3599</v>
      </c>
      <c r="C1867" s="8" t="s">
        <v>110</v>
      </c>
      <c r="D1867" s="8" t="s">
        <v>3600</v>
      </c>
      <c r="E1867" s="8" t="s">
        <v>63</v>
      </c>
      <c r="F1867" s="8">
        <v>0</v>
      </c>
      <c r="G1867" s="8">
        <v>3</v>
      </c>
      <c r="H1867" s="6" t="s">
        <v>344</v>
      </c>
      <c r="I1867" s="184" t="s">
        <v>11392</v>
      </c>
      <c r="J1867" s="184" t="s">
        <v>11392</v>
      </c>
      <c r="K1867" s="184" t="s">
        <v>11391</v>
      </c>
      <c r="L1867" s="8">
        <v>14</v>
      </c>
      <c r="M1867" s="116"/>
      <c r="P18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&lt;tr&gt;&lt;td&gt;60223-1200&lt;/td&gt;&lt;td&gt;1800mm span, 1200mm rise reinforced concrete box culvert, triple barrel&lt;/td&gt;&lt;td&gt;m&lt;/td&gt;&lt;td&gt;6 FEET SPAN, 4 FEET RISE REINFORCED CONCRETE BOX CULVERT, TRIPLE BARREL&lt;/td&gt;&lt;td&gt;LNFT&lt;/td&gt;&lt;td&gt;0&lt;/td&gt;&lt;td&gt;3&lt;/td&gt;&lt;td&gt;N&lt;/td&gt;&lt;td&gt; &lt;/td&gt;&lt;td&gt;&lt;/td&gt;&lt;/tr&gt;</v>
      </c>
      <c r="Q1867" s="106" t="str">
        <f>IF(PayItems[[#This Row],[Date Added / Modified]]&gt;0,TEXT(PayItems[[#This Row],[Date Added / Modified]],"m/d/yyy"),"")</f>
        <v/>
      </c>
    </row>
    <row r="1868" spans="1:17" x14ac:dyDescent="0.3">
      <c r="A1868" s="6" t="s">
        <v>3601</v>
      </c>
      <c r="B1868" s="8" t="s">
        <v>3602</v>
      </c>
      <c r="C1868" s="8" t="s">
        <v>110</v>
      </c>
      <c r="D1868" s="8" t="s">
        <v>3603</v>
      </c>
      <c r="E1868" s="8" t="s">
        <v>63</v>
      </c>
      <c r="F1868" s="8">
        <v>0</v>
      </c>
      <c r="G1868" s="8">
        <v>3</v>
      </c>
      <c r="H1868" s="6" t="s">
        <v>344</v>
      </c>
      <c r="I1868" s="184" t="s">
        <v>11392</v>
      </c>
      <c r="J1868" s="184" t="s">
        <v>11392</v>
      </c>
      <c r="K1868" s="184" t="s">
        <v>11391</v>
      </c>
      <c r="L1868" s="8">
        <v>14</v>
      </c>
      <c r="M1868" s="116"/>
      <c r="P18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&lt;tr&gt;&lt;td&gt;60223-1250&lt;/td&gt;&lt;td&gt;1800mm span, 1500mm rise reinforced concrete box culvert, triple barrel&lt;/td&gt;&lt;td&gt;m&lt;/td&gt;&lt;td&gt;6 FEET SPAN, 5 FEET RISE REINFORCED CONCRETE BOX CULVERT, TRIPLE BARREL&lt;/td&gt;&lt;td&gt;LNFT&lt;/td&gt;&lt;td&gt;0&lt;/td&gt;&lt;td&gt;3&lt;/td&gt;&lt;td&gt;N&lt;/td&gt;&lt;td&gt; &lt;/td&gt;&lt;td&gt;&lt;/td&gt;&lt;/tr&gt;</v>
      </c>
      <c r="Q1868" s="106" t="str">
        <f>IF(PayItems[[#This Row],[Date Added / Modified]]&gt;0,TEXT(PayItems[[#This Row],[Date Added / Modified]],"m/d/yyy"),"")</f>
        <v/>
      </c>
    </row>
    <row r="1869" spans="1:17" x14ac:dyDescent="0.3">
      <c r="A1869" s="6" t="s">
        <v>3604</v>
      </c>
      <c r="B1869" s="8" t="s">
        <v>3605</v>
      </c>
      <c r="C1869" s="8" t="s">
        <v>110</v>
      </c>
      <c r="D1869" s="8" t="s">
        <v>3606</v>
      </c>
      <c r="E1869" s="8" t="s">
        <v>63</v>
      </c>
      <c r="F1869" s="8">
        <v>0</v>
      </c>
      <c r="G1869" s="8">
        <v>3</v>
      </c>
      <c r="H1869" s="6" t="s">
        <v>344</v>
      </c>
      <c r="I1869" s="184" t="s">
        <v>11392</v>
      </c>
      <c r="J1869" s="184" t="s">
        <v>11392</v>
      </c>
      <c r="K1869" s="184" t="s">
        <v>11391</v>
      </c>
      <c r="L1869" s="8">
        <v>14</v>
      </c>
      <c r="M1869" s="116"/>
      <c r="P18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&lt;tr&gt;&lt;td&gt;60223-1300&lt;/td&gt;&lt;td&gt;1800mm span, 1800mm rise reinforced concrete box culvert, triple barrel&lt;/td&gt;&lt;td&gt;m&lt;/td&gt;&lt;td&gt;6 FEET SPAN, 6 FEET RISE REINFORCED CONCRETE BOX CULVERT, TRIPLE BARREL&lt;/td&gt;&lt;td&gt;LNFT&lt;/td&gt;&lt;td&gt;0&lt;/td&gt;&lt;td&gt;3&lt;/td&gt;&lt;td&gt;N&lt;/td&gt;&lt;td&gt; &lt;/td&gt;&lt;td&gt;&lt;/td&gt;&lt;/tr&gt;</v>
      </c>
      <c r="Q1869" s="106" t="str">
        <f>IF(PayItems[[#This Row],[Date Added / Modified]]&gt;0,TEXT(PayItems[[#This Row],[Date Added / Modified]],"m/d/yyy"),"")</f>
        <v/>
      </c>
    </row>
    <row r="1870" spans="1:17" x14ac:dyDescent="0.3">
      <c r="A1870" s="6" t="s">
        <v>3607</v>
      </c>
      <c r="B1870" s="8" t="s">
        <v>3608</v>
      </c>
      <c r="C1870" s="8" t="s">
        <v>110</v>
      </c>
      <c r="D1870" s="8" t="s">
        <v>3609</v>
      </c>
      <c r="E1870" s="8" t="s">
        <v>63</v>
      </c>
      <c r="F1870" s="8">
        <v>0</v>
      </c>
      <c r="G1870" s="8">
        <v>3</v>
      </c>
      <c r="H1870" s="6" t="s">
        <v>344</v>
      </c>
      <c r="I1870" s="184" t="s">
        <v>11392</v>
      </c>
      <c r="J1870" s="184" t="s">
        <v>11392</v>
      </c>
      <c r="K1870" s="184" t="s">
        <v>11391</v>
      </c>
      <c r="L1870" s="8">
        <v>14</v>
      </c>
      <c r="M1870" s="116"/>
      <c r="P18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&lt;tr&gt;&lt;td&gt;60223-1350&lt;/td&gt;&lt;td&gt;1800mm span, 2100mm rise reinforced concrete box culvert, triple barrel&lt;/td&gt;&lt;td&gt;m&lt;/td&gt;&lt;td&gt;6 FEET SPAN, 7 FEET RISE REINFORCED CONCRETE BOX CULVERT, TRIPLE BARREL&lt;/td&gt;&lt;td&gt;LNFT&lt;/td&gt;&lt;td&gt;0&lt;/td&gt;&lt;td&gt;3&lt;/td&gt;&lt;td&gt;N&lt;/td&gt;&lt;td&gt; &lt;/td&gt;&lt;td&gt;&lt;/td&gt;&lt;/tr&gt;</v>
      </c>
      <c r="Q1870" s="106" t="str">
        <f>IF(PayItems[[#This Row],[Date Added / Modified]]&gt;0,TEXT(PayItems[[#This Row],[Date Added / Modified]],"m/d/yyy"),"")</f>
        <v/>
      </c>
    </row>
    <row r="1871" spans="1:17" x14ac:dyDescent="0.3">
      <c r="A1871" s="6" t="s">
        <v>3610</v>
      </c>
      <c r="B1871" s="8" t="s">
        <v>3611</v>
      </c>
      <c r="C1871" s="8" t="s">
        <v>110</v>
      </c>
      <c r="D1871" s="8" t="s">
        <v>3612</v>
      </c>
      <c r="E1871" s="8" t="s">
        <v>63</v>
      </c>
      <c r="F1871" s="8">
        <v>0</v>
      </c>
      <c r="G1871" s="8">
        <v>3</v>
      </c>
      <c r="H1871" s="6" t="s">
        <v>344</v>
      </c>
      <c r="I1871" s="184" t="s">
        <v>11392</v>
      </c>
      <c r="J1871" s="184" t="s">
        <v>11392</v>
      </c>
      <c r="K1871" s="184" t="s">
        <v>11391</v>
      </c>
      <c r="L1871" s="8">
        <v>14</v>
      </c>
      <c r="M1871" s="116"/>
      <c r="P18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&lt;tr&gt;&lt;td&gt;60223-1400&lt;/td&gt;&lt;td&gt;1800mm span, 2400mm rise reinforced concrete box culvert, triple barrel&lt;/td&gt;&lt;td&gt;m&lt;/td&gt;&lt;td&gt;6 FEET SPAN, 8 FEET RISE REINFORCED CONCRETE BOX CULVERT, TRIPLE BARREL&lt;/td&gt;&lt;td&gt;LNFT&lt;/td&gt;&lt;td&gt;0&lt;/td&gt;&lt;td&gt;3&lt;/td&gt;&lt;td&gt;N&lt;/td&gt;&lt;td&gt; &lt;/td&gt;&lt;td&gt;&lt;/td&gt;&lt;/tr&gt;</v>
      </c>
      <c r="Q1871" s="106" t="str">
        <f>IF(PayItems[[#This Row],[Date Added / Modified]]&gt;0,TEXT(PayItems[[#This Row],[Date Added / Modified]],"m/d/yyy"),"")</f>
        <v/>
      </c>
    </row>
    <row r="1872" spans="1:17" x14ac:dyDescent="0.3">
      <c r="A1872" s="6" t="s">
        <v>3613</v>
      </c>
      <c r="B1872" s="8" t="s">
        <v>3614</v>
      </c>
      <c r="C1872" s="8" t="s">
        <v>110</v>
      </c>
      <c r="D1872" s="8" t="s">
        <v>3615</v>
      </c>
      <c r="E1872" s="8" t="s">
        <v>63</v>
      </c>
      <c r="F1872" s="8">
        <v>0</v>
      </c>
      <c r="G1872" s="8">
        <v>3</v>
      </c>
      <c r="H1872" s="6" t="s">
        <v>344</v>
      </c>
      <c r="I1872" s="184" t="s">
        <v>11392</v>
      </c>
      <c r="J1872" s="184" t="s">
        <v>11392</v>
      </c>
      <c r="K1872" s="184" t="s">
        <v>11391</v>
      </c>
      <c r="L1872" s="8">
        <v>14</v>
      </c>
      <c r="M1872" s="116"/>
      <c r="P18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&lt;tr&gt;&lt;td&gt;60223-1450&lt;/td&gt;&lt;td&gt;1800mm span, 2700mm rise reinforced concrete box culvert, triple barrel&lt;/td&gt;&lt;td&gt;m&lt;/td&gt;&lt;td&gt;6 FEET SPAN, 9 FEET RISE REINFORCED CONCRETE BOX CULVERT, TRIPLE BARREL&lt;/td&gt;&lt;td&gt;LNFT&lt;/td&gt;&lt;td&gt;0&lt;/td&gt;&lt;td&gt;3&lt;/td&gt;&lt;td&gt;N&lt;/td&gt;&lt;td&gt; &lt;/td&gt;&lt;td&gt;&lt;/td&gt;&lt;/tr&gt;</v>
      </c>
      <c r="Q1872" s="106" t="str">
        <f>IF(PayItems[[#This Row],[Date Added / Modified]]&gt;0,TEXT(PayItems[[#This Row],[Date Added / Modified]],"m/d/yyy"),"")</f>
        <v/>
      </c>
    </row>
    <row r="1873" spans="1:17" x14ac:dyDescent="0.3">
      <c r="A1873" s="6" t="s">
        <v>3616</v>
      </c>
      <c r="B1873" s="8" t="s">
        <v>3617</v>
      </c>
      <c r="C1873" s="8" t="s">
        <v>110</v>
      </c>
      <c r="D1873" s="8" t="s">
        <v>3618</v>
      </c>
      <c r="E1873" s="8" t="s">
        <v>63</v>
      </c>
      <c r="F1873" s="8">
        <v>0</v>
      </c>
      <c r="G1873" s="8">
        <v>3</v>
      </c>
      <c r="H1873" s="6" t="s">
        <v>344</v>
      </c>
      <c r="I1873" s="184" t="s">
        <v>11392</v>
      </c>
      <c r="J1873" s="184" t="s">
        <v>11392</v>
      </c>
      <c r="K1873" s="184" t="s">
        <v>11391</v>
      </c>
      <c r="L1873" s="8">
        <v>14</v>
      </c>
      <c r="M1873" s="116"/>
      <c r="P18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&lt;tr&gt;&lt;td&gt;60223-1500&lt;/td&gt;&lt;td&gt;1800mm span, 3000mm rise reinforced concrete box culvert, triple barrel&lt;/td&gt;&lt;td&gt;m&lt;/td&gt;&lt;td&gt;6 FEET SPAN, 10 FEET RISE REINFORCED CONCRETE BOX CULVERT, TRIPLE BARREL&lt;/td&gt;&lt;td&gt;LNFT&lt;/td&gt;&lt;td&gt;0&lt;/td&gt;&lt;td&gt;3&lt;/td&gt;&lt;td&gt;N&lt;/td&gt;&lt;td&gt; &lt;/td&gt;&lt;td&gt;&lt;/td&gt;&lt;/tr&gt;</v>
      </c>
      <c r="Q1873" s="106" t="str">
        <f>IF(PayItems[[#This Row],[Date Added / Modified]]&gt;0,TEXT(PayItems[[#This Row],[Date Added / Modified]],"m/d/yyy"),"")</f>
        <v/>
      </c>
    </row>
    <row r="1874" spans="1:17" x14ac:dyDescent="0.3">
      <c r="A1874" s="6" t="s">
        <v>3619</v>
      </c>
      <c r="B1874" s="8" t="s">
        <v>3620</v>
      </c>
      <c r="C1874" s="8" t="s">
        <v>110</v>
      </c>
      <c r="D1874" s="8" t="s">
        <v>3621</v>
      </c>
      <c r="E1874" s="8" t="s">
        <v>63</v>
      </c>
      <c r="F1874" s="8">
        <v>0</v>
      </c>
      <c r="G1874" s="8">
        <v>3</v>
      </c>
      <c r="H1874" s="6" t="s">
        <v>344</v>
      </c>
      <c r="I1874" s="184" t="s">
        <v>11392</v>
      </c>
      <c r="J1874" s="184" t="s">
        <v>11392</v>
      </c>
      <c r="K1874" s="184" t="s">
        <v>11391</v>
      </c>
      <c r="L1874" s="8">
        <v>14</v>
      </c>
      <c r="M1874" s="116"/>
      <c r="P18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&lt;tr&gt;&lt;td&gt;60223-1550&lt;/td&gt;&lt;td&gt;1800mm span, 3300mm rise reinforced concrete box culvert, triple barrel&lt;/td&gt;&lt;td&gt;m&lt;/td&gt;&lt;td&gt;6 FEET SPAN, 11 FEET RISE REINFORCED CONCRETE BOX CULVERT, TRIPLE BARREL&lt;/td&gt;&lt;td&gt;LNFT&lt;/td&gt;&lt;td&gt;0&lt;/td&gt;&lt;td&gt;3&lt;/td&gt;&lt;td&gt;N&lt;/td&gt;&lt;td&gt; &lt;/td&gt;&lt;td&gt;&lt;/td&gt;&lt;/tr&gt;</v>
      </c>
      <c r="Q1874" s="106" t="str">
        <f>IF(PayItems[[#This Row],[Date Added / Modified]]&gt;0,TEXT(PayItems[[#This Row],[Date Added / Modified]],"m/d/yyy"),"")</f>
        <v/>
      </c>
    </row>
    <row r="1875" spans="1:17" x14ac:dyDescent="0.3">
      <c r="A1875" s="6" t="s">
        <v>3622</v>
      </c>
      <c r="B1875" s="8" t="s">
        <v>3623</v>
      </c>
      <c r="C1875" s="8" t="s">
        <v>110</v>
      </c>
      <c r="D1875" s="8" t="s">
        <v>3624</v>
      </c>
      <c r="E1875" s="8" t="s">
        <v>63</v>
      </c>
      <c r="F1875" s="8">
        <v>0</v>
      </c>
      <c r="G1875" s="8">
        <v>3</v>
      </c>
      <c r="H1875" s="6" t="s">
        <v>344</v>
      </c>
      <c r="I1875" s="184" t="s">
        <v>11392</v>
      </c>
      <c r="J1875" s="184" t="s">
        <v>11392</v>
      </c>
      <c r="K1875" s="184" t="s">
        <v>11391</v>
      </c>
      <c r="L1875" s="8">
        <v>14</v>
      </c>
      <c r="M1875" s="116"/>
      <c r="P18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&lt;tr&gt;&lt;td&gt;60223-1600&lt;/td&gt;&lt;td&gt;1800mm span, 3600mm rise reinforced concrete box culvert, triple barrel&lt;/td&gt;&lt;td&gt;m&lt;/td&gt;&lt;td&gt;6 FEET SPAN, 12 FEET RISE REINFORCED CONCRETE BOX CULVERT, TRIPLE BARREL&lt;/td&gt;&lt;td&gt;LNFT&lt;/td&gt;&lt;td&gt;0&lt;/td&gt;&lt;td&gt;3&lt;/td&gt;&lt;td&gt;N&lt;/td&gt;&lt;td&gt; &lt;/td&gt;&lt;td&gt;&lt;/td&gt;&lt;/tr&gt;</v>
      </c>
      <c r="Q1875" s="106" t="str">
        <f>IF(PayItems[[#This Row],[Date Added / Modified]]&gt;0,TEXT(PayItems[[#This Row],[Date Added / Modified]],"m/d/yyy"),"")</f>
        <v/>
      </c>
    </row>
    <row r="1876" spans="1:17" x14ac:dyDescent="0.3">
      <c r="A1876" s="6" t="s">
        <v>3625</v>
      </c>
      <c r="B1876" s="8" t="s">
        <v>3626</v>
      </c>
      <c r="C1876" s="8" t="s">
        <v>110</v>
      </c>
      <c r="D1876" s="8" t="s">
        <v>3627</v>
      </c>
      <c r="E1876" s="8" t="s">
        <v>63</v>
      </c>
      <c r="F1876" s="8">
        <v>0</v>
      </c>
      <c r="G1876" s="8">
        <v>3</v>
      </c>
      <c r="H1876" s="6" t="s">
        <v>344</v>
      </c>
      <c r="I1876" s="184" t="s">
        <v>11392</v>
      </c>
      <c r="J1876" s="184" t="s">
        <v>11392</v>
      </c>
      <c r="K1876" s="184" t="s">
        <v>11391</v>
      </c>
      <c r="L1876" s="8">
        <v>14</v>
      </c>
      <c r="M1876" s="116"/>
      <c r="P18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&lt;tr&gt;&lt;td&gt;60223-1650&lt;/td&gt;&lt;td&gt;1800mm span, 4200mm rise reinforced concrete box culvert, triple barrel&lt;/td&gt;&lt;td&gt;m&lt;/td&gt;&lt;td&gt;6 FEET SPAN, 14 FEET RISE REINFORCED CONCRETE BOX CULVERT, TRIPLE BARREL&lt;/td&gt;&lt;td&gt;LNFT&lt;/td&gt;&lt;td&gt;0&lt;/td&gt;&lt;td&gt;3&lt;/td&gt;&lt;td&gt;N&lt;/td&gt;&lt;td&gt; &lt;/td&gt;&lt;td&gt;&lt;/td&gt;&lt;/tr&gt;</v>
      </c>
      <c r="Q1876" s="106" t="str">
        <f>IF(PayItems[[#This Row],[Date Added / Modified]]&gt;0,TEXT(PayItems[[#This Row],[Date Added / Modified]],"m/d/yyy"),"")</f>
        <v/>
      </c>
    </row>
    <row r="1877" spans="1:17" x14ac:dyDescent="0.3">
      <c r="A1877" s="6" t="s">
        <v>3628</v>
      </c>
      <c r="B1877" s="8" t="s">
        <v>3629</v>
      </c>
      <c r="C1877" s="8" t="s">
        <v>110</v>
      </c>
      <c r="D1877" s="8" t="s">
        <v>3630</v>
      </c>
      <c r="E1877" s="8" t="s">
        <v>63</v>
      </c>
      <c r="F1877" s="8">
        <v>0</v>
      </c>
      <c r="G1877" s="8">
        <v>3</v>
      </c>
      <c r="H1877" s="6" t="s">
        <v>344</v>
      </c>
      <c r="I1877" s="184" t="s">
        <v>11392</v>
      </c>
      <c r="J1877" s="184" t="s">
        <v>11392</v>
      </c>
      <c r="K1877" s="184" t="s">
        <v>11391</v>
      </c>
      <c r="L1877" s="8">
        <v>14</v>
      </c>
      <c r="M1877" s="116"/>
      <c r="P18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&lt;tr&gt;&lt;td&gt;60223-1700&lt;/td&gt;&lt;td&gt;1800mm span, 4800mm rise reinforced concrete box culvert, triple barrel&lt;/td&gt;&lt;td&gt;m&lt;/td&gt;&lt;td&gt;6 FEET SPAN, 16 FEET RISE REINFORCED CONCRETE BOX CULVERT, TRIPLE BARREL&lt;/td&gt;&lt;td&gt;LNFT&lt;/td&gt;&lt;td&gt;0&lt;/td&gt;&lt;td&gt;3&lt;/td&gt;&lt;td&gt;N&lt;/td&gt;&lt;td&gt; &lt;/td&gt;&lt;td&gt;&lt;/td&gt;&lt;/tr&gt;</v>
      </c>
      <c r="Q1877" s="106" t="str">
        <f>IF(PayItems[[#This Row],[Date Added / Modified]]&gt;0,TEXT(PayItems[[#This Row],[Date Added / Modified]],"m/d/yyy"),"")</f>
        <v/>
      </c>
    </row>
    <row r="1878" spans="1:17" x14ac:dyDescent="0.3">
      <c r="A1878" s="6" t="s">
        <v>3631</v>
      </c>
      <c r="B1878" s="8" t="s">
        <v>3632</v>
      </c>
      <c r="C1878" s="8" t="s">
        <v>110</v>
      </c>
      <c r="D1878" s="8" t="s">
        <v>3633</v>
      </c>
      <c r="E1878" s="8" t="s">
        <v>63</v>
      </c>
      <c r="F1878" s="8">
        <v>0</v>
      </c>
      <c r="G1878" s="8">
        <v>3</v>
      </c>
      <c r="H1878" s="6" t="s">
        <v>344</v>
      </c>
      <c r="I1878" s="184" t="s">
        <v>11392</v>
      </c>
      <c r="J1878" s="184" t="s">
        <v>11392</v>
      </c>
      <c r="K1878" s="184" t="s">
        <v>11391</v>
      </c>
      <c r="L1878" s="8">
        <v>14</v>
      </c>
      <c r="M1878" s="116"/>
      <c r="P18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&lt;tr&gt;&lt;td&gt;60223-1750&lt;/td&gt;&lt;td&gt;2400mm span, 900mm rise reinforced concrete box culvert, triple barrel&lt;/td&gt;&lt;td&gt;m&lt;/td&gt;&lt;td&gt;8 FEET SPAN, 3 FEET RISE REINFORCED CONCRETE BOX CULVERT, TRIPLE BARREL&lt;/td&gt;&lt;td&gt;LNFT&lt;/td&gt;&lt;td&gt;0&lt;/td&gt;&lt;td&gt;3&lt;/td&gt;&lt;td&gt;N&lt;/td&gt;&lt;td&gt; &lt;/td&gt;&lt;td&gt;&lt;/td&gt;&lt;/tr&gt;</v>
      </c>
      <c r="Q1878" s="106" t="str">
        <f>IF(PayItems[[#This Row],[Date Added / Modified]]&gt;0,TEXT(PayItems[[#This Row],[Date Added / Modified]],"m/d/yyy"),"")</f>
        <v/>
      </c>
    </row>
    <row r="1879" spans="1:17" x14ac:dyDescent="0.3">
      <c r="A1879" s="6" t="s">
        <v>3634</v>
      </c>
      <c r="B1879" s="8" t="s">
        <v>3635</v>
      </c>
      <c r="C1879" s="8" t="s">
        <v>110</v>
      </c>
      <c r="D1879" s="8" t="s">
        <v>3636</v>
      </c>
      <c r="E1879" s="8" t="s">
        <v>63</v>
      </c>
      <c r="F1879" s="8">
        <v>0</v>
      </c>
      <c r="G1879" s="8">
        <v>3</v>
      </c>
      <c r="H1879" s="6" t="s">
        <v>344</v>
      </c>
      <c r="I1879" s="184" t="s">
        <v>11392</v>
      </c>
      <c r="J1879" s="184" t="s">
        <v>11392</v>
      </c>
      <c r="K1879" s="184" t="s">
        <v>11391</v>
      </c>
      <c r="L1879" s="8">
        <v>14</v>
      </c>
      <c r="M1879" s="116"/>
      <c r="P18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&lt;tr&gt;&lt;td&gt;60223-1800&lt;/td&gt;&lt;td&gt;2400mm span, 1200mm rise reinforced concrete box culvert, triple barrel&lt;/td&gt;&lt;td&gt;m&lt;/td&gt;&lt;td&gt;8 FEET SPAN, 4 FEET RISE REINFORCED CONCRETE BOX CULVERT, TRIPLE BARREL&lt;/td&gt;&lt;td&gt;LNFT&lt;/td&gt;&lt;td&gt;0&lt;/td&gt;&lt;td&gt;3&lt;/td&gt;&lt;td&gt;N&lt;/td&gt;&lt;td&gt; &lt;/td&gt;&lt;td&gt;&lt;/td&gt;&lt;/tr&gt;</v>
      </c>
      <c r="Q1879" s="106" t="str">
        <f>IF(PayItems[[#This Row],[Date Added / Modified]]&gt;0,TEXT(PayItems[[#This Row],[Date Added / Modified]],"m/d/yyy"),"")</f>
        <v/>
      </c>
    </row>
    <row r="1880" spans="1:17" x14ac:dyDescent="0.3">
      <c r="A1880" s="6" t="s">
        <v>3637</v>
      </c>
      <c r="B1880" s="8" t="s">
        <v>3638</v>
      </c>
      <c r="C1880" s="8" t="s">
        <v>110</v>
      </c>
      <c r="D1880" s="8" t="s">
        <v>3639</v>
      </c>
      <c r="E1880" s="8" t="s">
        <v>63</v>
      </c>
      <c r="F1880" s="8">
        <v>0</v>
      </c>
      <c r="G1880" s="8">
        <v>3</v>
      </c>
      <c r="H1880" s="6" t="s">
        <v>344</v>
      </c>
      <c r="I1880" s="184" t="s">
        <v>11392</v>
      </c>
      <c r="J1880" s="184" t="s">
        <v>11392</v>
      </c>
      <c r="K1880" s="184" t="s">
        <v>11391</v>
      </c>
      <c r="L1880" s="8">
        <v>14</v>
      </c>
      <c r="M1880" s="116"/>
      <c r="P18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&lt;tr&gt;&lt;td&gt;60223-1850&lt;/td&gt;&lt;td&gt;2400mm span, 1500mm rise reinforced concrete box culvert, triple barrel&lt;/td&gt;&lt;td&gt;m&lt;/td&gt;&lt;td&gt;8 FEET SPAN, 5 FEET RISE REINFORCED CONCRETE BOX CULVERT, TRIPLE BARREL&lt;/td&gt;&lt;td&gt;LNFT&lt;/td&gt;&lt;td&gt;0&lt;/td&gt;&lt;td&gt;3&lt;/td&gt;&lt;td&gt;N&lt;/td&gt;&lt;td&gt; &lt;/td&gt;&lt;td&gt;&lt;/td&gt;&lt;/tr&gt;</v>
      </c>
      <c r="Q1880" s="106" t="str">
        <f>IF(PayItems[[#This Row],[Date Added / Modified]]&gt;0,TEXT(PayItems[[#This Row],[Date Added / Modified]],"m/d/yyy"),"")</f>
        <v/>
      </c>
    </row>
    <row r="1881" spans="1:17" x14ac:dyDescent="0.3">
      <c r="A1881" s="6" t="s">
        <v>3640</v>
      </c>
      <c r="B1881" s="8" t="s">
        <v>3641</v>
      </c>
      <c r="C1881" s="8" t="s">
        <v>110</v>
      </c>
      <c r="D1881" s="8" t="s">
        <v>3642</v>
      </c>
      <c r="E1881" s="8" t="s">
        <v>63</v>
      </c>
      <c r="F1881" s="8">
        <v>0</v>
      </c>
      <c r="G1881" s="8">
        <v>3</v>
      </c>
      <c r="H1881" s="6" t="s">
        <v>344</v>
      </c>
      <c r="I1881" s="184" t="s">
        <v>11392</v>
      </c>
      <c r="J1881" s="184" t="s">
        <v>11392</v>
      </c>
      <c r="K1881" s="184" t="s">
        <v>11391</v>
      </c>
      <c r="L1881" s="8">
        <v>14</v>
      </c>
      <c r="M1881" s="116"/>
      <c r="P18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&lt;tr&gt;&lt;td&gt;60223-1900&lt;/td&gt;&lt;td&gt;2400mm span, 1800mm rise reinforced concrete box culvert, triple barrel&lt;/td&gt;&lt;td&gt;m&lt;/td&gt;&lt;td&gt;8 FEET SPAN, 6 FEET RISE REINFORCED CONCRETE BOX CULVERT, TRIPLE BARREL&lt;/td&gt;&lt;td&gt;LNFT&lt;/td&gt;&lt;td&gt;0&lt;/td&gt;&lt;td&gt;3&lt;/td&gt;&lt;td&gt;N&lt;/td&gt;&lt;td&gt; &lt;/td&gt;&lt;td&gt;&lt;/td&gt;&lt;/tr&gt;</v>
      </c>
      <c r="Q1881" s="106" t="str">
        <f>IF(PayItems[[#This Row],[Date Added / Modified]]&gt;0,TEXT(PayItems[[#This Row],[Date Added / Modified]],"m/d/yyy"),"")</f>
        <v/>
      </c>
    </row>
    <row r="1882" spans="1:17" x14ac:dyDescent="0.3">
      <c r="A1882" s="6" t="s">
        <v>3643</v>
      </c>
      <c r="B1882" s="8" t="s">
        <v>3644</v>
      </c>
      <c r="C1882" s="8" t="s">
        <v>110</v>
      </c>
      <c r="D1882" s="8" t="s">
        <v>3645</v>
      </c>
      <c r="E1882" s="8" t="s">
        <v>63</v>
      </c>
      <c r="F1882" s="8">
        <v>0</v>
      </c>
      <c r="G1882" s="8">
        <v>3</v>
      </c>
      <c r="H1882" s="6" t="s">
        <v>344</v>
      </c>
      <c r="I1882" s="184" t="s">
        <v>11392</v>
      </c>
      <c r="J1882" s="184" t="s">
        <v>11392</v>
      </c>
      <c r="K1882" s="184" t="s">
        <v>11391</v>
      </c>
      <c r="L1882" s="8">
        <v>14</v>
      </c>
      <c r="M1882" s="116"/>
      <c r="P18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&lt;tr&gt;&lt;td&gt;60223-1950&lt;/td&gt;&lt;td&gt;2400mm span, 2100mm rise reinforced concrete box culvert, triple barrel&lt;/td&gt;&lt;td&gt;m&lt;/td&gt;&lt;td&gt;8 FEET SPAN, 7 FEET RISE REINFORCED CONCRETE BOX CULVERT, TRIPLE BARREL&lt;/td&gt;&lt;td&gt;LNFT&lt;/td&gt;&lt;td&gt;0&lt;/td&gt;&lt;td&gt;3&lt;/td&gt;&lt;td&gt;N&lt;/td&gt;&lt;td&gt; &lt;/td&gt;&lt;td&gt;&lt;/td&gt;&lt;/tr&gt;</v>
      </c>
      <c r="Q1882" s="106" t="str">
        <f>IF(PayItems[[#This Row],[Date Added / Modified]]&gt;0,TEXT(PayItems[[#This Row],[Date Added / Modified]],"m/d/yyy"),"")</f>
        <v/>
      </c>
    </row>
    <row r="1883" spans="1:17" x14ac:dyDescent="0.3">
      <c r="A1883" s="6" t="s">
        <v>3646</v>
      </c>
      <c r="B1883" s="8" t="s">
        <v>3647</v>
      </c>
      <c r="C1883" s="8" t="s">
        <v>110</v>
      </c>
      <c r="D1883" s="8" t="s">
        <v>3648</v>
      </c>
      <c r="E1883" s="8" t="s">
        <v>63</v>
      </c>
      <c r="F1883" s="8">
        <v>0</v>
      </c>
      <c r="G1883" s="8">
        <v>3</v>
      </c>
      <c r="H1883" s="6" t="s">
        <v>344</v>
      </c>
      <c r="I1883" s="184" t="s">
        <v>11392</v>
      </c>
      <c r="J1883" s="184" t="s">
        <v>11392</v>
      </c>
      <c r="K1883" s="184" t="s">
        <v>11391</v>
      </c>
      <c r="L1883" s="8">
        <v>14</v>
      </c>
      <c r="M1883" s="116"/>
      <c r="P18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&lt;tr&gt;&lt;td&gt;60223-2000&lt;/td&gt;&lt;td&gt;2400mm span, 2400mm rise reinforced concrete box culvert, triple barrel&lt;/td&gt;&lt;td&gt;m&lt;/td&gt;&lt;td&gt;8 FEET SPAN, 8 FEET RISE REINFORCED CONCRETE BOX CULVERT, TRIPLE BARREL&lt;/td&gt;&lt;td&gt;LNFT&lt;/td&gt;&lt;td&gt;0&lt;/td&gt;&lt;td&gt;3&lt;/td&gt;&lt;td&gt;N&lt;/td&gt;&lt;td&gt; &lt;/td&gt;&lt;td&gt;&lt;/td&gt;&lt;/tr&gt;</v>
      </c>
      <c r="Q1883" s="106" t="str">
        <f>IF(PayItems[[#This Row],[Date Added / Modified]]&gt;0,TEXT(PayItems[[#This Row],[Date Added / Modified]],"m/d/yyy"),"")</f>
        <v/>
      </c>
    </row>
    <row r="1884" spans="1:17" x14ac:dyDescent="0.3">
      <c r="A1884" s="6" t="s">
        <v>3649</v>
      </c>
      <c r="B1884" s="8" t="s">
        <v>3650</v>
      </c>
      <c r="C1884" s="8" t="s">
        <v>110</v>
      </c>
      <c r="D1884" s="8" t="s">
        <v>3651</v>
      </c>
      <c r="E1884" s="8" t="s">
        <v>63</v>
      </c>
      <c r="F1884" s="8">
        <v>0</v>
      </c>
      <c r="G1884" s="8">
        <v>3</v>
      </c>
      <c r="H1884" s="6" t="s">
        <v>344</v>
      </c>
      <c r="I1884" s="184" t="s">
        <v>11392</v>
      </c>
      <c r="J1884" s="184" t="s">
        <v>11392</v>
      </c>
      <c r="K1884" s="184" t="s">
        <v>11391</v>
      </c>
      <c r="L1884" s="8">
        <v>14</v>
      </c>
      <c r="M1884" s="116"/>
      <c r="P18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&lt;tr&gt;&lt;td&gt;60223-2050&lt;/td&gt;&lt;td&gt;2400mm span, 2700mm rise reinforced concrete box culvert, triple barrel&lt;/td&gt;&lt;td&gt;m&lt;/td&gt;&lt;td&gt;8 FEET SPAN, 9 FEET RISE REINFORCED CONCRETE BOX CULVERT, TRIPLE BARREL&lt;/td&gt;&lt;td&gt;LNFT&lt;/td&gt;&lt;td&gt;0&lt;/td&gt;&lt;td&gt;3&lt;/td&gt;&lt;td&gt;N&lt;/td&gt;&lt;td&gt; &lt;/td&gt;&lt;td&gt;&lt;/td&gt;&lt;/tr&gt;</v>
      </c>
      <c r="Q1884" s="106" t="str">
        <f>IF(PayItems[[#This Row],[Date Added / Modified]]&gt;0,TEXT(PayItems[[#This Row],[Date Added / Modified]],"m/d/yyy"),"")</f>
        <v/>
      </c>
    </row>
    <row r="1885" spans="1:17" x14ac:dyDescent="0.3">
      <c r="A1885" s="6" t="s">
        <v>3652</v>
      </c>
      <c r="B1885" s="8" t="s">
        <v>3653</v>
      </c>
      <c r="C1885" s="8" t="s">
        <v>110</v>
      </c>
      <c r="D1885" s="8" t="s">
        <v>3654</v>
      </c>
      <c r="E1885" s="8" t="s">
        <v>63</v>
      </c>
      <c r="F1885" s="8">
        <v>0</v>
      </c>
      <c r="G1885" s="8">
        <v>3</v>
      </c>
      <c r="H1885" s="6" t="s">
        <v>344</v>
      </c>
      <c r="I1885" s="184" t="s">
        <v>11392</v>
      </c>
      <c r="J1885" s="184" t="s">
        <v>11392</v>
      </c>
      <c r="K1885" s="184" t="s">
        <v>11391</v>
      </c>
      <c r="L1885" s="8">
        <v>14</v>
      </c>
      <c r="M1885" s="116"/>
      <c r="P18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&lt;tr&gt;&lt;td&gt;60223-2100&lt;/td&gt;&lt;td&gt;2400mm span, 3000mm rise reinforced concrete box culvert, triple barrel&lt;/td&gt;&lt;td&gt;m&lt;/td&gt;&lt;td&gt;8 FEET SPAN, 10 FEET RISE REINFORCED CONCRETE BOX CULVERT, TRIPLE BARREL&lt;/td&gt;&lt;td&gt;LNFT&lt;/td&gt;&lt;td&gt;0&lt;/td&gt;&lt;td&gt;3&lt;/td&gt;&lt;td&gt;N&lt;/td&gt;&lt;td&gt; &lt;/td&gt;&lt;td&gt;&lt;/td&gt;&lt;/tr&gt;</v>
      </c>
      <c r="Q1885" s="106" t="str">
        <f>IF(PayItems[[#This Row],[Date Added / Modified]]&gt;0,TEXT(PayItems[[#This Row],[Date Added / Modified]],"m/d/yyy"),"")</f>
        <v/>
      </c>
    </row>
    <row r="1886" spans="1:17" x14ac:dyDescent="0.3">
      <c r="A1886" s="6" t="s">
        <v>3655</v>
      </c>
      <c r="B1886" s="8" t="s">
        <v>3656</v>
      </c>
      <c r="C1886" s="8" t="s">
        <v>110</v>
      </c>
      <c r="D1886" s="8" t="s">
        <v>3657</v>
      </c>
      <c r="E1886" s="8" t="s">
        <v>63</v>
      </c>
      <c r="F1886" s="8">
        <v>0</v>
      </c>
      <c r="G1886" s="8">
        <v>3</v>
      </c>
      <c r="H1886" s="6" t="s">
        <v>344</v>
      </c>
      <c r="I1886" s="184" t="s">
        <v>11392</v>
      </c>
      <c r="J1886" s="184" t="s">
        <v>11392</v>
      </c>
      <c r="K1886" s="184" t="s">
        <v>11391</v>
      </c>
      <c r="L1886" s="8">
        <v>14</v>
      </c>
      <c r="M1886" s="116"/>
      <c r="P18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&lt;tr&gt;&lt;td&gt;60223-2150&lt;/td&gt;&lt;td&gt;2400mm span, 3300mm rise reinforced concrete box culvert, triple barrel&lt;/td&gt;&lt;td&gt;m&lt;/td&gt;&lt;td&gt;8 FEET SPAN, 11 FEET RISE REINFORCED CONCRETE BOX CULVERT, TRIPLE BARREL&lt;/td&gt;&lt;td&gt;LNFT&lt;/td&gt;&lt;td&gt;0&lt;/td&gt;&lt;td&gt;3&lt;/td&gt;&lt;td&gt;N&lt;/td&gt;&lt;td&gt; &lt;/td&gt;&lt;td&gt;&lt;/td&gt;&lt;/tr&gt;</v>
      </c>
      <c r="Q1886" s="106" t="str">
        <f>IF(PayItems[[#This Row],[Date Added / Modified]]&gt;0,TEXT(PayItems[[#This Row],[Date Added / Modified]],"m/d/yyy"),"")</f>
        <v/>
      </c>
    </row>
    <row r="1887" spans="1:17" x14ac:dyDescent="0.3">
      <c r="A1887" s="6" t="s">
        <v>3658</v>
      </c>
      <c r="B1887" s="8" t="s">
        <v>3659</v>
      </c>
      <c r="C1887" s="8" t="s">
        <v>110</v>
      </c>
      <c r="D1887" s="8" t="s">
        <v>3660</v>
      </c>
      <c r="E1887" s="8" t="s">
        <v>63</v>
      </c>
      <c r="F1887" s="8">
        <v>0</v>
      </c>
      <c r="G1887" s="8">
        <v>3</v>
      </c>
      <c r="H1887" s="6" t="s">
        <v>344</v>
      </c>
      <c r="I1887" s="184" t="s">
        <v>11392</v>
      </c>
      <c r="J1887" s="184" t="s">
        <v>11392</v>
      </c>
      <c r="K1887" s="184" t="s">
        <v>11391</v>
      </c>
      <c r="L1887" s="8">
        <v>14</v>
      </c>
      <c r="M1887" s="116"/>
      <c r="P18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&lt;tr&gt;&lt;td&gt;60223-2200&lt;/td&gt;&lt;td&gt;2400mm span, 3600mm rise reinforced concrete box culvert, triple barrel&lt;/td&gt;&lt;td&gt;m&lt;/td&gt;&lt;td&gt;8 FEET SPAN, 12 FEET RISE REINFORCED CONCRETE BOX CULVERT, TRIPLE BARREL&lt;/td&gt;&lt;td&gt;LNFT&lt;/td&gt;&lt;td&gt;0&lt;/td&gt;&lt;td&gt;3&lt;/td&gt;&lt;td&gt;N&lt;/td&gt;&lt;td&gt; &lt;/td&gt;&lt;td&gt;&lt;/td&gt;&lt;/tr&gt;</v>
      </c>
      <c r="Q1887" s="106" t="str">
        <f>IF(PayItems[[#This Row],[Date Added / Modified]]&gt;0,TEXT(PayItems[[#This Row],[Date Added / Modified]],"m/d/yyy"),"")</f>
        <v/>
      </c>
    </row>
    <row r="1888" spans="1:17" x14ac:dyDescent="0.3">
      <c r="A1888" s="6" t="s">
        <v>3661</v>
      </c>
      <c r="B1888" s="8" t="s">
        <v>3662</v>
      </c>
      <c r="C1888" s="8" t="s">
        <v>110</v>
      </c>
      <c r="D1888" s="8" t="s">
        <v>3663</v>
      </c>
      <c r="E1888" s="8" t="s">
        <v>63</v>
      </c>
      <c r="F1888" s="8">
        <v>0</v>
      </c>
      <c r="G1888" s="8">
        <v>3</v>
      </c>
      <c r="H1888" s="6" t="s">
        <v>344</v>
      </c>
      <c r="I1888" s="184" t="s">
        <v>11392</v>
      </c>
      <c r="J1888" s="184" t="s">
        <v>11392</v>
      </c>
      <c r="K1888" s="184" t="s">
        <v>11391</v>
      </c>
      <c r="L1888" s="8">
        <v>14</v>
      </c>
      <c r="M1888" s="116"/>
      <c r="P18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&lt;tr&gt;&lt;td&gt;60223-2250&lt;/td&gt;&lt;td&gt;2400mm span, 4200mm rise reinforced concrete box culvert, triple barrel&lt;/td&gt;&lt;td&gt;m&lt;/td&gt;&lt;td&gt;8 FEET SPAN, 14 FEET RISE REINFORCED CONCRETE BOX CULVERT, TRIPLE BARREL&lt;/td&gt;&lt;td&gt;LNFT&lt;/td&gt;&lt;td&gt;0&lt;/td&gt;&lt;td&gt;3&lt;/td&gt;&lt;td&gt;N&lt;/td&gt;&lt;td&gt; &lt;/td&gt;&lt;td&gt;&lt;/td&gt;&lt;/tr&gt;</v>
      </c>
      <c r="Q1888" s="106" t="str">
        <f>IF(PayItems[[#This Row],[Date Added / Modified]]&gt;0,TEXT(PayItems[[#This Row],[Date Added / Modified]],"m/d/yyy"),"")</f>
        <v/>
      </c>
    </row>
    <row r="1889" spans="1:17" x14ac:dyDescent="0.3">
      <c r="A1889" s="6" t="s">
        <v>3664</v>
      </c>
      <c r="B1889" s="8" t="s">
        <v>3665</v>
      </c>
      <c r="C1889" s="8" t="s">
        <v>110</v>
      </c>
      <c r="D1889" s="8" t="s">
        <v>3666</v>
      </c>
      <c r="E1889" s="8" t="s">
        <v>63</v>
      </c>
      <c r="F1889" s="8">
        <v>0</v>
      </c>
      <c r="G1889" s="8">
        <v>3</v>
      </c>
      <c r="H1889" s="6" t="s">
        <v>344</v>
      </c>
      <c r="I1889" s="184" t="s">
        <v>11392</v>
      </c>
      <c r="J1889" s="184" t="s">
        <v>11392</v>
      </c>
      <c r="K1889" s="184" t="s">
        <v>11391</v>
      </c>
      <c r="L1889" s="8">
        <v>14</v>
      </c>
      <c r="M1889" s="116"/>
      <c r="P18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&lt;tr&gt;&lt;td&gt;60223-2300&lt;/td&gt;&lt;td&gt;2700mm span, 900mm rise reinforced concrete box culvert, triple barrel&lt;/td&gt;&lt;td&gt;m&lt;/td&gt;&lt;td&gt;9 FEET SPAN, 3 FEET RISE REINFORCED CONCRETE BOX CULVERT, TRIPLE BARREL&lt;/td&gt;&lt;td&gt;LNFT&lt;/td&gt;&lt;td&gt;0&lt;/td&gt;&lt;td&gt;3&lt;/td&gt;&lt;td&gt;N&lt;/td&gt;&lt;td&gt; &lt;/td&gt;&lt;td&gt;&lt;/td&gt;&lt;/tr&gt;</v>
      </c>
      <c r="Q1889" s="106" t="str">
        <f>IF(PayItems[[#This Row],[Date Added / Modified]]&gt;0,TEXT(PayItems[[#This Row],[Date Added / Modified]],"m/d/yyy"),"")</f>
        <v/>
      </c>
    </row>
    <row r="1890" spans="1:17" x14ac:dyDescent="0.3">
      <c r="A1890" s="6" t="s">
        <v>3667</v>
      </c>
      <c r="B1890" s="8" t="s">
        <v>3668</v>
      </c>
      <c r="C1890" s="8" t="s">
        <v>110</v>
      </c>
      <c r="D1890" s="8" t="s">
        <v>3669</v>
      </c>
      <c r="E1890" s="8" t="s">
        <v>63</v>
      </c>
      <c r="F1890" s="8">
        <v>0</v>
      </c>
      <c r="G1890" s="8">
        <v>3</v>
      </c>
      <c r="H1890" s="6" t="s">
        <v>344</v>
      </c>
      <c r="I1890" s="184" t="s">
        <v>11392</v>
      </c>
      <c r="J1890" s="184" t="s">
        <v>11392</v>
      </c>
      <c r="K1890" s="184" t="s">
        <v>11391</v>
      </c>
      <c r="L1890" s="8">
        <v>14</v>
      </c>
      <c r="M1890" s="116"/>
      <c r="P18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&lt;tr&gt;&lt;td&gt;60223-2350&lt;/td&gt;&lt;td&gt;2700mm span, 1200mm rise reinforced concrete box culvert, triple barrel&lt;/td&gt;&lt;td&gt;m&lt;/td&gt;&lt;td&gt;9 FEET SPAN, 4 FEET RISE REINFORCED CONCRETE BOX CULVERT, TRIPLE BARREL&lt;/td&gt;&lt;td&gt;LNFT&lt;/td&gt;&lt;td&gt;0&lt;/td&gt;&lt;td&gt;3&lt;/td&gt;&lt;td&gt;N&lt;/td&gt;&lt;td&gt; &lt;/td&gt;&lt;td&gt;&lt;/td&gt;&lt;/tr&gt;</v>
      </c>
      <c r="Q1890" s="106" t="str">
        <f>IF(PayItems[[#This Row],[Date Added / Modified]]&gt;0,TEXT(PayItems[[#This Row],[Date Added / Modified]],"m/d/yyy"),"")</f>
        <v/>
      </c>
    </row>
    <row r="1891" spans="1:17" x14ac:dyDescent="0.3">
      <c r="A1891" s="6" t="s">
        <v>3670</v>
      </c>
      <c r="B1891" s="8" t="s">
        <v>3671</v>
      </c>
      <c r="C1891" s="8" t="s">
        <v>110</v>
      </c>
      <c r="D1891" s="8" t="s">
        <v>3672</v>
      </c>
      <c r="E1891" s="8" t="s">
        <v>63</v>
      </c>
      <c r="F1891" s="8">
        <v>0</v>
      </c>
      <c r="G1891" s="8">
        <v>3</v>
      </c>
      <c r="H1891" s="6" t="s">
        <v>344</v>
      </c>
      <c r="I1891" s="184" t="s">
        <v>11392</v>
      </c>
      <c r="J1891" s="184" t="s">
        <v>11392</v>
      </c>
      <c r="K1891" s="184" t="s">
        <v>11391</v>
      </c>
      <c r="L1891" s="8">
        <v>14</v>
      </c>
      <c r="M1891" s="116"/>
      <c r="P18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&lt;tr&gt;&lt;td&gt;60223-2400&lt;/td&gt;&lt;td&gt;2700mm span, 1500mm rise reinforced concrete box culvert, triple barrel&lt;/td&gt;&lt;td&gt;m&lt;/td&gt;&lt;td&gt;9 FEET SPAN, 5 FEET RISE REINFORCED CONCRETE BOX CULVERT, TRIPLE BARREL&lt;/td&gt;&lt;td&gt;LNFT&lt;/td&gt;&lt;td&gt;0&lt;/td&gt;&lt;td&gt;3&lt;/td&gt;&lt;td&gt;N&lt;/td&gt;&lt;td&gt; &lt;/td&gt;&lt;td&gt;&lt;/td&gt;&lt;/tr&gt;</v>
      </c>
      <c r="Q1891" s="106" t="str">
        <f>IF(PayItems[[#This Row],[Date Added / Modified]]&gt;0,TEXT(PayItems[[#This Row],[Date Added / Modified]],"m/d/yyy"),"")</f>
        <v/>
      </c>
    </row>
    <row r="1892" spans="1:17" x14ac:dyDescent="0.3">
      <c r="A1892" s="6" t="s">
        <v>3673</v>
      </c>
      <c r="B1892" s="8" t="s">
        <v>3674</v>
      </c>
      <c r="C1892" s="8" t="s">
        <v>110</v>
      </c>
      <c r="D1892" s="8" t="s">
        <v>3675</v>
      </c>
      <c r="E1892" s="8" t="s">
        <v>63</v>
      </c>
      <c r="F1892" s="8">
        <v>0</v>
      </c>
      <c r="G1892" s="8">
        <v>3</v>
      </c>
      <c r="H1892" s="6" t="s">
        <v>344</v>
      </c>
      <c r="I1892" s="184" t="s">
        <v>11392</v>
      </c>
      <c r="J1892" s="184" t="s">
        <v>11392</v>
      </c>
      <c r="K1892" s="184" t="s">
        <v>11391</v>
      </c>
      <c r="L1892" s="8">
        <v>14</v>
      </c>
      <c r="M1892" s="116"/>
      <c r="P18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&lt;tr&gt;&lt;td&gt;60223-2450&lt;/td&gt;&lt;td&gt;2700mm span, 1800mm rise reinforced concrete box culvert, triple barrel&lt;/td&gt;&lt;td&gt;m&lt;/td&gt;&lt;td&gt;9 FEET SPAN, 6 FEET RISE REINFORCED CONCRETE BOX CULVERT, TRIPLE BARREL&lt;/td&gt;&lt;td&gt;LNFT&lt;/td&gt;&lt;td&gt;0&lt;/td&gt;&lt;td&gt;3&lt;/td&gt;&lt;td&gt;N&lt;/td&gt;&lt;td&gt; &lt;/td&gt;&lt;td&gt;&lt;/td&gt;&lt;/tr&gt;</v>
      </c>
      <c r="Q1892" s="106" t="str">
        <f>IF(PayItems[[#This Row],[Date Added / Modified]]&gt;0,TEXT(PayItems[[#This Row],[Date Added / Modified]],"m/d/yyy"),"")</f>
        <v/>
      </c>
    </row>
    <row r="1893" spans="1:17" x14ac:dyDescent="0.3">
      <c r="A1893" s="6" t="s">
        <v>3676</v>
      </c>
      <c r="B1893" s="8" t="s">
        <v>3677</v>
      </c>
      <c r="C1893" s="8" t="s">
        <v>110</v>
      </c>
      <c r="D1893" s="8" t="s">
        <v>3678</v>
      </c>
      <c r="E1893" s="8" t="s">
        <v>63</v>
      </c>
      <c r="F1893" s="8">
        <v>0</v>
      </c>
      <c r="G1893" s="8">
        <v>3</v>
      </c>
      <c r="H1893" s="6" t="s">
        <v>344</v>
      </c>
      <c r="I1893" s="184" t="s">
        <v>11392</v>
      </c>
      <c r="J1893" s="184" t="s">
        <v>11392</v>
      </c>
      <c r="K1893" s="184" t="s">
        <v>11391</v>
      </c>
      <c r="L1893" s="8">
        <v>14</v>
      </c>
      <c r="M1893" s="116"/>
      <c r="P18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&lt;tr&gt;&lt;td&gt;60223-2500&lt;/td&gt;&lt;td&gt;2700mm span, 2100mm rise reinforced concrete box culvert, triple barrel&lt;/td&gt;&lt;td&gt;m&lt;/td&gt;&lt;td&gt;9 FEET SPAN, 7 FEET RISE REINFORCED CONCRETE BOX CULVERT, TRIPLE BARREL&lt;/td&gt;&lt;td&gt;LNFT&lt;/td&gt;&lt;td&gt;0&lt;/td&gt;&lt;td&gt;3&lt;/td&gt;&lt;td&gt;N&lt;/td&gt;&lt;td&gt; &lt;/td&gt;&lt;td&gt;&lt;/td&gt;&lt;/tr&gt;</v>
      </c>
      <c r="Q1893" s="106" t="str">
        <f>IF(PayItems[[#This Row],[Date Added / Modified]]&gt;0,TEXT(PayItems[[#This Row],[Date Added / Modified]],"m/d/yyy"),"")</f>
        <v/>
      </c>
    </row>
    <row r="1894" spans="1:17" x14ac:dyDescent="0.3">
      <c r="A1894" s="6" t="s">
        <v>3679</v>
      </c>
      <c r="B1894" s="8" t="s">
        <v>3680</v>
      </c>
      <c r="C1894" s="8" t="s">
        <v>110</v>
      </c>
      <c r="D1894" s="8" t="s">
        <v>3681</v>
      </c>
      <c r="E1894" s="8" t="s">
        <v>63</v>
      </c>
      <c r="F1894" s="8">
        <v>0</v>
      </c>
      <c r="G1894" s="8">
        <v>3</v>
      </c>
      <c r="H1894" s="6" t="s">
        <v>344</v>
      </c>
      <c r="I1894" s="184" t="s">
        <v>11392</v>
      </c>
      <c r="J1894" s="184" t="s">
        <v>11392</v>
      </c>
      <c r="K1894" s="184" t="s">
        <v>11391</v>
      </c>
      <c r="L1894" s="8">
        <v>14</v>
      </c>
      <c r="M1894" s="116"/>
      <c r="P18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&lt;tr&gt;&lt;td&gt;60223-2550&lt;/td&gt;&lt;td&gt;2700mm span, 2400mm rise reinforced concrete box culvert, triple barrel&lt;/td&gt;&lt;td&gt;m&lt;/td&gt;&lt;td&gt;9 FEET SPAN, 8 FEET RISE REINFORCED CONCRETE BOX CULVERT, TRIPLE BARREL&lt;/td&gt;&lt;td&gt;LNFT&lt;/td&gt;&lt;td&gt;0&lt;/td&gt;&lt;td&gt;3&lt;/td&gt;&lt;td&gt;N&lt;/td&gt;&lt;td&gt; &lt;/td&gt;&lt;td&gt;&lt;/td&gt;&lt;/tr&gt;</v>
      </c>
      <c r="Q1894" s="106" t="str">
        <f>IF(PayItems[[#This Row],[Date Added / Modified]]&gt;0,TEXT(PayItems[[#This Row],[Date Added / Modified]],"m/d/yyy"),"")</f>
        <v/>
      </c>
    </row>
    <row r="1895" spans="1:17" x14ac:dyDescent="0.3">
      <c r="A1895" s="6" t="s">
        <v>3682</v>
      </c>
      <c r="B1895" s="8" t="s">
        <v>3683</v>
      </c>
      <c r="C1895" s="8" t="s">
        <v>110</v>
      </c>
      <c r="D1895" s="8" t="s">
        <v>3684</v>
      </c>
      <c r="E1895" s="8" t="s">
        <v>63</v>
      </c>
      <c r="F1895" s="8">
        <v>0</v>
      </c>
      <c r="G1895" s="8">
        <v>3</v>
      </c>
      <c r="H1895" s="6" t="s">
        <v>344</v>
      </c>
      <c r="I1895" s="184" t="s">
        <v>11392</v>
      </c>
      <c r="J1895" s="184" t="s">
        <v>11392</v>
      </c>
      <c r="K1895" s="184" t="s">
        <v>11391</v>
      </c>
      <c r="L1895" s="8">
        <v>14</v>
      </c>
      <c r="M1895" s="116"/>
      <c r="P18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&lt;tr&gt;&lt;td&gt;60223-2600&lt;/td&gt;&lt;td&gt;2700mm span, 2700mm rise reinforced concrete box culvert, triple barrel&lt;/td&gt;&lt;td&gt;m&lt;/td&gt;&lt;td&gt;9 FEET SPAN, 9 FEET RISE REINFORCED CONCRETE BOX CULVERT, TRIPLE BARREL&lt;/td&gt;&lt;td&gt;LNFT&lt;/td&gt;&lt;td&gt;0&lt;/td&gt;&lt;td&gt;3&lt;/td&gt;&lt;td&gt;N&lt;/td&gt;&lt;td&gt; &lt;/td&gt;&lt;td&gt;&lt;/td&gt;&lt;/tr&gt;</v>
      </c>
      <c r="Q1895" s="106" t="str">
        <f>IF(PayItems[[#This Row],[Date Added / Modified]]&gt;0,TEXT(PayItems[[#This Row],[Date Added / Modified]],"m/d/yyy"),"")</f>
        <v/>
      </c>
    </row>
    <row r="1896" spans="1:17" x14ac:dyDescent="0.3">
      <c r="A1896" s="6" t="s">
        <v>3685</v>
      </c>
      <c r="B1896" s="8" t="s">
        <v>3686</v>
      </c>
      <c r="C1896" s="8" t="s">
        <v>110</v>
      </c>
      <c r="D1896" s="8" t="s">
        <v>3687</v>
      </c>
      <c r="E1896" s="8" t="s">
        <v>63</v>
      </c>
      <c r="F1896" s="8">
        <v>0</v>
      </c>
      <c r="G1896" s="8">
        <v>3</v>
      </c>
      <c r="H1896" s="6" t="s">
        <v>344</v>
      </c>
      <c r="I1896" s="184" t="s">
        <v>11392</v>
      </c>
      <c r="J1896" s="184" t="s">
        <v>11392</v>
      </c>
      <c r="K1896" s="184" t="s">
        <v>11391</v>
      </c>
      <c r="L1896" s="8">
        <v>14</v>
      </c>
      <c r="M1896" s="116"/>
      <c r="P18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&lt;tr&gt;&lt;td&gt;60223-2650&lt;/td&gt;&lt;td&gt;2700mm span, 3000mm rise reinforced concrete box culvert, triple barrel&lt;/td&gt;&lt;td&gt;m&lt;/td&gt;&lt;td&gt;9 FEET SPAN, 10 FEET RISE REINFORCED CONCRETE BOX CULVERT, TRIPLE BARREL&lt;/td&gt;&lt;td&gt;LNFT&lt;/td&gt;&lt;td&gt;0&lt;/td&gt;&lt;td&gt;3&lt;/td&gt;&lt;td&gt;N&lt;/td&gt;&lt;td&gt; &lt;/td&gt;&lt;td&gt;&lt;/td&gt;&lt;/tr&gt;</v>
      </c>
      <c r="Q1896" s="106" t="str">
        <f>IF(PayItems[[#This Row],[Date Added / Modified]]&gt;0,TEXT(PayItems[[#This Row],[Date Added / Modified]],"m/d/yyy"),"")</f>
        <v/>
      </c>
    </row>
    <row r="1897" spans="1:17" x14ac:dyDescent="0.3">
      <c r="A1897" s="6" t="s">
        <v>3688</v>
      </c>
      <c r="B1897" s="8" t="s">
        <v>3689</v>
      </c>
      <c r="C1897" s="8" t="s">
        <v>110</v>
      </c>
      <c r="D1897" s="8" t="s">
        <v>3690</v>
      </c>
      <c r="E1897" s="8" t="s">
        <v>63</v>
      </c>
      <c r="F1897" s="8">
        <v>0</v>
      </c>
      <c r="G1897" s="8">
        <v>3</v>
      </c>
      <c r="H1897" s="6" t="s">
        <v>344</v>
      </c>
      <c r="I1897" s="184" t="s">
        <v>11392</v>
      </c>
      <c r="J1897" s="184" t="s">
        <v>11392</v>
      </c>
      <c r="K1897" s="184" t="s">
        <v>11391</v>
      </c>
      <c r="L1897" s="8">
        <v>14</v>
      </c>
      <c r="M1897" s="116"/>
      <c r="P18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&lt;tr&gt;&lt;td&gt;60223-2700&lt;/td&gt;&lt;td&gt;2700mm span, 3300mm rise reinforced concrete box culvert, triple barrel&lt;/td&gt;&lt;td&gt;m&lt;/td&gt;&lt;td&gt;9 FEET SPAN, 11 FEET RISE REINFORCED CONCRETE BOX CULVERT, TRIPLE BARREL&lt;/td&gt;&lt;td&gt;LNFT&lt;/td&gt;&lt;td&gt;0&lt;/td&gt;&lt;td&gt;3&lt;/td&gt;&lt;td&gt;N&lt;/td&gt;&lt;td&gt; &lt;/td&gt;&lt;td&gt;&lt;/td&gt;&lt;/tr&gt;</v>
      </c>
      <c r="Q1897" s="106" t="str">
        <f>IF(PayItems[[#This Row],[Date Added / Modified]]&gt;0,TEXT(PayItems[[#This Row],[Date Added / Modified]],"m/d/yyy"),"")</f>
        <v/>
      </c>
    </row>
    <row r="1898" spans="1:17" x14ac:dyDescent="0.3">
      <c r="A1898" s="6" t="s">
        <v>3691</v>
      </c>
      <c r="B1898" s="8" t="s">
        <v>3692</v>
      </c>
      <c r="C1898" s="8" t="s">
        <v>110</v>
      </c>
      <c r="D1898" s="8" t="s">
        <v>3693</v>
      </c>
      <c r="E1898" s="8" t="s">
        <v>63</v>
      </c>
      <c r="F1898" s="8">
        <v>0</v>
      </c>
      <c r="G1898" s="8">
        <v>3</v>
      </c>
      <c r="H1898" s="6" t="s">
        <v>344</v>
      </c>
      <c r="I1898" s="184" t="s">
        <v>11392</v>
      </c>
      <c r="J1898" s="184" t="s">
        <v>11392</v>
      </c>
      <c r="K1898" s="184" t="s">
        <v>11391</v>
      </c>
      <c r="L1898" s="8">
        <v>14</v>
      </c>
      <c r="M1898" s="116"/>
      <c r="P18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&lt;tr&gt;&lt;td&gt;60223-2750&lt;/td&gt;&lt;td&gt;2700mm span, 3600mm rise reinforced concrete box culvert, triple barrel&lt;/td&gt;&lt;td&gt;m&lt;/td&gt;&lt;td&gt;9 FEET SPAN, 12 FEET RISE REINFORCED CONCRETE BOX CULVERT, TRIPLE BARREL&lt;/td&gt;&lt;td&gt;LNFT&lt;/td&gt;&lt;td&gt;0&lt;/td&gt;&lt;td&gt;3&lt;/td&gt;&lt;td&gt;N&lt;/td&gt;&lt;td&gt; &lt;/td&gt;&lt;td&gt;&lt;/td&gt;&lt;/tr&gt;</v>
      </c>
      <c r="Q1898" s="106" t="str">
        <f>IF(PayItems[[#This Row],[Date Added / Modified]]&gt;0,TEXT(PayItems[[#This Row],[Date Added / Modified]],"m/d/yyy"),"")</f>
        <v/>
      </c>
    </row>
    <row r="1899" spans="1:17" x14ac:dyDescent="0.3">
      <c r="A1899" s="6" t="s">
        <v>3694</v>
      </c>
      <c r="B1899" s="8" t="s">
        <v>3695</v>
      </c>
      <c r="C1899" s="8" t="s">
        <v>110</v>
      </c>
      <c r="D1899" s="8" t="s">
        <v>3696</v>
      </c>
      <c r="E1899" s="8" t="s">
        <v>63</v>
      </c>
      <c r="F1899" s="8">
        <v>0</v>
      </c>
      <c r="G1899" s="8">
        <v>3</v>
      </c>
      <c r="H1899" s="6" t="s">
        <v>344</v>
      </c>
      <c r="I1899" s="184" t="s">
        <v>11392</v>
      </c>
      <c r="J1899" s="184" t="s">
        <v>11392</v>
      </c>
      <c r="K1899" s="184" t="s">
        <v>11391</v>
      </c>
      <c r="L1899" s="8">
        <v>14</v>
      </c>
      <c r="M1899" s="116"/>
      <c r="P18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&lt;tr&gt;&lt;td&gt;60223-2800&lt;/td&gt;&lt;td&gt;2700mm span, 4200mm rise reinforced concrete box culvert, triple barrel&lt;/td&gt;&lt;td&gt;m&lt;/td&gt;&lt;td&gt;9 FEET SPAN, 14 FEET RISE REINFORCED CONCRETE BOX CULVERT, TRIPLE BARREL&lt;/td&gt;&lt;td&gt;LNFT&lt;/td&gt;&lt;td&gt;0&lt;/td&gt;&lt;td&gt;3&lt;/td&gt;&lt;td&gt;N&lt;/td&gt;&lt;td&gt; &lt;/td&gt;&lt;td&gt;&lt;/td&gt;&lt;/tr&gt;</v>
      </c>
      <c r="Q1899" s="106" t="str">
        <f>IF(PayItems[[#This Row],[Date Added / Modified]]&gt;0,TEXT(PayItems[[#This Row],[Date Added / Modified]],"m/d/yyy"),"")</f>
        <v/>
      </c>
    </row>
    <row r="1900" spans="1:17" x14ac:dyDescent="0.3">
      <c r="A1900" s="6" t="s">
        <v>3697</v>
      </c>
      <c r="B1900" s="8" t="s">
        <v>3698</v>
      </c>
      <c r="C1900" s="8" t="s">
        <v>110</v>
      </c>
      <c r="D1900" s="8" t="s">
        <v>3699</v>
      </c>
      <c r="E1900" s="8" t="s">
        <v>63</v>
      </c>
      <c r="F1900" s="8">
        <v>0</v>
      </c>
      <c r="G1900" s="8">
        <v>3</v>
      </c>
      <c r="H1900" s="6" t="s">
        <v>344</v>
      </c>
      <c r="I1900" s="184" t="s">
        <v>11392</v>
      </c>
      <c r="J1900" s="184" t="s">
        <v>11392</v>
      </c>
      <c r="K1900" s="184" t="s">
        <v>11391</v>
      </c>
      <c r="L1900" s="8">
        <v>14</v>
      </c>
      <c r="M1900" s="116"/>
      <c r="P19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&lt;tr&gt;&lt;td&gt;60223-2850&lt;/td&gt;&lt;td&gt;2700mm span, 4800mm rise reinforced concrete box culvert, triple barrel&lt;/td&gt;&lt;td&gt;m&lt;/td&gt;&lt;td&gt;9 FEET SPAN, 16 FEET RISE REINFORCED CONCRETE BOX CULVERT, TRIPLE BARREL&lt;/td&gt;&lt;td&gt;LNFT&lt;/td&gt;&lt;td&gt;0&lt;/td&gt;&lt;td&gt;3&lt;/td&gt;&lt;td&gt;N&lt;/td&gt;&lt;td&gt; &lt;/td&gt;&lt;td&gt;&lt;/td&gt;&lt;/tr&gt;</v>
      </c>
      <c r="Q1900" s="106" t="str">
        <f>IF(PayItems[[#This Row],[Date Added / Modified]]&gt;0,TEXT(PayItems[[#This Row],[Date Added / Modified]],"m/d/yyy"),"")</f>
        <v/>
      </c>
    </row>
    <row r="1901" spans="1:17" x14ac:dyDescent="0.3">
      <c r="A1901" s="6" t="s">
        <v>3700</v>
      </c>
      <c r="B1901" s="8" t="s">
        <v>3701</v>
      </c>
      <c r="C1901" s="8" t="s">
        <v>110</v>
      </c>
      <c r="D1901" s="8" t="s">
        <v>3702</v>
      </c>
      <c r="E1901" s="8" t="s">
        <v>63</v>
      </c>
      <c r="F1901" s="8">
        <v>0</v>
      </c>
      <c r="G1901" s="8">
        <v>3</v>
      </c>
      <c r="H1901" s="6" t="s">
        <v>344</v>
      </c>
      <c r="I1901" s="184" t="s">
        <v>11392</v>
      </c>
      <c r="J1901" s="184" t="s">
        <v>11392</v>
      </c>
      <c r="K1901" s="184" t="s">
        <v>11391</v>
      </c>
      <c r="L1901" s="8">
        <v>14</v>
      </c>
      <c r="M1901" s="116"/>
      <c r="P19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&lt;tr&gt;&lt;td&gt;60223-2900&lt;/td&gt;&lt;td&gt;3000mm span, 900mm rise reinforced concrete box culvert, triple barrel&lt;/td&gt;&lt;td&gt;m&lt;/td&gt;&lt;td&gt;10 FEET SPAN, 3 FEET RISE REINFORCED CONCRETE BOX CULVERT, TRIPLE BARREL&lt;/td&gt;&lt;td&gt;LNFT&lt;/td&gt;&lt;td&gt;0&lt;/td&gt;&lt;td&gt;3&lt;/td&gt;&lt;td&gt;N&lt;/td&gt;&lt;td&gt; &lt;/td&gt;&lt;td&gt;&lt;/td&gt;&lt;/tr&gt;</v>
      </c>
      <c r="Q1901" s="106" t="str">
        <f>IF(PayItems[[#This Row],[Date Added / Modified]]&gt;0,TEXT(PayItems[[#This Row],[Date Added / Modified]],"m/d/yyy"),"")</f>
        <v/>
      </c>
    </row>
    <row r="1902" spans="1:17" x14ac:dyDescent="0.3">
      <c r="A1902" s="6" t="s">
        <v>3703</v>
      </c>
      <c r="B1902" s="8" t="s">
        <v>3704</v>
      </c>
      <c r="C1902" s="8" t="s">
        <v>110</v>
      </c>
      <c r="D1902" s="8" t="s">
        <v>3705</v>
      </c>
      <c r="E1902" s="8" t="s">
        <v>63</v>
      </c>
      <c r="F1902" s="8">
        <v>0</v>
      </c>
      <c r="G1902" s="8">
        <v>3</v>
      </c>
      <c r="H1902" s="6" t="s">
        <v>344</v>
      </c>
      <c r="I1902" s="184" t="s">
        <v>11392</v>
      </c>
      <c r="J1902" s="184" t="s">
        <v>11392</v>
      </c>
      <c r="K1902" s="184" t="s">
        <v>11391</v>
      </c>
      <c r="L1902" s="8">
        <v>14</v>
      </c>
      <c r="M1902" s="116"/>
      <c r="P19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&lt;tr&gt;&lt;td&gt;60223-2950&lt;/td&gt;&lt;td&gt;3000mm span, 1200mm rise reinforced concrete box culvert, triple barrel&lt;/td&gt;&lt;td&gt;m&lt;/td&gt;&lt;td&gt;10 FEET SPAN, 4 FEET RISE REINFORCED CONCRETE BOX CULVERT, TRIPLE BARREL&lt;/td&gt;&lt;td&gt;LNFT&lt;/td&gt;&lt;td&gt;0&lt;/td&gt;&lt;td&gt;3&lt;/td&gt;&lt;td&gt;N&lt;/td&gt;&lt;td&gt; &lt;/td&gt;&lt;td&gt;&lt;/td&gt;&lt;/tr&gt;</v>
      </c>
      <c r="Q1902" s="106" t="str">
        <f>IF(PayItems[[#This Row],[Date Added / Modified]]&gt;0,TEXT(PayItems[[#This Row],[Date Added / Modified]],"m/d/yyy"),"")</f>
        <v/>
      </c>
    </row>
    <row r="1903" spans="1:17" x14ac:dyDescent="0.3">
      <c r="A1903" s="6" t="s">
        <v>3706</v>
      </c>
      <c r="B1903" s="8" t="s">
        <v>3707</v>
      </c>
      <c r="C1903" s="8" t="s">
        <v>110</v>
      </c>
      <c r="D1903" s="8" t="s">
        <v>3708</v>
      </c>
      <c r="E1903" s="8" t="s">
        <v>63</v>
      </c>
      <c r="F1903" s="8">
        <v>0</v>
      </c>
      <c r="G1903" s="8">
        <v>3</v>
      </c>
      <c r="H1903" s="6" t="s">
        <v>344</v>
      </c>
      <c r="I1903" s="184" t="s">
        <v>11392</v>
      </c>
      <c r="J1903" s="184" t="s">
        <v>11392</v>
      </c>
      <c r="K1903" s="184" t="s">
        <v>11391</v>
      </c>
      <c r="L1903" s="8">
        <v>14</v>
      </c>
      <c r="M1903" s="116"/>
      <c r="P19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&lt;tr&gt;&lt;td&gt;60223-3000&lt;/td&gt;&lt;td&gt;3000mm span, 1500mm rise reinforced concrete box culvert, triple barrel&lt;/td&gt;&lt;td&gt;m&lt;/td&gt;&lt;td&gt;10 FEET SPAN, 5 FEET RISE REINFORCED CONCRETE BOX CULVERT, TRIPLE BARREL&lt;/td&gt;&lt;td&gt;LNFT&lt;/td&gt;&lt;td&gt;0&lt;/td&gt;&lt;td&gt;3&lt;/td&gt;&lt;td&gt;N&lt;/td&gt;&lt;td&gt; &lt;/td&gt;&lt;td&gt;&lt;/td&gt;&lt;/tr&gt;</v>
      </c>
      <c r="Q1903" s="106" t="str">
        <f>IF(PayItems[[#This Row],[Date Added / Modified]]&gt;0,TEXT(PayItems[[#This Row],[Date Added / Modified]],"m/d/yyy"),"")</f>
        <v/>
      </c>
    </row>
    <row r="1904" spans="1:17" x14ac:dyDescent="0.3">
      <c r="A1904" s="6" t="s">
        <v>3709</v>
      </c>
      <c r="B1904" s="8" t="s">
        <v>3710</v>
      </c>
      <c r="C1904" s="8" t="s">
        <v>110</v>
      </c>
      <c r="D1904" s="8" t="s">
        <v>3711</v>
      </c>
      <c r="E1904" s="8" t="s">
        <v>63</v>
      </c>
      <c r="F1904" s="8">
        <v>0</v>
      </c>
      <c r="G1904" s="8">
        <v>3</v>
      </c>
      <c r="H1904" s="6" t="s">
        <v>344</v>
      </c>
      <c r="I1904" s="184" t="s">
        <v>11392</v>
      </c>
      <c r="J1904" s="184" t="s">
        <v>11392</v>
      </c>
      <c r="K1904" s="184" t="s">
        <v>11391</v>
      </c>
      <c r="L1904" s="8">
        <v>14</v>
      </c>
      <c r="M1904" s="116"/>
      <c r="P19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&lt;tr&gt;&lt;td&gt;60223-3050&lt;/td&gt;&lt;td&gt;3000mm span, 1800mm rise reinforced concrete box culvert, triple barrel&lt;/td&gt;&lt;td&gt;m&lt;/td&gt;&lt;td&gt;10 FEET SPAN, 6 FEET RISE REINFORCED CONCRETE BOX CULVERT, TRIPLE BARREL&lt;/td&gt;&lt;td&gt;LNFT&lt;/td&gt;&lt;td&gt;0&lt;/td&gt;&lt;td&gt;3&lt;/td&gt;&lt;td&gt;N&lt;/td&gt;&lt;td&gt; &lt;/td&gt;&lt;td&gt;&lt;/td&gt;&lt;/tr&gt;</v>
      </c>
      <c r="Q1904" s="106" t="str">
        <f>IF(PayItems[[#This Row],[Date Added / Modified]]&gt;0,TEXT(PayItems[[#This Row],[Date Added / Modified]],"m/d/yyy"),"")</f>
        <v/>
      </c>
    </row>
    <row r="1905" spans="1:17" x14ac:dyDescent="0.3">
      <c r="A1905" s="6" t="s">
        <v>3712</v>
      </c>
      <c r="B1905" s="8" t="s">
        <v>3713</v>
      </c>
      <c r="C1905" s="8" t="s">
        <v>110</v>
      </c>
      <c r="D1905" s="8" t="s">
        <v>3714</v>
      </c>
      <c r="E1905" s="8" t="s">
        <v>63</v>
      </c>
      <c r="F1905" s="8">
        <v>0</v>
      </c>
      <c r="G1905" s="8">
        <v>3</v>
      </c>
      <c r="H1905" s="6" t="s">
        <v>344</v>
      </c>
      <c r="I1905" s="184" t="s">
        <v>11392</v>
      </c>
      <c r="J1905" s="184" t="s">
        <v>11392</v>
      </c>
      <c r="K1905" s="184" t="s">
        <v>11391</v>
      </c>
      <c r="L1905" s="8">
        <v>14</v>
      </c>
      <c r="M1905" s="116"/>
      <c r="P19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&lt;tr&gt;&lt;td&gt;60223-3100&lt;/td&gt;&lt;td&gt;3000mm span, 2100mm rise reinforced concrete box culvert, triple barrel&lt;/td&gt;&lt;td&gt;m&lt;/td&gt;&lt;td&gt;10 FEET SPAN, 7 FEET RISE REINFORCED CONCRETE BOX CULVERT, TRIPLE BARREL&lt;/td&gt;&lt;td&gt;LNFT&lt;/td&gt;&lt;td&gt;0&lt;/td&gt;&lt;td&gt;3&lt;/td&gt;&lt;td&gt;N&lt;/td&gt;&lt;td&gt; &lt;/td&gt;&lt;td&gt;&lt;/td&gt;&lt;/tr&gt;</v>
      </c>
      <c r="Q1905" s="106" t="str">
        <f>IF(PayItems[[#This Row],[Date Added / Modified]]&gt;0,TEXT(PayItems[[#This Row],[Date Added / Modified]],"m/d/yyy"),"")</f>
        <v/>
      </c>
    </row>
    <row r="1906" spans="1:17" x14ac:dyDescent="0.3">
      <c r="A1906" s="6" t="s">
        <v>3715</v>
      </c>
      <c r="B1906" s="8" t="s">
        <v>3716</v>
      </c>
      <c r="C1906" s="8" t="s">
        <v>110</v>
      </c>
      <c r="D1906" s="8" t="s">
        <v>3717</v>
      </c>
      <c r="E1906" s="8" t="s">
        <v>63</v>
      </c>
      <c r="F1906" s="8">
        <v>0</v>
      </c>
      <c r="G1906" s="8">
        <v>3</v>
      </c>
      <c r="H1906" s="6" t="s">
        <v>344</v>
      </c>
      <c r="I1906" s="184" t="s">
        <v>11392</v>
      </c>
      <c r="J1906" s="184" t="s">
        <v>11392</v>
      </c>
      <c r="K1906" s="184" t="s">
        <v>11391</v>
      </c>
      <c r="L1906" s="8">
        <v>14</v>
      </c>
      <c r="M1906" s="116"/>
      <c r="P19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&lt;tr&gt;&lt;td&gt;60223-3150&lt;/td&gt;&lt;td&gt;3000mm span, 2400mm rise reinforced concrete box culvert, triple barrel&lt;/td&gt;&lt;td&gt;m&lt;/td&gt;&lt;td&gt;10 FEET SPAN, 8 FEET RISE REINFORCED CONCRETE BOX CULVERT, TRIPLE BARREL&lt;/td&gt;&lt;td&gt;LNFT&lt;/td&gt;&lt;td&gt;0&lt;/td&gt;&lt;td&gt;3&lt;/td&gt;&lt;td&gt;N&lt;/td&gt;&lt;td&gt; &lt;/td&gt;&lt;td&gt;&lt;/td&gt;&lt;/tr&gt;</v>
      </c>
      <c r="Q1906" s="106" t="str">
        <f>IF(PayItems[[#This Row],[Date Added / Modified]]&gt;0,TEXT(PayItems[[#This Row],[Date Added / Modified]],"m/d/yyy"),"")</f>
        <v/>
      </c>
    </row>
    <row r="1907" spans="1:17" x14ac:dyDescent="0.3">
      <c r="A1907" s="6" t="s">
        <v>3718</v>
      </c>
      <c r="B1907" s="8" t="s">
        <v>3719</v>
      </c>
      <c r="C1907" s="8" t="s">
        <v>110</v>
      </c>
      <c r="D1907" s="8" t="s">
        <v>3720</v>
      </c>
      <c r="E1907" s="8" t="s">
        <v>63</v>
      </c>
      <c r="F1907" s="8">
        <v>0</v>
      </c>
      <c r="G1907" s="8">
        <v>3</v>
      </c>
      <c r="H1907" s="6" t="s">
        <v>344</v>
      </c>
      <c r="I1907" s="184" t="s">
        <v>11392</v>
      </c>
      <c r="J1907" s="184" t="s">
        <v>11392</v>
      </c>
      <c r="K1907" s="184" t="s">
        <v>11391</v>
      </c>
      <c r="L1907" s="8">
        <v>14</v>
      </c>
      <c r="M1907" s="116"/>
      <c r="P19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&lt;tr&gt;&lt;td&gt;60223-3200&lt;/td&gt;&lt;td&gt;3000mm span, 2700mm rise reinforced concrete box culvert, triple barrel&lt;/td&gt;&lt;td&gt;m&lt;/td&gt;&lt;td&gt;10 FEET SPAN, 9 FEET RISE REINFORCED CONCRETE BOX CULVERT, TRIPLE BARREL&lt;/td&gt;&lt;td&gt;LNFT&lt;/td&gt;&lt;td&gt;0&lt;/td&gt;&lt;td&gt;3&lt;/td&gt;&lt;td&gt;N&lt;/td&gt;&lt;td&gt; &lt;/td&gt;&lt;td&gt;&lt;/td&gt;&lt;/tr&gt;</v>
      </c>
      <c r="Q1907" s="106" t="str">
        <f>IF(PayItems[[#This Row],[Date Added / Modified]]&gt;0,TEXT(PayItems[[#This Row],[Date Added / Modified]],"m/d/yyy"),"")</f>
        <v/>
      </c>
    </row>
    <row r="1908" spans="1:17" x14ac:dyDescent="0.3">
      <c r="A1908" s="6" t="s">
        <v>3721</v>
      </c>
      <c r="B1908" s="8" t="s">
        <v>3722</v>
      </c>
      <c r="C1908" s="8" t="s">
        <v>110</v>
      </c>
      <c r="D1908" s="8" t="s">
        <v>3723</v>
      </c>
      <c r="E1908" s="8" t="s">
        <v>63</v>
      </c>
      <c r="F1908" s="8">
        <v>0</v>
      </c>
      <c r="G1908" s="8">
        <v>3</v>
      </c>
      <c r="H1908" s="6" t="s">
        <v>344</v>
      </c>
      <c r="I1908" s="184" t="s">
        <v>11392</v>
      </c>
      <c r="J1908" s="184" t="s">
        <v>11392</v>
      </c>
      <c r="K1908" s="184" t="s">
        <v>11391</v>
      </c>
      <c r="L1908" s="8">
        <v>14</v>
      </c>
      <c r="M1908" s="116"/>
      <c r="P19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&lt;tr&gt;&lt;td&gt;60223-3250&lt;/td&gt;&lt;td&gt;3000mm span, 3000mm rise reinforced concrete box culvert, triple barrel&lt;/td&gt;&lt;td&gt;m&lt;/td&gt;&lt;td&gt;10 FEET SPAN, 10 FEET RISE REINFORCED CONCRETE BOX CULVERT, TRIPLE BARREL&lt;/td&gt;&lt;td&gt;LNFT&lt;/td&gt;&lt;td&gt;0&lt;/td&gt;&lt;td&gt;3&lt;/td&gt;&lt;td&gt;N&lt;/td&gt;&lt;td&gt; &lt;/td&gt;&lt;td&gt;&lt;/td&gt;&lt;/tr&gt;</v>
      </c>
      <c r="Q1908" s="106" t="str">
        <f>IF(PayItems[[#This Row],[Date Added / Modified]]&gt;0,TEXT(PayItems[[#This Row],[Date Added / Modified]],"m/d/yyy"),"")</f>
        <v/>
      </c>
    </row>
    <row r="1909" spans="1:17" x14ac:dyDescent="0.3">
      <c r="A1909" s="6" t="s">
        <v>3724</v>
      </c>
      <c r="B1909" s="8" t="s">
        <v>3725</v>
      </c>
      <c r="C1909" s="8" t="s">
        <v>110</v>
      </c>
      <c r="D1909" s="8" t="s">
        <v>3726</v>
      </c>
      <c r="E1909" s="8" t="s">
        <v>63</v>
      </c>
      <c r="F1909" s="8">
        <v>0</v>
      </c>
      <c r="G1909" s="8">
        <v>3</v>
      </c>
      <c r="H1909" s="6" t="s">
        <v>344</v>
      </c>
      <c r="I1909" s="184" t="s">
        <v>11392</v>
      </c>
      <c r="J1909" s="184" t="s">
        <v>11392</v>
      </c>
      <c r="K1909" s="184" t="s">
        <v>11391</v>
      </c>
      <c r="L1909" s="8">
        <v>14</v>
      </c>
      <c r="M1909" s="116"/>
      <c r="P19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&lt;tr&gt;&lt;td&gt;60223-3300&lt;/td&gt;&lt;td&gt;3000mm span, 3300mm rise reinforced concrete box culvert, triple barrel&lt;/td&gt;&lt;td&gt;m&lt;/td&gt;&lt;td&gt;10 FEET SPAN, 11 FEET RISE REINFORCED CONCRETE BOX CULVERT, TRIPLE BARREL&lt;/td&gt;&lt;td&gt;LNFT&lt;/td&gt;&lt;td&gt;0&lt;/td&gt;&lt;td&gt;3&lt;/td&gt;&lt;td&gt;N&lt;/td&gt;&lt;td&gt; &lt;/td&gt;&lt;td&gt;&lt;/td&gt;&lt;/tr&gt;</v>
      </c>
      <c r="Q1909" s="106" t="str">
        <f>IF(PayItems[[#This Row],[Date Added / Modified]]&gt;0,TEXT(PayItems[[#This Row],[Date Added / Modified]],"m/d/yyy"),"")</f>
        <v/>
      </c>
    </row>
    <row r="1910" spans="1:17" x14ac:dyDescent="0.3">
      <c r="A1910" s="6" t="s">
        <v>3727</v>
      </c>
      <c r="B1910" s="8" t="s">
        <v>3728</v>
      </c>
      <c r="C1910" s="8" t="s">
        <v>110</v>
      </c>
      <c r="D1910" s="8" t="s">
        <v>3729</v>
      </c>
      <c r="E1910" s="8" t="s">
        <v>63</v>
      </c>
      <c r="F1910" s="8">
        <v>0</v>
      </c>
      <c r="G1910" s="8">
        <v>3</v>
      </c>
      <c r="H1910" s="6" t="s">
        <v>344</v>
      </c>
      <c r="I1910" s="184" t="s">
        <v>11392</v>
      </c>
      <c r="J1910" s="184" t="s">
        <v>11392</v>
      </c>
      <c r="K1910" s="184" t="s">
        <v>11391</v>
      </c>
      <c r="L1910" s="8">
        <v>14</v>
      </c>
      <c r="M1910" s="116"/>
      <c r="P19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&lt;tr&gt;&lt;td&gt;60223-3350&lt;/td&gt;&lt;td&gt;3000mm span, 3600mm rise reinforced concrete box culvert, triple barrel&lt;/td&gt;&lt;td&gt;m&lt;/td&gt;&lt;td&gt;10 FEET SPAN, 12 FEET RISE REINFORCED CONCRETE BOX CULVERT, TRIPLE BARREL&lt;/td&gt;&lt;td&gt;LNFT&lt;/td&gt;&lt;td&gt;0&lt;/td&gt;&lt;td&gt;3&lt;/td&gt;&lt;td&gt;N&lt;/td&gt;&lt;td&gt; &lt;/td&gt;&lt;td&gt;&lt;/td&gt;&lt;/tr&gt;</v>
      </c>
      <c r="Q1910" s="106" t="str">
        <f>IF(PayItems[[#This Row],[Date Added / Modified]]&gt;0,TEXT(PayItems[[#This Row],[Date Added / Modified]],"m/d/yyy"),"")</f>
        <v/>
      </c>
    </row>
    <row r="1911" spans="1:17" x14ac:dyDescent="0.3">
      <c r="A1911" s="6" t="s">
        <v>3730</v>
      </c>
      <c r="B1911" s="8" t="s">
        <v>3731</v>
      </c>
      <c r="C1911" s="8" t="s">
        <v>110</v>
      </c>
      <c r="D1911" s="8" t="s">
        <v>3732</v>
      </c>
      <c r="E1911" s="8" t="s">
        <v>63</v>
      </c>
      <c r="F1911" s="8">
        <v>0</v>
      </c>
      <c r="G1911" s="8">
        <v>3</v>
      </c>
      <c r="H1911" s="6" t="s">
        <v>344</v>
      </c>
      <c r="I1911" s="184" t="s">
        <v>11392</v>
      </c>
      <c r="J1911" s="184" t="s">
        <v>11392</v>
      </c>
      <c r="K1911" s="184" t="s">
        <v>11391</v>
      </c>
      <c r="L1911" s="8">
        <v>14</v>
      </c>
      <c r="M1911" s="116"/>
      <c r="P19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&lt;tr&gt;&lt;td&gt;60223-3400&lt;/td&gt;&lt;td&gt;3000mm span, 4200mm rise reinforced concrete box culvert, triple barrel&lt;/td&gt;&lt;td&gt;m&lt;/td&gt;&lt;td&gt;10 FEET SPAN, 14 FEET RISE REINFORCED CONCRETE BOX CULVERT, TRIPLE BARREL&lt;/td&gt;&lt;td&gt;LNFT&lt;/td&gt;&lt;td&gt;0&lt;/td&gt;&lt;td&gt;3&lt;/td&gt;&lt;td&gt;N&lt;/td&gt;&lt;td&gt; &lt;/td&gt;&lt;td&gt;&lt;/td&gt;&lt;/tr&gt;</v>
      </c>
      <c r="Q1911" s="106" t="str">
        <f>IF(PayItems[[#This Row],[Date Added / Modified]]&gt;0,TEXT(PayItems[[#This Row],[Date Added / Modified]],"m/d/yyy"),"")</f>
        <v/>
      </c>
    </row>
    <row r="1912" spans="1:17" x14ac:dyDescent="0.3">
      <c r="A1912" s="6" t="s">
        <v>3733</v>
      </c>
      <c r="B1912" s="8" t="s">
        <v>3734</v>
      </c>
      <c r="C1912" s="8" t="s">
        <v>110</v>
      </c>
      <c r="D1912" s="8" t="s">
        <v>3735</v>
      </c>
      <c r="E1912" s="8" t="s">
        <v>63</v>
      </c>
      <c r="F1912" s="8">
        <v>0</v>
      </c>
      <c r="G1912" s="8">
        <v>3</v>
      </c>
      <c r="H1912" s="6" t="s">
        <v>344</v>
      </c>
      <c r="I1912" s="184" t="s">
        <v>11392</v>
      </c>
      <c r="J1912" s="184" t="s">
        <v>11392</v>
      </c>
      <c r="K1912" s="184" t="s">
        <v>11391</v>
      </c>
      <c r="L1912" s="8">
        <v>14</v>
      </c>
      <c r="M1912" s="116"/>
      <c r="P19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&lt;tr&gt;&lt;td&gt;60223-3450&lt;/td&gt;&lt;td&gt;3000mm span, 4800mm rise reinforced concrete box culvert, triple barrel&lt;/td&gt;&lt;td&gt;m&lt;/td&gt;&lt;td&gt;10 FEET SPAN, 16 FEET RISE REINFORCED CONCRETE BOX CULVERT, TRIPLE BARREL&lt;/td&gt;&lt;td&gt;LNFT&lt;/td&gt;&lt;td&gt;0&lt;/td&gt;&lt;td&gt;3&lt;/td&gt;&lt;td&gt;N&lt;/td&gt;&lt;td&gt; &lt;/td&gt;&lt;td&gt;&lt;/td&gt;&lt;/tr&gt;</v>
      </c>
      <c r="Q1912" s="106" t="str">
        <f>IF(PayItems[[#This Row],[Date Added / Modified]]&gt;0,TEXT(PayItems[[#This Row],[Date Added / Modified]],"m/d/yyy"),"")</f>
        <v/>
      </c>
    </row>
    <row r="1913" spans="1:17" x14ac:dyDescent="0.3">
      <c r="A1913" s="6" t="s">
        <v>3736</v>
      </c>
      <c r="B1913" s="8" t="s">
        <v>3737</v>
      </c>
      <c r="C1913" s="8" t="s">
        <v>110</v>
      </c>
      <c r="D1913" s="8" t="s">
        <v>3738</v>
      </c>
      <c r="E1913" s="8" t="s">
        <v>63</v>
      </c>
      <c r="F1913" s="8">
        <v>0</v>
      </c>
      <c r="G1913" s="8">
        <v>3</v>
      </c>
      <c r="H1913" s="6" t="s">
        <v>344</v>
      </c>
      <c r="I1913" s="184" t="s">
        <v>11392</v>
      </c>
      <c r="J1913" s="184" t="s">
        <v>11392</v>
      </c>
      <c r="K1913" s="184" t="s">
        <v>11391</v>
      </c>
      <c r="L1913" s="8">
        <v>14</v>
      </c>
      <c r="M1913" s="116"/>
      <c r="P19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&lt;tr&gt;&lt;td&gt;60223-3500&lt;/td&gt;&lt;td&gt;3300mm span, 1500mm rise reinforced concrete box culvert, triple barrel&lt;/td&gt;&lt;td&gt;m&lt;/td&gt;&lt;td&gt;11 FEET SPAN, 5 FEET RISE REINFORCED CONCRETE BOX CULVERT, TRIPLE BARREL&lt;/td&gt;&lt;td&gt;LNFT&lt;/td&gt;&lt;td&gt;0&lt;/td&gt;&lt;td&gt;3&lt;/td&gt;&lt;td&gt;N&lt;/td&gt;&lt;td&gt; &lt;/td&gt;&lt;td&gt;&lt;/td&gt;&lt;/tr&gt;</v>
      </c>
      <c r="Q1913" s="106" t="str">
        <f>IF(PayItems[[#This Row],[Date Added / Modified]]&gt;0,TEXT(PayItems[[#This Row],[Date Added / Modified]],"m/d/yyy"),"")</f>
        <v/>
      </c>
    </row>
    <row r="1914" spans="1:17" x14ac:dyDescent="0.3">
      <c r="A1914" s="6" t="s">
        <v>3739</v>
      </c>
      <c r="B1914" s="8" t="s">
        <v>3740</v>
      </c>
      <c r="C1914" s="8" t="s">
        <v>110</v>
      </c>
      <c r="D1914" s="8" t="s">
        <v>3741</v>
      </c>
      <c r="E1914" s="8" t="s">
        <v>63</v>
      </c>
      <c r="F1914" s="8">
        <v>0</v>
      </c>
      <c r="G1914" s="8">
        <v>3</v>
      </c>
      <c r="H1914" s="6" t="s">
        <v>344</v>
      </c>
      <c r="I1914" s="184" t="s">
        <v>11392</v>
      </c>
      <c r="J1914" s="184" t="s">
        <v>11392</v>
      </c>
      <c r="K1914" s="184" t="s">
        <v>11391</v>
      </c>
      <c r="L1914" s="8">
        <v>14</v>
      </c>
      <c r="M1914" s="116"/>
      <c r="P19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&lt;tr&gt;&lt;td&gt;60223-3550&lt;/td&gt;&lt;td&gt;3300mm span, 1800mm rise reinforced concrete box culvert, triple barrel&lt;/td&gt;&lt;td&gt;m&lt;/td&gt;&lt;td&gt;11 FEET SPAN, 6 FEET RISE REINFORCED CONCRETE BOX CULVERT, TRIPLE BARREL&lt;/td&gt;&lt;td&gt;LNFT&lt;/td&gt;&lt;td&gt;0&lt;/td&gt;&lt;td&gt;3&lt;/td&gt;&lt;td&gt;N&lt;/td&gt;&lt;td&gt; &lt;/td&gt;&lt;td&gt;&lt;/td&gt;&lt;/tr&gt;</v>
      </c>
      <c r="Q1914" s="106" t="str">
        <f>IF(PayItems[[#This Row],[Date Added / Modified]]&gt;0,TEXT(PayItems[[#This Row],[Date Added / Modified]],"m/d/yyy"),"")</f>
        <v/>
      </c>
    </row>
    <row r="1915" spans="1:17" x14ac:dyDescent="0.3">
      <c r="A1915" s="6" t="s">
        <v>3742</v>
      </c>
      <c r="B1915" s="8" t="s">
        <v>3743</v>
      </c>
      <c r="C1915" s="8" t="s">
        <v>110</v>
      </c>
      <c r="D1915" s="8" t="s">
        <v>3744</v>
      </c>
      <c r="E1915" s="8" t="s">
        <v>63</v>
      </c>
      <c r="F1915" s="8">
        <v>0</v>
      </c>
      <c r="G1915" s="8">
        <v>3</v>
      </c>
      <c r="H1915" s="6" t="s">
        <v>344</v>
      </c>
      <c r="I1915" s="184" t="s">
        <v>11392</v>
      </c>
      <c r="J1915" s="184" t="s">
        <v>11392</v>
      </c>
      <c r="K1915" s="184" t="s">
        <v>11391</v>
      </c>
      <c r="L1915" s="8">
        <v>14</v>
      </c>
      <c r="M1915" s="116"/>
      <c r="P19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&lt;tr&gt;&lt;td&gt;60223-3600&lt;/td&gt;&lt;td&gt;3300mm span, 2100mm rise reinforced concrete box culvert, triple barrel&lt;/td&gt;&lt;td&gt;m&lt;/td&gt;&lt;td&gt;11 FEET SPAN, 7 FEET RISE REINFORCED CONCRETE BOX CULVERT, TRIPLE BARREL&lt;/td&gt;&lt;td&gt;LNFT&lt;/td&gt;&lt;td&gt;0&lt;/td&gt;&lt;td&gt;3&lt;/td&gt;&lt;td&gt;N&lt;/td&gt;&lt;td&gt; &lt;/td&gt;&lt;td&gt;&lt;/td&gt;&lt;/tr&gt;</v>
      </c>
      <c r="Q1915" s="106" t="str">
        <f>IF(PayItems[[#This Row],[Date Added / Modified]]&gt;0,TEXT(PayItems[[#This Row],[Date Added / Modified]],"m/d/yyy"),"")</f>
        <v/>
      </c>
    </row>
    <row r="1916" spans="1:17" x14ac:dyDescent="0.3">
      <c r="A1916" s="6" t="s">
        <v>3745</v>
      </c>
      <c r="B1916" s="8" t="s">
        <v>3746</v>
      </c>
      <c r="C1916" s="8" t="s">
        <v>110</v>
      </c>
      <c r="D1916" s="8" t="s">
        <v>3747</v>
      </c>
      <c r="E1916" s="8" t="s">
        <v>63</v>
      </c>
      <c r="F1916" s="8">
        <v>0</v>
      </c>
      <c r="G1916" s="8">
        <v>3</v>
      </c>
      <c r="H1916" s="6" t="s">
        <v>344</v>
      </c>
      <c r="I1916" s="184" t="s">
        <v>11392</v>
      </c>
      <c r="J1916" s="184" t="s">
        <v>11392</v>
      </c>
      <c r="K1916" s="184" t="s">
        <v>11391</v>
      </c>
      <c r="L1916" s="8">
        <v>14</v>
      </c>
      <c r="M1916" s="116"/>
      <c r="P19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&lt;tr&gt;&lt;td&gt;60223-3650&lt;/td&gt;&lt;td&gt;3300mm span, 2400mm rise reinforced concrete box culvert, triple barrel&lt;/td&gt;&lt;td&gt;m&lt;/td&gt;&lt;td&gt;11 FEET SPAN, 8 FEET RISE REINFORCED CONCRETE BOX CULVERT, TRIPLE BARREL&lt;/td&gt;&lt;td&gt;LNFT&lt;/td&gt;&lt;td&gt;0&lt;/td&gt;&lt;td&gt;3&lt;/td&gt;&lt;td&gt;N&lt;/td&gt;&lt;td&gt; &lt;/td&gt;&lt;td&gt;&lt;/td&gt;&lt;/tr&gt;</v>
      </c>
      <c r="Q1916" s="106" t="str">
        <f>IF(PayItems[[#This Row],[Date Added / Modified]]&gt;0,TEXT(PayItems[[#This Row],[Date Added / Modified]],"m/d/yyy"),"")</f>
        <v/>
      </c>
    </row>
    <row r="1917" spans="1:17" x14ac:dyDescent="0.3">
      <c r="A1917" s="6" t="s">
        <v>3748</v>
      </c>
      <c r="B1917" s="8" t="s">
        <v>3749</v>
      </c>
      <c r="C1917" s="8" t="s">
        <v>110</v>
      </c>
      <c r="D1917" s="8" t="s">
        <v>3750</v>
      </c>
      <c r="E1917" s="8" t="s">
        <v>63</v>
      </c>
      <c r="F1917" s="8">
        <v>0</v>
      </c>
      <c r="G1917" s="8">
        <v>3</v>
      </c>
      <c r="H1917" s="6" t="s">
        <v>344</v>
      </c>
      <c r="I1917" s="184" t="s">
        <v>11392</v>
      </c>
      <c r="J1917" s="184" t="s">
        <v>11392</v>
      </c>
      <c r="K1917" s="184" t="s">
        <v>11391</v>
      </c>
      <c r="L1917" s="8">
        <v>14</v>
      </c>
      <c r="M1917" s="116"/>
      <c r="P19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&lt;tr&gt;&lt;td&gt;60223-3700&lt;/td&gt;&lt;td&gt;3300mm span, 2700mm rise reinforced concrete box culvert, triple barrel&lt;/td&gt;&lt;td&gt;m&lt;/td&gt;&lt;td&gt;11 FEET SPAN, 9 FEET RISE REINFORCED CONCRETE BOX CULVERT, TRIPLE BARREL&lt;/td&gt;&lt;td&gt;LNFT&lt;/td&gt;&lt;td&gt;0&lt;/td&gt;&lt;td&gt;3&lt;/td&gt;&lt;td&gt;N&lt;/td&gt;&lt;td&gt; &lt;/td&gt;&lt;td&gt;&lt;/td&gt;&lt;/tr&gt;</v>
      </c>
      <c r="Q1917" s="106" t="str">
        <f>IF(PayItems[[#This Row],[Date Added / Modified]]&gt;0,TEXT(PayItems[[#This Row],[Date Added / Modified]],"m/d/yyy"),"")</f>
        <v/>
      </c>
    </row>
    <row r="1918" spans="1:17" x14ac:dyDescent="0.3">
      <c r="A1918" s="6" t="s">
        <v>3751</v>
      </c>
      <c r="B1918" s="8" t="s">
        <v>3752</v>
      </c>
      <c r="C1918" s="8" t="s">
        <v>110</v>
      </c>
      <c r="D1918" s="8" t="s">
        <v>3753</v>
      </c>
      <c r="E1918" s="8" t="s">
        <v>63</v>
      </c>
      <c r="F1918" s="8">
        <v>0</v>
      </c>
      <c r="G1918" s="8">
        <v>3</v>
      </c>
      <c r="H1918" s="6" t="s">
        <v>344</v>
      </c>
      <c r="I1918" s="184" t="s">
        <v>11392</v>
      </c>
      <c r="J1918" s="184" t="s">
        <v>11392</v>
      </c>
      <c r="K1918" s="184" t="s">
        <v>11391</v>
      </c>
      <c r="L1918" s="8">
        <v>14</v>
      </c>
      <c r="M1918" s="116"/>
      <c r="P19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&lt;tr&gt;&lt;td&gt;60223-3750&lt;/td&gt;&lt;td&gt;3300mm span, 3000mm rise reinforced concrete box culvert, triple barrel&lt;/td&gt;&lt;td&gt;m&lt;/td&gt;&lt;td&gt;11 FEET SPAN, 10 FEET RISE REINFORCED CONCRETE BOX CULVERT, TRIPLE BARREL&lt;/td&gt;&lt;td&gt;LNFT&lt;/td&gt;&lt;td&gt;0&lt;/td&gt;&lt;td&gt;3&lt;/td&gt;&lt;td&gt;N&lt;/td&gt;&lt;td&gt; &lt;/td&gt;&lt;td&gt;&lt;/td&gt;&lt;/tr&gt;</v>
      </c>
      <c r="Q1918" s="106" t="str">
        <f>IF(PayItems[[#This Row],[Date Added / Modified]]&gt;0,TEXT(PayItems[[#This Row],[Date Added / Modified]],"m/d/yyy"),"")</f>
        <v/>
      </c>
    </row>
    <row r="1919" spans="1:17" x14ac:dyDescent="0.3">
      <c r="A1919" s="6" t="s">
        <v>3754</v>
      </c>
      <c r="B1919" s="8" t="s">
        <v>3755</v>
      </c>
      <c r="C1919" s="8" t="s">
        <v>110</v>
      </c>
      <c r="D1919" s="8" t="s">
        <v>3756</v>
      </c>
      <c r="E1919" s="8" t="s">
        <v>63</v>
      </c>
      <c r="F1919" s="8">
        <v>0</v>
      </c>
      <c r="G1919" s="8">
        <v>3</v>
      </c>
      <c r="H1919" s="6" t="s">
        <v>344</v>
      </c>
      <c r="I1919" s="184" t="s">
        <v>11392</v>
      </c>
      <c r="J1919" s="184" t="s">
        <v>11392</v>
      </c>
      <c r="K1919" s="184" t="s">
        <v>11391</v>
      </c>
      <c r="L1919" s="8">
        <v>14</v>
      </c>
      <c r="M1919" s="116"/>
      <c r="P19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&lt;tr&gt;&lt;td&gt;60223-3800&lt;/td&gt;&lt;td&gt;3300mm span, 3300mm rise reinforced concrete box culvert, triple barrel&lt;/td&gt;&lt;td&gt;m&lt;/td&gt;&lt;td&gt;11 FEET SPAN, 11 FEET RISE REINFORCED CONCRETE BOX CULVERT, TRIPLE BARREL&lt;/td&gt;&lt;td&gt;LNFT&lt;/td&gt;&lt;td&gt;0&lt;/td&gt;&lt;td&gt;3&lt;/td&gt;&lt;td&gt;N&lt;/td&gt;&lt;td&gt; &lt;/td&gt;&lt;td&gt;&lt;/td&gt;&lt;/tr&gt;</v>
      </c>
      <c r="Q1919" s="106" t="str">
        <f>IF(PayItems[[#This Row],[Date Added / Modified]]&gt;0,TEXT(PayItems[[#This Row],[Date Added / Modified]],"m/d/yyy"),"")</f>
        <v/>
      </c>
    </row>
    <row r="1920" spans="1:17" x14ac:dyDescent="0.3">
      <c r="A1920" s="6" t="s">
        <v>3757</v>
      </c>
      <c r="B1920" s="8" t="s">
        <v>3758</v>
      </c>
      <c r="C1920" s="8" t="s">
        <v>110</v>
      </c>
      <c r="D1920" s="8" t="s">
        <v>3759</v>
      </c>
      <c r="E1920" s="8" t="s">
        <v>63</v>
      </c>
      <c r="F1920" s="8">
        <v>0</v>
      </c>
      <c r="G1920" s="8">
        <v>3</v>
      </c>
      <c r="H1920" s="6" t="s">
        <v>344</v>
      </c>
      <c r="I1920" s="184" t="s">
        <v>11392</v>
      </c>
      <c r="J1920" s="184" t="s">
        <v>11392</v>
      </c>
      <c r="K1920" s="184" t="s">
        <v>11391</v>
      </c>
      <c r="L1920" s="8">
        <v>14</v>
      </c>
      <c r="M1920" s="116"/>
      <c r="P19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&lt;tr&gt;&lt;td&gt;60223-3850&lt;/td&gt;&lt;td&gt;3300mm span, 3600mm rise reinforced concrete box culvert, triple barrel&lt;/td&gt;&lt;td&gt;m&lt;/td&gt;&lt;td&gt;11 FEET SPAN, 12 FEET RISE REINFORCED CONCRETE BOX CULVERT, TRIPLE BARREL&lt;/td&gt;&lt;td&gt;LNFT&lt;/td&gt;&lt;td&gt;0&lt;/td&gt;&lt;td&gt;3&lt;/td&gt;&lt;td&gt;N&lt;/td&gt;&lt;td&gt; &lt;/td&gt;&lt;td&gt;&lt;/td&gt;&lt;/tr&gt;</v>
      </c>
      <c r="Q1920" s="106" t="str">
        <f>IF(PayItems[[#This Row],[Date Added / Modified]]&gt;0,TEXT(PayItems[[#This Row],[Date Added / Modified]],"m/d/yyy"),"")</f>
        <v/>
      </c>
    </row>
    <row r="1921" spans="1:17" x14ac:dyDescent="0.3">
      <c r="A1921" s="6" t="s">
        <v>3760</v>
      </c>
      <c r="B1921" s="8" t="s">
        <v>3761</v>
      </c>
      <c r="C1921" s="8" t="s">
        <v>110</v>
      </c>
      <c r="D1921" s="8" t="s">
        <v>3762</v>
      </c>
      <c r="E1921" s="8" t="s">
        <v>63</v>
      </c>
      <c r="F1921" s="8">
        <v>0</v>
      </c>
      <c r="G1921" s="8">
        <v>3</v>
      </c>
      <c r="H1921" s="6" t="s">
        <v>344</v>
      </c>
      <c r="I1921" s="184" t="s">
        <v>11392</v>
      </c>
      <c r="J1921" s="184" t="s">
        <v>11392</v>
      </c>
      <c r="K1921" s="184" t="s">
        <v>11391</v>
      </c>
      <c r="L1921" s="8">
        <v>14</v>
      </c>
      <c r="M1921" s="116"/>
      <c r="P19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&lt;tr&gt;&lt;td&gt;60223-3900&lt;/td&gt;&lt;td&gt;3300mm span, 4200mm rise reinforced concrete box culvert, triple barrel&lt;/td&gt;&lt;td&gt;m&lt;/td&gt;&lt;td&gt;11 FEET SPAN, 14 FEET RISE REINFORCED CONCRETE BOX CULVERT, TRIPLE BARREL&lt;/td&gt;&lt;td&gt;LNFT&lt;/td&gt;&lt;td&gt;0&lt;/td&gt;&lt;td&gt;3&lt;/td&gt;&lt;td&gt;N&lt;/td&gt;&lt;td&gt; &lt;/td&gt;&lt;td&gt;&lt;/td&gt;&lt;/tr&gt;</v>
      </c>
      <c r="Q1921" s="106" t="str">
        <f>IF(PayItems[[#This Row],[Date Added / Modified]]&gt;0,TEXT(PayItems[[#This Row],[Date Added / Modified]],"m/d/yyy"),"")</f>
        <v/>
      </c>
    </row>
    <row r="1922" spans="1:17" x14ac:dyDescent="0.3">
      <c r="A1922" s="6" t="s">
        <v>3763</v>
      </c>
      <c r="B1922" s="8" t="s">
        <v>3764</v>
      </c>
      <c r="C1922" s="8" t="s">
        <v>110</v>
      </c>
      <c r="D1922" s="8" t="s">
        <v>3765</v>
      </c>
      <c r="E1922" s="8" t="s">
        <v>63</v>
      </c>
      <c r="F1922" s="8">
        <v>0</v>
      </c>
      <c r="G1922" s="8">
        <v>3</v>
      </c>
      <c r="H1922" s="6" t="s">
        <v>344</v>
      </c>
      <c r="I1922" s="184" t="s">
        <v>11392</v>
      </c>
      <c r="J1922" s="184" t="s">
        <v>11392</v>
      </c>
      <c r="K1922" s="184" t="s">
        <v>11391</v>
      </c>
      <c r="L1922" s="8">
        <v>14</v>
      </c>
      <c r="M1922" s="116"/>
      <c r="P19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&lt;tr&gt;&lt;td&gt;60223-3950&lt;/td&gt;&lt;td&gt;3300mm span, 4800mm rise reinforced concrete box culvert, triple barrel&lt;/td&gt;&lt;td&gt;m&lt;/td&gt;&lt;td&gt;11 FEET SPAN, 16 FEET RISE REINFORCED CONCRETE BOX CULVERT, TRIPLE BARREL&lt;/td&gt;&lt;td&gt;LNFT&lt;/td&gt;&lt;td&gt;0&lt;/td&gt;&lt;td&gt;3&lt;/td&gt;&lt;td&gt;N&lt;/td&gt;&lt;td&gt; &lt;/td&gt;&lt;td&gt;&lt;/td&gt;&lt;/tr&gt;</v>
      </c>
      <c r="Q1922" s="106" t="str">
        <f>IF(PayItems[[#This Row],[Date Added / Modified]]&gt;0,TEXT(PayItems[[#This Row],[Date Added / Modified]],"m/d/yyy"),"")</f>
        <v/>
      </c>
    </row>
    <row r="1923" spans="1:17" s="63" customFormat="1" x14ac:dyDescent="0.3">
      <c r="A1923" s="6" t="s">
        <v>3766</v>
      </c>
      <c r="B1923" s="8" t="s">
        <v>3767</v>
      </c>
      <c r="C1923" s="8" t="s">
        <v>110</v>
      </c>
      <c r="D1923" s="8" t="s">
        <v>3768</v>
      </c>
      <c r="E1923" s="8" t="s">
        <v>63</v>
      </c>
      <c r="F1923" s="8">
        <v>0</v>
      </c>
      <c r="G1923" s="8">
        <v>3</v>
      </c>
      <c r="H1923" s="6" t="s">
        <v>344</v>
      </c>
      <c r="I1923" s="184" t="s">
        <v>11392</v>
      </c>
      <c r="J1923" s="184" t="s">
        <v>11392</v>
      </c>
      <c r="K1923" s="184" t="s">
        <v>11391</v>
      </c>
      <c r="L1923" s="8">
        <v>14</v>
      </c>
      <c r="M1923" s="116"/>
      <c r="N1923" s="6"/>
      <c r="O1923" s="6"/>
      <c r="P19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&lt;tr&gt;&lt;td&gt;60223-4000&lt;/td&gt;&lt;td&gt;3600mm span, 2100mm rise reinforced concrete box culvert, triple barrel&lt;/td&gt;&lt;td&gt;m&lt;/td&gt;&lt;td&gt;12 FEET SPAN, 7 FEET RISE REINFORCED CONCRETE BOX CULVERT, TRIPLE BARREL&lt;/td&gt;&lt;td&gt;LNFT&lt;/td&gt;&lt;td&gt;0&lt;/td&gt;&lt;td&gt;3&lt;/td&gt;&lt;td&gt;N&lt;/td&gt;&lt;td&gt; &lt;/td&gt;&lt;td&gt;&lt;/td&gt;&lt;/tr&gt;</v>
      </c>
      <c r="Q1923" s="106" t="str">
        <f>IF(PayItems[[#This Row],[Date Added / Modified]]&gt;0,TEXT(PayItems[[#This Row],[Date Added / Modified]],"m/d/yyy"),"")</f>
        <v/>
      </c>
    </row>
    <row r="1924" spans="1:17" s="63" customFormat="1" x14ac:dyDescent="0.3">
      <c r="A1924" s="6" t="s">
        <v>3769</v>
      </c>
      <c r="B1924" s="8" t="s">
        <v>3770</v>
      </c>
      <c r="C1924" s="8" t="s">
        <v>110</v>
      </c>
      <c r="D1924" s="8" t="s">
        <v>3771</v>
      </c>
      <c r="E1924" s="8" t="s">
        <v>63</v>
      </c>
      <c r="F1924" s="8">
        <v>0</v>
      </c>
      <c r="G1924" s="8">
        <v>3</v>
      </c>
      <c r="H1924" s="6" t="s">
        <v>344</v>
      </c>
      <c r="I1924" s="184" t="s">
        <v>11392</v>
      </c>
      <c r="J1924" s="184" t="s">
        <v>11392</v>
      </c>
      <c r="K1924" s="184" t="s">
        <v>11391</v>
      </c>
      <c r="L1924" s="8">
        <v>14</v>
      </c>
      <c r="M1924" s="116"/>
      <c r="N1924" s="6"/>
      <c r="O1924" s="6"/>
      <c r="P19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&lt;tr&gt;&lt;td&gt;60223-4050&lt;/td&gt;&lt;td&gt;3600mm span, 2400mm rise reinforced concrete box culvert, triple barrel&lt;/td&gt;&lt;td&gt;m&lt;/td&gt;&lt;td&gt;12 FEET SPAN, 8 FEET RISE REINFORCED CONCRETE BOX CULVERT, TRIPLE BARREL&lt;/td&gt;&lt;td&gt;LNFT&lt;/td&gt;&lt;td&gt;0&lt;/td&gt;&lt;td&gt;3&lt;/td&gt;&lt;td&gt;N&lt;/td&gt;&lt;td&gt; &lt;/td&gt;&lt;td&gt;&lt;/td&gt;&lt;/tr&gt;</v>
      </c>
      <c r="Q1924" s="106" t="str">
        <f>IF(PayItems[[#This Row],[Date Added / Modified]]&gt;0,TEXT(PayItems[[#This Row],[Date Added / Modified]],"m/d/yyy"),"")</f>
        <v/>
      </c>
    </row>
    <row r="1925" spans="1:17" x14ac:dyDescent="0.3">
      <c r="A1925" s="6" t="s">
        <v>3772</v>
      </c>
      <c r="B1925" s="8" t="s">
        <v>3773</v>
      </c>
      <c r="C1925" s="8" t="s">
        <v>110</v>
      </c>
      <c r="D1925" s="8" t="s">
        <v>3774</v>
      </c>
      <c r="E1925" s="8" t="s">
        <v>63</v>
      </c>
      <c r="F1925" s="8">
        <v>0</v>
      </c>
      <c r="G1925" s="8">
        <v>3</v>
      </c>
      <c r="H1925" s="6" t="s">
        <v>344</v>
      </c>
      <c r="I1925" s="184" t="s">
        <v>11392</v>
      </c>
      <c r="J1925" s="184" t="s">
        <v>11392</v>
      </c>
      <c r="K1925" s="184" t="s">
        <v>11391</v>
      </c>
      <c r="L1925" s="8">
        <v>14</v>
      </c>
      <c r="M1925" s="116"/>
      <c r="P19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&lt;tr&gt;&lt;td&gt;60223-4100&lt;/td&gt;&lt;td&gt;3600mm span, 2700mm rise reinforced concrete box culvert, triple barrel&lt;/td&gt;&lt;td&gt;m&lt;/td&gt;&lt;td&gt;12 FEET SPAN, 9 FEET RISE REINFORCED CONCRETE BOX CULVERT, TRIPLE BARREL&lt;/td&gt;&lt;td&gt;LNFT&lt;/td&gt;&lt;td&gt;0&lt;/td&gt;&lt;td&gt;3&lt;/td&gt;&lt;td&gt;N&lt;/td&gt;&lt;td&gt; &lt;/td&gt;&lt;td&gt;&lt;/td&gt;&lt;/tr&gt;</v>
      </c>
      <c r="Q1925" s="106" t="str">
        <f>IF(PayItems[[#This Row],[Date Added / Modified]]&gt;0,TEXT(PayItems[[#This Row],[Date Added / Modified]],"m/d/yyy"),"")</f>
        <v/>
      </c>
    </row>
    <row r="1926" spans="1:17" x14ac:dyDescent="0.3">
      <c r="A1926" s="6" t="s">
        <v>3775</v>
      </c>
      <c r="B1926" s="8" t="s">
        <v>3776</v>
      </c>
      <c r="C1926" s="8" t="s">
        <v>110</v>
      </c>
      <c r="D1926" s="8" t="s">
        <v>3777</v>
      </c>
      <c r="E1926" s="8" t="s">
        <v>63</v>
      </c>
      <c r="F1926" s="8">
        <v>0</v>
      </c>
      <c r="G1926" s="8">
        <v>3</v>
      </c>
      <c r="H1926" s="6" t="s">
        <v>344</v>
      </c>
      <c r="I1926" s="184" t="s">
        <v>11392</v>
      </c>
      <c r="J1926" s="184" t="s">
        <v>11392</v>
      </c>
      <c r="K1926" s="184" t="s">
        <v>11391</v>
      </c>
      <c r="L1926" s="8">
        <v>14</v>
      </c>
      <c r="M1926" s="116"/>
      <c r="P19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&lt;tr&gt;&lt;td&gt;60223-4150&lt;/td&gt;&lt;td&gt;3600mm span, 3000mm rise reinforced concrete box culvert, triple barrel&lt;/td&gt;&lt;td&gt;m&lt;/td&gt;&lt;td&gt;12 FEET SPAN, 10 FEET RISE REINFORCED CONCRETE BOX CULVERT, TRIPLE BARREL&lt;/td&gt;&lt;td&gt;LNFT&lt;/td&gt;&lt;td&gt;0&lt;/td&gt;&lt;td&gt;3&lt;/td&gt;&lt;td&gt;N&lt;/td&gt;&lt;td&gt; &lt;/td&gt;&lt;td&gt;&lt;/td&gt;&lt;/tr&gt;</v>
      </c>
      <c r="Q1926" s="106" t="str">
        <f>IF(PayItems[[#This Row],[Date Added / Modified]]&gt;0,TEXT(PayItems[[#This Row],[Date Added / Modified]],"m/d/yyy"),"")</f>
        <v/>
      </c>
    </row>
    <row r="1927" spans="1:17" x14ac:dyDescent="0.3">
      <c r="A1927" s="6" t="s">
        <v>3778</v>
      </c>
      <c r="B1927" s="8" t="s">
        <v>3779</v>
      </c>
      <c r="C1927" s="8" t="s">
        <v>110</v>
      </c>
      <c r="D1927" s="8" t="s">
        <v>3780</v>
      </c>
      <c r="E1927" s="8" t="s">
        <v>63</v>
      </c>
      <c r="F1927" s="8">
        <v>0</v>
      </c>
      <c r="G1927" s="8">
        <v>3</v>
      </c>
      <c r="H1927" s="6" t="s">
        <v>344</v>
      </c>
      <c r="I1927" s="184" t="s">
        <v>11392</v>
      </c>
      <c r="J1927" s="184" t="s">
        <v>11392</v>
      </c>
      <c r="K1927" s="184" t="s">
        <v>11391</v>
      </c>
      <c r="L1927" s="8">
        <v>14</v>
      </c>
      <c r="M1927" s="116"/>
      <c r="P19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&lt;tr&gt;&lt;td&gt;60223-4200&lt;/td&gt;&lt;td&gt;3600mm span, 3300mm rise reinforced concrete box culvert, triple barrel&lt;/td&gt;&lt;td&gt;m&lt;/td&gt;&lt;td&gt;12 FEET SPAN, 11 FEET RISE REINFORCED CONCRETE BOX CULVERT, TRIPLE BARREL&lt;/td&gt;&lt;td&gt;LNFT&lt;/td&gt;&lt;td&gt;0&lt;/td&gt;&lt;td&gt;3&lt;/td&gt;&lt;td&gt;N&lt;/td&gt;&lt;td&gt; &lt;/td&gt;&lt;td&gt;&lt;/td&gt;&lt;/tr&gt;</v>
      </c>
      <c r="Q1927" s="106" t="str">
        <f>IF(PayItems[[#This Row],[Date Added / Modified]]&gt;0,TEXT(PayItems[[#This Row],[Date Added / Modified]],"m/d/yyy"),"")</f>
        <v/>
      </c>
    </row>
    <row r="1928" spans="1:17" x14ac:dyDescent="0.3">
      <c r="A1928" s="6" t="s">
        <v>3781</v>
      </c>
      <c r="B1928" s="8" t="s">
        <v>3782</v>
      </c>
      <c r="C1928" s="8" t="s">
        <v>110</v>
      </c>
      <c r="D1928" s="8" t="s">
        <v>3783</v>
      </c>
      <c r="E1928" s="8" t="s">
        <v>63</v>
      </c>
      <c r="F1928" s="8">
        <v>0</v>
      </c>
      <c r="G1928" s="8">
        <v>3</v>
      </c>
      <c r="H1928" s="6" t="s">
        <v>344</v>
      </c>
      <c r="I1928" s="184" t="s">
        <v>11392</v>
      </c>
      <c r="J1928" s="184" t="s">
        <v>11392</v>
      </c>
      <c r="K1928" s="184" t="s">
        <v>11391</v>
      </c>
      <c r="L1928" s="8">
        <v>14</v>
      </c>
      <c r="M1928" s="116"/>
      <c r="P19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&lt;tr&gt;&lt;td&gt;60223-4250&lt;/td&gt;&lt;td&gt;3600mm span, 3600mm rise reinforced concrete box culvert, triple barrel&lt;/td&gt;&lt;td&gt;m&lt;/td&gt;&lt;td&gt;12 FEET SPAN, 12 FEET RISE REINFORCED CONCRETE BOX CULVERT, TRIPLE BARREL&lt;/td&gt;&lt;td&gt;LNFT&lt;/td&gt;&lt;td&gt;0&lt;/td&gt;&lt;td&gt;3&lt;/td&gt;&lt;td&gt;N&lt;/td&gt;&lt;td&gt; &lt;/td&gt;&lt;td&gt;&lt;/td&gt;&lt;/tr&gt;</v>
      </c>
      <c r="Q1928" s="106" t="str">
        <f>IF(PayItems[[#This Row],[Date Added / Modified]]&gt;0,TEXT(PayItems[[#This Row],[Date Added / Modified]],"m/d/yyy"),"")</f>
        <v/>
      </c>
    </row>
    <row r="1929" spans="1:17" x14ac:dyDescent="0.3">
      <c r="A1929" s="6" t="s">
        <v>3784</v>
      </c>
      <c r="B1929" s="8" t="s">
        <v>3785</v>
      </c>
      <c r="C1929" s="8" t="s">
        <v>110</v>
      </c>
      <c r="D1929" s="8" t="s">
        <v>3786</v>
      </c>
      <c r="E1929" s="8" t="s">
        <v>63</v>
      </c>
      <c r="F1929" s="8">
        <v>0</v>
      </c>
      <c r="G1929" s="8">
        <v>3</v>
      </c>
      <c r="H1929" s="6" t="s">
        <v>344</v>
      </c>
      <c r="I1929" s="184" t="s">
        <v>11392</v>
      </c>
      <c r="J1929" s="184" t="s">
        <v>11392</v>
      </c>
      <c r="K1929" s="184" t="s">
        <v>11391</v>
      </c>
      <c r="L1929" s="8">
        <v>14</v>
      </c>
      <c r="M1929" s="116"/>
      <c r="P19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&lt;tr&gt;&lt;td&gt;60223-4300&lt;/td&gt;&lt;td&gt;3600mm span, 4200mm rise reinforced concrete box culvert, triple barrel&lt;/td&gt;&lt;td&gt;m&lt;/td&gt;&lt;td&gt;12 FEET SPAN, 14 FEET RISE REINFORCED CONCRETE BOX CULVERT, TRIPLE BARREL&lt;/td&gt;&lt;td&gt;LNFT&lt;/td&gt;&lt;td&gt;0&lt;/td&gt;&lt;td&gt;3&lt;/td&gt;&lt;td&gt;N&lt;/td&gt;&lt;td&gt; &lt;/td&gt;&lt;td&gt;&lt;/td&gt;&lt;/tr&gt;</v>
      </c>
      <c r="Q1929" s="106" t="str">
        <f>IF(PayItems[[#This Row],[Date Added / Modified]]&gt;0,TEXT(PayItems[[#This Row],[Date Added / Modified]],"m/d/yyy"),"")</f>
        <v/>
      </c>
    </row>
    <row r="1930" spans="1:17" x14ac:dyDescent="0.3">
      <c r="A1930" s="6" t="s">
        <v>3787</v>
      </c>
      <c r="B1930" s="8" t="s">
        <v>3788</v>
      </c>
      <c r="C1930" s="8" t="s">
        <v>110</v>
      </c>
      <c r="D1930" s="8" t="s">
        <v>3789</v>
      </c>
      <c r="E1930" s="8" t="s">
        <v>63</v>
      </c>
      <c r="F1930" s="8">
        <v>0</v>
      </c>
      <c r="G1930" s="8">
        <v>3</v>
      </c>
      <c r="H1930" s="6" t="s">
        <v>344</v>
      </c>
      <c r="I1930" s="184" t="s">
        <v>11392</v>
      </c>
      <c r="J1930" s="184" t="s">
        <v>11392</v>
      </c>
      <c r="K1930" s="184" t="s">
        <v>11391</v>
      </c>
      <c r="L1930" s="8">
        <v>14</v>
      </c>
      <c r="M1930" s="116"/>
      <c r="P19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&lt;tr&gt;&lt;td&gt;60223-4350&lt;/td&gt;&lt;td&gt;4200mm span, 1800mm rise reinforced concrete box culvert, triple barrel&lt;/td&gt;&lt;td&gt;m&lt;/td&gt;&lt;td&gt;14 FEET SPAN, 6 FEET RISE REINFORCED CONCRETE BOX CULVERT, TRIPLE BARREL&lt;/td&gt;&lt;td&gt;LNFT&lt;/td&gt;&lt;td&gt;0&lt;/td&gt;&lt;td&gt;3&lt;/td&gt;&lt;td&gt;N&lt;/td&gt;&lt;td&gt; &lt;/td&gt;&lt;td&gt;&lt;/td&gt;&lt;/tr&gt;</v>
      </c>
      <c r="Q1930" s="106" t="str">
        <f>IF(PayItems[[#This Row],[Date Added / Modified]]&gt;0,TEXT(PayItems[[#This Row],[Date Added / Modified]],"m/d/yyy"),"")</f>
        <v/>
      </c>
    </row>
    <row r="1931" spans="1:17" x14ac:dyDescent="0.3">
      <c r="A1931" s="6" t="s">
        <v>3790</v>
      </c>
      <c r="B1931" s="8" t="s">
        <v>3791</v>
      </c>
      <c r="C1931" s="8" t="s">
        <v>110</v>
      </c>
      <c r="D1931" s="8" t="s">
        <v>3792</v>
      </c>
      <c r="E1931" s="8" t="s">
        <v>63</v>
      </c>
      <c r="F1931" s="8">
        <v>0</v>
      </c>
      <c r="G1931" s="8">
        <v>3</v>
      </c>
      <c r="H1931" s="6" t="s">
        <v>344</v>
      </c>
      <c r="I1931" s="184" t="s">
        <v>11392</v>
      </c>
      <c r="J1931" s="184" t="s">
        <v>11392</v>
      </c>
      <c r="K1931" s="184" t="s">
        <v>11391</v>
      </c>
      <c r="L1931" s="8">
        <v>14</v>
      </c>
      <c r="M1931" s="116"/>
      <c r="P19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&lt;tr&gt;&lt;td&gt;60223-4400&lt;/td&gt;&lt;td&gt;4200mm span, 2100mm rise reinforced concrete box culvert, triple barrel&lt;/td&gt;&lt;td&gt;m&lt;/td&gt;&lt;td&gt;14 FEET SPAN, 7 FEET RISE REINFORCED CONCRETE BOX CULVERT, TRIPLE BARREL&lt;/td&gt;&lt;td&gt;LNFT&lt;/td&gt;&lt;td&gt;0&lt;/td&gt;&lt;td&gt;3&lt;/td&gt;&lt;td&gt;N&lt;/td&gt;&lt;td&gt; &lt;/td&gt;&lt;td&gt;&lt;/td&gt;&lt;/tr&gt;</v>
      </c>
      <c r="Q1931" s="106" t="str">
        <f>IF(PayItems[[#This Row],[Date Added / Modified]]&gt;0,TEXT(PayItems[[#This Row],[Date Added / Modified]],"m/d/yyy"),"")</f>
        <v/>
      </c>
    </row>
    <row r="1932" spans="1:17" s="88" customFormat="1" x14ac:dyDescent="0.3">
      <c r="A1932" s="6" t="s">
        <v>3793</v>
      </c>
      <c r="B1932" s="8" t="s">
        <v>3794</v>
      </c>
      <c r="C1932" s="8" t="s">
        <v>110</v>
      </c>
      <c r="D1932" s="8" t="s">
        <v>3795</v>
      </c>
      <c r="E1932" s="8" t="s">
        <v>63</v>
      </c>
      <c r="F1932" s="8">
        <v>0</v>
      </c>
      <c r="G1932" s="8">
        <v>3</v>
      </c>
      <c r="H1932" s="6" t="s">
        <v>344</v>
      </c>
      <c r="I1932" s="184" t="s">
        <v>11392</v>
      </c>
      <c r="J1932" s="184" t="s">
        <v>11392</v>
      </c>
      <c r="K1932" s="184" t="s">
        <v>11391</v>
      </c>
      <c r="L1932" s="8">
        <v>14</v>
      </c>
      <c r="M1932" s="116"/>
      <c r="N1932" s="6"/>
      <c r="O1932" s="6"/>
      <c r="P19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&lt;tr&gt;&lt;td&gt;60223-4450&lt;/td&gt;&lt;td&gt;4200mm span, 2400mm rise reinforced concrete box culvert, triple barrel&lt;/td&gt;&lt;td&gt;m&lt;/td&gt;&lt;td&gt;14 FEET SPAN, 8 FEET RISE REINFORCED CONCRETE BOX CULVERT, TRIPLE BARREL&lt;/td&gt;&lt;td&gt;LNFT&lt;/td&gt;&lt;td&gt;0&lt;/td&gt;&lt;td&gt;3&lt;/td&gt;&lt;td&gt;N&lt;/td&gt;&lt;td&gt; &lt;/td&gt;&lt;td&gt;&lt;/td&gt;&lt;/tr&gt;</v>
      </c>
      <c r="Q1932" s="106" t="str">
        <f>IF(PayItems[[#This Row],[Date Added / Modified]]&gt;0,TEXT(PayItems[[#This Row],[Date Added / Modified]],"m/d/yyy"),"")</f>
        <v/>
      </c>
    </row>
    <row r="1933" spans="1:17" s="88" customFormat="1" x14ac:dyDescent="0.3">
      <c r="A1933" s="6" t="s">
        <v>3796</v>
      </c>
      <c r="B1933" s="8" t="s">
        <v>3797</v>
      </c>
      <c r="C1933" s="8" t="s">
        <v>110</v>
      </c>
      <c r="D1933" s="8" t="s">
        <v>3798</v>
      </c>
      <c r="E1933" s="8" t="s">
        <v>63</v>
      </c>
      <c r="F1933" s="8">
        <v>0</v>
      </c>
      <c r="G1933" s="8">
        <v>3</v>
      </c>
      <c r="H1933" s="6" t="s">
        <v>344</v>
      </c>
      <c r="I1933" s="184" t="s">
        <v>11392</v>
      </c>
      <c r="J1933" s="184" t="s">
        <v>11392</v>
      </c>
      <c r="K1933" s="184" t="s">
        <v>11391</v>
      </c>
      <c r="L1933" s="8">
        <v>14</v>
      </c>
      <c r="M1933" s="116"/>
      <c r="N1933" s="6"/>
      <c r="O1933" s="6"/>
      <c r="P19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&lt;tr&gt;&lt;td&gt;60223-4500&lt;/td&gt;&lt;td&gt;4200mm span, 2700mm rise reinforced concrete box culvert, triple barrel&lt;/td&gt;&lt;td&gt;m&lt;/td&gt;&lt;td&gt;14 FEET SPAN, 9 FEET RISE REINFORCED CONCRETE BOX CULVERT, TRIPLE BARREL&lt;/td&gt;&lt;td&gt;LNFT&lt;/td&gt;&lt;td&gt;0&lt;/td&gt;&lt;td&gt;3&lt;/td&gt;&lt;td&gt;N&lt;/td&gt;&lt;td&gt; &lt;/td&gt;&lt;td&gt;&lt;/td&gt;&lt;/tr&gt;</v>
      </c>
      <c r="Q1933" s="106" t="str">
        <f>IF(PayItems[[#This Row],[Date Added / Modified]]&gt;0,TEXT(PayItems[[#This Row],[Date Added / Modified]],"m/d/yyy"),"")</f>
        <v/>
      </c>
    </row>
    <row r="1934" spans="1:17" s="88" customFormat="1" x14ac:dyDescent="0.3">
      <c r="A1934" s="6" t="s">
        <v>3799</v>
      </c>
      <c r="B1934" s="8" t="s">
        <v>3800</v>
      </c>
      <c r="C1934" s="8" t="s">
        <v>110</v>
      </c>
      <c r="D1934" s="8" t="s">
        <v>3801</v>
      </c>
      <c r="E1934" s="8" t="s">
        <v>63</v>
      </c>
      <c r="F1934" s="8">
        <v>0</v>
      </c>
      <c r="G1934" s="8">
        <v>3</v>
      </c>
      <c r="H1934" s="6" t="s">
        <v>344</v>
      </c>
      <c r="I1934" s="184" t="s">
        <v>11392</v>
      </c>
      <c r="J1934" s="184" t="s">
        <v>11392</v>
      </c>
      <c r="K1934" s="184" t="s">
        <v>11391</v>
      </c>
      <c r="L1934" s="8">
        <v>14</v>
      </c>
      <c r="M1934" s="116"/>
      <c r="N1934" s="6"/>
      <c r="O1934" s="6"/>
      <c r="P19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&lt;tr&gt;&lt;td&gt;60223-4550&lt;/td&gt;&lt;td&gt;4200mm span, 3000mm rise reinforced concrete box culvert, triple barrel&lt;/td&gt;&lt;td&gt;m&lt;/td&gt;&lt;td&gt;14 FEET SPAN, 10 FEET RISE REINFORCED CONCRETE BOX CULVERT, TRIPLE BARREL&lt;/td&gt;&lt;td&gt;LNFT&lt;/td&gt;&lt;td&gt;0&lt;/td&gt;&lt;td&gt;3&lt;/td&gt;&lt;td&gt;N&lt;/td&gt;&lt;td&gt; &lt;/td&gt;&lt;td&gt;&lt;/td&gt;&lt;/tr&gt;</v>
      </c>
      <c r="Q1934" s="106" t="str">
        <f>IF(PayItems[[#This Row],[Date Added / Modified]]&gt;0,TEXT(PayItems[[#This Row],[Date Added / Modified]],"m/d/yyy"),"")</f>
        <v/>
      </c>
    </row>
    <row r="1935" spans="1:17" x14ac:dyDescent="0.3">
      <c r="A1935" s="6" t="s">
        <v>3802</v>
      </c>
      <c r="B1935" s="8" t="s">
        <v>3803</v>
      </c>
      <c r="C1935" s="8" t="s">
        <v>110</v>
      </c>
      <c r="D1935" s="8" t="s">
        <v>3804</v>
      </c>
      <c r="E1935" s="8" t="s">
        <v>63</v>
      </c>
      <c r="F1935" s="8">
        <v>0</v>
      </c>
      <c r="G1935" s="8">
        <v>3</v>
      </c>
      <c r="H1935" s="6" t="s">
        <v>344</v>
      </c>
      <c r="I1935" s="184" t="s">
        <v>11392</v>
      </c>
      <c r="J1935" s="184" t="s">
        <v>11392</v>
      </c>
      <c r="K1935" s="184" t="s">
        <v>11391</v>
      </c>
      <c r="L1935" s="8">
        <v>14</v>
      </c>
      <c r="M1935" s="116"/>
      <c r="P19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&lt;tr&gt;&lt;td&gt;60223-4600&lt;/td&gt;&lt;td&gt;4200mm span, 3300mm rise reinforced concrete box culvert, triple barrel&lt;/td&gt;&lt;td&gt;m&lt;/td&gt;&lt;td&gt;14 FEET SPAN, 11 FEET RISE REINFORCED CONCRETE BOX CULVERT, TRIPLE BARREL&lt;/td&gt;&lt;td&gt;LNFT&lt;/td&gt;&lt;td&gt;0&lt;/td&gt;&lt;td&gt;3&lt;/td&gt;&lt;td&gt;N&lt;/td&gt;&lt;td&gt; &lt;/td&gt;&lt;td&gt;&lt;/td&gt;&lt;/tr&gt;</v>
      </c>
      <c r="Q1935" s="106" t="str">
        <f>IF(PayItems[[#This Row],[Date Added / Modified]]&gt;0,TEXT(PayItems[[#This Row],[Date Added / Modified]],"m/d/yyy"),"")</f>
        <v/>
      </c>
    </row>
    <row r="1936" spans="1:17" x14ac:dyDescent="0.3">
      <c r="A1936" s="6" t="s">
        <v>3805</v>
      </c>
      <c r="B1936" s="8" t="s">
        <v>3806</v>
      </c>
      <c r="C1936" s="8" t="s">
        <v>110</v>
      </c>
      <c r="D1936" s="8" t="s">
        <v>3807</v>
      </c>
      <c r="E1936" s="8" t="s">
        <v>63</v>
      </c>
      <c r="F1936" s="8">
        <v>0</v>
      </c>
      <c r="G1936" s="8">
        <v>3</v>
      </c>
      <c r="H1936" s="6" t="s">
        <v>344</v>
      </c>
      <c r="I1936" s="184" t="s">
        <v>11392</v>
      </c>
      <c r="J1936" s="184" t="s">
        <v>11392</v>
      </c>
      <c r="K1936" s="184" t="s">
        <v>11391</v>
      </c>
      <c r="L1936" s="8">
        <v>14</v>
      </c>
      <c r="M1936" s="116"/>
      <c r="P19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&lt;tr&gt;&lt;td&gt;60223-4650&lt;/td&gt;&lt;td&gt;4200mm span, 3600mm rise reinforced concrete box culvert, triple barrel&lt;/td&gt;&lt;td&gt;m&lt;/td&gt;&lt;td&gt;14 FEET SPAN, 12 FEET RISE REINFORCED CONCRETE BOX CULVERT, TRIPLE BARREL&lt;/td&gt;&lt;td&gt;LNFT&lt;/td&gt;&lt;td&gt;0&lt;/td&gt;&lt;td&gt;3&lt;/td&gt;&lt;td&gt;N&lt;/td&gt;&lt;td&gt; &lt;/td&gt;&lt;td&gt;&lt;/td&gt;&lt;/tr&gt;</v>
      </c>
      <c r="Q1936" s="106" t="str">
        <f>IF(PayItems[[#This Row],[Date Added / Modified]]&gt;0,TEXT(PayItems[[#This Row],[Date Added / Modified]],"m/d/yyy"),"")</f>
        <v/>
      </c>
    </row>
    <row r="1937" spans="1:17" x14ac:dyDescent="0.3">
      <c r="A1937" s="6" t="s">
        <v>3808</v>
      </c>
      <c r="B1937" s="8" t="s">
        <v>3809</v>
      </c>
      <c r="C1937" s="8" t="s">
        <v>110</v>
      </c>
      <c r="D1937" s="8" t="s">
        <v>3810</v>
      </c>
      <c r="E1937" s="8" t="s">
        <v>63</v>
      </c>
      <c r="F1937" s="8">
        <v>0</v>
      </c>
      <c r="G1937" s="8">
        <v>3</v>
      </c>
      <c r="H1937" s="6" t="s">
        <v>344</v>
      </c>
      <c r="I1937" s="184" t="s">
        <v>11392</v>
      </c>
      <c r="J1937" s="184" t="s">
        <v>11392</v>
      </c>
      <c r="K1937" s="184" t="s">
        <v>11391</v>
      </c>
      <c r="L1937" s="8">
        <v>14</v>
      </c>
      <c r="M1937" s="116"/>
      <c r="P19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&lt;tr&gt;&lt;td&gt;60223-4700&lt;/td&gt;&lt;td&gt;4200mm span, 4200mm rise reinforced concrete box culvert, triple barrel&lt;/td&gt;&lt;td&gt;m&lt;/td&gt;&lt;td&gt;14 FEET SPAN, 14 FEET RISE REINFORCED CONCRETE BOX CULVERT, TRIPLE BARREL&lt;/td&gt;&lt;td&gt;LNFT&lt;/td&gt;&lt;td&gt;0&lt;/td&gt;&lt;td&gt;3&lt;/td&gt;&lt;td&gt;N&lt;/td&gt;&lt;td&gt; &lt;/td&gt;&lt;td&gt;&lt;/td&gt;&lt;/tr&gt;</v>
      </c>
      <c r="Q1937" s="106" t="str">
        <f>IF(PayItems[[#This Row],[Date Added / Modified]]&gt;0,TEXT(PayItems[[#This Row],[Date Added / Modified]],"m/d/yyy"),"")</f>
        <v/>
      </c>
    </row>
    <row r="1938" spans="1:17" x14ac:dyDescent="0.3">
      <c r="A1938" s="6" t="s">
        <v>3811</v>
      </c>
      <c r="B1938" s="8" t="s">
        <v>3812</v>
      </c>
      <c r="C1938" s="8" t="s">
        <v>110</v>
      </c>
      <c r="D1938" s="8" t="s">
        <v>3813</v>
      </c>
      <c r="E1938" s="8" t="s">
        <v>63</v>
      </c>
      <c r="F1938" s="8">
        <v>0</v>
      </c>
      <c r="G1938" s="8">
        <v>3</v>
      </c>
      <c r="H1938" s="6" t="s">
        <v>344</v>
      </c>
      <c r="I1938" s="184" t="s">
        <v>11392</v>
      </c>
      <c r="J1938" s="184" t="s">
        <v>11392</v>
      </c>
      <c r="K1938" s="184" t="s">
        <v>11391</v>
      </c>
      <c r="L1938" s="8">
        <v>14</v>
      </c>
      <c r="M1938" s="116"/>
      <c r="P19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&lt;tr&gt;&lt;td&gt;60223-4750&lt;/td&gt;&lt;td&gt;4200mm span, 4800mm rise reinforced concrete box culvert, triple barrel&lt;/td&gt;&lt;td&gt;m&lt;/td&gt;&lt;td&gt;14 FEET SPAN, 16 FEET RISE REINFORCED CONCRETE BOX CULVERT, TRIPLE BARREL&lt;/td&gt;&lt;td&gt;LNFT&lt;/td&gt;&lt;td&gt;0&lt;/td&gt;&lt;td&gt;3&lt;/td&gt;&lt;td&gt;N&lt;/td&gt;&lt;td&gt; &lt;/td&gt;&lt;td&gt;&lt;/td&gt;&lt;/tr&gt;</v>
      </c>
      <c r="Q1938" s="106" t="str">
        <f>IF(PayItems[[#This Row],[Date Added / Modified]]&gt;0,TEXT(PayItems[[#This Row],[Date Added / Modified]],"m/d/yyy"),"")</f>
        <v/>
      </c>
    </row>
    <row r="1939" spans="1:17" x14ac:dyDescent="0.3">
      <c r="A1939" s="6" t="s">
        <v>3814</v>
      </c>
      <c r="B1939" s="8" t="s">
        <v>3815</v>
      </c>
      <c r="C1939" s="8" t="s">
        <v>110</v>
      </c>
      <c r="D1939" s="8" t="s">
        <v>3816</v>
      </c>
      <c r="E1939" s="8" t="s">
        <v>63</v>
      </c>
      <c r="F1939" s="8">
        <v>0</v>
      </c>
      <c r="G1939" s="8">
        <v>3</v>
      </c>
      <c r="H1939" s="6" t="s">
        <v>344</v>
      </c>
      <c r="I1939" s="184" t="s">
        <v>11392</v>
      </c>
      <c r="J1939" s="184" t="s">
        <v>11392</v>
      </c>
      <c r="K1939" s="184" t="s">
        <v>11391</v>
      </c>
      <c r="L1939" s="8">
        <v>14</v>
      </c>
      <c r="M1939" s="116"/>
      <c r="P19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&lt;tr&gt;&lt;td&gt;60223-4800&lt;/td&gt;&lt;td&gt;7200mm span, 2400mm rise reinforced concrete box culvert, triple barrel&lt;/td&gt;&lt;td&gt;m&lt;/td&gt;&lt;td&gt;24 FEET SPAN, 8 FEET RISE REINFORCED CONCRETE BOX CULVERT, TRIPLE BARREL&lt;/td&gt;&lt;td&gt;LNFT&lt;/td&gt;&lt;td&gt;0&lt;/td&gt;&lt;td&gt;3&lt;/td&gt;&lt;td&gt;N&lt;/td&gt;&lt;td&gt; &lt;/td&gt;&lt;td&gt;&lt;/td&gt;&lt;/tr&gt;</v>
      </c>
      <c r="Q1939" s="106" t="str">
        <f>IF(PayItems[[#This Row],[Date Added / Modified]]&gt;0,TEXT(PayItems[[#This Row],[Date Added / Modified]],"m/d/yyy"),"")</f>
        <v/>
      </c>
    </row>
    <row r="1940" spans="1:17" x14ac:dyDescent="0.3">
      <c r="A1940" s="34" t="s">
        <v>10167</v>
      </c>
      <c r="B1940" s="33" t="s">
        <v>10168</v>
      </c>
      <c r="C1940" s="33" t="s">
        <v>110</v>
      </c>
      <c r="D1940" s="33" t="s">
        <v>10169</v>
      </c>
      <c r="E1940" s="33" t="s">
        <v>63</v>
      </c>
      <c r="F1940" s="35">
        <v>0</v>
      </c>
      <c r="G1940" s="35">
        <v>3</v>
      </c>
      <c r="H1940" t="s">
        <v>344</v>
      </c>
      <c r="I1940" s="184" t="s">
        <v>11392</v>
      </c>
      <c r="J1940" s="184" t="s">
        <v>11392</v>
      </c>
      <c r="K1940" s="184" t="s">
        <v>11391</v>
      </c>
      <c r="L1940" s="8">
        <v>14</v>
      </c>
      <c r="M1940" s="119">
        <v>42247</v>
      </c>
      <c r="N1940" s="53" t="s">
        <v>9977</v>
      </c>
      <c r="O1940" s="106"/>
      <c r="P19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&lt;tr&gt;&lt;td&gt;60225-1722&lt;/td&gt;&lt;td&gt;2100mm span, 1500mm rise reinforced concrete box culvert, quintuple barrel&lt;/td&gt;&lt;td&gt;m&lt;/td&gt;&lt;td&gt;7 FEET SPAN, 5 FEET RISE REINFORCED CONCRETE BOX CULVERT, QUINTUPLE BARREL&lt;/td&gt;&lt;td&gt;LNFT&lt;/td&gt;&lt;td&gt;0&lt;/td&gt;&lt;td&gt;3&lt;/td&gt;&lt;td&gt;N&lt;/td&gt;&lt;td&gt;8/31/2015&lt;/td&gt;&lt;td&gt;&lt;/td&gt;&lt;/tr&gt;</v>
      </c>
      <c r="Q1940" s="106" t="str">
        <f>IF(PayItems[[#This Row],[Date Added / Modified]]&gt;0,TEXT(PayItems[[#This Row],[Date Added / Modified]],"m/d/yyy"),"")</f>
        <v>8/31/2015</v>
      </c>
    </row>
    <row r="1941" spans="1:17" x14ac:dyDescent="0.3">
      <c r="A1941" s="34" t="s">
        <v>10170</v>
      </c>
      <c r="B1941" s="33" t="s">
        <v>10171</v>
      </c>
      <c r="C1941" s="33" t="s">
        <v>110</v>
      </c>
      <c r="D1941" s="33" t="s">
        <v>10172</v>
      </c>
      <c r="E1941" s="33" t="s">
        <v>63</v>
      </c>
      <c r="F1941" s="35">
        <v>0</v>
      </c>
      <c r="G1941" s="35">
        <v>3</v>
      </c>
      <c r="H1941" t="s">
        <v>344</v>
      </c>
      <c r="I1941" s="184" t="s">
        <v>11392</v>
      </c>
      <c r="J1941" s="184" t="s">
        <v>11392</v>
      </c>
      <c r="K1941" s="184" t="s">
        <v>11391</v>
      </c>
      <c r="L1941" s="8">
        <v>14</v>
      </c>
      <c r="M1941" s="119">
        <v>42247</v>
      </c>
      <c r="N1941" s="53" t="s">
        <v>9977</v>
      </c>
      <c r="O1941" s="106"/>
      <c r="P19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&lt;tr&gt;&lt;td&gt;60225-1725&lt;/td&gt;&lt;td&gt;2100mm span, 1800mm rise reinforced concrete box culvert, quintuple barrel&lt;/td&gt;&lt;td&gt;m&lt;/td&gt;&lt;td&gt;7 FEET SPAN, 6 FEET RISE REINFORCED CONCRETE BOX CULVERT, QUINTUPLE BARREL&lt;/td&gt;&lt;td&gt;LNFT&lt;/td&gt;&lt;td&gt;0&lt;/td&gt;&lt;td&gt;3&lt;/td&gt;&lt;td&gt;N&lt;/td&gt;&lt;td&gt;8/31/2015&lt;/td&gt;&lt;td&gt;&lt;/td&gt;&lt;/tr&gt;</v>
      </c>
      <c r="Q1941" s="106" t="str">
        <f>IF(PayItems[[#This Row],[Date Added / Modified]]&gt;0,TEXT(PayItems[[#This Row],[Date Added / Modified]],"m/d/yyy"),"")</f>
        <v>8/31/2015</v>
      </c>
    </row>
    <row r="1942" spans="1:17" x14ac:dyDescent="0.3">
      <c r="A1942" s="6" t="s">
        <v>3817</v>
      </c>
      <c r="B1942" s="8" t="s">
        <v>9</v>
      </c>
      <c r="C1942" s="8" t="s">
        <v>6</v>
      </c>
      <c r="D1942" s="8" t="s">
        <v>3818</v>
      </c>
      <c r="E1942" s="8" t="s">
        <v>59</v>
      </c>
      <c r="F1942" s="8">
        <v>0</v>
      </c>
      <c r="G1942" s="8">
        <v>3</v>
      </c>
      <c r="H1942" s="6" t="s">
        <v>344</v>
      </c>
      <c r="I1942" s="184" t="s">
        <v>11392</v>
      </c>
      <c r="J1942" s="184" t="s">
        <v>11392</v>
      </c>
      <c r="K1942" s="184" t="s">
        <v>11391</v>
      </c>
      <c r="L1942" s="8">
        <v>14</v>
      </c>
      <c r="M1942" s="116"/>
      <c r="P19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&lt;tr&gt;&lt;td&gt;60226-0000&lt;/td&gt;&lt;td&gt;End section for reinforced concrete box culvert&lt;/td&gt;&lt;td&gt;Each&lt;/td&gt;&lt;td&gt;END SECTION FOR REINFORCED CONCRETE BOX CULVERT&lt;/td&gt;&lt;td&gt;EACH&lt;/td&gt;&lt;td&gt;0&lt;/td&gt;&lt;td&gt;3&lt;/td&gt;&lt;td&gt;N&lt;/td&gt;&lt;td&gt; &lt;/td&gt;&lt;td&gt;&lt;/td&gt;&lt;/tr&gt;</v>
      </c>
      <c r="Q1942" s="123" t="str">
        <f>IF(PayItems[[#This Row],[Date Added / Modified]]&gt;0,TEXT(PayItems[[#This Row],[Date Added / Modified]],"m/d/yyy"),"")</f>
        <v/>
      </c>
    </row>
    <row r="1943" spans="1:17" x14ac:dyDescent="0.3">
      <c r="A1943" s="55" t="s">
        <v>11085</v>
      </c>
      <c r="B1943" s="58" t="s">
        <v>11084</v>
      </c>
      <c r="C1943" s="45" t="s">
        <v>110</v>
      </c>
      <c r="D1943" s="45" t="s">
        <v>11086</v>
      </c>
      <c r="E1943" s="102" t="s">
        <v>63</v>
      </c>
      <c r="F1943" s="145">
        <v>0</v>
      </c>
      <c r="G1943" s="145">
        <v>3</v>
      </c>
      <c r="H1943" s="106" t="s">
        <v>344</v>
      </c>
      <c r="I1943" s="184" t="s">
        <v>11392</v>
      </c>
      <c r="J1943" s="184" t="s">
        <v>11392</v>
      </c>
      <c r="K1943" s="184" t="s">
        <v>11391</v>
      </c>
      <c r="L1943" s="145">
        <v>14</v>
      </c>
      <c r="M1943" s="116">
        <v>43621</v>
      </c>
      <c r="N1943" s="106" t="s">
        <v>9962</v>
      </c>
      <c r="O1943" s="143"/>
      <c r="P1943"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&lt;tr&gt;&lt;td&gt;60227-0000&lt;/td&gt;&lt;td&gt;Reinforced concrete box culvert&lt;/td&gt;&lt;td&gt;m&lt;/td&gt;&lt;td&gt;REINFORCED CONCRETE BOX CULVERT&lt;/td&gt;&lt;td&gt;LNFT&lt;/td&gt;&lt;td&gt;0&lt;/td&gt;&lt;td&gt;3&lt;/td&gt;&lt;td&gt;N&lt;/td&gt;&lt;td&gt;6/5/2019&lt;/td&gt;&lt;td&gt;&lt;/td&gt;&lt;/tr&gt;</v>
      </c>
      <c r="Q1943" s="123" t="str">
        <f>IF(PayItems[[#This Row],[Date Added / Modified]]&gt;0,TEXT(PayItems[[#This Row],[Date Added / Modified]],"m/d/yyy"),"")</f>
        <v>6/5/2019</v>
      </c>
    </row>
    <row r="1944" spans="1:17" x14ac:dyDescent="0.3">
      <c r="A1944" s="6" t="s">
        <v>3819</v>
      </c>
      <c r="B1944" s="8" t="s">
        <v>0</v>
      </c>
      <c r="C1944" s="8" t="s">
        <v>6</v>
      </c>
      <c r="D1944" s="8" t="s">
        <v>3820</v>
      </c>
      <c r="E1944" s="8" t="s">
        <v>59</v>
      </c>
      <c r="F1944" s="8">
        <v>0</v>
      </c>
      <c r="G1944" s="8">
        <v>3</v>
      </c>
      <c r="H1944" s="6" t="s">
        <v>344</v>
      </c>
      <c r="I1944" s="184" t="s">
        <v>11392</v>
      </c>
      <c r="J1944" s="184" t="s">
        <v>11392</v>
      </c>
      <c r="K1944" s="184" t="s">
        <v>11391</v>
      </c>
      <c r="L1944" s="8">
        <v>14</v>
      </c>
      <c r="M1944" s="116"/>
      <c r="P19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&lt;tr&gt;&lt;td&gt;60230-0000&lt;/td&gt;&lt;td&gt;Debris rack&lt;/td&gt;&lt;td&gt;Each&lt;/td&gt;&lt;td&gt;DEBRIS RACK&lt;/td&gt;&lt;td&gt;EACH&lt;/td&gt;&lt;td&gt;0&lt;/td&gt;&lt;td&gt;3&lt;/td&gt;&lt;td&gt;N&lt;/td&gt;&lt;td&gt; &lt;/td&gt;&lt;td&gt;&lt;/td&gt;&lt;/tr&gt;</v>
      </c>
      <c r="Q1944" s="106" t="str">
        <f>IF(PayItems[[#This Row],[Date Added / Modified]]&gt;0,TEXT(PayItems[[#This Row],[Date Added / Modified]],"m/d/yyy"),"")</f>
        <v/>
      </c>
    </row>
    <row r="1945" spans="1:17" s="88" customFormat="1" x14ac:dyDescent="0.3">
      <c r="A1945" s="88" t="s">
        <v>11469</v>
      </c>
      <c r="B1945" s="104" t="s">
        <v>158</v>
      </c>
      <c r="C1945" s="104" t="s">
        <v>6</v>
      </c>
      <c r="D1945" s="104" t="s">
        <v>3821</v>
      </c>
      <c r="E1945" s="104" t="s">
        <v>59</v>
      </c>
      <c r="F1945" s="104">
        <v>0</v>
      </c>
      <c r="G1945" s="104">
        <v>3</v>
      </c>
      <c r="H1945" s="104" t="s">
        <v>344</v>
      </c>
      <c r="I1945" s="184" t="s">
        <v>11392</v>
      </c>
      <c r="J1945" s="184" t="s">
        <v>11392</v>
      </c>
      <c r="K1945" s="184" t="s">
        <v>11391</v>
      </c>
      <c r="L1945" s="104">
        <v>14</v>
      </c>
      <c r="M1945" s="116">
        <v>45496</v>
      </c>
      <c r="P1945"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&lt;tr&gt;&lt;td&gt;60231-1000&lt;/td&gt;&lt;td&gt;Dissipator, pipe&lt;/td&gt;&lt;td&gt;Each&lt;/td&gt;&lt;td&gt;DISSIPATOR, PIPE&lt;/td&gt;&lt;td&gt;EACH&lt;/td&gt;&lt;td&gt;0&lt;/td&gt;&lt;td&gt;3&lt;/td&gt;&lt;td&gt;N&lt;/td&gt;&lt;td&gt;7/23/2024&lt;/td&gt;&lt;td&gt;&lt;/td&gt;&lt;/tr&gt;</v>
      </c>
      <c r="Q1945" s="106" t="str">
        <f>IF(PayItems[[#This Row],[Date Added / Modified]]&gt;0,TEXT(PayItems[[#This Row],[Date Added / Modified]],"m/d/yyy"),"")</f>
        <v>7/23/2024</v>
      </c>
    </row>
    <row r="1946" spans="1:17" x14ac:dyDescent="0.3">
      <c r="A1946" s="106" t="s">
        <v>11212</v>
      </c>
      <c r="B1946" s="45" t="s">
        <v>11220</v>
      </c>
      <c r="C1946" s="88" t="s">
        <v>6</v>
      </c>
      <c r="D1946" s="45" t="s">
        <v>11223</v>
      </c>
      <c r="E1946" s="104" t="s">
        <v>59</v>
      </c>
      <c r="F1946" s="104">
        <v>0</v>
      </c>
      <c r="G1946" s="104">
        <v>3</v>
      </c>
      <c r="H1946" s="88" t="s">
        <v>344</v>
      </c>
      <c r="I1946" s="184" t="s">
        <v>11392</v>
      </c>
      <c r="J1946" s="184" t="s">
        <v>11392</v>
      </c>
      <c r="K1946" s="184" t="s">
        <v>11391</v>
      </c>
      <c r="L1946" s="104">
        <v>14</v>
      </c>
      <c r="M1946" s="116">
        <v>43941</v>
      </c>
      <c r="N1946" s="106" t="s">
        <v>9977</v>
      </c>
      <c r="O1946" s="88"/>
      <c r="P19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&lt;tr&gt;&lt;td&gt;60233-1100&lt;/td&gt;&lt;td&gt;Metal headwall for 1650mm equivalent diameter arch or elliptical pipe culvert&lt;/td&gt;&lt;td&gt;Each&lt;/td&gt;&lt;td&gt;METAL HEADWALL FOR 66-INCH EQUIVALENT DIAMETER ARCH OR ELLIPTICAL PIPE CULVERT&lt;/td&gt;&lt;td&gt;EACH&lt;/td&gt;&lt;td&gt;0&lt;/td&gt;&lt;td&gt;3&lt;/td&gt;&lt;td&gt;N&lt;/td&gt;&lt;td&gt;4/20/2020&lt;/td&gt;&lt;td&gt;&lt;/td&gt;&lt;/tr&gt;</v>
      </c>
      <c r="Q1946" s="106" t="str">
        <f>IF(PayItems[[#This Row],[Date Added / Modified]]&gt;0,TEXT(PayItems[[#This Row],[Date Added / Modified]],"m/d/yyy"),"")</f>
        <v>4/20/2020</v>
      </c>
    </row>
    <row r="1947" spans="1:17" x14ac:dyDescent="0.3">
      <c r="A1947" s="106" t="s">
        <v>11214</v>
      </c>
      <c r="B1947" s="45" t="s">
        <v>11221</v>
      </c>
      <c r="C1947" s="88" t="s">
        <v>6</v>
      </c>
      <c r="D1947" s="45" t="s">
        <v>11224</v>
      </c>
      <c r="E1947" s="104" t="s">
        <v>59</v>
      </c>
      <c r="F1947" s="104">
        <v>0</v>
      </c>
      <c r="G1947" s="104">
        <v>3</v>
      </c>
      <c r="H1947" s="88" t="s">
        <v>344</v>
      </c>
      <c r="I1947" s="184" t="s">
        <v>11392</v>
      </c>
      <c r="J1947" s="184" t="s">
        <v>11392</v>
      </c>
      <c r="K1947" s="184" t="s">
        <v>11391</v>
      </c>
      <c r="L1947" s="104">
        <v>14</v>
      </c>
      <c r="M1947" s="116">
        <v>43941</v>
      </c>
      <c r="N1947" s="106" t="s">
        <v>9977</v>
      </c>
      <c r="O1947" s="88"/>
      <c r="P19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&lt;tr&gt;&lt;td&gt;60233-1200&lt;/td&gt;&lt;td&gt;Metal headwall for 1800mm equivalent diameter arch or elliptical pipe culvert&lt;/td&gt;&lt;td&gt;Each&lt;/td&gt;&lt;td&gt;METAL HEADWALL FOR 72-INCH EQUIVALENT DIAMETER ARCH OR ELLIPTICAL PIPE CULVERT&lt;/td&gt;&lt;td&gt;EACH&lt;/td&gt;&lt;td&gt;0&lt;/td&gt;&lt;td&gt;3&lt;/td&gt;&lt;td&gt;N&lt;/td&gt;&lt;td&gt;4/20/2020&lt;/td&gt;&lt;td&gt;&lt;/td&gt;&lt;/tr&gt;</v>
      </c>
      <c r="Q1947" s="106" t="str">
        <f>IF(PayItems[[#This Row],[Date Added / Modified]]&gt;0,TEXT(PayItems[[#This Row],[Date Added / Modified]],"m/d/yyy"),"")</f>
        <v>4/20/2020</v>
      </c>
    </row>
    <row r="1948" spans="1:17" x14ac:dyDescent="0.3">
      <c r="A1948" s="106" t="s">
        <v>11213</v>
      </c>
      <c r="B1948" s="45" t="s">
        <v>11222</v>
      </c>
      <c r="C1948" s="88" t="s">
        <v>6</v>
      </c>
      <c r="D1948" s="45" t="s">
        <v>11225</v>
      </c>
      <c r="E1948" s="104" t="s">
        <v>59</v>
      </c>
      <c r="F1948" s="104">
        <v>0</v>
      </c>
      <c r="G1948" s="104">
        <v>3</v>
      </c>
      <c r="H1948" s="88" t="s">
        <v>344</v>
      </c>
      <c r="I1948" s="184" t="s">
        <v>11392</v>
      </c>
      <c r="J1948" s="184" t="s">
        <v>11392</v>
      </c>
      <c r="K1948" s="184" t="s">
        <v>11391</v>
      </c>
      <c r="L1948" s="104">
        <v>14</v>
      </c>
      <c r="M1948" s="116">
        <v>43941</v>
      </c>
      <c r="N1948" s="106" t="s">
        <v>9977</v>
      </c>
      <c r="O1948" s="88"/>
      <c r="P19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&lt;tr&gt;&lt;td&gt;60233-1500&lt;/td&gt;&lt;td&gt;Metal headwall for 2250mm equivalent diameter arch or elliptical pipe culvert&lt;/td&gt;&lt;td&gt;Each&lt;/td&gt;&lt;td&gt;METAL HEADWALL FOR 90-INCH EQUIVALENT DIAMETER ARCH OR ELLIPTICAL PIPE CULVERT&lt;/td&gt;&lt;td&gt;EACH&lt;/td&gt;&lt;td&gt;0&lt;/td&gt;&lt;td&gt;3&lt;/td&gt;&lt;td&gt;N&lt;/td&gt;&lt;td&gt;4/20/2020&lt;/td&gt;&lt;td&gt;&lt;/td&gt;&lt;/tr&gt;</v>
      </c>
      <c r="Q1948" s="106" t="str">
        <f>IF(PayItems[[#This Row],[Date Added / Modified]]&gt;0,TEXT(PayItems[[#This Row],[Date Added / Modified]],"m/d/yyy"),"")</f>
        <v>4/20/2020</v>
      </c>
    </row>
    <row r="1949" spans="1:17" x14ac:dyDescent="0.3">
      <c r="A1949" s="6" t="s">
        <v>4148</v>
      </c>
      <c r="B1949" s="8" t="s">
        <v>4149</v>
      </c>
      <c r="C1949" s="8" t="s">
        <v>110</v>
      </c>
      <c r="D1949" s="8" t="s">
        <v>4150</v>
      </c>
      <c r="E1949" s="8" t="s">
        <v>63</v>
      </c>
      <c r="F1949" s="8">
        <v>0</v>
      </c>
      <c r="G1949" s="8">
        <v>3</v>
      </c>
      <c r="H1949" s="6" t="s">
        <v>344</v>
      </c>
      <c r="I1949" s="184" t="s">
        <v>11392</v>
      </c>
      <c r="J1949" s="184" t="s">
        <v>11392</v>
      </c>
      <c r="K1949" s="184" t="s">
        <v>11391</v>
      </c>
      <c r="L1949" s="8">
        <v>14</v>
      </c>
      <c r="M1949" s="116"/>
      <c r="P19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&lt;tr&gt;&lt;td&gt;60301-0100&lt;/td&gt;&lt;td&gt;1500mm structural plate pipe&lt;/td&gt;&lt;td&gt;m&lt;/td&gt;&lt;td&gt;60-INCH STRUCTURAL PLATE PIPE&lt;/td&gt;&lt;td&gt;LNFT&lt;/td&gt;&lt;td&gt;0&lt;/td&gt;&lt;td&gt;3&lt;/td&gt;&lt;td&gt;N&lt;/td&gt;&lt;td&gt; &lt;/td&gt;&lt;td&gt;&lt;/td&gt;&lt;/tr&gt;</v>
      </c>
      <c r="Q1949" s="106" t="str">
        <f>IF(PayItems[[#This Row],[Date Added / Modified]]&gt;0,TEXT(PayItems[[#This Row],[Date Added / Modified]],"m/d/yyy"),"")</f>
        <v/>
      </c>
    </row>
    <row r="1950" spans="1:17" x14ac:dyDescent="0.3">
      <c r="A1950" s="6" t="s">
        <v>4151</v>
      </c>
      <c r="B1950" s="8" t="s">
        <v>4152</v>
      </c>
      <c r="C1950" s="8" t="s">
        <v>110</v>
      </c>
      <c r="D1950" s="8" t="s">
        <v>4153</v>
      </c>
      <c r="E1950" s="8" t="s">
        <v>63</v>
      </c>
      <c r="F1950" s="8">
        <v>0</v>
      </c>
      <c r="G1950" s="8">
        <v>3</v>
      </c>
      <c r="H1950" s="6" t="s">
        <v>344</v>
      </c>
      <c r="I1950" s="184" t="s">
        <v>11392</v>
      </c>
      <c r="J1950" s="184" t="s">
        <v>11392</v>
      </c>
      <c r="K1950" s="184" t="s">
        <v>11391</v>
      </c>
      <c r="L1950" s="8">
        <v>14</v>
      </c>
      <c r="M1950" s="116"/>
      <c r="P19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&lt;tr&gt;&lt;td&gt;60301-0110&lt;/td&gt;&lt;td&gt;1655mm structural plate pipe&lt;/td&gt;&lt;td&gt;m&lt;/td&gt;&lt;td&gt;66-INCH STRUCTURAL PLATE PIPE&lt;/td&gt;&lt;td&gt;LNFT&lt;/td&gt;&lt;td&gt;0&lt;/td&gt;&lt;td&gt;3&lt;/td&gt;&lt;td&gt;N&lt;/td&gt;&lt;td&gt; &lt;/td&gt;&lt;td&gt;&lt;/td&gt;&lt;/tr&gt;</v>
      </c>
      <c r="Q1950" s="106" t="str">
        <f>IF(PayItems[[#This Row],[Date Added / Modified]]&gt;0,TEXT(PayItems[[#This Row],[Date Added / Modified]],"m/d/yyy"),"")</f>
        <v/>
      </c>
    </row>
    <row r="1951" spans="1:17" x14ac:dyDescent="0.3">
      <c r="A1951" s="6" t="s">
        <v>4154</v>
      </c>
      <c r="B1951" s="8" t="s">
        <v>4155</v>
      </c>
      <c r="C1951" s="8" t="s">
        <v>110</v>
      </c>
      <c r="D1951" s="8" t="s">
        <v>4156</v>
      </c>
      <c r="E1951" s="8" t="s">
        <v>63</v>
      </c>
      <c r="F1951" s="8">
        <v>0</v>
      </c>
      <c r="G1951" s="8">
        <v>3</v>
      </c>
      <c r="H1951" s="6" t="s">
        <v>344</v>
      </c>
      <c r="I1951" s="184" t="s">
        <v>11392</v>
      </c>
      <c r="J1951" s="184" t="s">
        <v>11392</v>
      </c>
      <c r="K1951" s="184" t="s">
        <v>11391</v>
      </c>
      <c r="L1951" s="8">
        <v>14</v>
      </c>
      <c r="M1951" s="116"/>
      <c r="P19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&lt;tr&gt;&lt;td&gt;60301-0120&lt;/td&gt;&lt;td&gt;1810mm structural plate pipe&lt;/td&gt;&lt;td&gt;m&lt;/td&gt;&lt;td&gt;72-INCH STRUCTURAL PLATE PIPE&lt;/td&gt;&lt;td&gt;LNFT&lt;/td&gt;&lt;td&gt;0&lt;/td&gt;&lt;td&gt;3&lt;/td&gt;&lt;td&gt;N&lt;/td&gt;&lt;td&gt; &lt;/td&gt;&lt;td&gt;&lt;/td&gt;&lt;/tr&gt;</v>
      </c>
      <c r="Q1951" s="106" t="str">
        <f>IF(PayItems[[#This Row],[Date Added / Modified]]&gt;0,TEXT(PayItems[[#This Row],[Date Added / Modified]],"m/d/yyy"),"")</f>
        <v/>
      </c>
    </row>
    <row r="1952" spans="1:17" x14ac:dyDescent="0.3">
      <c r="A1952" s="6" t="s">
        <v>4157</v>
      </c>
      <c r="B1952" s="8" t="s">
        <v>4158</v>
      </c>
      <c r="C1952" s="8" t="s">
        <v>110</v>
      </c>
      <c r="D1952" s="8" t="s">
        <v>4159</v>
      </c>
      <c r="E1952" s="8" t="s">
        <v>63</v>
      </c>
      <c r="F1952" s="8">
        <v>0</v>
      </c>
      <c r="G1952" s="8">
        <v>3</v>
      </c>
      <c r="H1952" s="6" t="s">
        <v>344</v>
      </c>
      <c r="I1952" s="184" t="s">
        <v>11392</v>
      </c>
      <c r="J1952" s="184" t="s">
        <v>11392</v>
      </c>
      <c r="K1952" s="184" t="s">
        <v>11391</v>
      </c>
      <c r="L1952" s="8">
        <v>14</v>
      </c>
      <c r="M1952" s="116"/>
      <c r="P19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&lt;tr&gt;&lt;td&gt;60301-0130&lt;/td&gt;&lt;td&gt;1965mm structural plate pipe&lt;/td&gt;&lt;td&gt;m&lt;/td&gt;&lt;td&gt;78-INCH STRUCTURAL PLATE PIPE&lt;/td&gt;&lt;td&gt;LNFT&lt;/td&gt;&lt;td&gt;0&lt;/td&gt;&lt;td&gt;3&lt;/td&gt;&lt;td&gt;N&lt;/td&gt;&lt;td&gt; &lt;/td&gt;&lt;td&gt;&lt;/td&gt;&lt;/tr&gt;</v>
      </c>
      <c r="Q1952" s="106" t="str">
        <f>IF(PayItems[[#This Row],[Date Added / Modified]]&gt;0,TEXT(PayItems[[#This Row],[Date Added / Modified]],"m/d/yyy"),"")</f>
        <v/>
      </c>
    </row>
    <row r="1953" spans="1:17" x14ac:dyDescent="0.3">
      <c r="A1953" s="6" t="s">
        <v>4160</v>
      </c>
      <c r="B1953" s="8" t="s">
        <v>4161</v>
      </c>
      <c r="C1953" s="8" t="s">
        <v>110</v>
      </c>
      <c r="D1953" s="8" t="s">
        <v>4162</v>
      </c>
      <c r="E1953" s="8" t="s">
        <v>63</v>
      </c>
      <c r="F1953" s="8">
        <v>0</v>
      </c>
      <c r="G1953" s="8">
        <v>3</v>
      </c>
      <c r="H1953" s="6" t="s">
        <v>344</v>
      </c>
      <c r="I1953" s="184" t="s">
        <v>11392</v>
      </c>
      <c r="J1953" s="184" t="s">
        <v>11392</v>
      </c>
      <c r="K1953" s="184" t="s">
        <v>11391</v>
      </c>
      <c r="L1953" s="8">
        <v>14</v>
      </c>
      <c r="M1953" s="116"/>
      <c r="P19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&lt;tr&gt;&lt;td&gt;60301-0140&lt;/td&gt;&lt;td&gt;2120mm structural plate pipe&lt;/td&gt;&lt;td&gt;m&lt;/td&gt;&lt;td&gt;84-INCH STRUCTURAL PLATE PIPE&lt;/td&gt;&lt;td&gt;LNFT&lt;/td&gt;&lt;td&gt;0&lt;/td&gt;&lt;td&gt;3&lt;/td&gt;&lt;td&gt;N&lt;/td&gt;&lt;td&gt; &lt;/td&gt;&lt;td&gt;&lt;/td&gt;&lt;/tr&gt;</v>
      </c>
      <c r="Q1953" s="106" t="str">
        <f>IF(PayItems[[#This Row],[Date Added / Modified]]&gt;0,TEXT(PayItems[[#This Row],[Date Added / Modified]],"m/d/yyy"),"")</f>
        <v/>
      </c>
    </row>
    <row r="1954" spans="1:17" x14ac:dyDescent="0.3">
      <c r="A1954" s="6" t="s">
        <v>4163</v>
      </c>
      <c r="B1954" s="8" t="s">
        <v>4164</v>
      </c>
      <c r="C1954" s="8" t="s">
        <v>110</v>
      </c>
      <c r="D1954" s="8" t="s">
        <v>4165</v>
      </c>
      <c r="E1954" s="8" t="s">
        <v>63</v>
      </c>
      <c r="F1954" s="8">
        <v>0</v>
      </c>
      <c r="G1954" s="8">
        <v>3</v>
      </c>
      <c r="H1954" s="6" t="s">
        <v>344</v>
      </c>
      <c r="I1954" s="184" t="s">
        <v>11392</v>
      </c>
      <c r="J1954" s="184" t="s">
        <v>11392</v>
      </c>
      <c r="K1954" s="184" t="s">
        <v>11391</v>
      </c>
      <c r="L1954" s="8">
        <v>14</v>
      </c>
      <c r="M1954" s="116"/>
      <c r="P19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&lt;tr&gt;&lt;td&gt;60301-0150&lt;/td&gt;&lt;td&gt;2275mm structural plate pipe&lt;/td&gt;&lt;td&gt;m&lt;/td&gt;&lt;td&gt;90-INCH STRUCTURAL PLATE PIPE&lt;/td&gt;&lt;td&gt;LNFT&lt;/td&gt;&lt;td&gt;0&lt;/td&gt;&lt;td&gt;3&lt;/td&gt;&lt;td&gt;N&lt;/td&gt;&lt;td&gt; &lt;/td&gt;&lt;td&gt;&lt;/td&gt;&lt;/tr&gt;</v>
      </c>
      <c r="Q1954" s="106" t="str">
        <f>IF(PayItems[[#This Row],[Date Added / Modified]]&gt;0,TEXT(PayItems[[#This Row],[Date Added / Modified]],"m/d/yyy"),"")</f>
        <v/>
      </c>
    </row>
    <row r="1955" spans="1:17" x14ac:dyDescent="0.3">
      <c r="A1955" s="6" t="s">
        <v>4166</v>
      </c>
      <c r="B1955" s="8" t="s">
        <v>4167</v>
      </c>
      <c r="C1955" s="8" t="s">
        <v>110</v>
      </c>
      <c r="D1955" s="8" t="s">
        <v>4168</v>
      </c>
      <c r="E1955" s="8" t="s">
        <v>63</v>
      </c>
      <c r="F1955" s="8">
        <v>0</v>
      </c>
      <c r="G1955" s="8">
        <v>3</v>
      </c>
      <c r="H1955" s="6" t="s">
        <v>344</v>
      </c>
      <c r="I1955" s="184" t="s">
        <v>11392</v>
      </c>
      <c r="J1955" s="184" t="s">
        <v>11392</v>
      </c>
      <c r="K1955" s="184" t="s">
        <v>11391</v>
      </c>
      <c r="L1955" s="8">
        <v>14</v>
      </c>
      <c r="M1955" s="116"/>
      <c r="P19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&lt;tr&gt;&lt;td&gt;60301-0160&lt;/td&gt;&lt;td&gt;2430mm structural plate pipe&lt;/td&gt;&lt;td&gt;m&lt;/td&gt;&lt;td&gt;96-INCH STRUCTURAL PLATE PIPE&lt;/td&gt;&lt;td&gt;LNFT&lt;/td&gt;&lt;td&gt;0&lt;/td&gt;&lt;td&gt;3&lt;/td&gt;&lt;td&gt;N&lt;/td&gt;&lt;td&gt; &lt;/td&gt;&lt;td&gt;&lt;/td&gt;&lt;/tr&gt;</v>
      </c>
      <c r="Q1955" s="106" t="str">
        <f>IF(PayItems[[#This Row],[Date Added / Modified]]&gt;0,TEXT(PayItems[[#This Row],[Date Added / Modified]],"m/d/yyy"),"")</f>
        <v/>
      </c>
    </row>
    <row r="1956" spans="1:17" x14ac:dyDescent="0.3">
      <c r="A1956" s="6" t="s">
        <v>4169</v>
      </c>
      <c r="B1956" s="8" t="s">
        <v>4170</v>
      </c>
      <c r="C1956" s="8" t="s">
        <v>110</v>
      </c>
      <c r="D1956" s="8" t="s">
        <v>4171</v>
      </c>
      <c r="E1956" s="8" t="s">
        <v>63</v>
      </c>
      <c r="F1956" s="8">
        <v>0</v>
      </c>
      <c r="G1956" s="8">
        <v>3</v>
      </c>
      <c r="H1956" s="6" t="s">
        <v>344</v>
      </c>
      <c r="I1956" s="184" t="s">
        <v>11392</v>
      </c>
      <c r="J1956" s="184" t="s">
        <v>11392</v>
      </c>
      <c r="K1956" s="184" t="s">
        <v>11391</v>
      </c>
      <c r="L1956" s="8">
        <v>14</v>
      </c>
      <c r="M1956" s="116"/>
      <c r="P19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&lt;tr&gt;&lt;td&gt;60301-0170&lt;/td&gt;&lt;td&gt;2585mm structural plate pipe&lt;/td&gt;&lt;td&gt;m&lt;/td&gt;&lt;td&gt;102-INCH STRUCTURAL PLATE PIPE&lt;/td&gt;&lt;td&gt;LNFT&lt;/td&gt;&lt;td&gt;0&lt;/td&gt;&lt;td&gt;3&lt;/td&gt;&lt;td&gt;N&lt;/td&gt;&lt;td&gt; &lt;/td&gt;&lt;td&gt;&lt;/td&gt;&lt;/tr&gt;</v>
      </c>
      <c r="Q1956" s="106" t="str">
        <f>IF(PayItems[[#This Row],[Date Added / Modified]]&gt;0,TEXT(PayItems[[#This Row],[Date Added / Modified]],"m/d/yyy"),"")</f>
        <v/>
      </c>
    </row>
    <row r="1957" spans="1:17" x14ac:dyDescent="0.3">
      <c r="A1957" s="6" t="s">
        <v>4172</v>
      </c>
      <c r="B1957" s="8" t="s">
        <v>4173</v>
      </c>
      <c r="C1957" s="8" t="s">
        <v>110</v>
      </c>
      <c r="D1957" s="8" t="s">
        <v>4174</v>
      </c>
      <c r="E1957" s="8" t="s">
        <v>63</v>
      </c>
      <c r="F1957" s="8">
        <v>0</v>
      </c>
      <c r="G1957" s="8">
        <v>3</v>
      </c>
      <c r="H1957" s="6" t="s">
        <v>344</v>
      </c>
      <c r="I1957" s="184" t="s">
        <v>11392</v>
      </c>
      <c r="J1957" s="184" t="s">
        <v>11392</v>
      </c>
      <c r="K1957" s="184" t="s">
        <v>11391</v>
      </c>
      <c r="L1957" s="8">
        <v>14</v>
      </c>
      <c r="M1957" s="116"/>
      <c r="P19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&lt;tr&gt;&lt;td&gt;60301-0180&lt;/td&gt;&lt;td&gt;2740mm structural plate pipe&lt;/td&gt;&lt;td&gt;m&lt;/td&gt;&lt;td&gt;108-INCH STRUCTURAL PLATE PIPE&lt;/td&gt;&lt;td&gt;LNFT&lt;/td&gt;&lt;td&gt;0&lt;/td&gt;&lt;td&gt;3&lt;/td&gt;&lt;td&gt;N&lt;/td&gt;&lt;td&gt; &lt;/td&gt;&lt;td&gt;&lt;/td&gt;&lt;/tr&gt;</v>
      </c>
      <c r="Q1957" s="106" t="str">
        <f>IF(PayItems[[#This Row],[Date Added / Modified]]&gt;0,TEXT(PayItems[[#This Row],[Date Added / Modified]],"m/d/yyy"),"")</f>
        <v/>
      </c>
    </row>
    <row r="1958" spans="1:17" x14ac:dyDescent="0.3">
      <c r="A1958" s="6" t="s">
        <v>4175</v>
      </c>
      <c r="B1958" s="8" t="s">
        <v>4176</v>
      </c>
      <c r="C1958" s="8" t="s">
        <v>110</v>
      </c>
      <c r="D1958" s="8" t="s">
        <v>4177</v>
      </c>
      <c r="E1958" s="8" t="s">
        <v>63</v>
      </c>
      <c r="F1958" s="8">
        <v>0</v>
      </c>
      <c r="G1958" s="8">
        <v>3</v>
      </c>
      <c r="H1958" s="6" t="s">
        <v>344</v>
      </c>
      <c r="I1958" s="184" t="s">
        <v>11392</v>
      </c>
      <c r="J1958" s="184" t="s">
        <v>11392</v>
      </c>
      <c r="K1958" s="184" t="s">
        <v>11391</v>
      </c>
      <c r="L1958" s="8">
        <v>14</v>
      </c>
      <c r="M1958" s="116"/>
      <c r="P19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&lt;tr&gt;&lt;td&gt;60301-0190&lt;/td&gt;&lt;td&gt;2895mm structural plate pipe&lt;/td&gt;&lt;td&gt;m&lt;/td&gt;&lt;td&gt;114-INCH STRUCTURAL PLATE PIPE&lt;/td&gt;&lt;td&gt;LNFT&lt;/td&gt;&lt;td&gt;0&lt;/td&gt;&lt;td&gt;3&lt;/td&gt;&lt;td&gt;N&lt;/td&gt;&lt;td&gt; &lt;/td&gt;&lt;td&gt;&lt;/td&gt;&lt;/tr&gt;</v>
      </c>
      <c r="Q1958" s="106" t="str">
        <f>IF(PayItems[[#This Row],[Date Added / Modified]]&gt;0,TEXT(PayItems[[#This Row],[Date Added / Modified]],"m/d/yyy"),"")</f>
        <v/>
      </c>
    </row>
    <row r="1959" spans="1:17" x14ac:dyDescent="0.3">
      <c r="A1959" s="6" t="s">
        <v>4178</v>
      </c>
      <c r="B1959" s="8" t="s">
        <v>4179</v>
      </c>
      <c r="C1959" s="8" t="s">
        <v>110</v>
      </c>
      <c r="D1959" s="8" t="s">
        <v>4180</v>
      </c>
      <c r="E1959" s="8" t="s">
        <v>63</v>
      </c>
      <c r="F1959" s="8">
        <v>0</v>
      </c>
      <c r="G1959" s="8">
        <v>3</v>
      </c>
      <c r="H1959" s="6" t="s">
        <v>344</v>
      </c>
      <c r="I1959" s="184" t="s">
        <v>11392</v>
      </c>
      <c r="J1959" s="184" t="s">
        <v>11392</v>
      </c>
      <c r="K1959" s="184" t="s">
        <v>11391</v>
      </c>
      <c r="L1959" s="8">
        <v>14</v>
      </c>
      <c r="M1959" s="116"/>
      <c r="P19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&lt;tr&gt;&lt;td&gt;60301-0200&lt;/td&gt;&lt;td&gt;3050mm structural plate pipe&lt;/td&gt;&lt;td&gt;m&lt;/td&gt;&lt;td&gt;120-INCH STRUCTURAL PLATE PIPE&lt;/td&gt;&lt;td&gt;LNFT&lt;/td&gt;&lt;td&gt;0&lt;/td&gt;&lt;td&gt;3&lt;/td&gt;&lt;td&gt;N&lt;/td&gt;&lt;td&gt; &lt;/td&gt;&lt;td&gt;&lt;/td&gt;&lt;/tr&gt;</v>
      </c>
      <c r="Q1959" s="106" t="str">
        <f>IF(PayItems[[#This Row],[Date Added / Modified]]&gt;0,TEXT(PayItems[[#This Row],[Date Added / Modified]],"m/d/yyy"),"")</f>
        <v/>
      </c>
    </row>
    <row r="1960" spans="1:17" x14ac:dyDescent="0.3">
      <c r="A1960" s="6" t="s">
        <v>4181</v>
      </c>
      <c r="B1960" s="8" t="s">
        <v>4182</v>
      </c>
      <c r="C1960" s="8" t="s">
        <v>110</v>
      </c>
      <c r="D1960" s="8" t="s">
        <v>4183</v>
      </c>
      <c r="E1960" s="8" t="s">
        <v>63</v>
      </c>
      <c r="F1960" s="8">
        <v>0</v>
      </c>
      <c r="G1960" s="8">
        <v>3</v>
      </c>
      <c r="H1960" s="6" t="s">
        <v>344</v>
      </c>
      <c r="I1960" s="184" t="s">
        <v>11392</v>
      </c>
      <c r="J1960" s="184" t="s">
        <v>11392</v>
      </c>
      <c r="K1960" s="184" t="s">
        <v>11391</v>
      </c>
      <c r="L1960" s="8">
        <v>14</v>
      </c>
      <c r="M1960" s="116"/>
      <c r="P19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&lt;tr&gt;&lt;td&gt;60301-0210&lt;/td&gt;&lt;td&gt;3205mm structural plate pipe&lt;/td&gt;&lt;td&gt;m&lt;/td&gt;&lt;td&gt;126-INCH STRUCTURAL PLATE PIPE&lt;/td&gt;&lt;td&gt;LNFT&lt;/td&gt;&lt;td&gt;0&lt;/td&gt;&lt;td&gt;3&lt;/td&gt;&lt;td&gt;N&lt;/td&gt;&lt;td&gt; &lt;/td&gt;&lt;td&gt;&lt;/td&gt;&lt;/tr&gt;</v>
      </c>
      <c r="Q1960" s="106" t="str">
        <f>IF(PayItems[[#This Row],[Date Added / Modified]]&gt;0,TEXT(PayItems[[#This Row],[Date Added / Modified]],"m/d/yyy"),"")</f>
        <v/>
      </c>
    </row>
    <row r="1961" spans="1:17" x14ac:dyDescent="0.3">
      <c r="A1961" s="6" t="s">
        <v>4184</v>
      </c>
      <c r="B1961" s="8" t="s">
        <v>4185</v>
      </c>
      <c r="C1961" s="8" t="s">
        <v>110</v>
      </c>
      <c r="D1961" s="8" t="s">
        <v>4186</v>
      </c>
      <c r="E1961" s="8" t="s">
        <v>63</v>
      </c>
      <c r="F1961" s="8">
        <v>0</v>
      </c>
      <c r="G1961" s="8">
        <v>3</v>
      </c>
      <c r="H1961" s="6" t="s">
        <v>344</v>
      </c>
      <c r="I1961" s="184" t="s">
        <v>11392</v>
      </c>
      <c r="J1961" s="184" t="s">
        <v>11392</v>
      </c>
      <c r="K1961" s="184" t="s">
        <v>11391</v>
      </c>
      <c r="L1961" s="8">
        <v>14</v>
      </c>
      <c r="M1961" s="116"/>
      <c r="P19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&lt;tr&gt;&lt;td&gt;60301-0220&lt;/td&gt;&lt;td&gt;3360mm structural plate pipe&lt;/td&gt;&lt;td&gt;m&lt;/td&gt;&lt;td&gt;132-INCH STRUCTURAL PLATE PIPE&lt;/td&gt;&lt;td&gt;LNFT&lt;/td&gt;&lt;td&gt;0&lt;/td&gt;&lt;td&gt;3&lt;/td&gt;&lt;td&gt;N&lt;/td&gt;&lt;td&gt; &lt;/td&gt;&lt;td&gt;&lt;/td&gt;&lt;/tr&gt;</v>
      </c>
      <c r="Q1961" s="106" t="str">
        <f>IF(PayItems[[#This Row],[Date Added / Modified]]&gt;0,TEXT(PayItems[[#This Row],[Date Added / Modified]],"m/d/yyy"),"")</f>
        <v/>
      </c>
    </row>
    <row r="1962" spans="1:17" x14ac:dyDescent="0.3">
      <c r="A1962" s="6" t="s">
        <v>4187</v>
      </c>
      <c r="B1962" s="8" t="s">
        <v>4188</v>
      </c>
      <c r="C1962" s="8" t="s">
        <v>110</v>
      </c>
      <c r="D1962" s="8" t="s">
        <v>4189</v>
      </c>
      <c r="E1962" s="8" t="s">
        <v>63</v>
      </c>
      <c r="F1962" s="8">
        <v>0</v>
      </c>
      <c r="G1962" s="8">
        <v>3</v>
      </c>
      <c r="H1962" s="6" t="s">
        <v>344</v>
      </c>
      <c r="I1962" s="184" t="s">
        <v>11392</v>
      </c>
      <c r="J1962" s="184" t="s">
        <v>11392</v>
      </c>
      <c r="K1962" s="184" t="s">
        <v>11391</v>
      </c>
      <c r="L1962" s="8">
        <v>14</v>
      </c>
      <c r="M1962" s="116"/>
      <c r="P19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&lt;tr&gt;&lt;td&gt;60301-0230&lt;/td&gt;&lt;td&gt;3515mm structural plate pipe&lt;/td&gt;&lt;td&gt;m&lt;/td&gt;&lt;td&gt;138-INCH STRUCTURAL PLATE PIPE&lt;/td&gt;&lt;td&gt;LNFT&lt;/td&gt;&lt;td&gt;0&lt;/td&gt;&lt;td&gt;3&lt;/td&gt;&lt;td&gt;N&lt;/td&gt;&lt;td&gt; &lt;/td&gt;&lt;td&gt;&lt;/td&gt;&lt;/tr&gt;</v>
      </c>
      <c r="Q1962" s="106" t="str">
        <f>IF(PayItems[[#This Row],[Date Added / Modified]]&gt;0,TEXT(PayItems[[#This Row],[Date Added / Modified]],"m/d/yyy"),"")</f>
        <v/>
      </c>
    </row>
    <row r="1963" spans="1:17" x14ac:dyDescent="0.3">
      <c r="A1963" s="6" t="s">
        <v>4190</v>
      </c>
      <c r="B1963" s="8" t="s">
        <v>4191</v>
      </c>
      <c r="C1963" s="8" t="s">
        <v>110</v>
      </c>
      <c r="D1963" s="8" t="s">
        <v>4192</v>
      </c>
      <c r="E1963" s="8" t="s">
        <v>63</v>
      </c>
      <c r="F1963" s="8">
        <v>0</v>
      </c>
      <c r="G1963" s="8">
        <v>3</v>
      </c>
      <c r="H1963" s="6" t="s">
        <v>344</v>
      </c>
      <c r="I1963" s="184" t="s">
        <v>11392</v>
      </c>
      <c r="J1963" s="184" t="s">
        <v>11392</v>
      </c>
      <c r="K1963" s="184" t="s">
        <v>11391</v>
      </c>
      <c r="L1963" s="8">
        <v>14</v>
      </c>
      <c r="M1963" s="116"/>
      <c r="P19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&lt;tr&gt;&lt;td&gt;60301-0240&lt;/td&gt;&lt;td&gt;3670mm structural plate pipe&lt;/td&gt;&lt;td&gt;m&lt;/td&gt;&lt;td&gt;144-INCH STRUCTURAL PLATE PIPE&lt;/td&gt;&lt;td&gt;LNFT&lt;/td&gt;&lt;td&gt;0&lt;/td&gt;&lt;td&gt;3&lt;/td&gt;&lt;td&gt;N&lt;/td&gt;&lt;td&gt; &lt;/td&gt;&lt;td&gt;&lt;/td&gt;&lt;/tr&gt;</v>
      </c>
      <c r="Q1963" s="106" t="str">
        <f>IF(PayItems[[#This Row],[Date Added / Modified]]&gt;0,TEXT(PayItems[[#This Row],[Date Added / Modified]],"m/d/yyy"),"")</f>
        <v/>
      </c>
    </row>
    <row r="1964" spans="1:17" x14ac:dyDescent="0.3">
      <c r="A1964" s="6" t="s">
        <v>4193</v>
      </c>
      <c r="B1964" s="8" t="s">
        <v>4194</v>
      </c>
      <c r="C1964" s="8" t="s">
        <v>110</v>
      </c>
      <c r="D1964" s="8" t="s">
        <v>4195</v>
      </c>
      <c r="E1964" s="8" t="s">
        <v>63</v>
      </c>
      <c r="F1964" s="8">
        <v>0</v>
      </c>
      <c r="G1964" s="8">
        <v>3</v>
      </c>
      <c r="H1964" s="6" t="s">
        <v>344</v>
      </c>
      <c r="I1964" s="184" t="s">
        <v>11392</v>
      </c>
      <c r="J1964" s="184" t="s">
        <v>11392</v>
      </c>
      <c r="K1964" s="184" t="s">
        <v>11391</v>
      </c>
      <c r="L1964" s="8">
        <v>14</v>
      </c>
      <c r="M1964" s="116"/>
      <c r="P19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&lt;tr&gt;&lt;td&gt;60301-0250&lt;/td&gt;&lt;td&gt;3825mm structural plate pipe&lt;/td&gt;&lt;td&gt;m&lt;/td&gt;&lt;td&gt;150-INCH STRUCTURAL PLATE PIPE&lt;/td&gt;&lt;td&gt;LNFT&lt;/td&gt;&lt;td&gt;0&lt;/td&gt;&lt;td&gt;3&lt;/td&gt;&lt;td&gt;N&lt;/td&gt;&lt;td&gt; &lt;/td&gt;&lt;td&gt;&lt;/td&gt;&lt;/tr&gt;</v>
      </c>
      <c r="Q1964" s="106" t="str">
        <f>IF(PayItems[[#This Row],[Date Added / Modified]]&gt;0,TEXT(PayItems[[#This Row],[Date Added / Modified]],"m/d/yyy"),"")</f>
        <v/>
      </c>
    </row>
    <row r="1965" spans="1:17" x14ac:dyDescent="0.3">
      <c r="A1965" s="6" t="s">
        <v>4196</v>
      </c>
      <c r="B1965" s="8" t="s">
        <v>4197</v>
      </c>
      <c r="C1965" s="8" t="s">
        <v>110</v>
      </c>
      <c r="D1965" s="8" t="s">
        <v>4198</v>
      </c>
      <c r="E1965" s="8" t="s">
        <v>63</v>
      </c>
      <c r="F1965" s="8">
        <v>0</v>
      </c>
      <c r="G1965" s="8">
        <v>3</v>
      </c>
      <c r="H1965" s="6" t="s">
        <v>344</v>
      </c>
      <c r="I1965" s="184" t="s">
        <v>11392</v>
      </c>
      <c r="J1965" s="184" t="s">
        <v>11392</v>
      </c>
      <c r="K1965" s="184" t="s">
        <v>11391</v>
      </c>
      <c r="L1965" s="8">
        <v>14</v>
      </c>
      <c r="M1965" s="116"/>
      <c r="P19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&lt;tr&gt;&lt;td&gt;60301-0260&lt;/td&gt;&lt;td&gt;3980mm structural plate pipe&lt;/td&gt;&lt;td&gt;m&lt;/td&gt;&lt;td&gt;156-INCH STRUCTURAL PLATE PIPE&lt;/td&gt;&lt;td&gt;LNFT&lt;/td&gt;&lt;td&gt;0&lt;/td&gt;&lt;td&gt;3&lt;/td&gt;&lt;td&gt;N&lt;/td&gt;&lt;td&gt; &lt;/td&gt;&lt;td&gt;&lt;/td&gt;&lt;/tr&gt;</v>
      </c>
      <c r="Q1965" s="106" t="str">
        <f>IF(PayItems[[#This Row],[Date Added / Modified]]&gt;0,TEXT(PayItems[[#This Row],[Date Added / Modified]],"m/d/yyy"),"")</f>
        <v/>
      </c>
    </row>
    <row r="1966" spans="1:17" x14ac:dyDescent="0.3">
      <c r="A1966" s="6" t="s">
        <v>4199</v>
      </c>
      <c r="B1966" s="8" t="s">
        <v>4200</v>
      </c>
      <c r="C1966" s="8" t="s">
        <v>110</v>
      </c>
      <c r="D1966" s="8" t="s">
        <v>4201</v>
      </c>
      <c r="E1966" s="8" t="s">
        <v>63</v>
      </c>
      <c r="F1966" s="8">
        <v>0</v>
      </c>
      <c r="G1966" s="8">
        <v>3</v>
      </c>
      <c r="H1966" s="6" t="s">
        <v>344</v>
      </c>
      <c r="I1966" s="184" t="s">
        <v>11392</v>
      </c>
      <c r="J1966" s="184" t="s">
        <v>11392</v>
      </c>
      <c r="K1966" s="184" t="s">
        <v>11391</v>
      </c>
      <c r="L1966" s="8">
        <v>14</v>
      </c>
      <c r="M1966" s="116"/>
      <c r="P19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&lt;tr&gt;&lt;td&gt;60301-0270&lt;/td&gt;&lt;td&gt;4135mm structural plate pipe&lt;/td&gt;&lt;td&gt;m&lt;/td&gt;&lt;td&gt;162-INCH STRUCTURAL PLATE PIPE&lt;/td&gt;&lt;td&gt;LNFT&lt;/td&gt;&lt;td&gt;0&lt;/td&gt;&lt;td&gt;3&lt;/td&gt;&lt;td&gt;N&lt;/td&gt;&lt;td&gt; &lt;/td&gt;&lt;td&gt;&lt;/td&gt;&lt;/tr&gt;</v>
      </c>
      <c r="Q1966" s="106" t="str">
        <f>IF(PayItems[[#This Row],[Date Added / Modified]]&gt;0,TEXT(PayItems[[#This Row],[Date Added / Modified]],"m/d/yyy"),"")</f>
        <v/>
      </c>
    </row>
    <row r="1967" spans="1:17" x14ac:dyDescent="0.3">
      <c r="A1967" s="6" t="s">
        <v>4202</v>
      </c>
      <c r="B1967" s="8" t="s">
        <v>4203</v>
      </c>
      <c r="C1967" s="8" t="s">
        <v>110</v>
      </c>
      <c r="D1967" s="8" t="s">
        <v>4204</v>
      </c>
      <c r="E1967" s="8" t="s">
        <v>63</v>
      </c>
      <c r="F1967" s="8">
        <v>0</v>
      </c>
      <c r="G1967" s="8">
        <v>3</v>
      </c>
      <c r="H1967" s="6" t="s">
        <v>344</v>
      </c>
      <c r="I1967" s="184" t="s">
        <v>11392</v>
      </c>
      <c r="J1967" s="184" t="s">
        <v>11392</v>
      </c>
      <c r="K1967" s="184" t="s">
        <v>11391</v>
      </c>
      <c r="L1967" s="8">
        <v>14</v>
      </c>
      <c r="M1967" s="116"/>
      <c r="P19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&lt;tr&gt;&lt;td&gt;60301-0280&lt;/td&gt;&lt;td&gt;4290mm structural plate pipe&lt;/td&gt;&lt;td&gt;m&lt;/td&gt;&lt;td&gt;168-INCH STRUCTURAL PLATE PIPE&lt;/td&gt;&lt;td&gt;LNFT&lt;/td&gt;&lt;td&gt;0&lt;/td&gt;&lt;td&gt;3&lt;/td&gt;&lt;td&gt;N&lt;/td&gt;&lt;td&gt; &lt;/td&gt;&lt;td&gt;&lt;/td&gt;&lt;/tr&gt;</v>
      </c>
      <c r="Q1967" s="106" t="str">
        <f>IF(PayItems[[#This Row],[Date Added / Modified]]&gt;0,TEXT(PayItems[[#This Row],[Date Added / Modified]],"m/d/yyy"),"")</f>
        <v/>
      </c>
    </row>
    <row r="1968" spans="1:17" x14ac:dyDescent="0.3">
      <c r="A1968" s="6" t="s">
        <v>4205</v>
      </c>
      <c r="B1968" s="8" t="s">
        <v>4206</v>
      </c>
      <c r="C1968" s="8" t="s">
        <v>110</v>
      </c>
      <c r="D1968" s="8" t="s">
        <v>4207</v>
      </c>
      <c r="E1968" s="8" t="s">
        <v>63</v>
      </c>
      <c r="F1968" s="8">
        <v>0</v>
      </c>
      <c r="G1968" s="8">
        <v>3</v>
      </c>
      <c r="H1968" s="6" t="s">
        <v>344</v>
      </c>
      <c r="I1968" s="184" t="s">
        <v>11392</v>
      </c>
      <c r="J1968" s="184" t="s">
        <v>11392</v>
      </c>
      <c r="K1968" s="184" t="s">
        <v>11391</v>
      </c>
      <c r="L1968" s="8">
        <v>14</v>
      </c>
      <c r="M1968" s="116"/>
      <c r="P19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&lt;tr&gt;&lt;td&gt;60301-0290&lt;/td&gt;&lt;td&gt;4445mm structural plate pipe&lt;/td&gt;&lt;td&gt;m&lt;/td&gt;&lt;td&gt;174-INCH STRUCTURAL PLATE PIPE&lt;/td&gt;&lt;td&gt;LNFT&lt;/td&gt;&lt;td&gt;0&lt;/td&gt;&lt;td&gt;3&lt;/td&gt;&lt;td&gt;N&lt;/td&gt;&lt;td&gt; &lt;/td&gt;&lt;td&gt;&lt;/td&gt;&lt;/tr&gt;</v>
      </c>
      <c r="Q1968" s="106" t="str">
        <f>IF(PayItems[[#This Row],[Date Added / Modified]]&gt;0,TEXT(PayItems[[#This Row],[Date Added / Modified]],"m/d/yyy"),"")</f>
        <v/>
      </c>
    </row>
    <row r="1969" spans="1:17" x14ac:dyDescent="0.3">
      <c r="A1969" s="6" t="s">
        <v>4208</v>
      </c>
      <c r="B1969" s="8" t="s">
        <v>4206</v>
      </c>
      <c r="C1969" s="8" t="s">
        <v>110</v>
      </c>
      <c r="D1969" s="8" t="s">
        <v>4209</v>
      </c>
      <c r="E1969" s="8" t="s">
        <v>63</v>
      </c>
      <c r="F1969" s="8">
        <v>0</v>
      </c>
      <c r="G1969" s="8">
        <v>3</v>
      </c>
      <c r="H1969" s="6" t="s">
        <v>344</v>
      </c>
      <c r="I1969" s="184" t="s">
        <v>11392</v>
      </c>
      <c r="J1969" s="184" t="s">
        <v>11392</v>
      </c>
      <c r="K1969" s="184" t="s">
        <v>11391</v>
      </c>
      <c r="L1969" s="8">
        <v>14</v>
      </c>
      <c r="M1969" s="116"/>
      <c r="P19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&lt;tr&gt;&lt;td&gt;60301-0300&lt;/td&gt;&lt;td&gt;4445mm structural plate pipe&lt;/td&gt;&lt;td&gt;m&lt;/td&gt;&lt;td&gt;180-INCH STRUCTURAL PLATE PIPE&lt;/td&gt;&lt;td&gt;LNFT&lt;/td&gt;&lt;td&gt;0&lt;/td&gt;&lt;td&gt;3&lt;/td&gt;&lt;td&gt;N&lt;/td&gt;&lt;td&gt; &lt;/td&gt;&lt;td&gt;&lt;/td&gt;&lt;/tr&gt;</v>
      </c>
      <c r="Q1969" s="106" t="str">
        <f>IF(PayItems[[#This Row],[Date Added / Modified]]&gt;0,TEXT(PayItems[[#This Row],[Date Added / Modified]],"m/d/yyy"),"")</f>
        <v/>
      </c>
    </row>
    <row r="1970" spans="1:17" x14ac:dyDescent="0.3">
      <c r="A1970" s="6" t="s">
        <v>4210</v>
      </c>
      <c r="B1970" s="8" t="s">
        <v>4211</v>
      </c>
      <c r="C1970" s="8" t="s">
        <v>110</v>
      </c>
      <c r="D1970" s="8" t="s">
        <v>4212</v>
      </c>
      <c r="E1970" s="8" t="s">
        <v>63</v>
      </c>
      <c r="F1970" s="8">
        <v>0</v>
      </c>
      <c r="G1970" s="8">
        <v>3</v>
      </c>
      <c r="H1970" s="6" t="s">
        <v>344</v>
      </c>
      <c r="I1970" s="184" t="s">
        <v>11392</v>
      </c>
      <c r="J1970" s="184" t="s">
        <v>11392</v>
      </c>
      <c r="K1970" s="184" t="s">
        <v>11391</v>
      </c>
      <c r="L1970" s="8">
        <v>14</v>
      </c>
      <c r="M1970" s="116"/>
      <c r="P19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&lt;tr&gt;&lt;td&gt;60301-0360&lt;/td&gt;&lt;td&gt;5530mm structural plate pipe&lt;/td&gt;&lt;td&gt;m&lt;/td&gt;&lt;td&gt;216-INCH STRUCTURAL PLATE PIPE&lt;/td&gt;&lt;td&gt;LNFT&lt;/td&gt;&lt;td&gt;0&lt;/td&gt;&lt;td&gt;3&lt;/td&gt;&lt;td&gt;N&lt;/td&gt;&lt;td&gt; &lt;/td&gt;&lt;td&gt;&lt;/td&gt;&lt;/tr&gt;</v>
      </c>
      <c r="Q1970" s="106" t="str">
        <f>IF(PayItems[[#This Row],[Date Added / Modified]]&gt;0,TEXT(PayItems[[#This Row],[Date Added / Modified]],"m/d/yyy"),"")</f>
        <v/>
      </c>
    </row>
    <row r="1971" spans="1:17" x14ac:dyDescent="0.3">
      <c r="A1971" s="6" t="s">
        <v>4213</v>
      </c>
      <c r="B1971" s="8" t="s">
        <v>4214</v>
      </c>
      <c r="C1971" s="8" t="s">
        <v>110</v>
      </c>
      <c r="D1971" s="8" t="s">
        <v>4215</v>
      </c>
      <c r="E1971" s="8" t="s">
        <v>63</v>
      </c>
      <c r="F1971" s="8">
        <v>0</v>
      </c>
      <c r="G1971" s="8">
        <v>3</v>
      </c>
      <c r="H1971" s="8" t="s">
        <v>344</v>
      </c>
      <c r="I1971" s="184" t="s">
        <v>11392</v>
      </c>
      <c r="J1971" s="184" t="s">
        <v>11392</v>
      </c>
      <c r="K1971" s="184" t="s">
        <v>11391</v>
      </c>
      <c r="L1971" s="8">
        <v>14</v>
      </c>
      <c r="M1971" s="116"/>
      <c r="P19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&lt;tr&gt;&lt;td&gt;60301-0400&lt;/td&gt;&lt;td&gt;6150mm structural plate pipe&lt;/td&gt;&lt;td&gt;m&lt;/td&gt;&lt;td&gt;240-INCH STRUCTURAL PLATE PIPE&lt;/td&gt;&lt;td&gt;LNFT&lt;/td&gt;&lt;td&gt;0&lt;/td&gt;&lt;td&gt;3&lt;/td&gt;&lt;td&gt;N&lt;/td&gt;&lt;td&gt; &lt;/td&gt;&lt;td&gt;&lt;/td&gt;&lt;/tr&gt;</v>
      </c>
      <c r="Q1971" s="106" t="str">
        <f>IF(PayItems[[#This Row],[Date Added / Modified]]&gt;0,TEXT(PayItems[[#This Row],[Date Added / Modified]],"m/d/yyy"),"")</f>
        <v/>
      </c>
    </row>
    <row r="1972" spans="1:17" x14ac:dyDescent="0.3">
      <c r="A1972" s="6" t="s">
        <v>4216</v>
      </c>
      <c r="B1972" s="8" t="s">
        <v>4217</v>
      </c>
      <c r="C1972" s="8" t="s">
        <v>110</v>
      </c>
      <c r="D1972" s="8" t="s">
        <v>4218</v>
      </c>
      <c r="E1972" s="8" t="s">
        <v>63</v>
      </c>
      <c r="F1972" s="8">
        <v>0</v>
      </c>
      <c r="G1972" s="8">
        <v>3</v>
      </c>
      <c r="H1972" s="6" t="s">
        <v>344</v>
      </c>
      <c r="I1972" s="184" t="s">
        <v>11392</v>
      </c>
      <c r="J1972" s="184" t="s">
        <v>11392</v>
      </c>
      <c r="K1972" s="184" t="s">
        <v>11391</v>
      </c>
      <c r="L1972" s="8">
        <v>14</v>
      </c>
      <c r="M1972" s="116"/>
      <c r="P19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&lt;tr&gt;&lt;td&gt;60301-0480&lt;/td&gt;&lt;td&gt;7315mm structural plate pipe&lt;/td&gt;&lt;td&gt;m&lt;/td&gt;&lt;td&gt;288-INCH STRUCTURAL PLATE PIPE&lt;/td&gt;&lt;td&gt;LNFT&lt;/td&gt;&lt;td&gt;0&lt;/td&gt;&lt;td&gt;3&lt;/td&gt;&lt;td&gt;N&lt;/td&gt;&lt;td&gt; &lt;/td&gt;&lt;td&gt;&lt;/td&gt;&lt;/tr&gt;</v>
      </c>
      <c r="Q1972" s="106" t="str">
        <f>IF(PayItems[[#This Row],[Date Added / Modified]]&gt;0,TEXT(PayItems[[#This Row],[Date Added / Modified]],"m/d/yyy"),"")</f>
        <v/>
      </c>
    </row>
    <row r="1973" spans="1:17" x14ac:dyDescent="0.3">
      <c r="A1973" s="6" t="s">
        <v>4219</v>
      </c>
      <c r="B1973" s="8" t="s">
        <v>4220</v>
      </c>
      <c r="C1973" s="8" t="s">
        <v>110</v>
      </c>
      <c r="D1973" s="8" t="s">
        <v>4221</v>
      </c>
      <c r="E1973" s="8" t="s">
        <v>63</v>
      </c>
      <c r="F1973" s="8">
        <v>0</v>
      </c>
      <c r="G1973" s="8">
        <v>3</v>
      </c>
      <c r="H1973" s="6" t="s">
        <v>344</v>
      </c>
      <c r="I1973" s="184" t="s">
        <v>11392</v>
      </c>
      <c r="J1973" s="184" t="s">
        <v>11392</v>
      </c>
      <c r="K1973" s="184" t="s">
        <v>11391</v>
      </c>
      <c r="L1973" s="8">
        <v>14</v>
      </c>
      <c r="M1973" s="116"/>
      <c r="P19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&lt;tr&gt;&lt;td&gt;60302-0000&lt;/td&gt;&lt;td&gt;Structural plate pipe-arch&lt;/td&gt;&lt;td&gt;m&lt;/td&gt;&lt;td&gt;STRUCTURAL PLATE PIPE-ARCH&lt;/td&gt;&lt;td&gt;LNFT&lt;/td&gt;&lt;td&gt;0&lt;/td&gt;&lt;td&gt;3&lt;/td&gt;&lt;td&gt;N&lt;/td&gt;&lt;td&gt; &lt;/td&gt;&lt;td&gt;&lt;/td&gt;&lt;/tr&gt;</v>
      </c>
      <c r="Q1973" s="106" t="str">
        <f>IF(PayItems[[#This Row],[Date Added / Modified]]&gt;0,TEXT(PayItems[[#This Row],[Date Added / Modified]],"m/d/yyy"),"")</f>
        <v/>
      </c>
    </row>
    <row r="1974" spans="1:17" x14ac:dyDescent="0.3">
      <c r="A1974" s="6" t="s">
        <v>4222</v>
      </c>
      <c r="B1974" s="8" t="s">
        <v>4223</v>
      </c>
      <c r="C1974" s="8" t="s">
        <v>110</v>
      </c>
      <c r="D1974" s="8" t="s">
        <v>4224</v>
      </c>
      <c r="E1974" s="8" t="s">
        <v>63</v>
      </c>
      <c r="F1974" s="8">
        <v>0</v>
      </c>
      <c r="G1974" s="8">
        <v>3</v>
      </c>
      <c r="H1974" s="6" t="s">
        <v>344</v>
      </c>
      <c r="I1974" s="184" t="s">
        <v>11392</v>
      </c>
      <c r="J1974" s="184" t="s">
        <v>11392</v>
      </c>
      <c r="K1974" s="184" t="s">
        <v>11391</v>
      </c>
      <c r="L1974" s="8">
        <v>14</v>
      </c>
      <c r="M1974" s="116"/>
      <c r="P19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&lt;tr&gt;&lt;td&gt;60303-0000&lt;/td&gt;&lt;td&gt;Structural plate underpass&lt;/td&gt;&lt;td&gt;m&lt;/td&gt;&lt;td&gt;STRUCTURAL PLATE UNDERPASS&lt;/td&gt;&lt;td&gt;LNFT&lt;/td&gt;&lt;td&gt;0&lt;/td&gt;&lt;td&gt;3&lt;/td&gt;&lt;td&gt;N&lt;/td&gt;&lt;td&gt; &lt;/td&gt;&lt;td&gt;&lt;/td&gt;&lt;/tr&gt;</v>
      </c>
      <c r="Q1974" s="106" t="str">
        <f>IF(PayItems[[#This Row],[Date Added / Modified]]&gt;0,TEXT(PayItems[[#This Row],[Date Added / Modified]],"m/d/yyy"),"")</f>
        <v/>
      </c>
    </row>
    <row r="1975" spans="1:17" x14ac:dyDescent="0.3">
      <c r="A1975" s="6" t="s">
        <v>4225</v>
      </c>
      <c r="B1975" s="8" t="s">
        <v>4226</v>
      </c>
      <c r="C1975" s="8" t="s">
        <v>110</v>
      </c>
      <c r="D1975" s="8" t="s">
        <v>4227</v>
      </c>
      <c r="E1975" s="8" t="s">
        <v>63</v>
      </c>
      <c r="F1975" s="8">
        <v>0</v>
      </c>
      <c r="G1975" s="8">
        <v>3</v>
      </c>
      <c r="H1975" s="6" t="s">
        <v>344</v>
      </c>
      <c r="I1975" s="184" t="s">
        <v>11392</v>
      </c>
      <c r="J1975" s="184" t="s">
        <v>11392</v>
      </c>
      <c r="K1975" s="184" t="s">
        <v>11391</v>
      </c>
      <c r="L1975" s="8">
        <v>14</v>
      </c>
      <c r="M1975" s="116"/>
      <c r="P19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&lt;tr&gt;&lt;td&gt;60304-0000&lt;/td&gt;&lt;td&gt;Structural plate arch&lt;/td&gt;&lt;td&gt;m&lt;/td&gt;&lt;td&gt;STRUCTURAL PLATE ARCH&lt;/td&gt;&lt;td&gt;LNFT&lt;/td&gt;&lt;td&gt;0&lt;/td&gt;&lt;td&gt;3&lt;/td&gt;&lt;td&gt;N&lt;/td&gt;&lt;td&gt; &lt;/td&gt;&lt;td&gt;&lt;/td&gt;&lt;/tr&gt;</v>
      </c>
      <c r="Q1975" s="106" t="str">
        <f>IF(PayItems[[#This Row],[Date Added / Modified]]&gt;0,TEXT(PayItems[[#This Row],[Date Added / Modified]],"m/d/yyy"),"")</f>
        <v/>
      </c>
    </row>
    <row r="1976" spans="1:17" x14ac:dyDescent="0.3">
      <c r="A1976" s="6" t="s">
        <v>4228</v>
      </c>
      <c r="B1976" s="8" t="s">
        <v>4229</v>
      </c>
      <c r="C1976" s="8" t="s">
        <v>110</v>
      </c>
      <c r="D1976" s="8" t="s">
        <v>4230</v>
      </c>
      <c r="E1976" s="8" t="s">
        <v>63</v>
      </c>
      <c r="F1976" s="8">
        <v>0</v>
      </c>
      <c r="G1976" s="8">
        <v>3</v>
      </c>
      <c r="H1976" s="6" t="s">
        <v>344</v>
      </c>
      <c r="I1976" s="184" t="s">
        <v>11392</v>
      </c>
      <c r="J1976" s="184" t="s">
        <v>11392</v>
      </c>
      <c r="K1976" s="184" t="s">
        <v>11391</v>
      </c>
      <c r="L1976" s="8">
        <v>14</v>
      </c>
      <c r="M1976" s="116"/>
      <c r="P19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&lt;tr&gt;&lt;td&gt;60305-0000&lt;/td&gt;&lt;td&gt;Structural plate box&lt;/td&gt;&lt;td&gt;m&lt;/td&gt;&lt;td&gt;STRUCTURAL PLATE BOX&lt;/td&gt;&lt;td&gt;LNFT&lt;/td&gt;&lt;td&gt;0&lt;/td&gt;&lt;td&gt;3&lt;/td&gt;&lt;td&gt;N&lt;/td&gt;&lt;td&gt; &lt;/td&gt;&lt;td&gt;&lt;/td&gt;&lt;/tr&gt;</v>
      </c>
      <c r="Q1976" s="106" t="str">
        <f>IF(PayItems[[#This Row],[Date Added / Modified]]&gt;0,TEXT(PayItems[[#This Row],[Date Added / Modified]],"m/d/yyy"),"")</f>
        <v/>
      </c>
    </row>
    <row r="1977" spans="1:17" x14ac:dyDescent="0.3">
      <c r="A1977" s="6" t="s">
        <v>4231</v>
      </c>
      <c r="B1977" s="8" t="s">
        <v>4232</v>
      </c>
      <c r="C1977" s="8" t="s">
        <v>109</v>
      </c>
      <c r="D1977" s="8" t="s">
        <v>4233</v>
      </c>
      <c r="E1977" s="8" t="s">
        <v>56</v>
      </c>
      <c r="F1977" s="8">
        <v>0</v>
      </c>
      <c r="G1977" s="8">
        <v>3</v>
      </c>
      <c r="H1977" s="6" t="s">
        <v>344</v>
      </c>
      <c r="I1977" s="184" t="s">
        <v>11392</v>
      </c>
      <c r="J1977" s="184" t="s">
        <v>11392</v>
      </c>
      <c r="K1977" s="184" t="s">
        <v>11391</v>
      </c>
      <c r="L1977" s="8">
        <v>14</v>
      </c>
      <c r="M1977" s="116"/>
      <c r="P19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&lt;tr&gt;&lt;td&gt;60310-0000&lt;/td&gt;&lt;td&gt;Structural plate structures, repair&lt;/td&gt;&lt;td&gt;m2&lt;/td&gt;&lt;td&gt;STRUCTURAL PLATE STRUCTURES&lt;/td&gt;&lt;td&gt;SQFT&lt;/td&gt;&lt;td&gt;0&lt;/td&gt;&lt;td&gt;3&lt;/td&gt;&lt;td&gt;N&lt;/td&gt;&lt;td&gt; &lt;/td&gt;&lt;td&gt;&lt;/td&gt;&lt;/tr&gt;</v>
      </c>
      <c r="Q1977" s="106" t="str">
        <f>IF(PayItems[[#This Row],[Date Added / Modified]]&gt;0,TEXT(PayItems[[#This Row],[Date Added / Modified]],"m/d/yyy"),"")</f>
        <v/>
      </c>
    </row>
    <row r="1978" spans="1:17" x14ac:dyDescent="0.3">
      <c r="A1978" s="6" t="s">
        <v>4234</v>
      </c>
      <c r="B1978" s="8" t="s">
        <v>4235</v>
      </c>
      <c r="C1978" s="8" t="s">
        <v>6</v>
      </c>
      <c r="D1978" s="8" t="s">
        <v>4236</v>
      </c>
      <c r="E1978" s="8" t="s">
        <v>59</v>
      </c>
      <c r="F1978" s="8">
        <v>0</v>
      </c>
      <c r="G1978" s="8">
        <v>3</v>
      </c>
      <c r="H1978" s="8" t="s">
        <v>344</v>
      </c>
      <c r="I1978" s="184" t="s">
        <v>11392</v>
      </c>
      <c r="J1978" s="184" t="s">
        <v>11392</v>
      </c>
      <c r="K1978" s="184" t="s">
        <v>11391</v>
      </c>
      <c r="L1978" s="8">
        <v>14</v>
      </c>
      <c r="M1978" s="116"/>
      <c r="P19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&lt;tr&gt;&lt;td&gt;60315-0000&lt;/td&gt;&lt;td&gt;Structural plate headwall&lt;/td&gt;&lt;td&gt;Each&lt;/td&gt;&lt;td&gt;STRUCTURAL PLATE HEADWALL&lt;/td&gt;&lt;td&gt;EACH&lt;/td&gt;&lt;td&gt;0&lt;/td&gt;&lt;td&gt;3&lt;/td&gt;&lt;td&gt;N&lt;/td&gt;&lt;td&gt; &lt;/td&gt;&lt;td&gt;&lt;/td&gt;&lt;/tr&gt;</v>
      </c>
      <c r="Q1978" s="106" t="str">
        <f>IF(PayItems[[#This Row],[Date Added / Modified]]&gt;0,TEXT(PayItems[[#This Row],[Date Added / Modified]],"m/d/yyy"),"")</f>
        <v/>
      </c>
    </row>
    <row r="1979" spans="1:17" x14ac:dyDescent="0.3">
      <c r="A1979" s="6" t="s">
        <v>4237</v>
      </c>
      <c r="B1979" s="6" t="s">
        <v>4238</v>
      </c>
      <c r="C1979" s="6" t="s">
        <v>6</v>
      </c>
      <c r="D1979" s="6" t="s">
        <v>4239</v>
      </c>
      <c r="E1979" s="8" t="s">
        <v>59</v>
      </c>
      <c r="F1979" s="8">
        <v>0</v>
      </c>
      <c r="G1979" s="8">
        <v>3</v>
      </c>
      <c r="H1979" s="6" t="s">
        <v>344</v>
      </c>
      <c r="I1979" s="184" t="s">
        <v>11392</v>
      </c>
      <c r="J1979" s="184" t="s">
        <v>11392</v>
      </c>
      <c r="K1979" s="184" t="s">
        <v>11391</v>
      </c>
      <c r="L1979" s="8">
        <v>14</v>
      </c>
      <c r="M1979" s="116"/>
      <c r="P19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&lt;tr&gt;&lt;td&gt;60401-0000&lt;/td&gt;&lt;td&gt;Manhole&lt;/td&gt;&lt;td&gt;Each&lt;/td&gt;&lt;td&gt;MANHOLE&lt;/td&gt;&lt;td&gt;EACH&lt;/td&gt;&lt;td&gt;0&lt;/td&gt;&lt;td&gt;3&lt;/td&gt;&lt;td&gt;N&lt;/td&gt;&lt;td&gt; &lt;/td&gt;&lt;td&gt;&lt;/td&gt;&lt;/tr&gt;</v>
      </c>
      <c r="Q1979" s="106" t="str">
        <f>IF(PayItems[[#This Row],[Date Added / Modified]]&gt;0,TEXT(PayItems[[#This Row],[Date Added / Modified]],"m/d/yyy"),"")</f>
        <v/>
      </c>
    </row>
    <row r="1980" spans="1:17" x14ac:dyDescent="0.3">
      <c r="A1980" s="6" t="s">
        <v>4240</v>
      </c>
      <c r="B1980" s="6" t="s">
        <v>9716</v>
      </c>
      <c r="C1980" s="6" t="s">
        <v>6</v>
      </c>
      <c r="D1980" s="6" t="s">
        <v>9707</v>
      </c>
      <c r="E1980" s="8" t="s">
        <v>59</v>
      </c>
      <c r="F1980" s="8">
        <v>0</v>
      </c>
      <c r="G1980" s="8">
        <v>3</v>
      </c>
      <c r="H1980" s="6" t="s">
        <v>344</v>
      </c>
      <c r="I1980" s="184" t="s">
        <v>11392</v>
      </c>
      <c r="J1980" s="184" t="s">
        <v>11392</v>
      </c>
      <c r="K1980" s="184" t="s">
        <v>11391</v>
      </c>
      <c r="L1980" s="8">
        <v>14</v>
      </c>
      <c r="M1980" s="116"/>
      <c r="P19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&lt;tr&gt;&lt;td&gt;60401-1000&lt;/td&gt;&lt;td&gt;Manhole, flh&lt;/td&gt;&lt;td&gt;Each&lt;/td&gt;&lt;td&gt;MANHOLE, FLH&lt;/td&gt;&lt;td&gt;EACH&lt;/td&gt;&lt;td&gt;0&lt;/td&gt;&lt;td&gt;3&lt;/td&gt;&lt;td&gt;N&lt;/td&gt;&lt;td&gt; &lt;/td&gt;&lt;td&gt;&lt;/td&gt;&lt;/tr&gt;</v>
      </c>
      <c r="Q1980" s="106" t="str">
        <f>IF(PayItems[[#This Row],[Date Added / Modified]]&gt;0,TEXT(PayItems[[#This Row],[Date Added / Modified]],"m/d/yyy"),"")</f>
        <v/>
      </c>
    </row>
    <row r="1981" spans="1:17" x14ac:dyDescent="0.3">
      <c r="A1981" s="6" t="s">
        <v>4241</v>
      </c>
      <c r="B1981" s="6" t="s">
        <v>4238</v>
      </c>
      <c r="C1981" s="6" t="s">
        <v>110</v>
      </c>
      <c r="D1981" s="6" t="s">
        <v>4239</v>
      </c>
      <c r="E1981" s="8" t="s">
        <v>63</v>
      </c>
      <c r="F1981" s="8">
        <v>0</v>
      </c>
      <c r="G1981" s="8">
        <v>3</v>
      </c>
      <c r="H1981" s="6" t="s">
        <v>344</v>
      </c>
      <c r="I1981" s="184" t="s">
        <v>11392</v>
      </c>
      <c r="J1981" s="184" t="s">
        <v>11392</v>
      </c>
      <c r="K1981" s="184" t="s">
        <v>11391</v>
      </c>
      <c r="L1981" s="8">
        <v>14</v>
      </c>
      <c r="M1981" s="116"/>
      <c r="P19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&lt;tr&gt;&lt;td&gt;60402-0000&lt;/td&gt;&lt;td&gt;Manhole&lt;/td&gt;&lt;td&gt;m&lt;/td&gt;&lt;td&gt;MANHOLE&lt;/td&gt;&lt;td&gt;LNFT&lt;/td&gt;&lt;td&gt;0&lt;/td&gt;&lt;td&gt;3&lt;/td&gt;&lt;td&gt;N&lt;/td&gt;&lt;td&gt; &lt;/td&gt;&lt;td&gt;&lt;/td&gt;&lt;/tr&gt;</v>
      </c>
      <c r="Q1981" s="106" t="str">
        <f>IF(PayItems[[#This Row],[Date Added / Modified]]&gt;0,TEXT(PayItems[[#This Row],[Date Added / Modified]],"m/d/yyy"),"")</f>
        <v/>
      </c>
    </row>
    <row r="1982" spans="1:17" x14ac:dyDescent="0.3">
      <c r="A1982" s="6" t="s">
        <v>4242</v>
      </c>
      <c r="B1982" s="6" t="s">
        <v>9716</v>
      </c>
      <c r="C1982" s="6" t="s">
        <v>110</v>
      </c>
      <c r="D1982" s="6" t="s">
        <v>9707</v>
      </c>
      <c r="E1982" s="8" t="s">
        <v>63</v>
      </c>
      <c r="F1982" s="8">
        <v>0</v>
      </c>
      <c r="G1982" s="8">
        <v>3</v>
      </c>
      <c r="H1982" s="6" t="s">
        <v>344</v>
      </c>
      <c r="I1982" s="184" t="s">
        <v>11392</v>
      </c>
      <c r="J1982" s="184" t="s">
        <v>11392</v>
      </c>
      <c r="K1982" s="184" t="s">
        <v>11391</v>
      </c>
      <c r="L1982" s="8">
        <v>14</v>
      </c>
      <c r="M1982" s="116"/>
      <c r="P19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&lt;tr&gt;&lt;td&gt;60402-1000&lt;/td&gt;&lt;td&gt;Manhole, flh&lt;/td&gt;&lt;td&gt;m&lt;/td&gt;&lt;td&gt;MANHOLE, FLH&lt;/td&gt;&lt;td&gt;LNFT&lt;/td&gt;&lt;td&gt;0&lt;/td&gt;&lt;td&gt;3&lt;/td&gt;&lt;td&gt;N&lt;/td&gt;&lt;td&gt; &lt;/td&gt;&lt;td&gt;&lt;/td&gt;&lt;/tr&gt;</v>
      </c>
      <c r="Q1982" s="106" t="str">
        <f>IF(PayItems[[#This Row],[Date Added / Modified]]&gt;0,TEXT(PayItems[[#This Row],[Date Added / Modified]],"m/d/yyy"),"")</f>
        <v/>
      </c>
    </row>
    <row r="1983" spans="1:17" x14ac:dyDescent="0.3">
      <c r="A1983" s="6" t="s">
        <v>4243</v>
      </c>
      <c r="B1983" s="6" t="s">
        <v>4244</v>
      </c>
      <c r="C1983" s="6" t="s">
        <v>6</v>
      </c>
      <c r="D1983" s="6" t="s">
        <v>4245</v>
      </c>
      <c r="E1983" s="8" t="s">
        <v>59</v>
      </c>
      <c r="F1983" s="8">
        <v>0</v>
      </c>
      <c r="G1983" s="8">
        <v>3</v>
      </c>
      <c r="H1983" s="6" t="s">
        <v>344</v>
      </c>
      <c r="I1983" s="184" t="s">
        <v>11392</v>
      </c>
      <c r="J1983" s="184" t="s">
        <v>11392</v>
      </c>
      <c r="K1983" s="184" t="s">
        <v>11391</v>
      </c>
      <c r="L1983" s="8">
        <v>14</v>
      </c>
      <c r="M1983" s="116"/>
      <c r="P19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&lt;tr&gt;&lt;td&gt;60403-0000&lt;/td&gt;&lt;td&gt;Inlet&lt;/td&gt;&lt;td&gt;Each&lt;/td&gt;&lt;td&gt;INLET&lt;/td&gt;&lt;td&gt;EACH&lt;/td&gt;&lt;td&gt;0&lt;/td&gt;&lt;td&gt;3&lt;/td&gt;&lt;td&gt;N&lt;/td&gt;&lt;td&gt; &lt;/td&gt;&lt;td&gt;&lt;/td&gt;&lt;/tr&gt;</v>
      </c>
      <c r="Q1983" s="106" t="str">
        <f>IF(PayItems[[#This Row],[Date Added / Modified]]&gt;0,TEXT(PayItems[[#This Row],[Date Added / Modified]],"m/d/yyy"),"")</f>
        <v/>
      </c>
    </row>
    <row r="1984" spans="1:17" x14ac:dyDescent="0.3">
      <c r="A1984" s="6" t="s">
        <v>4246</v>
      </c>
      <c r="B1984" s="6" t="s">
        <v>9715</v>
      </c>
      <c r="C1984" s="6" t="s">
        <v>6</v>
      </c>
      <c r="D1984" s="6" t="s">
        <v>9708</v>
      </c>
      <c r="E1984" s="8" t="s">
        <v>59</v>
      </c>
      <c r="F1984" s="8">
        <v>0</v>
      </c>
      <c r="G1984" s="8">
        <v>3</v>
      </c>
      <c r="H1984" s="6" t="s">
        <v>344</v>
      </c>
      <c r="I1984" s="184" t="s">
        <v>11392</v>
      </c>
      <c r="J1984" s="184" t="s">
        <v>11392</v>
      </c>
      <c r="K1984" s="184" t="s">
        <v>11391</v>
      </c>
      <c r="L1984" s="8">
        <v>14</v>
      </c>
      <c r="M1984" s="116"/>
      <c r="P19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&lt;tr&gt;&lt;td&gt;60403-0800&lt;/td&gt;&lt;td&gt;Inlet, flh type 4A&lt;/td&gt;&lt;td&gt;Each&lt;/td&gt;&lt;td&gt;INLET, FLH TYPE 4A&lt;/td&gt;&lt;td&gt;EACH&lt;/td&gt;&lt;td&gt;0&lt;/td&gt;&lt;td&gt;3&lt;/td&gt;&lt;td&gt;N&lt;/td&gt;&lt;td&gt; &lt;/td&gt;&lt;td&gt;&lt;/td&gt;&lt;/tr&gt;</v>
      </c>
      <c r="Q1984" s="106" t="str">
        <f>IF(PayItems[[#This Row],[Date Added / Modified]]&gt;0,TEXT(PayItems[[#This Row],[Date Added / Modified]],"m/d/yyy"),"")</f>
        <v/>
      </c>
    </row>
    <row r="1985" spans="1:17" x14ac:dyDescent="0.3">
      <c r="A1985" s="6" t="s">
        <v>4247</v>
      </c>
      <c r="B1985" s="6" t="s">
        <v>9717</v>
      </c>
      <c r="C1985" s="6" t="s">
        <v>6</v>
      </c>
      <c r="D1985" s="6" t="s">
        <v>9709</v>
      </c>
      <c r="E1985" s="8" t="s">
        <v>59</v>
      </c>
      <c r="F1985" s="8">
        <v>0</v>
      </c>
      <c r="G1985" s="8">
        <v>3</v>
      </c>
      <c r="H1985" s="6" t="s">
        <v>344</v>
      </c>
      <c r="I1985" s="184" t="s">
        <v>11392</v>
      </c>
      <c r="J1985" s="184" t="s">
        <v>11392</v>
      </c>
      <c r="K1985" s="184" t="s">
        <v>11391</v>
      </c>
      <c r="L1985" s="8">
        <v>14</v>
      </c>
      <c r="M1985" s="116"/>
      <c r="P19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&lt;tr&gt;&lt;td&gt;60403-0900&lt;/td&gt;&lt;td&gt;Inlet, flh type 4B&lt;/td&gt;&lt;td&gt;Each&lt;/td&gt;&lt;td&gt;INLET, FLH TYPE 4B&lt;/td&gt;&lt;td&gt;EACH&lt;/td&gt;&lt;td&gt;0&lt;/td&gt;&lt;td&gt;3&lt;/td&gt;&lt;td&gt;N&lt;/td&gt;&lt;td&gt; &lt;/td&gt;&lt;td&gt;&lt;/td&gt;&lt;/tr&gt;</v>
      </c>
      <c r="Q1985" s="106" t="str">
        <f>IF(PayItems[[#This Row],[Date Added / Modified]]&gt;0,TEXT(PayItems[[#This Row],[Date Added / Modified]],"m/d/yyy"),"")</f>
        <v/>
      </c>
    </row>
    <row r="1986" spans="1:17" x14ac:dyDescent="0.3">
      <c r="A1986" s="6" t="s">
        <v>4248</v>
      </c>
      <c r="B1986" s="6" t="s">
        <v>9718</v>
      </c>
      <c r="C1986" s="6" t="s">
        <v>6</v>
      </c>
      <c r="D1986" s="6" t="s">
        <v>9710</v>
      </c>
      <c r="E1986" s="8" t="s">
        <v>59</v>
      </c>
      <c r="F1986" s="8">
        <v>0</v>
      </c>
      <c r="G1986" s="8">
        <v>3</v>
      </c>
      <c r="H1986" s="6" t="s">
        <v>344</v>
      </c>
      <c r="I1986" s="184" t="s">
        <v>11392</v>
      </c>
      <c r="J1986" s="184" t="s">
        <v>11392</v>
      </c>
      <c r="K1986" s="184" t="s">
        <v>11391</v>
      </c>
      <c r="L1986" s="8">
        <v>14</v>
      </c>
      <c r="M1986" s="116"/>
      <c r="P19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&lt;tr&gt;&lt;td&gt;60403-1000&lt;/td&gt;&lt;td&gt;Inlet, flh type 4C&lt;/td&gt;&lt;td&gt;Each&lt;/td&gt;&lt;td&gt;INLET, FLH TYPE 4C&lt;/td&gt;&lt;td&gt;EACH&lt;/td&gt;&lt;td&gt;0&lt;/td&gt;&lt;td&gt;3&lt;/td&gt;&lt;td&gt;N&lt;/td&gt;&lt;td&gt; &lt;/td&gt;&lt;td&gt;&lt;/td&gt;&lt;/tr&gt;</v>
      </c>
      <c r="Q1986" s="106" t="str">
        <f>IF(PayItems[[#This Row],[Date Added / Modified]]&gt;0,TEXT(PayItems[[#This Row],[Date Added / Modified]],"m/d/yyy"),"")</f>
        <v/>
      </c>
    </row>
    <row r="1987" spans="1:17" x14ac:dyDescent="0.3">
      <c r="A1987" s="6" t="s">
        <v>4249</v>
      </c>
      <c r="B1987" s="6" t="s">
        <v>9719</v>
      </c>
      <c r="C1987" s="6" t="s">
        <v>6</v>
      </c>
      <c r="D1987" s="6" t="s">
        <v>9711</v>
      </c>
      <c r="E1987" s="8" t="s">
        <v>59</v>
      </c>
      <c r="F1987" s="8">
        <v>0</v>
      </c>
      <c r="G1987" s="8">
        <v>3</v>
      </c>
      <c r="H1987" s="6" t="s">
        <v>344</v>
      </c>
      <c r="I1987" s="184" t="s">
        <v>11392</v>
      </c>
      <c r="J1987" s="184" t="s">
        <v>11392</v>
      </c>
      <c r="K1987" s="184" t="s">
        <v>11391</v>
      </c>
      <c r="L1987" s="8">
        <v>14</v>
      </c>
      <c r="M1987" s="116"/>
      <c r="P19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&lt;tr&gt;&lt;td&gt;60403-1100&lt;/td&gt;&lt;td&gt;Inlet, flh type 4D&lt;/td&gt;&lt;td&gt;Each&lt;/td&gt;&lt;td&gt;INLET, FLH TYPE 4D&lt;/td&gt;&lt;td&gt;EACH&lt;/td&gt;&lt;td&gt;0&lt;/td&gt;&lt;td&gt;3&lt;/td&gt;&lt;td&gt;N&lt;/td&gt;&lt;td&gt; &lt;/td&gt;&lt;td&gt;&lt;/td&gt;&lt;/tr&gt;</v>
      </c>
      <c r="Q1987" s="106" t="str">
        <f>IF(PayItems[[#This Row],[Date Added / Modified]]&gt;0,TEXT(PayItems[[#This Row],[Date Added / Modified]],"m/d/yyy"),"")</f>
        <v/>
      </c>
    </row>
    <row r="1988" spans="1:17" x14ac:dyDescent="0.3">
      <c r="A1988" s="6" t="s">
        <v>4250</v>
      </c>
      <c r="B1988" s="6" t="s">
        <v>9720</v>
      </c>
      <c r="C1988" s="6" t="s">
        <v>6</v>
      </c>
      <c r="D1988" s="6" t="s">
        <v>9712</v>
      </c>
      <c r="E1988" s="8" t="s">
        <v>59</v>
      </c>
      <c r="F1988" s="8">
        <v>0</v>
      </c>
      <c r="G1988" s="8">
        <v>3</v>
      </c>
      <c r="H1988" s="6" t="s">
        <v>344</v>
      </c>
      <c r="I1988" s="184" t="s">
        <v>11392</v>
      </c>
      <c r="J1988" s="184" t="s">
        <v>11392</v>
      </c>
      <c r="K1988" s="184" t="s">
        <v>11391</v>
      </c>
      <c r="L1988" s="8">
        <v>14</v>
      </c>
      <c r="M1988" s="116"/>
      <c r="P19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&lt;tr&gt;&lt;td&gt;60403-1200&lt;/td&gt;&lt;td&gt;Inlet, flh type 5A&lt;/td&gt;&lt;td&gt;Each&lt;/td&gt;&lt;td&gt;INLET, FLH TYPE 5A&lt;/td&gt;&lt;td&gt;EACH&lt;/td&gt;&lt;td&gt;0&lt;/td&gt;&lt;td&gt;3&lt;/td&gt;&lt;td&gt;N&lt;/td&gt;&lt;td&gt; &lt;/td&gt;&lt;td&gt;&lt;/td&gt;&lt;/tr&gt;</v>
      </c>
      <c r="Q1988" s="106" t="str">
        <f>IF(PayItems[[#This Row],[Date Added / Modified]]&gt;0,TEXT(PayItems[[#This Row],[Date Added / Modified]],"m/d/yyy"),"")</f>
        <v/>
      </c>
    </row>
    <row r="1989" spans="1:17" x14ac:dyDescent="0.3">
      <c r="A1989" s="6" t="s">
        <v>4251</v>
      </c>
      <c r="B1989" s="6" t="s">
        <v>9721</v>
      </c>
      <c r="C1989" s="6" t="s">
        <v>6</v>
      </c>
      <c r="D1989" s="6" t="s">
        <v>9713</v>
      </c>
      <c r="E1989" s="8" t="s">
        <v>59</v>
      </c>
      <c r="F1989" s="8">
        <v>0</v>
      </c>
      <c r="G1989" s="8">
        <v>3</v>
      </c>
      <c r="H1989" s="6" t="s">
        <v>344</v>
      </c>
      <c r="I1989" s="184" t="s">
        <v>11392</v>
      </c>
      <c r="J1989" s="184" t="s">
        <v>11392</v>
      </c>
      <c r="K1989" s="184" t="s">
        <v>11391</v>
      </c>
      <c r="L1989" s="8">
        <v>14</v>
      </c>
      <c r="M1989" s="116"/>
      <c r="P19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&lt;tr&gt;&lt;td&gt;60403-1300&lt;/td&gt;&lt;td&gt;Inlet, flh type 5A modified&lt;/td&gt;&lt;td&gt;Each&lt;/td&gt;&lt;td&gt;INLET, FLH TYPE 5A MODIFIED&lt;/td&gt;&lt;td&gt;EACH&lt;/td&gt;&lt;td&gt;0&lt;/td&gt;&lt;td&gt;3&lt;/td&gt;&lt;td&gt;N&lt;/td&gt;&lt;td&gt; &lt;/td&gt;&lt;td&gt;&lt;/td&gt;&lt;/tr&gt;</v>
      </c>
      <c r="Q1989" s="106" t="str">
        <f>IF(PayItems[[#This Row],[Date Added / Modified]]&gt;0,TEXT(PayItems[[#This Row],[Date Added / Modified]],"m/d/yyy"),"")</f>
        <v/>
      </c>
    </row>
    <row r="1990" spans="1:17" x14ac:dyDescent="0.3">
      <c r="A1990" s="6" t="s">
        <v>4252</v>
      </c>
      <c r="B1990" s="6" t="s">
        <v>9722</v>
      </c>
      <c r="C1990" s="6" t="s">
        <v>6</v>
      </c>
      <c r="D1990" s="6" t="s">
        <v>9714</v>
      </c>
      <c r="E1990" s="8" t="s">
        <v>59</v>
      </c>
      <c r="F1990" s="8">
        <v>0</v>
      </c>
      <c r="G1990" s="8">
        <v>3</v>
      </c>
      <c r="H1990" s="6" t="s">
        <v>344</v>
      </c>
      <c r="I1990" s="184" t="s">
        <v>11392</v>
      </c>
      <c r="J1990" s="184" t="s">
        <v>11392</v>
      </c>
      <c r="K1990" s="184" t="s">
        <v>11391</v>
      </c>
      <c r="L1990" s="8">
        <v>14</v>
      </c>
      <c r="M1990" s="116"/>
      <c r="P19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&lt;tr&gt;&lt;td&gt;60403-1400&lt;/td&gt;&lt;td&gt;Inlet, flh type 5B&lt;/td&gt;&lt;td&gt;Each&lt;/td&gt;&lt;td&gt;INLET, FLH TYPE 5B&lt;/td&gt;&lt;td&gt;EACH&lt;/td&gt;&lt;td&gt;0&lt;/td&gt;&lt;td&gt;3&lt;/td&gt;&lt;td&gt;N&lt;/td&gt;&lt;td&gt; &lt;/td&gt;&lt;td&gt;&lt;/td&gt;&lt;/tr&gt;</v>
      </c>
      <c r="Q1990" s="106" t="str">
        <f>IF(PayItems[[#This Row],[Date Added / Modified]]&gt;0,TEXT(PayItems[[#This Row],[Date Added / Modified]],"m/d/yyy"),"")</f>
        <v/>
      </c>
    </row>
    <row r="1991" spans="1:17" x14ac:dyDescent="0.3">
      <c r="A1991" s="6" t="s">
        <v>4253</v>
      </c>
      <c r="B1991" s="6" t="s">
        <v>9723</v>
      </c>
      <c r="C1991" s="6" t="s">
        <v>6</v>
      </c>
      <c r="D1991" s="6" t="s">
        <v>9726</v>
      </c>
      <c r="E1991" s="8" t="s">
        <v>59</v>
      </c>
      <c r="F1991" s="8">
        <v>0</v>
      </c>
      <c r="G1991" s="8">
        <v>3</v>
      </c>
      <c r="H1991" s="6" t="s">
        <v>344</v>
      </c>
      <c r="I1991" s="184" t="s">
        <v>11392</v>
      </c>
      <c r="J1991" s="184" t="s">
        <v>11392</v>
      </c>
      <c r="K1991" s="184" t="s">
        <v>11391</v>
      </c>
      <c r="L1991" s="8">
        <v>14</v>
      </c>
      <c r="M1991" s="116"/>
      <c r="P19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&lt;tr&gt;&lt;td&gt;60403-1700&lt;/td&gt;&lt;td&gt;Inlet, flh type 6A&lt;/td&gt;&lt;td&gt;Each&lt;/td&gt;&lt;td&gt;INLET, FLH TYPE 6A&lt;/td&gt;&lt;td&gt;EACH&lt;/td&gt;&lt;td&gt;0&lt;/td&gt;&lt;td&gt;3&lt;/td&gt;&lt;td&gt;N&lt;/td&gt;&lt;td&gt; &lt;/td&gt;&lt;td&gt;&lt;/td&gt;&lt;/tr&gt;</v>
      </c>
      <c r="Q1991" s="106" t="str">
        <f>IF(PayItems[[#This Row],[Date Added / Modified]]&gt;0,TEXT(PayItems[[#This Row],[Date Added / Modified]],"m/d/yyy"),"")</f>
        <v/>
      </c>
    </row>
    <row r="1992" spans="1:17" x14ac:dyDescent="0.3">
      <c r="A1992" s="6" t="s">
        <v>4254</v>
      </c>
      <c r="B1992" s="6" t="s">
        <v>9724</v>
      </c>
      <c r="C1992" s="6" t="s">
        <v>6</v>
      </c>
      <c r="D1992" s="6" t="s">
        <v>9727</v>
      </c>
      <c r="E1992" s="8" t="s">
        <v>59</v>
      </c>
      <c r="F1992" s="8">
        <v>0</v>
      </c>
      <c r="G1992" s="8">
        <v>3</v>
      </c>
      <c r="H1992" s="6" t="s">
        <v>344</v>
      </c>
      <c r="I1992" s="184" t="s">
        <v>11392</v>
      </c>
      <c r="J1992" s="184" t="s">
        <v>11392</v>
      </c>
      <c r="K1992" s="184" t="s">
        <v>11391</v>
      </c>
      <c r="L1992" s="8">
        <v>14</v>
      </c>
      <c r="M1992" s="116"/>
      <c r="P19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&lt;tr&gt;&lt;td&gt;60403-1800&lt;/td&gt;&lt;td&gt;Inlet, flh type 6A modified&lt;/td&gt;&lt;td&gt;Each&lt;/td&gt;&lt;td&gt;INLET, FLH TYPE 6A MODIFIED&lt;/td&gt;&lt;td&gt;EACH&lt;/td&gt;&lt;td&gt;0&lt;/td&gt;&lt;td&gt;3&lt;/td&gt;&lt;td&gt;N&lt;/td&gt;&lt;td&gt; &lt;/td&gt;&lt;td&gt;&lt;/td&gt;&lt;/tr&gt;</v>
      </c>
      <c r="Q1992" s="106" t="str">
        <f>IF(PayItems[[#This Row],[Date Added / Modified]]&gt;0,TEXT(PayItems[[#This Row],[Date Added / Modified]],"m/d/yyy"),"")</f>
        <v/>
      </c>
    </row>
    <row r="1993" spans="1:17" x14ac:dyDescent="0.3">
      <c r="A1993" s="6" t="s">
        <v>4255</v>
      </c>
      <c r="B1993" s="6" t="s">
        <v>9725</v>
      </c>
      <c r="C1993" s="6" t="s">
        <v>6</v>
      </c>
      <c r="D1993" s="6" t="s">
        <v>9728</v>
      </c>
      <c r="E1993" s="8" t="s">
        <v>59</v>
      </c>
      <c r="F1993" s="8">
        <v>0</v>
      </c>
      <c r="G1993" s="8">
        <v>3</v>
      </c>
      <c r="H1993" s="6" t="s">
        <v>344</v>
      </c>
      <c r="I1993" s="184" t="s">
        <v>11392</v>
      </c>
      <c r="J1993" s="184" t="s">
        <v>11392</v>
      </c>
      <c r="K1993" s="184" t="s">
        <v>11391</v>
      </c>
      <c r="L1993" s="8">
        <v>14</v>
      </c>
      <c r="M1993" s="116"/>
      <c r="P19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&lt;tr&gt;&lt;td&gt;60403-1900&lt;/td&gt;&lt;td&gt;Inlet, flh type 6B&lt;/td&gt;&lt;td&gt;Each&lt;/td&gt;&lt;td&gt;INLET, FLH TYPE 6B&lt;/td&gt;&lt;td&gt;EACH&lt;/td&gt;&lt;td&gt;0&lt;/td&gt;&lt;td&gt;3&lt;/td&gt;&lt;td&gt;N&lt;/td&gt;&lt;td&gt; &lt;/td&gt;&lt;td&gt;&lt;/td&gt;&lt;/tr&gt;</v>
      </c>
      <c r="Q1993" s="106" t="str">
        <f>IF(PayItems[[#This Row],[Date Added / Modified]]&gt;0,TEXT(PayItems[[#This Row],[Date Added / Modified]],"m/d/yyy"),"")</f>
        <v/>
      </c>
    </row>
    <row r="1994" spans="1:17" x14ac:dyDescent="0.3">
      <c r="A1994" s="6" t="s">
        <v>4256</v>
      </c>
      <c r="B1994" s="6" t="s">
        <v>9735</v>
      </c>
      <c r="C1994" s="6" t="s">
        <v>6</v>
      </c>
      <c r="D1994" s="6" t="s">
        <v>9737</v>
      </c>
      <c r="E1994" s="8" t="s">
        <v>59</v>
      </c>
      <c r="F1994" s="8">
        <v>0</v>
      </c>
      <c r="G1994" s="8">
        <v>3</v>
      </c>
      <c r="H1994" s="6" t="s">
        <v>344</v>
      </c>
      <c r="I1994" s="184" t="s">
        <v>11392</v>
      </c>
      <c r="J1994" s="184" t="s">
        <v>11392</v>
      </c>
      <c r="K1994" s="184" t="s">
        <v>11391</v>
      </c>
      <c r="L1994" s="8">
        <v>14</v>
      </c>
      <c r="M1994" s="116"/>
      <c r="P19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&lt;tr&gt;&lt;td&gt;60403-2200&lt;/td&gt;&lt;td&gt;Inlet, flh type 7A&lt;/td&gt;&lt;td&gt;Each&lt;/td&gt;&lt;td&gt;INLET, FLH TYPE 7A&lt;/td&gt;&lt;td&gt;EACH&lt;/td&gt;&lt;td&gt;0&lt;/td&gt;&lt;td&gt;3&lt;/td&gt;&lt;td&gt;N&lt;/td&gt;&lt;td&gt; &lt;/td&gt;&lt;td&gt;&lt;/td&gt;&lt;/tr&gt;</v>
      </c>
      <c r="Q1994" s="106" t="str">
        <f>IF(PayItems[[#This Row],[Date Added / Modified]]&gt;0,TEXT(PayItems[[#This Row],[Date Added / Modified]],"m/d/yyy"),"")</f>
        <v/>
      </c>
    </row>
    <row r="1995" spans="1:17" x14ac:dyDescent="0.3">
      <c r="A1995" s="6" t="s">
        <v>4257</v>
      </c>
      <c r="B1995" s="6" t="s">
        <v>9736</v>
      </c>
      <c r="C1995" s="6" t="s">
        <v>6</v>
      </c>
      <c r="D1995" s="6" t="s">
        <v>9738</v>
      </c>
      <c r="E1995" s="8" t="s">
        <v>59</v>
      </c>
      <c r="F1995" s="8">
        <v>0</v>
      </c>
      <c r="G1995" s="8">
        <v>3</v>
      </c>
      <c r="H1995" s="6" t="s">
        <v>344</v>
      </c>
      <c r="I1995" s="184" t="s">
        <v>11392</v>
      </c>
      <c r="J1995" s="184" t="s">
        <v>11392</v>
      </c>
      <c r="K1995" s="184" t="s">
        <v>11391</v>
      </c>
      <c r="L1995" s="8">
        <v>14</v>
      </c>
      <c r="M1995" s="116"/>
      <c r="P19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&lt;tr&gt;&lt;td&gt;60403-2300&lt;/td&gt;&lt;td&gt;Inlet, flh type 7B&lt;/td&gt;&lt;td&gt;Each&lt;/td&gt;&lt;td&gt;INLET, FLH TYPE 7B&lt;/td&gt;&lt;td&gt;EACH&lt;/td&gt;&lt;td&gt;0&lt;/td&gt;&lt;td&gt;3&lt;/td&gt;&lt;td&gt;N&lt;/td&gt;&lt;td&gt; &lt;/td&gt;&lt;td&gt;&lt;/td&gt;&lt;/tr&gt;</v>
      </c>
      <c r="Q1995" s="106" t="str">
        <f>IF(PayItems[[#This Row],[Date Added / Modified]]&gt;0,TEXT(PayItems[[#This Row],[Date Added / Modified]],"m/d/yyy"),"")</f>
        <v/>
      </c>
    </row>
    <row r="1996" spans="1:17" x14ac:dyDescent="0.3">
      <c r="A1996" s="6" t="s">
        <v>4258</v>
      </c>
      <c r="B1996" s="6" t="s">
        <v>4259</v>
      </c>
      <c r="C1996" s="6" t="s">
        <v>6</v>
      </c>
      <c r="D1996" s="6" t="s">
        <v>4260</v>
      </c>
      <c r="E1996" s="8" t="s">
        <v>59</v>
      </c>
      <c r="F1996" s="8">
        <v>0</v>
      </c>
      <c r="G1996" s="8">
        <v>3</v>
      </c>
      <c r="H1996" s="6" t="s">
        <v>344</v>
      </c>
      <c r="I1996" s="184" t="s">
        <v>11392</v>
      </c>
      <c r="J1996" s="184" t="s">
        <v>11392</v>
      </c>
      <c r="K1996" s="184" t="s">
        <v>11391</v>
      </c>
      <c r="L1996" s="8">
        <v>14</v>
      </c>
      <c r="M1996" s="116"/>
      <c r="P19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&lt;tr&gt;&lt;td&gt;60404-0000&lt;/td&gt;&lt;td&gt;Catch basin&lt;/td&gt;&lt;td&gt;Each&lt;/td&gt;&lt;td&gt;CATCH BASIN&lt;/td&gt;&lt;td&gt;EACH&lt;/td&gt;&lt;td&gt;0&lt;/td&gt;&lt;td&gt;3&lt;/td&gt;&lt;td&gt;N&lt;/td&gt;&lt;td&gt; &lt;/td&gt;&lt;td&gt;&lt;/td&gt;&lt;/tr&gt;</v>
      </c>
      <c r="Q1996" s="106" t="str">
        <f>IF(PayItems[[#This Row],[Date Added / Modified]]&gt;0,TEXT(PayItems[[#This Row],[Date Added / Modified]],"m/d/yyy"),"")</f>
        <v/>
      </c>
    </row>
    <row r="1997" spans="1:17" x14ac:dyDescent="0.3">
      <c r="A1997" s="6" t="s">
        <v>4261</v>
      </c>
      <c r="B1997" s="6" t="s">
        <v>9739</v>
      </c>
      <c r="C1997" s="6" t="s">
        <v>6</v>
      </c>
      <c r="D1997" s="6" t="s">
        <v>9741</v>
      </c>
      <c r="E1997" s="8" t="s">
        <v>59</v>
      </c>
      <c r="F1997" s="8">
        <v>0</v>
      </c>
      <c r="G1997" s="8">
        <v>3</v>
      </c>
      <c r="H1997" s="6" t="s">
        <v>344</v>
      </c>
      <c r="I1997" s="184" t="s">
        <v>11392</v>
      </c>
      <c r="J1997" s="184" t="s">
        <v>11392</v>
      </c>
      <c r="K1997" s="184" t="s">
        <v>11391</v>
      </c>
      <c r="L1997" s="8">
        <v>14</v>
      </c>
      <c r="M1997" s="116"/>
      <c r="P19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&lt;tr&gt;&lt;td&gt;60404-1000&lt;/td&gt;&lt;td&gt;Catch basin, flh type 1&lt;/td&gt;&lt;td&gt;Each&lt;/td&gt;&lt;td&gt;CATCH BASIN, FLH TYPE 1&lt;/td&gt;&lt;td&gt;EACH&lt;/td&gt;&lt;td&gt;0&lt;/td&gt;&lt;td&gt;3&lt;/td&gt;&lt;td&gt;N&lt;/td&gt;&lt;td&gt; &lt;/td&gt;&lt;td&gt;&lt;/td&gt;&lt;/tr&gt;</v>
      </c>
      <c r="Q1997" s="106" t="str">
        <f>IF(PayItems[[#This Row],[Date Added / Modified]]&gt;0,TEXT(PayItems[[#This Row],[Date Added / Modified]],"m/d/yyy"),"")</f>
        <v/>
      </c>
    </row>
    <row r="1998" spans="1:17" x14ac:dyDescent="0.3">
      <c r="A1998" s="6" t="s">
        <v>4262</v>
      </c>
      <c r="B1998" s="6" t="s">
        <v>9740</v>
      </c>
      <c r="C1998" s="6" t="s">
        <v>6</v>
      </c>
      <c r="D1998" s="6" t="s">
        <v>9742</v>
      </c>
      <c r="E1998" s="8" t="s">
        <v>59</v>
      </c>
      <c r="F1998" s="8">
        <v>0</v>
      </c>
      <c r="G1998" s="8">
        <v>3</v>
      </c>
      <c r="H1998" s="6" t="s">
        <v>344</v>
      </c>
      <c r="I1998" s="184" t="s">
        <v>11392</v>
      </c>
      <c r="J1998" s="184" t="s">
        <v>11392</v>
      </c>
      <c r="K1998" s="184" t="s">
        <v>11391</v>
      </c>
      <c r="L1998" s="8">
        <v>14</v>
      </c>
      <c r="M1998" s="116"/>
      <c r="P19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&lt;tr&gt;&lt;td&gt;60404-2000&lt;/td&gt;&lt;td&gt;Catch basin, flh type 2&lt;/td&gt;&lt;td&gt;Each&lt;/td&gt;&lt;td&gt;CATCH BASIN, FLH TYPE 2&lt;/td&gt;&lt;td&gt;EACH&lt;/td&gt;&lt;td&gt;0&lt;/td&gt;&lt;td&gt;3&lt;/td&gt;&lt;td&gt;N&lt;/td&gt;&lt;td&gt; &lt;/td&gt;&lt;td&gt;&lt;/td&gt;&lt;/tr&gt;</v>
      </c>
      <c r="Q1998" s="106" t="str">
        <f>IF(PayItems[[#This Row],[Date Added / Modified]]&gt;0,TEXT(PayItems[[#This Row],[Date Added / Modified]],"m/d/yyy"),"")</f>
        <v/>
      </c>
    </row>
    <row r="1999" spans="1:17" x14ac:dyDescent="0.3">
      <c r="A1999" s="6" t="s">
        <v>4263</v>
      </c>
      <c r="B1999" s="6" t="s">
        <v>4264</v>
      </c>
      <c r="C1999" s="6" t="s">
        <v>6</v>
      </c>
      <c r="D1999" s="6" t="s">
        <v>4265</v>
      </c>
      <c r="E1999" s="8" t="s">
        <v>59</v>
      </c>
      <c r="F1999" s="8">
        <v>0</v>
      </c>
      <c r="G1999" s="8">
        <v>3</v>
      </c>
      <c r="H1999" s="6" t="s">
        <v>344</v>
      </c>
      <c r="I1999" s="184" t="s">
        <v>11392</v>
      </c>
      <c r="J1999" s="184" t="s">
        <v>11392</v>
      </c>
      <c r="K1999" s="184" t="s">
        <v>11391</v>
      </c>
      <c r="L1999" s="8">
        <v>14</v>
      </c>
      <c r="M1999" s="116"/>
      <c r="P19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&lt;tr&gt;&lt;td&gt;60405-0000&lt;/td&gt;&lt;td&gt;Manhole adjustment&lt;/td&gt;&lt;td&gt;Each&lt;/td&gt;&lt;td&gt;MANHOLE ADJUSTMENT&lt;/td&gt;&lt;td&gt;EACH&lt;/td&gt;&lt;td&gt;0&lt;/td&gt;&lt;td&gt;3&lt;/td&gt;&lt;td&gt;N&lt;/td&gt;&lt;td&gt; &lt;/td&gt;&lt;td&gt;&lt;/td&gt;&lt;/tr&gt;</v>
      </c>
      <c r="Q1999" s="106" t="str">
        <f>IF(PayItems[[#This Row],[Date Added / Modified]]&gt;0,TEXT(PayItems[[#This Row],[Date Added / Modified]],"m/d/yyy"),"")</f>
        <v/>
      </c>
    </row>
    <row r="2000" spans="1:17" x14ac:dyDescent="0.3">
      <c r="A2000" s="6" t="s">
        <v>4266</v>
      </c>
      <c r="B2000" s="6" t="s">
        <v>4267</v>
      </c>
      <c r="C2000" s="6" t="s">
        <v>6</v>
      </c>
      <c r="D2000" s="6" t="s">
        <v>4268</v>
      </c>
      <c r="E2000" s="8" t="s">
        <v>59</v>
      </c>
      <c r="F2000" s="8">
        <v>0</v>
      </c>
      <c r="G2000" s="8">
        <v>3</v>
      </c>
      <c r="H2000" s="6" t="s">
        <v>344</v>
      </c>
      <c r="I2000" s="184" t="s">
        <v>11392</v>
      </c>
      <c r="J2000" s="184" t="s">
        <v>11392</v>
      </c>
      <c r="K2000" s="184" t="s">
        <v>11391</v>
      </c>
      <c r="L2000" s="8">
        <v>14</v>
      </c>
      <c r="M2000" s="116"/>
      <c r="P20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&lt;tr&gt;&lt;td&gt;60406-0000&lt;/td&gt;&lt;td&gt;Inlet adjustment&lt;/td&gt;&lt;td&gt;Each&lt;/td&gt;&lt;td&gt;INLET ADJUSTMENT&lt;/td&gt;&lt;td&gt;EACH&lt;/td&gt;&lt;td&gt;0&lt;/td&gt;&lt;td&gt;3&lt;/td&gt;&lt;td&gt;N&lt;/td&gt;&lt;td&gt; &lt;/td&gt;&lt;td&gt;&lt;/td&gt;&lt;/tr&gt;</v>
      </c>
      <c r="Q2000" s="106" t="str">
        <f>IF(PayItems[[#This Row],[Date Added / Modified]]&gt;0,TEXT(PayItems[[#This Row],[Date Added / Modified]],"m/d/yyy"),"")</f>
        <v/>
      </c>
    </row>
    <row r="2001" spans="1:17" x14ac:dyDescent="0.3">
      <c r="A2001" s="6" t="s">
        <v>4269</v>
      </c>
      <c r="B2001" s="6" t="s">
        <v>4270</v>
      </c>
      <c r="C2001" s="6" t="s">
        <v>6</v>
      </c>
      <c r="D2001" s="6" t="s">
        <v>4271</v>
      </c>
      <c r="E2001" s="8" t="s">
        <v>59</v>
      </c>
      <c r="F2001" s="8">
        <v>0</v>
      </c>
      <c r="G2001" s="8">
        <v>3</v>
      </c>
      <c r="H2001" s="6" t="s">
        <v>344</v>
      </c>
      <c r="I2001" s="184" t="s">
        <v>11392</v>
      </c>
      <c r="J2001" s="184" t="s">
        <v>11392</v>
      </c>
      <c r="K2001" s="184" t="s">
        <v>11391</v>
      </c>
      <c r="L2001" s="8">
        <v>14</v>
      </c>
      <c r="M2001" s="116"/>
      <c r="P20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&lt;tr&gt;&lt;td&gt;60407-0000&lt;/td&gt;&lt;td&gt;Capping inlets and manholes&lt;/td&gt;&lt;td&gt;Each&lt;/td&gt;&lt;td&gt;CAPPING INLETS AND MANHOLES&lt;/td&gt;&lt;td&gt;EACH&lt;/td&gt;&lt;td&gt;0&lt;/td&gt;&lt;td&gt;3&lt;/td&gt;&lt;td&gt;N&lt;/td&gt;&lt;td&gt; &lt;/td&gt;&lt;td&gt;&lt;/td&gt;&lt;/tr&gt;</v>
      </c>
      <c r="Q2001" s="106" t="str">
        <f>IF(PayItems[[#This Row],[Date Added / Modified]]&gt;0,TEXT(PayItems[[#This Row],[Date Added / Modified]],"m/d/yyy"),"")</f>
        <v/>
      </c>
    </row>
    <row r="2002" spans="1:17" x14ac:dyDescent="0.3">
      <c r="A2002" s="6" t="s">
        <v>4272</v>
      </c>
      <c r="B2002" s="6" t="s">
        <v>4273</v>
      </c>
      <c r="C2002" s="6" t="s">
        <v>6</v>
      </c>
      <c r="D2002" s="6" t="s">
        <v>4274</v>
      </c>
      <c r="E2002" s="8" t="s">
        <v>59</v>
      </c>
      <c r="F2002" s="8">
        <v>0</v>
      </c>
      <c r="G2002" s="8">
        <v>3</v>
      </c>
      <c r="H2002" s="6" t="s">
        <v>344</v>
      </c>
      <c r="I2002" s="184" t="s">
        <v>11392</v>
      </c>
      <c r="J2002" s="184" t="s">
        <v>11392</v>
      </c>
      <c r="K2002" s="184" t="s">
        <v>11391</v>
      </c>
      <c r="L2002" s="8">
        <v>14</v>
      </c>
      <c r="M2002" s="116"/>
      <c r="P20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&lt;tr&gt;&lt;td&gt;60408-0000&lt;/td&gt;&lt;td&gt;Junction box&lt;/td&gt;&lt;td&gt;Each&lt;/td&gt;&lt;td&gt;JUNCTION BOX&lt;/td&gt;&lt;td&gt;EACH&lt;/td&gt;&lt;td&gt;0&lt;/td&gt;&lt;td&gt;3&lt;/td&gt;&lt;td&gt;N&lt;/td&gt;&lt;td&gt; &lt;/td&gt;&lt;td&gt;&lt;/td&gt;&lt;/tr&gt;</v>
      </c>
      <c r="Q2002" s="106" t="str">
        <f>IF(PayItems[[#This Row],[Date Added / Modified]]&gt;0,TEXT(PayItems[[#This Row],[Date Added / Modified]],"m/d/yyy"),"")</f>
        <v/>
      </c>
    </row>
    <row r="2003" spans="1:17" x14ac:dyDescent="0.3">
      <c r="A2003" s="6" t="s">
        <v>4275</v>
      </c>
      <c r="B2003" s="6" t="s">
        <v>9730</v>
      </c>
      <c r="C2003" s="6" t="s">
        <v>6</v>
      </c>
      <c r="D2003" s="6" t="s">
        <v>9729</v>
      </c>
      <c r="E2003" s="8" t="s">
        <v>59</v>
      </c>
      <c r="F2003" s="8">
        <v>0</v>
      </c>
      <c r="G2003" s="8">
        <v>3</v>
      </c>
      <c r="H2003" s="6" t="s">
        <v>344</v>
      </c>
      <c r="I2003" s="184" t="s">
        <v>11392</v>
      </c>
      <c r="J2003" s="184" t="s">
        <v>11392</v>
      </c>
      <c r="K2003" s="184" t="s">
        <v>11391</v>
      </c>
      <c r="L2003" s="8">
        <v>14</v>
      </c>
      <c r="M2003" s="116"/>
      <c r="P20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&lt;tr&gt;&lt;td&gt;60409-0000&lt;/td&gt;&lt;td&gt;Inlet top, metal frame and grate&lt;/td&gt;&lt;td&gt;Each&lt;/td&gt;&lt;td&gt;INLET TOP, METAL FRAME AND GRATE&lt;/td&gt;&lt;td&gt;EACH&lt;/td&gt;&lt;td&gt;0&lt;/td&gt;&lt;td&gt;3&lt;/td&gt;&lt;td&gt;N&lt;/td&gt;&lt;td&gt; &lt;/td&gt;&lt;td&gt;&lt;/td&gt;&lt;/tr&gt;</v>
      </c>
      <c r="Q2003" s="106" t="str">
        <f>IF(PayItems[[#This Row],[Date Added / Modified]]&gt;0,TEXT(PayItems[[#This Row],[Date Added / Modified]],"m/d/yyy"),"")</f>
        <v/>
      </c>
    </row>
    <row r="2004" spans="1:17" x14ac:dyDescent="0.3">
      <c r="A2004" s="6" t="s">
        <v>4276</v>
      </c>
      <c r="B2004" s="6" t="s">
        <v>4277</v>
      </c>
      <c r="C2004" s="6" t="s">
        <v>6</v>
      </c>
      <c r="D2004" s="6" t="s">
        <v>4278</v>
      </c>
      <c r="E2004" s="8" t="s">
        <v>59</v>
      </c>
      <c r="F2004" s="8">
        <v>0</v>
      </c>
      <c r="G2004" s="8">
        <v>3</v>
      </c>
      <c r="H2004" s="6" t="s">
        <v>344</v>
      </c>
      <c r="I2004" s="184" t="s">
        <v>11392</v>
      </c>
      <c r="J2004" s="184" t="s">
        <v>11392</v>
      </c>
      <c r="K2004" s="184" t="s">
        <v>11391</v>
      </c>
      <c r="L2004" s="8">
        <v>14</v>
      </c>
      <c r="M2004" s="116"/>
      <c r="P20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&lt;tr&gt;&lt;td&gt;60409-0001&lt;/td&gt;&lt;td&gt;Inlet top&lt;/td&gt;&lt;td&gt;Each&lt;/td&gt;&lt;td&gt;INLET TOP&lt;/td&gt;&lt;td&gt;EACH&lt;/td&gt;&lt;td&gt;0&lt;/td&gt;&lt;td&gt;3&lt;/td&gt;&lt;td&gt;N&lt;/td&gt;&lt;td&gt; &lt;/td&gt;&lt;td&gt;&lt;/td&gt;&lt;/tr&gt;</v>
      </c>
      <c r="Q2004" s="106" t="str">
        <f>IF(PayItems[[#This Row],[Date Added / Modified]]&gt;0,TEXT(PayItems[[#This Row],[Date Added / Modified]],"m/d/yyy"),"")</f>
        <v/>
      </c>
    </row>
    <row r="2005" spans="1:17" s="88" customFormat="1" x14ac:dyDescent="0.3">
      <c r="A2005" s="6" t="s">
        <v>4279</v>
      </c>
      <c r="B2005" s="6" t="s">
        <v>9733</v>
      </c>
      <c r="C2005" s="6" t="s">
        <v>6</v>
      </c>
      <c r="D2005" s="6" t="s">
        <v>9731</v>
      </c>
      <c r="E2005" s="8" t="s">
        <v>59</v>
      </c>
      <c r="F2005" s="8">
        <v>0</v>
      </c>
      <c r="G2005" s="8">
        <v>3</v>
      </c>
      <c r="H2005" s="6" t="s">
        <v>344</v>
      </c>
      <c r="I2005" s="184" t="s">
        <v>11392</v>
      </c>
      <c r="J2005" s="184" t="s">
        <v>11392</v>
      </c>
      <c r="K2005" s="184" t="s">
        <v>11391</v>
      </c>
      <c r="L2005" s="8">
        <v>14</v>
      </c>
      <c r="M2005" s="116"/>
      <c r="N2005" s="6"/>
      <c r="O2005" s="6"/>
      <c r="P20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&lt;tr&gt;&lt;td&gt;60409-0100&lt;/td&gt;&lt;td&gt;Inlet top, metal frame and grate, flh type A&lt;/td&gt;&lt;td&gt;Each&lt;/td&gt;&lt;td&gt;INLET TOP, METAL FRAME AND GRATE, FLH TYPE A&lt;/td&gt;&lt;td&gt;EACH&lt;/td&gt;&lt;td&gt;0&lt;/td&gt;&lt;td&gt;3&lt;/td&gt;&lt;td&gt;N&lt;/td&gt;&lt;td&gt; &lt;/td&gt;&lt;td&gt;&lt;/td&gt;&lt;/tr&gt;</v>
      </c>
      <c r="Q2005" s="106" t="str">
        <f>IF(PayItems[[#This Row],[Date Added / Modified]]&gt;0,TEXT(PayItems[[#This Row],[Date Added / Modified]],"m/d/yyy"),"")</f>
        <v/>
      </c>
    </row>
    <row r="2006" spans="1:17" s="88" customFormat="1" x14ac:dyDescent="0.3">
      <c r="A2006" s="6" t="s">
        <v>4280</v>
      </c>
      <c r="B2006" s="6" t="s">
        <v>9734</v>
      </c>
      <c r="C2006" s="6" t="s">
        <v>6</v>
      </c>
      <c r="D2006" s="6" t="s">
        <v>9732</v>
      </c>
      <c r="E2006" s="8" t="s">
        <v>59</v>
      </c>
      <c r="F2006" s="8">
        <v>0</v>
      </c>
      <c r="G2006" s="8">
        <v>3</v>
      </c>
      <c r="H2006" s="6" t="s">
        <v>344</v>
      </c>
      <c r="I2006" s="184" t="s">
        <v>11392</v>
      </c>
      <c r="J2006" s="184" t="s">
        <v>11392</v>
      </c>
      <c r="K2006" s="184" t="s">
        <v>11391</v>
      </c>
      <c r="L2006" s="8">
        <v>14</v>
      </c>
      <c r="M2006" s="116"/>
      <c r="N2006" s="6"/>
      <c r="O2006" s="6"/>
      <c r="P20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&lt;tr&gt;&lt;td&gt;60409-0200&lt;/td&gt;&lt;td&gt;Inlet top, metal frame and grate, flh type B&lt;/td&gt;&lt;td&gt;Each&lt;/td&gt;&lt;td&gt;INLET TOP, METAL FRAME AND GRATE, FLH TYPE B&lt;/td&gt;&lt;td&gt;EACH&lt;/td&gt;&lt;td&gt;0&lt;/td&gt;&lt;td&gt;3&lt;/td&gt;&lt;td&gt;N&lt;/td&gt;&lt;td&gt; &lt;/td&gt;&lt;td&gt;&lt;/td&gt;&lt;/tr&gt;</v>
      </c>
      <c r="Q2006" s="106" t="str">
        <f>IF(PayItems[[#This Row],[Date Added / Modified]]&gt;0,TEXT(PayItems[[#This Row],[Date Added / Modified]],"m/d/yyy"),"")</f>
        <v/>
      </c>
    </row>
    <row r="2007" spans="1:17" x14ac:dyDescent="0.3">
      <c r="A2007" s="6" t="s">
        <v>4281</v>
      </c>
      <c r="B2007" s="6" t="s">
        <v>9873</v>
      </c>
      <c r="C2007" s="6" t="s">
        <v>6</v>
      </c>
      <c r="D2007" s="6" t="s">
        <v>9874</v>
      </c>
      <c r="E2007" s="8" t="s">
        <v>59</v>
      </c>
      <c r="F2007" s="8">
        <v>0</v>
      </c>
      <c r="G2007" s="8">
        <v>3</v>
      </c>
      <c r="H2007" s="6" t="s">
        <v>344</v>
      </c>
      <c r="I2007" s="184" t="s">
        <v>11392</v>
      </c>
      <c r="J2007" s="184" t="s">
        <v>11392</v>
      </c>
      <c r="K2007" s="184" t="s">
        <v>11391</v>
      </c>
      <c r="L2007" s="8">
        <v>14</v>
      </c>
      <c r="M2007" s="116"/>
      <c r="P20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&lt;tr&gt;&lt;td&gt;60409-0600&lt;/td&gt;&lt;td&gt;Inlet top, metal frame and grate, FLH type 5&lt;/td&gt;&lt;td&gt;Each&lt;/td&gt;&lt;td&gt;INLET TOP, METAL FRAME AND GRATE, FLH TYPE 5&lt;/td&gt;&lt;td&gt;EACH&lt;/td&gt;&lt;td&gt;0&lt;/td&gt;&lt;td&gt;3&lt;/td&gt;&lt;td&gt;N&lt;/td&gt;&lt;td&gt; &lt;/td&gt;&lt;td&gt;&lt;/td&gt;&lt;/tr&gt;</v>
      </c>
      <c r="Q2007" s="106" t="str">
        <f>IF(PayItems[[#This Row],[Date Added / Modified]]&gt;0,TEXT(PayItems[[#This Row],[Date Added / Modified]],"m/d/yyy"),"")</f>
        <v/>
      </c>
    </row>
    <row r="2008" spans="1:17" x14ac:dyDescent="0.3">
      <c r="A2008" s="6" t="s">
        <v>4282</v>
      </c>
      <c r="B2008" s="6" t="s">
        <v>9875</v>
      </c>
      <c r="C2008" s="6" t="s">
        <v>6</v>
      </c>
      <c r="D2008" s="6" t="s">
        <v>9876</v>
      </c>
      <c r="E2008" s="8" t="s">
        <v>59</v>
      </c>
      <c r="F2008" s="8">
        <v>0</v>
      </c>
      <c r="G2008" s="8">
        <v>3</v>
      </c>
      <c r="H2008" s="6" t="s">
        <v>344</v>
      </c>
      <c r="I2008" s="184" t="s">
        <v>11392</v>
      </c>
      <c r="J2008" s="184" t="s">
        <v>11392</v>
      </c>
      <c r="K2008" s="184" t="s">
        <v>11391</v>
      </c>
      <c r="L2008" s="8">
        <v>14</v>
      </c>
      <c r="M2008" s="116"/>
      <c r="P20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&lt;tr&gt;&lt;td&gt;60409-0700&lt;/td&gt;&lt;td&gt;Inlet top, metal frame and grate, FLH type 6A&lt;/td&gt;&lt;td&gt;Each&lt;/td&gt;&lt;td&gt;INLET TOP, METAL FRAME AND GRATE, FLH TYPE 6A&lt;/td&gt;&lt;td&gt;EACH&lt;/td&gt;&lt;td&gt;0&lt;/td&gt;&lt;td&gt;3&lt;/td&gt;&lt;td&gt;N&lt;/td&gt;&lt;td&gt; &lt;/td&gt;&lt;td&gt;&lt;/td&gt;&lt;/tr&gt;</v>
      </c>
      <c r="Q2008" s="106" t="str">
        <f>IF(PayItems[[#This Row],[Date Added / Modified]]&gt;0,TEXT(PayItems[[#This Row],[Date Added / Modified]],"m/d/yyy"),"")</f>
        <v/>
      </c>
    </row>
    <row r="2009" spans="1:17" x14ac:dyDescent="0.3">
      <c r="A2009" s="6" t="s">
        <v>4283</v>
      </c>
      <c r="B2009" s="6" t="s">
        <v>9877</v>
      </c>
      <c r="C2009" s="6" t="s">
        <v>6</v>
      </c>
      <c r="D2009" s="6" t="s">
        <v>9878</v>
      </c>
      <c r="E2009" s="8" t="s">
        <v>59</v>
      </c>
      <c r="F2009" s="8">
        <v>0</v>
      </c>
      <c r="G2009" s="8">
        <v>3</v>
      </c>
      <c r="H2009" s="6" t="s">
        <v>344</v>
      </c>
      <c r="I2009" s="184" t="s">
        <v>11392</v>
      </c>
      <c r="J2009" s="184" t="s">
        <v>11392</v>
      </c>
      <c r="K2009" s="184" t="s">
        <v>11391</v>
      </c>
      <c r="L2009" s="8">
        <v>14</v>
      </c>
      <c r="M2009" s="116"/>
      <c r="P20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&lt;tr&gt;&lt;td&gt;60409-0800&lt;/td&gt;&lt;td&gt;Inlet top, metal frame and grate, FLH type 6B&lt;/td&gt;&lt;td&gt;Each&lt;/td&gt;&lt;td&gt;INLET TOP, METAL FRAME AND GRATE , FLH TYPE 6B&lt;/td&gt;&lt;td&gt;EACH&lt;/td&gt;&lt;td&gt;0&lt;/td&gt;&lt;td&gt;3&lt;/td&gt;&lt;td&gt;N&lt;/td&gt;&lt;td&gt; &lt;/td&gt;&lt;td&gt;&lt;/td&gt;&lt;/tr&gt;</v>
      </c>
      <c r="Q2009" s="106" t="str">
        <f>IF(PayItems[[#This Row],[Date Added / Modified]]&gt;0,TEXT(PayItems[[#This Row],[Date Added / Modified]],"m/d/yyy"),"")</f>
        <v/>
      </c>
    </row>
    <row r="2010" spans="1:17" x14ac:dyDescent="0.3">
      <c r="A2010" s="6" t="s">
        <v>4284</v>
      </c>
      <c r="B2010" s="6" t="s">
        <v>9879</v>
      </c>
      <c r="C2010" s="6" t="s">
        <v>6</v>
      </c>
      <c r="D2010" s="6" t="s">
        <v>9880</v>
      </c>
      <c r="E2010" s="8" t="s">
        <v>59</v>
      </c>
      <c r="F2010" s="8">
        <v>0</v>
      </c>
      <c r="G2010" s="8">
        <v>3</v>
      </c>
      <c r="H2010" s="6" t="s">
        <v>344</v>
      </c>
      <c r="I2010" s="184" t="s">
        <v>11392</v>
      </c>
      <c r="J2010" s="184" t="s">
        <v>11392</v>
      </c>
      <c r="K2010" s="184" t="s">
        <v>11391</v>
      </c>
      <c r="L2010" s="8">
        <v>14</v>
      </c>
      <c r="M2010" s="116"/>
      <c r="P20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&lt;tr&gt;&lt;td&gt;60409-0900&lt;/td&gt;&lt;td&gt;Inlet top, metal frame and grate, FLH type 7&lt;/td&gt;&lt;td&gt;Each&lt;/td&gt;&lt;td&gt;INLET TOP, METAL FRAME AND GRATE, FLH TYPE 7&lt;/td&gt;&lt;td&gt;EACH&lt;/td&gt;&lt;td&gt;0&lt;/td&gt;&lt;td&gt;3&lt;/td&gt;&lt;td&gt;N&lt;/td&gt;&lt;td&gt; &lt;/td&gt;&lt;td&gt;&lt;/td&gt;&lt;/tr&gt;</v>
      </c>
      <c r="Q2010" s="106" t="str">
        <f>IF(PayItems[[#This Row],[Date Added / Modified]]&gt;0,TEXT(PayItems[[#This Row],[Date Added / Modified]],"m/d/yyy"),"")</f>
        <v/>
      </c>
    </row>
    <row r="2011" spans="1:17" x14ac:dyDescent="0.3">
      <c r="A2011" s="6" t="s">
        <v>4285</v>
      </c>
      <c r="B2011" s="6" t="s">
        <v>4286</v>
      </c>
      <c r="C2011" s="6" t="s">
        <v>6</v>
      </c>
      <c r="D2011" s="6" t="s">
        <v>4287</v>
      </c>
      <c r="E2011" s="8" t="s">
        <v>59</v>
      </c>
      <c r="F2011" s="8">
        <v>0</v>
      </c>
      <c r="G2011" s="8">
        <v>3</v>
      </c>
      <c r="H2011" s="6" t="s">
        <v>344</v>
      </c>
      <c r="I2011" s="184" t="s">
        <v>11392</v>
      </c>
      <c r="J2011" s="184" t="s">
        <v>11392</v>
      </c>
      <c r="K2011" s="184" t="s">
        <v>11391</v>
      </c>
      <c r="L2011" s="8">
        <v>14</v>
      </c>
      <c r="M2011" s="116"/>
      <c r="P20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&lt;tr&gt;&lt;td&gt;60409-1000&lt;/td&gt;&lt;td&gt;Inlet top, concrete&lt;/td&gt;&lt;td&gt;Each&lt;/td&gt;&lt;td&gt;INLET TOP, CONCRETE&lt;/td&gt;&lt;td&gt;EACH&lt;/td&gt;&lt;td&gt;0&lt;/td&gt;&lt;td&gt;3&lt;/td&gt;&lt;td&gt;N&lt;/td&gt;&lt;td&gt; &lt;/td&gt;&lt;td&gt;&lt;/td&gt;&lt;/tr&gt;</v>
      </c>
      <c r="Q2011" s="106" t="str">
        <f>IF(PayItems[[#This Row],[Date Added / Modified]]&gt;0,TEXT(PayItems[[#This Row],[Date Added / Modified]],"m/d/yyy"),"")</f>
        <v/>
      </c>
    </row>
    <row r="2012" spans="1:17" x14ac:dyDescent="0.3">
      <c r="A2012" s="6" t="s">
        <v>4288</v>
      </c>
      <c r="B2012" s="6" t="s">
        <v>4289</v>
      </c>
      <c r="C2012" s="6" t="s">
        <v>6</v>
      </c>
      <c r="D2012" s="6" t="s">
        <v>4290</v>
      </c>
      <c r="E2012" s="8" t="s">
        <v>59</v>
      </c>
      <c r="F2012" s="8">
        <v>0</v>
      </c>
      <c r="G2012" s="8">
        <v>3</v>
      </c>
      <c r="H2012" s="6" t="s">
        <v>344</v>
      </c>
      <c r="I2012" s="184" t="s">
        <v>11392</v>
      </c>
      <c r="J2012" s="184" t="s">
        <v>11392</v>
      </c>
      <c r="K2012" s="184" t="s">
        <v>11391</v>
      </c>
      <c r="L2012" s="8">
        <v>14</v>
      </c>
      <c r="M2012" s="116"/>
      <c r="P20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&lt;tr&gt;&lt;td&gt;60409-1100&lt;/td&gt;&lt;td&gt;Inlet top, granite&lt;/td&gt;&lt;td&gt;Each&lt;/td&gt;&lt;td&gt;INLET TOP, GRANITE&lt;/td&gt;&lt;td&gt;EACH&lt;/td&gt;&lt;td&gt;0&lt;/td&gt;&lt;td&gt;3&lt;/td&gt;&lt;td&gt;N&lt;/td&gt;&lt;td&gt; &lt;/td&gt;&lt;td&gt;&lt;/td&gt;&lt;/tr&gt;</v>
      </c>
      <c r="Q2012" s="106" t="str">
        <f>IF(PayItems[[#This Row],[Date Added / Modified]]&gt;0,TEXT(PayItems[[#This Row],[Date Added / Modified]],"m/d/yyy"),"")</f>
        <v/>
      </c>
    </row>
    <row r="2013" spans="1:17" x14ac:dyDescent="0.3">
      <c r="A2013" s="6" t="s">
        <v>4291</v>
      </c>
      <c r="B2013" s="6" t="s">
        <v>9881</v>
      </c>
      <c r="C2013" s="6" t="s">
        <v>6</v>
      </c>
      <c r="D2013" s="6" t="s">
        <v>9882</v>
      </c>
      <c r="E2013" s="8" t="s">
        <v>59</v>
      </c>
      <c r="F2013" s="8">
        <v>0</v>
      </c>
      <c r="G2013" s="8">
        <v>3</v>
      </c>
      <c r="H2013" s="6" t="s">
        <v>344</v>
      </c>
      <c r="I2013" s="184" t="s">
        <v>11392</v>
      </c>
      <c r="J2013" s="184" t="s">
        <v>11392</v>
      </c>
      <c r="K2013" s="184" t="s">
        <v>11391</v>
      </c>
      <c r="L2013" s="8">
        <v>14</v>
      </c>
      <c r="M2013" s="116"/>
      <c r="P20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&lt;tr&gt;&lt;td&gt;60409-1200&lt;/td&gt;&lt;td&gt;Inlet top, metal grate, FLH type 6A&lt;/td&gt;&lt;td&gt;Each&lt;/td&gt;&lt;td&gt;INLET TOP, METAL GRATE, FLH TYPE 6A&lt;/td&gt;&lt;td&gt;EACH&lt;/td&gt;&lt;td&gt;0&lt;/td&gt;&lt;td&gt;3&lt;/td&gt;&lt;td&gt;N&lt;/td&gt;&lt;td&gt; &lt;/td&gt;&lt;td&gt;&lt;/td&gt;&lt;/tr&gt;</v>
      </c>
      <c r="Q2013" s="106" t="str">
        <f>IF(PayItems[[#This Row],[Date Added / Modified]]&gt;0,TEXT(PayItems[[#This Row],[Date Added / Modified]],"m/d/yyy"),"")</f>
        <v/>
      </c>
    </row>
    <row r="2014" spans="1:17" x14ac:dyDescent="0.3">
      <c r="A2014" s="6" t="s">
        <v>4292</v>
      </c>
      <c r="B2014" s="6" t="s">
        <v>9883</v>
      </c>
      <c r="C2014" s="6" t="s">
        <v>6</v>
      </c>
      <c r="D2014" s="6" t="s">
        <v>9884</v>
      </c>
      <c r="E2014" s="8" t="s">
        <v>59</v>
      </c>
      <c r="F2014" s="8">
        <v>0</v>
      </c>
      <c r="G2014" s="8">
        <v>3</v>
      </c>
      <c r="H2014" s="6" t="s">
        <v>344</v>
      </c>
      <c r="I2014" s="184" t="s">
        <v>11392</v>
      </c>
      <c r="J2014" s="184" t="s">
        <v>11392</v>
      </c>
      <c r="K2014" s="184" t="s">
        <v>11391</v>
      </c>
      <c r="L2014" s="8">
        <v>14</v>
      </c>
      <c r="M2014" s="116"/>
      <c r="P20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&lt;tr&gt;&lt;td&gt;60409-1300&lt;/td&gt;&lt;td&gt;Inlet top, metal grate, FLH type 6B&lt;/td&gt;&lt;td&gt;Each&lt;/td&gt;&lt;td&gt;INLET TOP, METAL GRATE, FLH TYPE 6B&lt;/td&gt;&lt;td&gt;EACH&lt;/td&gt;&lt;td&gt;0&lt;/td&gt;&lt;td&gt;3&lt;/td&gt;&lt;td&gt;N&lt;/td&gt;&lt;td&gt; &lt;/td&gt;&lt;td&gt;&lt;/td&gt;&lt;/tr&gt;</v>
      </c>
      <c r="Q2014" s="106" t="str">
        <f>IF(PayItems[[#This Row],[Date Added / Modified]]&gt;0,TEXT(PayItems[[#This Row],[Date Added / Modified]],"m/d/yyy"),"")</f>
        <v/>
      </c>
    </row>
    <row r="2015" spans="1:17" x14ac:dyDescent="0.3">
      <c r="A2015" s="6" t="s">
        <v>4293</v>
      </c>
      <c r="B2015" s="6" t="s">
        <v>4294</v>
      </c>
      <c r="C2015" s="6" t="s">
        <v>6</v>
      </c>
      <c r="D2015" s="6" t="s">
        <v>4295</v>
      </c>
      <c r="E2015" s="8" t="s">
        <v>59</v>
      </c>
      <c r="F2015" s="8">
        <v>0</v>
      </c>
      <c r="G2015" s="8">
        <v>3</v>
      </c>
      <c r="H2015" s="6" t="s">
        <v>344</v>
      </c>
      <c r="I2015" s="184" t="s">
        <v>11392</v>
      </c>
      <c r="J2015" s="184" t="s">
        <v>11392</v>
      </c>
      <c r="K2015" s="184" t="s">
        <v>11391</v>
      </c>
      <c r="L2015" s="8">
        <v>14</v>
      </c>
      <c r="M2015" s="116"/>
      <c r="P20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&lt;tr&gt;&lt;td&gt;60410-0000&lt;/td&gt;&lt;td&gt;Springbox&lt;/td&gt;&lt;td&gt;Each&lt;/td&gt;&lt;td&gt;SPRINGBOX&lt;/td&gt;&lt;td&gt;EACH&lt;/td&gt;&lt;td&gt;0&lt;/td&gt;&lt;td&gt;3&lt;/td&gt;&lt;td&gt;N&lt;/td&gt;&lt;td&gt; &lt;/td&gt;&lt;td&gt;&lt;/td&gt;&lt;/tr&gt;</v>
      </c>
      <c r="Q2015" s="106" t="str">
        <f>IF(PayItems[[#This Row],[Date Added / Modified]]&gt;0,TEXT(PayItems[[#This Row],[Date Added / Modified]],"m/d/yyy"),"")</f>
        <v/>
      </c>
    </row>
    <row r="2016" spans="1:17" x14ac:dyDescent="0.3">
      <c r="A2016" s="6" t="s">
        <v>4296</v>
      </c>
      <c r="B2016" s="6" t="s">
        <v>4297</v>
      </c>
      <c r="C2016" s="6" t="s">
        <v>6</v>
      </c>
      <c r="D2016" s="6" t="s">
        <v>4298</v>
      </c>
      <c r="E2016" s="8" t="s">
        <v>59</v>
      </c>
      <c r="F2016" s="8">
        <v>0</v>
      </c>
      <c r="G2016" s="8">
        <v>3</v>
      </c>
      <c r="H2016" s="6" t="s">
        <v>344</v>
      </c>
      <c r="I2016" s="184" t="s">
        <v>11392</v>
      </c>
      <c r="J2016" s="184" t="s">
        <v>11392</v>
      </c>
      <c r="K2016" s="184" t="s">
        <v>11391</v>
      </c>
      <c r="L2016" s="8">
        <v>14</v>
      </c>
      <c r="M2016" s="116"/>
      <c r="P20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&lt;tr&gt;&lt;td&gt;60411-0000&lt;/td&gt;&lt;td&gt;Inlet modification&lt;/td&gt;&lt;td&gt;Each&lt;/td&gt;&lt;td&gt;INLET MODIFICATION&lt;/td&gt;&lt;td&gt;EACH&lt;/td&gt;&lt;td&gt;0&lt;/td&gt;&lt;td&gt;3&lt;/td&gt;&lt;td&gt;N&lt;/td&gt;&lt;td&gt; &lt;/td&gt;&lt;td&gt;&lt;/td&gt;&lt;/tr&gt;</v>
      </c>
      <c r="Q2016" s="106" t="str">
        <f>IF(PayItems[[#This Row],[Date Added / Modified]]&gt;0,TEXT(PayItems[[#This Row],[Date Added / Modified]],"m/d/yyy"),"")</f>
        <v/>
      </c>
    </row>
    <row r="2017" spans="1:17" x14ac:dyDescent="0.3">
      <c r="A2017" s="6" t="s">
        <v>4299</v>
      </c>
      <c r="B2017" s="6" t="s">
        <v>4300</v>
      </c>
      <c r="C2017" s="6" t="s">
        <v>6</v>
      </c>
      <c r="D2017" s="6" t="s">
        <v>4301</v>
      </c>
      <c r="E2017" s="8" t="s">
        <v>59</v>
      </c>
      <c r="F2017" s="8">
        <v>0</v>
      </c>
      <c r="G2017" s="8">
        <v>3</v>
      </c>
      <c r="H2017" s="6" t="s">
        <v>344</v>
      </c>
      <c r="I2017" s="184" t="s">
        <v>11392</v>
      </c>
      <c r="J2017" s="184" t="s">
        <v>11392</v>
      </c>
      <c r="K2017" s="184" t="s">
        <v>11391</v>
      </c>
      <c r="L2017" s="8">
        <v>14</v>
      </c>
      <c r="M2017" s="116"/>
      <c r="P20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&lt;tr&gt;&lt;td&gt;60412-1000&lt;/td&gt;&lt;td&gt;Remove and reset metal frame and grate&lt;/td&gt;&lt;td&gt;Each&lt;/td&gt;&lt;td&gt;REMOVE AND RESET METAL FRAME AND GRATE&lt;/td&gt;&lt;td&gt;EACH&lt;/td&gt;&lt;td&gt;0&lt;/td&gt;&lt;td&gt;3&lt;/td&gt;&lt;td&gt;N&lt;/td&gt;&lt;td&gt; &lt;/td&gt;&lt;td&gt;&lt;/td&gt;&lt;/tr&gt;</v>
      </c>
      <c r="Q2017" s="106" t="str">
        <f>IF(PayItems[[#This Row],[Date Added / Modified]]&gt;0,TEXT(PayItems[[#This Row],[Date Added / Modified]],"m/d/yyy"),"")</f>
        <v/>
      </c>
    </row>
    <row r="2018" spans="1:17" x14ac:dyDescent="0.3">
      <c r="A2018" s="6" t="s">
        <v>4302</v>
      </c>
      <c r="B2018" s="6" t="s">
        <v>4303</v>
      </c>
      <c r="C2018" s="6" t="s">
        <v>6</v>
      </c>
      <c r="D2018" s="6" t="s">
        <v>4304</v>
      </c>
      <c r="E2018" s="8" t="s">
        <v>59</v>
      </c>
      <c r="F2018" s="8">
        <v>0</v>
      </c>
      <c r="G2018" s="8">
        <v>3</v>
      </c>
      <c r="H2018" s="6" t="s">
        <v>344</v>
      </c>
      <c r="I2018" s="184" t="s">
        <v>11392</v>
      </c>
      <c r="J2018" s="184" t="s">
        <v>11392</v>
      </c>
      <c r="K2018" s="184" t="s">
        <v>11391</v>
      </c>
      <c r="L2018" s="8">
        <v>14</v>
      </c>
      <c r="M2018" s="116"/>
      <c r="P20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&lt;tr&gt;&lt;td&gt;60412-2000&lt;/td&gt;&lt;td&gt;Remove and reset manhole frame and cover&lt;/td&gt;&lt;td&gt;Each&lt;/td&gt;&lt;td&gt;REMOVE AND RESET MANHOLE FRAME AND COVER&lt;/td&gt;&lt;td&gt;EACH&lt;/td&gt;&lt;td&gt;0&lt;/td&gt;&lt;td&gt;3&lt;/td&gt;&lt;td&gt;N&lt;/td&gt;&lt;td&gt; &lt;/td&gt;&lt;td&gt;&lt;/td&gt;&lt;/tr&gt;</v>
      </c>
      <c r="Q2018" s="106" t="str">
        <f>IF(PayItems[[#This Row],[Date Added / Modified]]&gt;0,TEXT(PayItems[[#This Row],[Date Added / Modified]],"m/d/yyy"),"")</f>
        <v/>
      </c>
    </row>
    <row r="2019" spans="1:17" x14ac:dyDescent="0.3">
      <c r="A2019" s="106" t="s">
        <v>11215</v>
      </c>
      <c r="B2019" s="106" t="s">
        <v>11216</v>
      </c>
      <c r="C2019" s="88" t="s">
        <v>6</v>
      </c>
      <c r="D2019" s="106" t="s">
        <v>11217</v>
      </c>
      <c r="E2019" s="104" t="s">
        <v>59</v>
      </c>
      <c r="F2019" s="104">
        <v>0</v>
      </c>
      <c r="G2019" s="104">
        <v>3</v>
      </c>
      <c r="H2019" s="88" t="s">
        <v>344</v>
      </c>
      <c r="I2019" s="184" t="s">
        <v>11392</v>
      </c>
      <c r="J2019" s="184" t="s">
        <v>11392</v>
      </c>
      <c r="K2019" s="184" t="s">
        <v>11391</v>
      </c>
      <c r="L2019" s="104">
        <v>14</v>
      </c>
      <c r="M2019" s="116">
        <v>43941</v>
      </c>
      <c r="N2019" s="106" t="s">
        <v>9977</v>
      </c>
      <c r="O2019" s="88"/>
      <c r="P20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&lt;tr&gt;&lt;td&gt;60412-3000&lt;/td&gt;&lt;td&gt;Remove and reset inlet&lt;/td&gt;&lt;td&gt;Each&lt;/td&gt;&lt;td&gt;REMOVE AND RESET INLET&lt;/td&gt;&lt;td&gt;EACH&lt;/td&gt;&lt;td&gt;0&lt;/td&gt;&lt;td&gt;3&lt;/td&gt;&lt;td&gt;N&lt;/td&gt;&lt;td&gt;4/20/2020&lt;/td&gt;&lt;td&gt;&lt;/td&gt;&lt;/tr&gt;</v>
      </c>
      <c r="Q2019" s="106" t="str">
        <f>IF(PayItems[[#This Row],[Date Added / Modified]]&gt;0,TEXT(PayItems[[#This Row],[Date Added / Modified]],"m/d/yyy"),"")</f>
        <v>4/20/2020</v>
      </c>
    </row>
    <row r="2020" spans="1:17" x14ac:dyDescent="0.3">
      <c r="A2020" s="6" t="s">
        <v>4305</v>
      </c>
      <c r="B2020" s="6" t="s">
        <v>4306</v>
      </c>
      <c r="C2020" s="6" t="s">
        <v>110</v>
      </c>
      <c r="D2020" s="6" t="s">
        <v>4307</v>
      </c>
      <c r="E2020" s="8" t="s">
        <v>63</v>
      </c>
      <c r="F2020" s="8">
        <v>0</v>
      </c>
      <c r="G2020" s="8">
        <v>3</v>
      </c>
      <c r="H2020" s="6" t="s">
        <v>344</v>
      </c>
      <c r="I2020" s="184" t="s">
        <v>11392</v>
      </c>
      <c r="J2020" s="184" t="s">
        <v>11392</v>
      </c>
      <c r="K2020" s="184" t="s">
        <v>11391</v>
      </c>
      <c r="L2020" s="8">
        <v>14</v>
      </c>
      <c r="M2020" s="116"/>
      <c r="P20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&lt;tr&gt;&lt;td&gt;60413-0000&lt;/td&gt;&lt;td&gt;Trench drain&lt;/td&gt;&lt;td&gt;m&lt;/td&gt;&lt;td&gt;TRENCH DRAIN&lt;/td&gt;&lt;td&gt;LNFT&lt;/td&gt;&lt;td&gt;0&lt;/td&gt;&lt;td&gt;3&lt;/td&gt;&lt;td&gt;N&lt;/td&gt;&lt;td&gt; &lt;/td&gt;&lt;td&gt;&lt;/td&gt;&lt;/tr&gt;</v>
      </c>
      <c r="Q2020" s="106" t="str">
        <f>IF(PayItems[[#This Row],[Date Added / Modified]]&gt;0,TEXT(PayItems[[#This Row],[Date Added / Modified]],"m/d/yyy"),"")</f>
        <v/>
      </c>
    </row>
    <row r="2021" spans="1:17" x14ac:dyDescent="0.3">
      <c r="A2021" s="6" t="s">
        <v>4308</v>
      </c>
      <c r="B2021" s="6" t="s">
        <v>4306</v>
      </c>
      <c r="C2021" s="6" t="s">
        <v>109</v>
      </c>
      <c r="D2021" s="6" t="s">
        <v>4307</v>
      </c>
      <c r="E2021" s="8" t="s">
        <v>56</v>
      </c>
      <c r="F2021" s="8">
        <v>0</v>
      </c>
      <c r="G2021" s="8">
        <v>3</v>
      </c>
      <c r="H2021" s="6" t="s">
        <v>344</v>
      </c>
      <c r="I2021" s="184" t="s">
        <v>11392</v>
      </c>
      <c r="J2021" s="184" t="s">
        <v>11392</v>
      </c>
      <c r="K2021" s="184" t="s">
        <v>11391</v>
      </c>
      <c r="L2021" s="8">
        <v>14</v>
      </c>
      <c r="M2021" s="116"/>
      <c r="P20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&lt;tr&gt;&lt;td&gt;60414-0000&lt;/td&gt;&lt;td&gt;Trench drain&lt;/td&gt;&lt;td&gt;m2&lt;/td&gt;&lt;td&gt;TRENCH DRAIN&lt;/td&gt;&lt;td&gt;SQFT&lt;/td&gt;&lt;td&gt;0&lt;/td&gt;&lt;td&gt;3&lt;/td&gt;&lt;td&gt;N&lt;/td&gt;&lt;td&gt; &lt;/td&gt;&lt;td&gt;&lt;/td&gt;&lt;/tr&gt;</v>
      </c>
      <c r="Q2021" s="106" t="str">
        <f>IF(PayItems[[#This Row],[Date Added / Modified]]&gt;0,TEXT(PayItems[[#This Row],[Date Added / Modified]],"m/d/yyy"),"")</f>
        <v/>
      </c>
    </row>
    <row r="2022" spans="1:17" x14ac:dyDescent="0.3">
      <c r="A2022" s="6" t="s">
        <v>4309</v>
      </c>
      <c r="B2022" s="6" t="s">
        <v>4306</v>
      </c>
      <c r="C2022" s="6" t="s">
        <v>6</v>
      </c>
      <c r="D2022" s="6" t="s">
        <v>4307</v>
      </c>
      <c r="E2022" s="8" t="s">
        <v>59</v>
      </c>
      <c r="F2022" s="8">
        <v>0</v>
      </c>
      <c r="G2022" s="8">
        <v>3</v>
      </c>
      <c r="H2022" s="6" t="s">
        <v>344</v>
      </c>
      <c r="I2022" s="184" t="s">
        <v>11392</v>
      </c>
      <c r="J2022" s="184" t="s">
        <v>11392</v>
      </c>
      <c r="K2022" s="184" t="s">
        <v>11391</v>
      </c>
      <c r="L2022" s="8">
        <v>14</v>
      </c>
      <c r="M2022" s="116"/>
      <c r="P20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&lt;tr&gt;&lt;td&gt;60415-0000&lt;/td&gt;&lt;td&gt;Trench drain&lt;/td&gt;&lt;td&gt;Each&lt;/td&gt;&lt;td&gt;TRENCH DRAIN&lt;/td&gt;&lt;td&gt;EACH&lt;/td&gt;&lt;td&gt;0&lt;/td&gt;&lt;td&gt;3&lt;/td&gt;&lt;td&gt;N&lt;/td&gt;&lt;td&gt; &lt;/td&gt;&lt;td&gt;&lt;/td&gt;&lt;/tr&gt;</v>
      </c>
      <c r="Q2022" s="106" t="str">
        <f>IF(PayItems[[#This Row],[Date Added / Modified]]&gt;0,TEXT(PayItems[[#This Row],[Date Added / Modified]],"m/d/yyy"),"")</f>
        <v/>
      </c>
    </row>
    <row r="2023" spans="1:17" x14ac:dyDescent="0.3">
      <c r="A2023" s="6" t="s">
        <v>4310</v>
      </c>
      <c r="B2023" s="6" t="s">
        <v>4311</v>
      </c>
      <c r="C2023" s="6" t="s">
        <v>6</v>
      </c>
      <c r="D2023" s="6" t="s">
        <v>4312</v>
      </c>
      <c r="E2023" s="8" t="s">
        <v>59</v>
      </c>
      <c r="F2023" s="8">
        <v>0</v>
      </c>
      <c r="G2023" s="8">
        <v>3</v>
      </c>
      <c r="H2023" s="6" t="s">
        <v>344</v>
      </c>
      <c r="I2023" s="184" t="s">
        <v>11392</v>
      </c>
      <c r="J2023" s="184" t="s">
        <v>11392</v>
      </c>
      <c r="K2023" s="184" t="s">
        <v>11391</v>
      </c>
      <c r="L2023" s="8">
        <v>14</v>
      </c>
      <c r="M2023" s="116"/>
      <c r="P20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&lt;tr&gt;&lt;td&gt;60416-1000&lt;/td&gt;&lt;td&gt;900mm Stilling well&lt;/td&gt;&lt;td&gt;Each&lt;/td&gt;&lt;td&gt;36-INCH STILLING WELL&lt;/td&gt;&lt;td&gt;EACH&lt;/td&gt;&lt;td&gt;0&lt;/td&gt;&lt;td&gt;3&lt;/td&gt;&lt;td&gt;N&lt;/td&gt;&lt;td&gt; &lt;/td&gt;&lt;td&gt;&lt;/td&gt;&lt;/tr&gt;</v>
      </c>
      <c r="Q2023" s="106" t="str">
        <f>IF(PayItems[[#This Row],[Date Added / Modified]]&gt;0,TEXT(PayItems[[#This Row],[Date Added / Modified]],"m/d/yyy"),"")</f>
        <v/>
      </c>
    </row>
    <row r="2024" spans="1:17" x14ac:dyDescent="0.3">
      <c r="A2024" s="6" t="s">
        <v>4313</v>
      </c>
      <c r="B2024" s="6" t="s">
        <v>4314</v>
      </c>
      <c r="C2024" s="6" t="s">
        <v>6</v>
      </c>
      <c r="D2024" s="6" t="s">
        <v>4315</v>
      </c>
      <c r="E2024" s="8" t="s">
        <v>59</v>
      </c>
      <c r="F2024" s="8">
        <v>0</v>
      </c>
      <c r="G2024" s="8">
        <v>3</v>
      </c>
      <c r="H2024" s="6" t="s">
        <v>344</v>
      </c>
      <c r="I2024" s="184" t="s">
        <v>11392</v>
      </c>
      <c r="J2024" s="184" t="s">
        <v>11392</v>
      </c>
      <c r="K2024" s="184" t="s">
        <v>11391</v>
      </c>
      <c r="L2024" s="8">
        <v>14</v>
      </c>
      <c r="M2024" s="116"/>
      <c r="P20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&lt;tr&gt;&lt;td&gt;60417-0000&lt;/td&gt;&lt;td&gt;Cleanout&lt;/td&gt;&lt;td&gt;Each&lt;/td&gt;&lt;td&gt;CLEANOUT&lt;/td&gt;&lt;td&gt;EACH&lt;/td&gt;&lt;td&gt;0&lt;/td&gt;&lt;td&gt;3&lt;/td&gt;&lt;td&gt;N&lt;/td&gt;&lt;td&gt; &lt;/td&gt;&lt;td&gt;&lt;/td&gt;&lt;/tr&gt;</v>
      </c>
      <c r="Q2024" s="106" t="str">
        <f>IF(PayItems[[#This Row],[Date Added / Modified]]&gt;0,TEXT(PayItems[[#This Row],[Date Added / Modified]],"m/d/yyy"),"")</f>
        <v/>
      </c>
    </row>
    <row r="2025" spans="1:17" x14ac:dyDescent="0.3">
      <c r="A2025" s="6" t="s">
        <v>4316</v>
      </c>
      <c r="B2025" s="6" t="s">
        <v>4317</v>
      </c>
      <c r="C2025" s="6" t="s">
        <v>85</v>
      </c>
      <c r="D2025" s="6" t="s">
        <v>4318</v>
      </c>
      <c r="E2025" s="8" t="s">
        <v>85</v>
      </c>
      <c r="F2025" s="8">
        <v>0</v>
      </c>
      <c r="G2025" s="8">
        <v>3</v>
      </c>
      <c r="H2025" s="6" t="s">
        <v>344</v>
      </c>
      <c r="I2025" s="184" t="s">
        <v>11392</v>
      </c>
      <c r="J2025" s="184" t="s">
        <v>11392</v>
      </c>
      <c r="K2025" s="184" t="s">
        <v>11391</v>
      </c>
      <c r="L2025" s="8">
        <v>14</v>
      </c>
      <c r="M2025" s="116"/>
      <c r="P20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&lt;tr&gt;&lt;td&gt;60418-0000&lt;/td&gt;&lt;td&gt;Storm water detention vault&lt;/td&gt;&lt;td&gt;LPSM&lt;/td&gt;&lt;td&gt;STORM WATER DETENTION VAULT&lt;/td&gt;&lt;td&gt;LPSM&lt;/td&gt;&lt;td&gt;0&lt;/td&gt;&lt;td&gt;3&lt;/td&gt;&lt;td&gt;N&lt;/td&gt;&lt;td&gt; &lt;/td&gt;&lt;td&gt;&lt;/td&gt;&lt;/tr&gt;</v>
      </c>
      <c r="Q2025" s="106" t="str">
        <f>IF(PayItems[[#This Row],[Date Added / Modified]]&gt;0,TEXT(PayItems[[#This Row],[Date Added / Modified]],"m/d/yyy"),"")</f>
        <v/>
      </c>
    </row>
    <row r="2026" spans="1:17" x14ac:dyDescent="0.3">
      <c r="A2026" s="6" t="s">
        <v>4319</v>
      </c>
      <c r="B2026" s="6" t="s">
        <v>4320</v>
      </c>
      <c r="C2026" s="6" t="s">
        <v>110</v>
      </c>
      <c r="D2026" s="6" t="s">
        <v>4321</v>
      </c>
      <c r="E2026" s="8" t="s">
        <v>63</v>
      </c>
      <c r="F2026" s="8">
        <v>0</v>
      </c>
      <c r="G2026" s="8">
        <v>3</v>
      </c>
      <c r="H2026" s="6" t="s">
        <v>344</v>
      </c>
      <c r="I2026" s="184" t="s">
        <v>11392</v>
      </c>
      <c r="J2026" s="184" t="s">
        <v>11392</v>
      </c>
      <c r="K2026" s="184" t="s">
        <v>11391</v>
      </c>
      <c r="L2026" s="8">
        <v>14</v>
      </c>
      <c r="M2026" s="116"/>
      <c r="P20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&lt;tr&gt;&lt;td&gt;60419-0000&lt;/td&gt;&lt;td&gt;Level spreader&lt;/td&gt;&lt;td&gt;m&lt;/td&gt;&lt;td&gt;LEVEL SPREADER&lt;/td&gt;&lt;td&gt;LNFT&lt;/td&gt;&lt;td&gt;0&lt;/td&gt;&lt;td&gt;3&lt;/td&gt;&lt;td&gt;N&lt;/td&gt;&lt;td&gt; &lt;/td&gt;&lt;td&gt;&lt;/td&gt;&lt;/tr&gt;</v>
      </c>
      <c r="Q2026" s="106" t="str">
        <f>IF(PayItems[[#This Row],[Date Added / Modified]]&gt;0,TEXT(PayItems[[#This Row],[Date Added / Modified]],"m/d/yyy"),"")</f>
        <v/>
      </c>
    </row>
    <row r="2027" spans="1:17" x14ac:dyDescent="0.3">
      <c r="A2027" s="6" t="s">
        <v>4322</v>
      </c>
      <c r="B2027" s="6" t="s">
        <v>4323</v>
      </c>
      <c r="C2027" s="6" t="s">
        <v>6</v>
      </c>
      <c r="D2027" s="6" t="s">
        <v>4324</v>
      </c>
      <c r="E2027" s="8" t="s">
        <v>59</v>
      </c>
      <c r="F2027" s="8">
        <v>0</v>
      </c>
      <c r="G2027" s="8">
        <v>3</v>
      </c>
      <c r="H2027" s="6" t="s">
        <v>344</v>
      </c>
      <c r="I2027" s="184" t="s">
        <v>11392</v>
      </c>
      <c r="J2027" s="184" t="s">
        <v>11392</v>
      </c>
      <c r="K2027" s="184" t="s">
        <v>11391</v>
      </c>
      <c r="L2027" s="8">
        <v>14</v>
      </c>
      <c r="M2027" s="116"/>
      <c r="P20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&lt;tr&gt;&lt;td&gt;60420-0000&lt;/td&gt;&lt;td&gt;Outlet structure&lt;/td&gt;&lt;td&gt;Each&lt;/td&gt;&lt;td&gt;OUTLET STRUCTURE&lt;/td&gt;&lt;td&gt;EACH&lt;/td&gt;&lt;td&gt;0&lt;/td&gt;&lt;td&gt;3&lt;/td&gt;&lt;td&gt;N&lt;/td&gt;&lt;td&gt; &lt;/td&gt;&lt;td&gt;&lt;/td&gt;&lt;/tr&gt;</v>
      </c>
      <c r="Q2027" s="106" t="str">
        <f>IF(PayItems[[#This Row],[Date Added / Modified]]&gt;0,TEXT(PayItems[[#This Row],[Date Added / Modified]],"m/d/yyy"),"")</f>
        <v/>
      </c>
    </row>
    <row r="2028" spans="1:17" x14ac:dyDescent="0.3">
      <c r="A2028" s="6" t="s">
        <v>4325</v>
      </c>
      <c r="B2028" s="6" t="s">
        <v>4326</v>
      </c>
      <c r="C2028" s="6" t="s">
        <v>6</v>
      </c>
      <c r="D2028" s="6" t="s">
        <v>4327</v>
      </c>
      <c r="E2028" s="8" t="s">
        <v>59</v>
      </c>
      <c r="F2028" s="8">
        <v>0</v>
      </c>
      <c r="G2028" s="8">
        <v>3</v>
      </c>
      <c r="H2028" s="6" t="s">
        <v>344</v>
      </c>
      <c r="I2028" s="184" t="s">
        <v>11392</v>
      </c>
      <c r="J2028" s="184" t="s">
        <v>11392</v>
      </c>
      <c r="K2028" s="184" t="s">
        <v>11391</v>
      </c>
      <c r="L2028" s="8">
        <v>14</v>
      </c>
      <c r="M2028" s="116"/>
      <c r="P20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&lt;tr&gt;&lt;td&gt;60421-0000&lt;/td&gt;&lt;td&gt;Oil/grit separator&lt;/td&gt;&lt;td&gt;Each&lt;/td&gt;&lt;td&gt;OIL/GRIT SEPARATOR&lt;/td&gt;&lt;td&gt;EACH&lt;/td&gt;&lt;td&gt;0&lt;/td&gt;&lt;td&gt;3&lt;/td&gt;&lt;td&gt;N&lt;/td&gt;&lt;td&gt; &lt;/td&gt;&lt;td&gt;&lt;/td&gt;&lt;/tr&gt;</v>
      </c>
      <c r="Q2028" s="106" t="str">
        <f>IF(PayItems[[#This Row],[Date Added / Modified]]&gt;0,TEXT(PayItems[[#This Row],[Date Added / Modified]],"m/d/yyy"),"")</f>
        <v/>
      </c>
    </row>
    <row r="2029" spans="1:17" x14ac:dyDescent="0.3">
      <c r="A2029" s="106" t="s">
        <v>11092</v>
      </c>
      <c r="B2029" s="106" t="s">
        <v>11091</v>
      </c>
      <c r="C2029" s="106" t="s">
        <v>6</v>
      </c>
      <c r="D2029" s="106" t="s">
        <v>11093</v>
      </c>
      <c r="E2029" s="104" t="s">
        <v>59</v>
      </c>
      <c r="F2029" s="104">
        <v>0</v>
      </c>
      <c r="G2029" s="104">
        <v>3</v>
      </c>
      <c r="H2029" s="88" t="s">
        <v>344</v>
      </c>
      <c r="I2029" s="184" t="s">
        <v>11392</v>
      </c>
      <c r="J2029" s="184" t="s">
        <v>11392</v>
      </c>
      <c r="K2029" s="184" t="s">
        <v>11391</v>
      </c>
      <c r="L2029" s="104">
        <v>14</v>
      </c>
      <c r="M2029" s="116">
        <v>43635</v>
      </c>
      <c r="N2029" s="106" t="s">
        <v>9962</v>
      </c>
      <c r="O2029" s="106"/>
      <c r="P202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&lt;tr&gt;&lt;td&gt;60422-0000&lt;/td&gt;&lt;td&gt;Inlet trash screen&lt;/td&gt;&lt;td&gt;Each&lt;/td&gt;&lt;td&gt;INLET TRASH SCREEN&lt;/td&gt;&lt;td&gt;EACH&lt;/td&gt;&lt;td&gt;0&lt;/td&gt;&lt;td&gt;3&lt;/td&gt;&lt;td&gt;N&lt;/td&gt;&lt;td&gt;6/19/2019&lt;/td&gt;&lt;td&gt;&lt;/td&gt;&lt;/tr&gt;</v>
      </c>
      <c r="Q2029" s="106" t="str">
        <f>IF(PayItems[[#This Row],[Date Added / Modified]]&gt;0,TEXT(PayItems[[#This Row],[Date Added / Modified]],"m/d/yyy"),"")</f>
        <v>6/19/2019</v>
      </c>
    </row>
    <row r="2030" spans="1:17" x14ac:dyDescent="0.3">
      <c r="A2030" s="6" t="s">
        <v>4328</v>
      </c>
      <c r="B2030" s="6" t="s">
        <v>4329</v>
      </c>
      <c r="C2030" s="6" t="s">
        <v>110</v>
      </c>
      <c r="D2030" s="6" t="s">
        <v>4330</v>
      </c>
      <c r="E2030" s="8" t="s">
        <v>63</v>
      </c>
      <c r="F2030" s="8">
        <v>0</v>
      </c>
      <c r="G2030" s="8">
        <v>3</v>
      </c>
      <c r="H2030" s="6" t="s">
        <v>344</v>
      </c>
      <c r="I2030" s="184" t="s">
        <v>11392</v>
      </c>
      <c r="J2030" s="184" t="s">
        <v>11392</v>
      </c>
      <c r="K2030" s="184" t="s">
        <v>11391</v>
      </c>
      <c r="L2030" s="8">
        <v>14</v>
      </c>
      <c r="M2030" s="116"/>
      <c r="P20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&lt;tr&gt;&lt;td&gt;60501-0000&lt;/td&gt;&lt;td&gt;Standard underdrain system&lt;/td&gt;&lt;td&gt;m&lt;/td&gt;&lt;td&gt;STANDARD UNDERDRAIN SYSTEM&lt;/td&gt;&lt;td&gt;LNFT&lt;/td&gt;&lt;td&gt;0&lt;/td&gt;&lt;td&gt;3&lt;/td&gt;&lt;td&gt;N&lt;/td&gt;&lt;td&gt; &lt;/td&gt;&lt;td&gt;&lt;/td&gt;&lt;/tr&gt;</v>
      </c>
      <c r="Q2030" s="106" t="str">
        <f>IF(PayItems[[#This Row],[Date Added / Modified]]&gt;0,TEXT(PayItems[[#This Row],[Date Added / Modified]],"m/d/yyy"),"")</f>
        <v/>
      </c>
    </row>
    <row r="2031" spans="1:17" x14ac:dyDescent="0.3">
      <c r="A2031" s="6" t="s">
        <v>4331</v>
      </c>
      <c r="B2031" s="6" t="s">
        <v>4332</v>
      </c>
      <c r="C2031" s="6" t="s">
        <v>110</v>
      </c>
      <c r="D2031" s="6" t="s">
        <v>4333</v>
      </c>
      <c r="E2031" s="8" t="s">
        <v>63</v>
      </c>
      <c r="F2031" s="8">
        <v>0</v>
      </c>
      <c r="G2031" s="8">
        <v>3</v>
      </c>
      <c r="H2031" s="6" t="s">
        <v>344</v>
      </c>
      <c r="I2031" s="184" t="s">
        <v>11392</v>
      </c>
      <c r="J2031" s="184" t="s">
        <v>11392</v>
      </c>
      <c r="K2031" s="184" t="s">
        <v>11391</v>
      </c>
      <c r="L2031" s="8">
        <v>14</v>
      </c>
      <c r="M2031" s="116"/>
      <c r="P20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&lt;tr&gt;&lt;td&gt;60502-0000&lt;/td&gt;&lt;td&gt;Geocomposite underdrain system&lt;/td&gt;&lt;td&gt;m&lt;/td&gt;&lt;td&gt;GEOCOMPOSITE UNDERDRAIN SYSTEM&lt;/td&gt;&lt;td&gt;LNFT&lt;/td&gt;&lt;td&gt;0&lt;/td&gt;&lt;td&gt;3&lt;/td&gt;&lt;td&gt;N&lt;/td&gt;&lt;td&gt; &lt;/td&gt;&lt;td&gt;&lt;/td&gt;&lt;/tr&gt;</v>
      </c>
      <c r="Q2031" s="106" t="str">
        <f>IF(PayItems[[#This Row],[Date Added / Modified]]&gt;0,TEXT(PayItems[[#This Row],[Date Added / Modified]],"m/d/yyy"),"")</f>
        <v/>
      </c>
    </row>
    <row r="2032" spans="1:17" x14ac:dyDescent="0.3">
      <c r="A2032" s="6" t="s">
        <v>4334</v>
      </c>
      <c r="B2032" s="6" t="s">
        <v>4335</v>
      </c>
      <c r="C2032" s="6" t="s">
        <v>110</v>
      </c>
      <c r="D2032" s="6" t="s">
        <v>4336</v>
      </c>
      <c r="E2032" s="8" t="s">
        <v>63</v>
      </c>
      <c r="F2032" s="8">
        <v>0</v>
      </c>
      <c r="G2032" s="8">
        <v>3</v>
      </c>
      <c r="H2032" s="6" t="s">
        <v>344</v>
      </c>
      <c r="I2032" s="184" t="s">
        <v>11392</v>
      </c>
      <c r="J2032" s="184" t="s">
        <v>11392</v>
      </c>
      <c r="K2032" s="184" t="s">
        <v>11391</v>
      </c>
      <c r="L2032" s="8">
        <v>14</v>
      </c>
      <c r="M2032" s="116"/>
      <c r="P20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&lt;tr&gt;&lt;td&gt;60503-0000&lt;/td&gt;&lt;td&gt;Geocomposite pavement edge drain system&lt;/td&gt;&lt;td&gt;m&lt;/td&gt;&lt;td&gt;GEOCOMPOSITE PAVEMENT EDGE DRAIN SYSTEM&lt;/td&gt;&lt;td&gt;LNFT&lt;/td&gt;&lt;td&gt;0&lt;/td&gt;&lt;td&gt;3&lt;/td&gt;&lt;td&gt;N&lt;/td&gt;&lt;td&gt; &lt;/td&gt;&lt;td&gt;&lt;/td&gt;&lt;/tr&gt;</v>
      </c>
      <c r="Q2032" s="106" t="str">
        <f>IF(PayItems[[#This Row],[Date Added / Modified]]&gt;0,TEXT(PayItems[[#This Row],[Date Added / Modified]],"m/d/yyy"),"")</f>
        <v/>
      </c>
    </row>
    <row r="2033" spans="1:17" x14ac:dyDescent="0.3">
      <c r="A2033" s="6" t="s">
        <v>4337</v>
      </c>
      <c r="B2033" s="6" t="s">
        <v>4338</v>
      </c>
      <c r="C2033" s="6" t="s">
        <v>109</v>
      </c>
      <c r="D2033" s="6" t="s">
        <v>4339</v>
      </c>
      <c r="E2033" s="8" t="s">
        <v>62</v>
      </c>
      <c r="F2033" s="8">
        <v>0</v>
      </c>
      <c r="G2033" s="8">
        <v>3</v>
      </c>
      <c r="H2033" s="6" t="s">
        <v>344</v>
      </c>
      <c r="I2033" s="184" t="s">
        <v>11392</v>
      </c>
      <c r="J2033" s="184" t="s">
        <v>11392</v>
      </c>
      <c r="K2033" s="184" t="s">
        <v>11391</v>
      </c>
      <c r="L2033" s="8">
        <v>14</v>
      </c>
      <c r="M2033" s="116"/>
      <c r="P20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&lt;tr&gt;&lt;td&gt;60504-0000&lt;/td&gt;&lt;td&gt;Geocomposite sheet drain system&lt;/td&gt;&lt;td&gt;m2&lt;/td&gt;&lt;td&gt;GEOCOMPOSITE SHEET DRAIN SYSTEM&lt;/td&gt;&lt;td&gt;SQYD&lt;/td&gt;&lt;td&gt;0&lt;/td&gt;&lt;td&gt;3&lt;/td&gt;&lt;td&gt;N&lt;/td&gt;&lt;td&gt; &lt;/td&gt;&lt;td&gt;&lt;/td&gt;&lt;/tr&gt;</v>
      </c>
      <c r="Q2033" s="106" t="str">
        <f>IF(PayItems[[#This Row],[Date Added / Modified]]&gt;0,TEXT(PayItems[[#This Row],[Date Added / Modified]],"m/d/yyy"),"")</f>
        <v/>
      </c>
    </row>
    <row r="2034" spans="1:17" x14ac:dyDescent="0.3">
      <c r="A2034" s="6" t="s">
        <v>4340</v>
      </c>
      <c r="B2034" s="6" t="s">
        <v>4341</v>
      </c>
      <c r="C2034" s="6" t="s">
        <v>109</v>
      </c>
      <c r="D2034" s="6" t="s">
        <v>4342</v>
      </c>
      <c r="E2034" s="8" t="s">
        <v>62</v>
      </c>
      <c r="F2034" s="8">
        <v>0</v>
      </c>
      <c r="G2034" s="8">
        <v>3</v>
      </c>
      <c r="H2034" s="6" t="s">
        <v>344</v>
      </c>
      <c r="I2034" s="184" t="s">
        <v>11392</v>
      </c>
      <c r="J2034" s="184" t="s">
        <v>11392</v>
      </c>
      <c r="K2034" s="184" t="s">
        <v>11391</v>
      </c>
      <c r="L2034" s="8">
        <v>14</v>
      </c>
      <c r="M2034" s="116"/>
      <c r="P20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&lt;tr&gt;&lt;td&gt;60505-0000&lt;/td&gt;&lt;td&gt;Geocomposite capillary break system&lt;/td&gt;&lt;td&gt;m2&lt;/td&gt;&lt;td&gt;GEOCOMPOSITE CAPILLARY BREAK SYSTEM&lt;/td&gt;&lt;td&gt;SQYD&lt;/td&gt;&lt;td&gt;0&lt;/td&gt;&lt;td&gt;3&lt;/td&gt;&lt;td&gt;N&lt;/td&gt;&lt;td&gt; &lt;/td&gt;&lt;td&gt;&lt;/td&gt;&lt;/tr&gt;</v>
      </c>
      <c r="Q2034" s="106" t="str">
        <f>IF(PayItems[[#This Row],[Date Added / Modified]]&gt;0,TEXT(PayItems[[#This Row],[Date Added / Modified]],"m/d/yyy"),"")</f>
        <v/>
      </c>
    </row>
    <row r="2035" spans="1:17" x14ac:dyDescent="0.3">
      <c r="A2035" s="6" t="s">
        <v>4343</v>
      </c>
      <c r="B2035" s="6" t="s">
        <v>8738</v>
      </c>
      <c r="C2035" s="6" t="s">
        <v>110</v>
      </c>
      <c r="D2035" s="6" t="s">
        <v>8741</v>
      </c>
      <c r="E2035" s="8" t="s">
        <v>63</v>
      </c>
      <c r="F2035" s="8">
        <v>0</v>
      </c>
      <c r="G2035" s="8">
        <v>3</v>
      </c>
      <c r="H2035" s="6" t="s">
        <v>344</v>
      </c>
      <c r="I2035" s="184" t="s">
        <v>11392</v>
      </c>
      <c r="J2035" s="184" t="s">
        <v>11392</v>
      </c>
      <c r="K2035" s="184" t="s">
        <v>11391</v>
      </c>
      <c r="L2035" s="8">
        <v>14</v>
      </c>
      <c r="M2035" s="116"/>
      <c r="P20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&lt;tr&gt;&lt;td&gt;60506-0000&lt;/td&gt;&lt;td&gt;Standard or geocomposite underdrain system&lt;/td&gt;&lt;td&gt;m&lt;/td&gt;&lt;td&gt;STANDARD OR GEOCOMPOSITE UNDERDRAIN SYSTEM&lt;/td&gt;&lt;td&gt;LNFT&lt;/td&gt;&lt;td&gt;0&lt;/td&gt;&lt;td&gt;3&lt;/td&gt;&lt;td&gt;N&lt;/td&gt;&lt;td&gt; &lt;/td&gt;&lt;td&gt;&lt;/td&gt;&lt;/tr&gt;</v>
      </c>
      <c r="Q2035" s="106" t="str">
        <f>IF(PayItems[[#This Row],[Date Added / Modified]]&gt;0,TEXT(PayItems[[#This Row],[Date Added / Modified]],"m/d/yyy"),"")</f>
        <v/>
      </c>
    </row>
    <row r="2036" spans="1:17" x14ac:dyDescent="0.3">
      <c r="A2036" s="6" t="s">
        <v>4344</v>
      </c>
      <c r="B2036" s="6" t="s">
        <v>4345</v>
      </c>
      <c r="C2036" s="6" t="s">
        <v>110</v>
      </c>
      <c r="D2036" s="6" t="s">
        <v>4346</v>
      </c>
      <c r="E2036" s="8" t="s">
        <v>63</v>
      </c>
      <c r="F2036" s="8">
        <v>0</v>
      </c>
      <c r="G2036" s="8">
        <v>3</v>
      </c>
      <c r="H2036" s="6" t="s">
        <v>344</v>
      </c>
      <c r="I2036" s="184" t="s">
        <v>11392</v>
      </c>
      <c r="J2036" s="184" t="s">
        <v>11392</v>
      </c>
      <c r="K2036" s="184" t="s">
        <v>11391</v>
      </c>
      <c r="L2036" s="8">
        <v>14</v>
      </c>
      <c r="M2036" s="116"/>
      <c r="P20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&lt;tr&gt;&lt;td&gt;60510-0100&lt;/td&gt;&lt;td&gt;75mm collector pipe&lt;/td&gt;&lt;td&gt;m&lt;/td&gt;&lt;td&gt;3-INCH COLLECTOR PIPE&lt;/td&gt;&lt;td&gt;LNFT&lt;/td&gt;&lt;td&gt;0&lt;/td&gt;&lt;td&gt;3&lt;/td&gt;&lt;td&gt;N&lt;/td&gt;&lt;td&gt; &lt;/td&gt;&lt;td&gt;&lt;/td&gt;&lt;/tr&gt;</v>
      </c>
      <c r="Q2036" s="106" t="str">
        <f>IF(PayItems[[#This Row],[Date Added / Modified]]&gt;0,TEXT(PayItems[[#This Row],[Date Added / Modified]],"m/d/yyy"),"")</f>
        <v/>
      </c>
    </row>
    <row r="2037" spans="1:17" x14ac:dyDescent="0.3">
      <c r="A2037" s="6" t="s">
        <v>4347</v>
      </c>
      <c r="B2037" s="6" t="s">
        <v>4348</v>
      </c>
      <c r="C2037" s="6" t="s">
        <v>110</v>
      </c>
      <c r="D2037" s="6" t="s">
        <v>4349</v>
      </c>
      <c r="E2037" s="8" t="s">
        <v>63</v>
      </c>
      <c r="F2037" s="8">
        <v>0</v>
      </c>
      <c r="G2037" s="8">
        <v>3</v>
      </c>
      <c r="H2037" s="6" t="s">
        <v>344</v>
      </c>
      <c r="I2037" s="184" t="s">
        <v>11392</v>
      </c>
      <c r="J2037" s="184" t="s">
        <v>11392</v>
      </c>
      <c r="K2037" s="184" t="s">
        <v>11391</v>
      </c>
      <c r="L2037" s="8">
        <v>14</v>
      </c>
      <c r="M2037" s="116"/>
      <c r="P20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&lt;tr&gt;&lt;td&gt;60510-0200&lt;/td&gt;&lt;td&gt;75mm outlet pipe&lt;/td&gt;&lt;td&gt;m&lt;/td&gt;&lt;td&gt;3-INCH OUTLET PIPE&lt;/td&gt;&lt;td&gt;LNFT&lt;/td&gt;&lt;td&gt;0&lt;/td&gt;&lt;td&gt;3&lt;/td&gt;&lt;td&gt;N&lt;/td&gt;&lt;td&gt; &lt;/td&gt;&lt;td&gt;&lt;/td&gt;&lt;/tr&gt;</v>
      </c>
      <c r="Q2037" s="106" t="str">
        <f>IF(PayItems[[#This Row],[Date Added / Modified]]&gt;0,TEXT(PayItems[[#This Row],[Date Added / Modified]],"m/d/yyy"),"")</f>
        <v/>
      </c>
    </row>
    <row r="2038" spans="1:17" x14ac:dyDescent="0.3">
      <c r="A2038" s="6" t="s">
        <v>4350</v>
      </c>
      <c r="B2038" s="6" t="s">
        <v>4351</v>
      </c>
      <c r="C2038" s="6" t="s">
        <v>110</v>
      </c>
      <c r="D2038" s="6" t="s">
        <v>4352</v>
      </c>
      <c r="E2038" s="8" t="s">
        <v>63</v>
      </c>
      <c r="F2038" s="8">
        <v>0</v>
      </c>
      <c r="G2038" s="8">
        <v>3</v>
      </c>
      <c r="H2038" s="6" t="s">
        <v>344</v>
      </c>
      <c r="I2038" s="184" t="s">
        <v>11392</v>
      </c>
      <c r="J2038" s="184" t="s">
        <v>11392</v>
      </c>
      <c r="K2038" s="184" t="s">
        <v>11391</v>
      </c>
      <c r="L2038" s="8">
        <v>14</v>
      </c>
      <c r="M2038" s="116"/>
      <c r="P20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&lt;tr&gt;&lt;td&gt;60510-0300&lt;/td&gt;&lt;td&gt;100mm collector pipe&lt;/td&gt;&lt;td&gt;m&lt;/td&gt;&lt;td&gt;4-INCH COLLECTOR PIPE&lt;/td&gt;&lt;td&gt;LNFT&lt;/td&gt;&lt;td&gt;0&lt;/td&gt;&lt;td&gt;3&lt;/td&gt;&lt;td&gt;N&lt;/td&gt;&lt;td&gt; &lt;/td&gt;&lt;td&gt;&lt;/td&gt;&lt;/tr&gt;</v>
      </c>
      <c r="Q2038" s="106" t="str">
        <f>IF(PayItems[[#This Row],[Date Added / Modified]]&gt;0,TEXT(PayItems[[#This Row],[Date Added / Modified]],"m/d/yyy"),"")</f>
        <v/>
      </c>
    </row>
    <row r="2039" spans="1:17" x14ac:dyDescent="0.3">
      <c r="A2039" s="6" t="s">
        <v>4353</v>
      </c>
      <c r="B2039" s="6" t="s">
        <v>4354</v>
      </c>
      <c r="C2039" s="6" t="s">
        <v>110</v>
      </c>
      <c r="D2039" s="6" t="s">
        <v>4355</v>
      </c>
      <c r="E2039" s="8" t="s">
        <v>63</v>
      </c>
      <c r="F2039" s="8">
        <v>0</v>
      </c>
      <c r="G2039" s="8">
        <v>3</v>
      </c>
      <c r="H2039" s="6" t="s">
        <v>344</v>
      </c>
      <c r="I2039" s="184" t="s">
        <v>11392</v>
      </c>
      <c r="J2039" s="184" t="s">
        <v>11392</v>
      </c>
      <c r="K2039" s="184" t="s">
        <v>11391</v>
      </c>
      <c r="L2039" s="8">
        <v>14</v>
      </c>
      <c r="M2039" s="116"/>
      <c r="P20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&lt;tr&gt;&lt;td&gt;60510-0400&lt;/td&gt;&lt;td&gt;100mm outlet pipe&lt;/td&gt;&lt;td&gt;m&lt;/td&gt;&lt;td&gt;4-INCH OUTLET PIPE&lt;/td&gt;&lt;td&gt;LNFT&lt;/td&gt;&lt;td&gt;0&lt;/td&gt;&lt;td&gt;3&lt;/td&gt;&lt;td&gt;N&lt;/td&gt;&lt;td&gt; &lt;/td&gt;&lt;td&gt;&lt;/td&gt;&lt;/tr&gt;</v>
      </c>
      <c r="Q2039" s="106" t="str">
        <f>IF(PayItems[[#This Row],[Date Added / Modified]]&gt;0,TEXT(PayItems[[#This Row],[Date Added / Modified]],"m/d/yyy"),"")</f>
        <v/>
      </c>
    </row>
    <row r="2040" spans="1:17" s="88" customFormat="1" x14ac:dyDescent="0.3">
      <c r="A2040" s="6" t="s">
        <v>4356</v>
      </c>
      <c r="B2040" s="6" t="s">
        <v>4357</v>
      </c>
      <c r="C2040" s="6" t="s">
        <v>110</v>
      </c>
      <c r="D2040" s="6" t="s">
        <v>4358</v>
      </c>
      <c r="E2040" s="8" t="s">
        <v>63</v>
      </c>
      <c r="F2040" s="8">
        <v>0</v>
      </c>
      <c r="G2040" s="8">
        <v>3</v>
      </c>
      <c r="H2040" s="6" t="s">
        <v>344</v>
      </c>
      <c r="I2040" s="184" t="s">
        <v>11392</v>
      </c>
      <c r="J2040" s="184" t="s">
        <v>11392</v>
      </c>
      <c r="K2040" s="184" t="s">
        <v>11391</v>
      </c>
      <c r="L2040" s="8">
        <v>14</v>
      </c>
      <c r="M2040" s="116"/>
      <c r="N2040" s="6"/>
      <c r="O2040" s="6"/>
      <c r="P20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&lt;tr&gt;&lt;td&gt;60510-0500&lt;/td&gt;&lt;td&gt;125mm collector pipe&lt;/td&gt;&lt;td&gt;m&lt;/td&gt;&lt;td&gt;5-INCH COLLECTOR PIPE&lt;/td&gt;&lt;td&gt;LNFT&lt;/td&gt;&lt;td&gt;0&lt;/td&gt;&lt;td&gt;3&lt;/td&gt;&lt;td&gt;N&lt;/td&gt;&lt;td&gt; &lt;/td&gt;&lt;td&gt;&lt;/td&gt;&lt;/tr&gt;</v>
      </c>
      <c r="Q2040" s="106" t="str">
        <f>IF(PayItems[[#This Row],[Date Added / Modified]]&gt;0,TEXT(PayItems[[#This Row],[Date Added / Modified]],"m/d/yyy"),"")</f>
        <v/>
      </c>
    </row>
    <row r="2041" spans="1:17" x14ac:dyDescent="0.3">
      <c r="A2041" s="6" t="s">
        <v>4359</v>
      </c>
      <c r="B2041" s="6" t="s">
        <v>4360</v>
      </c>
      <c r="C2041" s="6" t="s">
        <v>110</v>
      </c>
      <c r="D2041" s="6" t="s">
        <v>4361</v>
      </c>
      <c r="E2041" s="8" t="s">
        <v>63</v>
      </c>
      <c r="F2041" s="8">
        <v>0</v>
      </c>
      <c r="G2041" s="8">
        <v>3</v>
      </c>
      <c r="H2041" s="6" t="s">
        <v>344</v>
      </c>
      <c r="I2041" s="184" t="s">
        <v>11392</v>
      </c>
      <c r="J2041" s="184" t="s">
        <v>11392</v>
      </c>
      <c r="K2041" s="184" t="s">
        <v>11391</v>
      </c>
      <c r="L2041" s="8">
        <v>14</v>
      </c>
      <c r="M2041" s="116"/>
      <c r="P20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&lt;tr&gt;&lt;td&gt;60510-0600&lt;/td&gt;&lt;td&gt;125mm outlet pipe&lt;/td&gt;&lt;td&gt;m&lt;/td&gt;&lt;td&gt;5-INCH OUTLET PIPE&lt;/td&gt;&lt;td&gt;LNFT&lt;/td&gt;&lt;td&gt;0&lt;/td&gt;&lt;td&gt;3&lt;/td&gt;&lt;td&gt;N&lt;/td&gt;&lt;td&gt; &lt;/td&gt;&lt;td&gt;&lt;/td&gt;&lt;/tr&gt;</v>
      </c>
      <c r="Q2041" s="106" t="str">
        <f>IF(PayItems[[#This Row],[Date Added / Modified]]&gt;0,TEXT(PayItems[[#This Row],[Date Added / Modified]],"m/d/yyy"),"")</f>
        <v/>
      </c>
    </row>
    <row r="2042" spans="1:17" x14ac:dyDescent="0.3">
      <c r="A2042" s="6" t="s">
        <v>4362</v>
      </c>
      <c r="B2042" s="6" t="s">
        <v>4363</v>
      </c>
      <c r="C2042" s="6" t="s">
        <v>110</v>
      </c>
      <c r="D2042" s="6" t="s">
        <v>4364</v>
      </c>
      <c r="E2042" s="8" t="s">
        <v>63</v>
      </c>
      <c r="F2042" s="8">
        <v>0</v>
      </c>
      <c r="G2042" s="8">
        <v>3</v>
      </c>
      <c r="H2042" s="6" t="s">
        <v>344</v>
      </c>
      <c r="I2042" s="184" t="s">
        <v>11392</v>
      </c>
      <c r="J2042" s="184" t="s">
        <v>11392</v>
      </c>
      <c r="K2042" s="184" t="s">
        <v>11391</v>
      </c>
      <c r="L2042" s="8">
        <v>14</v>
      </c>
      <c r="M2042" s="116"/>
      <c r="P20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&lt;tr&gt;&lt;td&gt;60510-0700&lt;/td&gt;&lt;td&gt;150mm collector pipe&lt;/td&gt;&lt;td&gt;m&lt;/td&gt;&lt;td&gt;6-INCH COLLECTOR PIPE&lt;/td&gt;&lt;td&gt;LNFT&lt;/td&gt;&lt;td&gt;0&lt;/td&gt;&lt;td&gt;3&lt;/td&gt;&lt;td&gt;N&lt;/td&gt;&lt;td&gt; &lt;/td&gt;&lt;td&gt;&lt;/td&gt;&lt;/tr&gt;</v>
      </c>
      <c r="Q2042" s="106" t="str">
        <f>IF(PayItems[[#This Row],[Date Added / Modified]]&gt;0,TEXT(PayItems[[#This Row],[Date Added / Modified]],"m/d/yyy"),"")</f>
        <v/>
      </c>
    </row>
    <row r="2043" spans="1:17" x14ac:dyDescent="0.3">
      <c r="A2043" s="6" t="s">
        <v>4365</v>
      </c>
      <c r="B2043" s="6" t="s">
        <v>4366</v>
      </c>
      <c r="C2043" s="6" t="s">
        <v>110</v>
      </c>
      <c r="D2043" s="6" t="s">
        <v>4367</v>
      </c>
      <c r="E2043" s="8" t="s">
        <v>63</v>
      </c>
      <c r="F2043" s="8">
        <v>0</v>
      </c>
      <c r="G2043" s="8">
        <v>3</v>
      </c>
      <c r="H2043" s="6" t="s">
        <v>344</v>
      </c>
      <c r="I2043" s="184" t="s">
        <v>11392</v>
      </c>
      <c r="J2043" s="184" t="s">
        <v>11392</v>
      </c>
      <c r="K2043" s="184" t="s">
        <v>11391</v>
      </c>
      <c r="L2043" s="8">
        <v>14</v>
      </c>
      <c r="M2043" s="116"/>
      <c r="P20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&lt;tr&gt;&lt;td&gt;60510-0800&lt;/td&gt;&lt;td&gt;150mm outlet pipe&lt;/td&gt;&lt;td&gt;m&lt;/td&gt;&lt;td&gt;6-INCH OUTLET PIPE&lt;/td&gt;&lt;td&gt;LNFT&lt;/td&gt;&lt;td&gt;0&lt;/td&gt;&lt;td&gt;3&lt;/td&gt;&lt;td&gt;N&lt;/td&gt;&lt;td&gt; &lt;/td&gt;&lt;td&gt;&lt;/td&gt;&lt;/tr&gt;</v>
      </c>
      <c r="Q2043" s="106" t="str">
        <f>IF(PayItems[[#This Row],[Date Added / Modified]]&gt;0,TEXT(PayItems[[#This Row],[Date Added / Modified]],"m/d/yyy"),"")</f>
        <v/>
      </c>
    </row>
    <row r="2044" spans="1:17" x14ac:dyDescent="0.3">
      <c r="A2044" s="6" t="s">
        <v>4368</v>
      </c>
      <c r="B2044" s="6" t="s">
        <v>4369</v>
      </c>
      <c r="C2044" s="6" t="s">
        <v>110</v>
      </c>
      <c r="D2044" s="6" t="s">
        <v>4370</v>
      </c>
      <c r="E2044" s="8" t="s">
        <v>63</v>
      </c>
      <c r="F2044" s="8">
        <v>0</v>
      </c>
      <c r="G2044" s="8">
        <v>3</v>
      </c>
      <c r="H2044" s="6" t="s">
        <v>344</v>
      </c>
      <c r="I2044" s="184" t="s">
        <v>11392</v>
      </c>
      <c r="J2044" s="184" t="s">
        <v>11392</v>
      </c>
      <c r="K2044" s="184" t="s">
        <v>11391</v>
      </c>
      <c r="L2044" s="8">
        <v>14</v>
      </c>
      <c r="M2044" s="116"/>
      <c r="P20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&lt;tr&gt;&lt;td&gt;60510-0900&lt;/td&gt;&lt;td&gt;200mm collector pipe&lt;/td&gt;&lt;td&gt;m&lt;/td&gt;&lt;td&gt;8-INCH COLLECTOR PIPE&lt;/td&gt;&lt;td&gt;LNFT&lt;/td&gt;&lt;td&gt;0&lt;/td&gt;&lt;td&gt;3&lt;/td&gt;&lt;td&gt;N&lt;/td&gt;&lt;td&gt; &lt;/td&gt;&lt;td&gt;&lt;/td&gt;&lt;/tr&gt;</v>
      </c>
      <c r="Q2044" s="106" t="str">
        <f>IF(PayItems[[#This Row],[Date Added / Modified]]&gt;0,TEXT(PayItems[[#This Row],[Date Added / Modified]],"m/d/yyy"),"")</f>
        <v/>
      </c>
    </row>
    <row r="2045" spans="1:17" x14ac:dyDescent="0.3">
      <c r="A2045" s="6" t="s">
        <v>4371</v>
      </c>
      <c r="B2045" s="6" t="s">
        <v>4372</v>
      </c>
      <c r="C2045" s="6" t="s">
        <v>110</v>
      </c>
      <c r="D2045" s="6" t="s">
        <v>4373</v>
      </c>
      <c r="E2045" s="8" t="s">
        <v>63</v>
      </c>
      <c r="F2045" s="8">
        <v>0</v>
      </c>
      <c r="G2045" s="8">
        <v>3</v>
      </c>
      <c r="H2045" s="6" t="s">
        <v>344</v>
      </c>
      <c r="I2045" s="184" t="s">
        <v>11392</v>
      </c>
      <c r="J2045" s="184" t="s">
        <v>11392</v>
      </c>
      <c r="K2045" s="184" t="s">
        <v>11391</v>
      </c>
      <c r="L2045" s="8">
        <v>14</v>
      </c>
      <c r="M2045" s="116"/>
      <c r="P20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&lt;tr&gt;&lt;td&gt;60510-1000&lt;/td&gt;&lt;td&gt;200mm outlet pipe&lt;/td&gt;&lt;td&gt;m&lt;/td&gt;&lt;td&gt;8-INCH OUTLET PIPE&lt;/td&gt;&lt;td&gt;LNFT&lt;/td&gt;&lt;td&gt;0&lt;/td&gt;&lt;td&gt;3&lt;/td&gt;&lt;td&gt;N&lt;/td&gt;&lt;td&gt; &lt;/td&gt;&lt;td&gt;&lt;/td&gt;&lt;/tr&gt;</v>
      </c>
      <c r="Q2045" s="106" t="str">
        <f>IF(PayItems[[#This Row],[Date Added / Modified]]&gt;0,TEXT(PayItems[[#This Row],[Date Added / Modified]],"m/d/yyy"),"")</f>
        <v/>
      </c>
    </row>
    <row r="2046" spans="1:17" x14ac:dyDescent="0.3">
      <c r="A2046" s="6" t="s">
        <v>4374</v>
      </c>
      <c r="B2046" s="6" t="s">
        <v>4375</v>
      </c>
      <c r="C2046" s="6" t="s">
        <v>110</v>
      </c>
      <c r="D2046" s="6" t="s">
        <v>4376</v>
      </c>
      <c r="E2046" s="8" t="s">
        <v>63</v>
      </c>
      <c r="F2046" s="8">
        <v>0</v>
      </c>
      <c r="G2046" s="8">
        <v>3</v>
      </c>
      <c r="H2046" s="6" t="s">
        <v>344</v>
      </c>
      <c r="I2046" s="184" t="s">
        <v>11392</v>
      </c>
      <c r="J2046" s="184" t="s">
        <v>11392</v>
      </c>
      <c r="K2046" s="184" t="s">
        <v>11391</v>
      </c>
      <c r="L2046" s="8">
        <v>14</v>
      </c>
      <c r="M2046" s="116"/>
      <c r="P20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&lt;tr&gt;&lt;td&gt;60510-1050&lt;/td&gt;&lt;td&gt;250mm collector pipe&lt;/td&gt;&lt;td&gt;m&lt;/td&gt;&lt;td&gt;10-INCH COLLECTOR PIPE&lt;/td&gt;&lt;td&gt;LNFT&lt;/td&gt;&lt;td&gt;0&lt;/td&gt;&lt;td&gt;3&lt;/td&gt;&lt;td&gt;N&lt;/td&gt;&lt;td&gt; &lt;/td&gt;&lt;td&gt;&lt;/td&gt;&lt;/tr&gt;</v>
      </c>
      <c r="Q2046" s="106" t="str">
        <f>IF(PayItems[[#This Row],[Date Added / Modified]]&gt;0,TEXT(PayItems[[#This Row],[Date Added / Modified]],"m/d/yyy"),"")</f>
        <v/>
      </c>
    </row>
    <row r="2047" spans="1:17" x14ac:dyDescent="0.3">
      <c r="A2047" s="6" t="s">
        <v>4377</v>
      </c>
      <c r="B2047" s="6" t="s">
        <v>4378</v>
      </c>
      <c r="C2047" s="6" t="s">
        <v>110</v>
      </c>
      <c r="D2047" s="6" t="s">
        <v>4379</v>
      </c>
      <c r="E2047" s="8" t="s">
        <v>63</v>
      </c>
      <c r="F2047" s="8">
        <v>0</v>
      </c>
      <c r="G2047" s="8">
        <v>3</v>
      </c>
      <c r="H2047" s="6" t="s">
        <v>344</v>
      </c>
      <c r="I2047" s="184" t="s">
        <v>11392</v>
      </c>
      <c r="J2047" s="184" t="s">
        <v>11392</v>
      </c>
      <c r="K2047" s="184" t="s">
        <v>11391</v>
      </c>
      <c r="L2047" s="8">
        <v>14</v>
      </c>
      <c r="M2047" s="116"/>
      <c r="P20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&lt;tr&gt;&lt;td&gt;60510-1060&lt;/td&gt;&lt;td&gt;250mm outlet pipe&lt;/td&gt;&lt;td&gt;m&lt;/td&gt;&lt;td&gt;10-INCH OUTLET PIPE&lt;/td&gt;&lt;td&gt;LNFT&lt;/td&gt;&lt;td&gt;0&lt;/td&gt;&lt;td&gt;3&lt;/td&gt;&lt;td&gt;N&lt;/td&gt;&lt;td&gt; &lt;/td&gt;&lt;td&gt;&lt;/td&gt;&lt;/tr&gt;</v>
      </c>
      <c r="Q2047" s="106" t="str">
        <f>IF(PayItems[[#This Row],[Date Added / Modified]]&gt;0,TEXT(PayItems[[#This Row],[Date Added / Modified]],"m/d/yyy"),"")</f>
        <v/>
      </c>
    </row>
    <row r="2048" spans="1:17" s="88" customFormat="1" x14ac:dyDescent="0.3">
      <c r="A2048" s="6" t="s">
        <v>4380</v>
      </c>
      <c r="B2048" s="6" t="s">
        <v>4381</v>
      </c>
      <c r="C2048" s="6" t="s">
        <v>110</v>
      </c>
      <c r="D2048" s="6" t="s">
        <v>4382</v>
      </c>
      <c r="E2048" s="8" t="s">
        <v>63</v>
      </c>
      <c r="F2048" s="8">
        <v>0</v>
      </c>
      <c r="G2048" s="8">
        <v>3</v>
      </c>
      <c r="H2048" s="6" t="s">
        <v>344</v>
      </c>
      <c r="I2048" s="184" t="s">
        <v>11392</v>
      </c>
      <c r="J2048" s="184" t="s">
        <v>11392</v>
      </c>
      <c r="K2048" s="184" t="s">
        <v>11391</v>
      </c>
      <c r="L2048" s="8">
        <v>14</v>
      </c>
      <c r="M2048" s="116"/>
      <c r="N2048" s="6"/>
      <c r="O2048" s="6"/>
      <c r="P20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&lt;tr&gt;&lt;td&gt;60510-1100&lt;/td&gt;&lt;td&gt;300mm collector pipe&lt;/td&gt;&lt;td&gt;m&lt;/td&gt;&lt;td&gt;12-INCH COLLECTOR PIPE&lt;/td&gt;&lt;td&gt;LNFT&lt;/td&gt;&lt;td&gt;0&lt;/td&gt;&lt;td&gt;3&lt;/td&gt;&lt;td&gt;N&lt;/td&gt;&lt;td&gt; &lt;/td&gt;&lt;td&gt;&lt;/td&gt;&lt;/tr&gt;</v>
      </c>
      <c r="Q2048" s="106" t="str">
        <f>IF(PayItems[[#This Row],[Date Added / Modified]]&gt;0,TEXT(PayItems[[#This Row],[Date Added / Modified]],"m/d/yyy"),"")</f>
        <v/>
      </c>
    </row>
    <row r="2049" spans="1:17" x14ac:dyDescent="0.3">
      <c r="A2049" s="6" t="s">
        <v>4383</v>
      </c>
      <c r="B2049" s="6" t="s">
        <v>4384</v>
      </c>
      <c r="C2049" s="6" t="s">
        <v>110</v>
      </c>
      <c r="D2049" s="6" t="s">
        <v>4385</v>
      </c>
      <c r="E2049" s="8" t="s">
        <v>63</v>
      </c>
      <c r="F2049" s="8">
        <v>0</v>
      </c>
      <c r="G2049" s="8">
        <v>3</v>
      </c>
      <c r="H2049" s="6" t="s">
        <v>344</v>
      </c>
      <c r="I2049" s="184" t="s">
        <v>11392</v>
      </c>
      <c r="J2049" s="184" t="s">
        <v>11392</v>
      </c>
      <c r="K2049" s="184" t="s">
        <v>11391</v>
      </c>
      <c r="L2049" s="8">
        <v>14</v>
      </c>
      <c r="M2049" s="116"/>
      <c r="P20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&lt;tr&gt;&lt;td&gt;60510-1200&lt;/td&gt;&lt;td&gt;300mm outlet pipe&lt;/td&gt;&lt;td&gt;m&lt;/td&gt;&lt;td&gt;12-INCH OUTLET PIPE&lt;/td&gt;&lt;td&gt;LNFT&lt;/td&gt;&lt;td&gt;0&lt;/td&gt;&lt;td&gt;3&lt;/td&gt;&lt;td&gt;N&lt;/td&gt;&lt;td&gt; &lt;/td&gt;&lt;td&gt;&lt;/td&gt;&lt;/tr&gt;</v>
      </c>
      <c r="Q2049" s="106" t="str">
        <f>IF(PayItems[[#This Row],[Date Added / Modified]]&gt;0,TEXT(PayItems[[#This Row],[Date Added / Modified]],"m/d/yyy"),"")</f>
        <v/>
      </c>
    </row>
    <row r="2050" spans="1:17" x14ac:dyDescent="0.3">
      <c r="A2050" s="88" t="s">
        <v>11370</v>
      </c>
      <c r="B2050" s="88" t="s">
        <v>11372</v>
      </c>
      <c r="C2050" s="88" t="s">
        <v>110</v>
      </c>
      <c r="D2050" s="88" t="s">
        <v>11371</v>
      </c>
      <c r="E2050" s="104" t="s">
        <v>63</v>
      </c>
      <c r="F2050" s="104">
        <v>0</v>
      </c>
      <c r="G2050" s="104">
        <v>3</v>
      </c>
      <c r="H2050" s="88" t="s">
        <v>344</v>
      </c>
      <c r="I2050" s="184" t="s">
        <v>11392</v>
      </c>
      <c r="J2050" s="184" t="s">
        <v>11392</v>
      </c>
      <c r="K2050" s="184" t="s">
        <v>11391</v>
      </c>
      <c r="L2050" s="104">
        <v>14</v>
      </c>
      <c r="M2050" s="116">
        <v>44614</v>
      </c>
      <c r="N2050" s="88" t="s">
        <v>9971</v>
      </c>
      <c r="O2050" s="88"/>
      <c r="P2050"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&lt;tr&gt;&lt;td&gt;60510-1500&lt;/td&gt;&lt;td&gt;450mm outlet pipe&lt;/td&gt;&lt;td&gt;m&lt;/td&gt;&lt;td&gt;18-INCH OUTLET PIPE&lt;/td&gt;&lt;td&gt;LNFT&lt;/td&gt;&lt;td&gt;0&lt;/td&gt;&lt;td&gt;3&lt;/td&gt;&lt;td&gt;N&lt;/td&gt;&lt;td&gt;2/22/2022&lt;/td&gt;&lt;td&gt;&lt;/td&gt;&lt;/tr&gt;</v>
      </c>
      <c r="Q2050" s="106" t="str">
        <f>IF(PayItems[[#This Row],[Date Added / Modified]]&gt;0,TEXT(PayItems[[#This Row],[Date Added / Modified]],"m/d/yyy"),"")</f>
        <v>2/22/2022</v>
      </c>
    </row>
    <row r="2051" spans="1:17" x14ac:dyDescent="0.3">
      <c r="A2051" s="106" t="s">
        <v>11251</v>
      </c>
      <c r="B2051" s="106" t="s">
        <v>11250</v>
      </c>
      <c r="C2051" s="106" t="s">
        <v>6</v>
      </c>
      <c r="D2051" s="106" t="s">
        <v>11257</v>
      </c>
      <c r="E2051" s="45" t="s">
        <v>59</v>
      </c>
      <c r="F2051" s="104">
        <v>0</v>
      </c>
      <c r="G2051" s="104">
        <v>3</v>
      </c>
      <c r="H2051" s="88" t="s">
        <v>344</v>
      </c>
      <c r="I2051" s="184" t="s">
        <v>11392</v>
      </c>
      <c r="J2051" s="184" t="s">
        <v>11392</v>
      </c>
      <c r="K2051" s="184" t="s">
        <v>11391</v>
      </c>
      <c r="L2051" s="104">
        <v>14</v>
      </c>
      <c r="M2051" s="116">
        <v>44095</v>
      </c>
      <c r="N2051" s="106" t="s">
        <v>9962</v>
      </c>
      <c r="O2051" s="173"/>
      <c r="P205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&lt;tr&gt;&lt;td&gt;60514-0000&lt;/td&gt;&lt;td&gt;Underdrain valve&lt;/td&gt;&lt;td&gt;Each&lt;/td&gt;&lt;td&gt;UNDERDRAIN VALVE&lt;/td&gt;&lt;td&gt;EACH&lt;/td&gt;&lt;td&gt;0&lt;/td&gt;&lt;td&gt;3&lt;/td&gt;&lt;td&gt;N&lt;/td&gt;&lt;td&gt;9/21/2020&lt;/td&gt;&lt;td&gt;&lt;/td&gt;&lt;/tr&gt;</v>
      </c>
      <c r="Q2051" s="174" t="str">
        <f>IF(PayItems[[#This Row],[Date Added / Modified]]&gt;0,TEXT(PayItems[[#This Row],[Date Added / Modified]],"m/d/yyy"),"")</f>
        <v>9/21/2020</v>
      </c>
    </row>
    <row r="2052" spans="1:17" x14ac:dyDescent="0.3">
      <c r="A2052" s="6" t="s">
        <v>4386</v>
      </c>
      <c r="B2052" s="6" t="s">
        <v>4387</v>
      </c>
      <c r="C2052" s="6" t="s">
        <v>6</v>
      </c>
      <c r="D2052" s="6" t="s">
        <v>4388</v>
      </c>
      <c r="E2052" s="6" t="s">
        <v>59</v>
      </c>
      <c r="F2052" s="8">
        <v>0</v>
      </c>
      <c r="G2052" s="8">
        <v>3</v>
      </c>
      <c r="H2052" s="6" t="s">
        <v>344</v>
      </c>
      <c r="I2052" s="184" t="s">
        <v>11392</v>
      </c>
      <c r="J2052" s="184" t="s">
        <v>11392</v>
      </c>
      <c r="K2052" s="184" t="s">
        <v>11391</v>
      </c>
      <c r="L2052" s="8">
        <v>14</v>
      </c>
      <c r="M2052" s="116"/>
      <c r="P20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&lt;tr&gt;&lt;td&gt;60515-0000&lt;/td&gt;&lt;td&gt;Underdrain cleanout&lt;/td&gt;&lt;td&gt;Each&lt;/td&gt;&lt;td&gt;UNDERDRAIN CLEANOUT&lt;/td&gt;&lt;td&gt;EACH&lt;/td&gt;&lt;td&gt;0&lt;/td&gt;&lt;td&gt;3&lt;/td&gt;&lt;td&gt;N&lt;/td&gt;&lt;td&gt; &lt;/td&gt;&lt;td&gt;&lt;/td&gt;&lt;/tr&gt;</v>
      </c>
      <c r="Q2052" s="106" t="str">
        <f>IF(PayItems[[#This Row],[Date Added / Modified]]&gt;0,TEXT(PayItems[[#This Row],[Date Added / Modified]],"m/d/yyy"),"")</f>
        <v/>
      </c>
    </row>
    <row r="2053" spans="1:17" x14ac:dyDescent="0.3">
      <c r="A2053" s="6" t="s">
        <v>4389</v>
      </c>
      <c r="B2053" s="6" t="s">
        <v>4390</v>
      </c>
      <c r="C2053" s="6" t="s">
        <v>6</v>
      </c>
      <c r="D2053" s="6" t="s">
        <v>4391</v>
      </c>
      <c r="E2053" s="8" t="s">
        <v>59</v>
      </c>
      <c r="F2053" s="8">
        <v>0</v>
      </c>
      <c r="G2053" s="8">
        <v>3</v>
      </c>
      <c r="H2053" s="6" t="s">
        <v>344</v>
      </c>
      <c r="I2053" s="184" t="s">
        <v>11392</v>
      </c>
      <c r="J2053" s="184" t="s">
        <v>11392</v>
      </c>
      <c r="K2053" s="184" t="s">
        <v>11391</v>
      </c>
      <c r="L2053" s="8">
        <v>14</v>
      </c>
      <c r="M2053" s="116"/>
      <c r="P20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&lt;tr&gt;&lt;td&gt;60515-0100&lt;/td&gt;&lt;td&gt;Underdrain cleanout, 75mm&lt;/td&gt;&lt;td&gt;Each&lt;/td&gt;&lt;td&gt;UNDERDRAIN CLEANOUT, 3-INCH&lt;/td&gt;&lt;td&gt;EACH&lt;/td&gt;&lt;td&gt;0&lt;/td&gt;&lt;td&gt;3&lt;/td&gt;&lt;td&gt;N&lt;/td&gt;&lt;td&gt; &lt;/td&gt;&lt;td&gt;&lt;/td&gt;&lt;/tr&gt;</v>
      </c>
      <c r="Q2053" s="106" t="str">
        <f>IF(PayItems[[#This Row],[Date Added / Modified]]&gt;0,TEXT(PayItems[[#This Row],[Date Added / Modified]],"m/d/yyy"),"")</f>
        <v/>
      </c>
    </row>
    <row r="2054" spans="1:17" x14ac:dyDescent="0.3">
      <c r="A2054" s="6" t="s">
        <v>4392</v>
      </c>
      <c r="B2054" s="6" t="s">
        <v>4393</v>
      </c>
      <c r="C2054" s="6" t="s">
        <v>6</v>
      </c>
      <c r="D2054" s="6" t="s">
        <v>4394</v>
      </c>
      <c r="E2054" s="8" t="s">
        <v>59</v>
      </c>
      <c r="F2054" s="8">
        <v>0</v>
      </c>
      <c r="G2054" s="8">
        <v>3</v>
      </c>
      <c r="H2054" s="6" t="s">
        <v>344</v>
      </c>
      <c r="I2054" s="184" t="s">
        <v>11392</v>
      </c>
      <c r="J2054" s="184" t="s">
        <v>11392</v>
      </c>
      <c r="K2054" s="184" t="s">
        <v>11391</v>
      </c>
      <c r="L2054" s="8">
        <v>14</v>
      </c>
      <c r="M2054" s="116"/>
      <c r="P20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&lt;tr&gt;&lt;td&gt;60515-0200&lt;/td&gt;&lt;td&gt;Underdrain cleanout, 100mm&lt;/td&gt;&lt;td&gt;Each&lt;/td&gt;&lt;td&gt;UNDERDRAIN CLEANOUT, 4-INCH&lt;/td&gt;&lt;td&gt;EACH&lt;/td&gt;&lt;td&gt;0&lt;/td&gt;&lt;td&gt;3&lt;/td&gt;&lt;td&gt;N&lt;/td&gt;&lt;td&gt; &lt;/td&gt;&lt;td&gt;&lt;/td&gt;&lt;/tr&gt;</v>
      </c>
      <c r="Q2054" s="106" t="str">
        <f>IF(PayItems[[#This Row],[Date Added / Modified]]&gt;0,TEXT(PayItems[[#This Row],[Date Added / Modified]],"m/d/yyy"),"")</f>
        <v/>
      </c>
    </row>
    <row r="2055" spans="1:17" x14ac:dyDescent="0.3">
      <c r="A2055" s="6" t="s">
        <v>4395</v>
      </c>
      <c r="B2055" s="6" t="s">
        <v>4396</v>
      </c>
      <c r="C2055" s="6" t="s">
        <v>6</v>
      </c>
      <c r="D2055" s="6" t="s">
        <v>4397</v>
      </c>
      <c r="E2055" s="8" t="s">
        <v>59</v>
      </c>
      <c r="F2055" s="8">
        <v>0</v>
      </c>
      <c r="G2055" s="8">
        <v>3</v>
      </c>
      <c r="H2055" s="6" t="s">
        <v>344</v>
      </c>
      <c r="I2055" s="184" t="s">
        <v>11392</v>
      </c>
      <c r="J2055" s="184" t="s">
        <v>11392</v>
      </c>
      <c r="K2055" s="184" t="s">
        <v>11391</v>
      </c>
      <c r="L2055" s="8">
        <v>14</v>
      </c>
      <c r="M2055" s="116"/>
      <c r="P20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&lt;tr&gt;&lt;td&gt;60515-0300&lt;/td&gt;&lt;td&gt;Underdrain cleanout, 125mm&lt;/td&gt;&lt;td&gt;Each&lt;/td&gt;&lt;td&gt;UNDERDRAIN CLEANOUT, 5-INCH&lt;/td&gt;&lt;td&gt;EACH&lt;/td&gt;&lt;td&gt;0&lt;/td&gt;&lt;td&gt;3&lt;/td&gt;&lt;td&gt;N&lt;/td&gt;&lt;td&gt; &lt;/td&gt;&lt;td&gt;&lt;/td&gt;&lt;/tr&gt;</v>
      </c>
      <c r="Q2055" s="106" t="str">
        <f>IF(PayItems[[#This Row],[Date Added / Modified]]&gt;0,TEXT(PayItems[[#This Row],[Date Added / Modified]],"m/d/yyy"),"")</f>
        <v/>
      </c>
    </row>
    <row r="2056" spans="1:17" x14ac:dyDescent="0.3">
      <c r="A2056" s="6" t="s">
        <v>4398</v>
      </c>
      <c r="B2056" s="6" t="s">
        <v>4399</v>
      </c>
      <c r="C2056" s="6" t="s">
        <v>6</v>
      </c>
      <c r="D2056" s="6" t="s">
        <v>4400</v>
      </c>
      <c r="E2056" s="8" t="s">
        <v>59</v>
      </c>
      <c r="F2056" s="8">
        <v>0</v>
      </c>
      <c r="G2056" s="8">
        <v>3</v>
      </c>
      <c r="H2056" s="6" t="s">
        <v>344</v>
      </c>
      <c r="I2056" s="184" t="s">
        <v>11392</v>
      </c>
      <c r="J2056" s="184" t="s">
        <v>11392</v>
      </c>
      <c r="K2056" s="184" t="s">
        <v>11391</v>
      </c>
      <c r="L2056" s="8">
        <v>14</v>
      </c>
      <c r="M2056" s="116"/>
      <c r="P20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&lt;tr&gt;&lt;td&gt;60515-0400&lt;/td&gt;&lt;td&gt;Underdrain cleanout, 150mm&lt;/td&gt;&lt;td&gt;Each&lt;/td&gt;&lt;td&gt;UNDERDRAIN CLEANOUT, 6-INCH&lt;/td&gt;&lt;td&gt;EACH&lt;/td&gt;&lt;td&gt;0&lt;/td&gt;&lt;td&gt;3&lt;/td&gt;&lt;td&gt;N&lt;/td&gt;&lt;td&gt; &lt;/td&gt;&lt;td&gt;&lt;/td&gt;&lt;/tr&gt;</v>
      </c>
      <c r="Q2056" s="106" t="str">
        <f>IF(PayItems[[#This Row],[Date Added / Modified]]&gt;0,TEXT(PayItems[[#This Row],[Date Added / Modified]],"m/d/yyy"),"")</f>
        <v/>
      </c>
    </row>
    <row r="2057" spans="1:17" x14ac:dyDescent="0.3">
      <c r="A2057" s="6" t="s">
        <v>4401</v>
      </c>
      <c r="B2057" s="6" t="s">
        <v>4402</v>
      </c>
      <c r="C2057" s="6" t="s">
        <v>6</v>
      </c>
      <c r="D2057" s="6" t="s">
        <v>4403</v>
      </c>
      <c r="E2057" s="8" t="s">
        <v>59</v>
      </c>
      <c r="F2057" s="8">
        <v>0</v>
      </c>
      <c r="G2057" s="8">
        <v>3</v>
      </c>
      <c r="H2057" s="6" t="s">
        <v>344</v>
      </c>
      <c r="I2057" s="184" t="s">
        <v>11392</v>
      </c>
      <c r="J2057" s="184" t="s">
        <v>11392</v>
      </c>
      <c r="K2057" s="184" t="s">
        <v>11391</v>
      </c>
      <c r="L2057" s="8">
        <v>14</v>
      </c>
      <c r="M2057" s="116"/>
      <c r="P20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&lt;tr&gt;&lt;td&gt;60515-0500&lt;/td&gt;&lt;td&gt;Underdrain cleanout, 200mm&lt;/td&gt;&lt;td&gt;Each&lt;/td&gt;&lt;td&gt;UNDERDRAIN CLEANOUT, 8-INCH&lt;/td&gt;&lt;td&gt;EACH&lt;/td&gt;&lt;td&gt;0&lt;/td&gt;&lt;td&gt;3&lt;/td&gt;&lt;td&gt;N&lt;/td&gt;&lt;td&gt; &lt;/td&gt;&lt;td&gt;&lt;/td&gt;&lt;/tr&gt;</v>
      </c>
      <c r="Q2057" s="106" t="str">
        <f>IF(PayItems[[#This Row],[Date Added / Modified]]&gt;0,TEXT(PayItems[[#This Row],[Date Added / Modified]],"m/d/yyy"),"")</f>
        <v/>
      </c>
    </row>
    <row r="2058" spans="1:17" x14ac:dyDescent="0.3">
      <c r="A2058" s="6" t="s">
        <v>4404</v>
      </c>
      <c r="B2058" s="6" t="s">
        <v>4405</v>
      </c>
      <c r="C2058" s="6" t="s">
        <v>6</v>
      </c>
      <c r="D2058" s="6" t="s">
        <v>4406</v>
      </c>
      <c r="E2058" s="8" t="s">
        <v>59</v>
      </c>
      <c r="F2058" s="8">
        <v>0</v>
      </c>
      <c r="G2058" s="8">
        <v>3</v>
      </c>
      <c r="H2058" s="6" t="s">
        <v>344</v>
      </c>
      <c r="I2058" s="184" t="s">
        <v>11392</v>
      </c>
      <c r="J2058" s="184" t="s">
        <v>11392</v>
      </c>
      <c r="K2058" s="184" t="s">
        <v>11391</v>
      </c>
      <c r="L2058" s="8">
        <v>14</v>
      </c>
      <c r="M2058" s="116"/>
      <c r="P20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&lt;tr&gt;&lt;td&gt;60515-0550&lt;/td&gt;&lt;td&gt;Underdrain cleanout, 250mm&lt;/td&gt;&lt;td&gt;Each&lt;/td&gt;&lt;td&gt;UNDERDRAIN CLEANOUT, 10-INCH&lt;/td&gt;&lt;td&gt;EACH&lt;/td&gt;&lt;td&gt;0&lt;/td&gt;&lt;td&gt;3&lt;/td&gt;&lt;td&gt;N&lt;/td&gt;&lt;td&gt; &lt;/td&gt;&lt;td&gt;&lt;/td&gt;&lt;/tr&gt;</v>
      </c>
      <c r="Q2058" s="106" t="str">
        <f>IF(PayItems[[#This Row],[Date Added / Modified]]&gt;0,TEXT(PayItems[[#This Row],[Date Added / Modified]],"m/d/yyy"),"")</f>
        <v/>
      </c>
    </row>
    <row r="2059" spans="1:17" x14ac:dyDescent="0.3">
      <c r="A2059" s="6" t="s">
        <v>4407</v>
      </c>
      <c r="B2059" s="6" t="s">
        <v>4408</v>
      </c>
      <c r="C2059" s="6" t="s">
        <v>6</v>
      </c>
      <c r="D2059" s="6" t="s">
        <v>4409</v>
      </c>
      <c r="E2059" s="8" t="s">
        <v>59</v>
      </c>
      <c r="F2059" s="8">
        <v>0</v>
      </c>
      <c r="G2059" s="8">
        <v>3</v>
      </c>
      <c r="H2059" s="6" t="s">
        <v>344</v>
      </c>
      <c r="I2059" s="184" t="s">
        <v>11392</v>
      </c>
      <c r="J2059" s="184" t="s">
        <v>11392</v>
      </c>
      <c r="K2059" s="184" t="s">
        <v>11391</v>
      </c>
      <c r="L2059" s="8">
        <v>14</v>
      </c>
      <c r="M2059" s="116"/>
      <c r="P20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&lt;tr&gt;&lt;td&gt;60515-0600&lt;/td&gt;&lt;td&gt;Underdrain cleanout, 300mm&lt;/td&gt;&lt;td&gt;Each&lt;/td&gt;&lt;td&gt;UNDERDRAIN CLEANOUT, 12-INCH&lt;/td&gt;&lt;td&gt;EACH&lt;/td&gt;&lt;td&gt;0&lt;/td&gt;&lt;td&gt;3&lt;/td&gt;&lt;td&gt;N&lt;/td&gt;&lt;td&gt; &lt;/td&gt;&lt;td&gt;&lt;/td&gt;&lt;/tr&gt;</v>
      </c>
      <c r="Q2059" s="106" t="str">
        <f>IF(PayItems[[#This Row],[Date Added / Modified]]&gt;0,TEXT(PayItems[[#This Row],[Date Added / Modified]],"m/d/yyy"),"")</f>
        <v/>
      </c>
    </row>
    <row r="2060" spans="1:17" x14ac:dyDescent="0.3">
      <c r="A2060" s="6" t="s">
        <v>4410</v>
      </c>
      <c r="B2060" s="6" t="s">
        <v>4411</v>
      </c>
      <c r="C2060" s="6" t="s">
        <v>113</v>
      </c>
      <c r="D2060" s="6" t="s">
        <v>4412</v>
      </c>
      <c r="E2060" s="8" t="s">
        <v>65</v>
      </c>
      <c r="F2060" s="8">
        <v>0</v>
      </c>
      <c r="G2060" s="8">
        <v>3</v>
      </c>
      <c r="H2060" s="6" t="s">
        <v>344</v>
      </c>
      <c r="I2060" s="184" t="s">
        <v>11392</v>
      </c>
      <c r="J2060" s="184" t="s">
        <v>11392</v>
      </c>
      <c r="K2060" s="184" t="s">
        <v>11391</v>
      </c>
      <c r="L2060" s="8">
        <v>14</v>
      </c>
      <c r="M2060" s="116"/>
      <c r="P20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&lt;tr&gt;&lt;td&gt;60520-0000&lt;/td&gt;&lt;td&gt;Granular backfill&lt;/td&gt;&lt;td&gt;m3&lt;/td&gt;&lt;td&gt;GRANULAR BACKFILL&lt;/td&gt;&lt;td&gt;CUYD&lt;/td&gt;&lt;td&gt;0&lt;/td&gt;&lt;td&gt;3&lt;/td&gt;&lt;td&gt;N&lt;/td&gt;&lt;td&gt; &lt;/td&gt;&lt;td&gt;&lt;/td&gt;&lt;/tr&gt;</v>
      </c>
      <c r="Q2060" s="106" t="str">
        <f>IF(PayItems[[#This Row],[Date Added / Modified]]&gt;0,TEXT(PayItems[[#This Row],[Date Added / Modified]],"m/d/yyy"),"")</f>
        <v/>
      </c>
    </row>
    <row r="2061" spans="1:17" x14ac:dyDescent="0.3">
      <c r="A2061" s="6" t="s">
        <v>4413</v>
      </c>
      <c r="B2061" s="6" t="s">
        <v>4411</v>
      </c>
      <c r="C2061" s="6" t="s">
        <v>124</v>
      </c>
      <c r="D2061" s="6" t="s">
        <v>4412</v>
      </c>
      <c r="E2061" s="8" t="s">
        <v>66</v>
      </c>
      <c r="F2061" s="8">
        <v>0</v>
      </c>
      <c r="G2061" s="8">
        <v>3</v>
      </c>
      <c r="H2061" s="6" t="s">
        <v>344</v>
      </c>
      <c r="I2061" s="184" t="s">
        <v>11392</v>
      </c>
      <c r="J2061" s="184" t="s">
        <v>11392</v>
      </c>
      <c r="K2061" s="184" t="s">
        <v>11391</v>
      </c>
      <c r="L2061" s="8">
        <v>14</v>
      </c>
      <c r="M2061" s="116"/>
      <c r="P20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&lt;tr&gt;&lt;td&gt;60521-0000&lt;/td&gt;&lt;td&gt;Granular backfill&lt;/td&gt;&lt;td&gt;t&lt;/td&gt;&lt;td&gt;GRANULAR BACKFILL&lt;/td&gt;&lt;td&gt;TON&lt;/td&gt;&lt;td&gt;0&lt;/td&gt;&lt;td&gt;3&lt;/td&gt;&lt;td&gt;N&lt;/td&gt;&lt;td&gt; &lt;/td&gt;&lt;td&gt;&lt;/td&gt;&lt;/tr&gt;</v>
      </c>
      <c r="Q2061" s="106" t="str">
        <f>IF(PayItems[[#This Row],[Date Added / Modified]]&gt;0,TEXT(PayItems[[#This Row],[Date Added / Modified]],"m/d/yyy"),"")</f>
        <v/>
      </c>
    </row>
    <row r="2062" spans="1:17" x14ac:dyDescent="0.3">
      <c r="A2062" s="6" t="s">
        <v>4414</v>
      </c>
      <c r="B2062" s="6" t="s">
        <v>4415</v>
      </c>
      <c r="C2062" s="6" t="s">
        <v>113</v>
      </c>
      <c r="D2062" s="6" t="s">
        <v>4416</v>
      </c>
      <c r="E2062" s="8" t="s">
        <v>65</v>
      </c>
      <c r="F2062" s="8">
        <v>0</v>
      </c>
      <c r="G2062" s="8">
        <v>3</v>
      </c>
      <c r="H2062" s="6" t="s">
        <v>344</v>
      </c>
      <c r="I2062" s="184" t="s">
        <v>11392</v>
      </c>
      <c r="J2062" s="184" t="s">
        <v>11392</v>
      </c>
      <c r="K2062" s="184" t="s">
        <v>11391</v>
      </c>
      <c r="L2062" s="8">
        <v>14</v>
      </c>
      <c r="M2062" s="116"/>
      <c r="P20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&lt;tr&gt;&lt;td&gt;60522-0000&lt;/td&gt;&lt;td&gt;Sand&lt;/td&gt;&lt;td&gt;m3&lt;/td&gt;&lt;td&gt;SAND&lt;/td&gt;&lt;td&gt;CUYD&lt;/td&gt;&lt;td&gt;0&lt;/td&gt;&lt;td&gt;3&lt;/td&gt;&lt;td&gt;N&lt;/td&gt;&lt;td&gt; &lt;/td&gt;&lt;td&gt;&lt;/td&gt;&lt;/tr&gt;</v>
      </c>
      <c r="Q2062" s="106" t="str">
        <f>IF(PayItems[[#This Row],[Date Added / Modified]]&gt;0,TEXT(PayItems[[#This Row],[Date Added / Modified]],"m/d/yyy"),"")</f>
        <v/>
      </c>
    </row>
    <row r="2063" spans="1:17" x14ac:dyDescent="0.3">
      <c r="A2063" s="6" t="s">
        <v>4417</v>
      </c>
      <c r="B2063" s="6" t="s">
        <v>4418</v>
      </c>
      <c r="C2063" s="6" t="s">
        <v>109</v>
      </c>
      <c r="D2063" s="6" t="s">
        <v>4419</v>
      </c>
      <c r="E2063" s="8" t="s">
        <v>62</v>
      </c>
      <c r="F2063" s="8">
        <v>0</v>
      </c>
      <c r="G2063" s="8">
        <v>3</v>
      </c>
      <c r="H2063" s="6" t="s">
        <v>344</v>
      </c>
      <c r="I2063" s="184" t="s">
        <v>11392</v>
      </c>
      <c r="J2063" s="184" t="s">
        <v>11392</v>
      </c>
      <c r="K2063" s="184" t="s">
        <v>11391</v>
      </c>
      <c r="L2063" s="8">
        <v>14</v>
      </c>
      <c r="M2063" s="116"/>
      <c r="P20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&lt;tr&gt;&lt;td&gt;60525-0000&lt;/td&gt;&lt;td&gt;Subdrainage blanket&lt;/td&gt;&lt;td&gt;m2&lt;/td&gt;&lt;td&gt;SUBDRAINAGE BLANKET&lt;/td&gt;&lt;td&gt;SQYD&lt;/td&gt;&lt;td&gt;0&lt;/td&gt;&lt;td&gt;3&lt;/td&gt;&lt;td&gt;N&lt;/td&gt;&lt;td&gt; &lt;/td&gt;&lt;td&gt;&lt;/td&gt;&lt;/tr&gt;</v>
      </c>
      <c r="Q2063" s="106" t="str">
        <f>IF(PayItems[[#This Row],[Date Added / Modified]]&gt;0,TEXT(PayItems[[#This Row],[Date Added / Modified]],"m/d/yyy"),"")</f>
        <v/>
      </c>
    </row>
    <row r="2064" spans="1:17" x14ac:dyDescent="0.3">
      <c r="A2064" s="6" t="s">
        <v>4420</v>
      </c>
      <c r="B2064" s="8" t="s">
        <v>4421</v>
      </c>
      <c r="C2064" s="6" t="s">
        <v>110</v>
      </c>
      <c r="D2064" s="8" t="s">
        <v>4422</v>
      </c>
      <c r="E2064" s="8" t="s">
        <v>63</v>
      </c>
      <c r="F2064" s="8">
        <v>0</v>
      </c>
      <c r="G2064" s="8">
        <v>3</v>
      </c>
      <c r="H2064" s="6" t="s">
        <v>344</v>
      </c>
      <c r="I2064" s="184" t="s">
        <v>11392</v>
      </c>
      <c r="J2064" s="184" t="s">
        <v>11392</v>
      </c>
      <c r="K2064" s="184" t="s">
        <v>11391</v>
      </c>
      <c r="L2064" s="8">
        <v>14</v>
      </c>
      <c r="M2064" s="116"/>
      <c r="P20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&lt;tr&gt;&lt;td&gt;60526-0000&lt;/td&gt;&lt;td&gt;Drainage chase&lt;/td&gt;&lt;td&gt;m&lt;/td&gt;&lt;td&gt;DRAINAGE CHASE&lt;/td&gt;&lt;td&gt;LNFT&lt;/td&gt;&lt;td&gt;0&lt;/td&gt;&lt;td&gt;3&lt;/td&gt;&lt;td&gt;N&lt;/td&gt;&lt;td&gt; &lt;/td&gt;&lt;td&gt;&lt;/td&gt;&lt;/tr&gt;</v>
      </c>
      <c r="Q2064" s="106" t="str">
        <f>IF(PayItems[[#This Row],[Date Added / Modified]]&gt;0,TEXT(PayItems[[#This Row],[Date Added / Modified]],"m/d/yyy"),"")</f>
        <v/>
      </c>
    </row>
    <row r="2065" spans="1:17" x14ac:dyDescent="0.3">
      <c r="A2065" s="6" t="s">
        <v>4423</v>
      </c>
      <c r="B2065" s="6" t="s">
        <v>4424</v>
      </c>
      <c r="C2065" s="6" t="s">
        <v>6</v>
      </c>
      <c r="D2065" s="6" t="s">
        <v>4425</v>
      </c>
      <c r="E2065" s="8" t="s">
        <v>59</v>
      </c>
      <c r="F2065" s="8">
        <v>0</v>
      </c>
      <c r="G2065" s="8">
        <v>3</v>
      </c>
      <c r="H2065" s="6" t="s">
        <v>344</v>
      </c>
      <c r="I2065" s="184" t="s">
        <v>11392</v>
      </c>
      <c r="J2065" s="184" t="s">
        <v>11392</v>
      </c>
      <c r="K2065" s="184" t="s">
        <v>11391</v>
      </c>
      <c r="L2065" s="8">
        <v>14</v>
      </c>
      <c r="M2065" s="116"/>
      <c r="P20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&lt;tr&gt;&lt;td&gt;60601-0000&lt;/td&gt;&lt;td&gt;Spillway assembly&lt;/td&gt;&lt;td&gt;Each&lt;/td&gt;&lt;td&gt;SPILLWAY ASSEMBLY&lt;/td&gt;&lt;td&gt;EACH&lt;/td&gt;&lt;td&gt;0&lt;/td&gt;&lt;td&gt;3&lt;/td&gt;&lt;td&gt;N&lt;/td&gt;&lt;td&gt; &lt;/td&gt;&lt;td&gt;&lt;/td&gt;&lt;/tr&gt;</v>
      </c>
      <c r="Q2065" s="106" t="str">
        <f>IF(PayItems[[#This Row],[Date Added / Modified]]&gt;0,TEXT(PayItems[[#This Row],[Date Added / Modified]],"m/d/yyy"),"")</f>
        <v/>
      </c>
    </row>
    <row r="2066" spans="1:17" x14ac:dyDescent="0.3">
      <c r="A2066" s="6" t="s">
        <v>4426</v>
      </c>
      <c r="B2066" s="6" t="s">
        <v>4427</v>
      </c>
      <c r="C2066" s="6" t="s">
        <v>6</v>
      </c>
      <c r="D2066" s="6" t="s">
        <v>4428</v>
      </c>
      <c r="E2066" s="8" t="s">
        <v>59</v>
      </c>
      <c r="F2066" s="8">
        <v>0</v>
      </c>
      <c r="G2066" s="8">
        <v>3</v>
      </c>
      <c r="H2066" s="6" t="s">
        <v>344</v>
      </c>
      <c r="I2066" s="184" t="s">
        <v>11392</v>
      </c>
      <c r="J2066" s="184" t="s">
        <v>11392</v>
      </c>
      <c r="K2066" s="184" t="s">
        <v>11391</v>
      </c>
      <c r="L2066" s="8">
        <v>14</v>
      </c>
      <c r="M2066" s="116"/>
      <c r="P20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&lt;tr&gt;&lt;td&gt;60602-0100&lt;/td&gt;&lt;td&gt;Pipe anchor assembly, 150mm&lt;/td&gt;&lt;td&gt;Each&lt;/td&gt;&lt;td&gt;PIPE ANCHOR ASSEMBLY, 6-INCH&lt;/td&gt;&lt;td&gt;EACH&lt;/td&gt;&lt;td&gt;0&lt;/td&gt;&lt;td&gt;3&lt;/td&gt;&lt;td&gt;N&lt;/td&gt;&lt;td&gt; &lt;/td&gt;&lt;td&gt;&lt;/td&gt;&lt;/tr&gt;</v>
      </c>
      <c r="Q2066" s="106" t="str">
        <f>IF(PayItems[[#This Row],[Date Added / Modified]]&gt;0,TEXT(PayItems[[#This Row],[Date Added / Modified]],"m/d/yyy"),"")</f>
        <v/>
      </c>
    </row>
    <row r="2067" spans="1:17" x14ac:dyDescent="0.3">
      <c r="A2067" s="6" t="s">
        <v>4429</v>
      </c>
      <c r="B2067" s="6" t="s">
        <v>4430</v>
      </c>
      <c r="C2067" s="6" t="s">
        <v>6</v>
      </c>
      <c r="D2067" s="6" t="s">
        <v>4431</v>
      </c>
      <c r="E2067" s="8" t="s">
        <v>59</v>
      </c>
      <c r="F2067" s="8">
        <v>0</v>
      </c>
      <c r="G2067" s="8">
        <v>3</v>
      </c>
      <c r="H2067" s="6" t="s">
        <v>344</v>
      </c>
      <c r="I2067" s="184" t="s">
        <v>11392</v>
      </c>
      <c r="J2067" s="184" t="s">
        <v>11392</v>
      </c>
      <c r="K2067" s="184" t="s">
        <v>11391</v>
      </c>
      <c r="L2067" s="8">
        <v>14</v>
      </c>
      <c r="M2067" s="116"/>
      <c r="P20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&lt;tr&gt;&lt;td&gt;60602-0200&lt;/td&gt;&lt;td&gt;Pipe anchor assembly, 200mm&lt;/td&gt;&lt;td&gt;Each&lt;/td&gt;&lt;td&gt;PIPE ANCHOR ASSEMBLY, 8-INCH&lt;/td&gt;&lt;td&gt;EACH&lt;/td&gt;&lt;td&gt;0&lt;/td&gt;&lt;td&gt;3&lt;/td&gt;&lt;td&gt;N&lt;/td&gt;&lt;td&gt; &lt;/td&gt;&lt;td&gt;&lt;/td&gt;&lt;/tr&gt;</v>
      </c>
      <c r="Q2067" s="106" t="str">
        <f>IF(PayItems[[#This Row],[Date Added / Modified]]&gt;0,TEXT(PayItems[[#This Row],[Date Added / Modified]],"m/d/yyy"),"")</f>
        <v/>
      </c>
    </row>
    <row r="2068" spans="1:17" x14ac:dyDescent="0.3">
      <c r="A2068" s="6" t="s">
        <v>4432</v>
      </c>
      <c r="B2068" s="6" t="s">
        <v>4433</v>
      </c>
      <c r="C2068" s="6" t="s">
        <v>6</v>
      </c>
      <c r="D2068" s="6" t="s">
        <v>4434</v>
      </c>
      <c r="E2068" s="8" t="s">
        <v>59</v>
      </c>
      <c r="F2068" s="8">
        <v>0</v>
      </c>
      <c r="G2068" s="8">
        <v>3</v>
      </c>
      <c r="H2068" s="6" t="s">
        <v>344</v>
      </c>
      <c r="I2068" s="184" t="s">
        <v>11392</v>
      </c>
      <c r="J2068" s="184" t="s">
        <v>11392</v>
      </c>
      <c r="K2068" s="184" t="s">
        <v>11391</v>
      </c>
      <c r="L2068" s="8">
        <v>14</v>
      </c>
      <c r="M2068" s="116"/>
      <c r="P20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&lt;tr&gt;&lt;td&gt;60602-0300&lt;/td&gt;&lt;td&gt;Pipe anchor assembly, 300mm&lt;/td&gt;&lt;td&gt;Each&lt;/td&gt;&lt;td&gt;PIPE ANCHOR ASSEMBLY, 12-INCH&lt;/td&gt;&lt;td&gt;EACH&lt;/td&gt;&lt;td&gt;0&lt;/td&gt;&lt;td&gt;3&lt;/td&gt;&lt;td&gt;N&lt;/td&gt;&lt;td&gt; &lt;/td&gt;&lt;td&gt;&lt;/td&gt;&lt;/tr&gt;</v>
      </c>
      <c r="Q2068" s="106" t="str">
        <f>IF(PayItems[[#This Row],[Date Added / Modified]]&gt;0,TEXT(PayItems[[#This Row],[Date Added / Modified]],"m/d/yyy"),"")</f>
        <v/>
      </c>
    </row>
    <row r="2069" spans="1:17" x14ac:dyDescent="0.3">
      <c r="A2069" s="6" t="s">
        <v>4435</v>
      </c>
      <c r="B2069" s="6" t="s">
        <v>4436</v>
      </c>
      <c r="C2069" s="6" t="s">
        <v>6</v>
      </c>
      <c r="D2069" s="6" t="s">
        <v>4437</v>
      </c>
      <c r="E2069" s="8" t="s">
        <v>59</v>
      </c>
      <c r="F2069" s="8">
        <v>0</v>
      </c>
      <c r="G2069" s="8">
        <v>3</v>
      </c>
      <c r="H2069" s="6" t="s">
        <v>344</v>
      </c>
      <c r="I2069" s="184" t="s">
        <v>11392</v>
      </c>
      <c r="J2069" s="184" t="s">
        <v>11392</v>
      </c>
      <c r="K2069" s="184" t="s">
        <v>11391</v>
      </c>
      <c r="L2069" s="8">
        <v>14</v>
      </c>
      <c r="M2069" s="116"/>
      <c r="P20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&lt;tr&gt;&lt;td&gt;60602-0400&lt;/td&gt;&lt;td&gt;Pipe anchor assembly, 375mm&lt;/td&gt;&lt;td&gt;Each&lt;/td&gt;&lt;td&gt;PIPE ANCHOR ASSEMBLY, 15-INCH&lt;/td&gt;&lt;td&gt;EACH&lt;/td&gt;&lt;td&gt;0&lt;/td&gt;&lt;td&gt;3&lt;/td&gt;&lt;td&gt;N&lt;/td&gt;&lt;td&gt; &lt;/td&gt;&lt;td&gt;&lt;/td&gt;&lt;/tr&gt;</v>
      </c>
      <c r="Q2069" s="106" t="str">
        <f>IF(PayItems[[#This Row],[Date Added / Modified]]&gt;0,TEXT(PayItems[[#This Row],[Date Added / Modified]],"m/d/yyy"),"")</f>
        <v/>
      </c>
    </row>
    <row r="2070" spans="1:17" x14ac:dyDescent="0.3">
      <c r="A2070" s="6" t="s">
        <v>4438</v>
      </c>
      <c r="B2070" s="6" t="s">
        <v>4439</v>
      </c>
      <c r="C2070" s="6" t="s">
        <v>6</v>
      </c>
      <c r="D2070" s="6" t="s">
        <v>4440</v>
      </c>
      <c r="E2070" s="8" t="s">
        <v>59</v>
      </c>
      <c r="F2070" s="8">
        <v>0</v>
      </c>
      <c r="G2070" s="8">
        <v>3</v>
      </c>
      <c r="H2070" s="6" t="s">
        <v>344</v>
      </c>
      <c r="I2070" s="184" t="s">
        <v>11392</v>
      </c>
      <c r="J2070" s="184" t="s">
        <v>11392</v>
      </c>
      <c r="K2070" s="184" t="s">
        <v>11391</v>
      </c>
      <c r="L2070" s="8">
        <v>14</v>
      </c>
      <c r="M2070" s="116"/>
      <c r="P20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&lt;tr&gt;&lt;td&gt;60602-0500&lt;/td&gt;&lt;td&gt;Pipe anchor assembly, 450mm&lt;/td&gt;&lt;td&gt;Each&lt;/td&gt;&lt;td&gt;PIPE ANCHOR ASSEMBLY, 18-INCH&lt;/td&gt;&lt;td&gt;EACH&lt;/td&gt;&lt;td&gt;0&lt;/td&gt;&lt;td&gt;3&lt;/td&gt;&lt;td&gt;N&lt;/td&gt;&lt;td&gt; &lt;/td&gt;&lt;td&gt;&lt;/td&gt;&lt;/tr&gt;</v>
      </c>
      <c r="Q2070" s="106" t="str">
        <f>IF(PayItems[[#This Row],[Date Added / Modified]]&gt;0,TEXT(PayItems[[#This Row],[Date Added / Modified]],"m/d/yyy"),"")</f>
        <v/>
      </c>
    </row>
    <row r="2071" spans="1:17" x14ac:dyDescent="0.3">
      <c r="A2071" s="6" t="s">
        <v>4441</v>
      </c>
      <c r="B2071" s="6" t="s">
        <v>4442</v>
      </c>
      <c r="C2071" s="6" t="s">
        <v>6</v>
      </c>
      <c r="D2071" s="6" t="s">
        <v>4443</v>
      </c>
      <c r="E2071" s="8" t="s">
        <v>59</v>
      </c>
      <c r="F2071" s="8">
        <v>0</v>
      </c>
      <c r="G2071" s="8">
        <v>3</v>
      </c>
      <c r="H2071" s="6" t="s">
        <v>344</v>
      </c>
      <c r="I2071" s="184" t="s">
        <v>11392</v>
      </c>
      <c r="J2071" s="184" t="s">
        <v>11392</v>
      </c>
      <c r="K2071" s="184" t="s">
        <v>11391</v>
      </c>
      <c r="L2071" s="8">
        <v>14</v>
      </c>
      <c r="M2071" s="116"/>
      <c r="P20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&lt;tr&gt;&lt;td&gt;60602-0600&lt;/td&gt;&lt;td&gt;Pipe anchor assembly, 525mm&lt;/td&gt;&lt;td&gt;Each&lt;/td&gt;&lt;td&gt;PIPE ANCHOR ASSEMBLY, 21-INCH&lt;/td&gt;&lt;td&gt;EACH&lt;/td&gt;&lt;td&gt;0&lt;/td&gt;&lt;td&gt;3&lt;/td&gt;&lt;td&gt;N&lt;/td&gt;&lt;td&gt; &lt;/td&gt;&lt;td&gt;&lt;/td&gt;&lt;/tr&gt;</v>
      </c>
      <c r="Q2071" s="106" t="str">
        <f>IF(PayItems[[#This Row],[Date Added / Modified]]&gt;0,TEXT(PayItems[[#This Row],[Date Added / Modified]],"m/d/yyy"),"")</f>
        <v/>
      </c>
    </row>
    <row r="2072" spans="1:17" x14ac:dyDescent="0.3">
      <c r="A2072" s="6" t="s">
        <v>4444</v>
      </c>
      <c r="B2072" s="6" t="s">
        <v>4445</v>
      </c>
      <c r="C2072" s="6" t="s">
        <v>6</v>
      </c>
      <c r="D2072" s="6" t="s">
        <v>4446</v>
      </c>
      <c r="E2072" s="8" t="s">
        <v>59</v>
      </c>
      <c r="F2072" s="8">
        <v>0</v>
      </c>
      <c r="G2072" s="8">
        <v>3</v>
      </c>
      <c r="H2072" s="6" t="s">
        <v>344</v>
      </c>
      <c r="I2072" s="184" t="s">
        <v>11392</v>
      </c>
      <c r="J2072" s="184" t="s">
        <v>11392</v>
      </c>
      <c r="K2072" s="184" t="s">
        <v>11391</v>
      </c>
      <c r="L2072" s="8">
        <v>14</v>
      </c>
      <c r="M2072" s="116"/>
      <c r="P20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&lt;tr&gt;&lt;td&gt;60602-0700&lt;/td&gt;&lt;td&gt;Pipe anchor assembly, 600mm&lt;/td&gt;&lt;td&gt;Each&lt;/td&gt;&lt;td&gt;PIPE ANCHOR ASSEMBLY, 24-INCH&lt;/td&gt;&lt;td&gt;EACH&lt;/td&gt;&lt;td&gt;0&lt;/td&gt;&lt;td&gt;3&lt;/td&gt;&lt;td&gt;N&lt;/td&gt;&lt;td&gt; &lt;/td&gt;&lt;td&gt;&lt;/td&gt;&lt;/tr&gt;</v>
      </c>
      <c r="Q2072" s="106" t="str">
        <f>IF(PayItems[[#This Row],[Date Added / Modified]]&gt;0,TEXT(PayItems[[#This Row],[Date Added / Modified]],"m/d/yyy"),"")</f>
        <v/>
      </c>
    </row>
    <row r="2073" spans="1:17" x14ac:dyDescent="0.3">
      <c r="A2073" s="6" t="s">
        <v>4447</v>
      </c>
      <c r="B2073" s="6" t="s">
        <v>4448</v>
      </c>
      <c r="C2073" s="6" t="s">
        <v>6</v>
      </c>
      <c r="D2073" s="6" t="s">
        <v>4449</v>
      </c>
      <c r="E2073" s="8" t="s">
        <v>59</v>
      </c>
      <c r="F2073" s="8">
        <v>0</v>
      </c>
      <c r="G2073" s="8">
        <v>3</v>
      </c>
      <c r="H2073" s="6" t="s">
        <v>344</v>
      </c>
      <c r="I2073" s="184" t="s">
        <v>11392</v>
      </c>
      <c r="J2073" s="184" t="s">
        <v>11392</v>
      </c>
      <c r="K2073" s="184" t="s">
        <v>11391</v>
      </c>
      <c r="L2073" s="8">
        <v>14</v>
      </c>
      <c r="M2073" s="116"/>
      <c r="P20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&lt;tr&gt;&lt;td&gt;60602-0800&lt;/td&gt;&lt;td&gt;Pipe anchor assembly, 750mm&lt;/td&gt;&lt;td&gt;Each&lt;/td&gt;&lt;td&gt;PIPE ANCHOR ASSEMBLY, 30-INCH&lt;/td&gt;&lt;td&gt;EACH&lt;/td&gt;&lt;td&gt;0&lt;/td&gt;&lt;td&gt;3&lt;/td&gt;&lt;td&gt;N&lt;/td&gt;&lt;td&gt; &lt;/td&gt;&lt;td&gt;&lt;/td&gt;&lt;/tr&gt;</v>
      </c>
      <c r="Q2073" s="106" t="str">
        <f>IF(PayItems[[#This Row],[Date Added / Modified]]&gt;0,TEXT(PayItems[[#This Row],[Date Added / Modified]],"m/d/yyy"),"")</f>
        <v/>
      </c>
    </row>
    <row r="2074" spans="1:17" x14ac:dyDescent="0.3">
      <c r="A2074" s="6" t="s">
        <v>4450</v>
      </c>
      <c r="B2074" s="6" t="s">
        <v>4451</v>
      </c>
      <c r="C2074" s="6" t="s">
        <v>6</v>
      </c>
      <c r="D2074" s="6" t="s">
        <v>4452</v>
      </c>
      <c r="E2074" s="8" t="s">
        <v>59</v>
      </c>
      <c r="F2074" s="8">
        <v>0</v>
      </c>
      <c r="G2074" s="8">
        <v>3</v>
      </c>
      <c r="H2074" s="6" t="s">
        <v>344</v>
      </c>
      <c r="I2074" s="184" t="s">
        <v>11392</v>
      </c>
      <c r="J2074" s="184" t="s">
        <v>11392</v>
      </c>
      <c r="K2074" s="184" t="s">
        <v>11391</v>
      </c>
      <c r="L2074" s="8">
        <v>14</v>
      </c>
      <c r="M2074" s="116"/>
      <c r="P20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&lt;tr&gt;&lt;td&gt;60602-0900&lt;/td&gt;&lt;td&gt;Pipe anchor assembly, 900mm&lt;/td&gt;&lt;td&gt;Each&lt;/td&gt;&lt;td&gt;PIPE ANCHOR ASSEMBLY, 36-INCH&lt;/td&gt;&lt;td&gt;EACH&lt;/td&gt;&lt;td&gt;0&lt;/td&gt;&lt;td&gt;3&lt;/td&gt;&lt;td&gt;N&lt;/td&gt;&lt;td&gt; &lt;/td&gt;&lt;td&gt;&lt;/td&gt;&lt;/tr&gt;</v>
      </c>
      <c r="Q2074" s="106" t="str">
        <f>IF(PayItems[[#This Row],[Date Added / Modified]]&gt;0,TEXT(PayItems[[#This Row],[Date Added / Modified]],"m/d/yyy"),"")</f>
        <v/>
      </c>
    </row>
    <row r="2075" spans="1:17" x14ac:dyDescent="0.3">
      <c r="A2075" s="6" t="s">
        <v>4453</v>
      </c>
      <c r="B2075" s="6" t="s">
        <v>4454</v>
      </c>
      <c r="C2075" s="6" t="s">
        <v>6</v>
      </c>
      <c r="D2075" s="6" t="s">
        <v>4455</v>
      </c>
      <c r="E2075" s="8" t="s">
        <v>59</v>
      </c>
      <c r="F2075" s="8">
        <v>0</v>
      </c>
      <c r="G2075" s="8">
        <v>3</v>
      </c>
      <c r="H2075" s="6" t="s">
        <v>344</v>
      </c>
      <c r="I2075" s="184" t="s">
        <v>11392</v>
      </c>
      <c r="J2075" s="184" t="s">
        <v>11392</v>
      </c>
      <c r="K2075" s="184" t="s">
        <v>11391</v>
      </c>
      <c r="L2075" s="8">
        <v>14</v>
      </c>
      <c r="M2075" s="116"/>
      <c r="P20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&lt;tr&gt;&lt;td&gt;60602-1000&lt;/td&gt;&lt;td&gt;Pipe anchor assembly, 1050mm&lt;/td&gt;&lt;td&gt;Each&lt;/td&gt;&lt;td&gt;PIPE ANCHOR ASSEMBLY, 42-INCH&lt;/td&gt;&lt;td&gt;EACH&lt;/td&gt;&lt;td&gt;0&lt;/td&gt;&lt;td&gt;3&lt;/td&gt;&lt;td&gt;N&lt;/td&gt;&lt;td&gt; &lt;/td&gt;&lt;td&gt;&lt;/td&gt;&lt;/tr&gt;</v>
      </c>
      <c r="Q2075" s="106" t="str">
        <f>IF(PayItems[[#This Row],[Date Added / Modified]]&gt;0,TEXT(PayItems[[#This Row],[Date Added / Modified]],"m/d/yyy"),"")</f>
        <v/>
      </c>
    </row>
    <row r="2076" spans="1:17" x14ac:dyDescent="0.3">
      <c r="A2076" s="6" t="s">
        <v>4456</v>
      </c>
      <c r="B2076" s="6" t="s">
        <v>4457</v>
      </c>
      <c r="C2076" s="6" t="s">
        <v>6</v>
      </c>
      <c r="D2076" s="6" t="s">
        <v>4458</v>
      </c>
      <c r="E2076" s="8" t="s">
        <v>59</v>
      </c>
      <c r="F2076" s="8">
        <v>0</v>
      </c>
      <c r="G2076" s="8">
        <v>3</v>
      </c>
      <c r="H2076" s="6" t="s">
        <v>344</v>
      </c>
      <c r="I2076" s="184" t="s">
        <v>11392</v>
      </c>
      <c r="J2076" s="184" t="s">
        <v>11392</v>
      </c>
      <c r="K2076" s="184" t="s">
        <v>11391</v>
      </c>
      <c r="L2076" s="8">
        <v>14</v>
      </c>
      <c r="M2076" s="116"/>
      <c r="P20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&lt;tr&gt;&lt;td&gt;60602-1100&lt;/td&gt;&lt;td&gt;Pipe anchor assembly, 1200mm&lt;/td&gt;&lt;td&gt;Each&lt;/td&gt;&lt;td&gt;PIPE ANCHOR ASSEMBLY, 48-INCH&lt;/td&gt;&lt;td&gt;EACH&lt;/td&gt;&lt;td&gt;0&lt;/td&gt;&lt;td&gt;3&lt;/td&gt;&lt;td&gt;N&lt;/td&gt;&lt;td&gt; &lt;/td&gt;&lt;td&gt;&lt;/td&gt;&lt;/tr&gt;</v>
      </c>
      <c r="Q2076" s="106" t="str">
        <f>IF(PayItems[[#This Row],[Date Added / Modified]]&gt;0,TEXT(PayItems[[#This Row],[Date Added / Modified]],"m/d/yyy"),"")</f>
        <v/>
      </c>
    </row>
    <row r="2077" spans="1:17" x14ac:dyDescent="0.3">
      <c r="A2077" s="6" t="s">
        <v>4459</v>
      </c>
      <c r="B2077" s="6" t="s">
        <v>4460</v>
      </c>
      <c r="C2077" s="6" t="s">
        <v>6</v>
      </c>
      <c r="D2077" s="6" t="s">
        <v>4461</v>
      </c>
      <c r="E2077" s="8" t="s">
        <v>59</v>
      </c>
      <c r="F2077" s="8">
        <v>0</v>
      </c>
      <c r="G2077" s="8">
        <v>3</v>
      </c>
      <c r="H2077" s="6" t="s">
        <v>344</v>
      </c>
      <c r="I2077" s="184" t="s">
        <v>11392</v>
      </c>
      <c r="J2077" s="184" t="s">
        <v>11392</v>
      </c>
      <c r="K2077" s="184" t="s">
        <v>11391</v>
      </c>
      <c r="L2077" s="8">
        <v>14</v>
      </c>
      <c r="M2077" s="116"/>
      <c r="P20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&lt;tr&gt;&lt;td&gt;60602-1150&lt;/td&gt;&lt;td&gt;Pipe anchor assembly, 1350mm&lt;/td&gt;&lt;td&gt;Each&lt;/td&gt;&lt;td&gt;PIPE ANCHOR ASSEMBLY, 54-INCH&lt;/td&gt;&lt;td&gt;EACH&lt;/td&gt;&lt;td&gt;0&lt;/td&gt;&lt;td&gt;3&lt;/td&gt;&lt;td&gt;N&lt;/td&gt;&lt;td&gt; &lt;/td&gt;&lt;td&gt;&lt;/td&gt;&lt;/tr&gt;</v>
      </c>
      <c r="Q2077" s="106" t="str">
        <f>IF(PayItems[[#This Row],[Date Added / Modified]]&gt;0,TEXT(PayItems[[#This Row],[Date Added / Modified]],"m/d/yyy"),"")</f>
        <v/>
      </c>
    </row>
    <row r="2078" spans="1:17" x14ac:dyDescent="0.3">
      <c r="A2078" s="6" t="s">
        <v>4462</v>
      </c>
      <c r="B2078" s="6" t="s">
        <v>4463</v>
      </c>
      <c r="C2078" s="6" t="s">
        <v>6</v>
      </c>
      <c r="D2078" s="6" t="s">
        <v>4464</v>
      </c>
      <c r="E2078" s="8" t="s">
        <v>59</v>
      </c>
      <c r="F2078" s="8">
        <v>0</v>
      </c>
      <c r="G2078" s="8">
        <v>3</v>
      </c>
      <c r="H2078" s="6" t="s">
        <v>344</v>
      </c>
      <c r="I2078" s="184" t="s">
        <v>11392</v>
      </c>
      <c r="J2078" s="184" t="s">
        <v>11392</v>
      </c>
      <c r="K2078" s="184" t="s">
        <v>11391</v>
      </c>
      <c r="L2078" s="8">
        <v>14</v>
      </c>
      <c r="M2078" s="116"/>
      <c r="P20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&lt;tr&gt;&lt;td&gt;60602-1200&lt;/td&gt;&lt;td&gt;Pipe anchor assembly, 1500mm&lt;/td&gt;&lt;td&gt;Each&lt;/td&gt;&lt;td&gt;PIPE ANCHOR ASSEMBLY, 60-INCH&lt;/td&gt;&lt;td&gt;EACH&lt;/td&gt;&lt;td&gt;0&lt;/td&gt;&lt;td&gt;3&lt;/td&gt;&lt;td&gt;N&lt;/td&gt;&lt;td&gt; &lt;/td&gt;&lt;td&gt;&lt;/td&gt;&lt;/tr&gt;</v>
      </c>
      <c r="Q2078" s="106" t="str">
        <f>IF(PayItems[[#This Row],[Date Added / Modified]]&gt;0,TEXT(PayItems[[#This Row],[Date Added / Modified]],"m/d/yyy"),"")</f>
        <v/>
      </c>
    </row>
    <row r="2079" spans="1:17" x14ac:dyDescent="0.3">
      <c r="A2079" s="6" t="s">
        <v>4465</v>
      </c>
      <c r="B2079" s="6" t="s">
        <v>4466</v>
      </c>
      <c r="C2079" s="6" t="s">
        <v>6</v>
      </c>
      <c r="D2079" s="6" t="s">
        <v>4467</v>
      </c>
      <c r="E2079" s="8" t="s">
        <v>59</v>
      </c>
      <c r="F2079" s="8">
        <v>0</v>
      </c>
      <c r="G2079" s="8">
        <v>3</v>
      </c>
      <c r="H2079" s="6" t="s">
        <v>344</v>
      </c>
      <c r="I2079" s="184" t="s">
        <v>11392</v>
      </c>
      <c r="J2079" s="184" t="s">
        <v>11392</v>
      </c>
      <c r="K2079" s="184" t="s">
        <v>11391</v>
      </c>
      <c r="L2079" s="8">
        <v>14</v>
      </c>
      <c r="M2079" s="116"/>
      <c r="P20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&lt;tr&gt;&lt;td&gt;60602-1300&lt;/td&gt;&lt;td&gt;Pipe anchor assembly, 1800mm&lt;/td&gt;&lt;td&gt;Each&lt;/td&gt;&lt;td&gt;PIPE ANCHOR ASSEMBLY, 72-INCH&lt;/td&gt;&lt;td&gt;EACH&lt;/td&gt;&lt;td&gt;0&lt;/td&gt;&lt;td&gt;3&lt;/td&gt;&lt;td&gt;N&lt;/td&gt;&lt;td&gt; &lt;/td&gt;&lt;td&gt;&lt;/td&gt;&lt;/tr&gt;</v>
      </c>
      <c r="Q2079" s="106" t="str">
        <f>IF(PayItems[[#This Row],[Date Added / Modified]]&gt;0,TEXT(PayItems[[#This Row],[Date Added / Modified]],"m/d/yyy"),"")</f>
        <v/>
      </c>
    </row>
    <row r="2080" spans="1:17" x14ac:dyDescent="0.3">
      <c r="A2080" s="6" t="s">
        <v>4468</v>
      </c>
      <c r="B2080" s="6" t="s">
        <v>4469</v>
      </c>
      <c r="C2080" s="6" t="s">
        <v>6</v>
      </c>
      <c r="D2080" s="6" t="s">
        <v>4470</v>
      </c>
      <c r="E2080" s="8" t="s">
        <v>59</v>
      </c>
      <c r="F2080" s="8">
        <v>0</v>
      </c>
      <c r="G2080" s="8">
        <v>3</v>
      </c>
      <c r="H2080" s="6" t="s">
        <v>344</v>
      </c>
      <c r="I2080" s="184" t="s">
        <v>11392</v>
      </c>
      <c r="J2080" s="184" t="s">
        <v>11392</v>
      </c>
      <c r="K2080" s="184" t="s">
        <v>11391</v>
      </c>
      <c r="L2080" s="8">
        <v>14</v>
      </c>
      <c r="M2080" s="116"/>
      <c r="P20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&lt;tr&gt;&lt;td&gt;60602-1400&lt;/td&gt;&lt;td&gt;Pipe anchor assembly, 2100mm&lt;/td&gt;&lt;td&gt;Each&lt;/td&gt;&lt;td&gt;PIPE ANCHOR ASSEMBLY, 84-INCH&lt;/td&gt;&lt;td&gt;EACH&lt;/td&gt;&lt;td&gt;0&lt;/td&gt;&lt;td&gt;3&lt;/td&gt;&lt;td&gt;N&lt;/td&gt;&lt;td&gt; &lt;/td&gt;&lt;td&gt;&lt;/td&gt;&lt;/tr&gt;</v>
      </c>
      <c r="Q2080" s="106" t="str">
        <f>IF(PayItems[[#This Row],[Date Added / Modified]]&gt;0,TEXT(PayItems[[#This Row],[Date Added / Modified]],"m/d/yyy"),"")</f>
        <v/>
      </c>
    </row>
    <row r="2081" spans="1:17" x14ac:dyDescent="0.3">
      <c r="A2081" s="6" t="s">
        <v>4471</v>
      </c>
      <c r="B2081" s="6" t="s">
        <v>4472</v>
      </c>
      <c r="C2081" s="6" t="s">
        <v>110</v>
      </c>
      <c r="D2081" s="6" t="s">
        <v>4473</v>
      </c>
      <c r="E2081" s="8" t="s">
        <v>63</v>
      </c>
      <c r="F2081" s="8">
        <v>0</v>
      </c>
      <c r="G2081" s="8">
        <v>3</v>
      </c>
      <c r="H2081" s="6" t="s">
        <v>344</v>
      </c>
      <c r="I2081" s="184" t="s">
        <v>11392</v>
      </c>
      <c r="J2081" s="184" t="s">
        <v>11392</v>
      </c>
      <c r="K2081" s="184" t="s">
        <v>11391</v>
      </c>
      <c r="L2081" s="8">
        <v>14</v>
      </c>
      <c r="M2081" s="116"/>
      <c r="P20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&lt;tr&gt;&lt;td&gt;60701-1000&lt;/td&gt;&lt;td&gt;Removing, cleaning, and stockpiling culvert&lt;/td&gt;&lt;td&gt;m&lt;/td&gt;&lt;td&gt;REMOVING, CLEANING, AND STOCKPILING CULVERT&lt;/td&gt;&lt;td&gt;LNFT&lt;/td&gt;&lt;td&gt;0&lt;/td&gt;&lt;td&gt;3&lt;/td&gt;&lt;td&gt;N&lt;/td&gt;&lt;td&gt; &lt;/td&gt;&lt;td&gt;&lt;/td&gt;&lt;/tr&gt;</v>
      </c>
      <c r="Q2081" s="106" t="str">
        <f>IF(PayItems[[#This Row],[Date Added / Modified]]&gt;0,TEXT(PayItems[[#This Row],[Date Added / Modified]],"m/d/yyy"),"")</f>
        <v/>
      </c>
    </row>
    <row r="2082" spans="1:17" x14ac:dyDescent="0.3">
      <c r="A2082" s="6" t="s">
        <v>4474</v>
      </c>
      <c r="B2082" s="6" t="s">
        <v>4475</v>
      </c>
      <c r="C2082" s="6" t="s">
        <v>110</v>
      </c>
      <c r="D2082" s="6" t="s">
        <v>4476</v>
      </c>
      <c r="E2082" s="8" t="s">
        <v>63</v>
      </c>
      <c r="F2082" s="8">
        <v>0</v>
      </c>
      <c r="G2082" s="8">
        <v>3</v>
      </c>
      <c r="H2082" s="6" t="s">
        <v>344</v>
      </c>
      <c r="I2082" s="184" t="s">
        <v>11392</v>
      </c>
      <c r="J2082" s="184" t="s">
        <v>11392</v>
      </c>
      <c r="K2082" s="184" t="s">
        <v>11391</v>
      </c>
      <c r="L2082" s="8">
        <v>14</v>
      </c>
      <c r="M2082" s="116"/>
      <c r="P20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&lt;tr&gt;&lt;td&gt;60702-1000&lt;/td&gt;&lt;td&gt;Removing, cleaning, and relaying culvert&lt;/td&gt;&lt;td&gt;m&lt;/td&gt;&lt;td&gt;REMOVING, CLEANING, AND RELAYING CULVERT&lt;/td&gt;&lt;td&gt;LNFT&lt;/td&gt;&lt;td&gt;0&lt;/td&gt;&lt;td&gt;3&lt;/td&gt;&lt;td&gt;N&lt;/td&gt;&lt;td&gt; &lt;/td&gt;&lt;td&gt;&lt;/td&gt;&lt;/tr&gt;</v>
      </c>
      <c r="Q2082" s="106" t="str">
        <f>IF(PayItems[[#This Row],[Date Added / Modified]]&gt;0,TEXT(PayItems[[#This Row],[Date Added / Modified]],"m/d/yyy"),"")</f>
        <v/>
      </c>
    </row>
    <row r="2083" spans="1:17" x14ac:dyDescent="0.3">
      <c r="A2083" s="6" t="s">
        <v>4477</v>
      </c>
      <c r="B2083" s="6" t="s">
        <v>4478</v>
      </c>
      <c r="C2083" s="6" t="s">
        <v>110</v>
      </c>
      <c r="D2083" s="6" t="s">
        <v>4479</v>
      </c>
      <c r="E2083" s="8" t="s">
        <v>63</v>
      </c>
      <c r="F2083" s="8">
        <v>0</v>
      </c>
      <c r="G2083" s="8">
        <v>3</v>
      </c>
      <c r="H2083" s="6" t="s">
        <v>344</v>
      </c>
      <c r="I2083" s="184" t="s">
        <v>11392</v>
      </c>
      <c r="J2083" s="184" t="s">
        <v>11392</v>
      </c>
      <c r="K2083" s="184" t="s">
        <v>11391</v>
      </c>
      <c r="L2083" s="8">
        <v>14</v>
      </c>
      <c r="M2083" s="116"/>
      <c r="P20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&lt;tr&gt;&lt;td&gt;60703-0000&lt;/td&gt;&lt;td&gt;Cleaning culverts in place&lt;/td&gt;&lt;td&gt;m&lt;/td&gt;&lt;td&gt;CLEANING CULVERTS IN PLACE&lt;/td&gt;&lt;td&gt;LNFT&lt;/td&gt;&lt;td&gt;0&lt;/td&gt;&lt;td&gt;3&lt;/td&gt;&lt;td&gt;N&lt;/td&gt;&lt;td&gt; &lt;/td&gt;&lt;td&gt;&lt;/td&gt;&lt;/tr&gt;</v>
      </c>
      <c r="Q2083" s="106" t="str">
        <f>IF(PayItems[[#This Row],[Date Added / Modified]]&gt;0,TEXT(PayItems[[#This Row],[Date Added / Modified]],"m/d/yyy"),"")</f>
        <v/>
      </c>
    </row>
    <row r="2084" spans="1:17" x14ac:dyDescent="0.3">
      <c r="A2084" s="6" t="s">
        <v>4480</v>
      </c>
      <c r="B2084" s="6" t="s">
        <v>4481</v>
      </c>
      <c r="C2084" s="6" t="s">
        <v>6</v>
      </c>
      <c r="D2084" s="6" t="s">
        <v>4482</v>
      </c>
      <c r="E2084" s="8" t="s">
        <v>59</v>
      </c>
      <c r="F2084" s="8">
        <v>0</v>
      </c>
      <c r="G2084" s="8">
        <v>3</v>
      </c>
      <c r="H2084" s="6" t="s">
        <v>344</v>
      </c>
      <c r="I2084" s="184" t="s">
        <v>11392</v>
      </c>
      <c r="J2084" s="184" t="s">
        <v>11392</v>
      </c>
      <c r="K2084" s="184" t="s">
        <v>11391</v>
      </c>
      <c r="L2084" s="8">
        <v>14</v>
      </c>
      <c r="M2084" s="116"/>
      <c r="P20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&lt;tr&gt;&lt;td&gt;60704-0000&lt;/td&gt;&lt;td&gt;Cleaning culvert in place&lt;/td&gt;&lt;td&gt;Each&lt;/td&gt;&lt;td&gt;CLEANING CULVERT IN PLACE&lt;/td&gt;&lt;td&gt;EACH&lt;/td&gt;&lt;td&gt;0&lt;/td&gt;&lt;td&gt;3&lt;/td&gt;&lt;td&gt;N&lt;/td&gt;&lt;td&gt; &lt;/td&gt;&lt;td&gt;&lt;/td&gt;&lt;/tr&gt;</v>
      </c>
      <c r="Q2084" s="106" t="str">
        <f>IF(PayItems[[#This Row],[Date Added / Modified]]&gt;0,TEXT(PayItems[[#This Row],[Date Added / Modified]],"m/d/yyy"),"")</f>
        <v/>
      </c>
    </row>
    <row r="2085" spans="1:17" x14ac:dyDescent="0.3">
      <c r="A2085" s="6" t="s">
        <v>4483</v>
      </c>
      <c r="B2085" s="6" t="s">
        <v>9437</v>
      </c>
      <c r="C2085" s="6" t="s">
        <v>6</v>
      </c>
      <c r="D2085" s="6" t="s">
        <v>9438</v>
      </c>
      <c r="E2085" s="8" t="s">
        <v>59</v>
      </c>
      <c r="F2085" s="8">
        <v>0</v>
      </c>
      <c r="G2085" s="8">
        <v>3</v>
      </c>
      <c r="H2085" s="6" t="s">
        <v>344</v>
      </c>
      <c r="I2085" s="184" t="s">
        <v>11392</v>
      </c>
      <c r="J2085" s="184" t="s">
        <v>11392</v>
      </c>
      <c r="K2085" s="184" t="s">
        <v>11391</v>
      </c>
      <c r="L2085" s="8">
        <v>14</v>
      </c>
      <c r="M2085" s="116"/>
      <c r="P20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&lt;tr&gt;&lt;td&gt;60705-0000&lt;/td&gt;&lt;td&gt;Repairing drainage structure&lt;/td&gt;&lt;td&gt;Each&lt;/td&gt;&lt;td&gt;REPAIRING DRAINAGE STRUCTURE&lt;/td&gt;&lt;td&gt;EACH&lt;/td&gt;&lt;td&gt;0&lt;/td&gt;&lt;td&gt;3&lt;/td&gt;&lt;td&gt;N&lt;/td&gt;&lt;td&gt; &lt;/td&gt;&lt;td&gt;&lt;/td&gt;&lt;/tr&gt;</v>
      </c>
      <c r="Q2085" s="106" t="str">
        <f>IF(PayItems[[#This Row],[Date Added / Modified]]&gt;0,TEXT(PayItems[[#This Row],[Date Added / Modified]],"m/d/yyy"),"")</f>
        <v/>
      </c>
    </row>
    <row r="2086" spans="1:17" x14ac:dyDescent="0.3">
      <c r="A2086" s="6" t="s">
        <v>4484</v>
      </c>
      <c r="B2086" s="6" t="s">
        <v>4485</v>
      </c>
      <c r="C2086" s="6" t="s">
        <v>6</v>
      </c>
      <c r="D2086" s="6" t="s">
        <v>4486</v>
      </c>
      <c r="E2086" s="8" t="s">
        <v>59</v>
      </c>
      <c r="F2086" s="8">
        <v>0</v>
      </c>
      <c r="G2086" s="8">
        <v>3</v>
      </c>
      <c r="H2086" s="6" t="s">
        <v>344</v>
      </c>
      <c r="I2086" s="184" t="s">
        <v>11392</v>
      </c>
      <c r="J2086" s="184" t="s">
        <v>11392</v>
      </c>
      <c r="K2086" s="184" t="s">
        <v>11391</v>
      </c>
      <c r="L2086" s="8">
        <v>14</v>
      </c>
      <c r="M2086" s="116"/>
      <c r="P20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&lt;tr&gt;&lt;td&gt;60706-0000&lt;/td&gt;&lt;td&gt;Cleaning drainage structure&lt;/td&gt;&lt;td&gt;Each&lt;/td&gt;&lt;td&gt;CLEANING DRAINAGE STRUCTURE&lt;/td&gt;&lt;td&gt;EACH&lt;/td&gt;&lt;td&gt;0&lt;/td&gt;&lt;td&gt;3&lt;/td&gt;&lt;td&gt;N&lt;/td&gt;&lt;td&gt; &lt;/td&gt;&lt;td&gt;&lt;/td&gt;&lt;/tr&gt;</v>
      </c>
      <c r="Q2086" s="106" t="str">
        <f>IF(PayItems[[#This Row],[Date Added / Modified]]&gt;0,TEXT(PayItems[[#This Row],[Date Added / Modified]],"m/d/yyy"),"")</f>
        <v/>
      </c>
    </row>
    <row r="2087" spans="1:17" x14ac:dyDescent="0.3">
      <c r="A2087" s="6" t="s">
        <v>4487</v>
      </c>
      <c r="B2087" s="8" t="s">
        <v>4488</v>
      </c>
      <c r="C2087" s="6" t="s">
        <v>110</v>
      </c>
      <c r="D2087" s="8" t="s">
        <v>4489</v>
      </c>
      <c r="E2087" s="8" t="s">
        <v>63</v>
      </c>
      <c r="F2087" s="8">
        <v>0</v>
      </c>
      <c r="G2087" s="8">
        <v>3</v>
      </c>
      <c r="H2087" s="6" t="s">
        <v>344</v>
      </c>
      <c r="I2087" s="184" t="s">
        <v>11392</v>
      </c>
      <c r="J2087" s="184" t="s">
        <v>11392</v>
      </c>
      <c r="K2087" s="184" t="s">
        <v>11391</v>
      </c>
      <c r="L2087" s="8">
        <v>14</v>
      </c>
      <c r="M2087" s="116"/>
      <c r="P20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&lt;tr&gt;&lt;td&gt;60707-0100&lt;/td&gt;&lt;td&gt;Lining 300mm pipe culvert&lt;/td&gt;&lt;td&gt;m&lt;/td&gt;&lt;td&gt;LINING 12-INCH PIPE CULVERT&lt;/td&gt;&lt;td&gt;LNFT&lt;/td&gt;&lt;td&gt;0&lt;/td&gt;&lt;td&gt;3&lt;/td&gt;&lt;td&gt;N&lt;/td&gt;&lt;td&gt; &lt;/td&gt;&lt;td&gt;&lt;/td&gt;&lt;/tr&gt;</v>
      </c>
      <c r="Q2087" s="106" t="str">
        <f>IF(PayItems[[#This Row],[Date Added / Modified]]&gt;0,TEXT(PayItems[[#This Row],[Date Added / Modified]],"m/d/yyy"),"")</f>
        <v/>
      </c>
    </row>
    <row r="2088" spans="1:17" x14ac:dyDescent="0.3">
      <c r="A2088" s="6" t="s">
        <v>4490</v>
      </c>
      <c r="B2088" s="8" t="s">
        <v>4491</v>
      </c>
      <c r="C2088" s="6" t="s">
        <v>110</v>
      </c>
      <c r="D2088" s="8" t="s">
        <v>4492</v>
      </c>
      <c r="E2088" s="8" t="s">
        <v>63</v>
      </c>
      <c r="F2088" s="8">
        <v>0</v>
      </c>
      <c r="G2088" s="8">
        <v>3</v>
      </c>
      <c r="H2088" s="6" t="s">
        <v>344</v>
      </c>
      <c r="I2088" s="184" t="s">
        <v>11392</v>
      </c>
      <c r="J2088" s="184" t="s">
        <v>11392</v>
      </c>
      <c r="K2088" s="184" t="s">
        <v>11391</v>
      </c>
      <c r="L2088" s="8">
        <v>14</v>
      </c>
      <c r="M2088" s="116"/>
      <c r="P20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&lt;tr&gt;&lt;td&gt;60707-0200&lt;/td&gt;&lt;td&gt;Lining 375mm pipe culvert&lt;/td&gt;&lt;td&gt;m&lt;/td&gt;&lt;td&gt;LINING 15-INCH PIPE CULVERT&lt;/td&gt;&lt;td&gt;LNFT&lt;/td&gt;&lt;td&gt;0&lt;/td&gt;&lt;td&gt;3&lt;/td&gt;&lt;td&gt;N&lt;/td&gt;&lt;td&gt; &lt;/td&gt;&lt;td&gt;&lt;/td&gt;&lt;/tr&gt;</v>
      </c>
      <c r="Q2088" s="106" t="str">
        <f>IF(PayItems[[#This Row],[Date Added / Modified]]&gt;0,TEXT(PayItems[[#This Row],[Date Added / Modified]],"m/d/yyy"),"")</f>
        <v/>
      </c>
    </row>
    <row r="2089" spans="1:17" x14ac:dyDescent="0.3">
      <c r="A2089" s="6" t="s">
        <v>4493</v>
      </c>
      <c r="B2089" s="8" t="s">
        <v>4494</v>
      </c>
      <c r="C2089" s="6" t="s">
        <v>110</v>
      </c>
      <c r="D2089" s="8" t="s">
        <v>4495</v>
      </c>
      <c r="E2089" s="8" t="s">
        <v>63</v>
      </c>
      <c r="F2089" s="8">
        <v>0</v>
      </c>
      <c r="G2089" s="8">
        <v>3</v>
      </c>
      <c r="H2089" s="6" t="s">
        <v>344</v>
      </c>
      <c r="I2089" s="184" t="s">
        <v>11392</v>
      </c>
      <c r="J2089" s="184" t="s">
        <v>11392</v>
      </c>
      <c r="K2089" s="184" t="s">
        <v>11391</v>
      </c>
      <c r="L2089" s="8">
        <v>14</v>
      </c>
      <c r="M2089" s="116"/>
      <c r="P20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&lt;tr&gt;&lt;td&gt;60707-0300&lt;/td&gt;&lt;td&gt;Lining 450mm pipe culvert&lt;/td&gt;&lt;td&gt;m&lt;/td&gt;&lt;td&gt;LINING 18-INCH PIPE CULVERT&lt;/td&gt;&lt;td&gt;LNFT&lt;/td&gt;&lt;td&gt;0&lt;/td&gt;&lt;td&gt;3&lt;/td&gt;&lt;td&gt;N&lt;/td&gt;&lt;td&gt; &lt;/td&gt;&lt;td&gt;&lt;/td&gt;&lt;/tr&gt;</v>
      </c>
      <c r="Q2089" s="106" t="str">
        <f>IF(PayItems[[#This Row],[Date Added / Modified]]&gt;0,TEXT(PayItems[[#This Row],[Date Added / Modified]],"m/d/yyy"),"")</f>
        <v/>
      </c>
    </row>
    <row r="2090" spans="1:17" x14ac:dyDescent="0.3">
      <c r="A2090" s="6" t="s">
        <v>4496</v>
      </c>
      <c r="B2090" s="8" t="s">
        <v>4497</v>
      </c>
      <c r="C2090" s="6" t="s">
        <v>110</v>
      </c>
      <c r="D2090" s="8" t="s">
        <v>4498</v>
      </c>
      <c r="E2090" s="8" t="s">
        <v>63</v>
      </c>
      <c r="F2090" s="8">
        <v>0</v>
      </c>
      <c r="G2090" s="8">
        <v>3</v>
      </c>
      <c r="H2090" s="6" t="s">
        <v>344</v>
      </c>
      <c r="I2090" s="184" t="s">
        <v>11392</v>
      </c>
      <c r="J2090" s="184" t="s">
        <v>11392</v>
      </c>
      <c r="K2090" s="184" t="s">
        <v>11391</v>
      </c>
      <c r="L2090" s="8">
        <v>14</v>
      </c>
      <c r="M2090" s="116"/>
      <c r="P20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&lt;tr&gt;&lt;td&gt;60707-0400&lt;/td&gt;&lt;td&gt;Lining 525mm pipe culvert&lt;/td&gt;&lt;td&gt;m&lt;/td&gt;&lt;td&gt;LINING 21-INCH PIPE CULVERT&lt;/td&gt;&lt;td&gt;LNFT&lt;/td&gt;&lt;td&gt;0&lt;/td&gt;&lt;td&gt;3&lt;/td&gt;&lt;td&gt;N&lt;/td&gt;&lt;td&gt; &lt;/td&gt;&lt;td&gt;&lt;/td&gt;&lt;/tr&gt;</v>
      </c>
      <c r="Q2090" s="106" t="str">
        <f>IF(PayItems[[#This Row],[Date Added / Modified]]&gt;0,TEXT(PayItems[[#This Row],[Date Added / Modified]],"m/d/yyy"),"")</f>
        <v/>
      </c>
    </row>
    <row r="2091" spans="1:17" x14ac:dyDescent="0.3">
      <c r="A2091" s="6" t="s">
        <v>4499</v>
      </c>
      <c r="B2091" s="8" t="s">
        <v>4500</v>
      </c>
      <c r="C2091" s="6" t="s">
        <v>110</v>
      </c>
      <c r="D2091" s="8" t="s">
        <v>4501</v>
      </c>
      <c r="E2091" s="8" t="s">
        <v>63</v>
      </c>
      <c r="F2091" s="8">
        <v>0</v>
      </c>
      <c r="G2091" s="8">
        <v>3</v>
      </c>
      <c r="H2091" s="6" t="s">
        <v>344</v>
      </c>
      <c r="I2091" s="184" t="s">
        <v>11392</v>
      </c>
      <c r="J2091" s="184" t="s">
        <v>11392</v>
      </c>
      <c r="K2091" s="184" t="s">
        <v>11391</v>
      </c>
      <c r="L2091" s="8">
        <v>14</v>
      </c>
      <c r="M2091" s="116"/>
      <c r="P20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&lt;tr&gt;&lt;td&gt;60707-0500&lt;/td&gt;&lt;td&gt;Lining 600mm pipe culvert&lt;/td&gt;&lt;td&gt;m&lt;/td&gt;&lt;td&gt;LINING 24-INCH PIPE CULVERT&lt;/td&gt;&lt;td&gt;LNFT&lt;/td&gt;&lt;td&gt;0&lt;/td&gt;&lt;td&gt;3&lt;/td&gt;&lt;td&gt;N&lt;/td&gt;&lt;td&gt; &lt;/td&gt;&lt;td&gt;&lt;/td&gt;&lt;/tr&gt;</v>
      </c>
      <c r="Q2091" s="106" t="str">
        <f>IF(PayItems[[#This Row],[Date Added / Modified]]&gt;0,TEXT(PayItems[[#This Row],[Date Added / Modified]],"m/d/yyy"),"")</f>
        <v/>
      </c>
    </row>
    <row r="2092" spans="1:17" x14ac:dyDescent="0.3">
      <c r="A2092" s="6" t="s">
        <v>4502</v>
      </c>
      <c r="B2092" s="8" t="s">
        <v>4503</v>
      </c>
      <c r="C2092" s="6" t="s">
        <v>110</v>
      </c>
      <c r="D2092" s="8" t="s">
        <v>4504</v>
      </c>
      <c r="E2092" s="8" t="s">
        <v>63</v>
      </c>
      <c r="F2092" s="8">
        <v>0</v>
      </c>
      <c r="G2092" s="8">
        <v>3</v>
      </c>
      <c r="H2092" s="6" t="s">
        <v>344</v>
      </c>
      <c r="I2092" s="184" t="s">
        <v>11392</v>
      </c>
      <c r="J2092" s="184" t="s">
        <v>11392</v>
      </c>
      <c r="K2092" s="184" t="s">
        <v>11391</v>
      </c>
      <c r="L2092" s="8">
        <v>14</v>
      </c>
      <c r="M2092" s="116"/>
      <c r="P20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&lt;tr&gt;&lt;td&gt;60707-0600&lt;/td&gt;&lt;td&gt;Lining 750mm pipe culvert&lt;/td&gt;&lt;td&gt;m&lt;/td&gt;&lt;td&gt;LINING 30-INCH PIPE CULVERT&lt;/td&gt;&lt;td&gt;LNFT&lt;/td&gt;&lt;td&gt;0&lt;/td&gt;&lt;td&gt;3&lt;/td&gt;&lt;td&gt;N&lt;/td&gt;&lt;td&gt; &lt;/td&gt;&lt;td&gt;&lt;/td&gt;&lt;/tr&gt;</v>
      </c>
      <c r="Q2092" s="106" t="str">
        <f>IF(PayItems[[#This Row],[Date Added / Modified]]&gt;0,TEXT(PayItems[[#This Row],[Date Added / Modified]],"m/d/yyy"),"")</f>
        <v/>
      </c>
    </row>
    <row r="2093" spans="1:17" x14ac:dyDescent="0.3">
      <c r="A2093" s="6" t="s">
        <v>4505</v>
      </c>
      <c r="B2093" s="8" t="s">
        <v>4506</v>
      </c>
      <c r="C2093" s="6" t="s">
        <v>110</v>
      </c>
      <c r="D2093" s="8" t="s">
        <v>4507</v>
      </c>
      <c r="E2093" s="8" t="s">
        <v>63</v>
      </c>
      <c r="F2093" s="8">
        <v>0</v>
      </c>
      <c r="G2093" s="8">
        <v>3</v>
      </c>
      <c r="H2093" s="6" t="s">
        <v>344</v>
      </c>
      <c r="I2093" s="184" t="s">
        <v>11392</v>
      </c>
      <c r="J2093" s="184" t="s">
        <v>11392</v>
      </c>
      <c r="K2093" s="184" t="s">
        <v>11391</v>
      </c>
      <c r="L2093" s="8">
        <v>14</v>
      </c>
      <c r="M2093" s="116"/>
      <c r="P20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&lt;tr&gt;&lt;td&gt;60707-0700&lt;/td&gt;&lt;td&gt;Lining 900mm pipe culvert&lt;/td&gt;&lt;td&gt;m&lt;/td&gt;&lt;td&gt;LINING 36-INCH PIPE CULVERT&lt;/td&gt;&lt;td&gt;LNFT&lt;/td&gt;&lt;td&gt;0&lt;/td&gt;&lt;td&gt;3&lt;/td&gt;&lt;td&gt;N&lt;/td&gt;&lt;td&gt; &lt;/td&gt;&lt;td&gt;&lt;/td&gt;&lt;/tr&gt;</v>
      </c>
      <c r="Q2093" s="106" t="str">
        <f>IF(PayItems[[#This Row],[Date Added / Modified]]&gt;0,TEXT(PayItems[[#This Row],[Date Added / Modified]],"m/d/yyy"),"")</f>
        <v/>
      </c>
    </row>
    <row r="2094" spans="1:17" x14ac:dyDescent="0.3">
      <c r="A2094" s="6" t="s">
        <v>4508</v>
      </c>
      <c r="B2094" s="8" t="s">
        <v>4509</v>
      </c>
      <c r="C2094" s="6" t="s">
        <v>110</v>
      </c>
      <c r="D2094" s="8" t="s">
        <v>4510</v>
      </c>
      <c r="E2094" s="8" t="s">
        <v>63</v>
      </c>
      <c r="F2094" s="8">
        <v>0</v>
      </c>
      <c r="G2094" s="8">
        <v>3</v>
      </c>
      <c r="H2094" s="6" t="s">
        <v>344</v>
      </c>
      <c r="I2094" s="184" t="s">
        <v>11392</v>
      </c>
      <c r="J2094" s="184" t="s">
        <v>11392</v>
      </c>
      <c r="K2094" s="184" t="s">
        <v>11391</v>
      </c>
      <c r="L2094" s="8">
        <v>14</v>
      </c>
      <c r="M2094" s="116"/>
      <c r="P20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&lt;tr&gt;&lt;td&gt;60707-0800&lt;/td&gt;&lt;td&gt;Lining 1050mm pipe culvert&lt;/td&gt;&lt;td&gt;m&lt;/td&gt;&lt;td&gt;LINING 42-INCH PIPE CULVERT&lt;/td&gt;&lt;td&gt;LNFT&lt;/td&gt;&lt;td&gt;0&lt;/td&gt;&lt;td&gt;3&lt;/td&gt;&lt;td&gt;N&lt;/td&gt;&lt;td&gt; &lt;/td&gt;&lt;td&gt;&lt;/td&gt;&lt;/tr&gt;</v>
      </c>
      <c r="Q2094" s="106" t="str">
        <f>IF(PayItems[[#This Row],[Date Added / Modified]]&gt;0,TEXT(PayItems[[#This Row],[Date Added / Modified]],"m/d/yyy"),"")</f>
        <v/>
      </c>
    </row>
    <row r="2095" spans="1:17" x14ac:dyDescent="0.3">
      <c r="A2095" s="6" t="s">
        <v>4511</v>
      </c>
      <c r="B2095" s="8" t="s">
        <v>4512</v>
      </c>
      <c r="C2095" s="6" t="s">
        <v>110</v>
      </c>
      <c r="D2095" s="8" t="s">
        <v>4513</v>
      </c>
      <c r="E2095" s="8" t="s">
        <v>63</v>
      </c>
      <c r="F2095" s="8">
        <v>0</v>
      </c>
      <c r="G2095" s="8">
        <v>3</v>
      </c>
      <c r="H2095" s="6" t="s">
        <v>344</v>
      </c>
      <c r="I2095" s="184" t="s">
        <v>11392</v>
      </c>
      <c r="J2095" s="184" t="s">
        <v>11392</v>
      </c>
      <c r="K2095" s="184" t="s">
        <v>11391</v>
      </c>
      <c r="L2095" s="8">
        <v>14</v>
      </c>
      <c r="M2095" s="116"/>
      <c r="P20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&lt;tr&gt;&lt;td&gt;60707-0900&lt;/td&gt;&lt;td&gt;Lining 1200mm pipe culvert&lt;/td&gt;&lt;td&gt;m&lt;/td&gt;&lt;td&gt;LINING 48-INCH PIPE CULVERT&lt;/td&gt;&lt;td&gt;LNFT&lt;/td&gt;&lt;td&gt;0&lt;/td&gt;&lt;td&gt;3&lt;/td&gt;&lt;td&gt;N&lt;/td&gt;&lt;td&gt; &lt;/td&gt;&lt;td&gt;&lt;/td&gt;&lt;/tr&gt;</v>
      </c>
      <c r="Q2095" s="106" t="str">
        <f>IF(PayItems[[#This Row],[Date Added / Modified]]&gt;0,TEXT(PayItems[[#This Row],[Date Added / Modified]],"m/d/yyy"),"")</f>
        <v/>
      </c>
    </row>
    <row r="2096" spans="1:17" x14ac:dyDescent="0.3">
      <c r="A2096" s="6" t="s">
        <v>4514</v>
      </c>
      <c r="B2096" s="8" t="s">
        <v>4515</v>
      </c>
      <c r="C2096" s="6" t="s">
        <v>110</v>
      </c>
      <c r="D2096" s="8" t="s">
        <v>4516</v>
      </c>
      <c r="E2096" s="8" t="s">
        <v>63</v>
      </c>
      <c r="F2096" s="8">
        <v>0</v>
      </c>
      <c r="G2096" s="8">
        <v>3</v>
      </c>
      <c r="H2096" s="6" t="s">
        <v>344</v>
      </c>
      <c r="I2096" s="184" t="s">
        <v>11392</v>
      </c>
      <c r="J2096" s="184" t="s">
        <v>11392</v>
      </c>
      <c r="K2096" s="184" t="s">
        <v>11391</v>
      </c>
      <c r="L2096" s="8">
        <v>14</v>
      </c>
      <c r="M2096" s="116"/>
      <c r="P20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&lt;tr&gt;&lt;td&gt;60707-1000&lt;/td&gt;&lt;td&gt;Lining 1350mm pipe culvert&lt;/td&gt;&lt;td&gt;m&lt;/td&gt;&lt;td&gt;LINING 54-INCH PIPE CULVERT&lt;/td&gt;&lt;td&gt;LNFT&lt;/td&gt;&lt;td&gt;0&lt;/td&gt;&lt;td&gt;3&lt;/td&gt;&lt;td&gt;N&lt;/td&gt;&lt;td&gt; &lt;/td&gt;&lt;td&gt;&lt;/td&gt;&lt;/tr&gt;</v>
      </c>
      <c r="Q2096" s="106" t="str">
        <f>IF(PayItems[[#This Row],[Date Added / Modified]]&gt;0,TEXT(PayItems[[#This Row],[Date Added / Modified]],"m/d/yyy"),"")</f>
        <v/>
      </c>
    </row>
    <row r="2097" spans="1:17" x14ac:dyDescent="0.3">
      <c r="A2097" s="6" t="s">
        <v>4517</v>
      </c>
      <c r="B2097" s="8" t="s">
        <v>4518</v>
      </c>
      <c r="C2097" s="6" t="s">
        <v>110</v>
      </c>
      <c r="D2097" s="8" t="s">
        <v>4519</v>
      </c>
      <c r="E2097" s="8" t="s">
        <v>63</v>
      </c>
      <c r="F2097" s="8">
        <v>0</v>
      </c>
      <c r="G2097" s="8">
        <v>3</v>
      </c>
      <c r="H2097" s="6" t="s">
        <v>344</v>
      </c>
      <c r="I2097" s="184" t="s">
        <v>11392</v>
      </c>
      <c r="J2097" s="184" t="s">
        <v>11392</v>
      </c>
      <c r="K2097" s="184" t="s">
        <v>11391</v>
      </c>
      <c r="L2097" s="8">
        <v>14</v>
      </c>
      <c r="M2097" s="116"/>
      <c r="P20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&lt;tr&gt;&lt;td&gt;60707-1100&lt;/td&gt;&lt;td&gt;Lining 1500mm pipe culvert&lt;/td&gt;&lt;td&gt;m&lt;/td&gt;&lt;td&gt;LINING 60-INCH PIPE CULVERT&lt;/td&gt;&lt;td&gt;LNFT&lt;/td&gt;&lt;td&gt;0&lt;/td&gt;&lt;td&gt;3&lt;/td&gt;&lt;td&gt;N&lt;/td&gt;&lt;td&gt; &lt;/td&gt;&lt;td&gt;&lt;/td&gt;&lt;/tr&gt;</v>
      </c>
      <c r="Q2097" s="106" t="str">
        <f>IF(PayItems[[#This Row],[Date Added / Modified]]&gt;0,TEXT(PayItems[[#This Row],[Date Added / Modified]],"m/d/yyy"),"")</f>
        <v/>
      </c>
    </row>
    <row r="2098" spans="1:17" x14ac:dyDescent="0.3">
      <c r="A2098" s="6" t="s">
        <v>4520</v>
      </c>
      <c r="B2098" s="8" t="s">
        <v>4521</v>
      </c>
      <c r="C2098" s="6" t="s">
        <v>110</v>
      </c>
      <c r="D2098" s="8" t="s">
        <v>4522</v>
      </c>
      <c r="E2098" s="8" t="s">
        <v>63</v>
      </c>
      <c r="F2098" s="8">
        <v>0</v>
      </c>
      <c r="G2098" s="8">
        <v>3</v>
      </c>
      <c r="H2098" s="6" t="s">
        <v>344</v>
      </c>
      <c r="I2098" s="184" t="s">
        <v>11392</v>
      </c>
      <c r="J2098" s="184" t="s">
        <v>11392</v>
      </c>
      <c r="K2098" s="184" t="s">
        <v>11391</v>
      </c>
      <c r="L2098" s="8">
        <v>14</v>
      </c>
      <c r="M2098" s="116"/>
      <c r="P20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&lt;tr&gt;&lt;td&gt;60707-1200&lt;/td&gt;&lt;td&gt;Lining 1650mm pipe culvert&lt;/td&gt;&lt;td&gt;m&lt;/td&gt;&lt;td&gt;LINING 66-INCH PIPE CULVERT&lt;/td&gt;&lt;td&gt;LNFT&lt;/td&gt;&lt;td&gt;0&lt;/td&gt;&lt;td&gt;3&lt;/td&gt;&lt;td&gt;N&lt;/td&gt;&lt;td&gt; &lt;/td&gt;&lt;td&gt;&lt;/td&gt;&lt;/tr&gt;</v>
      </c>
      <c r="Q2098" s="106" t="str">
        <f>IF(PayItems[[#This Row],[Date Added / Modified]]&gt;0,TEXT(PayItems[[#This Row],[Date Added / Modified]],"m/d/yyy"),"")</f>
        <v/>
      </c>
    </row>
    <row r="2099" spans="1:17" x14ac:dyDescent="0.3">
      <c r="A2099" s="6" t="s">
        <v>4523</v>
      </c>
      <c r="B2099" s="8" t="s">
        <v>4524</v>
      </c>
      <c r="C2099" s="6" t="s">
        <v>110</v>
      </c>
      <c r="D2099" s="8" t="s">
        <v>4525</v>
      </c>
      <c r="E2099" s="8" t="s">
        <v>63</v>
      </c>
      <c r="F2099" s="8">
        <v>0</v>
      </c>
      <c r="G2099" s="8">
        <v>3</v>
      </c>
      <c r="H2099" s="6" t="s">
        <v>344</v>
      </c>
      <c r="I2099" s="184" t="s">
        <v>11392</v>
      </c>
      <c r="J2099" s="184" t="s">
        <v>11392</v>
      </c>
      <c r="K2099" s="184" t="s">
        <v>11391</v>
      </c>
      <c r="L2099" s="8">
        <v>14</v>
      </c>
      <c r="M2099" s="116"/>
      <c r="P20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&lt;tr&gt;&lt;td&gt;60707-1300&lt;/td&gt;&lt;td&gt;Lining 1800mm pipe culvert&lt;/td&gt;&lt;td&gt;m&lt;/td&gt;&lt;td&gt;LINING 72-INCH PIPE CULVERT&lt;/td&gt;&lt;td&gt;LNFT&lt;/td&gt;&lt;td&gt;0&lt;/td&gt;&lt;td&gt;3&lt;/td&gt;&lt;td&gt;N&lt;/td&gt;&lt;td&gt; &lt;/td&gt;&lt;td&gt;&lt;/td&gt;&lt;/tr&gt;</v>
      </c>
      <c r="Q2099" s="106" t="str">
        <f>IF(PayItems[[#This Row],[Date Added / Modified]]&gt;0,TEXT(PayItems[[#This Row],[Date Added / Modified]],"m/d/yyy"),"")</f>
        <v/>
      </c>
    </row>
    <row r="2100" spans="1:17" x14ac:dyDescent="0.3">
      <c r="A2100" s="6" t="s">
        <v>4526</v>
      </c>
      <c r="B2100" s="8" t="s">
        <v>4527</v>
      </c>
      <c r="C2100" s="6" t="s">
        <v>6</v>
      </c>
      <c r="D2100" s="8" t="s">
        <v>4528</v>
      </c>
      <c r="E2100" s="8" t="s">
        <v>59</v>
      </c>
      <c r="F2100" s="8">
        <v>0</v>
      </c>
      <c r="G2100" s="8">
        <v>3</v>
      </c>
      <c r="H2100" s="6" t="s">
        <v>344</v>
      </c>
      <c r="I2100" s="184" t="s">
        <v>11392</v>
      </c>
      <c r="J2100" s="184" t="s">
        <v>11392</v>
      </c>
      <c r="K2100" s="184" t="s">
        <v>11391</v>
      </c>
      <c r="L2100" s="8">
        <v>14</v>
      </c>
      <c r="M2100" s="116"/>
      <c r="P21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&lt;tr&gt;&lt;td&gt;60708-0000&lt;/td&gt;&lt;td&gt;Concrete pipe joint repair&lt;/td&gt;&lt;td&gt;Each&lt;/td&gt;&lt;td&gt;CONCRETE PIPE JOINT REPAIR&lt;/td&gt;&lt;td&gt;EACH&lt;/td&gt;&lt;td&gt;0&lt;/td&gt;&lt;td&gt;3&lt;/td&gt;&lt;td&gt;N&lt;/td&gt;&lt;td&gt; &lt;/td&gt;&lt;td&gt;&lt;/td&gt;&lt;/tr&gt;</v>
      </c>
      <c r="Q2100" s="106" t="str">
        <f>IF(PayItems[[#This Row],[Date Added / Modified]]&gt;0,TEXT(PayItems[[#This Row],[Date Added / Modified]],"m/d/yyy"),"")</f>
        <v/>
      </c>
    </row>
    <row r="2101" spans="1:17" x14ac:dyDescent="0.3">
      <c r="A2101" s="6" t="s">
        <v>4529</v>
      </c>
      <c r="B2101" s="8" t="s">
        <v>4530</v>
      </c>
      <c r="C2101" s="6" t="s">
        <v>110</v>
      </c>
      <c r="D2101" s="8" t="s">
        <v>4531</v>
      </c>
      <c r="E2101" s="8" t="s">
        <v>63</v>
      </c>
      <c r="F2101" s="8">
        <v>0</v>
      </c>
      <c r="G2101" s="8">
        <v>3</v>
      </c>
      <c r="H2101" s="6" t="s">
        <v>344</v>
      </c>
      <c r="I2101" s="184" t="s">
        <v>11392</v>
      </c>
      <c r="J2101" s="184" t="s">
        <v>11392</v>
      </c>
      <c r="K2101" s="184" t="s">
        <v>11391</v>
      </c>
      <c r="L2101" s="8">
        <v>14</v>
      </c>
      <c r="M2101" s="116"/>
      <c r="P21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&lt;tr&gt;&lt;td&gt;60709-0000&lt;/td&gt;&lt;td&gt;Cleaning drainage structures in place&lt;/td&gt;&lt;td&gt;m&lt;/td&gt;&lt;td&gt;CLEANING DRAINAGE STRUCTURES IN PLACE&lt;/td&gt;&lt;td&gt;LNFT&lt;/td&gt;&lt;td&gt;0&lt;/td&gt;&lt;td&gt;3&lt;/td&gt;&lt;td&gt;N&lt;/td&gt;&lt;td&gt; &lt;/td&gt;&lt;td&gt;&lt;/td&gt;&lt;/tr&gt;</v>
      </c>
      <c r="Q2101" s="106" t="str">
        <f>IF(PayItems[[#This Row],[Date Added / Modified]]&gt;0,TEXT(PayItems[[#This Row],[Date Added / Modified]],"m/d/yyy"),"")</f>
        <v/>
      </c>
    </row>
    <row r="2102" spans="1:17" x14ac:dyDescent="0.3">
      <c r="A2102" s="6" t="s">
        <v>4532</v>
      </c>
      <c r="B2102" s="8" t="s">
        <v>9437</v>
      </c>
      <c r="C2102" s="6" t="s">
        <v>85</v>
      </c>
      <c r="D2102" s="8" t="s">
        <v>9438</v>
      </c>
      <c r="E2102" s="8" t="s">
        <v>85</v>
      </c>
      <c r="F2102" s="8">
        <v>0</v>
      </c>
      <c r="G2102" s="8">
        <v>3</v>
      </c>
      <c r="H2102" s="6" t="s">
        <v>344</v>
      </c>
      <c r="I2102" s="184" t="s">
        <v>11392</v>
      </c>
      <c r="J2102" s="184" t="s">
        <v>11392</v>
      </c>
      <c r="K2102" s="184" t="s">
        <v>11391</v>
      </c>
      <c r="L2102" s="8">
        <v>14</v>
      </c>
      <c r="M2102" s="116"/>
      <c r="P21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&lt;tr&gt;&lt;td&gt;60711-0000&lt;/td&gt;&lt;td&gt;Repairing drainage structure&lt;/td&gt;&lt;td&gt;LPSM&lt;/td&gt;&lt;td&gt;REPAIRING DRAINAGE STRUCTURE&lt;/td&gt;&lt;td&gt;LPSM&lt;/td&gt;&lt;td&gt;0&lt;/td&gt;&lt;td&gt;3&lt;/td&gt;&lt;td&gt;N&lt;/td&gt;&lt;td&gt; &lt;/td&gt;&lt;td&gt;&lt;/td&gt;&lt;/tr&gt;</v>
      </c>
      <c r="Q2102" s="106" t="str">
        <f>IF(PayItems[[#This Row],[Date Added / Modified]]&gt;0,TEXT(PayItems[[#This Row],[Date Added / Modified]],"m/d/yyy"),"")</f>
        <v/>
      </c>
    </row>
    <row r="2103" spans="1:17" x14ac:dyDescent="0.3">
      <c r="A2103" s="6" t="s">
        <v>4533</v>
      </c>
      <c r="B2103" s="8" t="s">
        <v>4534</v>
      </c>
      <c r="C2103" s="6" t="s">
        <v>109</v>
      </c>
      <c r="D2103" s="8" t="s">
        <v>4535</v>
      </c>
      <c r="E2103" s="8" t="s">
        <v>62</v>
      </c>
      <c r="F2103" s="8">
        <v>0</v>
      </c>
      <c r="G2103" s="8">
        <v>3</v>
      </c>
      <c r="H2103" s="6" t="s">
        <v>344</v>
      </c>
      <c r="I2103" s="184" t="s">
        <v>11392</v>
      </c>
      <c r="J2103" s="184" t="s">
        <v>11392</v>
      </c>
      <c r="K2103" s="184" t="s">
        <v>11391</v>
      </c>
      <c r="L2103" s="8">
        <v>14</v>
      </c>
      <c r="M2103" s="116"/>
      <c r="P21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&lt;tr&gt;&lt;td&gt;60801-0100&lt;/td&gt;&lt;td&gt;Paved waterway, type 1&lt;/td&gt;&lt;td&gt;m2&lt;/td&gt;&lt;td&gt;PAVED WATERWAY, TYPE 1&lt;/td&gt;&lt;td&gt;SQYD&lt;/td&gt;&lt;td&gt;0&lt;/td&gt;&lt;td&gt;3&lt;/td&gt;&lt;td&gt;N&lt;/td&gt;&lt;td&gt; &lt;/td&gt;&lt;td&gt;&lt;/td&gt;&lt;/tr&gt;</v>
      </c>
      <c r="Q2103" s="106" t="str">
        <f>IF(PayItems[[#This Row],[Date Added / Modified]]&gt;0,TEXT(PayItems[[#This Row],[Date Added / Modified]],"m/d/yyy"),"")</f>
        <v/>
      </c>
    </row>
    <row r="2104" spans="1:17" x14ac:dyDescent="0.3">
      <c r="A2104" s="6" t="s">
        <v>4536</v>
      </c>
      <c r="B2104" s="8" t="s">
        <v>4537</v>
      </c>
      <c r="C2104" s="6" t="s">
        <v>109</v>
      </c>
      <c r="D2104" s="8" t="s">
        <v>4538</v>
      </c>
      <c r="E2104" s="8" t="s">
        <v>62</v>
      </c>
      <c r="F2104" s="8">
        <v>0</v>
      </c>
      <c r="G2104" s="8">
        <v>3</v>
      </c>
      <c r="H2104" s="6" t="s">
        <v>344</v>
      </c>
      <c r="I2104" s="184" t="s">
        <v>11392</v>
      </c>
      <c r="J2104" s="184" t="s">
        <v>11392</v>
      </c>
      <c r="K2104" s="184" t="s">
        <v>11391</v>
      </c>
      <c r="L2104" s="8">
        <v>14</v>
      </c>
      <c r="M2104" s="116"/>
      <c r="P21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&lt;tr&gt;&lt;td&gt;60801-0200&lt;/td&gt;&lt;td&gt;Paved waterway, type 2&lt;/td&gt;&lt;td&gt;m2&lt;/td&gt;&lt;td&gt;PAVED WATERWAY, TYPE 2&lt;/td&gt;&lt;td&gt;SQYD&lt;/td&gt;&lt;td&gt;0&lt;/td&gt;&lt;td&gt;3&lt;/td&gt;&lt;td&gt;N&lt;/td&gt;&lt;td&gt; &lt;/td&gt;&lt;td&gt;&lt;/td&gt;&lt;/tr&gt;</v>
      </c>
      <c r="Q2104" s="106" t="str">
        <f>IF(PayItems[[#This Row],[Date Added / Modified]]&gt;0,TEXT(PayItems[[#This Row],[Date Added / Modified]],"m/d/yyy"),"")</f>
        <v/>
      </c>
    </row>
    <row r="2105" spans="1:17" x14ac:dyDescent="0.3">
      <c r="A2105" s="6" t="s">
        <v>4539</v>
      </c>
      <c r="B2105" s="8" t="s">
        <v>4540</v>
      </c>
      <c r="C2105" s="6" t="s">
        <v>109</v>
      </c>
      <c r="D2105" s="8" t="s">
        <v>4541</v>
      </c>
      <c r="E2105" s="8" t="s">
        <v>62</v>
      </c>
      <c r="F2105" s="8">
        <v>0</v>
      </c>
      <c r="G2105" s="8">
        <v>3</v>
      </c>
      <c r="H2105" s="6" t="s">
        <v>344</v>
      </c>
      <c r="I2105" s="184" t="s">
        <v>11392</v>
      </c>
      <c r="J2105" s="184" t="s">
        <v>11392</v>
      </c>
      <c r="K2105" s="184" t="s">
        <v>11391</v>
      </c>
      <c r="L2105" s="8">
        <v>14</v>
      </c>
      <c r="M2105" s="116"/>
      <c r="P21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&lt;tr&gt;&lt;td&gt;60801-0300&lt;/td&gt;&lt;td&gt;Paved waterway, type 3&lt;/td&gt;&lt;td&gt;m2&lt;/td&gt;&lt;td&gt;PAVED WATERWAY, TYPE 3&lt;/td&gt;&lt;td&gt;SQYD&lt;/td&gt;&lt;td&gt;0&lt;/td&gt;&lt;td&gt;3&lt;/td&gt;&lt;td&gt;N&lt;/td&gt;&lt;td&gt; &lt;/td&gt;&lt;td&gt;&lt;/td&gt;&lt;/tr&gt;</v>
      </c>
      <c r="Q2105" s="106" t="str">
        <f>IF(PayItems[[#This Row],[Date Added / Modified]]&gt;0,TEXT(PayItems[[#This Row],[Date Added / Modified]],"m/d/yyy"),"")</f>
        <v/>
      </c>
    </row>
    <row r="2106" spans="1:17" x14ac:dyDescent="0.3">
      <c r="A2106" s="6" t="s">
        <v>4542</v>
      </c>
      <c r="B2106" s="8" t="s">
        <v>4543</v>
      </c>
      <c r="C2106" s="6" t="s">
        <v>109</v>
      </c>
      <c r="D2106" s="8" t="s">
        <v>4544</v>
      </c>
      <c r="E2106" s="8" t="s">
        <v>62</v>
      </c>
      <c r="F2106" s="8">
        <v>0</v>
      </c>
      <c r="G2106" s="8">
        <v>3</v>
      </c>
      <c r="H2106" s="6" t="s">
        <v>344</v>
      </c>
      <c r="I2106" s="184" t="s">
        <v>11392</v>
      </c>
      <c r="J2106" s="184" t="s">
        <v>11392</v>
      </c>
      <c r="K2106" s="184" t="s">
        <v>11391</v>
      </c>
      <c r="L2106" s="8">
        <v>14</v>
      </c>
      <c r="M2106" s="116"/>
      <c r="P21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&lt;tr&gt;&lt;td&gt;60801-0400&lt;/td&gt;&lt;td&gt;Paved waterway, type 4&lt;/td&gt;&lt;td&gt;m2&lt;/td&gt;&lt;td&gt;PAVED WATERWAY, TYPE 4&lt;/td&gt;&lt;td&gt;SQYD&lt;/td&gt;&lt;td&gt;0&lt;/td&gt;&lt;td&gt;3&lt;/td&gt;&lt;td&gt;N&lt;/td&gt;&lt;td&gt; &lt;/td&gt;&lt;td&gt;&lt;/td&gt;&lt;/tr&gt;</v>
      </c>
      <c r="Q2106" s="106" t="str">
        <f>IF(PayItems[[#This Row],[Date Added / Modified]]&gt;0,TEXT(PayItems[[#This Row],[Date Added / Modified]],"m/d/yyy"),"")</f>
        <v/>
      </c>
    </row>
    <row r="2107" spans="1:17" x14ac:dyDescent="0.3">
      <c r="A2107" s="6" t="s">
        <v>4545</v>
      </c>
      <c r="B2107" s="8" t="s">
        <v>4546</v>
      </c>
      <c r="C2107" s="6" t="s">
        <v>109</v>
      </c>
      <c r="D2107" s="8" t="s">
        <v>4547</v>
      </c>
      <c r="E2107" s="8" t="s">
        <v>62</v>
      </c>
      <c r="F2107" s="8">
        <v>0</v>
      </c>
      <c r="G2107" s="8">
        <v>3</v>
      </c>
      <c r="H2107" s="6" t="s">
        <v>344</v>
      </c>
      <c r="I2107" s="184" t="s">
        <v>11392</v>
      </c>
      <c r="J2107" s="184" t="s">
        <v>11392</v>
      </c>
      <c r="K2107" s="184" t="s">
        <v>11391</v>
      </c>
      <c r="L2107" s="8">
        <v>14</v>
      </c>
      <c r="M2107" s="116"/>
      <c r="P21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&lt;tr&gt;&lt;td&gt;60801-0500&lt;/td&gt;&lt;td&gt;Paved waterway, type 5&lt;/td&gt;&lt;td&gt;m2&lt;/td&gt;&lt;td&gt;PAVED WATERWAY, TYPE 5&lt;/td&gt;&lt;td&gt;SQYD&lt;/td&gt;&lt;td&gt;0&lt;/td&gt;&lt;td&gt;3&lt;/td&gt;&lt;td&gt;N&lt;/td&gt;&lt;td&gt; &lt;/td&gt;&lt;td&gt;&lt;/td&gt;&lt;/tr&gt;</v>
      </c>
      <c r="Q2107" s="106" t="str">
        <f>IF(PayItems[[#This Row],[Date Added / Modified]]&gt;0,TEXT(PayItems[[#This Row],[Date Added / Modified]],"m/d/yyy"),"")</f>
        <v/>
      </c>
    </row>
    <row r="2108" spans="1:17" x14ac:dyDescent="0.3">
      <c r="A2108" s="6" t="s">
        <v>4548</v>
      </c>
      <c r="B2108" s="8" t="s">
        <v>4534</v>
      </c>
      <c r="C2108" s="6" t="s">
        <v>110</v>
      </c>
      <c r="D2108" s="8" t="s">
        <v>4535</v>
      </c>
      <c r="E2108" s="8" t="s">
        <v>63</v>
      </c>
      <c r="F2108" s="8">
        <v>0</v>
      </c>
      <c r="G2108" s="8">
        <v>3</v>
      </c>
      <c r="H2108" s="6" t="s">
        <v>344</v>
      </c>
      <c r="I2108" s="184" t="s">
        <v>11392</v>
      </c>
      <c r="J2108" s="184" t="s">
        <v>11392</v>
      </c>
      <c r="K2108" s="184" t="s">
        <v>11391</v>
      </c>
      <c r="L2108" s="8">
        <v>14</v>
      </c>
      <c r="M2108" s="116"/>
      <c r="P21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&lt;tr&gt;&lt;td&gt;60802-0100&lt;/td&gt;&lt;td&gt;Paved waterway, type 1&lt;/td&gt;&lt;td&gt;m&lt;/td&gt;&lt;td&gt;PAVED WATERWAY, TYPE 1&lt;/td&gt;&lt;td&gt;LNFT&lt;/td&gt;&lt;td&gt;0&lt;/td&gt;&lt;td&gt;3&lt;/td&gt;&lt;td&gt;N&lt;/td&gt;&lt;td&gt; &lt;/td&gt;&lt;td&gt;&lt;/td&gt;&lt;/tr&gt;</v>
      </c>
      <c r="Q2108" s="106" t="str">
        <f>IF(PayItems[[#This Row],[Date Added / Modified]]&gt;0,TEXT(PayItems[[#This Row],[Date Added / Modified]],"m/d/yyy"),"")</f>
        <v/>
      </c>
    </row>
    <row r="2109" spans="1:17" x14ac:dyDescent="0.3">
      <c r="A2109" s="6" t="s">
        <v>4549</v>
      </c>
      <c r="B2109" s="8" t="s">
        <v>4537</v>
      </c>
      <c r="C2109" s="6" t="s">
        <v>110</v>
      </c>
      <c r="D2109" s="8" t="s">
        <v>4538</v>
      </c>
      <c r="E2109" s="8" t="s">
        <v>63</v>
      </c>
      <c r="F2109" s="8">
        <v>0</v>
      </c>
      <c r="G2109" s="8">
        <v>3</v>
      </c>
      <c r="H2109" s="6" t="s">
        <v>344</v>
      </c>
      <c r="I2109" s="184" t="s">
        <v>11392</v>
      </c>
      <c r="J2109" s="184" t="s">
        <v>11392</v>
      </c>
      <c r="K2109" s="184" t="s">
        <v>11391</v>
      </c>
      <c r="L2109" s="8">
        <v>14</v>
      </c>
      <c r="M2109" s="116"/>
      <c r="P21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&lt;tr&gt;&lt;td&gt;60802-0200&lt;/td&gt;&lt;td&gt;Paved waterway, type 2&lt;/td&gt;&lt;td&gt;m&lt;/td&gt;&lt;td&gt;PAVED WATERWAY, TYPE 2&lt;/td&gt;&lt;td&gt;LNFT&lt;/td&gt;&lt;td&gt;0&lt;/td&gt;&lt;td&gt;3&lt;/td&gt;&lt;td&gt;N&lt;/td&gt;&lt;td&gt; &lt;/td&gt;&lt;td&gt;&lt;/td&gt;&lt;/tr&gt;</v>
      </c>
      <c r="Q2109" s="106" t="str">
        <f>IF(PayItems[[#This Row],[Date Added / Modified]]&gt;0,TEXT(PayItems[[#This Row],[Date Added / Modified]],"m/d/yyy"),"")</f>
        <v/>
      </c>
    </row>
    <row r="2110" spans="1:17" x14ac:dyDescent="0.3">
      <c r="A2110" s="6" t="s">
        <v>4550</v>
      </c>
      <c r="B2110" s="8" t="s">
        <v>4540</v>
      </c>
      <c r="C2110" s="6" t="s">
        <v>110</v>
      </c>
      <c r="D2110" s="8" t="s">
        <v>4541</v>
      </c>
      <c r="E2110" s="8" t="s">
        <v>63</v>
      </c>
      <c r="F2110" s="8">
        <v>0</v>
      </c>
      <c r="G2110" s="8">
        <v>3</v>
      </c>
      <c r="H2110" s="6" t="s">
        <v>344</v>
      </c>
      <c r="I2110" s="184" t="s">
        <v>11392</v>
      </c>
      <c r="J2110" s="184" t="s">
        <v>11392</v>
      </c>
      <c r="K2110" s="184" t="s">
        <v>11391</v>
      </c>
      <c r="L2110" s="8">
        <v>14</v>
      </c>
      <c r="M2110" s="116"/>
      <c r="P21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&lt;tr&gt;&lt;td&gt;60802-0300&lt;/td&gt;&lt;td&gt;Paved waterway, type 3&lt;/td&gt;&lt;td&gt;m&lt;/td&gt;&lt;td&gt;PAVED WATERWAY, TYPE 3&lt;/td&gt;&lt;td&gt;LNFT&lt;/td&gt;&lt;td&gt;0&lt;/td&gt;&lt;td&gt;3&lt;/td&gt;&lt;td&gt;N&lt;/td&gt;&lt;td&gt; &lt;/td&gt;&lt;td&gt;&lt;/td&gt;&lt;/tr&gt;</v>
      </c>
      <c r="Q2110" s="106" t="str">
        <f>IF(PayItems[[#This Row],[Date Added / Modified]]&gt;0,TEXT(PayItems[[#This Row],[Date Added / Modified]],"m/d/yyy"),"")</f>
        <v/>
      </c>
    </row>
    <row r="2111" spans="1:17" x14ac:dyDescent="0.3">
      <c r="A2111" s="6" t="s">
        <v>4551</v>
      </c>
      <c r="B2111" s="8" t="s">
        <v>4543</v>
      </c>
      <c r="C2111" s="6" t="s">
        <v>110</v>
      </c>
      <c r="D2111" s="8" t="s">
        <v>4544</v>
      </c>
      <c r="E2111" s="8" t="s">
        <v>63</v>
      </c>
      <c r="F2111" s="8">
        <v>0</v>
      </c>
      <c r="G2111" s="8">
        <v>3</v>
      </c>
      <c r="H2111" s="6" t="s">
        <v>344</v>
      </c>
      <c r="I2111" s="184" t="s">
        <v>11392</v>
      </c>
      <c r="J2111" s="184" t="s">
        <v>11392</v>
      </c>
      <c r="K2111" s="184" t="s">
        <v>11391</v>
      </c>
      <c r="L2111" s="8">
        <v>14</v>
      </c>
      <c r="M2111" s="116"/>
      <c r="P21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&lt;tr&gt;&lt;td&gt;60802-0400&lt;/td&gt;&lt;td&gt;Paved waterway, type 4&lt;/td&gt;&lt;td&gt;m&lt;/td&gt;&lt;td&gt;PAVED WATERWAY, TYPE 4&lt;/td&gt;&lt;td&gt;LNFT&lt;/td&gt;&lt;td&gt;0&lt;/td&gt;&lt;td&gt;3&lt;/td&gt;&lt;td&gt;N&lt;/td&gt;&lt;td&gt; &lt;/td&gt;&lt;td&gt;&lt;/td&gt;&lt;/tr&gt;</v>
      </c>
      <c r="Q2111" s="106" t="str">
        <f>IF(PayItems[[#This Row],[Date Added / Modified]]&gt;0,TEXT(PayItems[[#This Row],[Date Added / Modified]],"m/d/yyy"),"")</f>
        <v/>
      </c>
    </row>
    <row r="2112" spans="1:17" x14ac:dyDescent="0.3">
      <c r="A2112" s="6" t="s">
        <v>4552</v>
      </c>
      <c r="B2112" s="8" t="s">
        <v>4546</v>
      </c>
      <c r="C2112" s="6" t="s">
        <v>110</v>
      </c>
      <c r="D2112" s="8" t="s">
        <v>4547</v>
      </c>
      <c r="E2112" s="8" t="s">
        <v>63</v>
      </c>
      <c r="F2112" s="8">
        <v>0</v>
      </c>
      <c r="G2112" s="8">
        <v>3</v>
      </c>
      <c r="H2112" s="6" t="s">
        <v>344</v>
      </c>
      <c r="I2112" s="184" t="s">
        <v>11392</v>
      </c>
      <c r="J2112" s="184" t="s">
        <v>11392</v>
      </c>
      <c r="K2112" s="184" t="s">
        <v>11391</v>
      </c>
      <c r="L2112" s="8">
        <v>14</v>
      </c>
      <c r="M2112" s="116"/>
      <c r="P21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&lt;tr&gt;&lt;td&gt;60802-0500&lt;/td&gt;&lt;td&gt;Paved waterway, type 5&lt;/td&gt;&lt;td&gt;m&lt;/td&gt;&lt;td&gt;PAVED WATERWAY, TYPE 5&lt;/td&gt;&lt;td&gt;LNFT&lt;/td&gt;&lt;td&gt;0&lt;/td&gt;&lt;td&gt;3&lt;/td&gt;&lt;td&gt;N&lt;/td&gt;&lt;td&gt; &lt;/td&gt;&lt;td&gt;&lt;/td&gt;&lt;/tr&gt;</v>
      </c>
      <c r="Q2112" s="106" t="str">
        <f>IF(PayItems[[#This Row],[Date Added / Modified]]&gt;0,TEXT(PayItems[[#This Row],[Date Added / Modified]],"m/d/yyy"),"")</f>
        <v/>
      </c>
    </row>
    <row r="2113" spans="1:17" x14ac:dyDescent="0.3">
      <c r="A2113" s="6" t="s">
        <v>4553</v>
      </c>
      <c r="B2113" s="8" t="s">
        <v>4546</v>
      </c>
      <c r="C2113" s="6" t="s">
        <v>124</v>
      </c>
      <c r="D2113" s="8" t="s">
        <v>4547</v>
      </c>
      <c r="E2113" s="8" t="s">
        <v>66</v>
      </c>
      <c r="F2113" s="8">
        <v>0</v>
      </c>
      <c r="G2113" s="8">
        <v>3</v>
      </c>
      <c r="H2113" s="6" t="s">
        <v>344</v>
      </c>
      <c r="I2113" s="184" t="s">
        <v>11392</v>
      </c>
      <c r="J2113" s="184" t="s">
        <v>11392</v>
      </c>
      <c r="K2113" s="184" t="s">
        <v>11391</v>
      </c>
      <c r="L2113" s="8">
        <v>14</v>
      </c>
      <c r="M2113" s="116"/>
      <c r="P21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&lt;tr&gt;&lt;td&gt;60803-0500&lt;/td&gt;&lt;td&gt;Paved waterway, type 5&lt;/td&gt;&lt;td&gt;t&lt;/td&gt;&lt;td&gt;PAVED WATERWAY, TYPE 5&lt;/td&gt;&lt;td&gt;TON&lt;/td&gt;&lt;td&gt;0&lt;/td&gt;&lt;td&gt;3&lt;/td&gt;&lt;td&gt;N&lt;/td&gt;&lt;td&gt; &lt;/td&gt;&lt;td&gt;&lt;/td&gt;&lt;/tr&gt;</v>
      </c>
      <c r="Q2113" s="106" t="str">
        <f>IF(PayItems[[#This Row],[Date Added / Modified]]&gt;0,TEXT(PayItems[[#This Row],[Date Added / Modified]],"m/d/yyy"),"")</f>
        <v/>
      </c>
    </row>
    <row r="2114" spans="1:17" x14ac:dyDescent="0.3">
      <c r="A2114" s="6" t="s">
        <v>4554</v>
      </c>
      <c r="B2114" s="6" t="s">
        <v>4557</v>
      </c>
      <c r="C2114" s="6" t="s">
        <v>110</v>
      </c>
      <c r="D2114" s="6" t="s">
        <v>4555</v>
      </c>
      <c r="E2114" s="8" t="s">
        <v>63</v>
      </c>
      <c r="F2114" s="8">
        <v>0</v>
      </c>
      <c r="G2114" s="8">
        <v>3</v>
      </c>
      <c r="H2114" s="6" t="s">
        <v>344</v>
      </c>
      <c r="I2114" s="184" t="s">
        <v>11392</v>
      </c>
      <c r="J2114" s="184" t="s">
        <v>11392</v>
      </c>
      <c r="K2114" s="184" t="s">
        <v>11391</v>
      </c>
      <c r="L2114" s="8">
        <v>14</v>
      </c>
      <c r="M2114" s="116"/>
      <c r="P21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&lt;tr&gt;&lt;td&gt;60810-0000&lt;/td&gt;&lt;td&gt;Drainage chute&lt;/td&gt;&lt;td&gt;m&lt;/td&gt;&lt;td&gt;DRAINAGE CHUTES&lt;/td&gt;&lt;td&gt;LNFT&lt;/td&gt;&lt;td&gt;0&lt;/td&gt;&lt;td&gt;3&lt;/td&gt;&lt;td&gt;N&lt;/td&gt;&lt;td&gt; &lt;/td&gt;&lt;td&gt;&lt;/td&gt;&lt;/tr&gt;</v>
      </c>
      <c r="Q2114" s="106" t="str">
        <f>IF(PayItems[[#This Row],[Date Added / Modified]]&gt;0,TEXT(PayItems[[#This Row],[Date Added / Modified]],"m/d/yyy"),"")</f>
        <v/>
      </c>
    </row>
    <row r="2115" spans="1:17" x14ac:dyDescent="0.3">
      <c r="A2115" s="6" t="s">
        <v>4556</v>
      </c>
      <c r="B2115" s="6" t="s">
        <v>4557</v>
      </c>
      <c r="C2115" s="6" t="s">
        <v>6</v>
      </c>
      <c r="D2115" s="6" t="s">
        <v>4558</v>
      </c>
      <c r="E2115" s="8" t="s">
        <v>59</v>
      </c>
      <c r="F2115" s="8">
        <v>0</v>
      </c>
      <c r="G2115" s="8">
        <v>3</v>
      </c>
      <c r="H2115" s="6" t="s">
        <v>344</v>
      </c>
      <c r="I2115" s="184" t="s">
        <v>11392</v>
      </c>
      <c r="J2115" s="184" t="s">
        <v>11392</v>
      </c>
      <c r="K2115" s="184" t="s">
        <v>11391</v>
      </c>
      <c r="L2115" s="8">
        <v>14</v>
      </c>
      <c r="M2115" s="116"/>
      <c r="P21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&lt;tr&gt;&lt;td&gt;60811-0000&lt;/td&gt;&lt;td&gt;Drainage chute&lt;/td&gt;&lt;td&gt;Each&lt;/td&gt;&lt;td&gt;DRAINAGE CHUTE&lt;/td&gt;&lt;td&gt;EACH&lt;/td&gt;&lt;td&gt;0&lt;/td&gt;&lt;td&gt;3&lt;/td&gt;&lt;td&gt;N&lt;/td&gt;&lt;td&gt; &lt;/td&gt;&lt;td&gt;&lt;/td&gt;&lt;/tr&gt;</v>
      </c>
      <c r="Q2115" s="106" t="str">
        <f>IF(PayItems[[#This Row],[Date Added / Modified]]&gt;0,TEXT(PayItems[[#This Row],[Date Added / Modified]],"m/d/yyy"),"")</f>
        <v/>
      </c>
    </row>
    <row r="2116" spans="1:17" x14ac:dyDescent="0.3">
      <c r="A2116" s="6" t="s">
        <v>4559</v>
      </c>
      <c r="B2116" s="8" t="s">
        <v>4560</v>
      </c>
      <c r="C2116" s="6" t="s">
        <v>109</v>
      </c>
      <c r="D2116" s="8" t="s">
        <v>4561</v>
      </c>
      <c r="E2116" s="8" t="s">
        <v>62</v>
      </c>
      <c r="F2116" s="8">
        <v>0</v>
      </c>
      <c r="G2116" s="8">
        <v>3</v>
      </c>
      <c r="H2116" s="6" t="s">
        <v>344</v>
      </c>
      <c r="I2116" s="184" t="s">
        <v>11392</v>
      </c>
      <c r="J2116" s="184" t="s">
        <v>11392</v>
      </c>
      <c r="K2116" s="184" t="s">
        <v>11391</v>
      </c>
      <c r="L2116" s="8">
        <v>14</v>
      </c>
      <c r="M2116" s="116"/>
      <c r="P21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&lt;tr&gt;&lt;td&gt;60815-0100&lt;/td&gt;&lt;td&gt;Recondition paved waterway, type 1&lt;/td&gt;&lt;td&gt;m2&lt;/td&gt;&lt;td&gt;RECONDITION PAVED WATERWAY, TYPE 1&lt;/td&gt;&lt;td&gt;SQYD&lt;/td&gt;&lt;td&gt;0&lt;/td&gt;&lt;td&gt;3&lt;/td&gt;&lt;td&gt;N&lt;/td&gt;&lt;td&gt; &lt;/td&gt;&lt;td&gt;&lt;/td&gt;&lt;/tr&gt;</v>
      </c>
      <c r="Q2116" s="106" t="str">
        <f>IF(PayItems[[#This Row],[Date Added / Modified]]&gt;0,TEXT(PayItems[[#This Row],[Date Added / Modified]],"m/d/yyy"),"")</f>
        <v/>
      </c>
    </row>
    <row r="2117" spans="1:17" x14ac:dyDescent="0.3">
      <c r="A2117" s="6" t="s">
        <v>4562</v>
      </c>
      <c r="B2117" s="8" t="s">
        <v>4563</v>
      </c>
      <c r="C2117" s="6" t="s">
        <v>109</v>
      </c>
      <c r="D2117" s="8" t="s">
        <v>4564</v>
      </c>
      <c r="E2117" s="8" t="s">
        <v>62</v>
      </c>
      <c r="F2117" s="8">
        <v>0</v>
      </c>
      <c r="G2117" s="8">
        <v>3</v>
      </c>
      <c r="H2117" s="6" t="s">
        <v>344</v>
      </c>
      <c r="I2117" s="184" t="s">
        <v>11392</v>
      </c>
      <c r="J2117" s="184" t="s">
        <v>11392</v>
      </c>
      <c r="K2117" s="184" t="s">
        <v>11391</v>
      </c>
      <c r="L2117" s="8">
        <v>14</v>
      </c>
      <c r="M2117" s="116"/>
      <c r="P21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&lt;tr&gt;&lt;td&gt;60815-0200&lt;/td&gt;&lt;td&gt;Recondition paved waterway, type 2&lt;/td&gt;&lt;td&gt;m2&lt;/td&gt;&lt;td&gt;RECONDITION PAVED WATERWAY, TYPE 2&lt;/td&gt;&lt;td&gt;SQYD&lt;/td&gt;&lt;td&gt;0&lt;/td&gt;&lt;td&gt;3&lt;/td&gt;&lt;td&gt;N&lt;/td&gt;&lt;td&gt; &lt;/td&gt;&lt;td&gt;&lt;/td&gt;&lt;/tr&gt;</v>
      </c>
      <c r="Q2117" s="106" t="str">
        <f>IF(PayItems[[#This Row],[Date Added / Modified]]&gt;0,TEXT(PayItems[[#This Row],[Date Added / Modified]],"m/d/yyy"),"")</f>
        <v/>
      </c>
    </row>
    <row r="2118" spans="1:17" x14ac:dyDescent="0.3">
      <c r="A2118" s="6" t="s">
        <v>4565</v>
      </c>
      <c r="B2118" s="8" t="s">
        <v>4566</v>
      </c>
      <c r="C2118" s="6" t="s">
        <v>109</v>
      </c>
      <c r="D2118" s="8" t="s">
        <v>4567</v>
      </c>
      <c r="E2118" s="8" t="s">
        <v>62</v>
      </c>
      <c r="F2118" s="8">
        <v>0</v>
      </c>
      <c r="G2118" s="8">
        <v>3</v>
      </c>
      <c r="H2118" s="6" t="s">
        <v>344</v>
      </c>
      <c r="I2118" s="184" t="s">
        <v>11392</v>
      </c>
      <c r="J2118" s="184" t="s">
        <v>11392</v>
      </c>
      <c r="K2118" s="184" t="s">
        <v>11391</v>
      </c>
      <c r="L2118" s="8">
        <v>14</v>
      </c>
      <c r="M2118" s="116"/>
      <c r="P21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&lt;tr&gt;&lt;td&gt;60815-0300&lt;/td&gt;&lt;td&gt;Recondition paved waterway, type 3&lt;/td&gt;&lt;td&gt;m2&lt;/td&gt;&lt;td&gt;RECONDITION PAVED WATERWAY, TYPE 3&lt;/td&gt;&lt;td&gt;SQYD&lt;/td&gt;&lt;td&gt;0&lt;/td&gt;&lt;td&gt;3&lt;/td&gt;&lt;td&gt;N&lt;/td&gt;&lt;td&gt; &lt;/td&gt;&lt;td&gt;&lt;/td&gt;&lt;/tr&gt;</v>
      </c>
      <c r="Q2118" s="106" t="str">
        <f>IF(PayItems[[#This Row],[Date Added / Modified]]&gt;0,TEXT(PayItems[[#This Row],[Date Added / Modified]],"m/d/yyy"),"")</f>
        <v/>
      </c>
    </row>
    <row r="2119" spans="1:17" x14ac:dyDescent="0.3">
      <c r="A2119" s="6" t="s">
        <v>4568</v>
      </c>
      <c r="B2119" s="8" t="s">
        <v>4569</v>
      </c>
      <c r="C2119" s="6" t="s">
        <v>109</v>
      </c>
      <c r="D2119" s="8" t="s">
        <v>4570</v>
      </c>
      <c r="E2119" s="8" t="s">
        <v>62</v>
      </c>
      <c r="F2119" s="8">
        <v>0</v>
      </c>
      <c r="G2119" s="8">
        <v>3</v>
      </c>
      <c r="H2119" s="6" t="s">
        <v>344</v>
      </c>
      <c r="I2119" s="184" t="s">
        <v>11392</v>
      </c>
      <c r="J2119" s="184" t="s">
        <v>11392</v>
      </c>
      <c r="K2119" s="184" t="s">
        <v>11391</v>
      </c>
      <c r="L2119" s="8">
        <v>14</v>
      </c>
      <c r="M2119" s="116"/>
      <c r="P21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&lt;tr&gt;&lt;td&gt;60815-0400&lt;/td&gt;&lt;td&gt;Recondition paved waterway, type 4&lt;/td&gt;&lt;td&gt;m2&lt;/td&gt;&lt;td&gt;RECONDITION PAVED WATERWAY, TYPE 4&lt;/td&gt;&lt;td&gt;SQYD&lt;/td&gt;&lt;td&gt;0&lt;/td&gt;&lt;td&gt;3&lt;/td&gt;&lt;td&gt;N&lt;/td&gt;&lt;td&gt; &lt;/td&gt;&lt;td&gt;&lt;/td&gt;&lt;/tr&gt;</v>
      </c>
      <c r="Q2119" s="106" t="str">
        <f>IF(PayItems[[#This Row],[Date Added / Modified]]&gt;0,TEXT(PayItems[[#This Row],[Date Added / Modified]],"m/d/yyy"),"")</f>
        <v/>
      </c>
    </row>
    <row r="2120" spans="1:17" x14ac:dyDescent="0.3">
      <c r="A2120" s="6" t="s">
        <v>4571</v>
      </c>
      <c r="B2120" s="8" t="s">
        <v>4572</v>
      </c>
      <c r="C2120" s="6" t="s">
        <v>109</v>
      </c>
      <c r="D2120" s="8" t="s">
        <v>4573</v>
      </c>
      <c r="E2120" s="8" t="s">
        <v>62</v>
      </c>
      <c r="F2120" s="8">
        <v>0</v>
      </c>
      <c r="G2120" s="8">
        <v>3</v>
      </c>
      <c r="H2120" s="6" t="s">
        <v>344</v>
      </c>
      <c r="I2120" s="184" t="s">
        <v>11392</v>
      </c>
      <c r="J2120" s="184" t="s">
        <v>11392</v>
      </c>
      <c r="K2120" s="184" t="s">
        <v>11391</v>
      </c>
      <c r="L2120" s="8">
        <v>14</v>
      </c>
      <c r="M2120" s="116"/>
      <c r="P21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&lt;tr&gt;&lt;td&gt;60815-0500&lt;/td&gt;&lt;td&gt;Recondition paved waterway, type 5&lt;/td&gt;&lt;td&gt;m2&lt;/td&gt;&lt;td&gt;RECONDITION PAVED WATERWAY, TYPE 5&lt;/td&gt;&lt;td&gt;SQYD&lt;/td&gt;&lt;td&gt;0&lt;/td&gt;&lt;td&gt;3&lt;/td&gt;&lt;td&gt;N&lt;/td&gt;&lt;td&gt; &lt;/td&gt;&lt;td&gt;&lt;/td&gt;&lt;/tr&gt;</v>
      </c>
      <c r="Q2120" s="106" t="str">
        <f>IF(PayItems[[#This Row],[Date Added / Modified]]&gt;0,TEXT(PayItems[[#This Row],[Date Added / Modified]],"m/d/yyy"),"")</f>
        <v/>
      </c>
    </row>
    <row r="2121" spans="1:17" x14ac:dyDescent="0.3">
      <c r="A2121" s="6" t="s">
        <v>4574</v>
      </c>
      <c r="B2121" s="6" t="s">
        <v>4575</v>
      </c>
      <c r="C2121" s="6" t="s">
        <v>110</v>
      </c>
      <c r="D2121" s="6" t="s">
        <v>4576</v>
      </c>
      <c r="E2121" s="8" t="s">
        <v>63</v>
      </c>
      <c r="F2121" s="8">
        <v>0</v>
      </c>
      <c r="G2121" s="8">
        <v>3</v>
      </c>
      <c r="H2121" s="6" t="s">
        <v>344</v>
      </c>
      <c r="I2121" s="184" t="s">
        <v>11392</v>
      </c>
      <c r="J2121" s="184" t="s">
        <v>11392</v>
      </c>
      <c r="K2121" s="184" t="s">
        <v>11391</v>
      </c>
      <c r="L2121" s="8">
        <v>14</v>
      </c>
      <c r="M2121" s="116"/>
      <c r="P21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&lt;tr&gt;&lt;td&gt;60901-0000&lt;/td&gt;&lt;td&gt;Curb, concrete&lt;/td&gt;&lt;td&gt;m&lt;/td&gt;&lt;td&gt;CURB, CONCRETE&lt;/td&gt;&lt;td&gt;LNFT&lt;/td&gt;&lt;td&gt;0&lt;/td&gt;&lt;td&gt;3&lt;/td&gt;&lt;td&gt;N&lt;/td&gt;&lt;td&gt; &lt;/td&gt;&lt;td&gt;&lt;/td&gt;&lt;/tr&gt;</v>
      </c>
      <c r="Q2121" s="106" t="str">
        <f>IF(PayItems[[#This Row],[Date Added / Modified]]&gt;0,TEXT(PayItems[[#This Row],[Date Added / Modified]],"m/d/yyy"),"")</f>
        <v/>
      </c>
    </row>
    <row r="2122" spans="1:17" x14ac:dyDescent="0.3">
      <c r="A2122" s="6" t="s">
        <v>4577</v>
      </c>
      <c r="B2122" s="6" t="s">
        <v>10180</v>
      </c>
      <c r="C2122" s="6" t="s">
        <v>110</v>
      </c>
      <c r="D2122" s="6" t="s">
        <v>10451</v>
      </c>
      <c r="E2122" s="8" t="s">
        <v>63</v>
      </c>
      <c r="F2122" s="8">
        <v>0</v>
      </c>
      <c r="G2122" s="8">
        <v>3</v>
      </c>
      <c r="H2122" s="6" t="s">
        <v>344</v>
      </c>
      <c r="I2122" s="184" t="s">
        <v>11392</v>
      </c>
      <c r="J2122" s="184" t="s">
        <v>11392</v>
      </c>
      <c r="K2122" s="184" t="s">
        <v>11391</v>
      </c>
      <c r="L2122" s="8">
        <v>14</v>
      </c>
      <c r="M2122" s="116"/>
      <c r="P21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&lt;tr&gt;&lt;td&gt;60901-0100&lt;/td&gt;&lt;td&gt;Curb, concrete, 75mm depth&lt;/td&gt;&lt;td&gt;m&lt;/td&gt;&lt;td&gt;CURB, CONCRETE, 3-INCH DEPTH&lt;/td&gt;&lt;td&gt;LNFT&lt;/td&gt;&lt;td&gt;0&lt;/td&gt;&lt;td&gt;3&lt;/td&gt;&lt;td&gt;N&lt;/td&gt;&lt;td&gt; &lt;/td&gt;&lt;td&gt;&lt;/td&gt;&lt;/tr&gt;</v>
      </c>
      <c r="Q2122" s="106" t="str">
        <f>IF(PayItems[[#This Row],[Date Added / Modified]]&gt;0,TEXT(PayItems[[#This Row],[Date Added / Modified]],"m/d/yyy"),"")</f>
        <v/>
      </c>
    </row>
    <row r="2123" spans="1:17" x14ac:dyDescent="0.3">
      <c r="A2123" s="6" t="s">
        <v>4578</v>
      </c>
      <c r="B2123" s="6" t="s">
        <v>4579</v>
      </c>
      <c r="C2123" s="6" t="s">
        <v>110</v>
      </c>
      <c r="D2123" s="6" t="s">
        <v>4580</v>
      </c>
      <c r="E2123" s="8" t="s">
        <v>63</v>
      </c>
      <c r="F2123" s="8">
        <v>0</v>
      </c>
      <c r="G2123" s="8">
        <v>3</v>
      </c>
      <c r="H2123" s="6" t="s">
        <v>344</v>
      </c>
      <c r="I2123" s="184" t="s">
        <v>11392</v>
      </c>
      <c r="J2123" s="184" t="s">
        <v>11392</v>
      </c>
      <c r="K2123" s="184" t="s">
        <v>11391</v>
      </c>
      <c r="L2123" s="8">
        <v>14</v>
      </c>
      <c r="M2123" s="116"/>
      <c r="P21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&lt;tr&gt;&lt;td&gt;60901-0200&lt;/td&gt;&lt;td&gt;Curb, concrete, 100mm depth&lt;/td&gt;&lt;td&gt;m&lt;/td&gt;&lt;td&gt;CURB, CONCRETE, 4-INCH DEPTH&lt;/td&gt;&lt;td&gt;LNFT&lt;/td&gt;&lt;td&gt;0&lt;/td&gt;&lt;td&gt;3&lt;/td&gt;&lt;td&gt;N&lt;/td&gt;&lt;td&gt; &lt;/td&gt;&lt;td&gt;&lt;/td&gt;&lt;/tr&gt;</v>
      </c>
      <c r="Q2123" s="106" t="str">
        <f>IF(PayItems[[#This Row],[Date Added / Modified]]&gt;0,TEXT(PayItems[[#This Row],[Date Added / Modified]],"m/d/yyy"),"")</f>
        <v/>
      </c>
    </row>
    <row r="2124" spans="1:17" x14ac:dyDescent="0.3">
      <c r="A2124" s="6" t="s">
        <v>4581</v>
      </c>
      <c r="B2124" s="6" t="s">
        <v>4582</v>
      </c>
      <c r="C2124" s="6" t="s">
        <v>110</v>
      </c>
      <c r="D2124" s="6" t="s">
        <v>4583</v>
      </c>
      <c r="E2124" s="8" t="s">
        <v>63</v>
      </c>
      <c r="F2124" s="8">
        <v>0</v>
      </c>
      <c r="G2124" s="8">
        <v>3</v>
      </c>
      <c r="H2124" s="6" t="s">
        <v>344</v>
      </c>
      <c r="I2124" s="184" t="s">
        <v>11392</v>
      </c>
      <c r="J2124" s="184" t="s">
        <v>11392</v>
      </c>
      <c r="K2124" s="184" t="s">
        <v>11391</v>
      </c>
      <c r="L2124" s="8">
        <v>14</v>
      </c>
      <c r="M2124" s="116"/>
      <c r="P21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&lt;tr&gt;&lt;td&gt;60901-0300&lt;/td&gt;&lt;td&gt;Curb, concrete, 125mm depth&lt;/td&gt;&lt;td&gt;m&lt;/td&gt;&lt;td&gt;CURB, CONCRETE, 5-INCH DEPTH&lt;/td&gt;&lt;td&gt;LNFT&lt;/td&gt;&lt;td&gt;0&lt;/td&gt;&lt;td&gt;3&lt;/td&gt;&lt;td&gt;N&lt;/td&gt;&lt;td&gt; &lt;/td&gt;&lt;td&gt;&lt;/td&gt;&lt;/tr&gt;</v>
      </c>
      <c r="Q2124" s="106" t="str">
        <f>IF(PayItems[[#This Row],[Date Added / Modified]]&gt;0,TEXT(PayItems[[#This Row],[Date Added / Modified]],"m/d/yyy"),"")</f>
        <v/>
      </c>
    </row>
    <row r="2125" spans="1:17" x14ac:dyDescent="0.3">
      <c r="A2125" s="6" t="s">
        <v>4584</v>
      </c>
      <c r="B2125" s="6" t="s">
        <v>4585</v>
      </c>
      <c r="C2125" s="6" t="s">
        <v>110</v>
      </c>
      <c r="D2125" s="6" t="s">
        <v>4586</v>
      </c>
      <c r="E2125" s="8" t="s">
        <v>63</v>
      </c>
      <c r="F2125" s="8">
        <v>0</v>
      </c>
      <c r="G2125" s="8">
        <v>3</v>
      </c>
      <c r="H2125" s="6" t="s">
        <v>344</v>
      </c>
      <c r="I2125" s="184" t="s">
        <v>11392</v>
      </c>
      <c r="J2125" s="184" t="s">
        <v>11392</v>
      </c>
      <c r="K2125" s="184" t="s">
        <v>11391</v>
      </c>
      <c r="L2125" s="8">
        <v>14</v>
      </c>
      <c r="M2125" s="116"/>
      <c r="P21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&lt;tr&gt;&lt;td&gt;60901-0400&lt;/td&gt;&lt;td&gt;Curb, concrete, 150mm depth&lt;/td&gt;&lt;td&gt;m&lt;/td&gt;&lt;td&gt;CURB, CONCRETE, 6-INCH DEPTH&lt;/td&gt;&lt;td&gt;LNFT&lt;/td&gt;&lt;td&gt;0&lt;/td&gt;&lt;td&gt;3&lt;/td&gt;&lt;td&gt;N&lt;/td&gt;&lt;td&gt; &lt;/td&gt;&lt;td&gt;&lt;/td&gt;&lt;/tr&gt;</v>
      </c>
      <c r="Q2125" s="106" t="str">
        <f>IF(PayItems[[#This Row],[Date Added / Modified]]&gt;0,TEXT(PayItems[[#This Row],[Date Added / Modified]],"m/d/yyy"),"")</f>
        <v/>
      </c>
    </row>
    <row r="2126" spans="1:17" x14ac:dyDescent="0.3">
      <c r="A2126" s="6" t="s">
        <v>4587</v>
      </c>
      <c r="B2126" s="6" t="s">
        <v>4588</v>
      </c>
      <c r="C2126" s="6" t="s">
        <v>110</v>
      </c>
      <c r="D2126" s="6" t="s">
        <v>4589</v>
      </c>
      <c r="E2126" s="8" t="s">
        <v>63</v>
      </c>
      <c r="F2126" s="8">
        <v>0</v>
      </c>
      <c r="G2126" s="8">
        <v>3</v>
      </c>
      <c r="H2126" s="6" t="s">
        <v>344</v>
      </c>
      <c r="I2126" s="184" t="s">
        <v>11392</v>
      </c>
      <c r="J2126" s="184" t="s">
        <v>11392</v>
      </c>
      <c r="K2126" s="184" t="s">
        <v>11391</v>
      </c>
      <c r="L2126" s="8">
        <v>14</v>
      </c>
      <c r="M2126" s="116"/>
      <c r="P21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&lt;tr&gt;&lt;td&gt;60901-0500&lt;/td&gt;&lt;td&gt;Curb, concrete, 175mm depth&lt;/td&gt;&lt;td&gt;m&lt;/td&gt;&lt;td&gt;CURB, CONCRETE, 7-INCH DEPTH&lt;/td&gt;&lt;td&gt;LNFT&lt;/td&gt;&lt;td&gt;0&lt;/td&gt;&lt;td&gt;3&lt;/td&gt;&lt;td&gt;N&lt;/td&gt;&lt;td&gt; &lt;/td&gt;&lt;td&gt;&lt;/td&gt;&lt;/tr&gt;</v>
      </c>
      <c r="Q2126" s="106" t="str">
        <f>IF(PayItems[[#This Row],[Date Added / Modified]]&gt;0,TEXT(PayItems[[#This Row],[Date Added / Modified]],"m/d/yyy"),"")</f>
        <v/>
      </c>
    </row>
    <row r="2127" spans="1:17" x14ac:dyDescent="0.3">
      <c r="A2127" s="6" t="s">
        <v>4590</v>
      </c>
      <c r="B2127" s="6" t="s">
        <v>4591</v>
      </c>
      <c r="C2127" s="6" t="s">
        <v>110</v>
      </c>
      <c r="D2127" s="6" t="s">
        <v>4592</v>
      </c>
      <c r="E2127" s="8" t="s">
        <v>63</v>
      </c>
      <c r="F2127" s="8">
        <v>0</v>
      </c>
      <c r="G2127" s="8">
        <v>3</v>
      </c>
      <c r="H2127" s="6" t="s">
        <v>344</v>
      </c>
      <c r="I2127" s="184" t="s">
        <v>11392</v>
      </c>
      <c r="J2127" s="184" t="s">
        <v>11392</v>
      </c>
      <c r="K2127" s="184" t="s">
        <v>11391</v>
      </c>
      <c r="L2127" s="8">
        <v>14</v>
      </c>
      <c r="M2127" s="116"/>
      <c r="P21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&lt;tr&gt;&lt;td&gt;60901-0600&lt;/td&gt;&lt;td&gt;Curb, concrete, 200mm depth&lt;/td&gt;&lt;td&gt;m&lt;/td&gt;&lt;td&gt;CURB, CONCRETE, 8-INCH DEPTH&lt;/td&gt;&lt;td&gt;LNFT&lt;/td&gt;&lt;td&gt;0&lt;/td&gt;&lt;td&gt;3&lt;/td&gt;&lt;td&gt;N&lt;/td&gt;&lt;td&gt; &lt;/td&gt;&lt;td&gt;&lt;/td&gt;&lt;/tr&gt;</v>
      </c>
      <c r="Q2127" s="106" t="str">
        <f>IF(PayItems[[#This Row],[Date Added / Modified]]&gt;0,TEXT(PayItems[[#This Row],[Date Added / Modified]],"m/d/yyy"),"")</f>
        <v/>
      </c>
    </row>
    <row r="2128" spans="1:17" x14ac:dyDescent="0.3">
      <c r="A2128" s="6" t="s">
        <v>4593</v>
      </c>
      <c r="B2128" s="6" t="s">
        <v>4594</v>
      </c>
      <c r="C2128" s="6" t="s">
        <v>110</v>
      </c>
      <c r="D2128" s="6" t="s">
        <v>4595</v>
      </c>
      <c r="E2128" s="8" t="s">
        <v>63</v>
      </c>
      <c r="F2128" s="8">
        <v>0</v>
      </c>
      <c r="G2128" s="8">
        <v>3</v>
      </c>
      <c r="H2128" s="6" t="s">
        <v>344</v>
      </c>
      <c r="I2128" s="184" t="s">
        <v>11392</v>
      </c>
      <c r="J2128" s="184" t="s">
        <v>11392</v>
      </c>
      <c r="K2128" s="184" t="s">
        <v>11391</v>
      </c>
      <c r="L2128" s="8">
        <v>14</v>
      </c>
      <c r="M2128" s="116"/>
      <c r="P21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&lt;tr&gt;&lt;td&gt;60901-0700&lt;/td&gt;&lt;td&gt;Curb, concrete, 225mm depth&lt;/td&gt;&lt;td&gt;m&lt;/td&gt;&lt;td&gt;CURB, CONCRETE, 9-INCH DEPTH&lt;/td&gt;&lt;td&gt;LNFT&lt;/td&gt;&lt;td&gt;0&lt;/td&gt;&lt;td&gt;3&lt;/td&gt;&lt;td&gt;N&lt;/td&gt;&lt;td&gt; &lt;/td&gt;&lt;td&gt;&lt;/td&gt;&lt;/tr&gt;</v>
      </c>
      <c r="Q2128" s="106" t="str">
        <f>IF(PayItems[[#This Row],[Date Added / Modified]]&gt;0,TEXT(PayItems[[#This Row],[Date Added / Modified]],"m/d/yyy"),"")</f>
        <v/>
      </c>
    </row>
    <row r="2129" spans="1:17" x14ac:dyDescent="0.3">
      <c r="A2129" s="6" t="s">
        <v>4596</v>
      </c>
      <c r="B2129" s="6" t="s">
        <v>4597</v>
      </c>
      <c r="C2129" s="6" t="s">
        <v>110</v>
      </c>
      <c r="D2129" s="6" t="s">
        <v>4598</v>
      </c>
      <c r="E2129" s="8" t="s">
        <v>63</v>
      </c>
      <c r="F2129" s="8">
        <v>0</v>
      </c>
      <c r="G2129" s="8">
        <v>3</v>
      </c>
      <c r="H2129" s="6" t="s">
        <v>344</v>
      </c>
      <c r="I2129" s="184" t="s">
        <v>11392</v>
      </c>
      <c r="J2129" s="184" t="s">
        <v>11392</v>
      </c>
      <c r="K2129" s="184" t="s">
        <v>11391</v>
      </c>
      <c r="L2129" s="8">
        <v>14</v>
      </c>
      <c r="M2129" s="116"/>
      <c r="P21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&lt;tr&gt;&lt;td&gt;60901-0800&lt;/td&gt;&lt;td&gt;Curb, concrete, 250mm depth&lt;/td&gt;&lt;td&gt;m&lt;/td&gt;&lt;td&gt;CURB, CONCRETE, 10-INCH DEPTH&lt;/td&gt;&lt;td&gt;LNFT&lt;/td&gt;&lt;td&gt;0&lt;/td&gt;&lt;td&gt;3&lt;/td&gt;&lt;td&gt;N&lt;/td&gt;&lt;td&gt; &lt;/td&gt;&lt;td&gt;&lt;/td&gt;&lt;/tr&gt;</v>
      </c>
      <c r="Q2129" s="106" t="str">
        <f>IF(PayItems[[#This Row],[Date Added / Modified]]&gt;0,TEXT(PayItems[[#This Row],[Date Added / Modified]],"m/d/yyy"),"")</f>
        <v/>
      </c>
    </row>
    <row r="2130" spans="1:17" x14ac:dyDescent="0.3">
      <c r="A2130" s="6" t="s">
        <v>4599</v>
      </c>
      <c r="B2130" s="6" t="s">
        <v>4600</v>
      </c>
      <c r="C2130" s="6" t="s">
        <v>110</v>
      </c>
      <c r="D2130" s="6" t="s">
        <v>4601</v>
      </c>
      <c r="E2130" s="8" t="s">
        <v>63</v>
      </c>
      <c r="F2130" s="8">
        <v>0</v>
      </c>
      <c r="G2130" s="8">
        <v>3</v>
      </c>
      <c r="H2130" s="6" t="s">
        <v>344</v>
      </c>
      <c r="I2130" s="184" t="s">
        <v>11392</v>
      </c>
      <c r="J2130" s="184" t="s">
        <v>11392</v>
      </c>
      <c r="K2130" s="184" t="s">
        <v>11391</v>
      </c>
      <c r="L2130" s="8">
        <v>14</v>
      </c>
      <c r="M2130" s="116"/>
      <c r="P21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&lt;tr&gt;&lt;td&gt;60901-0900&lt;/td&gt;&lt;td&gt;Curb, concrete, 275mm depth&lt;/td&gt;&lt;td&gt;m&lt;/td&gt;&lt;td&gt;CURB, CONCRETE, 11-INCH DEPTH&lt;/td&gt;&lt;td&gt;LNFT&lt;/td&gt;&lt;td&gt;0&lt;/td&gt;&lt;td&gt;3&lt;/td&gt;&lt;td&gt;N&lt;/td&gt;&lt;td&gt; &lt;/td&gt;&lt;td&gt;&lt;/td&gt;&lt;/tr&gt;</v>
      </c>
      <c r="Q2130" s="106" t="str">
        <f>IF(PayItems[[#This Row],[Date Added / Modified]]&gt;0,TEXT(PayItems[[#This Row],[Date Added / Modified]],"m/d/yyy"),"")</f>
        <v/>
      </c>
    </row>
    <row r="2131" spans="1:17" x14ac:dyDescent="0.3">
      <c r="A2131" s="6" t="s">
        <v>4602</v>
      </c>
      <c r="B2131" s="6" t="s">
        <v>4603</v>
      </c>
      <c r="C2131" s="6" t="s">
        <v>110</v>
      </c>
      <c r="D2131" s="6" t="s">
        <v>4604</v>
      </c>
      <c r="E2131" s="8" t="s">
        <v>63</v>
      </c>
      <c r="F2131" s="8">
        <v>0</v>
      </c>
      <c r="G2131" s="8">
        <v>3</v>
      </c>
      <c r="H2131" s="6" t="s">
        <v>344</v>
      </c>
      <c r="I2131" s="184" t="s">
        <v>11392</v>
      </c>
      <c r="J2131" s="184" t="s">
        <v>11392</v>
      </c>
      <c r="K2131" s="184" t="s">
        <v>11391</v>
      </c>
      <c r="L2131" s="8">
        <v>14</v>
      </c>
      <c r="M2131" s="116"/>
      <c r="P21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&lt;tr&gt;&lt;td&gt;60901-1000&lt;/td&gt;&lt;td&gt;Curb, concrete, 300mm depth&lt;/td&gt;&lt;td&gt;m&lt;/td&gt;&lt;td&gt;CURB, CONCRETE, 12-INCH DEPTH&lt;/td&gt;&lt;td&gt;LNFT&lt;/td&gt;&lt;td&gt;0&lt;/td&gt;&lt;td&gt;3&lt;/td&gt;&lt;td&gt;N&lt;/td&gt;&lt;td&gt; &lt;/td&gt;&lt;td&gt;&lt;/td&gt;&lt;/tr&gt;</v>
      </c>
      <c r="Q2131" s="106" t="str">
        <f>IF(PayItems[[#This Row],[Date Added / Modified]]&gt;0,TEXT(PayItems[[#This Row],[Date Added / Modified]],"m/d/yyy"),"")</f>
        <v/>
      </c>
    </row>
    <row r="2132" spans="1:17" x14ac:dyDescent="0.3">
      <c r="A2132" s="6" t="s">
        <v>4605</v>
      </c>
      <c r="B2132" s="6" t="s">
        <v>4606</v>
      </c>
      <c r="C2132" s="6" t="s">
        <v>110</v>
      </c>
      <c r="D2132" s="6" t="s">
        <v>4607</v>
      </c>
      <c r="E2132" s="8" t="s">
        <v>63</v>
      </c>
      <c r="F2132" s="8">
        <v>0</v>
      </c>
      <c r="G2132" s="8">
        <v>3</v>
      </c>
      <c r="H2132" s="6" t="s">
        <v>344</v>
      </c>
      <c r="I2132" s="184" t="s">
        <v>11392</v>
      </c>
      <c r="J2132" s="184" t="s">
        <v>11392</v>
      </c>
      <c r="K2132" s="184" t="s">
        <v>11391</v>
      </c>
      <c r="L2132" s="8">
        <v>14</v>
      </c>
      <c r="M2132" s="116"/>
      <c r="P21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&lt;tr&gt;&lt;td&gt;60901-1100&lt;/td&gt;&lt;td&gt;Curb, concrete, 325mm depth&lt;/td&gt;&lt;td&gt;m&lt;/td&gt;&lt;td&gt;CURB, CONCRETE, 13-INCH DEPTH&lt;/td&gt;&lt;td&gt;LNFT&lt;/td&gt;&lt;td&gt;0&lt;/td&gt;&lt;td&gt;3&lt;/td&gt;&lt;td&gt;N&lt;/td&gt;&lt;td&gt; &lt;/td&gt;&lt;td&gt;&lt;/td&gt;&lt;/tr&gt;</v>
      </c>
      <c r="Q2132" s="106" t="str">
        <f>IF(PayItems[[#This Row],[Date Added / Modified]]&gt;0,TEXT(PayItems[[#This Row],[Date Added / Modified]],"m/d/yyy"),"")</f>
        <v/>
      </c>
    </row>
    <row r="2133" spans="1:17" x14ac:dyDescent="0.3">
      <c r="A2133" s="6" t="s">
        <v>4608</v>
      </c>
      <c r="B2133" s="6" t="s">
        <v>4609</v>
      </c>
      <c r="C2133" s="6" t="s">
        <v>110</v>
      </c>
      <c r="D2133" s="6" t="s">
        <v>4610</v>
      </c>
      <c r="E2133" s="8" t="s">
        <v>63</v>
      </c>
      <c r="F2133" s="8">
        <v>0</v>
      </c>
      <c r="G2133" s="8">
        <v>3</v>
      </c>
      <c r="H2133" s="6" t="s">
        <v>344</v>
      </c>
      <c r="I2133" s="184" t="s">
        <v>11392</v>
      </c>
      <c r="J2133" s="184" t="s">
        <v>11392</v>
      </c>
      <c r="K2133" s="184" t="s">
        <v>11391</v>
      </c>
      <c r="L2133" s="8">
        <v>14</v>
      </c>
      <c r="M2133" s="116"/>
      <c r="P21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&lt;tr&gt;&lt;td&gt;60901-1200&lt;/td&gt;&lt;td&gt;Curb, concrete, 350mm depth&lt;/td&gt;&lt;td&gt;m&lt;/td&gt;&lt;td&gt;CURB, CONCRETE, 14-INCH DEPTH&lt;/td&gt;&lt;td&gt;LNFT&lt;/td&gt;&lt;td&gt;0&lt;/td&gt;&lt;td&gt;3&lt;/td&gt;&lt;td&gt;N&lt;/td&gt;&lt;td&gt; &lt;/td&gt;&lt;td&gt;&lt;/td&gt;&lt;/tr&gt;</v>
      </c>
      <c r="Q2133" s="106" t="str">
        <f>IF(PayItems[[#This Row],[Date Added / Modified]]&gt;0,TEXT(PayItems[[#This Row],[Date Added / Modified]],"m/d/yyy"),"")</f>
        <v/>
      </c>
    </row>
    <row r="2134" spans="1:17" x14ac:dyDescent="0.3">
      <c r="A2134" s="6" t="s">
        <v>4611</v>
      </c>
      <c r="B2134" s="6" t="s">
        <v>4612</v>
      </c>
      <c r="C2134" s="6" t="s">
        <v>110</v>
      </c>
      <c r="D2134" s="6" t="s">
        <v>4613</v>
      </c>
      <c r="E2134" s="8" t="s">
        <v>63</v>
      </c>
      <c r="F2134" s="8">
        <v>0</v>
      </c>
      <c r="G2134" s="8">
        <v>3</v>
      </c>
      <c r="H2134" s="6" t="s">
        <v>344</v>
      </c>
      <c r="I2134" s="184" t="s">
        <v>11392</v>
      </c>
      <c r="J2134" s="184" t="s">
        <v>11392</v>
      </c>
      <c r="K2134" s="184" t="s">
        <v>11391</v>
      </c>
      <c r="L2134" s="8">
        <v>14</v>
      </c>
      <c r="M2134" s="116"/>
      <c r="P21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&lt;tr&gt;&lt;td&gt;60901-1300&lt;/td&gt;&lt;td&gt;Curb, concrete, 375mm depth&lt;/td&gt;&lt;td&gt;m&lt;/td&gt;&lt;td&gt;CURB, CONCRETE, 15-INCH DEPTH&lt;/td&gt;&lt;td&gt;LNFT&lt;/td&gt;&lt;td&gt;0&lt;/td&gt;&lt;td&gt;3&lt;/td&gt;&lt;td&gt;N&lt;/td&gt;&lt;td&gt; &lt;/td&gt;&lt;td&gt;&lt;/td&gt;&lt;/tr&gt;</v>
      </c>
      <c r="Q2134" s="106" t="str">
        <f>IF(PayItems[[#This Row],[Date Added / Modified]]&gt;0,TEXT(PayItems[[#This Row],[Date Added / Modified]],"m/d/yyy"),"")</f>
        <v/>
      </c>
    </row>
    <row r="2135" spans="1:17" x14ac:dyDescent="0.3">
      <c r="A2135" s="6" t="s">
        <v>4614</v>
      </c>
      <c r="B2135" s="6" t="s">
        <v>4615</v>
      </c>
      <c r="C2135" s="6" t="s">
        <v>110</v>
      </c>
      <c r="D2135" s="6" t="s">
        <v>4616</v>
      </c>
      <c r="E2135" s="8" t="s">
        <v>63</v>
      </c>
      <c r="F2135" s="8">
        <v>0</v>
      </c>
      <c r="G2135" s="8">
        <v>3</v>
      </c>
      <c r="H2135" s="6" t="s">
        <v>344</v>
      </c>
      <c r="I2135" s="184" t="s">
        <v>11392</v>
      </c>
      <c r="J2135" s="184" t="s">
        <v>11392</v>
      </c>
      <c r="K2135" s="184" t="s">
        <v>11391</v>
      </c>
      <c r="L2135" s="8">
        <v>14</v>
      </c>
      <c r="M2135" s="116"/>
      <c r="P21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&lt;tr&gt;&lt;td&gt;60901-1500&lt;/td&gt;&lt;td&gt;Curb, concrete, 400mm depth&lt;/td&gt;&lt;td&gt;m&lt;/td&gt;&lt;td&gt;CURB, CONCRETE, 16-INCH DEPTH&lt;/td&gt;&lt;td&gt;LNFT&lt;/td&gt;&lt;td&gt;0&lt;/td&gt;&lt;td&gt;3&lt;/td&gt;&lt;td&gt;N&lt;/td&gt;&lt;td&gt; &lt;/td&gt;&lt;td&gt;&lt;/td&gt;&lt;/tr&gt;</v>
      </c>
      <c r="Q2135" s="106" t="str">
        <f>IF(PayItems[[#This Row],[Date Added / Modified]]&gt;0,TEXT(PayItems[[#This Row],[Date Added / Modified]],"m/d/yyy"),"")</f>
        <v/>
      </c>
    </row>
    <row r="2136" spans="1:17" x14ac:dyDescent="0.3">
      <c r="A2136" s="6" t="s">
        <v>4617</v>
      </c>
      <c r="B2136" s="6" t="s">
        <v>4618</v>
      </c>
      <c r="C2136" s="6" t="s">
        <v>110</v>
      </c>
      <c r="D2136" s="6" t="s">
        <v>4619</v>
      </c>
      <c r="E2136" s="8" t="s">
        <v>63</v>
      </c>
      <c r="F2136" s="8">
        <v>0</v>
      </c>
      <c r="G2136" s="8">
        <v>3</v>
      </c>
      <c r="H2136" s="6" t="s">
        <v>344</v>
      </c>
      <c r="I2136" s="184" t="s">
        <v>11392</v>
      </c>
      <c r="J2136" s="184" t="s">
        <v>11392</v>
      </c>
      <c r="K2136" s="184" t="s">
        <v>11391</v>
      </c>
      <c r="L2136" s="8">
        <v>14</v>
      </c>
      <c r="M2136" s="116"/>
      <c r="P21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&lt;tr&gt;&lt;td&gt;60901-1600&lt;/td&gt;&lt;td&gt;Curb, concrete, 425mm depth&lt;/td&gt;&lt;td&gt;m&lt;/td&gt;&lt;td&gt;CURB, CONCRETE, 17-INCH DEPTH&lt;/td&gt;&lt;td&gt;LNFT&lt;/td&gt;&lt;td&gt;0&lt;/td&gt;&lt;td&gt;3&lt;/td&gt;&lt;td&gt;N&lt;/td&gt;&lt;td&gt; &lt;/td&gt;&lt;td&gt;&lt;/td&gt;&lt;/tr&gt;</v>
      </c>
      <c r="Q2136" s="106" t="str">
        <f>IF(PayItems[[#This Row],[Date Added / Modified]]&gt;0,TEXT(PayItems[[#This Row],[Date Added / Modified]],"m/d/yyy"),"")</f>
        <v/>
      </c>
    </row>
    <row r="2137" spans="1:17" x14ac:dyDescent="0.3">
      <c r="A2137" s="6" t="s">
        <v>4620</v>
      </c>
      <c r="B2137" s="6" t="s">
        <v>4621</v>
      </c>
      <c r="C2137" s="6" t="s">
        <v>110</v>
      </c>
      <c r="D2137" s="6" t="s">
        <v>4622</v>
      </c>
      <c r="E2137" s="8" t="s">
        <v>63</v>
      </c>
      <c r="F2137" s="8">
        <v>0</v>
      </c>
      <c r="G2137" s="8">
        <v>3</v>
      </c>
      <c r="H2137" s="6" t="s">
        <v>344</v>
      </c>
      <c r="I2137" s="184" t="s">
        <v>11392</v>
      </c>
      <c r="J2137" s="184" t="s">
        <v>11392</v>
      </c>
      <c r="K2137" s="184" t="s">
        <v>11391</v>
      </c>
      <c r="L2137" s="8">
        <v>14</v>
      </c>
      <c r="M2137" s="116"/>
      <c r="P21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&lt;tr&gt;&lt;td&gt;60901-1700&lt;/td&gt;&lt;td&gt;Curb, concrete, 450mm depth&lt;/td&gt;&lt;td&gt;m&lt;/td&gt;&lt;td&gt;CURB, CONCRETE, 18-INCH DEPTH&lt;/td&gt;&lt;td&gt;LNFT&lt;/td&gt;&lt;td&gt;0&lt;/td&gt;&lt;td&gt;3&lt;/td&gt;&lt;td&gt;N&lt;/td&gt;&lt;td&gt; &lt;/td&gt;&lt;td&gt;&lt;/td&gt;&lt;/tr&gt;</v>
      </c>
      <c r="Q2137" s="106" t="str">
        <f>IF(PayItems[[#This Row],[Date Added / Modified]]&gt;0,TEXT(PayItems[[#This Row],[Date Added / Modified]],"m/d/yyy"),"")</f>
        <v/>
      </c>
    </row>
    <row r="2138" spans="1:17" x14ac:dyDescent="0.3">
      <c r="A2138" s="6" t="s">
        <v>4623</v>
      </c>
      <c r="B2138" s="6" t="s">
        <v>4624</v>
      </c>
      <c r="C2138" s="6" t="s">
        <v>110</v>
      </c>
      <c r="D2138" s="6" t="s">
        <v>4625</v>
      </c>
      <c r="E2138" s="8" t="s">
        <v>63</v>
      </c>
      <c r="F2138" s="8">
        <v>0</v>
      </c>
      <c r="G2138" s="8">
        <v>3</v>
      </c>
      <c r="H2138" s="6" t="s">
        <v>344</v>
      </c>
      <c r="I2138" s="184" t="s">
        <v>11392</v>
      </c>
      <c r="J2138" s="184" t="s">
        <v>11392</v>
      </c>
      <c r="K2138" s="184" t="s">
        <v>11391</v>
      </c>
      <c r="L2138" s="8">
        <v>14</v>
      </c>
      <c r="M2138" s="116"/>
      <c r="P21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&lt;tr&gt;&lt;td&gt;60901-1800&lt;/td&gt;&lt;td&gt;Curb, concrete, 475mm depth&lt;/td&gt;&lt;td&gt;m&lt;/td&gt;&lt;td&gt;CURB, CONCRETE, 19-INCH DEPTH&lt;/td&gt;&lt;td&gt;LNFT&lt;/td&gt;&lt;td&gt;0&lt;/td&gt;&lt;td&gt;3&lt;/td&gt;&lt;td&gt;N&lt;/td&gt;&lt;td&gt; &lt;/td&gt;&lt;td&gt;&lt;/td&gt;&lt;/tr&gt;</v>
      </c>
      <c r="Q2138" s="106" t="str">
        <f>IF(PayItems[[#This Row],[Date Added / Modified]]&gt;0,TEXT(PayItems[[#This Row],[Date Added / Modified]],"m/d/yyy"),"")</f>
        <v/>
      </c>
    </row>
    <row r="2139" spans="1:17" x14ac:dyDescent="0.3">
      <c r="A2139" s="6" t="s">
        <v>4626</v>
      </c>
      <c r="B2139" s="6" t="s">
        <v>4627</v>
      </c>
      <c r="C2139" s="6" t="s">
        <v>110</v>
      </c>
      <c r="D2139" s="6" t="s">
        <v>4628</v>
      </c>
      <c r="E2139" s="8" t="s">
        <v>63</v>
      </c>
      <c r="F2139" s="8">
        <v>0</v>
      </c>
      <c r="G2139" s="8">
        <v>3</v>
      </c>
      <c r="H2139" s="6" t="s">
        <v>344</v>
      </c>
      <c r="I2139" s="184" t="s">
        <v>11392</v>
      </c>
      <c r="J2139" s="184" t="s">
        <v>11392</v>
      </c>
      <c r="K2139" s="184" t="s">
        <v>11391</v>
      </c>
      <c r="L2139" s="8">
        <v>14</v>
      </c>
      <c r="M2139" s="116"/>
      <c r="P21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&lt;tr&gt;&lt;td&gt;60901-1900&lt;/td&gt;&lt;td&gt;Curb, concrete, 500mm depth&lt;/td&gt;&lt;td&gt;m&lt;/td&gt;&lt;td&gt;CURB, CONCRETE, 20-INCH DEPTH&lt;/td&gt;&lt;td&gt;LNFT&lt;/td&gt;&lt;td&gt;0&lt;/td&gt;&lt;td&gt;3&lt;/td&gt;&lt;td&gt;N&lt;/td&gt;&lt;td&gt; &lt;/td&gt;&lt;td&gt;&lt;/td&gt;&lt;/tr&gt;</v>
      </c>
      <c r="Q2139" s="106" t="str">
        <f>IF(PayItems[[#This Row],[Date Added / Modified]]&gt;0,TEXT(PayItems[[#This Row],[Date Added / Modified]],"m/d/yyy"),"")</f>
        <v/>
      </c>
    </row>
    <row r="2140" spans="1:17" x14ac:dyDescent="0.3">
      <c r="A2140" s="6" t="s">
        <v>4629</v>
      </c>
      <c r="B2140" s="6" t="s">
        <v>10181</v>
      </c>
      <c r="C2140" s="6" t="s">
        <v>110</v>
      </c>
      <c r="D2140" s="6" t="s">
        <v>10452</v>
      </c>
      <c r="E2140" s="8" t="s">
        <v>63</v>
      </c>
      <c r="F2140" s="8">
        <v>0</v>
      </c>
      <c r="G2140" s="8">
        <v>3</v>
      </c>
      <c r="H2140" s="6" t="s">
        <v>344</v>
      </c>
      <c r="I2140" s="184" t="s">
        <v>11392</v>
      </c>
      <c r="J2140" s="184" t="s">
        <v>11392</v>
      </c>
      <c r="K2140" s="184" t="s">
        <v>11391</v>
      </c>
      <c r="L2140" s="8">
        <v>14</v>
      </c>
      <c r="M2140" s="116"/>
      <c r="P21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&lt;tr&gt;&lt;td&gt;60901-2000&lt;/td&gt;&lt;td&gt;Curb, asphalt, 75mm depth&lt;/td&gt;&lt;td&gt;m&lt;/td&gt;&lt;td&gt;CURB, ASPHALT, 3-INCH DEPTH&lt;/td&gt;&lt;td&gt;LNFT&lt;/td&gt;&lt;td&gt;0&lt;/td&gt;&lt;td&gt;3&lt;/td&gt;&lt;td&gt;N&lt;/td&gt;&lt;td&gt; &lt;/td&gt;&lt;td&gt;&lt;/td&gt;&lt;/tr&gt;</v>
      </c>
      <c r="Q2140" s="106" t="str">
        <f>IF(PayItems[[#This Row],[Date Added / Modified]]&gt;0,TEXT(PayItems[[#This Row],[Date Added / Modified]],"m/d/yyy"),"")</f>
        <v/>
      </c>
    </row>
    <row r="2141" spans="1:17" x14ac:dyDescent="0.3">
      <c r="A2141" s="6" t="s">
        <v>4630</v>
      </c>
      <c r="B2141" s="6" t="s">
        <v>4631</v>
      </c>
      <c r="C2141" s="6" t="s">
        <v>110</v>
      </c>
      <c r="D2141" s="6" t="s">
        <v>4632</v>
      </c>
      <c r="E2141" s="8" t="s">
        <v>63</v>
      </c>
      <c r="F2141" s="8">
        <v>0</v>
      </c>
      <c r="G2141" s="8">
        <v>3</v>
      </c>
      <c r="H2141" s="6" t="s">
        <v>344</v>
      </c>
      <c r="I2141" s="184" t="s">
        <v>11392</v>
      </c>
      <c r="J2141" s="184" t="s">
        <v>11392</v>
      </c>
      <c r="K2141" s="184" t="s">
        <v>11391</v>
      </c>
      <c r="L2141" s="8">
        <v>14</v>
      </c>
      <c r="M2141" s="116"/>
      <c r="P21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&lt;tr&gt;&lt;td&gt;60901-2100&lt;/td&gt;&lt;td&gt;Curb, asphalt, 100mm depth&lt;/td&gt;&lt;td&gt;m&lt;/td&gt;&lt;td&gt;CURB, ASPHALT, 4-INCH DEPTH&lt;/td&gt;&lt;td&gt;LNFT&lt;/td&gt;&lt;td&gt;0&lt;/td&gt;&lt;td&gt;3&lt;/td&gt;&lt;td&gt;N&lt;/td&gt;&lt;td&gt; &lt;/td&gt;&lt;td&gt;&lt;/td&gt;&lt;/tr&gt;</v>
      </c>
      <c r="Q2141" s="106" t="str">
        <f>IF(PayItems[[#This Row],[Date Added / Modified]]&gt;0,TEXT(PayItems[[#This Row],[Date Added / Modified]],"m/d/yyy"),"")</f>
        <v/>
      </c>
    </row>
    <row r="2142" spans="1:17" x14ac:dyDescent="0.3">
      <c r="A2142" s="6" t="s">
        <v>4633</v>
      </c>
      <c r="B2142" s="6" t="s">
        <v>4634</v>
      </c>
      <c r="C2142" s="6" t="s">
        <v>110</v>
      </c>
      <c r="D2142" s="6" t="s">
        <v>4635</v>
      </c>
      <c r="E2142" s="8" t="s">
        <v>63</v>
      </c>
      <c r="F2142" s="8">
        <v>0</v>
      </c>
      <c r="G2142" s="8">
        <v>3</v>
      </c>
      <c r="H2142" s="6" t="s">
        <v>344</v>
      </c>
      <c r="I2142" s="184" t="s">
        <v>11392</v>
      </c>
      <c r="J2142" s="184" t="s">
        <v>11392</v>
      </c>
      <c r="K2142" s="184" t="s">
        <v>11391</v>
      </c>
      <c r="L2142" s="8">
        <v>14</v>
      </c>
      <c r="M2142" s="116"/>
      <c r="P21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&lt;tr&gt;&lt;td&gt;60901-2200&lt;/td&gt;&lt;td&gt;Curb, asphalt, 125mm depth&lt;/td&gt;&lt;td&gt;m&lt;/td&gt;&lt;td&gt;CURB, ASPHALT, 5-INCH DEPTH&lt;/td&gt;&lt;td&gt;LNFT&lt;/td&gt;&lt;td&gt;0&lt;/td&gt;&lt;td&gt;3&lt;/td&gt;&lt;td&gt;N&lt;/td&gt;&lt;td&gt; &lt;/td&gt;&lt;td&gt;&lt;/td&gt;&lt;/tr&gt;</v>
      </c>
      <c r="Q2142" s="106" t="str">
        <f>IF(PayItems[[#This Row],[Date Added / Modified]]&gt;0,TEXT(PayItems[[#This Row],[Date Added / Modified]],"m/d/yyy"),"")</f>
        <v/>
      </c>
    </row>
    <row r="2143" spans="1:17" x14ac:dyDescent="0.3">
      <c r="A2143" s="6" t="s">
        <v>4636</v>
      </c>
      <c r="B2143" s="6" t="s">
        <v>4637</v>
      </c>
      <c r="C2143" s="6" t="s">
        <v>110</v>
      </c>
      <c r="D2143" s="6" t="s">
        <v>4638</v>
      </c>
      <c r="E2143" s="8" t="s">
        <v>63</v>
      </c>
      <c r="F2143" s="8">
        <v>0</v>
      </c>
      <c r="G2143" s="8">
        <v>3</v>
      </c>
      <c r="H2143" s="6" t="s">
        <v>344</v>
      </c>
      <c r="I2143" s="184" t="s">
        <v>11392</v>
      </c>
      <c r="J2143" s="184" t="s">
        <v>11392</v>
      </c>
      <c r="K2143" s="184" t="s">
        <v>11391</v>
      </c>
      <c r="L2143" s="8">
        <v>14</v>
      </c>
      <c r="M2143" s="116"/>
      <c r="P21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&lt;tr&gt;&lt;td&gt;60901-2300&lt;/td&gt;&lt;td&gt;Curb, asphalt, 150mm depth&lt;/td&gt;&lt;td&gt;m&lt;/td&gt;&lt;td&gt;CURB, ASPHALT, 6-INCH DEPTH&lt;/td&gt;&lt;td&gt;LNFT&lt;/td&gt;&lt;td&gt;0&lt;/td&gt;&lt;td&gt;3&lt;/td&gt;&lt;td&gt;N&lt;/td&gt;&lt;td&gt; &lt;/td&gt;&lt;td&gt;&lt;/td&gt;&lt;/tr&gt;</v>
      </c>
      <c r="Q2143" s="106" t="str">
        <f>IF(PayItems[[#This Row],[Date Added / Modified]]&gt;0,TEXT(PayItems[[#This Row],[Date Added / Modified]],"m/d/yyy"),"")</f>
        <v/>
      </c>
    </row>
    <row r="2144" spans="1:17" x14ac:dyDescent="0.3">
      <c r="A2144" s="6" t="s">
        <v>4639</v>
      </c>
      <c r="B2144" s="6" t="s">
        <v>4640</v>
      </c>
      <c r="C2144" s="6" t="s">
        <v>110</v>
      </c>
      <c r="D2144" s="6" t="s">
        <v>4641</v>
      </c>
      <c r="E2144" s="8" t="s">
        <v>63</v>
      </c>
      <c r="F2144" s="8">
        <v>0</v>
      </c>
      <c r="G2144" s="8">
        <v>3</v>
      </c>
      <c r="H2144" s="6" t="s">
        <v>344</v>
      </c>
      <c r="I2144" s="184" t="s">
        <v>11392</v>
      </c>
      <c r="J2144" s="184" t="s">
        <v>11392</v>
      </c>
      <c r="K2144" s="184" t="s">
        <v>11391</v>
      </c>
      <c r="L2144" s="8">
        <v>14</v>
      </c>
      <c r="M2144" s="116"/>
      <c r="P21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&lt;tr&gt;&lt;td&gt;60901-2400&lt;/td&gt;&lt;td&gt;Curb, asphalt, 175mm depth&lt;/td&gt;&lt;td&gt;m&lt;/td&gt;&lt;td&gt;CURB, ASPHALT, 7-INCH DEPTH&lt;/td&gt;&lt;td&gt;LNFT&lt;/td&gt;&lt;td&gt;0&lt;/td&gt;&lt;td&gt;3&lt;/td&gt;&lt;td&gt;N&lt;/td&gt;&lt;td&gt; &lt;/td&gt;&lt;td&gt;&lt;/td&gt;&lt;/tr&gt;</v>
      </c>
      <c r="Q2144" s="106" t="str">
        <f>IF(PayItems[[#This Row],[Date Added / Modified]]&gt;0,TEXT(PayItems[[#This Row],[Date Added / Modified]],"m/d/yyy"),"")</f>
        <v/>
      </c>
    </row>
    <row r="2145" spans="1:17" x14ac:dyDescent="0.3">
      <c r="A2145" s="6" t="s">
        <v>4642</v>
      </c>
      <c r="B2145" s="6" t="s">
        <v>4643</v>
      </c>
      <c r="C2145" s="6" t="s">
        <v>110</v>
      </c>
      <c r="D2145" s="6" t="s">
        <v>4644</v>
      </c>
      <c r="E2145" s="8" t="s">
        <v>63</v>
      </c>
      <c r="F2145" s="8">
        <v>0</v>
      </c>
      <c r="G2145" s="8">
        <v>3</v>
      </c>
      <c r="H2145" s="6" t="s">
        <v>344</v>
      </c>
      <c r="I2145" s="184" t="s">
        <v>11392</v>
      </c>
      <c r="J2145" s="184" t="s">
        <v>11392</v>
      </c>
      <c r="K2145" s="184" t="s">
        <v>11391</v>
      </c>
      <c r="L2145" s="8">
        <v>14</v>
      </c>
      <c r="M2145" s="116"/>
      <c r="P21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&lt;tr&gt;&lt;td&gt;60901-2500&lt;/td&gt;&lt;td&gt;Curb, asphalt, 200mm depth&lt;/td&gt;&lt;td&gt;m&lt;/td&gt;&lt;td&gt;CURB, ASPHALT, 8-INCH DEPTH&lt;/td&gt;&lt;td&gt;LNFT&lt;/td&gt;&lt;td&gt;0&lt;/td&gt;&lt;td&gt;3&lt;/td&gt;&lt;td&gt;N&lt;/td&gt;&lt;td&gt; &lt;/td&gt;&lt;td&gt;&lt;/td&gt;&lt;/tr&gt;</v>
      </c>
      <c r="Q2145" s="106" t="str">
        <f>IF(PayItems[[#This Row],[Date Added / Modified]]&gt;0,TEXT(PayItems[[#This Row],[Date Added / Modified]],"m/d/yyy"),"")</f>
        <v/>
      </c>
    </row>
    <row r="2146" spans="1:17" x14ac:dyDescent="0.3">
      <c r="A2146" s="6" t="s">
        <v>4645</v>
      </c>
      <c r="B2146" s="6" t="s">
        <v>4646</v>
      </c>
      <c r="C2146" s="6" t="s">
        <v>110</v>
      </c>
      <c r="D2146" s="6" t="s">
        <v>4647</v>
      </c>
      <c r="E2146" s="8" t="s">
        <v>63</v>
      </c>
      <c r="F2146" s="8">
        <v>0</v>
      </c>
      <c r="G2146" s="8">
        <v>3</v>
      </c>
      <c r="H2146" s="6" t="s">
        <v>344</v>
      </c>
      <c r="I2146" s="184" t="s">
        <v>11392</v>
      </c>
      <c r="J2146" s="184" t="s">
        <v>11392</v>
      </c>
      <c r="K2146" s="184" t="s">
        <v>11391</v>
      </c>
      <c r="L2146" s="8">
        <v>14</v>
      </c>
      <c r="M2146" s="116"/>
      <c r="P21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&lt;tr&gt;&lt;td&gt;60901-2550&lt;/td&gt;&lt;td&gt;Curb, asphalt, 250mm depth&lt;/td&gt;&lt;td&gt;m&lt;/td&gt;&lt;td&gt;CURB, ASPHALT, 10-INCH DEPTH&lt;/td&gt;&lt;td&gt;LNFT&lt;/td&gt;&lt;td&gt;0&lt;/td&gt;&lt;td&gt;3&lt;/td&gt;&lt;td&gt;N&lt;/td&gt;&lt;td&gt; &lt;/td&gt;&lt;td&gt;&lt;/td&gt;&lt;/tr&gt;</v>
      </c>
      <c r="Q2146" s="106" t="str">
        <f>IF(PayItems[[#This Row],[Date Added / Modified]]&gt;0,TEXT(PayItems[[#This Row],[Date Added / Modified]],"m/d/yyy"),"")</f>
        <v/>
      </c>
    </row>
    <row r="2147" spans="1:17" x14ac:dyDescent="0.3">
      <c r="A2147" s="6" t="s">
        <v>4648</v>
      </c>
      <c r="B2147" s="6" t="s">
        <v>10182</v>
      </c>
      <c r="C2147" s="6" t="s">
        <v>110</v>
      </c>
      <c r="D2147" s="6" t="s">
        <v>10453</v>
      </c>
      <c r="E2147" s="8" t="s">
        <v>63</v>
      </c>
      <c r="F2147" s="8">
        <v>0</v>
      </c>
      <c r="G2147" s="8">
        <v>3</v>
      </c>
      <c r="H2147" s="6" t="s">
        <v>344</v>
      </c>
      <c r="I2147" s="184" t="s">
        <v>11392</v>
      </c>
      <c r="J2147" s="184" t="s">
        <v>11392</v>
      </c>
      <c r="K2147" s="184" t="s">
        <v>11391</v>
      </c>
      <c r="L2147" s="8">
        <v>14</v>
      </c>
      <c r="M2147" s="116"/>
      <c r="P21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&lt;tr&gt;&lt;td&gt;60901-2600&lt;/td&gt;&lt;td&gt;Curb, stone, type 1, 75mm depth&lt;/td&gt;&lt;td&gt;m&lt;/td&gt;&lt;td&gt;CURB, STONE, TYPE 1, 3-INCH DEPTH&lt;/td&gt;&lt;td&gt;LNFT&lt;/td&gt;&lt;td&gt;0&lt;/td&gt;&lt;td&gt;3&lt;/td&gt;&lt;td&gt;N&lt;/td&gt;&lt;td&gt; &lt;/td&gt;&lt;td&gt;&lt;/td&gt;&lt;/tr&gt;</v>
      </c>
      <c r="Q2147" s="106" t="str">
        <f>IF(PayItems[[#This Row],[Date Added / Modified]]&gt;0,TEXT(PayItems[[#This Row],[Date Added / Modified]],"m/d/yyy"),"")</f>
        <v/>
      </c>
    </row>
    <row r="2148" spans="1:17" x14ac:dyDescent="0.3">
      <c r="A2148" s="6" t="s">
        <v>4649</v>
      </c>
      <c r="B2148" s="6" t="s">
        <v>4650</v>
      </c>
      <c r="C2148" s="6" t="s">
        <v>110</v>
      </c>
      <c r="D2148" s="6" t="s">
        <v>4651</v>
      </c>
      <c r="E2148" s="8" t="s">
        <v>63</v>
      </c>
      <c r="F2148" s="8">
        <v>0</v>
      </c>
      <c r="G2148" s="8">
        <v>3</v>
      </c>
      <c r="H2148" s="6" t="s">
        <v>344</v>
      </c>
      <c r="I2148" s="184" t="s">
        <v>11392</v>
      </c>
      <c r="J2148" s="184" t="s">
        <v>11392</v>
      </c>
      <c r="K2148" s="184" t="s">
        <v>11391</v>
      </c>
      <c r="L2148" s="8">
        <v>14</v>
      </c>
      <c r="M2148" s="116"/>
      <c r="P21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&lt;tr&gt;&lt;td&gt;60901-2700&lt;/td&gt;&lt;td&gt;Curb, stone, type 1, 100mm depth&lt;/td&gt;&lt;td&gt;m&lt;/td&gt;&lt;td&gt;CURB, STONE, TYPE 1, 4-INCH DEPTH&lt;/td&gt;&lt;td&gt;LNFT&lt;/td&gt;&lt;td&gt;0&lt;/td&gt;&lt;td&gt;3&lt;/td&gt;&lt;td&gt;N&lt;/td&gt;&lt;td&gt; &lt;/td&gt;&lt;td&gt;&lt;/td&gt;&lt;/tr&gt;</v>
      </c>
      <c r="Q2148" s="106" t="str">
        <f>IF(PayItems[[#This Row],[Date Added / Modified]]&gt;0,TEXT(PayItems[[#This Row],[Date Added / Modified]],"m/d/yyy"),"")</f>
        <v/>
      </c>
    </row>
    <row r="2149" spans="1:17" x14ac:dyDescent="0.3">
      <c r="A2149" s="6" t="s">
        <v>4652</v>
      </c>
      <c r="B2149" s="6" t="s">
        <v>4653</v>
      </c>
      <c r="C2149" s="6" t="s">
        <v>110</v>
      </c>
      <c r="D2149" s="6" t="s">
        <v>4654</v>
      </c>
      <c r="E2149" s="8" t="s">
        <v>63</v>
      </c>
      <c r="F2149" s="8">
        <v>0</v>
      </c>
      <c r="G2149" s="8">
        <v>3</v>
      </c>
      <c r="H2149" s="6" t="s">
        <v>344</v>
      </c>
      <c r="I2149" s="184" t="s">
        <v>11392</v>
      </c>
      <c r="J2149" s="184" t="s">
        <v>11392</v>
      </c>
      <c r="K2149" s="184" t="s">
        <v>11391</v>
      </c>
      <c r="L2149" s="8">
        <v>14</v>
      </c>
      <c r="M2149" s="116"/>
      <c r="P21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&lt;tr&gt;&lt;td&gt;60901-2800&lt;/td&gt;&lt;td&gt;Curb, stone, type 1, 125mm depth&lt;/td&gt;&lt;td&gt;m&lt;/td&gt;&lt;td&gt;CURB, STONE, TYPE 1, 5-INCH DEPTH&lt;/td&gt;&lt;td&gt;LNFT&lt;/td&gt;&lt;td&gt;0&lt;/td&gt;&lt;td&gt;3&lt;/td&gt;&lt;td&gt;N&lt;/td&gt;&lt;td&gt; &lt;/td&gt;&lt;td&gt;&lt;/td&gt;&lt;/tr&gt;</v>
      </c>
      <c r="Q2149" s="106" t="str">
        <f>IF(PayItems[[#This Row],[Date Added / Modified]]&gt;0,TEXT(PayItems[[#This Row],[Date Added / Modified]],"m/d/yyy"),"")</f>
        <v/>
      </c>
    </row>
    <row r="2150" spans="1:17" x14ac:dyDescent="0.3">
      <c r="A2150" s="6" t="s">
        <v>4655</v>
      </c>
      <c r="B2150" s="6" t="s">
        <v>4656</v>
      </c>
      <c r="C2150" s="6" t="s">
        <v>110</v>
      </c>
      <c r="D2150" s="6" t="s">
        <v>4657</v>
      </c>
      <c r="E2150" s="8" t="s">
        <v>63</v>
      </c>
      <c r="F2150" s="8">
        <v>0</v>
      </c>
      <c r="G2150" s="8">
        <v>3</v>
      </c>
      <c r="H2150" s="6" t="s">
        <v>344</v>
      </c>
      <c r="I2150" s="184" t="s">
        <v>11392</v>
      </c>
      <c r="J2150" s="184" t="s">
        <v>11392</v>
      </c>
      <c r="K2150" s="184" t="s">
        <v>11391</v>
      </c>
      <c r="L2150" s="8">
        <v>14</v>
      </c>
      <c r="M2150" s="116"/>
      <c r="P21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&lt;tr&gt;&lt;td&gt;60901-2900&lt;/td&gt;&lt;td&gt;Curb, stone, type 1, 150mm depth&lt;/td&gt;&lt;td&gt;m&lt;/td&gt;&lt;td&gt;CURB, STONE, TYPE 1, 6-INCH DEPTH&lt;/td&gt;&lt;td&gt;LNFT&lt;/td&gt;&lt;td&gt;0&lt;/td&gt;&lt;td&gt;3&lt;/td&gt;&lt;td&gt;N&lt;/td&gt;&lt;td&gt; &lt;/td&gt;&lt;td&gt;&lt;/td&gt;&lt;/tr&gt;</v>
      </c>
      <c r="Q2150" s="106" t="str">
        <f>IF(PayItems[[#This Row],[Date Added / Modified]]&gt;0,TEXT(PayItems[[#This Row],[Date Added / Modified]],"m/d/yyy"),"")</f>
        <v/>
      </c>
    </row>
    <row r="2151" spans="1:17" x14ac:dyDescent="0.3">
      <c r="A2151" s="6" t="s">
        <v>4658</v>
      </c>
      <c r="B2151" s="6" t="s">
        <v>4659</v>
      </c>
      <c r="C2151" s="6" t="s">
        <v>110</v>
      </c>
      <c r="D2151" s="6" t="s">
        <v>4660</v>
      </c>
      <c r="E2151" s="8" t="s">
        <v>63</v>
      </c>
      <c r="F2151" s="8">
        <v>0</v>
      </c>
      <c r="G2151" s="8">
        <v>3</v>
      </c>
      <c r="H2151" s="6" t="s">
        <v>344</v>
      </c>
      <c r="I2151" s="184" t="s">
        <v>11392</v>
      </c>
      <c r="J2151" s="184" t="s">
        <v>11392</v>
      </c>
      <c r="K2151" s="184" t="s">
        <v>11391</v>
      </c>
      <c r="L2151" s="8">
        <v>14</v>
      </c>
      <c r="M2151" s="116"/>
      <c r="P21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&lt;tr&gt;&lt;td&gt;60901-3000&lt;/td&gt;&lt;td&gt;Curb, stone, type 1, 175mm depth&lt;/td&gt;&lt;td&gt;m&lt;/td&gt;&lt;td&gt;CURB, STONE, TYPE 1, 7-INCH DEPTH&lt;/td&gt;&lt;td&gt;LNFT&lt;/td&gt;&lt;td&gt;0&lt;/td&gt;&lt;td&gt;3&lt;/td&gt;&lt;td&gt;N&lt;/td&gt;&lt;td&gt; &lt;/td&gt;&lt;td&gt;&lt;/td&gt;&lt;/tr&gt;</v>
      </c>
      <c r="Q2151" s="106" t="str">
        <f>IF(PayItems[[#This Row],[Date Added / Modified]]&gt;0,TEXT(PayItems[[#This Row],[Date Added / Modified]],"m/d/yyy"),"")</f>
        <v/>
      </c>
    </row>
    <row r="2152" spans="1:17" x14ac:dyDescent="0.3">
      <c r="A2152" s="6" t="s">
        <v>4661</v>
      </c>
      <c r="B2152" s="6" t="s">
        <v>4662</v>
      </c>
      <c r="C2152" s="6" t="s">
        <v>110</v>
      </c>
      <c r="D2152" s="6" t="s">
        <v>4663</v>
      </c>
      <c r="E2152" s="8" t="s">
        <v>63</v>
      </c>
      <c r="F2152" s="8">
        <v>0</v>
      </c>
      <c r="G2152" s="8">
        <v>3</v>
      </c>
      <c r="H2152" s="6" t="s">
        <v>344</v>
      </c>
      <c r="I2152" s="184" t="s">
        <v>11392</v>
      </c>
      <c r="J2152" s="184" t="s">
        <v>11392</v>
      </c>
      <c r="K2152" s="184" t="s">
        <v>11391</v>
      </c>
      <c r="L2152" s="8">
        <v>14</v>
      </c>
      <c r="M2152" s="116"/>
      <c r="P21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&lt;tr&gt;&lt;td&gt;60901-3100&lt;/td&gt;&lt;td&gt;Curb, stone, type 1, 200mm depth&lt;/td&gt;&lt;td&gt;m&lt;/td&gt;&lt;td&gt;CURB, STONE, TYPE 1, 8-INCH DEPTH&lt;/td&gt;&lt;td&gt;LNFT&lt;/td&gt;&lt;td&gt;0&lt;/td&gt;&lt;td&gt;3&lt;/td&gt;&lt;td&gt;N&lt;/td&gt;&lt;td&gt; &lt;/td&gt;&lt;td&gt;&lt;/td&gt;&lt;/tr&gt;</v>
      </c>
      <c r="Q2152" s="106" t="str">
        <f>IF(PayItems[[#This Row],[Date Added / Modified]]&gt;0,TEXT(PayItems[[#This Row],[Date Added / Modified]],"m/d/yyy"),"")</f>
        <v/>
      </c>
    </row>
    <row r="2153" spans="1:17" x14ac:dyDescent="0.3">
      <c r="A2153" s="6" t="s">
        <v>4664</v>
      </c>
      <c r="B2153" s="6" t="s">
        <v>4665</v>
      </c>
      <c r="C2153" s="6" t="s">
        <v>110</v>
      </c>
      <c r="D2153" s="6" t="s">
        <v>4666</v>
      </c>
      <c r="E2153" s="8" t="s">
        <v>63</v>
      </c>
      <c r="F2153" s="8">
        <v>0</v>
      </c>
      <c r="G2153" s="8">
        <v>3</v>
      </c>
      <c r="H2153" s="6" t="s">
        <v>344</v>
      </c>
      <c r="I2153" s="184" t="s">
        <v>11392</v>
      </c>
      <c r="J2153" s="184" t="s">
        <v>11392</v>
      </c>
      <c r="K2153" s="184" t="s">
        <v>11391</v>
      </c>
      <c r="L2153" s="8">
        <v>14</v>
      </c>
      <c r="M2153" s="116"/>
      <c r="P21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&lt;tr&gt;&lt;td&gt;60901-3200&lt;/td&gt;&lt;td&gt;Curb, stone, type 1, 225mm depth&lt;/td&gt;&lt;td&gt;m&lt;/td&gt;&lt;td&gt;CURB, STONE, TYPE 1, 9-INCH DEPTH&lt;/td&gt;&lt;td&gt;LNFT&lt;/td&gt;&lt;td&gt;0&lt;/td&gt;&lt;td&gt;3&lt;/td&gt;&lt;td&gt;N&lt;/td&gt;&lt;td&gt; &lt;/td&gt;&lt;td&gt;&lt;/td&gt;&lt;/tr&gt;</v>
      </c>
      <c r="Q2153" s="106" t="str">
        <f>IF(PayItems[[#This Row],[Date Added / Modified]]&gt;0,TEXT(PayItems[[#This Row],[Date Added / Modified]],"m/d/yyy"),"")</f>
        <v/>
      </c>
    </row>
    <row r="2154" spans="1:17" x14ac:dyDescent="0.3">
      <c r="A2154" s="6" t="s">
        <v>4667</v>
      </c>
      <c r="B2154" s="6" t="s">
        <v>4668</v>
      </c>
      <c r="C2154" s="6" t="s">
        <v>110</v>
      </c>
      <c r="D2154" s="6" t="s">
        <v>4669</v>
      </c>
      <c r="E2154" s="8" t="s">
        <v>63</v>
      </c>
      <c r="F2154" s="8">
        <v>0</v>
      </c>
      <c r="G2154" s="8">
        <v>3</v>
      </c>
      <c r="H2154" s="6" t="s">
        <v>344</v>
      </c>
      <c r="I2154" s="184" t="s">
        <v>11392</v>
      </c>
      <c r="J2154" s="184" t="s">
        <v>11392</v>
      </c>
      <c r="K2154" s="184" t="s">
        <v>11391</v>
      </c>
      <c r="L2154" s="8">
        <v>14</v>
      </c>
      <c r="M2154" s="116"/>
      <c r="P21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&lt;tr&gt;&lt;td&gt;60901-3300&lt;/td&gt;&lt;td&gt;Curb, stone, type 1, 250mm depth&lt;/td&gt;&lt;td&gt;m&lt;/td&gt;&lt;td&gt;CURB, STONE, TYPE 1, 10-INCH DEPTH&lt;/td&gt;&lt;td&gt;LNFT&lt;/td&gt;&lt;td&gt;0&lt;/td&gt;&lt;td&gt;3&lt;/td&gt;&lt;td&gt;N&lt;/td&gt;&lt;td&gt; &lt;/td&gt;&lt;td&gt;&lt;/td&gt;&lt;/tr&gt;</v>
      </c>
      <c r="Q2154" s="106" t="str">
        <f>IF(PayItems[[#This Row],[Date Added / Modified]]&gt;0,TEXT(PayItems[[#This Row],[Date Added / Modified]],"m/d/yyy"),"")</f>
        <v/>
      </c>
    </row>
    <row r="2155" spans="1:17" x14ac:dyDescent="0.3">
      <c r="A2155" s="6" t="s">
        <v>4670</v>
      </c>
      <c r="B2155" s="6" t="s">
        <v>4671</v>
      </c>
      <c r="C2155" s="6" t="s">
        <v>110</v>
      </c>
      <c r="D2155" s="6" t="s">
        <v>4672</v>
      </c>
      <c r="E2155" s="8" t="s">
        <v>63</v>
      </c>
      <c r="F2155" s="8">
        <v>0</v>
      </c>
      <c r="G2155" s="8">
        <v>3</v>
      </c>
      <c r="H2155" s="6" t="s">
        <v>344</v>
      </c>
      <c r="I2155" s="184" t="s">
        <v>11392</v>
      </c>
      <c r="J2155" s="184" t="s">
        <v>11392</v>
      </c>
      <c r="K2155" s="184" t="s">
        <v>11391</v>
      </c>
      <c r="L2155" s="8">
        <v>14</v>
      </c>
      <c r="M2155" s="116"/>
      <c r="P21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&lt;tr&gt;&lt;td&gt;60901-3400&lt;/td&gt;&lt;td&gt;Curb, stone, type 1, 275mm depth&lt;/td&gt;&lt;td&gt;m&lt;/td&gt;&lt;td&gt;CURB, STONE, TYPE 1, 11-INCH DEPTH&lt;/td&gt;&lt;td&gt;LNFT&lt;/td&gt;&lt;td&gt;0&lt;/td&gt;&lt;td&gt;3&lt;/td&gt;&lt;td&gt;N&lt;/td&gt;&lt;td&gt; &lt;/td&gt;&lt;td&gt;&lt;/td&gt;&lt;/tr&gt;</v>
      </c>
      <c r="Q2155" s="106" t="str">
        <f>IF(PayItems[[#This Row],[Date Added / Modified]]&gt;0,TEXT(PayItems[[#This Row],[Date Added / Modified]],"m/d/yyy"),"")</f>
        <v/>
      </c>
    </row>
    <row r="2156" spans="1:17" x14ac:dyDescent="0.3">
      <c r="A2156" s="6" t="s">
        <v>4673</v>
      </c>
      <c r="B2156" s="6" t="s">
        <v>4674</v>
      </c>
      <c r="C2156" s="6" t="s">
        <v>110</v>
      </c>
      <c r="D2156" s="6" t="s">
        <v>4675</v>
      </c>
      <c r="E2156" s="8" t="s">
        <v>63</v>
      </c>
      <c r="F2156" s="8">
        <v>0</v>
      </c>
      <c r="G2156" s="8">
        <v>3</v>
      </c>
      <c r="H2156" s="6" t="s">
        <v>344</v>
      </c>
      <c r="I2156" s="184" t="s">
        <v>11392</v>
      </c>
      <c r="J2156" s="184" t="s">
        <v>11392</v>
      </c>
      <c r="K2156" s="184" t="s">
        <v>11391</v>
      </c>
      <c r="L2156" s="8">
        <v>14</v>
      </c>
      <c r="M2156" s="116"/>
      <c r="P21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&lt;tr&gt;&lt;td&gt;60901-3500&lt;/td&gt;&lt;td&gt;Curb, stone, type 1, 300mm depth&lt;/td&gt;&lt;td&gt;m&lt;/td&gt;&lt;td&gt;CURB, STONE, TYPE 1, 12-INCH DEPTH&lt;/td&gt;&lt;td&gt;LNFT&lt;/td&gt;&lt;td&gt;0&lt;/td&gt;&lt;td&gt;3&lt;/td&gt;&lt;td&gt;N&lt;/td&gt;&lt;td&gt; &lt;/td&gt;&lt;td&gt;&lt;/td&gt;&lt;/tr&gt;</v>
      </c>
      <c r="Q2156" s="106" t="str">
        <f>IF(PayItems[[#This Row],[Date Added / Modified]]&gt;0,TEXT(PayItems[[#This Row],[Date Added / Modified]],"m/d/yyy"),"")</f>
        <v/>
      </c>
    </row>
    <row r="2157" spans="1:17" x14ac:dyDescent="0.3">
      <c r="A2157" s="6" t="s">
        <v>4676</v>
      </c>
      <c r="B2157" s="6" t="s">
        <v>4677</v>
      </c>
      <c r="C2157" s="6" t="s">
        <v>110</v>
      </c>
      <c r="D2157" s="6" t="s">
        <v>4678</v>
      </c>
      <c r="E2157" s="8" t="s">
        <v>63</v>
      </c>
      <c r="F2157" s="8">
        <v>0</v>
      </c>
      <c r="G2157" s="8">
        <v>3</v>
      </c>
      <c r="H2157" s="6" t="s">
        <v>344</v>
      </c>
      <c r="I2157" s="184" t="s">
        <v>11392</v>
      </c>
      <c r="J2157" s="184" t="s">
        <v>11392</v>
      </c>
      <c r="K2157" s="184" t="s">
        <v>11391</v>
      </c>
      <c r="L2157" s="8">
        <v>14</v>
      </c>
      <c r="M2157" s="116"/>
      <c r="P21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&lt;tr&gt;&lt;td&gt;60901-3600&lt;/td&gt;&lt;td&gt;Curb, stone, type 1, 325mm depth&lt;/td&gt;&lt;td&gt;m&lt;/td&gt;&lt;td&gt;CURB, STONE, TYPE 1, 13-INCH DEPTH&lt;/td&gt;&lt;td&gt;LNFT&lt;/td&gt;&lt;td&gt;0&lt;/td&gt;&lt;td&gt;3&lt;/td&gt;&lt;td&gt;N&lt;/td&gt;&lt;td&gt; &lt;/td&gt;&lt;td&gt;&lt;/td&gt;&lt;/tr&gt;</v>
      </c>
      <c r="Q2157" s="106" t="str">
        <f>IF(PayItems[[#This Row],[Date Added / Modified]]&gt;0,TEXT(PayItems[[#This Row],[Date Added / Modified]],"m/d/yyy"),"")</f>
        <v/>
      </c>
    </row>
    <row r="2158" spans="1:17" x14ac:dyDescent="0.3">
      <c r="A2158" s="6" t="s">
        <v>4679</v>
      </c>
      <c r="B2158" s="6" t="s">
        <v>4680</v>
      </c>
      <c r="C2158" s="6" t="s">
        <v>110</v>
      </c>
      <c r="D2158" s="6" t="s">
        <v>4681</v>
      </c>
      <c r="E2158" s="8" t="s">
        <v>63</v>
      </c>
      <c r="F2158" s="8">
        <v>0</v>
      </c>
      <c r="G2158" s="8">
        <v>3</v>
      </c>
      <c r="H2158" s="6" t="s">
        <v>344</v>
      </c>
      <c r="I2158" s="184" t="s">
        <v>11392</v>
      </c>
      <c r="J2158" s="184" t="s">
        <v>11392</v>
      </c>
      <c r="K2158" s="184" t="s">
        <v>11391</v>
      </c>
      <c r="L2158" s="8">
        <v>14</v>
      </c>
      <c r="M2158" s="116"/>
      <c r="P21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&lt;tr&gt;&lt;td&gt;60901-3700&lt;/td&gt;&lt;td&gt;Curb, stone, type 1, 350mm depth&lt;/td&gt;&lt;td&gt;m&lt;/td&gt;&lt;td&gt;CURB, STONE, TYPE 1, 14-INCH DEPTH&lt;/td&gt;&lt;td&gt;LNFT&lt;/td&gt;&lt;td&gt;0&lt;/td&gt;&lt;td&gt;3&lt;/td&gt;&lt;td&gt;N&lt;/td&gt;&lt;td&gt; &lt;/td&gt;&lt;td&gt;&lt;/td&gt;&lt;/tr&gt;</v>
      </c>
      <c r="Q2158" s="106" t="str">
        <f>IF(PayItems[[#This Row],[Date Added / Modified]]&gt;0,TEXT(PayItems[[#This Row],[Date Added / Modified]],"m/d/yyy"),"")</f>
        <v/>
      </c>
    </row>
    <row r="2159" spans="1:17" x14ac:dyDescent="0.3">
      <c r="A2159" s="6" t="s">
        <v>4682</v>
      </c>
      <c r="B2159" s="6" t="s">
        <v>4683</v>
      </c>
      <c r="C2159" s="6" t="s">
        <v>110</v>
      </c>
      <c r="D2159" s="6" t="s">
        <v>4684</v>
      </c>
      <c r="E2159" s="8" t="s">
        <v>63</v>
      </c>
      <c r="F2159" s="8">
        <v>0</v>
      </c>
      <c r="G2159" s="8">
        <v>3</v>
      </c>
      <c r="H2159" s="6" t="s">
        <v>344</v>
      </c>
      <c r="I2159" s="184" t="s">
        <v>11392</v>
      </c>
      <c r="J2159" s="184" t="s">
        <v>11392</v>
      </c>
      <c r="K2159" s="184" t="s">
        <v>11391</v>
      </c>
      <c r="L2159" s="8">
        <v>14</v>
      </c>
      <c r="M2159" s="116"/>
      <c r="P21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&lt;tr&gt;&lt;td&gt;60901-3800&lt;/td&gt;&lt;td&gt;Curb, stone, type 1, 375mm depth&lt;/td&gt;&lt;td&gt;m&lt;/td&gt;&lt;td&gt;CURB, STONE, TYPE 1, 15-INCH DEPTH&lt;/td&gt;&lt;td&gt;LNFT&lt;/td&gt;&lt;td&gt;0&lt;/td&gt;&lt;td&gt;3&lt;/td&gt;&lt;td&gt;N&lt;/td&gt;&lt;td&gt; &lt;/td&gt;&lt;td&gt;&lt;/td&gt;&lt;/tr&gt;</v>
      </c>
      <c r="Q2159" s="106" t="str">
        <f>IF(PayItems[[#This Row],[Date Added / Modified]]&gt;0,TEXT(PayItems[[#This Row],[Date Added / Modified]],"m/d/yyy"),"")</f>
        <v/>
      </c>
    </row>
    <row r="2160" spans="1:17" x14ac:dyDescent="0.3">
      <c r="A2160" s="6" t="s">
        <v>4685</v>
      </c>
      <c r="B2160" s="6" t="s">
        <v>4686</v>
      </c>
      <c r="C2160" s="6" t="s">
        <v>110</v>
      </c>
      <c r="D2160" s="6" t="s">
        <v>4687</v>
      </c>
      <c r="E2160" s="8" t="s">
        <v>63</v>
      </c>
      <c r="F2160" s="8">
        <v>0</v>
      </c>
      <c r="G2160" s="8">
        <v>3</v>
      </c>
      <c r="H2160" s="6" t="s">
        <v>344</v>
      </c>
      <c r="I2160" s="184" t="s">
        <v>11392</v>
      </c>
      <c r="J2160" s="184" t="s">
        <v>11392</v>
      </c>
      <c r="K2160" s="184" t="s">
        <v>11391</v>
      </c>
      <c r="L2160" s="8">
        <v>14</v>
      </c>
      <c r="M2160" s="116"/>
      <c r="P21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&lt;tr&gt;&lt;td&gt;60901-4000&lt;/td&gt;&lt;td&gt;Curb, stone, type 1, 400mm depth&lt;/td&gt;&lt;td&gt;m&lt;/td&gt;&lt;td&gt;CURB, STONE, TYPE 1, 16-INCH DEPTH&lt;/td&gt;&lt;td&gt;LNFT&lt;/td&gt;&lt;td&gt;0&lt;/td&gt;&lt;td&gt;3&lt;/td&gt;&lt;td&gt;N&lt;/td&gt;&lt;td&gt; &lt;/td&gt;&lt;td&gt;&lt;/td&gt;&lt;/tr&gt;</v>
      </c>
      <c r="Q2160" s="106" t="str">
        <f>IF(PayItems[[#This Row],[Date Added / Modified]]&gt;0,TEXT(PayItems[[#This Row],[Date Added / Modified]],"m/d/yyy"),"")</f>
        <v/>
      </c>
    </row>
    <row r="2161" spans="1:17" x14ac:dyDescent="0.3">
      <c r="A2161" s="6" t="s">
        <v>4688</v>
      </c>
      <c r="B2161" s="6" t="s">
        <v>4689</v>
      </c>
      <c r="C2161" s="6" t="s">
        <v>110</v>
      </c>
      <c r="D2161" s="6" t="s">
        <v>4690</v>
      </c>
      <c r="E2161" s="8" t="s">
        <v>63</v>
      </c>
      <c r="F2161" s="8">
        <v>0</v>
      </c>
      <c r="G2161" s="8">
        <v>3</v>
      </c>
      <c r="H2161" s="6" t="s">
        <v>344</v>
      </c>
      <c r="I2161" s="184" t="s">
        <v>11392</v>
      </c>
      <c r="J2161" s="184" t="s">
        <v>11392</v>
      </c>
      <c r="K2161" s="184" t="s">
        <v>11391</v>
      </c>
      <c r="L2161" s="8">
        <v>14</v>
      </c>
      <c r="M2161" s="116"/>
      <c r="P21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&lt;tr&gt;&lt;td&gt;60901-4100&lt;/td&gt;&lt;td&gt;Curb, stone, type 1, 425mm depth&lt;/td&gt;&lt;td&gt;m&lt;/td&gt;&lt;td&gt;CURB, STONE, TYPE 1, 17-INCH DEPTH&lt;/td&gt;&lt;td&gt;LNFT&lt;/td&gt;&lt;td&gt;0&lt;/td&gt;&lt;td&gt;3&lt;/td&gt;&lt;td&gt;N&lt;/td&gt;&lt;td&gt; &lt;/td&gt;&lt;td&gt;&lt;/td&gt;&lt;/tr&gt;</v>
      </c>
      <c r="Q2161" s="106" t="str">
        <f>IF(PayItems[[#This Row],[Date Added / Modified]]&gt;0,TEXT(PayItems[[#This Row],[Date Added / Modified]],"m/d/yyy"),"")</f>
        <v/>
      </c>
    </row>
    <row r="2162" spans="1:17" x14ac:dyDescent="0.3">
      <c r="A2162" s="6" t="s">
        <v>4691</v>
      </c>
      <c r="B2162" s="6" t="s">
        <v>4692</v>
      </c>
      <c r="C2162" s="6" t="s">
        <v>110</v>
      </c>
      <c r="D2162" s="6" t="s">
        <v>4693</v>
      </c>
      <c r="E2162" s="8" t="s">
        <v>63</v>
      </c>
      <c r="F2162" s="8">
        <v>0</v>
      </c>
      <c r="G2162" s="8">
        <v>3</v>
      </c>
      <c r="H2162" s="6" t="s">
        <v>344</v>
      </c>
      <c r="I2162" s="184" t="s">
        <v>11392</v>
      </c>
      <c r="J2162" s="184" t="s">
        <v>11392</v>
      </c>
      <c r="K2162" s="184" t="s">
        <v>11391</v>
      </c>
      <c r="L2162" s="8">
        <v>14</v>
      </c>
      <c r="M2162" s="116"/>
      <c r="P21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&lt;tr&gt;&lt;td&gt;60901-4200&lt;/td&gt;&lt;td&gt;Curb, stone, type 1, 450mm depth&lt;/td&gt;&lt;td&gt;m&lt;/td&gt;&lt;td&gt;CURB, STONE, TYPE 1, 18-INCH DEPTH&lt;/td&gt;&lt;td&gt;LNFT&lt;/td&gt;&lt;td&gt;0&lt;/td&gt;&lt;td&gt;3&lt;/td&gt;&lt;td&gt;N&lt;/td&gt;&lt;td&gt; &lt;/td&gt;&lt;td&gt;&lt;/td&gt;&lt;/tr&gt;</v>
      </c>
      <c r="Q2162" s="106" t="str">
        <f>IF(PayItems[[#This Row],[Date Added / Modified]]&gt;0,TEXT(PayItems[[#This Row],[Date Added / Modified]],"m/d/yyy"),"")</f>
        <v/>
      </c>
    </row>
    <row r="2163" spans="1:17" x14ac:dyDescent="0.3">
      <c r="A2163" s="6" t="s">
        <v>4694</v>
      </c>
      <c r="B2163" s="6" t="s">
        <v>4695</v>
      </c>
      <c r="C2163" s="6" t="s">
        <v>110</v>
      </c>
      <c r="D2163" s="6" t="s">
        <v>4696</v>
      </c>
      <c r="E2163" s="8" t="s">
        <v>63</v>
      </c>
      <c r="F2163" s="8">
        <v>0</v>
      </c>
      <c r="G2163" s="8">
        <v>3</v>
      </c>
      <c r="H2163" s="6" t="s">
        <v>344</v>
      </c>
      <c r="I2163" s="184" t="s">
        <v>11392</v>
      </c>
      <c r="J2163" s="184" t="s">
        <v>11392</v>
      </c>
      <c r="K2163" s="184" t="s">
        <v>11391</v>
      </c>
      <c r="L2163" s="8">
        <v>14</v>
      </c>
      <c r="M2163" s="116"/>
      <c r="P21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&lt;tr&gt;&lt;td&gt;60901-4300&lt;/td&gt;&lt;td&gt;Curb, stone, type 1, 475mm depth&lt;/td&gt;&lt;td&gt;m&lt;/td&gt;&lt;td&gt;CURB, STONE, TYPE 1, 19-INCH DEPTH&lt;/td&gt;&lt;td&gt;LNFT&lt;/td&gt;&lt;td&gt;0&lt;/td&gt;&lt;td&gt;3&lt;/td&gt;&lt;td&gt;N&lt;/td&gt;&lt;td&gt; &lt;/td&gt;&lt;td&gt;&lt;/td&gt;&lt;/tr&gt;</v>
      </c>
      <c r="Q2163" s="106" t="str">
        <f>IF(PayItems[[#This Row],[Date Added / Modified]]&gt;0,TEXT(PayItems[[#This Row],[Date Added / Modified]],"m/d/yyy"),"")</f>
        <v/>
      </c>
    </row>
    <row r="2164" spans="1:17" x14ac:dyDescent="0.3">
      <c r="A2164" s="6" t="s">
        <v>4697</v>
      </c>
      <c r="B2164" s="6" t="s">
        <v>4698</v>
      </c>
      <c r="C2164" s="6" t="s">
        <v>110</v>
      </c>
      <c r="D2164" s="6" t="s">
        <v>4699</v>
      </c>
      <c r="E2164" s="8" t="s">
        <v>63</v>
      </c>
      <c r="F2164" s="8">
        <v>0</v>
      </c>
      <c r="G2164" s="8">
        <v>3</v>
      </c>
      <c r="H2164" s="6" t="s">
        <v>344</v>
      </c>
      <c r="I2164" s="184" t="s">
        <v>11392</v>
      </c>
      <c r="J2164" s="184" t="s">
        <v>11392</v>
      </c>
      <c r="K2164" s="184" t="s">
        <v>11391</v>
      </c>
      <c r="L2164" s="8">
        <v>14</v>
      </c>
      <c r="M2164" s="116"/>
      <c r="P21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&lt;tr&gt;&lt;td&gt;60901-4400&lt;/td&gt;&lt;td&gt;Curb, stone, type 1, 500mm depth&lt;/td&gt;&lt;td&gt;m&lt;/td&gt;&lt;td&gt;CURB, STONE, TYPE 1, 20-INCH DEPTH&lt;/td&gt;&lt;td&gt;LNFT&lt;/td&gt;&lt;td&gt;0&lt;/td&gt;&lt;td&gt;3&lt;/td&gt;&lt;td&gt;N&lt;/td&gt;&lt;td&gt; &lt;/td&gt;&lt;td&gt;&lt;/td&gt;&lt;/tr&gt;</v>
      </c>
      <c r="Q2164" s="106" t="str">
        <f>IF(PayItems[[#This Row],[Date Added / Modified]]&gt;0,TEXT(PayItems[[#This Row],[Date Added / Modified]],"m/d/yyy"),"")</f>
        <v/>
      </c>
    </row>
    <row r="2165" spans="1:17" x14ac:dyDescent="0.3">
      <c r="A2165" s="6" t="s">
        <v>4700</v>
      </c>
      <c r="B2165" s="6" t="s">
        <v>4701</v>
      </c>
      <c r="C2165" s="6" t="s">
        <v>110</v>
      </c>
      <c r="D2165" s="6" t="s">
        <v>4702</v>
      </c>
      <c r="E2165" s="8" t="s">
        <v>63</v>
      </c>
      <c r="F2165" s="8">
        <v>0</v>
      </c>
      <c r="G2165" s="8">
        <v>3</v>
      </c>
      <c r="H2165" s="6" t="s">
        <v>344</v>
      </c>
      <c r="I2165" s="184" t="s">
        <v>11392</v>
      </c>
      <c r="J2165" s="184" t="s">
        <v>11392</v>
      </c>
      <c r="K2165" s="184" t="s">
        <v>11391</v>
      </c>
      <c r="L2165" s="8">
        <v>14</v>
      </c>
      <c r="M2165" s="116"/>
      <c r="P21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&lt;tr&gt;&lt;td&gt;60901-4450&lt;/td&gt;&lt;td&gt;Curb, stone, type 1, 600mm depth&lt;/td&gt;&lt;td&gt;m&lt;/td&gt;&lt;td&gt;CURB, STONE, TYPE 1, 24-INCH DEPTH&lt;/td&gt;&lt;td&gt;LNFT&lt;/td&gt;&lt;td&gt;0&lt;/td&gt;&lt;td&gt;3&lt;/td&gt;&lt;td&gt;N&lt;/td&gt;&lt;td&gt; &lt;/td&gt;&lt;td&gt;&lt;/td&gt;&lt;/tr&gt;</v>
      </c>
      <c r="Q2165" s="106" t="str">
        <f>IF(PayItems[[#This Row],[Date Added / Modified]]&gt;0,TEXT(PayItems[[#This Row],[Date Added / Modified]],"m/d/yyy"),"")</f>
        <v/>
      </c>
    </row>
    <row r="2166" spans="1:17" x14ac:dyDescent="0.3">
      <c r="A2166" s="6" t="s">
        <v>4703</v>
      </c>
      <c r="B2166" s="6" t="s">
        <v>10183</v>
      </c>
      <c r="C2166" s="6" t="s">
        <v>110</v>
      </c>
      <c r="D2166" s="6" t="s">
        <v>10454</v>
      </c>
      <c r="E2166" s="8" t="s">
        <v>63</v>
      </c>
      <c r="F2166" s="8">
        <v>0</v>
      </c>
      <c r="G2166" s="8">
        <v>3</v>
      </c>
      <c r="H2166" s="6" t="s">
        <v>344</v>
      </c>
      <c r="I2166" s="184" t="s">
        <v>11392</v>
      </c>
      <c r="J2166" s="184" t="s">
        <v>11392</v>
      </c>
      <c r="K2166" s="184" t="s">
        <v>11391</v>
      </c>
      <c r="L2166" s="8">
        <v>14</v>
      </c>
      <c r="M2166" s="116"/>
      <c r="P21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&lt;tr&gt;&lt;td&gt;60901-4500&lt;/td&gt;&lt;td&gt;Curb, stone, type 2, 75mm depth&lt;/td&gt;&lt;td&gt;m&lt;/td&gt;&lt;td&gt;CURB, STONE, TYPE 2, 3-INCH DEPTH&lt;/td&gt;&lt;td&gt;LNFT&lt;/td&gt;&lt;td&gt;0&lt;/td&gt;&lt;td&gt;3&lt;/td&gt;&lt;td&gt;N&lt;/td&gt;&lt;td&gt; &lt;/td&gt;&lt;td&gt;&lt;/td&gt;&lt;/tr&gt;</v>
      </c>
      <c r="Q2166" s="106" t="str">
        <f>IF(PayItems[[#This Row],[Date Added / Modified]]&gt;0,TEXT(PayItems[[#This Row],[Date Added / Modified]],"m/d/yyy"),"")</f>
        <v/>
      </c>
    </row>
    <row r="2167" spans="1:17" x14ac:dyDescent="0.3">
      <c r="A2167" s="6" t="s">
        <v>4704</v>
      </c>
      <c r="B2167" s="6" t="s">
        <v>4705</v>
      </c>
      <c r="C2167" s="6" t="s">
        <v>110</v>
      </c>
      <c r="D2167" s="6" t="s">
        <v>4706</v>
      </c>
      <c r="E2167" s="8" t="s">
        <v>63</v>
      </c>
      <c r="F2167" s="8">
        <v>0</v>
      </c>
      <c r="G2167" s="8">
        <v>3</v>
      </c>
      <c r="H2167" s="6" t="s">
        <v>344</v>
      </c>
      <c r="I2167" s="184" t="s">
        <v>11392</v>
      </c>
      <c r="J2167" s="184" t="s">
        <v>11392</v>
      </c>
      <c r="K2167" s="184" t="s">
        <v>11391</v>
      </c>
      <c r="L2167" s="8">
        <v>14</v>
      </c>
      <c r="M2167" s="116"/>
      <c r="P21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&lt;tr&gt;&lt;td&gt;60901-4600&lt;/td&gt;&lt;td&gt;Curb, stone, type 2, 100mm depth&lt;/td&gt;&lt;td&gt;m&lt;/td&gt;&lt;td&gt;CURB, STONE, TYPE 2, 4-INCH DEPTH&lt;/td&gt;&lt;td&gt;LNFT&lt;/td&gt;&lt;td&gt;0&lt;/td&gt;&lt;td&gt;3&lt;/td&gt;&lt;td&gt;N&lt;/td&gt;&lt;td&gt; &lt;/td&gt;&lt;td&gt;&lt;/td&gt;&lt;/tr&gt;</v>
      </c>
      <c r="Q2167" s="106" t="str">
        <f>IF(PayItems[[#This Row],[Date Added / Modified]]&gt;0,TEXT(PayItems[[#This Row],[Date Added / Modified]],"m/d/yyy"),"")</f>
        <v/>
      </c>
    </row>
    <row r="2168" spans="1:17" x14ac:dyDescent="0.3">
      <c r="A2168" s="6" t="s">
        <v>4707</v>
      </c>
      <c r="B2168" s="6" t="s">
        <v>4708</v>
      </c>
      <c r="C2168" s="6" t="s">
        <v>110</v>
      </c>
      <c r="D2168" s="6" t="s">
        <v>4709</v>
      </c>
      <c r="E2168" s="8" t="s">
        <v>63</v>
      </c>
      <c r="F2168" s="8">
        <v>0</v>
      </c>
      <c r="G2168" s="8">
        <v>3</v>
      </c>
      <c r="H2168" s="6" t="s">
        <v>344</v>
      </c>
      <c r="I2168" s="184" t="s">
        <v>11392</v>
      </c>
      <c r="J2168" s="184" t="s">
        <v>11392</v>
      </c>
      <c r="K2168" s="184" t="s">
        <v>11391</v>
      </c>
      <c r="L2168" s="8">
        <v>14</v>
      </c>
      <c r="M2168" s="116"/>
      <c r="P21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&lt;tr&gt;&lt;td&gt;60901-4700&lt;/td&gt;&lt;td&gt;Curb, stone, type 2, 125mm depth&lt;/td&gt;&lt;td&gt;m&lt;/td&gt;&lt;td&gt;CURB, STONE, TYPE 2, 5-INCH DEPTH&lt;/td&gt;&lt;td&gt;LNFT&lt;/td&gt;&lt;td&gt;0&lt;/td&gt;&lt;td&gt;3&lt;/td&gt;&lt;td&gt;N&lt;/td&gt;&lt;td&gt; &lt;/td&gt;&lt;td&gt;&lt;/td&gt;&lt;/tr&gt;</v>
      </c>
      <c r="Q2168" s="106" t="str">
        <f>IF(PayItems[[#This Row],[Date Added / Modified]]&gt;0,TEXT(PayItems[[#This Row],[Date Added / Modified]],"m/d/yyy"),"")</f>
        <v/>
      </c>
    </row>
    <row r="2169" spans="1:17" x14ac:dyDescent="0.3">
      <c r="A2169" s="6" t="s">
        <v>4710</v>
      </c>
      <c r="B2169" s="6" t="s">
        <v>4711</v>
      </c>
      <c r="C2169" s="6" t="s">
        <v>110</v>
      </c>
      <c r="D2169" s="6" t="s">
        <v>4712</v>
      </c>
      <c r="E2169" s="8" t="s">
        <v>63</v>
      </c>
      <c r="F2169" s="8">
        <v>0</v>
      </c>
      <c r="G2169" s="8">
        <v>3</v>
      </c>
      <c r="H2169" s="6" t="s">
        <v>344</v>
      </c>
      <c r="I2169" s="184" t="s">
        <v>11392</v>
      </c>
      <c r="J2169" s="184" t="s">
        <v>11392</v>
      </c>
      <c r="K2169" s="184" t="s">
        <v>11391</v>
      </c>
      <c r="L2169" s="8">
        <v>14</v>
      </c>
      <c r="M2169" s="116"/>
      <c r="P21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&lt;tr&gt;&lt;td&gt;60901-4800&lt;/td&gt;&lt;td&gt;Curb, stone, type 2, 150mm depth&lt;/td&gt;&lt;td&gt;m&lt;/td&gt;&lt;td&gt;CURB, STONE, TYPE 2, 6-INCH DEPTH&lt;/td&gt;&lt;td&gt;LNFT&lt;/td&gt;&lt;td&gt;0&lt;/td&gt;&lt;td&gt;3&lt;/td&gt;&lt;td&gt;N&lt;/td&gt;&lt;td&gt; &lt;/td&gt;&lt;td&gt;&lt;/td&gt;&lt;/tr&gt;</v>
      </c>
      <c r="Q2169" s="106" t="str">
        <f>IF(PayItems[[#This Row],[Date Added / Modified]]&gt;0,TEXT(PayItems[[#This Row],[Date Added / Modified]],"m/d/yyy"),"")</f>
        <v/>
      </c>
    </row>
    <row r="2170" spans="1:17" x14ac:dyDescent="0.3">
      <c r="A2170" s="6" t="s">
        <v>4713</v>
      </c>
      <c r="B2170" s="6" t="s">
        <v>4714</v>
      </c>
      <c r="C2170" s="6" t="s">
        <v>110</v>
      </c>
      <c r="D2170" s="6" t="s">
        <v>4715</v>
      </c>
      <c r="E2170" s="8" t="s">
        <v>63</v>
      </c>
      <c r="F2170" s="8">
        <v>0</v>
      </c>
      <c r="G2170" s="8">
        <v>3</v>
      </c>
      <c r="H2170" s="6" t="s">
        <v>344</v>
      </c>
      <c r="I2170" s="184" t="s">
        <v>11392</v>
      </c>
      <c r="J2170" s="184" t="s">
        <v>11392</v>
      </c>
      <c r="K2170" s="184" t="s">
        <v>11391</v>
      </c>
      <c r="L2170" s="8">
        <v>14</v>
      </c>
      <c r="M2170" s="116"/>
      <c r="P21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&lt;tr&gt;&lt;td&gt;60901-4900&lt;/td&gt;&lt;td&gt;Curb, stone, type 2, 175mm depth&lt;/td&gt;&lt;td&gt;m&lt;/td&gt;&lt;td&gt;CURB, STONE, TYPE 2, 7-INCH DEPTH&lt;/td&gt;&lt;td&gt;LNFT&lt;/td&gt;&lt;td&gt;0&lt;/td&gt;&lt;td&gt;3&lt;/td&gt;&lt;td&gt;N&lt;/td&gt;&lt;td&gt; &lt;/td&gt;&lt;td&gt;&lt;/td&gt;&lt;/tr&gt;</v>
      </c>
      <c r="Q2170" s="106" t="str">
        <f>IF(PayItems[[#This Row],[Date Added / Modified]]&gt;0,TEXT(PayItems[[#This Row],[Date Added / Modified]],"m/d/yyy"),"")</f>
        <v/>
      </c>
    </row>
    <row r="2171" spans="1:17" x14ac:dyDescent="0.3">
      <c r="A2171" s="6" t="s">
        <v>4716</v>
      </c>
      <c r="B2171" s="6" t="s">
        <v>4717</v>
      </c>
      <c r="C2171" s="6" t="s">
        <v>110</v>
      </c>
      <c r="D2171" s="6" t="s">
        <v>4718</v>
      </c>
      <c r="E2171" s="8" t="s">
        <v>63</v>
      </c>
      <c r="F2171" s="8">
        <v>0</v>
      </c>
      <c r="G2171" s="8">
        <v>3</v>
      </c>
      <c r="H2171" s="6" t="s">
        <v>344</v>
      </c>
      <c r="I2171" s="184" t="s">
        <v>11392</v>
      </c>
      <c r="J2171" s="184" t="s">
        <v>11392</v>
      </c>
      <c r="K2171" s="184" t="s">
        <v>11391</v>
      </c>
      <c r="L2171" s="8">
        <v>14</v>
      </c>
      <c r="M2171" s="116"/>
      <c r="P21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&lt;tr&gt;&lt;td&gt;60901-5000&lt;/td&gt;&lt;td&gt;Curb, stone, type 2, 200mm depth&lt;/td&gt;&lt;td&gt;m&lt;/td&gt;&lt;td&gt;CURB, STONE, TYPE 2, 8-INCH DEPTH&lt;/td&gt;&lt;td&gt;LNFT&lt;/td&gt;&lt;td&gt;0&lt;/td&gt;&lt;td&gt;3&lt;/td&gt;&lt;td&gt;N&lt;/td&gt;&lt;td&gt; &lt;/td&gt;&lt;td&gt;&lt;/td&gt;&lt;/tr&gt;</v>
      </c>
      <c r="Q2171" s="106" t="str">
        <f>IF(PayItems[[#This Row],[Date Added / Modified]]&gt;0,TEXT(PayItems[[#This Row],[Date Added / Modified]],"m/d/yyy"),"")</f>
        <v/>
      </c>
    </row>
    <row r="2172" spans="1:17" x14ac:dyDescent="0.3">
      <c r="A2172" s="6" t="s">
        <v>4719</v>
      </c>
      <c r="B2172" s="6" t="s">
        <v>4720</v>
      </c>
      <c r="C2172" s="6" t="s">
        <v>110</v>
      </c>
      <c r="D2172" s="6" t="s">
        <v>4721</v>
      </c>
      <c r="E2172" s="8" t="s">
        <v>63</v>
      </c>
      <c r="F2172" s="8">
        <v>0</v>
      </c>
      <c r="G2172" s="8">
        <v>3</v>
      </c>
      <c r="H2172" s="6" t="s">
        <v>344</v>
      </c>
      <c r="I2172" s="184" t="s">
        <v>11392</v>
      </c>
      <c r="J2172" s="184" t="s">
        <v>11392</v>
      </c>
      <c r="K2172" s="184" t="s">
        <v>11391</v>
      </c>
      <c r="L2172" s="8">
        <v>14</v>
      </c>
      <c r="M2172" s="116"/>
      <c r="P21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&lt;tr&gt;&lt;td&gt;60901-5100&lt;/td&gt;&lt;td&gt;Curb, stone, type 2, 225mm depth&lt;/td&gt;&lt;td&gt;m&lt;/td&gt;&lt;td&gt;CURB, STONE, TYPE 2, 9-INCH DEPTH&lt;/td&gt;&lt;td&gt;LNFT&lt;/td&gt;&lt;td&gt;0&lt;/td&gt;&lt;td&gt;3&lt;/td&gt;&lt;td&gt;N&lt;/td&gt;&lt;td&gt; &lt;/td&gt;&lt;td&gt;&lt;/td&gt;&lt;/tr&gt;</v>
      </c>
      <c r="Q2172" s="106" t="str">
        <f>IF(PayItems[[#This Row],[Date Added / Modified]]&gt;0,TEXT(PayItems[[#This Row],[Date Added / Modified]],"m/d/yyy"),"")</f>
        <v/>
      </c>
    </row>
    <row r="2173" spans="1:17" x14ac:dyDescent="0.3">
      <c r="A2173" s="6" t="s">
        <v>4722</v>
      </c>
      <c r="B2173" s="6" t="s">
        <v>4723</v>
      </c>
      <c r="C2173" s="6" t="s">
        <v>110</v>
      </c>
      <c r="D2173" s="6" t="s">
        <v>4724</v>
      </c>
      <c r="E2173" s="8" t="s">
        <v>63</v>
      </c>
      <c r="F2173" s="8">
        <v>0</v>
      </c>
      <c r="G2173" s="8">
        <v>3</v>
      </c>
      <c r="H2173" s="6" t="s">
        <v>344</v>
      </c>
      <c r="I2173" s="184" t="s">
        <v>11392</v>
      </c>
      <c r="J2173" s="184" t="s">
        <v>11392</v>
      </c>
      <c r="K2173" s="184" t="s">
        <v>11391</v>
      </c>
      <c r="L2173" s="8">
        <v>14</v>
      </c>
      <c r="M2173" s="116"/>
      <c r="P21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&lt;tr&gt;&lt;td&gt;60901-5200&lt;/td&gt;&lt;td&gt;Curb, stone, type 2, 250mm depth&lt;/td&gt;&lt;td&gt;m&lt;/td&gt;&lt;td&gt;CURB, STONE, TYPE 2, 10-INCH DEPTH&lt;/td&gt;&lt;td&gt;LNFT&lt;/td&gt;&lt;td&gt;0&lt;/td&gt;&lt;td&gt;3&lt;/td&gt;&lt;td&gt;N&lt;/td&gt;&lt;td&gt; &lt;/td&gt;&lt;td&gt;&lt;/td&gt;&lt;/tr&gt;</v>
      </c>
      <c r="Q2173" s="106" t="str">
        <f>IF(PayItems[[#This Row],[Date Added / Modified]]&gt;0,TEXT(PayItems[[#This Row],[Date Added / Modified]],"m/d/yyy"),"")</f>
        <v/>
      </c>
    </row>
    <row r="2174" spans="1:17" x14ac:dyDescent="0.3">
      <c r="A2174" s="6" t="s">
        <v>4725</v>
      </c>
      <c r="B2174" s="6" t="s">
        <v>4726</v>
      </c>
      <c r="C2174" s="6" t="s">
        <v>110</v>
      </c>
      <c r="D2174" s="6" t="s">
        <v>4727</v>
      </c>
      <c r="E2174" s="8" t="s">
        <v>63</v>
      </c>
      <c r="F2174" s="8">
        <v>0</v>
      </c>
      <c r="G2174" s="8">
        <v>3</v>
      </c>
      <c r="H2174" s="6" t="s">
        <v>344</v>
      </c>
      <c r="I2174" s="184" t="s">
        <v>11392</v>
      </c>
      <c r="J2174" s="184" t="s">
        <v>11392</v>
      </c>
      <c r="K2174" s="184" t="s">
        <v>11391</v>
      </c>
      <c r="L2174" s="8">
        <v>14</v>
      </c>
      <c r="M2174" s="116"/>
      <c r="P21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&lt;tr&gt;&lt;td&gt;60901-5300&lt;/td&gt;&lt;td&gt;Curb, stone, type 2, 275mm depth&lt;/td&gt;&lt;td&gt;m&lt;/td&gt;&lt;td&gt;CURB, STONE, TYPE 2, 11-INCH DEPTH&lt;/td&gt;&lt;td&gt;LNFT&lt;/td&gt;&lt;td&gt;0&lt;/td&gt;&lt;td&gt;3&lt;/td&gt;&lt;td&gt;N&lt;/td&gt;&lt;td&gt; &lt;/td&gt;&lt;td&gt;&lt;/td&gt;&lt;/tr&gt;</v>
      </c>
      <c r="Q2174" s="106" t="str">
        <f>IF(PayItems[[#This Row],[Date Added / Modified]]&gt;0,TEXT(PayItems[[#This Row],[Date Added / Modified]],"m/d/yyy"),"")</f>
        <v/>
      </c>
    </row>
    <row r="2175" spans="1:17" x14ac:dyDescent="0.3">
      <c r="A2175" s="6" t="s">
        <v>4728</v>
      </c>
      <c r="B2175" s="6" t="s">
        <v>4729</v>
      </c>
      <c r="C2175" s="6" t="s">
        <v>110</v>
      </c>
      <c r="D2175" s="6" t="s">
        <v>4730</v>
      </c>
      <c r="E2175" s="8" t="s">
        <v>63</v>
      </c>
      <c r="F2175" s="8">
        <v>0</v>
      </c>
      <c r="G2175" s="8">
        <v>3</v>
      </c>
      <c r="H2175" s="6" t="s">
        <v>344</v>
      </c>
      <c r="I2175" s="184" t="s">
        <v>11392</v>
      </c>
      <c r="J2175" s="184" t="s">
        <v>11392</v>
      </c>
      <c r="K2175" s="184" t="s">
        <v>11391</v>
      </c>
      <c r="L2175" s="8">
        <v>14</v>
      </c>
      <c r="M2175" s="116"/>
      <c r="P21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&lt;tr&gt;&lt;td&gt;60901-5400&lt;/td&gt;&lt;td&gt;Curb, stone, type 2, 300mm depth&lt;/td&gt;&lt;td&gt;m&lt;/td&gt;&lt;td&gt;CURB, STONE, TYPE 2, 12-INCH DEPTH&lt;/td&gt;&lt;td&gt;LNFT&lt;/td&gt;&lt;td&gt;0&lt;/td&gt;&lt;td&gt;3&lt;/td&gt;&lt;td&gt;N&lt;/td&gt;&lt;td&gt; &lt;/td&gt;&lt;td&gt;&lt;/td&gt;&lt;/tr&gt;</v>
      </c>
      <c r="Q2175" s="106" t="str">
        <f>IF(PayItems[[#This Row],[Date Added / Modified]]&gt;0,TEXT(PayItems[[#This Row],[Date Added / Modified]],"m/d/yyy"),"")</f>
        <v/>
      </c>
    </row>
    <row r="2176" spans="1:17" x14ac:dyDescent="0.3">
      <c r="A2176" s="6" t="s">
        <v>4731</v>
      </c>
      <c r="B2176" s="6" t="s">
        <v>4732</v>
      </c>
      <c r="C2176" s="6" t="s">
        <v>110</v>
      </c>
      <c r="D2176" s="6" t="s">
        <v>4733</v>
      </c>
      <c r="E2176" s="8" t="s">
        <v>63</v>
      </c>
      <c r="F2176" s="8">
        <v>0</v>
      </c>
      <c r="G2176" s="8">
        <v>3</v>
      </c>
      <c r="H2176" s="6" t="s">
        <v>344</v>
      </c>
      <c r="I2176" s="184" t="s">
        <v>11392</v>
      </c>
      <c r="J2176" s="184" t="s">
        <v>11392</v>
      </c>
      <c r="K2176" s="184" t="s">
        <v>11391</v>
      </c>
      <c r="L2176" s="8">
        <v>14</v>
      </c>
      <c r="M2176" s="116"/>
      <c r="P21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&lt;tr&gt;&lt;td&gt;60901-5500&lt;/td&gt;&lt;td&gt;Curb, stone, type 2, 325mm depth&lt;/td&gt;&lt;td&gt;m&lt;/td&gt;&lt;td&gt;CURB, STONE, TYPE 2, 13-INCH DEPTH&lt;/td&gt;&lt;td&gt;LNFT&lt;/td&gt;&lt;td&gt;0&lt;/td&gt;&lt;td&gt;3&lt;/td&gt;&lt;td&gt;N&lt;/td&gt;&lt;td&gt; &lt;/td&gt;&lt;td&gt;&lt;/td&gt;&lt;/tr&gt;</v>
      </c>
      <c r="Q2176" s="106" t="str">
        <f>IF(PayItems[[#This Row],[Date Added / Modified]]&gt;0,TEXT(PayItems[[#This Row],[Date Added / Modified]],"m/d/yyy"),"")</f>
        <v/>
      </c>
    </row>
    <row r="2177" spans="1:17" x14ac:dyDescent="0.3">
      <c r="A2177" s="6" t="s">
        <v>4734</v>
      </c>
      <c r="B2177" s="6" t="s">
        <v>4735</v>
      </c>
      <c r="C2177" s="6" t="s">
        <v>110</v>
      </c>
      <c r="D2177" s="6" t="s">
        <v>4736</v>
      </c>
      <c r="E2177" s="8" t="s">
        <v>63</v>
      </c>
      <c r="F2177" s="8">
        <v>0</v>
      </c>
      <c r="G2177" s="8">
        <v>3</v>
      </c>
      <c r="H2177" s="6" t="s">
        <v>344</v>
      </c>
      <c r="I2177" s="184" t="s">
        <v>11392</v>
      </c>
      <c r="J2177" s="184" t="s">
        <v>11392</v>
      </c>
      <c r="K2177" s="184" t="s">
        <v>11391</v>
      </c>
      <c r="L2177" s="8">
        <v>14</v>
      </c>
      <c r="M2177" s="116"/>
      <c r="P21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&lt;tr&gt;&lt;td&gt;60901-5600&lt;/td&gt;&lt;td&gt;Curb, stone, type 2, 350mm depth&lt;/td&gt;&lt;td&gt;m&lt;/td&gt;&lt;td&gt;CURB, STONE, TYPE 2, 14-INCH DEPTH&lt;/td&gt;&lt;td&gt;LNFT&lt;/td&gt;&lt;td&gt;0&lt;/td&gt;&lt;td&gt;3&lt;/td&gt;&lt;td&gt;N&lt;/td&gt;&lt;td&gt; &lt;/td&gt;&lt;td&gt;&lt;/td&gt;&lt;/tr&gt;</v>
      </c>
      <c r="Q2177" s="106" t="str">
        <f>IF(PayItems[[#This Row],[Date Added / Modified]]&gt;0,TEXT(PayItems[[#This Row],[Date Added / Modified]],"m/d/yyy"),"")</f>
        <v/>
      </c>
    </row>
    <row r="2178" spans="1:17" x14ac:dyDescent="0.3">
      <c r="A2178" s="6" t="s">
        <v>4737</v>
      </c>
      <c r="B2178" s="6" t="s">
        <v>4738</v>
      </c>
      <c r="C2178" s="6" t="s">
        <v>110</v>
      </c>
      <c r="D2178" s="6" t="s">
        <v>4739</v>
      </c>
      <c r="E2178" s="8" t="s">
        <v>63</v>
      </c>
      <c r="F2178" s="8">
        <v>0</v>
      </c>
      <c r="G2178" s="8">
        <v>3</v>
      </c>
      <c r="H2178" s="6" t="s">
        <v>344</v>
      </c>
      <c r="I2178" s="184" t="s">
        <v>11392</v>
      </c>
      <c r="J2178" s="184" t="s">
        <v>11392</v>
      </c>
      <c r="K2178" s="184" t="s">
        <v>11391</v>
      </c>
      <c r="L2178" s="8">
        <v>14</v>
      </c>
      <c r="M2178" s="116"/>
      <c r="P21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&lt;tr&gt;&lt;td&gt;60901-5700&lt;/td&gt;&lt;td&gt;Curb, stone, type 2, 375mm depth&lt;/td&gt;&lt;td&gt;m&lt;/td&gt;&lt;td&gt;CURB, STONE, TYPE 2, 15-INCH DEPTH&lt;/td&gt;&lt;td&gt;LNFT&lt;/td&gt;&lt;td&gt;0&lt;/td&gt;&lt;td&gt;3&lt;/td&gt;&lt;td&gt;N&lt;/td&gt;&lt;td&gt; &lt;/td&gt;&lt;td&gt;&lt;/td&gt;&lt;/tr&gt;</v>
      </c>
      <c r="Q2178" s="106" t="str">
        <f>IF(PayItems[[#This Row],[Date Added / Modified]]&gt;0,TEXT(PayItems[[#This Row],[Date Added / Modified]],"m/d/yyy"),"")</f>
        <v/>
      </c>
    </row>
    <row r="2179" spans="1:17" x14ac:dyDescent="0.3">
      <c r="A2179" s="6" t="s">
        <v>4740</v>
      </c>
      <c r="B2179" s="6" t="s">
        <v>4741</v>
      </c>
      <c r="C2179" s="6" t="s">
        <v>110</v>
      </c>
      <c r="D2179" s="6" t="s">
        <v>4742</v>
      </c>
      <c r="E2179" s="8" t="s">
        <v>63</v>
      </c>
      <c r="F2179" s="8">
        <v>0</v>
      </c>
      <c r="G2179" s="8">
        <v>3</v>
      </c>
      <c r="H2179" s="6" t="s">
        <v>344</v>
      </c>
      <c r="I2179" s="184" t="s">
        <v>11392</v>
      </c>
      <c r="J2179" s="184" t="s">
        <v>11392</v>
      </c>
      <c r="K2179" s="184" t="s">
        <v>11391</v>
      </c>
      <c r="L2179" s="8">
        <v>14</v>
      </c>
      <c r="M2179" s="116"/>
      <c r="P21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&lt;tr&gt;&lt;td&gt;60901-5900&lt;/td&gt;&lt;td&gt;Curb, stone, type 2, 400mm depth&lt;/td&gt;&lt;td&gt;m&lt;/td&gt;&lt;td&gt;CURB, STONE, TYPE 2, 16-INCH DEPTH&lt;/td&gt;&lt;td&gt;LNFT&lt;/td&gt;&lt;td&gt;0&lt;/td&gt;&lt;td&gt;3&lt;/td&gt;&lt;td&gt;N&lt;/td&gt;&lt;td&gt; &lt;/td&gt;&lt;td&gt;&lt;/td&gt;&lt;/tr&gt;</v>
      </c>
      <c r="Q2179" s="106" t="str">
        <f>IF(PayItems[[#This Row],[Date Added / Modified]]&gt;0,TEXT(PayItems[[#This Row],[Date Added / Modified]],"m/d/yyy"),"")</f>
        <v/>
      </c>
    </row>
    <row r="2180" spans="1:17" x14ac:dyDescent="0.3">
      <c r="A2180" s="6" t="s">
        <v>4743</v>
      </c>
      <c r="B2180" s="6" t="s">
        <v>4744</v>
      </c>
      <c r="C2180" s="6" t="s">
        <v>110</v>
      </c>
      <c r="D2180" s="6" t="s">
        <v>4745</v>
      </c>
      <c r="E2180" s="8" t="s">
        <v>63</v>
      </c>
      <c r="F2180" s="8">
        <v>0</v>
      </c>
      <c r="G2180" s="8">
        <v>3</v>
      </c>
      <c r="H2180" s="6" t="s">
        <v>344</v>
      </c>
      <c r="I2180" s="184" t="s">
        <v>11392</v>
      </c>
      <c r="J2180" s="184" t="s">
        <v>11392</v>
      </c>
      <c r="K2180" s="184" t="s">
        <v>11391</v>
      </c>
      <c r="L2180" s="8">
        <v>14</v>
      </c>
      <c r="M2180" s="116"/>
      <c r="P21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&lt;tr&gt;&lt;td&gt;60901-6000&lt;/td&gt;&lt;td&gt;Curb, stone, type 2, 425mm depth&lt;/td&gt;&lt;td&gt;m&lt;/td&gt;&lt;td&gt;CURB, STONE, TYPE 2, 17-INCH DEPTH&lt;/td&gt;&lt;td&gt;LNFT&lt;/td&gt;&lt;td&gt;0&lt;/td&gt;&lt;td&gt;3&lt;/td&gt;&lt;td&gt;N&lt;/td&gt;&lt;td&gt; &lt;/td&gt;&lt;td&gt;&lt;/td&gt;&lt;/tr&gt;</v>
      </c>
      <c r="Q2180" s="106" t="str">
        <f>IF(PayItems[[#This Row],[Date Added / Modified]]&gt;0,TEXT(PayItems[[#This Row],[Date Added / Modified]],"m/d/yyy"),"")</f>
        <v/>
      </c>
    </row>
    <row r="2181" spans="1:17" x14ac:dyDescent="0.3">
      <c r="A2181" s="6" t="s">
        <v>4746</v>
      </c>
      <c r="B2181" s="6" t="s">
        <v>4747</v>
      </c>
      <c r="C2181" s="6" t="s">
        <v>110</v>
      </c>
      <c r="D2181" s="6" t="s">
        <v>4748</v>
      </c>
      <c r="E2181" s="8" t="s">
        <v>63</v>
      </c>
      <c r="F2181" s="8">
        <v>0</v>
      </c>
      <c r="G2181" s="8">
        <v>3</v>
      </c>
      <c r="H2181" s="6" t="s">
        <v>344</v>
      </c>
      <c r="I2181" s="184" t="s">
        <v>11392</v>
      </c>
      <c r="J2181" s="184" t="s">
        <v>11392</v>
      </c>
      <c r="K2181" s="184" t="s">
        <v>11391</v>
      </c>
      <c r="L2181" s="8">
        <v>14</v>
      </c>
      <c r="M2181" s="116"/>
      <c r="P21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&lt;tr&gt;&lt;td&gt;60901-6100&lt;/td&gt;&lt;td&gt;Curb, stone, type 2, 450mm depth&lt;/td&gt;&lt;td&gt;m&lt;/td&gt;&lt;td&gt;CURB, STONE, TYPE 2, 18-INCH DEPTH&lt;/td&gt;&lt;td&gt;LNFT&lt;/td&gt;&lt;td&gt;0&lt;/td&gt;&lt;td&gt;3&lt;/td&gt;&lt;td&gt;N&lt;/td&gt;&lt;td&gt; &lt;/td&gt;&lt;td&gt;&lt;/td&gt;&lt;/tr&gt;</v>
      </c>
      <c r="Q2181" s="106" t="str">
        <f>IF(PayItems[[#This Row],[Date Added / Modified]]&gt;0,TEXT(PayItems[[#This Row],[Date Added / Modified]],"m/d/yyy"),"")</f>
        <v/>
      </c>
    </row>
    <row r="2182" spans="1:17" x14ac:dyDescent="0.3">
      <c r="A2182" s="6" t="s">
        <v>4749</v>
      </c>
      <c r="B2182" s="6" t="s">
        <v>4750</v>
      </c>
      <c r="C2182" s="6" t="s">
        <v>110</v>
      </c>
      <c r="D2182" s="6" t="s">
        <v>4751</v>
      </c>
      <c r="E2182" s="8" t="s">
        <v>63</v>
      </c>
      <c r="F2182" s="8">
        <v>0</v>
      </c>
      <c r="G2182" s="8">
        <v>3</v>
      </c>
      <c r="H2182" s="6" t="s">
        <v>344</v>
      </c>
      <c r="I2182" s="184" t="s">
        <v>11392</v>
      </c>
      <c r="J2182" s="184" t="s">
        <v>11392</v>
      </c>
      <c r="K2182" s="184" t="s">
        <v>11391</v>
      </c>
      <c r="L2182" s="8">
        <v>14</v>
      </c>
      <c r="M2182" s="116"/>
      <c r="P21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&lt;tr&gt;&lt;td&gt;60901-6200&lt;/td&gt;&lt;td&gt;Curb, stone, type 2, 475mm depth&lt;/td&gt;&lt;td&gt;m&lt;/td&gt;&lt;td&gt;CURB, STONE, TYPE 2, 19-INCH DEPTH&lt;/td&gt;&lt;td&gt;LNFT&lt;/td&gt;&lt;td&gt;0&lt;/td&gt;&lt;td&gt;3&lt;/td&gt;&lt;td&gt;N&lt;/td&gt;&lt;td&gt; &lt;/td&gt;&lt;td&gt;&lt;/td&gt;&lt;/tr&gt;</v>
      </c>
      <c r="Q2182" s="106" t="str">
        <f>IF(PayItems[[#This Row],[Date Added / Modified]]&gt;0,TEXT(PayItems[[#This Row],[Date Added / Modified]],"m/d/yyy"),"")</f>
        <v/>
      </c>
    </row>
    <row r="2183" spans="1:17" x14ac:dyDescent="0.3">
      <c r="A2183" s="6" t="s">
        <v>4752</v>
      </c>
      <c r="B2183" s="6" t="s">
        <v>4753</v>
      </c>
      <c r="C2183" s="6" t="s">
        <v>110</v>
      </c>
      <c r="D2183" s="6" t="s">
        <v>4754</v>
      </c>
      <c r="E2183" s="8" t="s">
        <v>63</v>
      </c>
      <c r="F2183" s="8">
        <v>0</v>
      </c>
      <c r="G2183" s="8">
        <v>3</v>
      </c>
      <c r="H2183" s="6" t="s">
        <v>344</v>
      </c>
      <c r="I2183" s="184" t="s">
        <v>11392</v>
      </c>
      <c r="J2183" s="184" t="s">
        <v>11392</v>
      </c>
      <c r="K2183" s="184" t="s">
        <v>11391</v>
      </c>
      <c r="L2183" s="8">
        <v>14</v>
      </c>
      <c r="M2183" s="116"/>
      <c r="P21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&lt;tr&gt;&lt;td&gt;60901-6300&lt;/td&gt;&lt;td&gt;Curb, stone, type 2, 500mm depth&lt;/td&gt;&lt;td&gt;m&lt;/td&gt;&lt;td&gt;CURB, STONE, TYPE 2, 20-INCH DEPTH&lt;/td&gt;&lt;td&gt;LNFT&lt;/td&gt;&lt;td&gt;0&lt;/td&gt;&lt;td&gt;3&lt;/td&gt;&lt;td&gt;N&lt;/td&gt;&lt;td&gt; &lt;/td&gt;&lt;td&gt;&lt;/td&gt;&lt;/tr&gt;</v>
      </c>
      <c r="Q2183" s="106" t="str">
        <f>IF(PayItems[[#This Row],[Date Added / Modified]]&gt;0,TEXT(PayItems[[#This Row],[Date Added / Modified]],"m/d/yyy"),"")</f>
        <v/>
      </c>
    </row>
    <row r="2184" spans="1:17" x14ac:dyDescent="0.3">
      <c r="A2184" s="6" t="s">
        <v>4755</v>
      </c>
      <c r="B2184" s="6" t="s">
        <v>4756</v>
      </c>
      <c r="C2184" s="6" t="s">
        <v>110</v>
      </c>
      <c r="D2184" s="6" t="s">
        <v>4757</v>
      </c>
      <c r="E2184" s="8" t="s">
        <v>63</v>
      </c>
      <c r="F2184" s="8">
        <v>0</v>
      </c>
      <c r="G2184" s="8">
        <v>3</v>
      </c>
      <c r="H2184" s="6" t="s">
        <v>344</v>
      </c>
      <c r="I2184" s="184" t="s">
        <v>11392</v>
      </c>
      <c r="J2184" s="184" t="s">
        <v>11392</v>
      </c>
      <c r="K2184" s="184" t="s">
        <v>11391</v>
      </c>
      <c r="L2184" s="8">
        <v>14</v>
      </c>
      <c r="M2184" s="116"/>
      <c r="P21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&lt;tr&gt;&lt;td&gt;60901-6350&lt;/td&gt;&lt;td&gt;Curb, stone, type 2, 600mm depth&lt;/td&gt;&lt;td&gt;m&lt;/td&gt;&lt;td&gt;CURB, STONE, TYPE 2, 24-INCH DEPTH&lt;/td&gt;&lt;td&gt;LNFT&lt;/td&gt;&lt;td&gt;0&lt;/td&gt;&lt;td&gt;3&lt;/td&gt;&lt;td&gt;N&lt;/td&gt;&lt;td&gt; &lt;/td&gt;&lt;td&gt;&lt;/td&gt;&lt;/tr&gt;</v>
      </c>
      <c r="Q2184" s="106" t="str">
        <f>IF(PayItems[[#This Row],[Date Added / Modified]]&gt;0,TEXT(PayItems[[#This Row],[Date Added / Modified]],"m/d/yyy"),"")</f>
        <v/>
      </c>
    </row>
    <row r="2185" spans="1:17" x14ac:dyDescent="0.3">
      <c r="A2185" s="6" t="s">
        <v>4758</v>
      </c>
      <c r="B2185" s="6" t="s">
        <v>4759</v>
      </c>
      <c r="C2185" s="6" t="s">
        <v>110</v>
      </c>
      <c r="D2185" s="6" t="s">
        <v>4760</v>
      </c>
      <c r="E2185" s="8" t="s">
        <v>63</v>
      </c>
      <c r="F2185" s="8">
        <v>0</v>
      </c>
      <c r="G2185" s="8">
        <v>3</v>
      </c>
      <c r="H2185" s="6" t="s">
        <v>344</v>
      </c>
      <c r="I2185" s="184" t="s">
        <v>11392</v>
      </c>
      <c r="J2185" s="184" t="s">
        <v>11392</v>
      </c>
      <c r="K2185" s="184" t="s">
        <v>11391</v>
      </c>
      <c r="L2185" s="8">
        <v>14</v>
      </c>
      <c r="M2185" s="116"/>
      <c r="P21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&lt;tr&gt;&lt;td&gt;60901-7000&lt;/td&gt;&lt;td&gt;Curb, log&lt;/td&gt;&lt;td&gt;m&lt;/td&gt;&lt;td&gt;CURB, LOG&lt;/td&gt;&lt;td&gt;LNFT&lt;/td&gt;&lt;td&gt;0&lt;/td&gt;&lt;td&gt;3&lt;/td&gt;&lt;td&gt;N&lt;/td&gt;&lt;td&gt; &lt;/td&gt;&lt;td&gt;&lt;/td&gt;&lt;/tr&gt;</v>
      </c>
      <c r="Q2185" s="106" t="str">
        <f>IF(PayItems[[#This Row],[Date Added / Modified]]&gt;0,TEXT(PayItems[[#This Row],[Date Added / Modified]],"m/d/yyy"),"")</f>
        <v/>
      </c>
    </row>
    <row r="2186" spans="1:17" x14ac:dyDescent="0.3">
      <c r="A2186" s="6" t="s">
        <v>4761</v>
      </c>
      <c r="B2186" s="6" t="s">
        <v>4762</v>
      </c>
      <c r="C2186" s="6" t="s">
        <v>110</v>
      </c>
      <c r="D2186" s="6" t="s">
        <v>4763</v>
      </c>
      <c r="E2186" s="8" t="s">
        <v>63</v>
      </c>
      <c r="F2186" s="8">
        <v>0</v>
      </c>
      <c r="G2186" s="8">
        <v>3</v>
      </c>
      <c r="H2186" s="6" t="s">
        <v>344</v>
      </c>
      <c r="I2186" s="184" t="s">
        <v>11392</v>
      </c>
      <c r="J2186" s="184" t="s">
        <v>11392</v>
      </c>
      <c r="K2186" s="184" t="s">
        <v>11391</v>
      </c>
      <c r="L2186" s="8">
        <v>14</v>
      </c>
      <c r="M2186" s="116"/>
      <c r="P21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&lt;tr&gt;&lt;td&gt;60901-8000&lt;/td&gt;&lt;td&gt;Curb, timber&lt;/td&gt;&lt;td&gt;m&lt;/td&gt;&lt;td&gt;CURB, TIMBER&lt;/td&gt;&lt;td&gt;LNFT&lt;/td&gt;&lt;td&gt;0&lt;/td&gt;&lt;td&gt;3&lt;/td&gt;&lt;td&gt;N&lt;/td&gt;&lt;td&gt; &lt;/td&gt;&lt;td&gt;&lt;/td&gt;&lt;/tr&gt;</v>
      </c>
      <c r="Q2186" s="106" t="str">
        <f>IF(PayItems[[#This Row],[Date Added / Modified]]&gt;0,TEXT(PayItems[[#This Row],[Date Added / Modified]],"m/d/yyy"),"")</f>
        <v/>
      </c>
    </row>
    <row r="2187" spans="1:17" x14ac:dyDescent="0.3">
      <c r="A2187" s="6" t="s">
        <v>4764</v>
      </c>
      <c r="B2187" s="6" t="s">
        <v>4765</v>
      </c>
      <c r="C2187" s="6" t="s">
        <v>110</v>
      </c>
      <c r="D2187" s="6" t="s">
        <v>4766</v>
      </c>
      <c r="E2187" s="8" t="s">
        <v>63</v>
      </c>
      <c r="F2187" s="8">
        <v>0</v>
      </c>
      <c r="G2187" s="8">
        <v>3</v>
      </c>
      <c r="H2187" s="6" t="s">
        <v>344</v>
      </c>
      <c r="I2187" s="184" t="s">
        <v>11392</v>
      </c>
      <c r="J2187" s="184" t="s">
        <v>11392</v>
      </c>
      <c r="K2187" s="184" t="s">
        <v>11391</v>
      </c>
      <c r="L2187" s="8">
        <v>14</v>
      </c>
      <c r="M2187" s="116"/>
      <c r="P21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&lt;tr&gt;&lt;td&gt;60901-9000&lt;/td&gt;&lt;td&gt;Curb, plastic&lt;/td&gt;&lt;td&gt;m&lt;/td&gt;&lt;td&gt;CURB, PLASTIC&lt;/td&gt;&lt;td&gt;LNFT&lt;/td&gt;&lt;td&gt;0&lt;/td&gt;&lt;td&gt;3&lt;/td&gt;&lt;td&gt;N&lt;/td&gt;&lt;td&gt; &lt;/td&gt;&lt;td&gt;&lt;/td&gt;&lt;/tr&gt;</v>
      </c>
      <c r="Q2187" s="106" t="str">
        <f>IF(PayItems[[#This Row],[Date Added / Modified]]&gt;0,TEXT(PayItems[[#This Row],[Date Added / Modified]],"m/d/yyy"),"")</f>
        <v/>
      </c>
    </row>
    <row r="2188" spans="1:17" x14ac:dyDescent="0.3">
      <c r="A2188" s="6" t="s">
        <v>8476</v>
      </c>
      <c r="B2188" s="6" t="s">
        <v>8477</v>
      </c>
      <c r="C2188" s="6" t="s">
        <v>110</v>
      </c>
      <c r="D2188" s="6" t="s">
        <v>9885</v>
      </c>
      <c r="E2188" s="8" t="s">
        <v>63</v>
      </c>
      <c r="F2188" s="8">
        <v>0</v>
      </c>
      <c r="G2188" s="8">
        <v>3</v>
      </c>
      <c r="H2188" s="6" t="s">
        <v>344</v>
      </c>
      <c r="I2188" s="184" t="s">
        <v>11392</v>
      </c>
      <c r="J2188" s="184" t="s">
        <v>11392</v>
      </c>
      <c r="K2188" s="184" t="s">
        <v>11391</v>
      </c>
      <c r="L2188" s="8">
        <v>14</v>
      </c>
      <c r="M2188" s="116"/>
      <c r="P21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&lt;tr&gt;&lt;td&gt;60902-0500&lt;/td&gt;&lt;td&gt;Curb and gutter, concrete, 175mm depth&lt;/td&gt;&lt;td&gt;m&lt;/td&gt;&lt;td&gt;CURB AND GUTTER, CONCRETE, 7-INCH DEPTH&lt;/td&gt;&lt;td&gt;LNFT&lt;/td&gt;&lt;td&gt;0&lt;/td&gt;&lt;td&gt;3&lt;/td&gt;&lt;td&gt;N&lt;/td&gt;&lt;td&gt; &lt;/td&gt;&lt;td&gt;&lt;/td&gt;&lt;/tr&gt;</v>
      </c>
      <c r="Q2188" s="106" t="str">
        <f>IF(PayItems[[#This Row],[Date Added / Modified]]&gt;0,TEXT(PayItems[[#This Row],[Date Added / Modified]],"m/d/yyy"),"")</f>
        <v/>
      </c>
    </row>
    <row r="2189" spans="1:17" x14ac:dyDescent="0.3">
      <c r="A2189" s="6" t="s">
        <v>4767</v>
      </c>
      <c r="B2189" s="6" t="s">
        <v>4768</v>
      </c>
      <c r="C2189" s="6" t="s">
        <v>110</v>
      </c>
      <c r="D2189" s="6" t="s">
        <v>4769</v>
      </c>
      <c r="E2189" s="8" t="s">
        <v>63</v>
      </c>
      <c r="F2189" s="8">
        <v>0</v>
      </c>
      <c r="G2189" s="8">
        <v>3</v>
      </c>
      <c r="H2189" s="6" t="s">
        <v>344</v>
      </c>
      <c r="I2189" s="184" t="s">
        <v>11392</v>
      </c>
      <c r="J2189" s="184" t="s">
        <v>11392</v>
      </c>
      <c r="K2189" s="184" t="s">
        <v>11391</v>
      </c>
      <c r="L2189" s="8">
        <v>14</v>
      </c>
      <c r="M2189" s="116"/>
      <c r="P21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&lt;tr&gt;&lt;td&gt;60902-0600&lt;/td&gt;&lt;td&gt;Curb and gutter, concrete, 200mm depth&lt;/td&gt;&lt;td&gt;m&lt;/td&gt;&lt;td&gt;CURB AND GUTTER, CONCRETE, 8-INCH DEPTH&lt;/td&gt;&lt;td&gt;LNFT&lt;/td&gt;&lt;td&gt;0&lt;/td&gt;&lt;td&gt;3&lt;/td&gt;&lt;td&gt;N&lt;/td&gt;&lt;td&gt; &lt;/td&gt;&lt;td&gt;&lt;/td&gt;&lt;/tr&gt;</v>
      </c>
      <c r="Q2189" s="106" t="str">
        <f>IF(PayItems[[#This Row],[Date Added / Modified]]&gt;0,TEXT(PayItems[[#This Row],[Date Added / Modified]],"m/d/yyy"),"")</f>
        <v/>
      </c>
    </row>
    <row r="2190" spans="1:17" s="88" customFormat="1" x14ac:dyDescent="0.3">
      <c r="A2190" s="6" t="s">
        <v>4770</v>
      </c>
      <c r="B2190" s="6" t="s">
        <v>4771</v>
      </c>
      <c r="C2190" s="6" t="s">
        <v>110</v>
      </c>
      <c r="D2190" s="6" t="s">
        <v>4772</v>
      </c>
      <c r="E2190" s="8" t="s">
        <v>63</v>
      </c>
      <c r="F2190" s="8">
        <v>0</v>
      </c>
      <c r="G2190" s="8">
        <v>3</v>
      </c>
      <c r="H2190" s="6" t="s">
        <v>344</v>
      </c>
      <c r="I2190" s="184" t="s">
        <v>11392</v>
      </c>
      <c r="J2190" s="184" t="s">
        <v>11392</v>
      </c>
      <c r="K2190" s="184" t="s">
        <v>11391</v>
      </c>
      <c r="L2190" s="8">
        <v>14</v>
      </c>
      <c r="M2190" s="116"/>
      <c r="N2190" s="6"/>
      <c r="O2190" s="6"/>
      <c r="P21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&lt;tr&gt;&lt;td&gt;60902-0700&lt;/td&gt;&lt;td&gt;Curb and gutter, concrete, 225mm depth&lt;/td&gt;&lt;td&gt;m&lt;/td&gt;&lt;td&gt;CURB AND GUTTER, CONCRETE, 9-INCH DEPTH&lt;/td&gt;&lt;td&gt;LNFT&lt;/td&gt;&lt;td&gt;0&lt;/td&gt;&lt;td&gt;3&lt;/td&gt;&lt;td&gt;N&lt;/td&gt;&lt;td&gt; &lt;/td&gt;&lt;td&gt;&lt;/td&gt;&lt;/tr&gt;</v>
      </c>
      <c r="Q2190" s="106" t="str">
        <f>IF(PayItems[[#This Row],[Date Added / Modified]]&gt;0,TEXT(PayItems[[#This Row],[Date Added / Modified]],"m/d/yyy"),"")</f>
        <v/>
      </c>
    </row>
    <row r="2191" spans="1:17" ht="12" customHeight="1" x14ac:dyDescent="0.3">
      <c r="A2191" s="6" t="s">
        <v>4773</v>
      </c>
      <c r="B2191" s="6" t="s">
        <v>4774</v>
      </c>
      <c r="C2191" s="6" t="s">
        <v>110</v>
      </c>
      <c r="D2191" s="6" t="s">
        <v>4775</v>
      </c>
      <c r="E2191" s="8" t="s">
        <v>63</v>
      </c>
      <c r="F2191" s="8">
        <v>0</v>
      </c>
      <c r="G2191" s="8">
        <v>3</v>
      </c>
      <c r="H2191" s="6" t="s">
        <v>344</v>
      </c>
      <c r="I2191" s="184" t="s">
        <v>11392</v>
      </c>
      <c r="J2191" s="184" t="s">
        <v>11392</v>
      </c>
      <c r="K2191" s="184" t="s">
        <v>11391</v>
      </c>
      <c r="L2191" s="8">
        <v>14</v>
      </c>
      <c r="M2191" s="116"/>
      <c r="P21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&lt;tr&gt;&lt;td&gt;60902-0800&lt;/td&gt;&lt;td&gt;Curb and gutter, concrete, 250mm depth&lt;/td&gt;&lt;td&gt;m&lt;/td&gt;&lt;td&gt;CURB AND GUTTER, CONCRETE, 10-INCH DEPTH&lt;/td&gt;&lt;td&gt;LNFT&lt;/td&gt;&lt;td&gt;0&lt;/td&gt;&lt;td&gt;3&lt;/td&gt;&lt;td&gt;N&lt;/td&gt;&lt;td&gt; &lt;/td&gt;&lt;td&gt;&lt;/td&gt;&lt;/tr&gt;</v>
      </c>
      <c r="Q2191" s="106" t="str">
        <f>IF(PayItems[[#This Row],[Date Added / Modified]]&gt;0,TEXT(PayItems[[#This Row],[Date Added / Modified]],"m/d/yyy"),"")</f>
        <v/>
      </c>
    </row>
    <row r="2192" spans="1:17" x14ac:dyDescent="0.3">
      <c r="A2192" s="6" t="s">
        <v>4776</v>
      </c>
      <c r="B2192" s="6" t="s">
        <v>4777</v>
      </c>
      <c r="C2192" s="6" t="s">
        <v>110</v>
      </c>
      <c r="D2192" s="6" t="s">
        <v>4778</v>
      </c>
      <c r="E2192" s="8" t="s">
        <v>63</v>
      </c>
      <c r="F2192" s="8">
        <v>0</v>
      </c>
      <c r="G2192" s="8">
        <v>3</v>
      </c>
      <c r="H2192" s="6" t="s">
        <v>344</v>
      </c>
      <c r="I2192" s="184" t="s">
        <v>11392</v>
      </c>
      <c r="J2192" s="184" t="s">
        <v>11392</v>
      </c>
      <c r="K2192" s="184" t="s">
        <v>11391</v>
      </c>
      <c r="L2192" s="8">
        <v>14</v>
      </c>
      <c r="M2192" s="116"/>
      <c r="P21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&lt;tr&gt;&lt;td&gt;60902-0900&lt;/td&gt;&lt;td&gt;Curb and gutter, concrete, 275mm depth&lt;/td&gt;&lt;td&gt;m&lt;/td&gt;&lt;td&gt;CURB AND GUTTER, CONCRETE, 11-INCH DEPTH&lt;/td&gt;&lt;td&gt;LNFT&lt;/td&gt;&lt;td&gt;0&lt;/td&gt;&lt;td&gt;3&lt;/td&gt;&lt;td&gt;N&lt;/td&gt;&lt;td&gt; &lt;/td&gt;&lt;td&gt;&lt;/td&gt;&lt;/tr&gt;</v>
      </c>
      <c r="Q2192" s="106" t="str">
        <f>IF(PayItems[[#This Row],[Date Added / Modified]]&gt;0,TEXT(PayItems[[#This Row],[Date Added / Modified]],"m/d/yyy"),"")</f>
        <v/>
      </c>
    </row>
    <row r="2193" spans="1:17" x14ac:dyDescent="0.3">
      <c r="A2193" s="6" t="s">
        <v>4779</v>
      </c>
      <c r="B2193" s="6" t="s">
        <v>4780</v>
      </c>
      <c r="C2193" s="6" t="s">
        <v>110</v>
      </c>
      <c r="D2193" s="6" t="s">
        <v>4781</v>
      </c>
      <c r="E2193" s="8" t="s">
        <v>63</v>
      </c>
      <c r="F2193" s="8">
        <v>0</v>
      </c>
      <c r="G2193" s="8">
        <v>3</v>
      </c>
      <c r="H2193" s="6" t="s">
        <v>344</v>
      </c>
      <c r="I2193" s="184" t="s">
        <v>11392</v>
      </c>
      <c r="J2193" s="184" t="s">
        <v>11392</v>
      </c>
      <c r="K2193" s="184" t="s">
        <v>11391</v>
      </c>
      <c r="L2193" s="8">
        <v>14</v>
      </c>
      <c r="M2193" s="116"/>
      <c r="P21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&lt;tr&gt;&lt;td&gt;60902-1000&lt;/td&gt;&lt;td&gt;Curb and gutter, concrete, 300mm depth&lt;/td&gt;&lt;td&gt;m&lt;/td&gt;&lt;td&gt;CURB AND GUTTER, CONCRETE, 12-INCH DEPTH&lt;/td&gt;&lt;td&gt;LNFT&lt;/td&gt;&lt;td&gt;0&lt;/td&gt;&lt;td&gt;3&lt;/td&gt;&lt;td&gt;N&lt;/td&gt;&lt;td&gt; &lt;/td&gt;&lt;td&gt;&lt;/td&gt;&lt;/tr&gt;</v>
      </c>
      <c r="Q2193" s="106" t="str">
        <f>IF(PayItems[[#This Row],[Date Added / Modified]]&gt;0,TEXT(PayItems[[#This Row],[Date Added / Modified]],"m/d/yyy"),"")</f>
        <v/>
      </c>
    </row>
    <row r="2194" spans="1:17" x14ac:dyDescent="0.3">
      <c r="A2194" s="6" t="s">
        <v>4782</v>
      </c>
      <c r="B2194" s="6" t="s">
        <v>4783</v>
      </c>
      <c r="C2194" s="6" t="s">
        <v>110</v>
      </c>
      <c r="D2194" s="6" t="s">
        <v>4784</v>
      </c>
      <c r="E2194" s="8" t="s">
        <v>63</v>
      </c>
      <c r="F2194" s="8">
        <v>0</v>
      </c>
      <c r="G2194" s="8">
        <v>3</v>
      </c>
      <c r="H2194" s="6" t="s">
        <v>344</v>
      </c>
      <c r="I2194" s="184" t="s">
        <v>11392</v>
      </c>
      <c r="J2194" s="184" t="s">
        <v>11392</v>
      </c>
      <c r="K2194" s="184" t="s">
        <v>11391</v>
      </c>
      <c r="L2194" s="8">
        <v>14</v>
      </c>
      <c r="M2194" s="116"/>
      <c r="P21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&lt;tr&gt;&lt;td&gt;60902-1100&lt;/td&gt;&lt;td&gt;Curb and gutter, concrete, 325mm depth&lt;/td&gt;&lt;td&gt;m&lt;/td&gt;&lt;td&gt;CURB AND GUTTER, CONCRETE, 13-INCH DEPTH&lt;/td&gt;&lt;td&gt;LNFT&lt;/td&gt;&lt;td&gt;0&lt;/td&gt;&lt;td&gt;3&lt;/td&gt;&lt;td&gt;N&lt;/td&gt;&lt;td&gt; &lt;/td&gt;&lt;td&gt;&lt;/td&gt;&lt;/tr&gt;</v>
      </c>
      <c r="Q2194" s="106" t="str">
        <f>IF(PayItems[[#This Row],[Date Added / Modified]]&gt;0,TEXT(PayItems[[#This Row],[Date Added / Modified]],"m/d/yyy"),"")</f>
        <v/>
      </c>
    </row>
    <row r="2195" spans="1:17" x14ac:dyDescent="0.3">
      <c r="A2195" s="6" t="s">
        <v>4785</v>
      </c>
      <c r="B2195" s="6" t="s">
        <v>4786</v>
      </c>
      <c r="C2195" s="6" t="s">
        <v>110</v>
      </c>
      <c r="D2195" s="6" t="s">
        <v>4787</v>
      </c>
      <c r="E2195" s="8" t="s">
        <v>63</v>
      </c>
      <c r="F2195" s="8">
        <v>0</v>
      </c>
      <c r="G2195" s="8">
        <v>3</v>
      </c>
      <c r="H2195" s="6" t="s">
        <v>344</v>
      </c>
      <c r="I2195" s="184" t="s">
        <v>11392</v>
      </c>
      <c r="J2195" s="184" t="s">
        <v>11392</v>
      </c>
      <c r="K2195" s="184" t="s">
        <v>11391</v>
      </c>
      <c r="L2195" s="8">
        <v>14</v>
      </c>
      <c r="M2195" s="116"/>
      <c r="P21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&lt;tr&gt;&lt;td&gt;60902-1200&lt;/td&gt;&lt;td&gt;Curb and gutter, concrete, 350mm depth&lt;/td&gt;&lt;td&gt;m&lt;/td&gt;&lt;td&gt;CURB AND GUTTER, CONCRETE, 14-INCH DEPTH&lt;/td&gt;&lt;td&gt;LNFT&lt;/td&gt;&lt;td&gt;0&lt;/td&gt;&lt;td&gt;3&lt;/td&gt;&lt;td&gt;N&lt;/td&gt;&lt;td&gt; &lt;/td&gt;&lt;td&gt;&lt;/td&gt;&lt;/tr&gt;</v>
      </c>
      <c r="Q2195" s="106" t="str">
        <f>IF(PayItems[[#This Row],[Date Added / Modified]]&gt;0,TEXT(PayItems[[#This Row],[Date Added / Modified]],"m/d/yyy"),"")</f>
        <v/>
      </c>
    </row>
    <row r="2196" spans="1:17" x14ac:dyDescent="0.3">
      <c r="A2196" s="6" t="s">
        <v>4788</v>
      </c>
      <c r="B2196" s="6" t="s">
        <v>4789</v>
      </c>
      <c r="C2196" s="6" t="s">
        <v>110</v>
      </c>
      <c r="D2196" s="6" t="s">
        <v>4790</v>
      </c>
      <c r="E2196" s="8" t="s">
        <v>63</v>
      </c>
      <c r="F2196" s="8">
        <v>0</v>
      </c>
      <c r="G2196" s="8">
        <v>3</v>
      </c>
      <c r="H2196" s="6" t="s">
        <v>344</v>
      </c>
      <c r="I2196" s="184" t="s">
        <v>11392</v>
      </c>
      <c r="J2196" s="184" t="s">
        <v>11392</v>
      </c>
      <c r="K2196" s="184" t="s">
        <v>11391</v>
      </c>
      <c r="L2196" s="8">
        <v>14</v>
      </c>
      <c r="M2196" s="116"/>
      <c r="P21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&lt;tr&gt;&lt;td&gt;60902-1300&lt;/td&gt;&lt;td&gt;Curb and gutter, concrete, 375mm depth&lt;/td&gt;&lt;td&gt;m&lt;/td&gt;&lt;td&gt;CURB AND GUTTER, CONCRETE, 15-INCH DEPTH&lt;/td&gt;&lt;td&gt;LNFT&lt;/td&gt;&lt;td&gt;0&lt;/td&gt;&lt;td&gt;3&lt;/td&gt;&lt;td&gt;N&lt;/td&gt;&lt;td&gt; &lt;/td&gt;&lt;td&gt;&lt;/td&gt;&lt;/tr&gt;</v>
      </c>
      <c r="Q2196" s="106" t="str">
        <f>IF(PayItems[[#This Row],[Date Added / Modified]]&gt;0,TEXT(PayItems[[#This Row],[Date Added / Modified]],"m/d/yyy"),"")</f>
        <v/>
      </c>
    </row>
    <row r="2197" spans="1:17" x14ac:dyDescent="0.3">
      <c r="A2197" s="6" t="s">
        <v>4791</v>
      </c>
      <c r="B2197" s="6" t="s">
        <v>4792</v>
      </c>
      <c r="C2197" s="6" t="s">
        <v>110</v>
      </c>
      <c r="D2197" s="6" t="s">
        <v>4793</v>
      </c>
      <c r="E2197" s="8" t="s">
        <v>63</v>
      </c>
      <c r="F2197" s="8">
        <v>0</v>
      </c>
      <c r="G2197" s="8">
        <v>3</v>
      </c>
      <c r="H2197" s="6" t="s">
        <v>344</v>
      </c>
      <c r="I2197" s="184" t="s">
        <v>11392</v>
      </c>
      <c r="J2197" s="184" t="s">
        <v>11392</v>
      </c>
      <c r="K2197" s="184" t="s">
        <v>11391</v>
      </c>
      <c r="L2197" s="8">
        <v>14</v>
      </c>
      <c r="M2197" s="116"/>
      <c r="P21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&lt;tr&gt;&lt;td&gt;60902-1500&lt;/td&gt;&lt;td&gt;Curb and gutter, concrete, 400mm depth&lt;/td&gt;&lt;td&gt;m&lt;/td&gt;&lt;td&gt;CURB AND GUTTER, CONCRETE, 16-INCH DEPTH&lt;/td&gt;&lt;td&gt;LNFT&lt;/td&gt;&lt;td&gt;0&lt;/td&gt;&lt;td&gt;3&lt;/td&gt;&lt;td&gt;N&lt;/td&gt;&lt;td&gt; &lt;/td&gt;&lt;td&gt;&lt;/td&gt;&lt;/tr&gt;</v>
      </c>
      <c r="Q2197" s="106" t="str">
        <f>IF(PayItems[[#This Row],[Date Added / Modified]]&gt;0,TEXT(PayItems[[#This Row],[Date Added / Modified]],"m/d/yyy"),"")</f>
        <v/>
      </c>
    </row>
    <row r="2198" spans="1:17" x14ac:dyDescent="0.3">
      <c r="A2198" s="6" t="s">
        <v>4794</v>
      </c>
      <c r="B2198" s="6" t="s">
        <v>4795</v>
      </c>
      <c r="C2198" s="6" t="s">
        <v>110</v>
      </c>
      <c r="D2198" s="6" t="s">
        <v>4796</v>
      </c>
      <c r="E2198" s="8" t="s">
        <v>63</v>
      </c>
      <c r="F2198" s="8">
        <v>0</v>
      </c>
      <c r="G2198" s="8">
        <v>3</v>
      </c>
      <c r="H2198" s="6" t="s">
        <v>344</v>
      </c>
      <c r="I2198" s="184" t="s">
        <v>11392</v>
      </c>
      <c r="J2198" s="184" t="s">
        <v>11392</v>
      </c>
      <c r="K2198" s="184" t="s">
        <v>11391</v>
      </c>
      <c r="L2198" s="8">
        <v>14</v>
      </c>
      <c r="M2198" s="116"/>
      <c r="P21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&lt;tr&gt;&lt;td&gt;60902-1600&lt;/td&gt;&lt;td&gt;Curb and gutter, concrete, 425mm depth&lt;/td&gt;&lt;td&gt;m&lt;/td&gt;&lt;td&gt;CURB AND GUTTER, CONCRETE, 17-INCH DEPTH&lt;/td&gt;&lt;td&gt;LNFT&lt;/td&gt;&lt;td&gt;0&lt;/td&gt;&lt;td&gt;3&lt;/td&gt;&lt;td&gt;N&lt;/td&gt;&lt;td&gt; &lt;/td&gt;&lt;td&gt;&lt;/td&gt;&lt;/tr&gt;</v>
      </c>
      <c r="Q2198" s="106" t="str">
        <f>IF(PayItems[[#This Row],[Date Added / Modified]]&gt;0,TEXT(PayItems[[#This Row],[Date Added / Modified]],"m/d/yyy"),"")</f>
        <v/>
      </c>
    </row>
    <row r="2199" spans="1:17" x14ac:dyDescent="0.3">
      <c r="A2199" s="6" t="s">
        <v>4797</v>
      </c>
      <c r="B2199" s="6" t="s">
        <v>4798</v>
      </c>
      <c r="C2199" s="6" t="s">
        <v>110</v>
      </c>
      <c r="D2199" s="6" t="s">
        <v>4799</v>
      </c>
      <c r="E2199" s="8" t="s">
        <v>63</v>
      </c>
      <c r="F2199" s="8">
        <v>0</v>
      </c>
      <c r="G2199" s="8">
        <v>3</v>
      </c>
      <c r="H2199" s="6" t="s">
        <v>344</v>
      </c>
      <c r="I2199" s="184" t="s">
        <v>11392</v>
      </c>
      <c r="J2199" s="184" t="s">
        <v>11392</v>
      </c>
      <c r="K2199" s="184" t="s">
        <v>11391</v>
      </c>
      <c r="L2199" s="8">
        <v>14</v>
      </c>
      <c r="M2199" s="116"/>
      <c r="P21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&lt;tr&gt;&lt;td&gt;60902-1700&lt;/td&gt;&lt;td&gt;Curb and gutter, concrete, 450mm depth&lt;/td&gt;&lt;td&gt;m&lt;/td&gt;&lt;td&gt;CURB AND GUTTER, CONCRETE, 18-INCH DEPTH&lt;/td&gt;&lt;td&gt;LNFT&lt;/td&gt;&lt;td&gt;0&lt;/td&gt;&lt;td&gt;3&lt;/td&gt;&lt;td&gt;N&lt;/td&gt;&lt;td&gt; &lt;/td&gt;&lt;td&gt;&lt;/td&gt;&lt;/tr&gt;</v>
      </c>
      <c r="Q2199" s="106" t="str">
        <f>IF(PayItems[[#This Row],[Date Added / Modified]]&gt;0,TEXT(PayItems[[#This Row],[Date Added / Modified]],"m/d/yyy"),"")</f>
        <v/>
      </c>
    </row>
    <row r="2200" spans="1:17" s="88" customFormat="1" x14ac:dyDescent="0.3">
      <c r="A2200" s="6" t="s">
        <v>4800</v>
      </c>
      <c r="B2200" s="6" t="s">
        <v>4801</v>
      </c>
      <c r="C2200" s="6" t="s">
        <v>110</v>
      </c>
      <c r="D2200" s="6" t="s">
        <v>4802</v>
      </c>
      <c r="E2200" s="8" t="s">
        <v>63</v>
      </c>
      <c r="F2200" s="8">
        <v>0</v>
      </c>
      <c r="G2200" s="8">
        <v>3</v>
      </c>
      <c r="H2200" s="6" t="s">
        <v>344</v>
      </c>
      <c r="I2200" s="184" t="s">
        <v>11392</v>
      </c>
      <c r="J2200" s="184" t="s">
        <v>11392</v>
      </c>
      <c r="K2200" s="184" t="s">
        <v>11391</v>
      </c>
      <c r="L2200" s="8">
        <v>14</v>
      </c>
      <c r="M2200" s="116"/>
      <c r="N2200" s="6"/>
      <c r="O2200" s="6"/>
      <c r="P22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&lt;tr&gt;&lt;td&gt;60902-1800&lt;/td&gt;&lt;td&gt;Curb and gutter, concrete, 475mm depth&lt;/td&gt;&lt;td&gt;m&lt;/td&gt;&lt;td&gt;CURB AND GUTTER, CONCRETE, 19-INCH DEPTH&lt;/td&gt;&lt;td&gt;LNFT&lt;/td&gt;&lt;td&gt;0&lt;/td&gt;&lt;td&gt;3&lt;/td&gt;&lt;td&gt;N&lt;/td&gt;&lt;td&gt; &lt;/td&gt;&lt;td&gt;&lt;/td&gt;&lt;/tr&gt;</v>
      </c>
      <c r="Q2200" s="106" t="str">
        <f>IF(PayItems[[#This Row],[Date Added / Modified]]&gt;0,TEXT(PayItems[[#This Row],[Date Added / Modified]],"m/d/yyy"),"")</f>
        <v/>
      </c>
    </row>
    <row r="2201" spans="1:17" s="88" customFormat="1" x14ac:dyDescent="0.3">
      <c r="A2201" s="6" t="s">
        <v>4803</v>
      </c>
      <c r="B2201" s="6" t="s">
        <v>4804</v>
      </c>
      <c r="C2201" s="6" t="s">
        <v>110</v>
      </c>
      <c r="D2201" s="6" t="s">
        <v>4805</v>
      </c>
      <c r="E2201" s="8" t="s">
        <v>63</v>
      </c>
      <c r="F2201" s="8">
        <v>0</v>
      </c>
      <c r="G2201" s="8">
        <v>3</v>
      </c>
      <c r="H2201" s="6" t="s">
        <v>344</v>
      </c>
      <c r="I2201" s="184" t="s">
        <v>11392</v>
      </c>
      <c r="J2201" s="184" t="s">
        <v>11392</v>
      </c>
      <c r="K2201" s="184" t="s">
        <v>11391</v>
      </c>
      <c r="L2201" s="8">
        <v>14</v>
      </c>
      <c r="M2201" s="116"/>
      <c r="N2201" s="6"/>
      <c r="O2201" s="6"/>
      <c r="P22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&lt;tr&gt;&lt;td&gt;60902-1900&lt;/td&gt;&lt;td&gt;Curb and gutter, concrete, 500mm depth&lt;/td&gt;&lt;td&gt;m&lt;/td&gt;&lt;td&gt;CURB AND GUTTER, CONCRETE, 20-INCH DEPTH&lt;/td&gt;&lt;td&gt;LNFT&lt;/td&gt;&lt;td&gt;0&lt;/td&gt;&lt;td&gt;3&lt;/td&gt;&lt;td&gt;N&lt;/td&gt;&lt;td&gt; &lt;/td&gt;&lt;td&gt;&lt;/td&gt;&lt;/tr&gt;</v>
      </c>
      <c r="Q2201" s="106" t="str">
        <f>IF(PayItems[[#This Row],[Date Added / Modified]]&gt;0,TEXT(PayItems[[#This Row],[Date Added / Modified]],"m/d/yyy"),"")</f>
        <v/>
      </c>
    </row>
    <row r="2202" spans="1:17" s="88" customFormat="1" x14ac:dyDescent="0.3">
      <c r="A2202" s="6" t="s">
        <v>4806</v>
      </c>
      <c r="B2202" s="6" t="s">
        <v>4807</v>
      </c>
      <c r="C2202" s="6" t="s">
        <v>110</v>
      </c>
      <c r="D2202" s="6" t="s">
        <v>4808</v>
      </c>
      <c r="E2202" s="8" t="s">
        <v>63</v>
      </c>
      <c r="F2202" s="8">
        <v>0</v>
      </c>
      <c r="G2202" s="8">
        <v>3</v>
      </c>
      <c r="H2202" s="6" t="s">
        <v>344</v>
      </c>
      <c r="I2202" s="184" t="s">
        <v>11392</v>
      </c>
      <c r="J2202" s="184" t="s">
        <v>11392</v>
      </c>
      <c r="K2202" s="184" t="s">
        <v>11391</v>
      </c>
      <c r="L2202" s="8">
        <v>14</v>
      </c>
      <c r="M2202" s="116"/>
      <c r="N2202" s="6"/>
      <c r="O2202" s="6"/>
      <c r="P22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&lt;tr&gt;&lt;td&gt;60902-2500&lt;/td&gt;&lt;td&gt;Curb and gutter, exposed aggregate, 300mm depth&lt;/td&gt;&lt;td&gt;m&lt;/td&gt;&lt;td&gt;CURB AND GUTTER, EXPOSED AGGREGATE, 12-INCH DEPTH&lt;/td&gt;&lt;td&gt;LNFT&lt;/td&gt;&lt;td&gt;0&lt;/td&gt;&lt;td&gt;3&lt;/td&gt;&lt;td&gt;N&lt;/td&gt;&lt;td&gt; &lt;/td&gt;&lt;td&gt;&lt;/td&gt;&lt;/tr&gt;</v>
      </c>
      <c r="Q2202" s="106" t="str">
        <f>IF(PayItems[[#This Row],[Date Added / Modified]]&gt;0,TEXT(PayItems[[#This Row],[Date Added / Modified]],"m/d/yyy"),"")</f>
        <v/>
      </c>
    </row>
    <row r="2203" spans="1:17" x14ac:dyDescent="0.3">
      <c r="A2203" s="6" t="s">
        <v>4809</v>
      </c>
      <c r="B2203" s="6" t="s">
        <v>4810</v>
      </c>
      <c r="C2203" s="6" t="s">
        <v>110</v>
      </c>
      <c r="D2203" s="6" t="s">
        <v>4811</v>
      </c>
      <c r="E2203" s="8" t="s">
        <v>63</v>
      </c>
      <c r="F2203" s="8">
        <v>0</v>
      </c>
      <c r="G2203" s="8">
        <v>3</v>
      </c>
      <c r="H2203" s="6" t="s">
        <v>344</v>
      </c>
      <c r="I2203" s="184" t="s">
        <v>11392</v>
      </c>
      <c r="J2203" s="184" t="s">
        <v>11392</v>
      </c>
      <c r="K2203" s="184" t="s">
        <v>11391</v>
      </c>
      <c r="L2203" s="8">
        <v>14</v>
      </c>
      <c r="M2203" s="116"/>
      <c r="P22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&lt;tr&gt;&lt;td&gt;60905-1000&lt;/td&gt;&lt;td&gt;Gutter, concrete&lt;/td&gt;&lt;td&gt;m&lt;/td&gt;&lt;td&gt;GUTTER, CONCRETE&lt;/td&gt;&lt;td&gt;LNFT&lt;/td&gt;&lt;td&gt;0&lt;/td&gt;&lt;td&gt;3&lt;/td&gt;&lt;td&gt;N&lt;/td&gt;&lt;td&gt; &lt;/td&gt;&lt;td&gt;&lt;/td&gt;&lt;/tr&gt;</v>
      </c>
      <c r="Q2203" s="106" t="str">
        <f>IF(PayItems[[#This Row],[Date Added / Modified]]&gt;0,TEXT(PayItems[[#This Row],[Date Added / Modified]],"m/d/yyy"),"")</f>
        <v/>
      </c>
    </row>
    <row r="2204" spans="1:17" x14ac:dyDescent="0.3">
      <c r="A2204" s="6" t="s">
        <v>4812</v>
      </c>
      <c r="B2204" s="6" t="s">
        <v>4813</v>
      </c>
      <c r="C2204" s="6" t="s">
        <v>110</v>
      </c>
      <c r="D2204" s="6" t="s">
        <v>4814</v>
      </c>
      <c r="E2204" s="8" t="s">
        <v>63</v>
      </c>
      <c r="F2204" s="8">
        <v>0</v>
      </c>
      <c r="G2204" s="8">
        <v>3</v>
      </c>
      <c r="H2204" s="6" t="s">
        <v>344</v>
      </c>
      <c r="I2204" s="184" t="s">
        <v>11392</v>
      </c>
      <c r="J2204" s="184" t="s">
        <v>11392</v>
      </c>
      <c r="K2204" s="184" t="s">
        <v>11391</v>
      </c>
      <c r="L2204" s="8">
        <v>14</v>
      </c>
      <c r="M2204" s="116"/>
      <c r="P22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&lt;tr&gt;&lt;td&gt;60905-2000&lt;/td&gt;&lt;td&gt;Gutter, brick&lt;/td&gt;&lt;td&gt;m&lt;/td&gt;&lt;td&gt;GUTTER, BRICK&lt;/td&gt;&lt;td&gt;LNFT&lt;/td&gt;&lt;td&gt;0&lt;/td&gt;&lt;td&gt;3&lt;/td&gt;&lt;td&gt;N&lt;/td&gt;&lt;td&gt; &lt;/td&gt;&lt;td&gt;&lt;/td&gt;&lt;/tr&gt;</v>
      </c>
      <c r="Q2204" s="106" t="str">
        <f>IF(PayItems[[#This Row],[Date Added / Modified]]&gt;0,TEXT(PayItems[[#This Row],[Date Added / Modified]],"m/d/yyy"),"")</f>
        <v/>
      </c>
    </row>
    <row r="2205" spans="1:17" x14ac:dyDescent="0.3">
      <c r="A2205" s="6" t="s">
        <v>4815</v>
      </c>
      <c r="B2205" s="6" t="s">
        <v>4816</v>
      </c>
      <c r="C2205" s="6" t="s">
        <v>110</v>
      </c>
      <c r="D2205" s="6" t="s">
        <v>4817</v>
      </c>
      <c r="E2205" s="8" t="s">
        <v>63</v>
      </c>
      <c r="F2205" s="8">
        <v>0</v>
      </c>
      <c r="G2205" s="8">
        <v>3</v>
      </c>
      <c r="H2205" s="6" t="s">
        <v>344</v>
      </c>
      <c r="I2205" s="184" t="s">
        <v>11392</v>
      </c>
      <c r="J2205" s="184" t="s">
        <v>11392</v>
      </c>
      <c r="K2205" s="184" t="s">
        <v>11391</v>
      </c>
      <c r="L2205" s="8">
        <v>14</v>
      </c>
      <c r="M2205" s="116"/>
      <c r="P22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&lt;tr&gt;&lt;td&gt;60905-3000&lt;/td&gt;&lt;td&gt;Gutter, asphalt&lt;/td&gt;&lt;td&gt;m&lt;/td&gt;&lt;td&gt;GUTTER, ASPHALT&lt;/td&gt;&lt;td&gt;LNFT&lt;/td&gt;&lt;td&gt;0&lt;/td&gt;&lt;td&gt;3&lt;/td&gt;&lt;td&gt;N&lt;/td&gt;&lt;td&gt; &lt;/td&gt;&lt;td&gt;&lt;/td&gt;&lt;/tr&gt;</v>
      </c>
      <c r="Q2205" s="106" t="str">
        <f>IF(PayItems[[#This Row],[Date Added / Modified]]&gt;0,TEXT(PayItems[[#This Row],[Date Added / Modified]],"m/d/yyy"),"")</f>
        <v/>
      </c>
    </row>
    <row r="2206" spans="1:17" x14ac:dyDescent="0.3">
      <c r="A2206" s="6" t="s">
        <v>4818</v>
      </c>
      <c r="B2206" s="6" t="s">
        <v>4810</v>
      </c>
      <c r="C2206" s="6" t="s">
        <v>109</v>
      </c>
      <c r="D2206" s="6" t="s">
        <v>4811</v>
      </c>
      <c r="E2206" s="8" t="s">
        <v>62</v>
      </c>
      <c r="F2206" s="8">
        <v>0</v>
      </c>
      <c r="G2206" s="8">
        <v>3</v>
      </c>
      <c r="H2206" s="6" t="s">
        <v>344</v>
      </c>
      <c r="I2206" s="184" t="s">
        <v>11392</v>
      </c>
      <c r="J2206" s="184" t="s">
        <v>11392</v>
      </c>
      <c r="K2206" s="184" t="s">
        <v>11391</v>
      </c>
      <c r="L2206" s="8">
        <v>14</v>
      </c>
      <c r="M2206" s="116"/>
      <c r="P22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&lt;tr&gt;&lt;td&gt;60906-1000&lt;/td&gt;&lt;td&gt;Gutter, concrete&lt;/td&gt;&lt;td&gt;m2&lt;/td&gt;&lt;td&gt;GUTTER, CONCRETE&lt;/td&gt;&lt;td&gt;SQYD&lt;/td&gt;&lt;td&gt;0&lt;/td&gt;&lt;td&gt;3&lt;/td&gt;&lt;td&gt;N&lt;/td&gt;&lt;td&gt; &lt;/td&gt;&lt;td&gt;&lt;/td&gt;&lt;/tr&gt;</v>
      </c>
      <c r="Q2206" s="106" t="str">
        <f>IF(PayItems[[#This Row],[Date Added / Modified]]&gt;0,TEXT(PayItems[[#This Row],[Date Added / Modified]],"m/d/yyy"),"")</f>
        <v/>
      </c>
    </row>
    <row r="2207" spans="1:17" x14ac:dyDescent="0.3">
      <c r="A2207" s="6" t="s">
        <v>4819</v>
      </c>
      <c r="B2207" s="6" t="s">
        <v>4813</v>
      </c>
      <c r="C2207" s="6" t="s">
        <v>109</v>
      </c>
      <c r="D2207" s="6" t="s">
        <v>4814</v>
      </c>
      <c r="E2207" s="8" t="s">
        <v>62</v>
      </c>
      <c r="F2207" s="8">
        <v>0</v>
      </c>
      <c r="G2207" s="8">
        <v>3</v>
      </c>
      <c r="H2207" s="6" t="s">
        <v>344</v>
      </c>
      <c r="I2207" s="184" t="s">
        <v>11392</v>
      </c>
      <c r="J2207" s="184" t="s">
        <v>11392</v>
      </c>
      <c r="K2207" s="184" t="s">
        <v>11391</v>
      </c>
      <c r="L2207" s="8">
        <v>14</v>
      </c>
      <c r="M2207" s="116"/>
      <c r="P22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&lt;tr&gt;&lt;td&gt;60906-2000&lt;/td&gt;&lt;td&gt;Gutter, brick&lt;/td&gt;&lt;td&gt;m2&lt;/td&gt;&lt;td&gt;GUTTER, BRICK&lt;/td&gt;&lt;td&gt;SQYD&lt;/td&gt;&lt;td&gt;0&lt;/td&gt;&lt;td&gt;3&lt;/td&gt;&lt;td&gt;N&lt;/td&gt;&lt;td&gt; &lt;/td&gt;&lt;td&gt;&lt;/td&gt;&lt;/tr&gt;</v>
      </c>
      <c r="Q2207" s="106" t="str">
        <f>IF(PayItems[[#This Row],[Date Added / Modified]]&gt;0,TEXT(PayItems[[#This Row],[Date Added / Modified]],"m/d/yyy"),"")</f>
        <v/>
      </c>
    </row>
    <row r="2208" spans="1:17" x14ac:dyDescent="0.3">
      <c r="A2208" s="6" t="s">
        <v>4820</v>
      </c>
      <c r="B2208" s="6" t="s">
        <v>4816</v>
      </c>
      <c r="C2208" s="6" t="s">
        <v>109</v>
      </c>
      <c r="D2208" s="6" t="s">
        <v>4817</v>
      </c>
      <c r="E2208" s="8" t="s">
        <v>62</v>
      </c>
      <c r="F2208" s="8">
        <v>0</v>
      </c>
      <c r="G2208" s="8">
        <v>3</v>
      </c>
      <c r="H2208" s="6" t="s">
        <v>344</v>
      </c>
      <c r="I2208" s="184" t="s">
        <v>11392</v>
      </c>
      <c r="J2208" s="184" t="s">
        <v>11392</v>
      </c>
      <c r="K2208" s="184" t="s">
        <v>11391</v>
      </c>
      <c r="L2208" s="8">
        <v>14</v>
      </c>
      <c r="M2208" s="116"/>
      <c r="P22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&lt;tr&gt;&lt;td&gt;60906-3000&lt;/td&gt;&lt;td&gt;Gutter, asphalt&lt;/td&gt;&lt;td&gt;m2&lt;/td&gt;&lt;td&gt;GUTTER, ASPHALT&lt;/td&gt;&lt;td&gt;SQYD&lt;/td&gt;&lt;td&gt;0&lt;/td&gt;&lt;td&gt;3&lt;/td&gt;&lt;td&gt;N&lt;/td&gt;&lt;td&gt; &lt;/td&gt;&lt;td&gt;&lt;/td&gt;&lt;/tr&gt;</v>
      </c>
      <c r="Q2208" s="106" t="str">
        <f>IF(PayItems[[#This Row],[Date Added / Modified]]&gt;0,TEXT(PayItems[[#This Row],[Date Added / Modified]],"m/d/yyy"),"")</f>
        <v/>
      </c>
    </row>
    <row r="2209" spans="1:17" x14ac:dyDescent="0.3">
      <c r="A2209" s="6" t="s">
        <v>4821</v>
      </c>
      <c r="B2209" s="6" t="s">
        <v>4822</v>
      </c>
      <c r="C2209" s="6" t="s">
        <v>110</v>
      </c>
      <c r="D2209" s="6" t="s">
        <v>4823</v>
      </c>
      <c r="E2209" s="8" t="s">
        <v>63</v>
      </c>
      <c r="F2209" s="8">
        <v>0</v>
      </c>
      <c r="G2209" s="8">
        <v>3</v>
      </c>
      <c r="H2209" s="6" t="s">
        <v>344</v>
      </c>
      <c r="I2209" s="184" t="s">
        <v>11392</v>
      </c>
      <c r="J2209" s="184" t="s">
        <v>11392</v>
      </c>
      <c r="K2209" s="184" t="s">
        <v>11391</v>
      </c>
      <c r="L2209" s="8">
        <v>14</v>
      </c>
      <c r="M2209" s="116"/>
      <c r="P22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&lt;tr&gt;&lt;td&gt;60907-1000&lt;/td&gt;&lt;td&gt;Paved ditch, asphalt&lt;/td&gt;&lt;td&gt;m&lt;/td&gt;&lt;td&gt;PAVED DITCH, ASPHALT&lt;/td&gt;&lt;td&gt;LNFT&lt;/td&gt;&lt;td&gt;0&lt;/td&gt;&lt;td&gt;3&lt;/td&gt;&lt;td&gt;N&lt;/td&gt;&lt;td&gt; &lt;/td&gt;&lt;td&gt;&lt;/td&gt;&lt;/tr&gt;</v>
      </c>
      <c r="Q2209" s="106" t="str">
        <f>IF(PayItems[[#This Row],[Date Added / Modified]]&gt;0,TEXT(PayItems[[#This Row],[Date Added / Modified]],"m/d/yyy"),"")</f>
        <v/>
      </c>
    </row>
    <row r="2210" spans="1:17" x14ac:dyDescent="0.3">
      <c r="A2210" s="6" t="s">
        <v>4824</v>
      </c>
      <c r="B2210" s="6" t="s">
        <v>4822</v>
      </c>
      <c r="C2210" s="6" t="s">
        <v>109</v>
      </c>
      <c r="D2210" s="6" t="s">
        <v>4823</v>
      </c>
      <c r="E2210" s="8" t="s">
        <v>62</v>
      </c>
      <c r="F2210" s="8">
        <v>0</v>
      </c>
      <c r="G2210" s="8">
        <v>3</v>
      </c>
      <c r="H2210" s="6" t="s">
        <v>344</v>
      </c>
      <c r="I2210" s="184" t="s">
        <v>11392</v>
      </c>
      <c r="J2210" s="184" t="s">
        <v>11392</v>
      </c>
      <c r="K2210" s="184" t="s">
        <v>11391</v>
      </c>
      <c r="L2210" s="8">
        <v>14</v>
      </c>
      <c r="M2210" s="116"/>
      <c r="P22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&lt;tr&gt;&lt;td&gt;60908-1000&lt;/td&gt;&lt;td&gt;Paved ditch, asphalt&lt;/td&gt;&lt;td&gt;m2&lt;/td&gt;&lt;td&gt;PAVED DITCH, ASPHALT&lt;/td&gt;&lt;td&gt;SQYD&lt;/td&gt;&lt;td&gt;0&lt;/td&gt;&lt;td&gt;3&lt;/td&gt;&lt;td&gt;N&lt;/td&gt;&lt;td&gt; &lt;/td&gt;&lt;td&gt;&lt;/td&gt;&lt;/tr&gt;</v>
      </c>
      <c r="Q2210" s="106" t="str">
        <f>IF(PayItems[[#This Row],[Date Added / Modified]]&gt;0,TEXT(PayItems[[#This Row],[Date Added / Modified]],"m/d/yyy"),"")</f>
        <v/>
      </c>
    </row>
    <row r="2211" spans="1:17" x14ac:dyDescent="0.3">
      <c r="A2211" s="6" t="s">
        <v>4825</v>
      </c>
      <c r="B2211" s="6" t="s">
        <v>4826</v>
      </c>
      <c r="C2211" s="6" t="s">
        <v>110</v>
      </c>
      <c r="D2211" s="6" t="s">
        <v>4827</v>
      </c>
      <c r="E2211" s="8" t="s">
        <v>63</v>
      </c>
      <c r="F2211" s="8">
        <v>0</v>
      </c>
      <c r="G2211" s="8">
        <v>3</v>
      </c>
      <c r="H2211" s="6" t="s">
        <v>344</v>
      </c>
      <c r="I2211" s="184" t="s">
        <v>11392</v>
      </c>
      <c r="J2211" s="184" t="s">
        <v>11392</v>
      </c>
      <c r="K2211" s="184" t="s">
        <v>11391</v>
      </c>
      <c r="L2211" s="8">
        <v>14</v>
      </c>
      <c r="M2211" s="116"/>
      <c r="P22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&lt;tr&gt;&lt;td&gt;60910-0000&lt;/td&gt;&lt;td&gt;Reset curb&lt;/td&gt;&lt;td&gt;m&lt;/td&gt;&lt;td&gt;RESET CURB&lt;/td&gt;&lt;td&gt;LNFT&lt;/td&gt;&lt;td&gt;0&lt;/td&gt;&lt;td&gt;3&lt;/td&gt;&lt;td&gt;N&lt;/td&gt;&lt;td&gt; &lt;/td&gt;&lt;td&gt;&lt;/td&gt;&lt;/tr&gt;</v>
      </c>
      <c r="Q2211" s="106" t="str">
        <f>IF(PayItems[[#This Row],[Date Added / Modified]]&gt;0,TEXT(PayItems[[#This Row],[Date Added / Modified]],"m/d/yyy"),"")</f>
        <v/>
      </c>
    </row>
    <row r="2212" spans="1:17" x14ac:dyDescent="0.3">
      <c r="A2212" s="6" t="s">
        <v>4828</v>
      </c>
      <c r="B2212" s="6" t="s">
        <v>4829</v>
      </c>
      <c r="C2212" s="6" t="s">
        <v>110</v>
      </c>
      <c r="D2212" s="6" t="s">
        <v>4830</v>
      </c>
      <c r="E2212" s="8" t="s">
        <v>63</v>
      </c>
      <c r="F2212" s="8">
        <v>0</v>
      </c>
      <c r="G2212" s="8">
        <v>3</v>
      </c>
      <c r="H2212" s="6" t="s">
        <v>344</v>
      </c>
      <c r="I2212" s="184" t="s">
        <v>11392</v>
      </c>
      <c r="J2212" s="184" t="s">
        <v>11392</v>
      </c>
      <c r="K2212" s="184" t="s">
        <v>11391</v>
      </c>
      <c r="L2212" s="8">
        <v>14</v>
      </c>
      <c r="M2212" s="116"/>
      <c r="P22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&lt;tr&gt;&lt;td&gt;60911-0500&lt;/td&gt;&lt;td&gt;Recondition curb&lt;/td&gt;&lt;td&gt;m&lt;/td&gt;&lt;td&gt;RECONDITION CURB&lt;/td&gt;&lt;td&gt;LNFT&lt;/td&gt;&lt;td&gt;0&lt;/td&gt;&lt;td&gt;3&lt;/td&gt;&lt;td&gt;N&lt;/td&gt;&lt;td&gt; &lt;/td&gt;&lt;td&gt;&lt;/td&gt;&lt;/tr&gt;</v>
      </c>
      <c r="Q2212" s="106" t="str">
        <f>IF(PayItems[[#This Row],[Date Added / Modified]]&gt;0,TEXT(PayItems[[#This Row],[Date Added / Modified]],"m/d/yyy"),"")</f>
        <v/>
      </c>
    </row>
    <row r="2213" spans="1:17" x14ac:dyDescent="0.3">
      <c r="A2213" s="6" t="s">
        <v>4831</v>
      </c>
      <c r="B2213" s="6" t="s">
        <v>4832</v>
      </c>
      <c r="C2213" s="6" t="s">
        <v>110</v>
      </c>
      <c r="D2213" s="6" t="s">
        <v>4833</v>
      </c>
      <c r="E2213" s="8" t="s">
        <v>63</v>
      </c>
      <c r="F2213" s="8">
        <v>0</v>
      </c>
      <c r="G2213" s="8">
        <v>3</v>
      </c>
      <c r="H2213" s="6" t="s">
        <v>344</v>
      </c>
      <c r="I2213" s="184" t="s">
        <v>11392</v>
      </c>
      <c r="J2213" s="184" t="s">
        <v>11392</v>
      </c>
      <c r="K2213" s="184" t="s">
        <v>11391</v>
      </c>
      <c r="L2213" s="8">
        <v>14</v>
      </c>
      <c r="M2213" s="116"/>
      <c r="P22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&lt;tr&gt;&lt;td&gt;60911-1000&lt;/td&gt;&lt;td&gt;Recondition gutter&lt;/td&gt;&lt;td&gt;m&lt;/td&gt;&lt;td&gt;RECONDITION GUTTER&lt;/td&gt;&lt;td&gt;LNFT&lt;/td&gt;&lt;td&gt;0&lt;/td&gt;&lt;td&gt;3&lt;/td&gt;&lt;td&gt;N&lt;/td&gt;&lt;td&gt; &lt;/td&gt;&lt;td&gt;&lt;/td&gt;&lt;/tr&gt;</v>
      </c>
      <c r="Q2213" s="106" t="str">
        <f>IF(PayItems[[#This Row],[Date Added / Modified]]&gt;0,TEXT(PayItems[[#This Row],[Date Added / Modified]],"m/d/yyy"),"")</f>
        <v/>
      </c>
    </row>
    <row r="2214" spans="1:17" x14ac:dyDescent="0.3">
      <c r="A2214" s="106" t="s">
        <v>11082</v>
      </c>
      <c r="B2214" s="88" t="s">
        <v>4832</v>
      </c>
      <c r="C2214" s="106" t="s">
        <v>109</v>
      </c>
      <c r="D2214" s="88" t="s">
        <v>4833</v>
      </c>
      <c r="E2214" s="45" t="s">
        <v>62</v>
      </c>
      <c r="F2214" s="104">
        <v>0</v>
      </c>
      <c r="G2214" s="104">
        <v>3</v>
      </c>
      <c r="H2214" s="88" t="s">
        <v>344</v>
      </c>
      <c r="I2214" s="184" t="s">
        <v>11392</v>
      </c>
      <c r="J2214" s="184" t="s">
        <v>11392</v>
      </c>
      <c r="K2214" s="184" t="s">
        <v>11391</v>
      </c>
      <c r="L2214" s="104">
        <v>14</v>
      </c>
      <c r="M2214" s="116">
        <v>43572</v>
      </c>
      <c r="N2214" s="106" t="s">
        <v>9962</v>
      </c>
      <c r="O2214" s="88"/>
      <c r="P22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&lt;tr&gt;&lt;td&gt;60912-1000&lt;/td&gt;&lt;td&gt;Recondition gutter&lt;/td&gt;&lt;td&gt;m2&lt;/td&gt;&lt;td&gt;RECONDITION GUTTER&lt;/td&gt;&lt;td&gt;SQYD&lt;/td&gt;&lt;td&gt;0&lt;/td&gt;&lt;td&gt;3&lt;/td&gt;&lt;td&gt;N&lt;/td&gt;&lt;td&gt;4/17/2019&lt;/td&gt;&lt;td&gt;&lt;/td&gt;&lt;/tr&gt;</v>
      </c>
      <c r="Q2214" s="106" t="str">
        <f>IF(PayItems[[#This Row],[Date Added / Modified]]&gt;0,TEXT(PayItems[[#This Row],[Date Added / Modified]],"m/d/yyy"),"")</f>
        <v>4/17/2019</v>
      </c>
    </row>
    <row r="2215" spans="1:17" x14ac:dyDescent="0.3">
      <c r="A2215" s="6" t="s">
        <v>4834</v>
      </c>
      <c r="B2215" s="6" t="s">
        <v>4835</v>
      </c>
      <c r="C2215" s="6" t="s">
        <v>6</v>
      </c>
      <c r="D2215" s="6" t="s">
        <v>4836</v>
      </c>
      <c r="E2215" s="8" t="s">
        <v>59</v>
      </c>
      <c r="F2215" s="8">
        <v>0</v>
      </c>
      <c r="G2215" s="8">
        <v>3</v>
      </c>
      <c r="H2215" s="6" t="s">
        <v>344</v>
      </c>
      <c r="I2215" s="184" t="s">
        <v>11392</v>
      </c>
      <c r="J2215" s="184" t="s">
        <v>11392</v>
      </c>
      <c r="K2215" s="184" t="s">
        <v>11391</v>
      </c>
      <c r="L2215" s="8">
        <v>14</v>
      </c>
      <c r="M2215" s="116"/>
      <c r="P22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&lt;tr&gt;&lt;td&gt;60915-1000&lt;/td&gt;&lt;td&gt;Wheelstop, concrete&lt;/td&gt;&lt;td&gt;Each&lt;/td&gt;&lt;td&gt;WHEELSTOP, CONCRETE&lt;/td&gt;&lt;td&gt;EACH&lt;/td&gt;&lt;td&gt;0&lt;/td&gt;&lt;td&gt;3&lt;/td&gt;&lt;td&gt;N&lt;/td&gt;&lt;td&gt; &lt;/td&gt;&lt;td&gt;&lt;/td&gt;&lt;/tr&gt;</v>
      </c>
      <c r="Q2215" s="106" t="str">
        <f>IF(PayItems[[#This Row],[Date Added / Modified]]&gt;0,TEXT(PayItems[[#This Row],[Date Added / Modified]],"m/d/yyy"),"")</f>
        <v/>
      </c>
    </row>
    <row r="2216" spans="1:17" x14ac:dyDescent="0.3">
      <c r="A2216" s="6" t="s">
        <v>4837</v>
      </c>
      <c r="B2216" s="6" t="s">
        <v>4838</v>
      </c>
      <c r="C2216" s="6" t="s">
        <v>6</v>
      </c>
      <c r="D2216" s="6" t="s">
        <v>4839</v>
      </c>
      <c r="E2216" s="8" t="s">
        <v>59</v>
      </c>
      <c r="F2216" s="8">
        <v>0</v>
      </c>
      <c r="G2216" s="8">
        <v>3</v>
      </c>
      <c r="H2216" s="6" t="s">
        <v>344</v>
      </c>
      <c r="I2216" s="184" t="s">
        <v>11392</v>
      </c>
      <c r="J2216" s="184" t="s">
        <v>11392</v>
      </c>
      <c r="K2216" s="184" t="s">
        <v>11391</v>
      </c>
      <c r="L2216" s="8">
        <v>14</v>
      </c>
      <c r="M2216" s="116"/>
      <c r="P22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&lt;tr&gt;&lt;td&gt;60915-2000&lt;/td&gt;&lt;td&gt;Wheelstop, timber&lt;/td&gt;&lt;td&gt;Each&lt;/td&gt;&lt;td&gt;WHEELSTOP, TIMBER&lt;/td&gt;&lt;td&gt;EACH&lt;/td&gt;&lt;td&gt;0&lt;/td&gt;&lt;td&gt;3&lt;/td&gt;&lt;td&gt;N&lt;/td&gt;&lt;td&gt; &lt;/td&gt;&lt;td&gt;&lt;/td&gt;&lt;/tr&gt;</v>
      </c>
      <c r="Q2216" s="106" t="str">
        <f>IF(PayItems[[#This Row],[Date Added / Modified]]&gt;0,TEXT(PayItems[[#This Row],[Date Added / Modified]],"m/d/yyy"),"")</f>
        <v/>
      </c>
    </row>
    <row r="2217" spans="1:17" x14ac:dyDescent="0.3">
      <c r="A2217" s="6" t="s">
        <v>4840</v>
      </c>
      <c r="B2217" s="6" t="s">
        <v>4841</v>
      </c>
      <c r="C2217" s="6" t="s">
        <v>6</v>
      </c>
      <c r="D2217" s="6" t="s">
        <v>4842</v>
      </c>
      <c r="E2217" s="8" t="s">
        <v>59</v>
      </c>
      <c r="F2217" s="8">
        <v>0</v>
      </c>
      <c r="G2217" s="8">
        <v>3</v>
      </c>
      <c r="H2217" s="6" t="s">
        <v>344</v>
      </c>
      <c r="I2217" s="184" t="s">
        <v>11392</v>
      </c>
      <c r="J2217" s="184" t="s">
        <v>11392</v>
      </c>
      <c r="K2217" s="184" t="s">
        <v>11391</v>
      </c>
      <c r="L2217" s="8">
        <v>14</v>
      </c>
      <c r="M2217" s="116"/>
      <c r="P22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&lt;tr&gt;&lt;td&gt;60915-3000&lt;/td&gt;&lt;td&gt;Wheelstop, recycled plastic&lt;/td&gt;&lt;td&gt;Each&lt;/td&gt;&lt;td&gt;WHEELSTOP, RECYCLED PLASTIC&lt;/td&gt;&lt;td&gt;EACH&lt;/td&gt;&lt;td&gt;0&lt;/td&gt;&lt;td&gt;3&lt;/td&gt;&lt;td&gt;N&lt;/td&gt;&lt;td&gt; &lt;/td&gt;&lt;td&gt;&lt;/td&gt;&lt;/tr&gt;</v>
      </c>
      <c r="Q2217" s="106" t="str">
        <f>IF(PayItems[[#This Row],[Date Added / Modified]]&gt;0,TEXT(PayItems[[#This Row],[Date Added / Modified]],"m/d/yyy"),"")</f>
        <v/>
      </c>
    </row>
    <row r="2218" spans="1:17" x14ac:dyDescent="0.3">
      <c r="A2218" s="34" t="s">
        <v>10062</v>
      </c>
      <c r="B2218" s="34" t="s">
        <v>10063</v>
      </c>
      <c r="C2218" s="34" t="s">
        <v>6</v>
      </c>
      <c r="D2218" s="34" t="s">
        <v>10064</v>
      </c>
      <c r="E2218" s="33" t="s">
        <v>59</v>
      </c>
      <c r="F2218" s="35">
        <v>0</v>
      </c>
      <c r="G2218" s="35">
        <v>3</v>
      </c>
      <c r="H2218" t="s">
        <v>344</v>
      </c>
      <c r="I2218" s="184" t="s">
        <v>11392</v>
      </c>
      <c r="J2218" s="184" t="s">
        <v>11392</v>
      </c>
      <c r="K2218" s="184" t="s">
        <v>11391</v>
      </c>
      <c r="L2218" s="8">
        <v>14</v>
      </c>
      <c r="M2218" s="119">
        <v>41940</v>
      </c>
      <c r="N2218" s="53" t="s">
        <v>9971</v>
      </c>
      <c r="O2218" s="109"/>
      <c r="P22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&lt;tr&gt;&lt;td&gt;60915-4000&lt;/td&gt;&lt;td&gt;Wheelstop, rubber&lt;/td&gt;&lt;td&gt;Each&lt;/td&gt;&lt;td&gt;WHEELSTOP, RUBBER&lt;/td&gt;&lt;td&gt;EACH&lt;/td&gt;&lt;td&gt;0&lt;/td&gt;&lt;td&gt;3&lt;/td&gt;&lt;td&gt;N&lt;/td&gt;&lt;td&gt;10/28/2014&lt;/td&gt;&lt;td&gt;&lt;/td&gt;&lt;/tr&gt;</v>
      </c>
      <c r="Q2218" s="106" t="str">
        <f>IF(PayItems[[#This Row],[Date Added / Modified]]&gt;0,TEXT(PayItems[[#This Row],[Date Added / Modified]],"m/d/yyy"),"")</f>
        <v>10/28/2014</v>
      </c>
    </row>
    <row r="2219" spans="1:17" x14ac:dyDescent="0.3">
      <c r="A2219" s="6" t="s">
        <v>4843</v>
      </c>
      <c r="B2219" s="6" t="s">
        <v>4844</v>
      </c>
      <c r="C2219" s="6" t="s">
        <v>6</v>
      </c>
      <c r="D2219" s="6" t="s">
        <v>4845</v>
      </c>
      <c r="E2219" s="8" t="s">
        <v>59</v>
      </c>
      <c r="F2219" s="8">
        <v>0</v>
      </c>
      <c r="G2219" s="8">
        <v>3</v>
      </c>
      <c r="H2219" s="6" t="s">
        <v>344</v>
      </c>
      <c r="I2219" s="184" t="s">
        <v>11392</v>
      </c>
      <c r="J2219" s="184" t="s">
        <v>11392</v>
      </c>
      <c r="K2219" s="184" t="s">
        <v>11391</v>
      </c>
      <c r="L2219" s="8">
        <v>14</v>
      </c>
      <c r="M2219" s="116"/>
      <c r="P22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&lt;tr&gt;&lt;td&gt;60920-0000&lt;/td&gt;&lt;td&gt;Reset wheelstop&lt;/td&gt;&lt;td&gt;Each&lt;/td&gt;&lt;td&gt;RESET WHEELSTOP&lt;/td&gt;&lt;td&gt;EACH&lt;/td&gt;&lt;td&gt;0&lt;/td&gt;&lt;td&gt;3&lt;/td&gt;&lt;td&gt;N&lt;/td&gt;&lt;td&gt; &lt;/td&gt;&lt;td&gt;&lt;/td&gt;&lt;/tr&gt;</v>
      </c>
      <c r="Q2219" s="106" t="str">
        <f>IF(PayItems[[#This Row],[Date Added / Modified]]&gt;0,TEXT(PayItems[[#This Row],[Date Added / Modified]],"m/d/yyy"),"")</f>
        <v/>
      </c>
    </row>
    <row r="2220" spans="1:17" x14ac:dyDescent="0.3">
      <c r="A2220" s="6" t="s">
        <v>4846</v>
      </c>
      <c r="B2220" s="6" t="s">
        <v>4847</v>
      </c>
      <c r="C2220" s="6" t="s">
        <v>113</v>
      </c>
      <c r="D2220" s="6" t="s">
        <v>4848</v>
      </c>
      <c r="E2220" s="8" t="s">
        <v>65</v>
      </c>
      <c r="F2220" s="8">
        <v>0</v>
      </c>
      <c r="G2220" s="8">
        <v>3</v>
      </c>
      <c r="H2220" s="6" t="s">
        <v>344</v>
      </c>
      <c r="I2220" s="184" t="s">
        <v>11392</v>
      </c>
      <c r="J2220" s="184" t="s">
        <v>11392</v>
      </c>
      <c r="K2220" s="184" t="s">
        <v>11391</v>
      </c>
      <c r="L2220" s="8">
        <v>14</v>
      </c>
      <c r="M2220" s="116"/>
      <c r="P22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&lt;tr&gt;&lt;td&gt;60925-0000&lt;/td&gt;&lt;td&gt;Bed course material&lt;/td&gt;&lt;td&gt;m3&lt;/td&gt;&lt;td&gt;BED COURSE MATERIAL&lt;/td&gt;&lt;td&gt;CUYD&lt;/td&gt;&lt;td&gt;0&lt;/td&gt;&lt;td&gt;3&lt;/td&gt;&lt;td&gt;N&lt;/td&gt;&lt;td&gt; &lt;/td&gt;&lt;td&gt;&lt;/td&gt;&lt;/tr&gt;</v>
      </c>
      <c r="Q2220" s="106" t="str">
        <f>IF(PayItems[[#This Row],[Date Added / Modified]]&gt;0,TEXT(PayItems[[#This Row],[Date Added / Modified]],"m/d/yyy"),"")</f>
        <v/>
      </c>
    </row>
    <row r="2221" spans="1:17" x14ac:dyDescent="0.3">
      <c r="A2221" s="6" t="s">
        <v>4849</v>
      </c>
      <c r="B2221" s="6" t="s">
        <v>4847</v>
      </c>
      <c r="C2221" s="6" t="s">
        <v>124</v>
      </c>
      <c r="D2221" s="6" t="s">
        <v>4848</v>
      </c>
      <c r="E2221" s="8" t="s">
        <v>66</v>
      </c>
      <c r="F2221" s="8">
        <v>0</v>
      </c>
      <c r="G2221" s="8">
        <v>3</v>
      </c>
      <c r="H2221" s="6" t="s">
        <v>344</v>
      </c>
      <c r="I2221" s="184" t="s">
        <v>11392</v>
      </c>
      <c r="J2221" s="184" t="s">
        <v>11392</v>
      </c>
      <c r="K2221" s="184" t="s">
        <v>11391</v>
      </c>
      <c r="L2221" s="8">
        <v>14</v>
      </c>
      <c r="M2221" s="116"/>
      <c r="P22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&lt;tr&gt;&lt;td&gt;60926-0000&lt;/td&gt;&lt;td&gt;Bed course material&lt;/td&gt;&lt;td&gt;t&lt;/td&gt;&lt;td&gt;BED COURSE MATERIAL&lt;/td&gt;&lt;td&gt;TON&lt;/td&gt;&lt;td&gt;0&lt;/td&gt;&lt;td&gt;3&lt;/td&gt;&lt;td&gt;N&lt;/td&gt;&lt;td&gt; &lt;/td&gt;&lt;td&gt;&lt;/td&gt;&lt;/tr&gt;</v>
      </c>
      <c r="Q2221" s="106" t="str">
        <f>IF(PayItems[[#This Row],[Date Added / Modified]]&gt;0,TEXT(PayItems[[#This Row],[Date Added / Modified]],"m/d/yyy"),"")</f>
        <v/>
      </c>
    </row>
    <row r="2222" spans="1:17" x14ac:dyDescent="0.3">
      <c r="A2222" s="6" t="s">
        <v>3822</v>
      </c>
      <c r="B2222" s="6" t="s">
        <v>40</v>
      </c>
      <c r="C2222" s="6" t="s">
        <v>110</v>
      </c>
      <c r="D2222" s="6" t="s">
        <v>3823</v>
      </c>
      <c r="E2222" s="8" t="s">
        <v>63</v>
      </c>
      <c r="F2222" s="8">
        <v>0</v>
      </c>
      <c r="G2222" s="8">
        <v>3</v>
      </c>
      <c r="H2222" s="6" t="s">
        <v>344</v>
      </c>
      <c r="I2222" s="184" t="s">
        <v>11392</v>
      </c>
      <c r="J2222" s="184" t="s">
        <v>11392</v>
      </c>
      <c r="K2222" s="184" t="s">
        <v>11391</v>
      </c>
      <c r="L2222" s="8">
        <v>14</v>
      </c>
      <c r="M2222" s="116"/>
      <c r="P22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&lt;tr&gt;&lt;td&gt;61001-0000&lt;/td&gt;&lt;td&gt;Horizontal drain pipe&lt;/td&gt;&lt;td&gt;m&lt;/td&gt;&lt;td&gt;HORIZONTAL DRAIN PIPE&lt;/td&gt;&lt;td&gt;LNFT&lt;/td&gt;&lt;td&gt;0&lt;/td&gt;&lt;td&gt;3&lt;/td&gt;&lt;td&gt;N&lt;/td&gt;&lt;td&gt; &lt;/td&gt;&lt;td&gt;&lt;/td&gt;&lt;/tr&gt;</v>
      </c>
      <c r="Q2222" s="106" t="str">
        <f>IF(PayItems[[#This Row],[Date Added / Modified]]&gt;0,TEXT(PayItems[[#This Row],[Date Added / Modified]],"m/d/yyy"),"")</f>
        <v/>
      </c>
    </row>
    <row r="2223" spans="1:17" x14ac:dyDescent="0.3">
      <c r="A2223" s="6" t="s">
        <v>3824</v>
      </c>
      <c r="B2223" s="6" t="s">
        <v>152</v>
      </c>
      <c r="C2223" s="6" t="s">
        <v>110</v>
      </c>
      <c r="D2223" s="6" t="s">
        <v>3825</v>
      </c>
      <c r="E2223" s="8" t="s">
        <v>63</v>
      </c>
      <c r="F2223" s="8">
        <v>0</v>
      </c>
      <c r="G2223" s="8">
        <v>3</v>
      </c>
      <c r="H2223" s="6" t="s">
        <v>344</v>
      </c>
      <c r="I2223" s="184" t="s">
        <v>11392</v>
      </c>
      <c r="J2223" s="184" t="s">
        <v>11392</v>
      </c>
      <c r="K2223" s="184" t="s">
        <v>11391</v>
      </c>
      <c r="L2223" s="8">
        <v>14</v>
      </c>
      <c r="M2223" s="116"/>
      <c r="P22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&lt;tr&gt;&lt;td&gt;61002-0000&lt;/td&gt;&lt;td&gt;Collector system&lt;/td&gt;&lt;td&gt;m&lt;/td&gt;&lt;td&gt;COLLECTOR SYSTEM&lt;/td&gt;&lt;td&gt;LNFT&lt;/td&gt;&lt;td&gt;0&lt;/td&gt;&lt;td&gt;3&lt;/td&gt;&lt;td&gt;N&lt;/td&gt;&lt;td&gt; &lt;/td&gt;&lt;td&gt;&lt;/td&gt;&lt;/tr&gt;</v>
      </c>
      <c r="Q2223" s="106" t="str">
        <f>IF(PayItems[[#This Row],[Date Added / Modified]]&gt;0,TEXT(PayItems[[#This Row],[Date Added / Modified]],"m/d/yyy"),"")</f>
        <v/>
      </c>
    </row>
    <row r="2224" spans="1:17" x14ac:dyDescent="0.3">
      <c r="A2224" s="6" t="s">
        <v>3826</v>
      </c>
      <c r="B2224" s="6" t="s">
        <v>152</v>
      </c>
      <c r="C2224" s="6" t="s">
        <v>85</v>
      </c>
      <c r="D2224" s="6" t="s">
        <v>3825</v>
      </c>
      <c r="E2224" s="8" t="s">
        <v>85</v>
      </c>
      <c r="F2224" s="8">
        <v>0</v>
      </c>
      <c r="G2224" s="8">
        <v>3</v>
      </c>
      <c r="H2224" s="6" t="s">
        <v>344</v>
      </c>
      <c r="I2224" s="184" t="s">
        <v>11392</v>
      </c>
      <c r="J2224" s="184" t="s">
        <v>11392</v>
      </c>
      <c r="K2224" s="184" t="s">
        <v>11391</v>
      </c>
      <c r="L2224" s="8">
        <v>14</v>
      </c>
      <c r="M2224" s="116"/>
      <c r="P22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&lt;tr&gt;&lt;td&gt;61003-0000&lt;/td&gt;&lt;td&gt;Collector system&lt;/td&gt;&lt;td&gt;LPSM&lt;/td&gt;&lt;td&gt;COLLECTOR SYSTEM&lt;/td&gt;&lt;td&gt;LPSM&lt;/td&gt;&lt;td&gt;0&lt;/td&gt;&lt;td&gt;3&lt;/td&gt;&lt;td&gt;N&lt;/td&gt;&lt;td&gt; &lt;/td&gt;&lt;td&gt;&lt;/td&gt;&lt;/tr&gt;</v>
      </c>
      <c r="Q2224" s="106" t="str">
        <f>IF(PayItems[[#This Row],[Date Added / Modified]]&gt;0,TEXT(PayItems[[#This Row],[Date Added / Modified]],"m/d/yyy"),"")</f>
        <v/>
      </c>
    </row>
    <row r="2225" spans="1:17" x14ac:dyDescent="0.3">
      <c r="A2225" s="106" t="s">
        <v>10867</v>
      </c>
      <c r="B2225" s="106" t="s">
        <v>10864</v>
      </c>
      <c r="C2225" s="88" t="s">
        <v>85</v>
      </c>
      <c r="D2225" s="106" t="s">
        <v>10861</v>
      </c>
      <c r="E2225" s="45" t="s">
        <v>85</v>
      </c>
      <c r="F2225" s="45">
        <v>0</v>
      </c>
      <c r="G2225" s="45">
        <v>3</v>
      </c>
      <c r="H2225" s="106" t="s">
        <v>344</v>
      </c>
      <c r="I2225" s="184" t="s">
        <v>11392</v>
      </c>
      <c r="J2225" s="184" t="s">
        <v>11392</v>
      </c>
      <c r="K2225" s="184" t="s">
        <v>11391</v>
      </c>
      <c r="L2225" s="45">
        <v>14</v>
      </c>
      <c r="M2225" s="116">
        <v>42740</v>
      </c>
      <c r="N2225" s="106" t="s">
        <v>9971</v>
      </c>
      <c r="O2225" s="106"/>
      <c r="P222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&lt;tr&gt;&lt;td&gt;61005-0000&lt;/td&gt;&lt;td&gt;Horizontal drain jetting&lt;/td&gt;&lt;td&gt;LPSM&lt;/td&gt;&lt;td&gt;HORIZONTAL DRAIN JETTING&lt;/td&gt;&lt;td&gt;LPSM&lt;/td&gt;&lt;td&gt;0&lt;/td&gt;&lt;td&gt;3&lt;/td&gt;&lt;td&gt;N&lt;/td&gt;&lt;td&gt;1/5/2017&lt;/td&gt;&lt;td&gt;&lt;/td&gt;&lt;/tr&gt;</v>
      </c>
      <c r="Q2225" s="106" t="str">
        <f>IF(PayItems[[#This Row],[Date Added / Modified]]&gt;0,TEXT(PayItems[[#This Row],[Date Added / Modified]],"m/d/yyy"),"")</f>
        <v>1/5/2017</v>
      </c>
    </row>
    <row r="2226" spans="1:17" x14ac:dyDescent="0.3">
      <c r="A2226" s="106" t="s">
        <v>10868</v>
      </c>
      <c r="B2226" s="106" t="s">
        <v>10865</v>
      </c>
      <c r="C2226" s="106" t="s">
        <v>6</v>
      </c>
      <c r="D2226" s="106" t="s">
        <v>10862</v>
      </c>
      <c r="E2226" s="45" t="s">
        <v>59</v>
      </c>
      <c r="F2226" s="45">
        <v>0</v>
      </c>
      <c r="G2226" s="45">
        <v>3</v>
      </c>
      <c r="H2226" s="106" t="s">
        <v>344</v>
      </c>
      <c r="I2226" s="184" t="s">
        <v>11392</v>
      </c>
      <c r="J2226" s="184" t="s">
        <v>11392</v>
      </c>
      <c r="K2226" s="184" t="s">
        <v>11391</v>
      </c>
      <c r="L2226" s="45">
        <v>14</v>
      </c>
      <c r="M2226" s="116">
        <v>42740</v>
      </c>
      <c r="N2226" s="106" t="s">
        <v>9971</v>
      </c>
      <c r="O2226" s="106"/>
      <c r="P222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&lt;tr&gt;&lt;td&gt;61008-0000&lt;/td&gt;&lt;td&gt;Horizontal drain casing and collar&lt;/td&gt;&lt;td&gt;Each&lt;/td&gt;&lt;td&gt;HORIZONTAL DRAIN CASING AND COLLAR&lt;/td&gt;&lt;td&gt;EACH&lt;/td&gt;&lt;td&gt;0&lt;/td&gt;&lt;td&gt;3&lt;/td&gt;&lt;td&gt;N&lt;/td&gt;&lt;td&gt;1/5/2017&lt;/td&gt;&lt;td&gt;&lt;/td&gt;&lt;/tr&gt;</v>
      </c>
      <c r="Q2226" s="106" t="str">
        <f>IF(PayItems[[#This Row],[Date Added / Modified]]&gt;0,TEXT(PayItems[[#This Row],[Date Added / Modified]],"m/d/yyy"),"")</f>
        <v>1/5/2017</v>
      </c>
    </row>
    <row r="2227" spans="1:17" x14ac:dyDescent="0.3">
      <c r="A2227" s="107" t="s">
        <v>10770</v>
      </c>
      <c r="B2227" s="100" t="s">
        <v>10759</v>
      </c>
      <c r="C2227" s="105" t="s">
        <v>6</v>
      </c>
      <c r="D2227" s="100" t="s">
        <v>10764</v>
      </c>
      <c r="E2227" s="100" t="s">
        <v>59</v>
      </c>
      <c r="F2227" s="93">
        <v>0</v>
      </c>
      <c r="G2227" s="93">
        <v>3</v>
      </c>
      <c r="H2227" s="105" t="s">
        <v>344</v>
      </c>
      <c r="I2227" s="184" t="s">
        <v>11392</v>
      </c>
      <c r="J2227" s="184" t="s">
        <v>11392</v>
      </c>
      <c r="K2227" s="184" t="s">
        <v>11391</v>
      </c>
      <c r="L2227" s="104">
        <v>14</v>
      </c>
      <c r="M2227" s="119">
        <v>42401</v>
      </c>
      <c r="N2227" s="53" t="s">
        <v>9977</v>
      </c>
      <c r="O2227" s="106"/>
      <c r="P222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&lt;tr&gt;&lt;td&gt;61010-0000&lt;/td&gt;&lt;td&gt;Drainage weep hole&lt;/td&gt;&lt;td&gt;Each&lt;/td&gt;&lt;td&gt;DRAINAGE WEEP HOLE&lt;/td&gt;&lt;td&gt;EACH&lt;/td&gt;&lt;td&gt;0&lt;/td&gt;&lt;td&gt;3&lt;/td&gt;&lt;td&gt;N&lt;/td&gt;&lt;td&gt;2/1/2016&lt;/td&gt;&lt;td&gt;&lt;/td&gt;&lt;/tr&gt;</v>
      </c>
      <c r="Q2227" s="106" t="str">
        <f>IF(PayItems[[#This Row],[Date Added / Modified]]&gt;0,TEXT(PayItems[[#This Row],[Date Added / Modified]],"m/d/yyy"),"")</f>
        <v>2/1/2016</v>
      </c>
    </row>
    <row r="2228" spans="1:17" x14ac:dyDescent="0.3">
      <c r="A2228" s="55" t="s">
        <v>10869</v>
      </c>
      <c r="B2228" s="123" t="s">
        <v>10866</v>
      </c>
      <c r="C2228" s="55" t="s">
        <v>85</v>
      </c>
      <c r="D2228" s="123" t="s">
        <v>10863</v>
      </c>
      <c r="E2228" s="123" t="s">
        <v>85</v>
      </c>
      <c r="F2228" s="123">
        <v>0</v>
      </c>
      <c r="G2228" s="123">
        <v>3</v>
      </c>
      <c r="H2228" s="55" t="s">
        <v>344</v>
      </c>
      <c r="I2228" s="184" t="s">
        <v>11392</v>
      </c>
      <c r="J2228" s="184" t="s">
        <v>11392</v>
      </c>
      <c r="K2228" s="184" t="s">
        <v>11391</v>
      </c>
      <c r="L2228" s="45">
        <v>14</v>
      </c>
      <c r="M2228" s="124">
        <v>42740</v>
      </c>
      <c r="N2228" s="55" t="s">
        <v>9971</v>
      </c>
      <c r="O2228" s="106"/>
      <c r="P222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&lt;tr&gt;&lt;td&gt;61012-0000&lt;/td&gt;&lt;td&gt;Construct and remove temporary access and drill pads&lt;/td&gt;&lt;td&gt;LPSM&lt;/td&gt;&lt;td&gt;CONSTRUCT AND REMOVE TEMPORARY ACCESS AND DRILL PADS&lt;/td&gt;&lt;td&gt;LPSM&lt;/td&gt;&lt;td&gt;0&lt;/td&gt;&lt;td&gt;3&lt;/td&gt;&lt;td&gt;N&lt;/td&gt;&lt;td&gt;1/5/2017&lt;/td&gt;&lt;td&gt;&lt;/td&gt;&lt;/tr&gt;</v>
      </c>
      <c r="Q2228" s="106" t="str">
        <f>IF(PayItems[[#This Row],[Date Added / Modified]]&gt;0,TEXT(PayItems[[#This Row],[Date Added / Modified]],"m/d/yyy"),"")</f>
        <v>1/5/2017</v>
      </c>
    </row>
    <row r="2229" spans="1:17" x14ac:dyDescent="0.3">
      <c r="A2229" s="6" t="s">
        <v>4850</v>
      </c>
      <c r="B2229" s="6" t="s">
        <v>4851</v>
      </c>
      <c r="C2229" s="6" t="s">
        <v>85</v>
      </c>
      <c r="D2229" s="6" t="s">
        <v>4852</v>
      </c>
      <c r="E2229" s="8" t="s">
        <v>85</v>
      </c>
      <c r="F2229" s="8">
        <v>0</v>
      </c>
      <c r="G2229" s="8">
        <v>3</v>
      </c>
      <c r="H2229" s="6" t="s">
        <v>344</v>
      </c>
      <c r="I2229" s="184" t="s">
        <v>11392</v>
      </c>
      <c r="J2229" s="184" t="s">
        <v>11392</v>
      </c>
      <c r="K2229" s="184" t="s">
        <v>11391</v>
      </c>
      <c r="L2229" s="8">
        <v>14</v>
      </c>
      <c r="M2229" s="116"/>
      <c r="P22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&lt;tr&gt;&lt;td&gt;61101-0000&lt;/td&gt;&lt;td&gt;Water system&lt;/td&gt;&lt;td&gt;LPSM&lt;/td&gt;&lt;td&gt;WATER SYSTEM&lt;/td&gt;&lt;td&gt;LPSM&lt;/td&gt;&lt;td&gt;0&lt;/td&gt;&lt;td&gt;3&lt;/td&gt;&lt;td&gt;N&lt;/td&gt;&lt;td&gt; &lt;/td&gt;&lt;td&gt;&lt;/td&gt;&lt;/tr&gt;</v>
      </c>
      <c r="Q2229" s="106" t="str">
        <f>IF(PayItems[[#This Row],[Date Added / Modified]]&gt;0,TEXT(PayItems[[#This Row],[Date Added / Modified]],"m/d/yyy"),"")</f>
        <v/>
      </c>
    </row>
    <row r="2230" spans="1:17" x14ac:dyDescent="0.3">
      <c r="A2230" s="6" t="s">
        <v>4853</v>
      </c>
      <c r="B2230" s="8" t="s">
        <v>4854</v>
      </c>
      <c r="C2230" s="6" t="s">
        <v>110</v>
      </c>
      <c r="D2230" s="8" t="s">
        <v>4855</v>
      </c>
      <c r="E2230" s="8" t="s">
        <v>63</v>
      </c>
      <c r="F2230" s="8">
        <v>0</v>
      </c>
      <c r="G2230" s="8">
        <v>3</v>
      </c>
      <c r="H2230" s="6" t="s">
        <v>344</v>
      </c>
      <c r="I2230" s="184" t="s">
        <v>11392</v>
      </c>
      <c r="J2230" s="184" t="s">
        <v>11392</v>
      </c>
      <c r="K2230" s="184" t="s">
        <v>11391</v>
      </c>
      <c r="L2230" s="8">
        <v>14</v>
      </c>
      <c r="M2230" s="116"/>
      <c r="P22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&lt;tr&gt;&lt;td&gt;61102-0100&lt;/td&gt;&lt;td&gt;13mm waterline, copper&lt;/td&gt;&lt;td&gt;m&lt;/td&gt;&lt;td&gt;1/2-INCH WATERLINE, COPPER&lt;/td&gt;&lt;td&gt;LNFT&lt;/td&gt;&lt;td&gt;0&lt;/td&gt;&lt;td&gt;3&lt;/td&gt;&lt;td&gt;N&lt;/td&gt;&lt;td&gt; &lt;/td&gt;&lt;td&gt;&lt;/td&gt;&lt;/tr&gt;</v>
      </c>
      <c r="Q2230" s="106" t="str">
        <f>IF(PayItems[[#This Row],[Date Added / Modified]]&gt;0,TEXT(PayItems[[#This Row],[Date Added / Modified]],"m/d/yyy"),"")</f>
        <v/>
      </c>
    </row>
    <row r="2231" spans="1:17" x14ac:dyDescent="0.3">
      <c r="A2231" s="6" t="s">
        <v>4856</v>
      </c>
      <c r="B2231" s="8" t="s">
        <v>4857</v>
      </c>
      <c r="C2231" s="6" t="s">
        <v>110</v>
      </c>
      <c r="D2231" s="8" t="s">
        <v>4858</v>
      </c>
      <c r="E2231" s="8" t="s">
        <v>63</v>
      </c>
      <c r="F2231" s="8">
        <v>0</v>
      </c>
      <c r="G2231" s="8">
        <v>3</v>
      </c>
      <c r="H2231" s="6" t="s">
        <v>344</v>
      </c>
      <c r="I2231" s="184" t="s">
        <v>11392</v>
      </c>
      <c r="J2231" s="184" t="s">
        <v>11392</v>
      </c>
      <c r="K2231" s="184" t="s">
        <v>11391</v>
      </c>
      <c r="L2231" s="8">
        <v>14</v>
      </c>
      <c r="M2231" s="116"/>
      <c r="P22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&lt;tr&gt;&lt;td&gt;61102-0150&lt;/td&gt;&lt;td&gt;13mm waterline, galvanized steel&lt;/td&gt;&lt;td&gt;m&lt;/td&gt;&lt;td&gt;1/2-INCH WATERLINE, GALVANIZED STEEL&lt;/td&gt;&lt;td&gt;LNFT&lt;/td&gt;&lt;td&gt;0&lt;/td&gt;&lt;td&gt;3&lt;/td&gt;&lt;td&gt;N&lt;/td&gt;&lt;td&gt; &lt;/td&gt;&lt;td&gt;&lt;/td&gt;&lt;/tr&gt;</v>
      </c>
      <c r="Q2231" s="106" t="str">
        <f>IF(PayItems[[#This Row],[Date Added / Modified]]&gt;0,TEXT(PayItems[[#This Row],[Date Added / Modified]],"m/d/yyy"),"")</f>
        <v/>
      </c>
    </row>
    <row r="2232" spans="1:17" x14ac:dyDescent="0.3">
      <c r="A2232" s="6" t="s">
        <v>4859</v>
      </c>
      <c r="B2232" s="8" t="s">
        <v>4860</v>
      </c>
      <c r="C2232" s="6" t="s">
        <v>110</v>
      </c>
      <c r="D2232" s="8" t="s">
        <v>4861</v>
      </c>
      <c r="E2232" s="8" t="s">
        <v>63</v>
      </c>
      <c r="F2232" s="8">
        <v>0</v>
      </c>
      <c r="G2232" s="8">
        <v>3</v>
      </c>
      <c r="H2232" s="6" t="s">
        <v>344</v>
      </c>
      <c r="I2232" s="184" t="s">
        <v>11392</v>
      </c>
      <c r="J2232" s="184" t="s">
        <v>11392</v>
      </c>
      <c r="K2232" s="184" t="s">
        <v>11391</v>
      </c>
      <c r="L2232" s="8">
        <v>14</v>
      </c>
      <c r="M2232" s="116"/>
      <c r="P22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&lt;tr&gt;&lt;td&gt;61102-0200&lt;/td&gt;&lt;td&gt;13mm waterline, polyvinyl chloride (PVC)&lt;/td&gt;&lt;td&gt;m&lt;/td&gt;&lt;td&gt;1/2-INCH WATERLINE, POLYVINYL CHLORIDE (PVC)&lt;/td&gt;&lt;td&gt;LNFT&lt;/td&gt;&lt;td&gt;0&lt;/td&gt;&lt;td&gt;3&lt;/td&gt;&lt;td&gt;N&lt;/td&gt;&lt;td&gt; &lt;/td&gt;&lt;td&gt;&lt;/td&gt;&lt;/tr&gt;</v>
      </c>
      <c r="Q2232" s="106" t="str">
        <f>IF(PayItems[[#This Row],[Date Added / Modified]]&gt;0,TEXT(PayItems[[#This Row],[Date Added / Modified]],"m/d/yyy"),"")</f>
        <v/>
      </c>
    </row>
    <row r="2233" spans="1:17" x14ac:dyDescent="0.3">
      <c r="A2233" s="6" t="s">
        <v>4862</v>
      </c>
      <c r="B2233" s="8" t="s">
        <v>4863</v>
      </c>
      <c r="C2233" s="6" t="s">
        <v>110</v>
      </c>
      <c r="D2233" s="8" t="s">
        <v>4864</v>
      </c>
      <c r="E2233" s="8" t="s">
        <v>63</v>
      </c>
      <c r="F2233" s="8">
        <v>0</v>
      </c>
      <c r="G2233" s="8">
        <v>3</v>
      </c>
      <c r="H2233" s="6" t="s">
        <v>344</v>
      </c>
      <c r="I2233" s="184" t="s">
        <v>11392</v>
      </c>
      <c r="J2233" s="184" t="s">
        <v>11392</v>
      </c>
      <c r="K2233" s="184" t="s">
        <v>11391</v>
      </c>
      <c r="L2233" s="8">
        <v>14</v>
      </c>
      <c r="M2233" s="116"/>
      <c r="P22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&lt;tr&gt;&lt;td&gt;61102-0350&lt;/td&gt;&lt;td&gt;20mm waterline, copper&lt;/td&gt;&lt;td&gt;m&lt;/td&gt;&lt;td&gt;3/4-INCH WATERLINE, COPPER&lt;/td&gt;&lt;td&gt;LNFT&lt;/td&gt;&lt;td&gt;0&lt;/td&gt;&lt;td&gt;3&lt;/td&gt;&lt;td&gt;N&lt;/td&gt;&lt;td&gt; &lt;/td&gt;&lt;td&gt;&lt;/td&gt;&lt;/tr&gt;</v>
      </c>
      <c r="Q2233" s="106" t="str">
        <f>IF(PayItems[[#This Row],[Date Added / Modified]]&gt;0,TEXT(PayItems[[#This Row],[Date Added / Modified]],"m/d/yyy"),"")</f>
        <v/>
      </c>
    </row>
    <row r="2234" spans="1:17" x14ac:dyDescent="0.3">
      <c r="A2234" s="6" t="s">
        <v>4865</v>
      </c>
      <c r="B2234" s="8" t="s">
        <v>4866</v>
      </c>
      <c r="C2234" s="6" t="s">
        <v>110</v>
      </c>
      <c r="D2234" s="8" t="s">
        <v>4867</v>
      </c>
      <c r="E2234" s="8" t="s">
        <v>63</v>
      </c>
      <c r="F2234" s="8">
        <v>0</v>
      </c>
      <c r="G2234" s="8">
        <v>3</v>
      </c>
      <c r="H2234" s="6" t="s">
        <v>344</v>
      </c>
      <c r="I2234" s="184" t="s">
        <v>11392</v>
      </c>
      <c r="J2234" s="184" t="s">
        <v>11392</v>
      </c>
      <c r="K2234" s="184" t="s">
        <v>11391</v>
      </c>
      <c r="L2234" s="8">
        <v>14</v>
      </c>
      <c r="M2234" s="116"/>
      <c r="P22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&lt;tr&gt;&lt;td&gt;61102-0400&lt;/td&gt;&lt;td&gt;20mm waterline, galvanized steel&lt;/td&gt;&lt;td&gt;m&lt;/td&gt;&lt;td&gt;3/4-INCH WATERLINE, GALVANIZED STEEL&lt;/td&gt;&lt;td&gt;LNFT&lt;/td&gt;&lt;td&gt;0&lt;/td&gt;&lt;td&gt;3&lt;/td&gt;&lt;td&gt;N&lt;/td&gt;&lt;td&gt; &lt;/td&gt;&lt;td&gt;&lt;/td&gt;&lt;/tr&gt;</v>
      </c>
      <c r="Q2234" s="106" t="str">
        <f>IF(PayItems[[#This Row],[Date Added / Modified]]&gt;0,TEXT(PayItems[[#This Row],[Date Added / Modified]],"m/d/yyy"),"")</f>
        <v/>
      </c>
    </row>
    <row r="2235" spans="1:17" x14ac:dyDescent="0.3">
      <c r="A2235" s="6" t="s">
        <v>4868</v>
      </c>
      <c r="B2235" s="8" t="s">
        <v>4869</v>
      </c>
      <c r="C2235" s="6" t="s">
        <v>110</v>
      </c>
      <c r="D2235" s="8" t="s">
        <v>4870</v>
      </c>
      <c r="E2235" s="8" t="s">
        <v>63</v>
      </c>
      <c r="F2235" s="8">
        <v>0</v>
      </c>
      <c r="G2235" s="8">
        <v>3</v>
      </c>
      <c r="H2235" s="6" t="s">
        <v>344</v>
      </c>
      <c r="I2235" s="184" t="s">
        <v>11392</v>
      </c>
      <c r="J2235" s="184" t="s">
        <v>11392</v>
      </c>
      <c r="K2235" s="184" t="s">
        <v>11391</v>
      </c>
      <c r="L2235" s="8">
        <v>14</v>
      </c>
      <c r="M2235" s="116"/>
      <c r="P22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&lt;tr&gt;&lt;td&gt;61102-0450&lt;/td&gt;&lt;td&gt;20mm waterline, polyvinyl chloride (PVC)&lt;/td&gt;&lt;td&gt;m&lt;/td&gt;&lt;td&gt;3/4-INCH WATERLINE, POLYVINYL CHLORIDE (PVC)&lt;/td&gt;&lt;td&gt;LNFT&lt;/td&gt;&lt;td&gt;0&lt;/td&gt;&lt;td&gt;3&lt;/td&gt;&lt;td&gt;N&lt;/td&gt;&lt;td&gt; &lt;/td&gt;&lt;td&gt;&lt;/td&gt;&lt;/tr&gt;</v>
      </c>
      <c r="Q2235" s="106" t="str">
        <f>IF(PayItems[[#This Row],[Date Added / Modified]]&gt;0,TEXT(PayItems[[#This Row],[Date Added / Modified]],"m/d/yyy"),"")</f>
        <v/>
      </c>
    </row>
    <row r="2236" spans="1:17" x14ac:dyDescent="0.3">
      <c r="A2236" s="6" t="s">
        <v>8735</v>
      </c>
      <c r="B2236" s="8" t="s">
        <v>8736</v>
      </c>
      <c r="C2236" s="6" t="s">
        <v>110</v>
      </c>
      <c r="D2236" s="8" t="s">
        <v>8737</v>
      </c>
      <c r="E2236" s="8" t="s">
        <v>63</v>
      </c>
      <c r="F2236" s="8">
        <v>0</v>
      </c>
      <c r="G2236" s="8">
        <v>3</v>
      </c>
      <c r="H2236" s="6" t="s">
        <v>344</v>
      </c>
      <c r="I2236" s="184" t="s">
        <v>11392</v>
      </c>
      <c r="J2236" s="184" t="s">
        <v>11392</v>
      </c>
      <c r="K2236" s="184" t="s">
        <v>11391</v>
      </c>
      <c r="L2236" s="8">
        <v>14</v>
      </c>
      <c r="M2236" s="116"/>
      <c r="P22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&lt;tr&gt;&lt;td&gt;61102-0545&lt;/td&gt;&lt;td&gt;25mm waterline&lt;/td&gt;&lt;td&gt;m&lt;/td&gt;&lt;td&gt;1-INCH WATERLINE&lt;/td&gt;&lt;td&gt;LNFT&lt;/td&gt;&lt;td&gt;0&lt;/td&gt;&lt;td&gt;3&lt;/td&gt;&lt;td&gt;N&lt;/td&gt;&lt;td&gt; &lt;/td&gt;&lt;td&gt;&lt;/td&gt;&lt;/tr&gt;</v>
      </c>
      <c r="Q2236" s="106" t="str">
        <f>IF(PayItems[[#This Row],[Date Added / Modified]]&gt;0,TEXT(PayItems[[#This Row],[Date Added / Modified]],"m/d/yyy"),"")</f>
        <v/>
      </c>
    </row>
    <row r="2237" spans="1:17" x14ac:dyDescent="0.3">
      <c r="A2237" s="6" t="s">
        <v>4871</v>
      </c>
      <c r="B2237" s="8" t="s">
        <v>4872</v>
      </c>
      <c r="C2237" s="6" t="s">
        <v>110</v>
      </c>
      <c r="D2237" s="8" t="s">
        <v>4873</v>
      </c>
      <c r="E2237" s="8" t="s">
        <v>63</v>
      </c>
      <c r="F2237" s="8">
        <v>0</v>
      </c>
      <c r="G2237" s="8">
        <v>3</v>
      </c>
      <c r="H2237" s="6" t="s">
        <v>344</v>
      </c>
      <c r="I2237" s="184" t="s">
        <v>11392</v>
      </c>
      <c r="J2237" s="184" t="s">
        <v>11392</v>
      </c>
      <c r="K2237" s="184" t="s">
        <v>11391</v>
      </c>
      <c r="L2237" s="8">
        <v>14</v>
      </c>
      <c r="M2237" s="116"/>
      <c r="P22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&lt;tr&gt;&lt;td&gt;61102-0600&lt;/td&gt;&lt;td&gt;25mm waterline, copper&lt;/td&gt;&lt;td&gt;m&lt;/td&gt;&lt;td&gt;1-INCH WATERLINE, COPPER&lt;/td&gt;&lt;td&gt;LNFT&lt;/td&gt;&lt;td&gt;0&lt;/td&gt;&lt;td&gt;3&lt;/td&gt;&lt;td&gt;N&lt;/td&gt;&lt;td&gt; &lt;/td&gt;&lt;td&gt;&lt;/td&gt;&lt;/tr&gt;</v>
      </c>
      <c r="Q2237" s="106" t="str">
        <f>IF(PayItems[[#This Row],[Date Added / Modified]]&gt;0,TEXT(PayItems[[#This Row],[Date Added / Modified]],"m/d/yyy"),"")</f>
        <v/>
      </c>
    </row>
    <row r="2238" spans="1:17" x14ac:dyDescent="0.3">
      <c r="A2238" s="6" t="s">
        <v>4874</v>
      </c>
      <c r="B2238" s="8" t="s">
        <v>4875</v>
      </c>
      <c r="C2238" s="6" t="s">
        <v>110</v>
      </c>
      <c r="D2238" s="8" t="s">
        <v>4876</v>
      </c>
      <c r="E2238" s="8" t="s">
        <v>63</v>
      </c>
      <c r="F2238" s="8">
        <v>0</v>
      </c>
      <c r="G2238" s="8">
        <v>3</v>
      </c>
      <c r="H2238" s="6" t="s">
        <v>344</v>
      </c>
      <c r="I2238" s="184" t="s">
        <v>11392</v>
      </c>
      <c r="J2238" s="184" t="s">
        <v>11392</v>
      </c>
      <c r="K2238" s="184" t="s">
        <v>11391</v>
      </c>
      <c r="L2238" s="8">
        <v>14</v>
      </c>
      <c r="M2238" s="116"/>
      <c r="P22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&lt;tr&gt;&lt;td&gt;61102-0650&lt;/td&gt;&lt;td&gt;25mm waterline, galvanized steel&lt;/td&gt;&lt;td&gt;m&lt;/td&gt;&lt;td&gt;1-INCH WATERLINE, GALVANIZED STEEL&lt;/td&gt;&lt;td&gt;LNFT&lt;/td&gt;&lt;td&gt;0&lt;/td&gt;&lt;td&gt;3&lt;/td&gt;&lt;td&gt;N&lt;/td&gt;&lt;td&gt; &lt;/td&gt;&lt;td&gt;&lt;/td&gt;&lt;/tr&gt;</v>
      </c>
      <c r="Q2238" s="106" t="str">
        <f>IF(PayItems[[#This Row],[Date Added / Modified]]&gt;0,TEXT(PayItems[[#This Row],[Date Added / Modified]],"m/d/yyy"),"")</f>
        <v/>
      </c>
    </row>
    <row r="2239" spans="1:17" x14ac:dyDescent="0.3">
      <c r="A2239" s="6" t="s">
        <v>4877</v>
      </c>
      <c r="B2239" s="8" t="s">
        <v>4878</v>
      </c>
      <c r="C2239" s="6" t="s">
        <v>110</v>
      </c>
      <c r="D2239" s="8" t="s">
        <v>4879</v>
      </c>
      <c r="E2239" s="8" t="s">
        <v>63</v>
      </c>
      <c r="F2239" s="8">
        <v>0</v>
      </c>
      <c r="G2239" s="8">
        <v>3</v>
      </c>
      <c r="H2239" s="6" t="s">
        <v>344</v>
      </c>
      <c r="I2239" s="184" t="s">
        <v>11392</v>
      </c>
      <c r="J2239" s="184" t="s">
        <v>11392</v>
      </c>
      <c r="K2239" s="184" t="s">
        <v>11391</v>
      </c>
      <c r="L2239" s="8">
        <v>14</v>
      </c>
      <c r="M2239" s="116"/>
      <c r="P22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&lt;tr&gt;&lt;td&gt;61102-0700&lt;/td&gt;&lt;td&gt;25mm waterline, polyvinyl chloride (PVC)&lt;/td&gt;&lt;td&gt;m&lt;/td&gt;&lt;td&gt;1-INCH WATERLINE, POLYVINYL CHLORIDE (PVC)&lt;/td&gt;&lt;td&gt;LNFT&lt;/td&gt;&lt;td&gt;0&lt;/td&gt;&lt;td&gt;3&lt;/td&gt;&lt;td&gt;N&lt;/td&gt;&lt;td&gt; &lt;/td&gt;&lt;td&gt;&lt;/td&gt;&lt;/tr&gt;</v>
      </c>
      <c r="Q2239" s="106" t="str">
        <f>IF(PayItems[[#This Row],[Date Added / Modified]]&gt;0,TEXT(PayItems[[#This Row],[Date Added / Modified]],"m/d/yyy"),"")</f>
        <v/>
      </c>
    </row>
    <row r="2240" spans="1:17" x14ac:dyDescent="0.3">
      <c r="A2240" s="6" t="s">
        <v>4880</v>
      </c>
      <c r="B2240" s="8" t="s">
        <v>4881</v>
      </c>
      <c r="C2240" s="6" t="s">
        <v>110</v>
      </c>
      <c r="D2240" s="8" t="s">
        <v>4882</v>
      </c>
      <c r="E2240" s="8" t="s">
        <v>63</v>
      </c>
      <c r="F2240" s="8">
        <v>0</v>
      </c>
      <c r="G2240" s="8">
        <v>3</v>
      </c>
      <c r="H2240" s="6" t="s">
        <v>344</v>
      </c>
      <c r="I2240" s="184" t="s">
        <v>11392</v>
      </c>
      <c r="J2240" s="184" t="s">
        <v>11392</v>
      </c>
      <c r="K2240" s="184" t="s">
        <v>11391</v>
      </c>
      <c r="L2240" s="8">
        <v>14</v>
      </c>
      <c r="M2240" s="116"/>
      <c r="P22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&lt;tr&gt;&lt;td&gt;61102-0850&lt;/td&gt;&lt;td&gt;32mm waterline, copper&lt;/td&gt;&lt;td&gt;m&lt;/td&gt;&lt;td&gt;1 1/4-INCH WATERLINE, COPPER&lt;/td&gt;&lt;td&gt;LNFT&lt;/td&gt;&lt;td&gt;0&lt;/td&gt;&lt;td&gt;3&lt;/td&gt;&lt;td&gt;N&lt;/td&gt;&lt;td&gt; &lt;/td&gt;&lt;td&gt;&lt;/td&gt;&lt;/tr&gt;</v>
      </c>
      <c r="Q2240" s="106" t="str">
        <f>IF(PayItems[[#This Row],[Date Added / Modified]]&gt;0,TEXT(PayItems[[#This Row],[Date Added / Modified]],"m/d/yyy"),"")</f>
        <v/>
      </c>
    </row>
    <row r="2241" spans="1:17" x14ac:dyDescent="0.3">
      <c r="A2241" s="6" t="s">
        <v>4883</v>
      </c>
      <c r="B2241" s="8" t="s">
        <v>4884</v>
      </c>
      <c r="C2241" s="6" t="s">
        <v>110</v>
      </c>
      <c r="D2241" s="8" t="s">
        <v>4885</v>
      </c>
      <c r="E2241" s="8" t="s">
        <v>63</v>
      </c>
      <c r="F2241" s="8">
        <v>0</v>
      </c>
      <c r="G2241" s="8">
        <v>3</v>
      </c>
      <c r="H2241" s="6" t="s">
        <v>344</v>
      </c>
      <c r="I2241" s="184" t="s">
        <v>11392</v>
      </c>
      <c r="J2241" s="184" t="s">
        <v>11392</v>
      </c>
      <c r="K2241" s="184" t="s">
        <v>11391</v>
      </c>
      <c r="L2241" s="8">
        <v>14</v>
      </c>
      <c r="M2241" s="116"/>
      <c r="P22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&lt;tr&gt;&lt;td&gt;61102-0900&lt;/td&gt;&lt;td&gt;32mm waterline, galvanized steel&lt;/td&gt;&lt;td&gt;m&lt;/td&gt;&lt;td&gt;1 1/4-INCH WATERLINE, GALVANIZED STEEL&lt;/td&gt;&lt;td&gt;LNFT&lt;/td&gt;&lt;td&gt;0&lt;/td&gt;&lt;td&gt;3&lt;/td&gt;&lt;td&gt;N&lt;/td&gt;&lt;td&gt; &lt;/td&gt;&lt;td&gt;&lt;/td&gt;&lt;/tr&gt;</v>
      </c>
      <c r="Q2241" s="106" t="str">
        <f>IF(PayItems[[#This Row],[Date Added / Modified]]&gt;0,TEXT(PayItems[[#This Row],[Date Added / Modified]],"m/d/yyy"),"")</f>
        <v/>
      </c>
    </row>
    <row r="2242" spans="1:17" x14ac:dyDescent="0.3">
      <c r="A2242" s="6" t="s">
        <v>4886</v>
      </c>
      <c r="B2242" s="8" t="s">
        <v>4887</v>
      </c>
      <c r="C2242" s="6" t="s">
        <v>110</v>
      </c>
      <c r="D2242" s="8" t="s">
        <v>4888</v>
      </c>
      <c r="E2242" s="8" t="s">
        <v>63</v>
      </c>
      <c r="F2242" s="8">
        <v>0</v>
      </c>
      <c r="G2242" s="8">
        <v>3</v>
      </c>
      <c r="H2242" s="6" t="s">
        <v>344</v>
      </c>
      <c r="I2242" s="184" t="s">
        <v>11392</v>
      </c>
      <c r="J2242" s="184" t="s">
        <v>11392</v>
      </c>
      <c r="K2242" s="184" t="s">
        <v>11391</v>
      </c>
      <c r="L2242" s="8">
        <v>14</v>
      </c>
      <c r="M2242" s="116"/>
      <c r="P22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&lt;tr&gt;&lt;td&gt;61102-0950&lt;/td&gt;&lt;td&gt;32mm waterline, polyvinyl chloride (PVC)&lt;/td&gt;&lt;td&gt;m&lt;/td&gt;&lt;td&gt;1 1/4-INCH WATERLINE, POLYVINYL CHLORIDE (PVC)&lt;/td&gt;&lt;td&gt;LNFT&lt;/td&gt;&lt;td&gt;0&lt;/td&gt;&lt;td&gt;3&lt;/td&gt;&lt;td&gt;N&lt;/td&gt;&lt;td&gt; &lt;/td&gt;&lt;td&gt;&lt;/td&gt;&lt;/tr&gt;</v>
      </c>
      <c r="Q2242" s="106" t="str">
        <f>IF(PayItems[[#This Row],[Date Added / Modified]]&gt;0,TEXT(PayItems[[#This Row],[Date Added / Modified]],"m/d/yyy"),"")</f>
        <v/>
      </c>
    </row>
    <row r="2243" spans="1:17" x14ac:dyDescent="0.3">
      <c r="A2243" s="6" t="s">
        <v>4889</v>
      </c>
      <c r="B2243" s="8" t="s">
        <v>4890</v>
      </c>
      <c r="C2243" s="6" t="s">
        <v>110</v>
      </c>
      <c r="D2243" s="8" t="s">
        <v>4891</v>
      </c>
      <c r="E2243" s="8" t="s">
        <v>63</v>
      </c>
      <c r="F2243" s="8">
        <v>0</v>
      </c>
      <c r="G2243" s="8">
        <v>3</v>
      </c>
      <c r="H2243" s="6" t="s">
        <v>344</v>
      </c>
      <c r="I2243" s="184" t="s">
        <v>11392</v>
      </c>
      <c r="J2243" s="184" t="s">
        <v>11392</v>
      </c>
      <c r="K2243" s="184" t="s">
        <v>11391</v>
      </c>
      <c r="L2243" s="8">
        <v>14</v>
      </c>
      <c r="M2243" s="116"/>
      <c r="P22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&lt;tr&gt;&lt;td&gt;61102-1100&lt;/td&gt;&lt;td&gt;40mm waterline, copper&lt;/td&gt;&lt;td&gt;m&lt;/td&gt;&lt;td&gt;1 1/2-INCH WATERLINE, COPPER&lt;/td&gt;&lt;td&gt;LNFT&lt;/td&gt;&lt;td&gt;0&lt;/td&gt;&lt;td&gt;3&lt;/td&gt;&lt;td&gt;N&lt;/td&gt;&lt;td&gt; &lt;/td&gt;&lt;td&gt;&lt;/td&gt;&lt;/tr&gt;</v>
      </c>
      <c r="Q2243" s="106" t="str">
        <f>IF(PayItems[[#This Row],[Date Added / Modified]]&gt;0,TEXT(PayItems[[#This Row],[Date Added / Modified]],"m/d/yyy"),"")</f>
        <v/>
      </c>
    </row>
    <row r="2244" spans="1:17" x14ac:dyDescent="0.3">
      <c r="A2244" s="6" t="s">
        <v>4892</v>
      </c>
      <c r="B2244" s="8" t="s">
        <v>4893</v>
      </c>
      <c r="C2244" s="6" t="s">
        <v>110</v>
      </c>
      <c r="D2244" s="8" t="s">
        <v>4894</v>
      </c>
      <c r="E2244" s="8" t="s">
        <v>63</v>
      </c>
      <c r="F2244" s="8">
        <v>0</v>
      </c>
      <c r="G2244" s="8">
        <v>3</v>
      </c>
      <c r="H2244" s="6" t="s">
        <v>344</v>
      </c>
      <c r="I2244" s="184" t="s">
        <v>11392</v>
      </c>
      <c r="J2244" s="184" t="s">
        <v>11392</v>
      </c>
      <c r="K2244" s="184" t="s">
        <v>11391</v>
      </c>
      <c r="L2244" s="8">
        <v>14</v>
      </c>
      <c r="M2244" s="116"/>
      <c r="P22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&lt;tr&gt;&lt;td&gt;61102-1150&lt;/td&gt;&lt;td&gt;40mm waterline, galvanized steel&lt;/td&gt;&lt;td&gt;m&lt;/td&gt;&lt;td&gt;1 1/2-INCH WATERLINE, GALVANIZED STEEL&lt;/td&gt;&lt;td&gt;LNFT&lt;/td&gt;&lt;td&gt;0&lt;/td&gt;&lt;td&gt;3&lt;/td&gt;&lt;td&gt;N&lt;/td&gt;&lt;td&gt; &lt;/td&gt;&lt;td&gt;&lt;/td&gt;&lt;/tr&gt;</v>
      </c>
      <c r="Q2244" s="106" t="str">
        <f>IF(PayItems[[#This Row],[Date Added / Modified]]&gt;0,TEXT(PayItems[[#This Row],[Date Added / Modified]],"m/d/yyy"),"")</f>
        <v/>
      </c>
    </row>
    <row r="2245" spans="1:17" x14ac:dyDescent="0.3">
      <c r="A2245" s="6" t="s">
        <v>4895</v>
      </c>
      <c r="B2245" s="8" t="s">
        <v>4896</v>
      </c>
      <c r="C2245" s="6" t="s">
        <v>110</v>
      </c>
      <c r="D2245" s="8" t="s">
        <v>4897</v>
      </c>
      <c r="E2245" s="8" t="s">
        <v>63</v>
      </c>
      <c r="F2245" s="8">
        <v>0</v>
      </c>
      <c r="G2245" s="8">
        <v>3</v>
      </c>
      <c r="H2245" s="6" t="s">
        <v>344</v>
      </c>
      <c r="I2245" s="184" t="s">
        <v>11392</v>
      </c>
      <c r="J2245" s="184" t="s">
        <v>11392</v>
      </c>
      <c r="K2245" s="184" t="s">
        <v>11391</v>
      </c>
      <c r="L2245" s="8">
        <v>14</v>
      </c>
      <c r="M2245" s="116"/>
      <c r="P22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&lt;tr&gt;&lt;td&gt;61102-1200&lt;/td&gt;&lt;td&gt;40mm waterline, polyvinyl chloride (PVC)&lt;/td&gt;&lt;td&gt;m&lt;/td&gt;&lt;td&gt;1 1/2-INCH WATERLINE, POLYVINYL CHLORIDE (PVC)&lt;/td&gt;&lt;td&gt;LNFT&lt;/td&gt;&lt;td&gt;0&lt;/td&gt;&lt;td&gt;3&lt;/td&gt;&lt;td&gt;N&lt;/td&gt;&lt;td&gt; &lt;/td&gt;&lt;td&gt;&lt;/td&gt;&lt;/tr&gt;</v>
      </c>
      <c r="Q2245" s="106" t="str">
        <f>IF(PayItems[[#This Row],[Date Added / Modified]]&gt;0,TEXT(PayItems[[#This Row],[Date Added / Modified]],"m/d/yyy"),"")</f>
        <v/>
      </c>
    </row>
    <row r="2246" spans="1:17" x14ac:dyDescent="0.3">
      <c r="A2246" s="6" t="s">
        <v>8619</v>
      </c>
      <c r="B2246" s="6" t="s">
        <v>8620</v>
      </c>
      <c r="C2246" s="6" t="s">
        <v>110</v>
      </c>
      <c r="D2246" s="6" t="s">
        <v>8621</v>
      </c>
      <c r="E2246" s="8" t="s">
        <v>63</v>
      </c>
      <c r="F2246" s="8">
        <v>0</v>
      </c>
      <c r="G2246" s="8">
        <v>3</v>
      </c>
      <c r="H2246" s="6" t="s">
        <v>344</v>
      </c>
      <c r="I2246" s="184" t="s">
        <v>11392</v>
      </c>
      <c r="J2246" s="184" t="s">
        <v>11392</v>
      </c>
      <c r="K2246" s="184" t="s">
        <v>11391</v>
      </c>
      <c r="L2246" s="8">
        <v>14</v>
      </c>
      <c r="M2246" s="116"/>
      <c r="P22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&lt;tr&gt;&lt;td&gt;61102-1545&lt;/td&gt;&lt;td&gt;50mm waterline&lt;/td&gt;&lt;td&gt;m&lt;/td&gt;&lt;td&gt;2-INCH WATERLINE&lt;/td&gt;&lt;td&gt;LNFT&lt;/td&gt;&lt;td&gt;0&lt;/td&gt;&lt;td&gt;3&lt;/td&gt;&lt;td&gt;N&lt;/td&gt;&lt;td&gt; &lt;/td&gt;&lt;td&gt;&lt;/td&gt;&lt;/tr&gt;</v>
      </c>
      <c r="Q2246" s="106" t="str">
        <f>IF(PayItems[[#This Row],[Date Added / Modified]]&gt;0,TEXT(PayItems[[#This Row],[Date Added / Modified]],"m/d/yyy"),"")</f>
        <v/>
      </c>
    </row>
    <row r="2247" spans="1:17" x14ac:dyDescent="0.3">
      <c r="A2247" s="6" t="s">
        <v>4898</v>
      </c>
      <c r="B2247" s="8" t="s">
        <v>4899</v>
      </c>
      <c r="C2247" s="6" t="s">
        <v>110</v>
      </c>
      <c r="D2247" s="8" t="s">
        <v>4900</v>
      </c>
      <c r="E2247" s="8" t="s">
        <v>63</v>
      </c>
      <c r="F2247" s="8">
        <v>0</v>
      </c>
      <c r="G2247" s="8">
        <v>3</v>
      </c>
      <c r="H2247" s="6" t="s">
        <v>344</v>
      </c>
      <c r="I2247" s="184" t="s">
        <v>11392</v>
      </c>
      <c r="J2247" s="184" t="s">
        <v>11392</v>
      </c>
      <c r="K2247" s="184" t="s">
        <v>11391</v>
      </c>
      <c r="L2247" s="8">
        <v>14</v>
      </c>
      <c r="M2247" s="116"/>
      <c r="P22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&lt;tr&gt;&lt;td&gt;61102-1600&lt;/td&gt;&lt;td&gt;50mm waterline, copper&lt;/td&gt;&lt;td&gt;m&lt;/td&gt;&lt;td&gt;2-INCH WATERLINE, COPPER&lt;/td&gt;&lt;td&gt;LNFT&lt;/td&gt;&lt;td&gt;0&lt;/td&gt;&lt;td&gt;3&lt;/td&gt;&lt;td&gt;N&lt;/td&gt;&lt;td&gt; &lt;/td&gt;&lt;td&gt;&lt;/td&gt;&lt;/tr&gt;</v>
      </c>
      <c r="Q2247" s="106" t="str">
        <f>IF(PayItems[[#This Row],[Date Added / Modified]]&gt;0,TEXT(PayItems[[#This Row],[Date Added / Modified]],"m/d/yyy"),"")</f>
        <v/>
      </c>
    </row>
    <row r="2248" spans="1:17" x14ac:dyDescent="0.3">
      <c r="A2248" s="6" t="s">
        <v>4901</v>
      </c>
      <c r="B2248" s="8" t="s">
        <v>4902</v>
      </c>
      <c r="C2248" s="6" t="s">
        <v>110</v>
      </c>
      <c r="D2248" s="8" t="s">
        <v>4903</v>
      </c>
      <c r="E2248" s="8" t="s">
        <v>63</v>
      </c>
      <c r="F2248" s="8">
        <v>0</v>
      </c>
      <c r="G2248" s="8">
        <v>3</v>
      </c>
      <c r="H2248" s="6" t="s">
        <v>344</v>
      </c>
      <c r="I2248" s="184" t="s">
        <v>11392</v>
      </c>
      <c r="J2248" s="184" t="s">
        <v>11392</v>
      </c>
      <c r="K2248" s="184" t="s">
        <v>11391</v>
      </c>
      <c r="L2248" s="8">
        <v>14</v>
      </c>
      <c r="M2248" s="116"/>
      <c r="P22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&lt;tr&gt;&lt;td&gt;61102-1650&lt;/td&gt;&lt;td&gt;50mm waterline, galvanized steel&lt;/td&gt;&lt;td&gt;m&lt;/td&gt;&lt;td&gt;2-INCH WATERLINE, GALVANIZED STEEL&lt;/td&gt;&lt;td&gt;LNFT&lt;/td&gt;&lt;td&gt;0&lt;/td&gt;&lt;td&gt;3&lt;/td&gt;&lt;td&gt;N&lt;/td&gt;&lt;td&gt; &lt;/td&gt;&lt;td&gt;&lt;/td&gt;&lt;/tr&gt;</v>
      </c>
      <c r="Q2248" s="106" t="str">
        <f>IF(PayItems[[#This Row],[Date Added / Modified]]&gt;0,TEXT(PayItems[[#This Row],[Date Added / Modified]],"m/d/yyy"),"")</f>
        <v/>
      </c>
    </row>
    <row r="2249" spans="1:17" x14ac:dyDescent="0.3">
      <c r="A2249" s="6" t="s">
        <v>4904</v>
      </c>
      <c r="B2249" s="8" t="s">
        <v>4905</v>
      </c>
      <c r="C2249" s="6" t="s">
        <v>110</v>
      </c>
      <c r="D2249" s="8" t="s">
        <v>4906</v>
      </c>
      <c r="E2249" s="8" t="s">
        <v>63</v>
      </c>
      <c r="F2249" s="8">
        <v>0</v>
      </c>
      <c r="G2249" s="8">
        <v>3</v>
      </c>
      <c r="H2249" s="6" t="s">
        <v>344</v>
      </c>
      <c r="I2249" s="184" t="s">
        <v>11392</v>
      </c>
      <c r="J2249" s="184" t="s">
        <v>11392</v>
      </c>
      <c r="K2249" s="184" t="s">
        <v>11391</v>
      </c>
      <c r="L2249" s="8">
        <v>14</v>
      </c>
      <c r="M2249" s="116"/>
      <c r="P22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&lt;tr&gt;&lt;td&gt;61102-1700&lt;/td&gt;&lt;td&gt;50mm waterline, polyvinyl chloride (PVC)&lt;/td&gt;&lt;td&gt;m&lt;/td&gt;&lt;td&gt;2-INCH WATERLINE, POLYVINYL CHLORIDE (PVC)&lt;/td&gt;&lt;td&gt;LNFT&lt;/td&gt;&lt;td&gt;0&lt;/td&gt;&lt;td&gt;3&lt;/td&gt;&lt;td&gt;N&lt;/td&gt;&lt;td&gt; &lt;/td&gt;&lt;td&gt;&lt;/td&gt;&lt;/tr&gt;</v>
      </c>
      <c r="Q2249" s="106" t="str">
        <f>IF(PayItems[[#This Row],[Date Added / Modified]]&gt;0,TEXT(PayItems[[#This Row],[Date Added / Modified]],"m/d/yyy"),"")</f>
        <v/>
      </c>
    </row>
    <row r="2250" spans="1:17" x14ac:dyDescent="0.3">
      <c r="A2250" s="6" t="s">
        <v>4907</v>
      </c>
      <c r="B2250" s="8" t="s">
        <v>4908</v>
      </c>
      <c r="C2250" s="6" t="s">
        <v>110</v>
      </c>
      <c r="D2250" s="8" t="s">
        <v>4909</v>
      </c>
      <c r="E2250" s="8" t="s">
        <v>63</v>
      </c>
      <c r="F2250" s="8">
        <v>0</v>
      </c>
      <c r="G2250" s="8">
        <v>3</v>
      </c>
      <c r="H2250" s="6" t="s">
        <v>344</v>
      </c>
      <c r="I2250" s="184" t="s">
        <v>11392</v>
      </c>
      <c r="J2250" s="184" t="s">
        <v>11392</v>
      </c>
      <c r="K2250" s="184" t="s">
        <v>11391</v>
      </c>
      <c r="L2250" s="8">
        <v>14</v>
      </c>
      <c r="M2250" s="116"/>
      <c r="P22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&lt;tr&gt;&lt;td&gt;61102-1750&lt;/td&gt;&lt;td&gt;50mm waterline, ductile iron&lt;/td&gt;&lt;td&gt;m&lt;/td&gt;&lt;td&gt;2-INCH WATERLINE, DUCTILE IRON&lt;/td&gt;&lt;td&gt;LNFT&lt;/td&gt;&lt;td&gt;0&lt;/td&gt;&lt;td&gt;3&lt;/td&gt;&lt;td&gt;N&lt;/td&gt;&lt;td&gt; &lt;/td&gt;&lt;td&gt;&lt;/td&gt;&lt;/tr&gt;</v>
      </c>
      <c r="Q2250" s="106" t="str">
        <f>IF(PayItems[[#This Row],[Date Added / Modified]]&gt;0,TEXT(PayItems[[#This Row],[Date Added / Modified]],"m/d/yyy"),"")</f>
        <v/>
      </c>
    </row>
    <row r="2251" spans="1:17" x14ac:dyDescent="0.3">
      <c r="A2251" s="6" t="s">
        <v>4910</v>
      </c>
      <c r="B2251" s="8" t="s">
        <v>4911</v>
      </c>
      <c r="C2251" s="6" t="s">
        <v>110</v>
      </c>
      <c r="D2251" s="8" t="s">
        <v>4912</v>
      </c>
      <c r="E2251" s="8" t="s">
        <v>63</v>
      </c>
      <c r="F2251" s="8">
        <v>0</v>
      </c>
      <c r="G2251" s="8">
        <v>3</v>
      </c>
      <c r="H2251" s="6" t="s">
        <v>344</v>
      </c>
      <c r="I2251" s="184" t="s">
        <v>11392</v>
      </c>
      <c r="J2251" s="184" t="s">
        <v>11392</v>
      </c>
      <c r="K2251" s="184" t="s">
        <v>11391</v>
      </c>
      <c r="L2251" s="8">
        <v>14</v>
      </c>
      <c r="M2251" s="116"/>
      <c r="P22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&lt;tr&gt;&lt;td&gt;61102-1850&lt;/td&gt;&lt;td&gt;65mm waterline, copper&lt;/td&gt;&lt;td&gt;m&lt;/td&gt;&lt;td&gt;2 1/2-INCH WATERLINE, COPPER&lt;/td&gt;&lt;td&gt;LNFT&lt;/td&gt;&lt;td&gt;0&lt;/td&gt;&lt;td&gt;3&lt;/td&gt;&lt;td&gt;N&lt;/td&gt;&lt;td&gt; &lt;/td&gt;&lt;td&gt;&lt;/td&gt;&lt;/tr&gt;</v>
      </c>
      <c r="Q2251" s="106" t="str">
        <f>IF(PayItems[[#This Row],[Date Added / Modified]]&gt;0,TEXT(PayItems[[#This Row],[Date Added / Modified]],"m/d/yyy"),"")</f>
        <v/>
      </c>
    </row>
    <row r="2252" spans="1:17" x14ac:dyDescent="0.3">
      <c r="A2252" s="6" t="s">
        <v>4913</v>
      </c>
      <c r="B2252" s="8" t="s">
        <v>4914</v>
      </c>
      <c r="C2252" s="6" t="s">
        <v>110</v>
      </c>
      <c r="D2252" s="8" t="s">
        <v>4915</v>
      </c>
      <c r="E2252" s="8" t="s">
        <v>63</v>
      </c>
      <c r="F2252" s="8">
        <v>0</v>
      </c>
      <c r="G2252" s="8">
        <v>3</v>
      </c>
      <c r="H2252" s="6" t="s">
        <v>344</v>
      </c>
      <c r="I2252" s="184" t="s">
        <v>11392</v>
      </c>
      <c r="J2252" s="184" t="s">
        <v>11392</v>
      </c>
      <c r="K2252" s="184" t="s">
        <v>11391</v>
      </c>
      <c r="L2252" s="8">
        <v>14</v>
      </c>
      <c r="M2252" s="116"/>
      <c r="P22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&lt;tr&gt;&lt;td&gt;61102-1900&lt;/td&gt;&lt;td&gt;65mm waterline, galvanized steel&lt;/td&gt;&lt;td&gt;m&lt;/td&gt;&lt;td&gt;2 1/2-INCH WATERLINE, GALVANIZED STEEL&lt;/td&gt;&lt;td&gt;LNFT&lt;/td&gt;&lt;td&gt;0&lt;/td&gt;&lt;td&gt;3&lt;/td&gt;&lt;td&gt;N&lt;/td&gt;&lt;td&gt; &lt;/td&gt;&lt;td&gt;&lt;/td&gt;&lt;/tr&gt;</v>
      </c>
      <c r="Q2252" s="106" t="str">
        <f>IF(PayItems[[#This Row],[Date Added / Modified]]&gt;0,TEXT(PayItems[[#This Row],[Date Added / Modified]],"m/d/yyy"),"")</f>
        <v/>
      </c>
    </row>
    <row r="2253" spans="1:17" x14ac:dyDescent="0.3">
      <c r="A2253" s="6" t="s">
        <v>4916</v>
      </c>
      <c r="B2253" s="8" t="s">
        <v>4917</v>
      </c>
      <c r="C2253" s="6" t="s">
        <v>110</v>
      </c>
      <c r="D2253" s="8" t="s">
        <v>4918</v>
      </c>
      <c r="E2253" s="8" t="s">
        <v>63</v>
      </c>
      <c r="F2253" s="8">
        <v>0</v>
      </c>
      <c r="G2253" s="8">
        <v>3</v>
      </c>
      <c r="H2253" s="6" t="s">
        <v>344</v>
      </c>
      <c r="I2253" s="184" t="s">
        <v>11392</v>
      </c>
      <c r="J2253" s="184" t="s">
        <v>11392</v>
      </c>
      <c r="K2253" s="184" t="s">
        <v>11391</v>
      </c>
      <c r="L2253" s="8">
        <v>14</v>
      </c>
      <c r="M2253" s="116"/>
      <c r="P22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&lt;tr&gt;&lt;td&gt;61102-1950&lt;/td&gt;&lt;td&gt;65mm waterline, polyvinyl chloride (PVC)&lt;/td&gt;&lt;td&gt;m&lt;/td&gt;&lt;td&gt;2 1/2-INCH WATERLINE, POLYVINYL CHLORIDE (PVC)&lt;/td&gt;&lt;td&gt;LNFT&lt;/td&gt;&lt;td&gt;0&lt;/td&gt;&lt;td&gt;3&lt;/td&gt;&lt;td&gt;N&lt;/td&gt;&lt;td&gt; &lt;/td&gt;&lt;td&gt;&lt;/td&gt;&lt;/tr&gt;</v>
      </c>
      <c r="Q2253" s="106" t="str">
        <f>IF(PayItems[[#This Row],[Date Added / Modified]]&gt;0,TEXT(PayItems[[#This Row],[Date Added / Modified]],"m/d/yyy"),"")</f>
        <v/>
      </c>
    </row>
    <row r="2254" spans="1:17" x14ac:dyDescent="0.3">
      <c r="A2254" s="6" t="s">
        <v>4919</v>
      </c>
      <c r="B2254" s="8" t="s">
        <v>4920</v>
      </c>
      <c r="C2254" s="6" t="s">
        <v>110</v>
      </c>
      <c r="D2254" s="8" t="s">
        <v>4921</v>
      </c>
      <c r="E2254" s="8" t="s">
        <v>63</v>
      </c>
      <c r="F2254" s="8">
        <v>0</v>
      </c>
      <c r="G2254" s="8">
        <v>3</v>
      </c>
      <c r="H2254" s="6" t="s">
        <v>344</v>
      </c>
      <c r="I2254" s="184" t="s">
        <v>11392</v>
      </c>
      <c r="J2254" s="184" t="s">
        <v>11392</v>
      </c>
      <c r="K2254" s="184" t="s">
        <v>11391</v>
      </c>
      <c r="L2254" s="8">
        <v>14</v>
      </c>
      <c r="M2254" s="116"/>
      <c r="P22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&lt;tr&gt;&lt;td&gt;61102-2100&lt;/td&gt;&lt;td&gt;75mm waterline, copper&lt;/td&gt;&lt;td&gt;m&lt;/td&gt;&lt;td&gt;3-INCH WATERLINE, COPPER&lt;/td&gt;&lt;td&gt;LNFT&lt;/td&gt;&lt;td&gt;0&lt;/td&gt;&lt;td&gt;3&lt;/td&gt;&lt;td&gt;N&lt;/td&gt;&lt;td&gt; &lt;/td&gt;&lt;td&gt;&lt;/td&gt;&lt;/tr&gt;</v>
      </c>
      <c r="Q2254" s="106" t="str">
        <f>IF(PayItems[[#This Row],[Date Added / Modified]]&gt;0,TEXT(PayItems[[#This Row],[Date Added / Modified]],"m/d/yyy"),"")</f>
        <v/>
      </c>
    </row>
    <row r="2255" spans="1:17" x14ac:dyDescent="0.3">
      <c r="A2255" s="6" t="s">
        <v>4922</v>
      </c>
      <c r="B2255" s="8" t="s">
        <v>4923</v>
      </c>
      <c r="C2255" s="6" t="s">
        <v>110</v>
      </c>
      <c r="D2255" s="8" t="s">
        <v>4924</v>
      </c>
      <c r="E2255" s="8" t="s">
        <v>63</v>
      </c>
      <c r="F2255" s="8">
        <v>0</v>
      </c>
      <c r="G2255" s="8">
        <v>3</v>
      </c>
      <c r="H2255" s="6" t="s">
        <v>344</v>
      </c>
      <c r="I2255" s="184" t="s">
        <v>11392</v>
      </c>
      <c r="J2255" s="184" t="s">
        <v>11392</v>
      </c>
      <c r="K2255" s="184" t="s">
        <v>11391</v>
      </c>
      <c r="L2255" s="8">
        <v>14</v>
      </c>
      <c r="M2255" s="116"/>
      <c r="P22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&lt;tr&gt;&lt;td&gt;61102-2150&lt;/td&gt;&lt;td&gt;75mm waterline, galvanized steel&lt;/td&gt;&lt;td&gt;m&lt;/td&gt;&lt;td&gt;3-INCH WATERLINE, GALVANIZED STEEL&lt;/td&gt;&lt;td&gt;LNFT&lt;/td&gt;&lt;td&gt;0&lt;/td&gt;&lt;td&gt;3&lt;/td&gt;&lt;td&gt;N&lt;/td&gt;&lt;td&gt; &lt;/td&gt;&lt;td&gt;&lt;/td&gt;&lt;/tr&gt;</v>
      </c>
      <c r="Q2255" s="106" t="str">
        <f>IF(PayItems[[#This Row],[Date Added / Modified]]&gt;0,TEXT(PayItems[[#This Row],[Date Added / Modified]],"m/d/yyy"),"")</f>
        <v/>
      </c>
    </row>
    <row r="2256" spans="1:17" x14ac:dyDescent="0.3">
      <c r="A2256" s="6" t="s">
        <v>4925</v>
      </c>
      <c r="B2256" s="8" t="s">
        <v>4926</v>
      </c>
      <c r="C2256" s="6" t="s">
        <v>110</v>
      </c>
      <c r="D2256" s="8" t="s">
        <v>4927</v>
      </c>
      <c r="E2256" s="8" t="s">
        <v>63</v>
      </c>
      <c r="F2256" s="8">
        <v>0</v>
      </c>
      <c r="G2256" s="8">
        <v>3</v>
      </c>
      <c r="H2256" s="6" t="s">
        <v>344</v>
      </c>
      <c r="I2256" s="184" t="s">
        <v>11392</v>
      </c>
      <c r="J2256" s="184" t="s">
        <v>11392</v>
      </c>
      <c r="K2256" s="184" t="s">
        <v>11391</v>
      </c>
      <c r="L2256" s="8">
        <v>14</v>
      </c>
      <c r="M2256" s="116"/>
      <c r="P22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&lt;tr&gt;&lt;td&gt;61102-2200&lt;/td&gt;&lt;td&gt;75mm waterline, polyvinyl chloride (PVC)&lt;/td&gt;&lt;td&gt;m&lt;/td&gt;&lt;td&gt;3-INCH WATERLINE, POLYVINYL CHLORIDE (PVC)&lt;/td&gt;&lt;td&gt;LNFT&lt;/td&gt;&lt;td&gt;0&lt;/td&gt;&lt;td&gt;3&lt;/td&gt;&lt;td&gt;N&lt;/td&gt;&lt;td&gt; &lt;/td&gt;&lt;td&gt;&lt;/td&gt;&lt;/tr&gt;</v>
      </c>
      <c r="Q2256" s="106" t="str">
        <f>IF(PayItems[[#This Row],[Date Added / Modified]]&gt;0,TEXT(PayItems[[#This Row],[Date Added / Modified]],"m/d/yyy"),"")</f>
        <v/>
      </c>
    </row>
    <row r="2257" spans="1:17" x14ac:dyDescent="0.3">
      <c r="A2257" s="6" t="s">
        <v>4928</v>
      </c>
      <c r="B2257" s="8" t="s">
        <v>4929</v>
      </c>
      <c r="C2257" s="6" t="s">
        <v>110</v>
      </c>
      <c r="D2257" s="8" t="s">
        <v>4930</v>
      </c>
      <c r="E2257" s="8" t="s">
        <v>63</v>
      </c>
      <c r="F2257" s="8">
        <v>0</v>
      </c>
      <c r="G2257" s="8">
        <v>3</v>
      </c>
      <c r="H2257" s="6" t="s">
        <v>344</v>
      </c>
      <c r="I2257" s="184" t="s">
        <v>11392</v>
      </c>
      <c r="J2257" s="184" t="s">
        <v>11392</v>
      </c>
      <c r="K2257" s="184" t="s">
        <v>11391</v>
      </c>
      <c r="L2257" s="8">
        <v>14</v>
      </c>
      <c r="M2257" s="116"/>
      <c r="P22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&lt;tr&gt;&lt;td&gt;61102-2250&lt;/td&gt;&lt;td&gt;75mm waterline, ductile iron&lt;/td&gt;&lt;td&gt;m&lt;/td&gt;&lt;td&gt;3-INCH WATERLINE, DUCTILE IRON&lt;/td&gt;&lt;td&gt;LNFT&lt;/td&gt;&lt;td&gt;0&lt;/td&gt;&lt;td&gt;3&lt;/td&gt;&lt;td&gt;N&lt;/td&gt;&lt;td&gt; &lt;/td&gt;&lt;td&gt;&lt;/td&gt;&lt;/tr&gt;</v>
      </c>
      <c r="Q2257" s="106" t="str">
        <f>IF(PayItems[[#This Row],[Date Added / Modified]]&gt;0,TEXT(PayItems[[#This Row],[Date Added / Modified]],"m/d/yyy"),"")</f>
        <v/>
      </c>
    </row>
    <row r="2258" spans="1:17" x14ac:dyDescent="0.3">
      <c r="A2258" s="6" t="s">
        <v>8622</v>
      </c>
      <c r="B2258" s="6" t="s">
        <v>8623</v>
      </c>
      <c r="C2258" s="6" t="s">
        <v>110</v>
      </c>
      <c r="D2258" s="6" t="s">
        <v>8624</v>
      </c>
      <c r="E2258" s="8" t="s">
        <v>63</v>
      </c>
      <c r="F2258" s="8">
        <v>0</v>
      </c>
      <c r="G2258" s="8">
        <v>3</v>
      </c>
      <c r="H2258" s="6" t="s">
        <v>344</v>
      </c>
      <c r="I2258" s="184" t="s">
        <v>11392</v>
      </c>
      <c r="J2258" s="184" t="s">
        <v>11392</v>
      </c>
      <c r="K2258" s="184" t="s">
        <v>11391</v>
      </c>
      <c r="L2258" s="8">
        <v>14</v>
      </c>
      <c r="M2258" s="116"/>
      <c r="P22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&lt;tr&gt;&lt;td&gt;61102-2545&lt;/td&gt;&lt;td&gt;100mm waterline&lt;/td&gt;&lt;td&gt;m&lt;/td&gt;&lt;td&gt;4-INCH WATERLINE&lt;/td&gt;&lt;td&gt;LNFT&lt;/td&gt;&lt;td&gt;0&lt;/td&gt;&lt;td&gt;3&lt;/td&gt;&lt;td&gt;N&lt;/td&gt;&lt;td&gt; &lt;/td&gt;&lt;td&gt;&lt;/td&gt;&lt;/tr&gt;</v>
      </c>
      <c r="Q2258" s="106" t="str">
        <f>IF(PayItems[[#This Row],[Date Added / Modified]]&gt;0,TEXT(PayItems[[#This Row],[Date Added / Modified]],"m/d/yyy"),"")</f>
        <v/>
      </c>
    </row>
    <row r="2259" spans="1:17" x14ac:dyDescent="0.3">
      <c r="A2259" s="6" t="s">
        <v>4931</v>
      </c>
      <c r="B2259" s="8" t="s">
        <v>4932</v>
      </c>
      <c r="C2259" s="6" t="s">
        <v>110</v>
      </c>
      <c r="D2259" s="8" t="s">
        <v>4933</v>
      </c>
      <c r="E2259" s="8" t="s">
        <v>63</v>
      </c>
      <c r="F2259" s="8">
        <v>0</v>
      </c>
      <c r="G2259" s="8">
        <v>3</v>
      </c>
      <c r="H2259" s="6" t="s">
        <v>344</v>
      </c>
      <c r="I2259" s="184" t="s">
        <v>11392</v>
      </c>
      <c r="J2259" s="184" t="s">
        <v>11392</v>
      </c>
      <c r="K2259" s="184" t="s">
        <v>11391</v>
      </c>
      <c r="L2259" s="8">
        <v>14</v>
      </c>
      <c r="M2259" s="116"/>
      <c r="P22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&lt;tr&gt;&lt;td&gt;61102-2600&lt;/td&gt;&lt;td&gt;100mm waterline, copper&lt;/td&gt;&lt;td&gt;m&lt;/td&gt;&lt;td&gt;4-INCH WATERLINE, COPPER&lt;/td&gt;&lt;td&gt;LNFT&lt;/td&gt;&lt;td&gt;0&lt;/td&gt;&lt;td&gt;3&lt;/td&gt;&lt;td&gt;N&lt;/td&gt;&lt;td&gt; &lt;/td&gt;&lt;td&gt;&lt;/td&gt;&lt;/tr&gt;</v>
      </c>
      <c r="Q2259" s="106" t="str">
        <f>IF(PayItems[[#This Row],[Date Added / Modified]]&gt;0,TEXT(PayItems[[#This Row],[Date Added / Modified]],"m/d/yyy"),"")</f>
        <v/>
      </c>
    </row>
    <row r="2260" spans="1:17" x14ac:dyDescent="0.3">
      <c r="A2260" s="6" t="s">
        <v>4934</v>
      </c>
      <c r="B2260" s="8" t="s">
        <v>4935</v>
      </c>
      <c r="C2260" s="6" t="s">
        <v>110</v>
      </c>
      <c r="D2260" s="8" t="s">
        <v>4936</v>
      </c>
      <c r="E2260" s="8" t="s">
        <v>63</v>
      </c>
      <c r="F2260" s="8">
        <v>0</v>
      </c>
      <c r="G2260" s="8">
        <v>3</v>
      </c>
      <c r="H2260" s="6" t="s">
        <v>344</v>
      </c>
      <c r="I2260" s="184" t="s">
        <v>11392</v>
      </c>
      <c r="J2260" s="184" t="s">
        <v>11392</v>
      </c>
      <c r="K2260" s="184" t="s">
        <v>11391</v>
      </c>
      <c r="L2260" s="8">
        <v>14</v>
      </c>
      <c r="M2260" s="116"/>
      <c r="P22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&lt;tr&gt;&lt;td&gt;61102-2650&lt;/td&gt;&lt;td&gt;100mm waterline, galvanized steel&lt;/td&gt;&lt;td&gt;m&lt;/td&gt;&lt;td&gt;4-INCH WATERLINE, GALVANIZED STEEL&lt;/td&gt;&lt;td&gt;LNFT&lt;/td&gt;&lt;td&gt;0&lt;/td&gt;&lt;td&gt;3&lt;/td&gt;&lt;td&gt;N&lt;/td&gt;&lt;td&gt; &lt;/td&gt;&lt;td&gt;&lt;/td&gt;&lt;/tr&gt;</v>
      </c>
      <c r="Q2260" s="106" t="str">
        <f>IF(PayItems[[#This Row],[Date Added / Modified]]&gt;0,TEXT(PayItems[[#This Row],[Date Added / Modified]],"m/d/yyy"),"")</f>
        <v/>
      </c>
    </row>
    <row r="2261" spans="1:17" x14ac:dyDescent="0.3">
      <c r="A2261" s="6" t="s">
        <v>4937</v>
      </c>
      <c r="B2261" s="8" t="s">
        <v>4938</v>
      </c>
      <c r="C2261" s="6" t="s">
        <v>110</v>
      </c>
      <c r="D2261" s="8" t="s">
        <v>4939</v>
      </c>
      <c r="E2261" s="8" t="s">
        <v>63</v>
      </c>
      <c r="F2261" s="8">
        <v>0</v>
      </c>
      <c r="G2261" s="8">
        <v>3</v>
      </c>
      <c r="H2261" s="6" t="s">
        <v>344</v>
      </c>
      <c r="I2261" s="184" t="s">
        <v>11392</v>
      </c>
      <c r="J2261" s="184" t="s">
        <v>11392</v>
      </c>
      <c r="K2261" s="184" t="s">
        <v>11391</v>
      </c>
      <c r="L2261" s="8">
        <v>14</v>
      </c>
      <c r="M2261" s="116"/>
      <c r="P22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&lt;tr&gt;&lt;td&gt;61102-2700&lt;/td&gt;&lt;td&gt;100mm waterline, polyvinyl chloride (PVC)&lt;/td&gt;&lt;td&gt;m&lt;/td&gt;&lt;td&gt;4-INCH WATERLINE, POLYVINYL CHLORIDE (PVC)&lt;/td&gt;&lt;td&gt;LNFT&lt;/td&gt;&lt;td&gt;0&lt;/td&gt;&lt;td&gt;3&lt;/td&gt;&lt;td&gt;N&lt;/td&gt;&lt;td&gt; &lt;/td&gt;&lt;td&gt;&lt;/td&gt;&lt;/tr&gt;</v>
      </c>
      <c r="Q2261" s="106" t="str">
        <f>IF(PayItems[[#This Row],[Date Added / Modified]]&gt;0,TEXT(PayItems[[#This Row],[Date Added / Modified]],"m/d/yyy"),"")</f>
        <v/>
      </c>
    </row>
    <row r="2262" spans="1:17" x14ac:dyDescent="0.3">
      <c r="A2262" s="6" t="s">
        <v>4940</v>
      </c>
      <c r="B2262" s="8" t="s">
        <v>4941</v>
      </c>
      <c r="C2262" s="6" t="s">
        <v>110</v>
      </c>
      <c r="D2262" s="8" t="s">
        <v>4942</v>
      </c>
      <c r="E2262" s="8" t="s">
        <v>63</v>
      </c>
      <c r="F2262" s="8">
        <v>0</v>
      </c>
      <c r="G2262" s="8">
        <v>3</v>
      </c>
      <c r="H2262" s="6" t="s">
        <v>344</v>
      </c>
      <c r="I2262" s="184" t="s">
        <v>11392</v>
      </c>
      <c r="J2262" s="184" t="s">
        <v>11392</v>
      </c>
      <c r="K2262" s="184" t="s">
        <v>11391</v>
      </c>
      <c r="L2262" s="8">
        <v>14</v>
      </c>
      <c r="M2262" s="116"/>
      <c r="P22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&lt;tr&gt;&lt;td&gt;61102-2750&lt;/td&gt;&lt;td&gt;100mm waterline, ductile iron&lt;/td&gt;&lt;td&gt;m&lt;/td&gt;&lt;td&gt;4-INCH WATERLINE, DUCTILE IRON&lt;/td&gt;&lt;td&gt;LNFT&lt;/td&gt;&lt;td&gt;0&lt;/td&gt;&lt;td&gt;3&lt;/td&gt;&lt;td&gt;N&lt;/td&gt;&lt;td&gt; &lt;/td&gt;&lt;td&gt;&lt;/td&gt;&lt;/tr&gt;</v>
      </c>
      <c r="Q2262" s="106" t="str">
        <f>IF(PayItems[[#This Row],[Date Added / Modified]]&gt;0,TEXT(PayItems[[#This Row],[Date Added / Modified]],"m/d/yyy"),"")</f>
        <v/>
      </c>
    </row>
    <row r="2263" spans="1:17" x14ac:dyDescent="0.3">
      <c r="A2263" s="6" t="s">
        <v>4943</v>
      </c>
      <c r="B2263" s="8" t="s">
        <v>4944</v>
      </c>
      <c r="C2263" s="6" t="s">
        <v>110</v>
      </c>
      <c r="D2263" s="8" t="s">
        <v>4945</v>
      </c>
      <c r="E2263" s="8" t="s">
        <v>63</v>
      </c>
      <c r="F2263" s="8">
        <v>0</v>
      </c>
      <c r="G2263" s="8">
        <v>3</v>
      </c>
      <c r="H2263" s="6" t="s">
        <v>344</v>
      </c>
      <c r="I2263" s="184" t="s">
        <v>11392</v>
      </c>
      <c r="J2263" s="184" t="s">
        <v>11392</v>
      </c>
      <c r="K2263" s="184" t="s">
        <v>11391</v>
      </c>
      <c r="L2263" s="8">
        <v>14</v>
      </c>
      <c r="M2263" s="116"/>
      <c r="P22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&lt;tr&gt;&lt;td&gt;61102-2850&lt;/td&gt;&lt;td&gt;150mm waterline, copper&lt;/td&gt;&lt;td&gt;m&lt;/td&gt;&lt;td&gt;6-INCH WATERLINE, COPPER&lt;/td&gt;&lt;td&gt;LNFT&lt;/td&gt;&lt;td&gt;0&lt;/td&gt;&lt;td&gt;3&lt;/td&gt;&lt;td&gt;N&lt;/td&gt;&lt;td&gt; &lt;/td&gt;&lt;td&gt;&lt;/td&gt;&lt;/tr&gt;</v>
      </c>
      <c r="Q2263" s="106" t="str">
        <f>IF(PayItems[[#This Row],[Date Added / Modified]]&gt;0,TEXT(PayItems[[#This Row],[Date Added / Modified]],"m/d/yyy"),"")</f>
        <v/>
      </c>
    </row>
    <row r="2264" spans="1:17" x14ac:dyDescent="0.3">
      <c r="A2264" s="6" t="s">
        <v>4946</v>
      </c>
      <c r="B2264" s="8" t="s">
        <v>4947</v>
      </c>
      <c r="C2264" s="6" t="s">
        <v>110</v>
      </c>
      <c r="D2264" s="8" t="s">
        <v>4948</v>
      </c>
      <c r="E2264" s="8" t="s">
        <v>63</v>
      </c>
      <c r="F2264" s="8">
        <v>0</v>
      </c>
      <c r="G2264" s="8">
        <v>3</v>
      </c>
      <c r="H2264" s="6" t="s">
        <v>344</v>
      </c>
      <c r="I2264" s="184" t="s">
        <v>11392</v>
      </c>
      <c r="J2264" s="184" t="s">
        <v>11392</v>
      </c>
      <c r="K2264" s="184" t="s">
        <v>11391</v>
      </c>
      <c r="L2264" s="8">
        <v>14</v>
      </c>
      <c r="M2264" s="116"/>
      <c r="P22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&lt;tr&gt;&lt;td&gt;61102-2900&lt;/td&gt;&lt;td&gt;150mm waterline, galvanized steel&lt;/td&gt;&lt;td&gt;m&lt;/td&gt;&lt;td&gt;6-INCH WATERLINE, GALVANIZED STEEL&lt;/td&gt;&lt;td&gt;LNFT&lt;/td&gt;&lt;td&gt;0&lt;/td&gt;&lt;td&gt;3&lt;/td&gt;&lt;td&gt;N&lt;/td&gt;&lt;td&gt; &lt;/td&gt;&lt;td&gt;&lt;/td&gt;&lt;/tr&gt;</v>
      </c>
      <c r="Q2264" s="106" t="str">
        <f>IF(PayItems[[#This Row],[Date Added / Modified]]&gt;0,TEXT(PayItems[[#This Row],[Date Added / Modified]],"m/d/yyy"),"")</f>
        <v/>
      </c>
    </row>
    <row r="2265" spans="1:17" x14ac:dyDescent="0.3">
      <c r="A2265" s="6" t="s">
        <v>4949</v>
      </c>
      <c r="B2265" s="8" t="s">
        <v>4950</v>
      </c>
      <c r="C2265" s="6" t="s">
        <v>110</v>
      </c>
      <c r="D2265" s="8" t="s">
        <v>4951</v>
      </c>
      <c r="E2265" s="8" t="s">
        <v>63</v>
      </c>
      <c r="F2265" s="8">
        <v>0</v>
      </c>
      <c r="G2265" s="8">
        <v>3</v>
      </c>
      <c r="H2265" s="6" t="s">
        <v>344</v>
      </c>
      <c r="I2265" s="184" t="s">
        <v>11392</v>
      </c>
      <c r="J2265" s="184" t="s">
        <v>11392</v>
      </c>
      <c r="K2265" s="184" t="s">
        <v>11391</v>
      </c>
      <c r="L2265" s="8">
        <v>14</v>
      </c>
      <c r="M2265" s="116"/>
      <c r="P22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&lt;tr&gt;&lt;td&gt;61102-2950&lt;/td&gt;&lt;td&gt;150mm waterline, polyvinyl chloride (PVC)&lt;/td&gt;&lt;td&gt;m&lt;/td&gt;&lt;td&gt;6-INCH WATERLINE, POLYVINYL CHLORIDE (PVC)&lt;/td&gt;&lt;td&gt;LNFT&lt;/td&gt;&lt;td&gt;0&lt;/td&gt;&lt;td&gt;3&lt;/td&gt;&lt;td&gt;N&lt;/td&gt;&lt;td&gt; &lt;/td&gt;&lt;td&gt;&lt;/td&gt;&lt;/tr&gt;</v>
      </c>
      <c r="Q2265" s="106" t="str">
        <f>IF(PayItems[[#This Row],[Date Added / Modified]]&gt;0,TEXT(PayItems[[#This Row],[Date Added / Modified]],"m/d/yyy"),"")</f>
        <v/>
      </c>
    </row>
    <row r="2266" spans="1:17" x14ac:dyDescent="0.3">
      <c r="A2266" s="6" t="s">
        <v>4952</v>
      </c>
      <c r="B2266" s="8" t="s">
        <v>4953</v>
      </c>
      <c r="C2266" s="6" t="s">
        <v>110</v>
      </c>
      <c r="D2266" s="8" t="s">
        <v>4954</v>
      </c>
      <c r="E2266" s="8" t="s">
        <v>63</v>
      </c>
      <c r="F2266" s="8">
        <v>0</v>
      </c>
      <c r="G2266" s="8">
        <v>3</v>
      </c>
      <c r="H2266" s="6" t="s">
        <v>344</v>
      </c>
      <c r="I2266" s="184" t="s">
        <v>11392</v>
      </c>
      <c r="J2266" s="184" t="s">
        <v>11392</v>
      </c>
      <c r="K2266" s="184" t="s">
        <v>11391</v>
      </c>
      <c r="L2266" s="8">
        <v>14</v>
      </c>
      <c r="M2266" s="116"/>
      <c r="P22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&lt;tr&gt;&lt;td&gt;61102-3000&lt;/td&gt;&lt;td&gt;150mm waterline, ductile iron&lt;/td&gt;&lt;td&gt;m&lt;/td&gt;&lt;td&gt;6-INCH WATERLINE, DUCTILE IRON&lt;/td&gt;&lt;td&gt;LNFT&lt;/td&gt;&lt;td&gt;0&lt;/td&gt;&lt;td&gt;3&lt;/td&gt;&lt;td&gt;N&lt;/td&gt;&lt;td&gt; &lt;/td&gt;&lt;td&gt;&lt;/td&gt;&lt;/tr&gt;</v>
      </c>
      <c r="Q2266" s="106" t="str">
        <f>IF(PayItems[[#This Row],[Date Added / Modified]]&gt;0,TEXT(PayItems[[#This Row],[Date Added / Modified]],"m/d/yyy"),"")</f>
        <v/>
      </c>
    </row>
    <row r="2267" spans="1:17" x14ac:dyDescent="0.3">
      <c r="A2267" s="6" t="s">
        <v>4955</v>
      </c>
      <c r="B2267" s="8" t="s">
        <v>4956</v>
      </c>
      <c r="C2267" s="6" t="s">
        <v>110</v>
      </c>
      <c r="D2267" s="8" t="s">
        <v>4957</v>
      </c>
      <c r="E2267" s="8" t="s">
        <v>63</v>
      </c>
      <c r="F2267" s="8">
        <v>0</v>
      </c>
      <c r="G2267" s="8">
        <v>3</v>
      </c>
      <c r="H2267" s="6" t="s">
        <v>344</v>
      </c>
      <c r="I2267" s="184" t="s">
        <v>11392</v>
      </c>
      <c r="J2267" s="184" t="s">
        <v>11392</v>
      </c>
      <c r="K2267" s="184" t="s">
        <v>11391</v>
      </c>
      <c r="L2267" s="8">
        <v>14</v>
      </c>
      <c r="M2267" s="116"/>
      <c r="P22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&lt;tr&gt;&lt;td&gt;61102-3100&lt;/td&gt;&lt;td&gt;200mm waterline, copper&lt;/td&gt;&lt;td&gt;m&lt;/td&gt;&lt;td&gt;8-INCH WATERLINE, COPPER&lt;/td&gt;&lt;td&gt;LNFT&lt;/td&gt;&lt;td&gt;0&lt;/td&gt;&lt;td&gt;3&lt;/td&gt;&lt;td&gt;N&lt;/td&gt;&lt;td&gt; &lt;/td&gt;&lt;td&gt;&lt;/td&gt;&lt;/tr&gt;</v>
      </c>
      <c r="Q2267" s="106" t="str">
        <f>IF(PayItems[[#This Row],[Date Added / Modified]]&gt;0,TEXT(PayItems[[#This Row],[Date Added / Modified]],"m/d/yyy"),"")</f>
        <v/>
      </c>
    </row>
    <row r="2268" spans="1:17" x14ac:dyDescent="0.3">
      <c r="A2268" s="6" t="s">
        <v>4958</v>
      </c>
      <c r="B2268" s="8" t="s">
        <v>4959</v>
      </c>
      <c r="C2268" s="6" t="s">
        <v>110</v>
      </c>
      <c r="D2268" s="8" t="s">
        <v>4960</v>
      </c>
      <c r="E2268" s="8" t="s">
        <v>63</v>
      </c>
      <c r="F2268" s="8">
        <v>0</v>
      </c>
      <c r="G2268" s="8">
        <v>3</v>
      </c>
      <c r="H2268" s="6" t="s">
        <v>344</v>
      </c>
      <c r="I2268" s="184" t="s">
        <v>11392</v>
      </c>
      <c r="J2268" s="184" t="s">
        <v>11392</v>
      </c>
      <c r="K2268" s="184" t="s">
        <v>11391</v>
      </c>
      <c r="L2268" s="8">
        <v>14</v>
      </c>
      <c r="M2268" s="116"/>
      <c r="P22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&lt;tr&gt;&lt;td&gt;61102-3150&lt;/td&gt;&lt;td&gt;200mm waterline, galvanized steel&lt;/td&gt;&lt;td&gt;m&lt;/td&gt;&lt;td&gt;8-INCH WATERLINE, GALVANIZED STEEL&lt;/td&gt;&lt;td&gt;LNFT&lt;/td&gt;&lt;td&gt;0&lt;/td&gt;&lt;td&gt;3&lt;/td&gt;&lt;td&gt;N&lt;/td&gt;&lt;td&gt; &lt;/td&gt;&lt;td&gt;&lt;/td&gt;&lt;/tr&gt;</v>
      </c>
      <c r="Q2268" s="106" t="str">
        <f>IF(PayItems[[#This Row],[Date Added / Modified]]&gt;0,TEXT(PayItems[[#This Row],[Date Added / Modified]],"m/d/yyy"),"")</f>
        <v/>
      </c>
    </row>
    <row r="2269" spans="1:17" x14ac:dyDescent="0.3">
      <c r="A2269" s="6" t="s">
        <v>4961</v>
      </c>
      <c r="B2269" s="8" t="s">
        <v>4962</v>
      </c>
      <c r="C2269" s="6" t="s">
        <v>110</v>
      </c>
      <c r="D2269" s="8" t="s">
        <v>4963</v>
      </c>
      <c r="E2269" s="8" t="s">
        <v>63</v>
      </c>
      <c r="F2269" s="8">
        <v>0</v>
      </c>
      <c r="G2269" s="8">
        <v>3</v>
      </c>
      <c r="H2269" s="6" t="s">
        <v>344</v>
      </c>
      <c r="I2269" s="184" t="s">
        <v>11392</v>
      </c>
      <c r="J2269" s="184" t="s">
        <v>11392</v>
      </c>
      <c r="K2269" s="184" t="s">
        <v>11391</v>
      </c>
      <c r="L2269" s="8">
        <v>14</v>
      </c>
      <c r="M2269" s="116"/>
      <c r="P22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&lt;tr&gt;&lt;td&gt;61102-3200&lt;/td&gt;&lt;td&gt;200mm waterline, polyvinyl chloride (PVC)&lt;/td&gt;&lt;td&gt;m&lt;/td&gt;&lt;td&gt;8-INCH WATERLINE, POLYVINYL CHLORIDE (PVC)&lt;/td&gt;&lt;td&gt;LNFT&lt;/td&gt;&lt;td&gt;0&lt;/td&gt;&lt;td&gt;3&lt;/td&gt;&lt;td&gt;N&lt;/td&gt;&lt;td&gt; &lt;/td&gt;&lt;td&gt;&lt;/td&gt;&lt;/tr&gt;</v>
      </c>
      <c r="Q2269" s="106" t="str">
        <f>IF(PayItems[[#This Row],[Date Added / Modified]]&gt;0,TEXT(PayItems[[#This Row],[Date Added / Modified]],"m/d/yyy"),"")</f>
        <v/>
      </c>
    </row>
    <row r="2270" spans="1:17" x14ac:dyDescent="0.3">
      <c r="A2270" s="6" t="s">
        <v>4964</v>
      </c>
      <c r="B2270" s="8" t="s">
        <v>4965</v>
      </c>
      <c r="C2270" s="6" t="s">
        <v>110</v>
      </c>
      <c r="D2270" s="8" t="s">
        <v>4966</v>
      </c>
      <c r="E2270" s="8" t="s">
        <v>63</v>
      </c>
      <c r="F2270" s="8">
        <v>0</v>
      </c>
      <c r="G2270" s="8">
        <v>3</v>
      </c>
      <c r="H2270" s="6" t="s">
        <v>344</v>
      </c>
      <c r="I2270" s="184" t="s">
        <v>11392</v>
      </c>
      <c r="J2270" s="184" t="s">
        <v>11392</v>
      </c>
      <c r="K2270" s="184" t="s">
        <v>11391</v>
      </c>
      <c r="L2270" s="8">
        <v>14</v>
      </c>
      <c r="M2270" s="116"/>
      <c r="P22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&lt;tr&gt;&lt;td&gt;61102-3250&lt;/td&gt;&lt;td&gt;200mm waterline, ductile iron&lt;/td&gt;&lt;td&gt;m&lt;/td&gt;&lt;td&gt;8-INCH WATERLINE, DUCTILE IRON&lt;/td&gt;&lt;td&gt;LNFT&lt;/td&gt;&lt;td&gt;0&lt;/td&gt;&lt;td&gt;3&lt;/td&gt;&lt;td&gt;N&lt;/td&gt;&lt;td&gt; &lt;/td&gt;&lt;td&gt;&lt;/td&gt;&lt;/tr&gt;</v>
      </c>
      <c r="Q2270" s="106" t="str">
        <f>IF(PayItems[[#This Row],[Date Added / Modified]]&gt;0,TEXT(PayItems[[#This Row],[Date Added / Modified]],"m/d/yyy"),"")</f>
        <v/>
      </c>
    </row>
    <row r="2271" spans="1:17" x14ac:dyDescent="0.3">
      <c r="A2271" s="6" t="s">
        <v>4967</v>
      </c>
      <c r="B2271" s="8" t="s">
        <v>4968</v>
      </c>
      <c r="C2271" s="6" t="s">
        <v>110</v>
      </c>
      <c r="D2271" s="8" t="s">
        <v>4969</v>
      </c>
      <c r="E2271" s="8" t="s">
        <v>63</v>
      </c>
      <c r="F2271" s="8">
        <v>0</v>
      </c>
      <c r="G2271" s="8">
        <v>3</v>
      </c>
      <c r="H2271" s="6" t="s">
        <v>344</v>
      </c>
      <c r="I2271" s="184" t="s">
        <v>11392</v>
      </c>
      <c r="J2271" s="184" t="s">
        <v>11392</v>
      </c>
      <c r="K2271" s="184" t="s">
        <v>11391</v>
      </c>
      <c r="L2271" s="8">
        <v>14</v>
      </c>
      <c r="M2271" s="116"/>
      <c r="P22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&lt;tr&gt;&lt;td&gt;61102-3350&lt;/td&gt;&lt;td&gt;250mm waterline, copper&lt;/td&gt;&lt;td&gt;m&lt;/td&gt;&lt;td&gt;10-INCH WATERLINE, COPPER&lt;/td&gt;&lt;td&gt;LNFT&lt;/td&gt;&lt;td&gt;0&lt;/td&gt;&lt;td&gt;3&lt;/td&gt;&lt;td&gt;N&lt;/td&gt;&lt;td&gt; &lt;/td&gt;&lt;td&gt;&lt;/td&gt;&lt;/tr&gt;</v>
      </c>
      <c r="Q2271" s="106" t="str">
        <f>IF(PayItems[[#This Row],[Date Added / Modified]]&gt;0,TEXT(PayItems[[#This Row],[Date Added / Modified]],"m/d/yyy"),"")</f>
        <v/>
      </c>
    </row>
    <row r="2272" spans="1:17" x14ac:dyDescent="0.3">
      <c r="A2272" s="6" t="s">
        <v>4970</v>
      </c>
      <c r="B2272" s="8" t="s">
        <v>4971</v>
      </c>
      <c r="C2272" s="6" t="s">
        <v>110</v>
      </c>
      <c r="D2272" s="8" t="s">
        <v>4972</v>
      </c>
      <c r="E2272" s="8" t="s">
        <v>63</v>
      </c>
      <c r="F2272" s="8">
        <v>0</v>
      </c>
      <c r="G2272" s="8">
        <v>3</v>
      </c>
      <c r="H2272" s="6" t="s">
        <v>344</v>
      </c>
      <c r="I2272" s="184" t="s">
        <v>11392</v>
      </c>
      <c r="J2272" s="184" t="s">
        <v>11392</v>
      </c>
      <c r="K2272" s="184" t="s">
        <v>11391</v>
      </c>
      <c r="L2272" s="8">
        <v>14</v>
      </c>
      <c r="M2272" s="116"/>
      <c r="P22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&lt;tr&gt;&lt;td&gt;61102-3400&lt;/td&gt;&lt;td&gt;250mm waterline, galvanized steel&lt;/td&gt;&lt;td&gt;m&lt;/td&gt;&lt;td&gt;10-INCH WATERLINE, GALVANIZED STEEL&lt;/td&gt;&lt;td&gt;LNFT&lt;/td&gt;&lt;td&gt;0&lt;/td&gt;&lt;td&gt;3&lt;/td&gt;&lt;td&gt;N&lt;/td&gt;&lt;td&gt; &lt;/td&gt;&lt;td&gt;&lt;/td&gt;&lt;/tr&gt;</v>
      </c>
      <c r="Q2272" s="106" t="str">
        <f>IF(PayItems[[#This Row],[Date Added / Modified]]&gt;0,TEXT(PayItems[[#This Row],[Date Added / Modified]],"m/d/yyy"),"")</f>
        <v/>
      </c>
    </row>
    <row r="2273" spans="1:17" x14ac:dyDescent="0.3">
      <c r="A2273" s="6" t="s">
        <v>4973</v>
      </c>
      <c r="B2273" s="8" t="s">
        <v>4974</v>
      </c>
      <c r="C2273" s="6" t="s">
        <v>110</v>
      </c>
      <c r="D2273" s="8" t="s">
        <v>4975</v>
      </c>
      <c r="E2273" s="8" t="s">
        <v>63</v>
      </c>
      <c r="F2273" s="8">
        <v>0</v>
      </c>
      <c r="G2273" s="8">
        <v>3</v>
      </c>
      <c r="H2273" s="6" t="s">
        <v>344</v>
      </c>
      <c r="I2273" s="184" t="s">
        <v>11392</v>
      </c>
      <c r="J2273" s="184" t="s">
        <v>11392</v>
      </c>
      <c r="K2273" s="184" t="s">
        <v>11391</v>
      </c>
      <c r="L2273" s="8">
        <v>14</v>
      </c>
      <c r="M2273" s="116"/>
      <c r="P22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&lt;tr&gt;&lt;td&gt;61102-3450&lt;/td&gt;&lt;td&gt;250mm waterline, polyvinyl chloride (PVC)&lt;/td&gt;&lt;td&gt;m&lt;/td&gt;&lt;td&gt;10-INCH WATERLINE, POLYVINYL CHLORIDE (PVC)&lt;/td&gt;&lt;td&gt;LNFT&lt;/td&gt;&lt;td&gt;0&lt;/td&gt;&lt;td&gt;3&lt;/td&gt;&lt;td&gt;N&lt;/td&gt;&lt;td&gt; &lt;/td&gt;&lt;td&gt;&lt;/td&gt;&lt;/tr&gt;</v>
      </c>
      <c r="Q2273" s="106" t="str">
        <f>IF(PayItems[[#This Row],[Date Added / Modified]]&gt;0,TEXT(PayItems[[#This Row],[Date Added / Modified]],"m/d/yyy"),"")</f>
        <v/>
      </c>
    </row>
    <row r="2274" spans="1:17" x14ac:dyDescent="0.3">
      <c r="A2274" s="6" t="s">
        <v>4976</v>
      </c>
      <c r="B2274" s="8" t="s">
        <v>4977</v>
      </c>
      <c r="C2274" s="6" t="s">
        <v>110</v>
      </c>
      <c r="D2274" s="8" t="s">
        <v>4978</v>
      </c>
      <c r="E2274" s="8" t="s">
        <v>63</v>
      </c>
      <c r="F2274" s="8">
        <v>0</v>
      </c>
      <c r="G2274" s="8">
        <v>3</v>
      </c>
      <c r="H2274" s="6" t="s">
        <v>344</v>
      </c>
      <c r="I2274" s="184" t="s">
        <v>11392</v>
      </c>
      <c r="J2274" s="184" t="s">
        <v>11392</v>
      </c>
      <c r="K2274" s="184" t="s">
        <v>11391</v>
      </c>
      <c r="L2274" s="8">
        <v>14</v>
      </c>
      <c r="M2274" s="116"/>
      <c r="P22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&lt;tr&gt;&lt;td&gt;61102-3500&lt;/td&gt;&lt;td&gt;250mm waterline, ductile iron&lt;/td&gt;&lt;td&gt;m&lt;/td&gt;&lt;td&gt;10-INCH WATERLINE, DUCTILE IRON&lt;/td&gt;&lt;td&gt;LNFT&lt;/td&gt;&lt;td&gt;0&lt;/td&gt;&lt;td&gt;3&lt;/td&gt;&lt;td&gt;N&lt;/td&gt;&lt;td&gt; &lt;/td&gt;&lt;td&gt;&lt;/td&gt;&lt;/tr&gt;</v>
      </c>
      <c r="Q2274" s="106" t="str">
        <f>IF(PayItems[[#This Row],[Date Added / Modified]]&gt;0,TEXT(PayItems[[#This Row],[Date Added / Modified]],"m/d/yyy"),"")</f>
        <v/>
      </c>
    </row>
    <row r="2275" spans="1:17" x14ac:dyDescent="0.3">
      <c r="A2275" s="6" t="s">
        <v>4979</v>
      </c>
      <c r="B2275" s="8" t="s">
        <v>4980</v>
      </c>
      <c r="C2275" s="6" t="s">
        <v>110</v>
      </c>
      <c r="D2275" s="8" t="s">
        <v>4981</v>
      </c>
      <c r="E2275" s="8" t="s">
        <v>63</v>
      </c>
      <c r="F2275" s="8">
        <v>0</v>
      </c>
      <c r="G2275" s="8">
        <v>3</v>
      </c>
      <c r="H2275" s="6" t="s">
        <v>344</v>
      </c>
      <c r="I2275" s="184" t="s">
        <v>11392</v>
      </c>
      <c r="J2275" s="184" t="s">
        <v>11392</v>
      </c>
      <c r="K2275" s="184" t="s">
        <v>11391</v>
      </c>
      <c r="L2275" s="8">
        <v>14</v>
      </c>
      <c r="M2275" s="116"/>
      <c r="P22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&lt;tr&gt;&lt;td&gt;61102-3600&lt;/td&gt;&lt;td&gt;300mm waterline, copper&lt;/td&gt;&lt;td&gt;m&lt;/td&gt;&lt;td&gt;12-INCH WATERLINE, COPPER&lt;/td&gt;&lt;td&gt;LNFT&lt;/td&gt;&lt;td&gt;0&lt;/td&gt;&lt;td&gt;3&lt;/td&gt;&lt;td&gt;N&lt;/td&gt;&lt;td&gt; &lt;/td&gt;&lt;td&gt;&lt;/td&gt;&lt;/tr&gt;</v>
      </c>
      <c r="Q2275" s="106" t="str">
        <f>IF(PayItems[[#This Row],[Date Added / Modified]]&gt;0,TEXT(PayItems[[#This Row],[Date Added / Modified]],"m/d/yyy"),"")</f>
        <v/>
      </c>
    </row>
    <row r="2276" spans="1:17" x14ac:dyDescent="0.3">
      <c r="A2276" s="6" t="s">
        <v>4982</v>
      </c>
      <c r="B2276" s="8" t="s">
        <v>4983</v>
      </c>
      <c r="C2276" s="6" t="s">
        <v>110</v>
      </c>
      <c r="D2276" s="8" t="s">
        <v>4984</v>
      </c>
      <c r="E2276" s="8" t="s">
        <v>63</v>
      </c>
      <c r="F2276" s="8">
        <v>0</v>
      </c>
      <c r="G2276" s="8">
        <v>3</v>
      </c>
      <c r="H2276" s="6" t="s">
        <v>344</v>
      </c>
      <c r="I2276" s="184" t="s">
        <v>11392</v>
      </c>
      <c r="J2276" s="184" t="s">
        <v>11392</v>
      </c>
      <c r="K2276" s="184" t="s">
        <v>11391</v>
      </c>
      <c r="L2276" s="8">
        <v>14</v>
      </c>
      <c r="M2276" s="116"/>
      <c r="P22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&lt;tr&gt;&lt;td&gt;61102-3650&lt;/td&gt;&lt;td&gt;300mm waterline, galvanized steel&lt;/td&gt;&lt;td&gt;m&lt;/td&gt;&lt;td&gt;12-INCH WATERLINE, GALVANIZED STEEL&lt;/td&gt;&lt;td&gt;LNFT&lt;/td&gt;&lt;td&gt;0&lt;/td&gt;&lt;td&gt;3&lt;/td&gt;&lt;td&gt;N&lt;/td&gt;&lt;td&gt; &lt;/td&gt;&lt;td&gt;&lt;/td&gt;&lt;/tr&gt;</v>
      </c>
      <c r="Q2276" s="106" t="str">
        <f>IF(PayItems[[#This Row],[Date Added / Modified]]&gt;0,TEXT(PayItems[[#This Row],[Date Added / Modified]],"m/d/yyy"),"")</f>
        <v/>
      </c>
    </row>
    <row r="2277" spans="1:17" x14ac:dyDescent="0.3">
      <c r="A2277" s="6" t="s">
        <v>4985</v>
      </c>
      <c r="B2277" s="8" t="s">
        <v>4986</v>
      </c>
      <c r="C2277" s="6" t="s">
        <v>110</v>
      </c>
      <c r="D2277" s="8" t="s">
        <v>4987</v>
      </c>
      <c r="E2277" s="8" t="s">
        <v>63</v>
      </c>
      <c r="F2277" s="8">
        <v>0</v>
      </c>
      <c r="G2277" s="8">
        <v>3</v>
      </c>
      <c r="H2277" s="6" t="s">
        <v>344</v>
      </c>
      <c r="I2277" s="184" t="s">
        <v>11392</v>
      </c>
      <c r="J2277" s="184" t="s">
        <v>11392</v>
      </c>
      <c r="K2277" s="184" t="s">
        <v>11391</v>
      </c>
      <c r="L2277" s="8">
        <v>14</v>
      </c>
      <c r="M2277" s="116"/>
      <c r="P22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&lt;tr&gt;&lt;td&gt;61102-3700&lt;/td&gt;&lt;td&gt;300mm waterline, polyvinyl chloride (PVC)&lt;/td&gt;&lt;td&gt;m&lt;/td&gt;&lt;td&gt;12-INCH WATERLINE, POLYVINYL CHLORIDE (PVC)&lt;/td&gt;&lt;td&gt;LNFT&lt;/td&gt;&lt;td&gt;0&lt;/td&gt;&lt;td&gt;3&lt;/td&gt;&lt;td&gt;N&lt;/td&gt;&lt;td&gt; &lt;/td&gt;&lt;td&gt;&lt;/td&gt;&lt;/tr&gt;</v>
      </c>
      <c r="Q2277" s="106" t="str">
        <f>IF(PayItems[[#This Row],[Date Added / Modified]]&gt;0,TEXT(PayItems[[#This Row],[Date Added / Modified]],"m/d/yyy"),"")</f>
        <v/>
      </c>
    </row>
    <row r="2278" spans="1:17" x14ac:dyDescent="0.3">
      <c r="A2278" s="6" t="s">
        <v>4988</v>
      </c>
      <c r="B2278" s="8" t="s">
        <v>4989</v>
      </c>
      <c r="C2278" s="6" t="s">
        <v>110</v>
      </c>
      <c r="D2278" s="8" t="s">
        <v>4990</v>
      </c>
      <c r="E2278" s="8" t="s">
        <v>63</v>
      </c>
      <c r="F2278" s="8">
        <v>0</v>
      </c>
      <c r="G2278" s="8">
        <v>3</v>
      </c>
      <c r="H2278" s="6" t="s">
        <v>344</v>
      </c>
      <c r="I2278" s="184" t="s">
        <v>11392</v>
      </c>
      <c r="J2278" s="184" t="s">
        <v>11392</v>
      </c>
      <c r="K2278" s="184" t="s">
        <v>11391</v>
      </c>
      <c r="L2278" s="8">
        <v>14</v>
      </c>
      <c r="M2278" s="116"/>
      <c r="P22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&lt;tr&gt;&lt;td&gt;61102-3750&lt;/td&gt;&lt;td&gt;300mm waterline, ductile iron&lt;/td&gt;&lt;td&gt;m&lt;/td&gt;&lt;td&gt;12-INCH WATERLINE, DUCTILE IRON&lt;/td&gt;&lt;td&gt;LNFT&lt;/td&gt;&lt;td&gt;0&lt;/td&gt;&lt;td&gt;3&lt;/td&gt;&lt;td&gt;N&lt;/td&gt;&lt;td&gt; &lt;/td&gt;&lt;td&gt;&lt;/td&gt;&lt;/tr&gt;</v>
      </c>
      <c r="Q2278" s="106" t="str">
        <f>IF(PayItems[[#This Row],[Date Added / Modified]]&gt;0,TEXT(PayItems[[#This Row],[Date Added / Modified]],"m/d/yyy"),"")</f>
        <v/>
      </c>
    </row>
    <row r="2279" spans="1:17" x14ac:dyDescent="0.3">
      <c r="A2279" s="6" t="s">
        <v>4991</v>
      </c>
      <c r="B2279" s="8" t="s">
        <v>4992</v>
      </c>
      <c r="C2279" s="6" t="s">
        <v>110</v>
      </c>
      <c r="D2279" s="8" t="s">
        <v>4993</v>
      </c>
      <c r="E2279" s="8" t="s">
        <v>63</v>
      </c>
      <c r="F2279" s="8">
        <v>0</v>
      </c>
      <c r="G2279" s="8">
        <v>3</v>
      </c>
      <c r="H2279" s="6" t="s">
        <v>344</v>
      </c>
      <c r="I2279" s="184" t="s">
        <v>11392</v>
      </c>
      <c r="J2279" s="184" t="s">
        <v>11392</v>
      </c>
      <c r="K2279" s="184" t="s">
        <v>11391</v>
      </c>
      <c r="L2279" s="8">
        <v>14</v>
      </c>
      <c r="M2279" s="116"/>
      <c r="P22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&lt;tr&gt;&lt;td&gt;61102-3850&lt;/td&gt;&lt;td&gt;350mm waterline, copper&lt;/td&gt;&lt;td&gt;m&lt;/td&gt;&lt;td&gt;14-INCH WATERLINE, COPPER&lt;/td&gt;&lt;td&gt;LNFT&lt;/td&gt;&lt;td&gt;0&lt;/td&gt;&lt;td&gt;3&lt;/td&gt;&lt;td&gt;N&lt;/td&gt;&lt;td&gt; &lt;/td&gt;&lt;td&gt;&lt;/td&gt;&lt;/tr&gt;</v>
      </c>
      <c r="Q2279" s="106" t="str">
        <f>IF(PayItems[[#This Row],[Date Added / Modified]]&gt;0,TEXT(PayItems[[#This Row],[Date Added / Modified]],"m/d/yyy"),"")</f>
        <v/>
      </c>
    </row>
    <row r="2280" spans="1:17" x14ac:dyDescent="0.3">
      <c r="A2280" s="6" t="s">
        <v>4994</v>
      </c>
      <c r="B2280" s="8" t="s">
        <v>4995</v>
      </c>
      <c r="C2280" s="6" t="s">
        <v>110</v>
      </c>
      <c r="D2280" s="8" t="s">
        <v>4996</v>
      </c>
      <c r="E2280" s="8" t="s">
        <v>63</v>
      </c>
      <c r="F2280" s="8">
        <v>0</v>
      </c>
      <c r="G2280" s="8">
        <v>3</v>
      </c>
      <c r="H2280" s="6" t="s">
        <v>344</v>
      </c>
      <c r="I2280" s="184" t="s">
        <v>11392</v>
      </c>
      <c r="J2280" s="184" t="s">
        <v>11392</v>
      </c>
      <c r="K2280" s="184" t="s">
        <v>11391</v>
      </c>
      <c r="L2280" s="8">
        <v>14</v>
      </c>
      <c r="M2280" s="116"/>
      <c r="P22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&lt;tr&gt;&lt;td&gt;61102-3900&lt;/td&gt;&lt;td&gt;350mm waterline, galvanized steel&lt;/td&gt;&lt;td&gt;m&lt;/td&gt;&lt;td&gt;14-INCH WATERLINE, GALVANIZED STEEL&lt;/td&gt;&lt;td&gt;LNFT&lt;/td&gt;&lt;td&gt;0&lt;/td&gt;&lt;td&gt;3&lt;/td&gt;&lt;td&gt;N&lt;/td&gt;&lt;td&gt; &lt;/td&gt;&lt;td&gt;&lt;/td&gt;&lt;/tr&gt;</v>
      </c>
      <c r="Q2280" s="106" t="str">
        <f>IF(PayItems[[#This Row],[Date Added / Modified]]&gt;0,TEXT(PayItems[[#This Row],[Date Added / Modified]],"m/d/yyy"),"")</f>
        <v/>
      </c>
    </row>
    <row r="2281" spans="1:17" x14ac:dyDescent="0.3">
      <c r="A2281" s="6" t="s">
        <v>4997</v>
      </c>
      <c r="B2281" s="8" t="s">
        <v>4998</v>
      </c>
      <c r="C2281" s="6" t="s">
        <v>110</v>
      </c>
      <c r="D2281" s="8" t="s">
        <v>4999</v>
      </c>
      <c r="E2281" s="8" t="s">
        <v>63</v>
      </c>
      <c r="F2281" s="8">
        <v>0</v>
      </c>
      <c r="G2281" s="8">
        <v>3</v>
      </c>
      <c r="H2281" s="6" t="s">
        <v>344</v>
      </c>
      <c r="I2281" s="184" t="s">
        <v>11392</v>
      </c>
      <c r="J2281" s="184" t="s">
        <v>11392</v>
      </c>
      <c r="K2281" s="184" t="s">
        <v>11391</v>
      </c>
      <c r="L2281" s="8">
        <v>14</v>
      </c>
      <c r="M2281" s="116"/>
      <c r="P22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&lt;tr&gt;&lt;td&gt;61102-3950&lt;/td&gt;&lt;td&gt;350mm waterline, polyvinyl chloride (PVC)&lt;/td&gt;&lt;td&gt;m&lt;/td&gt;&lt;td&gt;14-INCH WATERLINE, POLYVINYL CHLORIDE (PVC)&lt;/td&gt;&lt;td&gt;LNFT&lt;/td&gt;&lt;td&gt;0&lt;/td&gt;&lt;td&gt;3&lt;/td&gt;&lt;td&gt;N&lt;/td&gt;&lt;td&gt; &lt;/td&gt;&lt;td&gt;&lt;/td&gt;&lt;/tr&gt;</v>
      </c>
      <c r="Q2281" s="106" t="str">
        <f>IF(PayItems[[#This Row],[Date Added / Modified]]&gt;0,TEXT(PayItems[[#This Row],[Date Added / Modified]],"m/d/yyy"),"")</f>
        <v/>
      </c>
    </row>
    <row r="2282" spans="1:17" x14ac:dyDescent="0.3">
      <c r="A2282" s="6" t="s">
        <v>5000</v>
      </c>
      <c r="B2282" s="8" t="s">
        <v>5001</v>
      </c>
      <c r="C2282" s="6" t="s">
        <v>110</v>
      </c>
      <c r="D2282" s="8" t="s">
        <v>5002</v>
      </c>
      <c r="E2282" s="8" t="s">
        <v>63</v>
      </c>
      <c r="F2282" s="8">
        <v>0</v>
      </c>
      <c r="G2282" s="8">
        <v>3</v>
      </c>
      <c r="H2282" s="6" t="s">
        <v>344</v>
      </c>
      <c r="I2282" s="184" t="s">
        <v>11392</v>
      </c>
      <c r="J2282" s="184" t="s">
        <v>11392</v>
      </c>
      <c r="K2282" s="184" t="s">
        <v>11391</v>
      </c>
      <c r="L2282" s="8">
        <v>14</v>
      </c>
      <c r="M2282" s="116"/>
      <c r="P22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&lt;tr&gt;&lt;td&gt;61102-4000&lt;/td&gt;&lt;td&gt;350mm waterline, ductile iron&lt;/td&gt;&lt;td&gt;m&lt;/td&gt;&lt;td&gt;14-INCH WATERLINE, DUCTILE IRON&lt;/td&gt;&lt;td&gt;LNFT&lt;/td&gt;&lt;td&gt;0&lt;/td&gt;&lt;td&gt;3&lt;/td&gt;&lt;td&gt;N&lt;/td&gt;&lt;td&gt; &lt;/td&gt;&lt;td&gt;&lt;/td&gt;&lt;/tr&gt;</v>
      </c>
      <c r="Q2282" s="106" t="str">
        <f>IF(PayItems[[#This Row],[Date Added / Modified]]&gt;0,TEXT(PayItems[[#This Row],[Date Added / Modified]],"m/d/yyy"),"")</f>
        <v/>
      </c>
    </row>
    <row r="2283" spans="1:17" x14ac:dyDescent="0.3">
      <c r="A2283" s="6" t="s">
        <v>5003</v>
      </c>
      <c r="B2283" s="8" t="s">
        <v>5004</v>
      </c>
      <c r="C2283" s="6" t="s">
        <v>110</v>
      </c>
      <c r="D2283" s="8" t="s">
        <v>5005</v>
      </c>
      <c r="E2283" s="8" t="s">
        <v>63</v>
      </c>
      <c r="F2283" s="8">
        <v>0</v>
      </c>
      <c r="G2283" s="8">
        <v>3</v>
      </c>
      <c r="H2283" s="6" t="s">
        <v>344</v>
      </c>
      <c r="I2283" s="184" t="s">
        <v>11392</v>
      </c>
      <c r="J2283" s="184" t="s">
        <v>11392</v>
      </c>
      <c r="K2283" s="184" t="s">
        <v>11391</v>
      </c>
      <c r="L2283" s="8">
        <v>14</v>
      </c>
      <c r="M2283" s="116"/>
      <c r="P22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&lt;tr&gt;&lt;td&gt;61102-4100&lt;/td&gt;&lt;td&gt;400mm waterline, copper&lt;/td&gt;&lt;td&gt;m&lt;/td&gt;&lt;td&gt;16-INCH WATERLINE, COPPER&lt;/td&gt;&lt;td&gt;LNFT&lt;/td&gt;&lt;td&gt;0&lt;/td&gt;&lt;td&gt;3&lt;/td&gt;&lt;td&gt;N&lt;/td&gt;&lt;td&gt; &lt;/td&gt;&lt;td&gt;&lt;/td&gt;&lt;/tr&gt;</v>
      </c>
      <c r="Q2283" s="106" t="str">
        <f>IF(PayItems[[#This Row],[Date Added / Modified]]&gt;0,TEXT(PayItems[[#This Row],[Date Added / Modified]],"m/d/yyy"),"")</f>
        <v/>
      </c>
    </row>
    <row r="2284" spans="1:17" x14ac:dyDescent="0.3">
      <c r="A2284" s="6" t="s">
        <v>5006</v>
      </c>
      <c r="B2284" s="8" t="s">
        <v>5007</v>
      </c>
      <c r="C2284" s="6" t="s">
        <v>110</v>
      </c>
      <c r="D2284" s="8" t="s">
        <v>5008</v>
      </c>
      <c r="E2284" s="8" t="s">
        <v>63</v>
      </c>
      <c r="F2284" s="8">
        <v>0</v>
      </c>
      <c r="G2284" s="8">
        <v>3</v>
      </c>
      <c r="H2284" s="6" t="s">
        <v>344</v>
      </c>
      <c r="I2284" s="184" t="s">
        <v>11392</v>
      </c>
      <c r="J2284" s="184" t="s">
        <v>11392</v>
      </c>
      <c r="K2284" s="184" t="s">
        <v>11391</v>
      </c>
      <c r="L2284" s="8">
        <v>14</v>
      </c>
      <c r="M2284" s="116"/>
      <c r="P22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&lt;tr&gt;&lt;td&gt;61102-4150&lt;/td&gt;&lt;td&gt;400mm waterline, galvanized steel&lt;/td&gt;&lt;td&gt;m&lt;/td&gt;&lt;td&gt;16-INCH WATERLINE, GALVANIZED STEEL&lt;/td&gt;&lt;td&gt;LNFT&lt;/td&gt;&lt;td&gt;0&lt;/td&gt;&lt;td&gt;3&lt;/td&gt;&lt;td&gt;N&lt;/td&gt;&lt;td&gt; &lt;/td&gt;&lt;td&gt;&lt;/td&gt;&lt;/tr&gt;</v>
      </c>
      <c r="Q2284" s="106" t="str">
        <f>IF(PayItems[[#This Row],[Date Added / Modified]]&gt;0,TEXT(PayItems[[#This Row],[Date Added / Modified]],"m/d/yyy"),"")</f>
        <v/>
      </c>
    </row>
    <row r="2285" spans="1:17" x14ac:dyDescent="0.3">
      <c r="A2285" s="6" t="s">
        <v>5009</v>
      </c>
      <c r="B2285" s="8" t="s">
        <v>5010</v>
      </c>
      <c r="C2285" s="6" t="s">
        <v>110</v>
      </c>
      <c r="D2285" s="8" t="s">
        <v>5011</v>
      </c>
      <c r="E2285" s="8" t="s">
        <v>63</v>
      </c>
      <c r="F2285" s="8">
        <v>0</v>
      </c>
      <c r="G2285" s="8">
        <v>3</v>
      </c>
      <c r="H2285" s="6" t="s">
        <v>344</v>
      </c>
      <c r="I2285" s="184" t="s">
        <v>11392</v>
      </c>
      <c r="J2285" s="184" t="s">
        <v>11392</v>
      </c>
      <c r="K2285" s="184" t="s">
        <v>11391</v>
      </c>
      <c r="L2285" s="8">
        <v>14</v>
      </c>
      <c r="M2285" s="116"/>
      <c r="P22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&lt;tr&gt;&lt;td&gt;61102-4200&lt;/td&gt;&lt;td&gt;400mm waterline, polyvinyl chloride (PVC)&lt;/td&gt;&lt;td&gt;m&lt;/td&gt;&lt;td&gt;16-INCH WATERLINE, POLYVINYL CHLORIDE (PVC)&lt;/td&gt;&lt;td&gt;LNFT&lt;/td&gt;&lt;td&gt;0&lt;/td&gt;&lt;td&gt;3&lt;/td&gt;&lt;td&gt;N&lt;/td&gt;&lt;td&gt; &lt;/td&gt;&lt;td&gt;&lt;/td&gt;&lt;/tr&gt;</v>
      </c>
      <c r="Q2285" s="106" t="str">
        <f>IF(PayItems[[#This Row],[Date Added / Modified]]&gt;0,TEXT(PayItems[[#This Row],[Date Added / Modified]],"m/d/yyy"),"")</f>
        <v/>
      </c>
    </row>
    <row r="2286" spans="1:17" x14ac:dyDescent="0.3">
      <c r="A2286" s="6" t="s">
        <v>5012</v>
      </c>
      <c r="B2286" s="8" t="s">
        <v>5013</v>
      </c>
      <c r="C2286" s="6" t="s">
        <v>110</v>
      </c>
      <c r="D2286" s="8" t="s">
        <v>5014</v>
      </c>
      <c r="E2286" s="8" t="s">
        <v>63</v>
      </c>
      <c r="F2286" s="8">
        <v>0</v>
      </c>
      <c r="G2286" s="8">
        <v>3</v>
      </c>
      <c r="H2286" s="6" t="s">
        <v>344</v>
      </c>
      <c r="I2286" s="184" t="s">
        <v>11392</v>
      </c>
      <c r="J2286" s="184" t="s">
        <v>11392</v>
      </c>
      <c r="K2286" s="184" t="s">
        <v>11391</v>
      </c>
      <c r="L2286" s="8">
        <v>14</v>
      </c>
      <c r="M2286" s="116"/>
      <c r="P22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&lt;tr&gt;&lt;td&gt;61102-4250&lt;/td&gt;&lt;td&gt;400mm waterline, ductile iron&lt;/td&gt;&lt;td&gt;m&lt;/td&gt;&lt;td&gt;16-INCH WATERLINE, DUCTILE IRON&lt;/td&gt;&lt;td&gt;LNFT&lt;/td&gt;&lt;td&gt;0&lt;/td&gt;&lt;td&gt;3&lt;/td&gt;&lt;td&gt;N&lt;/td&gt;&lt;td&gt; &lt;/td&gt;&lt;td&gt;&lt;/td&gt;&lt;/tr&gt;</v>
      </c>
      <c r="Q2286" s="106" t="str">
        <f>IF(PayItems[[#This Row],[Date Added / Modified]]&gt;0,TEXT(PayItems[[#This Row],[Date Added / Modified]],"m/d/yyy"),"")</f>
        <v/>
      </c>
    </row>
    <row r="2287" spans="1:17" x14ac:dyDescent="0.3">
      <c r="A2287" s="6" t="s">
        <v>5015</v>
      </c>
      <c r="B2287" s="8" t="s">
        <v>5016</v>
      </c>
      <c r="C2287" s="6" t="s">
        <v>110</v>
      </c>
      <c r="D2287" s="8" t="s">
        <v>5017</v>
      </c>
      <c r="E2287" s="8" t="s">
        <v>63</v>
      </c>
      <c r="F2287" s="8">
        <v>0</v>
      </c>
      <c r="G2287" s="8">
        <v>3</v>
      </c>
      <c r="H2287" s="6" t="s">
        <v>344</v>
      </c>
      <c r="I2287" s="184" t="s">
        <v>11392</v>
      </c>
      <c r="J2287" s="184" t="s">
        <v>11392</v>
      </c>
      <c r="K2287" s="184" t="s">
        <v>11391</v>
      </c>
      <c r="L2287" s="8">
        <v>14</v>
      </c>
      <c r="M2287" s="116"/>
      <c r="P22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&lt;tr&gt;&lt;td&gt;61102-4350&lt;/td&gt;&lt;td&gt;500mm waterline, copper&lt;/td&gt;&lt;td&gt;m&lt;/td&gt;&lt;td&gt;20-INCH WATERLINE, COPPER&lt;/td&gt;&lt;td&gt;LNFT&lt;/td&gt;&lt;td&gt;0&lt;/td&gt;&lt;td&gt;3&lt;/td&gt;&lt;td&gt;N&lt;/td&gt;&lt;td&gt; &lt;/td&gt;&lt;td&gt;&lt;/td&gt;&lt;/tr&gt;</v>
      </c>
      <c r="Q2287" s="106" t="str">
        <f>IF(PayItems[[#This Row],[Date Added / Modified]]&gt;0,TEXT(PayItems[[#This Row],[Date Added / Modified]],"m/d/yyy"),"")</f>
        <v/>
      </c>
    </row>
    <row r="2288" spans="1:17" x14ac:dyDescent="0.3">
      <c r="A2288" s="6" t="s">
        <v>5018</v>
      </c>
      <c r="B2288" s="8" t="s">
        <v>5019</v>
      </c>
      <c r="C2288" s="6" t="s">
        <v>110</v>
      </c>
      <c r="D2288" s="8" t="s">
        <v>5020</v>
      </c>
      <c r="E2288" s="8" t="s">
        <v>63</v>
      </c>
      <c r="F2288" s="8">
        <v>0</v>
      </c>
      <c r="G2288" s="8">
        <v>3</v>
      </c>
      <c r="H2288" s="6" t="s">
        <v>344</v>
      </c>
      <c r="I2288" s="184" t="s">
        <v>11392</v>
      </c>
      <c r="J2288" s="184" t="s">
        <v>11392</v>
      </c>
      <c r="K2288" s="184" t="s">
        <v>11391</v>
      </c>
      <c r="L2288" s="8">
        <v>14</v>
      </c>
      <c r="M2288" s="116"/>
      <c r="P22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&lt;tr&gt;&lt;td&gt;61102-4400&lt;/td&gt;&lt;td&gt;500mm waterline, galvanized steel&lt;/td&gt;&lt;td&gt;m&lt;/td&gt;&lt;td&gt;20-INCH WATERLINE, GALVANIZED STEEL&lt;/td&gt;&lt;td&gt;LNFT&lt;/td&gt;&lt;td&gt;0&lt;/td&gt;&lt;td&gt;3&lt;/td&gt;&lt;td&gt;N&lt;/td&gt;&lt;td&gt; &lt;/td&gt;&lt;td&gt;&lt;/td&gt;&lt;/tr&gt;</v>
      </c>
      <c r="Q2288" s="106" t="str">
        <f>IF(PayItems[[#This Row],[Date Added / Modified]]&gt;0,TEXT(PayItems[[#This Row],[Date Added / Modified]],"m/d/yyy"),"")</f>
        <v/>
      </c>
    </row>
    <row r="2289" spans="1:17" x14ac:dyDescent="0.3">
      <c r="A2289" s="6" t="s">
        <v>5021</v>
      </c>
      <c r="B2289" s="8" t="s">
        <v>5022</v>
      </c>
      <c r="C2289" s="6" t="s">
        <v>110</v>
      </c>
      <c r="D2289" s="8" t="s">
        <v>5023</v>
      </c>
      <c r="E2289" s="8" t="s">
        <v>63</v>
      </c>
      <c r="F2289" s="8">
        <v>0</v>
      </c>
      <c r="G2289" s="8">
        <v>3</v>
      </c>
      <c r="H2289" s="6" t="s">
        <v>344</v>
      </c>
      <c r="I2289" s="184" t="s">
        <v>11392</v>
      </c>
      <c r="J2289" s="184" t="s">
        <v>11392</v>
      </c>
      <c r="K2289" s="184" t="s">
        <v>11391</v>
      </c>
      <c r="L2289" s="8">
        <v>14</v>
      </c>
      <c r="M2289" s="116"/>
      <c r="P22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&lt;tr&gt;&lt;td&gt;61102-4450&lt;/td&gt;&lt;td&gt;500mm waterline, polyvinyl chloride (PVC)&lt;/td&gt;&lt;td&gt;m&lt;/td&gt;&lt;td&gt;20-INCH WATERLINE, POLYVINYL CHLORIDE (PVC)&lt;/td&gt;&lt;td&gt;LNFT&lt;/td&gt;&lt;td&gt;0&lt;/td&gt;&lt;td&gt;3&lt;/td&gt;&lt;td&gt;N&lt;/td&gt;&lt;td&gt; &lt;/td&gt;&lt;td&gt;&lt;/td&gt;&lt;/tr&gt;</v>
      </c>
      <c r="Q2289" s="106" t="str">
        <f>IF(PayItems[[#This Row],[Date Added / Modified]]&gt;0,TEXT(PayItems[[#This Row],[Date Added / Modified]],"m/d/yyy"),"")</f>
        <v/>
      </c>
    </row>
    <row r="2290" spans="1:17" x14ac:dyDescent="0.3">
      <c r="A2290" s="6" t="s">
        <v>5024</v>
      </c>
      <c r="B2290" s="8" t="s">
        <v>5025</v>
      </c>
      <c r="C2290" s="6" t="s">
        <v>110</v>
      </c>
      <c r="D2290" s="8" t="s">
        <v>5026</v>
      </c>
      <c r="E2290" s="8" t="s">
        <v>63</v>
      </c>
      <c r="F2290" s="8">
        <v>0</v>
      </c>
      <c r="G2290" s="8">
        <v>3</v>
      </c>
      <c r="H2290" s="6" t="s">
        <v>344</v>
      </c>
      <c r="I2290" s="184" t="s">
        <v>11392</v>
      </c>
      <c r="J2290" s="184" t="s">
        <v>11392</v>
      </c>
      <c r="K2290" s="184" t="s">
        <v>11391</v>
      </c>
      <c r="L2290" s="8">
        <v>14</v>
      </c>
      <c r="M2290" s="116"/>
      <c r="P22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&lt;tr&gt;&lt;td&gt;61102-4500&lt;/td&gt;&lt;td&gt;500mm waterline, ductile iron&lt;/td&gt;&lt;td&gt;m&lt;/td&gt;&lt;td&gt;20-INCH WATERLINE, DUCTILE IRON&lt;/td&gt;&lt;td&gt;LNFT&lt;/td&gt;&lt;td&gt;0&lt;/td&gt;&lt;td&gt;3&lt;/td&gt;&lt;td&gt;N&lt;/td&gt;&lt;td&gt; &lt;/td&gt;&lt;td&gt;&lt;/td&gt;&lt;/tr&gt;</v>
      </c>
      <c r="Q2290" s="106" t="str">
        <f>IF(PayItems[[#This Row],[Date Added / Modified]]&gt;0,TEXT(PayItems[[#This Row],[Date Added / Modified]],"m/d/yyy"),"")</f>
        <v/>
      </c>
    </row>
    <row r="2291" spans="1:17" x14ac:dyDescent="0.3">
      <c r="A2291" s="6" t="s">
        <v>5027</v>
      </c>
      <c r="B2291" s="8" t="s">
        <v>5028</v>
      </c>
      <c r="C2291" s="6" t="s">
        <v>110</v>
      </c>
      <c r="D2291" s="8" t="s">
        <v>5029</v>
      </c>
      <c r="E2291" s="8" t="s">
        <v>63</v>
      </c>
      <c r="F2291" s="8">
        <v>0</v>
      </c>
      <c r="G2291" s="8">
        <v>3</v>
      </c>
      <c r="H2291" s="6" t="s">
        <v>344</v>
      </c>
      <c r="I2291" s="184" t="s">
        <v>11392</v>
      </c>
      <c r="J2291" s="184" t="s">
        <v>11392</v>
      </c>
      <c r="K2291" s="184" t="s">
        <v>11391</v>
      </c>
      <c r="L2291" s="8">
        <v>14</v>
      </c>
      <c r="M2291" s="116"/>
      <c r="P22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&lt;tr&gt;&lt;td&gt;61102-4600&lt;/td&gt;&lt;td&gt;600mm waterline, copper&lt;/td&gt;&lt;td&gt;m&lt;/td&gt;&lt;td&gt;24-INCH WATERLINE, COPPER&lt;/td&gt;&lt;td&gt;LNFT&lt;/td&gt;&lt;td&gt;0&lt;/td&gt;&lt;td&gt;3&lt;/td&gt;&lt;td&gt;N&lt;/td&gt;&lt;td&gt; &lt;/td&gt;&lt;td&gt;&lt;/td&gt;&lt;/tr&gt;</v>
      </c>
      <c r="Q2291" s="106" t="str">
        <f>IF(PayItems[[#This Row],[Date Added / Modified]]&gt;0,TEXT(PayItems[[#This Row],[Date Added / Modified]],"m/d/yyy"),"")</f>
        <v/>
      </c>
    </row>
    <row r="2292" spans="1:17" x14ac:dyDescent="0.3">
      <c r="A2292" s="6" t="s">
        <v>5030</v>
      </c>
      <c r="B2292" s="8" t="s">
        <v>5031</v>
      </c>
      <c r="C2292" s="6" t="s">
        <v>110</v>
      </c>
      <c r="D2292" s="8" t="s">
        <v>5032</v>
      </c>
      <c r="E2292" s="8" t="s">
        <v>63</v>
      </c>
      <c r="F2292" s="8">
        <v>0</v>
      </c>
      <c r="G2292" s="8">
        <v>3</v>
      </c>
      <c r="H2292" s="6" t="s">
        <v>344</v>
      </c>
      <c r="I2292" s="184" t="s">
        <v>11392</v>
      </c>
      <c r="J2292" s="184" t="s">
        <v>11392</v>
      </c>
      <c r="K2292" s="184" t="s">
        <v>11391</v>
      </c>
      <c r="L2292" s="8">
        <v>14</v>
      </c>
      <c r="M2292" s="116"/>
      <c r="P22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&lt;tr&gt;&lt;td&gt;61102-4650&lt;/td&gt;&lt;td&gt;600mm waterline, galvanized steel&lt;/td&gt;&lt;td&gt;m&lt;/td&gt;&lt;td&gt;24-INCH WATERLINE, GALVANIZED STEEL&lt;/td&gt;&lt;td&gt;LNFT&lt;/td&gt;&lt;td&gt;0&lt;/td&gt;&lt;td&gt;3&lt;/td&gt;&lt;td&gt;N&lt;/td&gt;&lt;td&gt; &lt;/td&gt;&lt;td&gt;&lt;/td&gt;&lt;/tr&gt;</v>
      </c>
      <c r="Q2292" s="106" t="str">
        <f>IF(PayItems[[#This Row],[Date Added / Modified]]&gt;0,TEXT(PayItems[[#This Row],[Date Added / Modified]],"m/d/yyy"),"")</f>
        <v/>
      </c>
    </row>
    <row r="2293" spans="1:17" x14ac:dyDescent="0.3">
      <c r="A2293" s="6" t="s">
        <v>5033</v>
      </c>
      <c r="B2293" s="8" t="s">
        <v>5034</v>
      </c>
      <c r="C2293" s="6" t="s">
        <v>110</v>
      </c>
      <c r="D2293" s="8" t="s">
        <v>5035</v>
      </c>
      <c r="E2293" s="8" t="s">
        <v>63</v>
      </c>
      <c r="F2293" s="8">
        <v>0</v>
      </c>
      <c r="G2293" s="8">
        <v>3</v>
      </c>
      <c r="H2293" s="6" t="s">
        <v>344</v>
      </c>
      <c r="I2293" s="184" t="s">
        <v>11392</v>
      </c>
      <c r="J2293" s="184" t="s">
        <v>11392</v>
      </c>
      <c r="K2293" s="184" t="s">
        <v>11391</v>
      </c>
      <c r="L2293" s="8">
        <v>14</v>
      </c>
      <c r="M2293" s="116"/>
      <c r="P22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&lt;tr&gt;&lt;td&gt;61102-4700&lt;/td&gt;&lt;td&gt;600mm waterline, polyvinyl chloride (PVC)&lt;/td&gt;&lt;td&gt;m&lt;/td&gt;&lt;td&gt;24-INCH WATERLINE, POLYVINYL CHLORIDE (PVC)&lt;/td&gt;&lt;td&gt;LNFT&lt;/td&gt;&lt;td&gt;0&lt;/td&gt;&lt;td&gt;3&lt;/td&gt;&lt;td&gt;N&lt;/td&gt;&lt;td&gt; &lt;/td&gt;&lt;td&gt;&lt;/td&gt;&lt;/tr&gt;</v>
      </c>
      <c r="Q2293" s="106" t="str">
        <f>IF(PayItems[[#This Row],[Date Added / Modified]]&gt;0,TEXT(PayItems[[#This Row],[Date Added / Modified]],"m/d/yyy"),"")</f>
        <v/>
      </c>
    </row>
    <row r="2294" spans="1:17" x14ac:dyDescent="0.3">
      <c r="A2294" s="6" t="s">
        <v>5036</v>
      </c>
      <c r="B2294" s="8" t="s">
        <v>5037</v>
      </c>
      <c r="C2294" s="6" t="s">
        <v>110</v>
      </c>
      <c r="D2294" s="8" t="s">
        <v>5038</v>
      </c>
      <c r="E2294" s="8" t="s">
        <v>63</v>
      </c>
      <c r="F2294" s="8">
        <v>0</v>
      </c>
      <c r="G2294" s="8">
        <v>3</v>
      </c>
      <c r="H2294" s="6" t="s">
        <v>344</v>
      </c>
      <c r="I2294" s="184" t="s">
        <v>11392</v>
      </c>
      <c r="J2294" s="184" t="s">
        <v>11392</v>
      </c>
      <c r="K2294" s="184" t="s">
        <v>11391</v>
      </c>
      <c r="L2294" s="8">
        <v>14</v>
      </c>
      <c r="M2294" s="116"/>
      <c r="P22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&lt;tr&gt;&lt;td&gt;61102-4750&lt;/td&gt;&lt;td&gt;600mm waterline, ductile iron&lt;/td&gt;&lt;td&gt;m&lt;/td&gt;&lt;td&gt;24-INCH WATERLINE, DUCTILE IRON&lt;/td&gt;&lt;td&gt;LNFT&lt;/td&gt;&lt;td&gt;0&lt;/td&gt;&lt;td&gt;3&lt;/td&gt;&lt;td&gt;N&lt;/td&gt;&lt;td&gt; &lt;/td&gt;&lt;td&gt;&lt;/td&gt;&lt;/tr&gt;</v>
      </c>
      <c r="Q2294" s="106" t="str">
        <f>IF(PayItems[[#This Row],[Date Added / Modified]]&gt;0,TEXT(PayItems[[#This Row],[Date Added / Modified]],"m/d/yyy"),"")</f>
        <v/>
      </c>
    </row>
    <row r="2295" spans="1:17" x14ac:dyDescent="0.3">
      <c r="A2295" s="6" t="s">
        <v>5039</v>
      </c>
      <c r="B2295" s="8" t="s">
        <v>5040</v>
      </c>
      <c r="C2295" s="6" t="s">
        <v>110</v>
      </c>
      <c r="D2295" s="8" t="s">
        <v>5041</v>
      </c>
      <c r="E2295" s="8" t="s">
        <v>63</v>
      </c>
      <c r="F2295" s="8">
        <v>0</v>
      </c>
      <c r="G2295" s="8">
        <v>3</v>
      </c>
      <c r="H2295" s="6" t="s">
        <v>344</v>
      </c>
      <c r="I2295" s="184" t="s">
        <v>11392</v>
      </c>
      <c r="J2295" s="184" t="s">
        <v>11392</v>
      </c>
      <c r="K2295" s="184" t="s">
        <v>11391</v>
      </c>
      <c r="L2295" s="8">
        <v>14</v>
      </c>
      <c r="M2295" s="116"/>
      <c r="P22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&lt;tr&gt;&lt;td&gt;61102-4850&lt;/td&gt;&lt;td&gt;750mm waterline, copper&lt;/td&gt;&lt;td&gt;m&lt;/td&gt;&lt;td&gt;30-INCH WATERLINE, COPPER&lt;/td&gt;&lt;td&gt;LNFT&lt;/td&gt;&lt;td&gt;0&lt;/td&gt;&lt;td&gt;3&lt;/td&gt;&lt;td&gt;N&lt;/td&gt;&lt;td&gt; &lt;/td&gt;&lt;td&gt;&lt;/td&gt;&lt;/tr&gt;</v>
      </c>
      <c r="Q2295" s="106" t="str">
        <f>IF(PayItems[[#This Row],[Date Added / Modified]]&gt;0,TEXT(PayItems[[#This Row],[Date Added / Modified]],"m/d/yyy"),"")</f>
        <v/>
      </c>
    </row>
    <row r="2296" spans="1:17" x14ac:dyDescent="0.3">
      <c r="A2296" s="6" t="s">
        <v>5042</v>
      </c>
      <c r="B2296" s="8" t="s">
        <v>5043</v>
      </c>
      <c r="C2296" s="6" t="s">
        <v>110</v>
      </c>
      <c r="D2296" s="8" t="s">
        <v>5044</v>
      </c>
      <c r="E2296" s="8" t="s">
        <v>63</v>
      </c>
      <c r="F2296" s="8">
        <v>0</v>
      </c>
      <c r="G2296" s="8">
        <v>3</v>
      </c>
      <c r="H2296" s="6" t="s">
        <v>344</v>
      </c>
      <c r="I2296" s="184" t="s">
        <v>11392</v>
      </c>
      <c r="J2296" s="184" t="s">
        <v>11392</v>
      </c>
      <c r="K2296" s="184" t="s">
        <v>11391</v>
      </c>
      <c r="L2296" s="8">
        <v>14</v>
      </c>
      <c r="M2296" s="116"/>
      <c r="P22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&lt;tr&gt;&lt;td&gt;61102-4900&lt;/td&gt;&lt;td&gt;750mm waterline, galvanized steel&lt;/td&gt;&lt;td&gt;m&lt;/td&gt;&lt;td&gt;30-INCH WATERLINE, GALVANIZED STEEL&lt;/td&gt;&lt;td&gt;LNFT&lt;/td&gt;&lt;td&gt;0&lt;/td&gt;&lt;td&gt;3&lt;/td&gt;&lt;td&gt;N&lt;/td&gt;&lt;td&gt; &lt;/td&gt;&lt;td&gt;&lt;/td&gt;&lt;/tr&gt;</v>
      </c>
      <c r="Q2296" s="106" t="str">
        <f>IF(PayItems[[#This Row],[Date Added / Modified]]&gt;0,TEXT(PayItems[[#This Row],[Date Added / Modified]],"m/d/yyy"),"")</f>
        <v/>
      </c>
    </row>
    <row r="2297" spans="1:17" x14ac:dyDescent="0.3">
      <c r="A2297" s="6" t="s">
        <v>5045</v>
      </c>
      <c r="B2297" s="8" t="s">
        <v>5046</v>
      </c>
      <c r="C2297" s="6" t="s">
        <v>110</v>
      </c>
      <c r="D2297" s="8" t="s">
        <v>5047</v>
      </c>
      <c r="E2297" s="8" t="s">
        <v>63</v>
      </c>
      <c r="F2297" s="8">
        <v>0</v>
      </c>
      <c r="G2297" s="8">
        <v>3</v>
      </c>
      <c r="H2297" s="6" t="s">
        <v>344</v>
      </c>
      <c r="I2297" s="184" t="s">
        <v>11392</v>
      </c>
      <c r="J2297" s="184" t="s">
        <v>11392</v>
      </c>
      <c r="K2297" s="184" t="s">
        <v>11391</v>
      </c>
      <c r="L2297" s="8">
        <v>14</v>
      </c>
      <c r="M2297" s="116"/>
      <c r="P22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&lt;tr&gt;&lt;td&gt;61102-4950&lt;/td&gt;&lt;td&gt;750mm waterline, polyvinyl chloride (PVC)&lt;/td&gt;&lt;td&gt;m&lt;/td&gt;&lt;td&gt;30-INCH WATERLINE, POLYVINYL CHLORIDE (PVC)&lt;/td&gt;&lt;td&gt;LNFT&lt;/td&gt;&lt;td&gt;0&lt;/td&gt;&lt;td&gt;3&lt;/td&gt;&lt;td&gt;N&lt;/td&gt;&lt;td&gt; &lt;/td&gt;&lt;td&gt;&lt;/td&gt;&lt;/tr&gt;</v>
      </c>
      <c r="Q2297" s="106" t="str">
        <f>IF(PayItems[[#This Row],[Date Added / Modified]]&gt;0,TEXT(PayItems[[#This Row],[Date Added / Modified]],"m/d/yyy"),"")</f>
        <v/>
      </c>
    </row>
    <row r="2298" spans="1:17" x14ac:dyDescent="0.3">
      <c r="A2298" s="6" t="s">
        <v>5048</v>
      </c>
      <c r="B2298" s="8" t="s">
        <v>5049</v>
      </c>
      <c r="C2298" s="6" t="s">
        <v>110</v>
      </c>
      <c r="D2298" s="8" t="s">
        <v>5050</v>
      </c>
      <c r="E2298" s="8" t="s">
        <v>63</v>
      </c>
      <c r="F2298" s="8">
        <v>0</v>
      </c>
      <c r="G2298" s="8">
        <v>3</v>
      </c>
      <c r="H2298" s="6" t="s">
        <v>344</v>
      </c>
      <c r="I2298" s="184" t="s">
        <v>11392</v>
      </c>
      <c r="J2298" s="184" t="s">
        <v>11392</v>
      </c>
      <c r="K2298" s="184" t="s">
        <v>11391</v>
      </c>
      <c r="L2298" s="8">
        <v>14</v>
      </c>
      <c r="M2298" s="116"/>
      <c r="P22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&lt;tr&gt;&lt;td&gt;61102-5000&lt;/td&gt;&lt;td&gt;750mm waterline, ductile iron&lt;/td&gt;&lt;td&gt;m&lt;/td&gt;&lt;td&gt;30-INCH WATERLINE, DUCTILE IRON&lt;/td&gt;&lt;td&gt;LNFT&lt;/td&gt;&lt;td&gt;0&lt;/td&gt;&lt;td&gt;3&lt;/td&gt;&lt;td&gt;N&lt;/td&gt;&lt;td&gt; &lt;/td&gt;&lt;td&gt;&lt;/td&gt;&lt;/tr&gt;</v>
      </c>
      <c r="Q2298" s="106" t="str">
        <f>IF(PayItems[[#This Row],[Date Added / Modified]]&gt;0,TEXT(PayItems[[#This Row],[Date Added / Modified]],"m/d/yyy"),"")</f>
        <v/>
      </c>
    </row>
    <row r="2299" spans="1:17" x14ac:dyDescent="0.3">
      <c r="A2299" s="6" t="s">
        <v>5051</v>
      </c>
      <c r="B2299" s="8" t="s">
        <v>5052</v>
      </c>
      <c r="C2299" s="6" t="s">
        <v>110</v>
      </c>
      <c r="D2299" s="8" t="s">
        <v>5053</v>
      </c>
      <c r="E2299" s="8" t="s">
        <v>63</v>
      </c>
      <c r="F2299" s="8">
        <v>0</v>
      </c>
      <c r="G2299" s="8">
        <v>3</v>
      </c>
      <c r="H2299" s="6" t="s">
        <v>344</v>
      </c>
      <c r="I2299" s="184" t="s">
        <v>11392</v>
      </c>
      <c r="J2299" s="184" t="s">
        <v>11392</v>
      </c>
      <c r="K2299" s="184" t="s">
        <v>11391</v>
      </c>
      <c r="L2299" s="8">
        <v>14</v>
      </c>
      <c r="M2299" s="116"/>
      <c r="P22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&lt;tr&gt;&lt;td&gt;61102-5100&lt;/td&gt;&lt;td&gt;900mm waterline, copper&lt;/td&gt;&lt;td&gt;m&lt;/td&gt;&lt;td&gt;36-INCH WATERLINE, COPPER&lt;/td&gt;&lt;td&gt;LNFT&lt;/td&gt;&lt;td&gt;0&lt;/td&gt;&lt;td&gt;3&lt;/td&gt;&lt;td&gt;N&lt;/td&gt;&lt;td&gt; &lt;/td&gt;&lt;td&gt;&lt;/td&gt;&lt;/tr&gt;</v>
      </c>
      <c r="Q2299" s="106" t="str">
        <f>IF(PayItems[[#This Row],[Date Added / Modified]]&gt;0,TEXT(PayItems[[#This Row],[Date Added / Modified]],"m/d/yyy"),"")</f>
        <v/>
      </c>
    </row>
    <row r="2300" spans="1:17" x14ac:dyDescent="0.3">
      <c r="A2300" s="6" t="s">
        <v>5054</v>
      </c>
      <c r="B2300" s="8" t="s">
        <v>5055</v>
      </c>
      <c r="C2300" s="6" t="s">
        <v>110</v>
      </c>
      <c r="D2300" s="8" t="s">
        <v>5056</v>
      </c>
      <c r="E2300" s="8" t="s">
        <v>63</v>
      </c>
      <c r="F2300" s="8">
        <v>0</v>
      </c>
      <c r="G2300" s="8">
        <v>3</v>
      </c>
      <c r="H2300" s="6" t="s">
        <v>344</v>
      </c>
      <c r="I2300" s="184" t="s">
        <v>11392</v>
      </c>
      <c r="J2300" s="184" t="s">
        <v>11392</v>
      </c>
      <c r="K2300" s="184" t="s">
        <v>11391</v>
      </c>
      <c r="L2300" s="8">
        <v>14</v>
      </c>
      <c r="M2300" s="116"/>
      <c r="P23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&lt;tr&gt;&lt;td&gt;61102-5150&lt;/td&gt;&lt;td&gt;900mm waterline, galvanized steel&lt;/td&gt;&lt;td&gt;m&lt;/td&gt;&lt;td&gt;36-INCH WATERLINE, GALVANIZED STEEL&lt;/td&gt;&lt;td&gt;LNFT&lt;/td&gt;&lt;td&gt;0&lt;/td&gt;&lt;td&gt;3&lt;/td&gt;&lt;td&gt;N&lt;/td&gt;&lt;td&gt; &lt;/td&gt;&lt;td&gt;&lt;/td&gt;&lt;/tr&gt;</v>
      </c>
      <c r="Q2300" s="106" t="str">
        <f>IF(PayItems[[#This Row],[Date Added / Modified]]&gt;0,TEXT(PayItems[[#This Row],[Date Added / Modified]],"m/d/yyy"),"")</f>
        <v/>
      </c>
    </row>
    <row r="2301" spans="1:17" x14ac:dyDescent="0.3">
      <c r="A2301" s="6" t="s">
        <v>5057</v>
      </c>
      <c r="B2301" s="8" t="s">
        <v>5058</v>
      </c>
      <c r="C2301" s="6" t="s">
        <v>110</v>
      </c>
      <c r="D2301" s="8" t="s">
        <v>5059</v>
      </c>
      <c r="E2301" s="8" t="s">
        <v>63</v>
      </c>
      <c r="F2301" s="8">
        <v>0</v>
      </c>
      <c r="G2301" s="8">
        <v>3</v>
      </c>
      <c r="H2301" s="6" t="s">
        <v>344</v>
      </c>
      <c r="I2301" s="184" t="s">
        <v>11392</v>
      </c>
      <c r="J2301" s="184" t="s">
        <v>11392</v>
      </c>
      <c r="K2301" s="184" t="s">
        <v>11391</v>
      </c>
      <c r="L2301" s="8">
        <v>14</v>
      </c>
      <c r="M2301" s="116"/>
      <c r="P23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&lt;tr&gt;&lt;td&gt;61102-5200&lt;/td&gt;&lt;td&gt;900mm waterline, polyvinyl chloride (PVC)&lt;/td&gt;&lt;td&gt;m&lt;/td&gt;&lt;td&gt;36-INCH WATERLINE, POLYVINYL CHLORIDE (PVC)&lt;/td&gt;&lt;td&gt;LNFT&lt;/td&gt;&lt;td&gt;0&lt;/td&gt;&lt;td&gt;3&lt;/td&gt;&lt;td&gt;N&lt;/td&gt;&lt;td&gt; &lt;/td&gt;&lt;td&gt;&lt;/td&gt;&lt;/tr&gt;</v>
      </c>
      <c r="Q2301" s="106" t="str">
        <f>IF(PayItems[[#This Row],[Date Added / Modified]]&gt;0,TEXT(PayItems[[#This Row],[Date Added / Modified]],"m/d/yyy"),"")</f>
        <v/>
      </c>
    </row>
    <row r="2302" spans="1:17" x14ac:dyDescent="0.3">
      <c r="A2302" s="6" t="s">
        <v>5060</v>
      </c>
      <c r="B2302" s="8" t="s">
        <v>5061</v>
      </c>
      <c r="C2302" s="6" t="s">
        <v>110</v>
      </c>
      <c r="D2302" s="8" t="s">
        <v>5062</v>
      </c>
      <c r="E2302" s="8" t="s">
        <v>63</v>
      </c>
      <c r="F2302" s="8">
        <v>0</v>
      </c>
      <c r="G2302" s="8">
        <v>3</v>
      </c>
      <c r="H2302" s="6" t="s">
        <v>344</v>
      </c>
      <c r="I2302" s="184" t="s">
        <v>11392</v>
      </c>
      <c r="J2302" s="184" t="s">
        <v>11392</v>
      </c>
      <c r="K2302" s="184" t="s">
        <v>11391</v>
      </c>
      <c r="L2302" s="8">
        <v>14</v>
      </c>
      <c r="M2302" s="116"/>
      <c r="P23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&lt;tr&gt;&lt;td&gt;61102-5250&lt;/td&gt;&lt;td&gt;900mm waterline, ductile iron&lt;/td&gt;&lt;td&gt;m&lt;/td&gt;&lt;td&gt;36-INCH WATERLINE, DUCTILE IRON&lt;/td&gt;&lt;td&gt;LNFT&lt;/td&gt;&lt;td&gt;0&lt;/td&gt;&lt;td&gt;3&lt;/td&gt;&lt;td&gt;N&lt;/td&gt;&lt;td&gt; &lt;/td&gt;&lt;td&gt;&lt;/td&gt;&lt;/tr&gt;</v>
      </c>
      <c r="Q2302" s="106" t="str">
        <f>IF(PayItems[[#This Row],[Date Added / Modified]]&gt;0,TEXT(PayItems[[#This Row],[Date Added / Modified]],"m/d/yyy"),"")</f>
        <v/>
      </c>
    </row>
    <row r="2303" spans="1:17" x14ac:dyDescent="0.3">
      <c r="A2303" s="6" t="s">
        <v>5063</v>
      </c>
      <c r="B2303" s="8" t="s">
        <v>5064</v>
      </c>
      <c r="C2303" s="6" t="s">
        <v>110</v>
      </c>
      <c r="D2303" s="8" t="s">
        <v>5065</v>
      </c>
      <c r="E2303" s="8" t="s">
        <v>63</v>
      </c>
      <c r="F2303" s="8">
        <v>0</v>
      </c>
      <c r="G2303" s="8">
        <v>3</v>
      </c>
      <c r="H2303" s="6" t="s">
        <v>344</v>
      </c>
      <c r="I2303" s="184" t="s">
        <v>11392</v>
      </c>
      <c r="J2303" s="184" t="s">
        <v>11392</v>
      </c>
      <c r="K2303" s="184" t="s">
        <v>11391</v>
      </c>
      <c r="L2303" s="8">
        <v>14</v>
      </c>
      <c r="M2303" s="116"/>
      <c r="P23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&lt;tr&gt;&lt;td&gt;61102-5350&lt;/td&gt;&lt;td&gt;1050mm waterline, copper&lt;/td&gt;&lt;td&gt;m&lt;/td&gt;&lt;td&gt;42-INCH WATERLINE, COPPER&lt;/td&gt;&lt;td&gt;LNFT&lt;/td&gt;&lt;td&gt;0&lt;/td&gt;&lt;td&gt;3&lt;/td&gt;&lt;td&gt;N&lt;/td&gt;&lt;td&gt; &lt;/td&gt;&lt;td&gt;&lt;/td&gt;&lt;/tr&gt;</v>
      </c>
      <c r="Q2303" s="106" t="str">
        <f>IF(PayItems[[#This Row],[Date Added / Modified]]&gt;0,TEXT(PayItems[[#This Row],[Date Added / Modified]],"m/d/yyy"),"")</f>
        <v/>
      </c>
    </row>
    <row r="2304" spans="1:17" x14ac:dyDescent="0.3">
      <c r="A2304" s="6" t="s">
        <v>5066</v>
      </c>
      <c r="B2304" s="8" t="s">
        <v>5067</v>
      </c>
      <c r="C2304" s="6" t="s">
        <v>110</v>
      </c>
      <c r="D2304" s="8" t="s">
        <v>5068</v>
      </c>
      <c r="E2304" s="8" t="s">
        <v>63</v>
      </c>
      <c r="F2304" s="8">
        <v>0</v>
      </c>
      <c r="G2304" s="8">
        <v>3</v>
      </c>
      <c r="H2304" s="6" t="s">
        <v>344</v>
      </c>
      <c r="I2304" s="184" t="s">
        <v>11392</v>
      </c>
      <c r="J2304" s="184" t="s">
        <v>11392</v>
      </c>
      <c r="K2304" s="184" t="s">
        <v>11391</v>
      </c>
      <c r="L2304" s="8">
        <v>14</v>
      </c>
      <c r="M2304" s="116"/>
      <c r="P23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&lt;tr&gt;&lt;td&gt;61102-5400&lt;/td&gt;&lt;td&gt;1050mm waterline, galvanized steel&lt;/td&gt;&lt;td&gt;m&lt;/td&gt;&lt;td&gt;42-INCH WATERLINE, GALVANIZED STEEL&lt;/td&gt;&lt;td&gt;LNFT&lt;/td&gt;&lt;td&gt;0&lt;/td&gt;&lt;td&gt;3&lt;/td&gt;&lt;td&gt;N&lt;/td&gt;&lt;td&gt; &lt;/td&gt;&lt;td&gt;&lt;/td&gt;&lt;/tr&gt;</v>
      </c>
      <c r="Q2304" s="106" t="str">
        <f>IF(PayItems[[#This Row],[Date Added / Modified]]&gt;0,TEXT(PayItems[[#This Row],[Date Added / Modified]],"m/d/yyy"),"")</f>
        <v/>
      </c>
    </row>
    <row r="2305" spans="1:17" x14ac:dyDescent="0.3">
      <c r="A2305" s="6" t="s">
        <v>5069</v>
      </c>
      <c r="B2305" s="8" t="s">
        <v>5070</v>
      </c>
      <c r="C2305" s="6" t="s">
        <v>110</v>
      </c>
      <c r="D2305" s="8" t="s">
        <v>5071</v>
      </c>
      <c r="E2305" s="8" t="s">
        <v>63</v>
      </c>
      <c r="F2305" s="8">
        <v>0</v>
      </c>
      <c r="G2305" s="8">
        <v>3</v>
      </c>
      <c r="H2305" s="6" t="s">
        <v>344</v>
      </c>
      <c r="I2305" s="184" t="s">
        <v>11392</v>
      </c>
      <c r="J2305" s="184" t="s">
        <v>11392</v>
      </c>
      <c r="K2305" s="184" t="s">
        <v>11391</v>
      </c>
      <c r="L2305" s="8">
        <v>14</v>
      </c>
      <c r="M2305" s="116"/>
      <c r="P23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&lt;tr&gt;&lt;td&gt;61102-5450&lt;/td&gt;&lt;td&gt;1050mm waterline, polyvinyl chloride (PVC)&lt;/td&gt;&lt;td&gt;m&lt;/td&gt;&lt;td&gt;42-INCH WATERLINE, POLYVINYL CHLORIDE (PVC)&lt;/td&gt;&lt;td&gt;LNFT&lt;/td&gt;&lt;td&gt;0&lt;/td&gt;&lt;td&gt;3&lt;/td&gt;&lt;td&gt;N&lt;/td&gt;&lt;td&gt; &lt;/td&gt;&lt;td&gt;&lt;/td&gt;&lt;/tr&gt;</v>
      </c>
      <c r="Q2305" s="106" t="str">
        <f>IF(PayItems[[#This Row],[Date Added / Modified]]&gt;0,TEXT(PayItems[[#This Row],[Date Added / Modified]],"m/d/yyy"),"")</f>
        <v/>
      </c>
    </row>
    <row r="2306" spans="1:17" x14ac:dyDescent="0.3">
      <c r="A2306" s="6" t="s">
        <v>5072</v>
      </c>
      <c r="B2306" s="8" t="s">
        <v>5073</v>
      </c>
      <c r="C2306" s="6" t="s">
        <v>110</v>
      </c>
      <c r="D2306" s="8" t="s">
        <v>5074</v>
      </c>
      <c r="E2306" s="8" t="s">
        <v>63</v>
      </c>
      <c r="F2306" s="8">
        <v>0</v>
      </c>
      <c r="G2306" s="8">
        <v>3</v>
      </c>
      <c r="H2306" s="6" t="s">
        <v>344</v>
      </c>
      <c r="I2306" s="184" t="s">
        <v>11392</v>
      </c>
      <c r="J2306" s="184" t="s">
        <v>11392</v>
      </c>
      <c r="K2306" s="184" t="s">
        <v>11391</v>
      </c>
      <c r="L2306" s="8">
        <v>14</v>
      </c>
      <c r="M2306" s="116"/>
      <c r="P23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&lt;tr&gt;&lt;td&gt;61102-5500&lt;/td&gt;&lt;td&gt;1050mm waterline, ductile iron&lt;/td&gt;&lt;td&gt;m&lt;/td&gt;&lt;td&gt;42-INCH WATERLINE, DUCTILE IRON&lt;/td&gt;&lt;td&gt;LNFT&lt;/td&gt;&lt;td&gt;0&lt;/td&gt;&lt;td&gt;3&lt;/td&gt;&lt;td&gt;N&lt;/td&gt;&lt;td&gt; &lt;/td&gt;&lt;td&gt;&lt;/td&gt;&lt;/tr&gt;</v>
      </c>
      <c r="Q2306" s="106" t="str">
        <f>IF(PayItems[[#This Row],[Date Added / Modified]]&gt;0,TEXT(PayItems[[#This Row],[Date Added / Modified]],"m/d/yyy"),"")</f>
        <v/>
      </c>
    </row>
    <row r="2307" spans="1:17" x14ac:dyDescent="0.3">
      <c r="A2307" s="6" t="s">
        <v>5075</v>
      </c>
      <c r="B2307" s="8" t="s">
        <v>10184</v>
      </c>
      <c r="C2307" s="6" t="s">
        <v>110</v>
      </c>
      <c r="D2307" s="8" t="s">
        <v>10455</v>
      </c>
      <c r="E2307" s="8" t="s">
        <v>63</v>
      </c>
      <c r="F2307" s="8">
        <v>0</v>
      </c>
      <c r="G2307" s="8">
        <v>3</v>
      </c>
      <c r="H2307" s="6" t="s">
        <v>344</v>
      </c>
      <c r="I2307" s="184" t="s">
        <v>11392</v>
      </c>
      <c r="J2307" s="184" t="s">
        <v>11392</v>
      </c>
      <c r="K2307" s="184" t="s">
        <v>11391</v>
      </c>
      <c r="L2307" s="8">
        <v>14</v>
      </c>
      <c r="M2307" s="116"/>
      <c r="P23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&lt;tr&gt;&lt;td&gt;61103-0100&lt;/td&gt;&lt;td&gt;100mm encasement pipe, galvanized steel&lt;/td&gt;&lt;td&gt;m&lt;/td&gt;&lt;td&gt;4-INCH ENCASEMENT PIPE, GALVANIZED STEEL&lt;/td&gt;&lt;td&gt;LNFT&lt;/td&gt;&lt;td&gt;0&lt;/td&gt;&lt;td&gt;3&lt;/td&gt;&lt;td&gt;N&lt;/td&gt;&lt;td&gt; &lt;/td&gt;&lt;td&gt;&lt;/td&gt;&lt;/tr&gt;</v>
      </c>
      <c r="Q2307" s="106" t="str">
        <f>IF(PayItems[[#This Row],[Date Added / Modified]]&gt;0,TEXT(PayItems[[#This Row],[Date Added / Modified]],"m/d/yyy"),"")</f>
        <v/>
      </c>
    </row>
    <row r="2308" spans="1:17" x14ac:dyDescent="0.3">
      <c r="A2308" s="6" t="s">
        <v>5076</v>
      </c>
      <c r="B2308" s="8" t="s">
        <v>5077</v>
      </c>
      <c r="C2308" s="6" t="s">
        <v>110</v>
      </c>
      <c r="D2308" s="8" t="s">
        <v>5078</v>
      </c>
      <c r="E2308" s="8" t="s">
        <v>63</v>
      </c>
      <c r="F2308" s="8">
        <v>0</v>
      </c>
      <c r="G2308" s="8">
        <v>3</v>
      </c>
      <c r="H2308" s="6" t="s">
        <v>344</v>
      </c>
      <c r="I2308" s="184" t="s">
        <v>11392</v>
      </c>
      <c r="J2308" s="184" t="s">
        <v>11392</v>
      </c>
      <c r="K2308" s="184" t="s">
        <v>11391</v>
      </c>
      <c r="L2308" s="8">
        <v>14</v>
      </c>
      <c r="M2308" s="116"/>
      <c r="P23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&lt;tr&gt;&lt;td&gt;61103-0200&lt;/td&gt;&lt;td&gt;100mm encasement pipe, polyvinyl chloride (PVC)&lt;/td&gt;&lt;td&gt;m&lt;/td&gt;&lt;td&gt;4-INCH ENCASEMENT PIPE, POLYVINYL CHLORIDE (PVC)&lt;/td&gt;&lt;td&gt;LNFT&lt;/td&gt;&lt;td&gt;0&lt;/td&gt;&lt;td&gt;3&lt;/td&gt;&lt;td&gt;N&lt;/td&gt;&lt;td&gt; &lt;/td&gt;&lt;td&gt;&lt;/td&gt;&lt;/tr&gt;</v>
      </c>
      <c r="Q2308" s="106" t="str">
        <f>IF(PayItems[[#This Row],[Date Added / Modified]]&gt;0,TEXT(PayItems[[#This Row],[Date Added / Modified]],"m/d/yyy"),"")</f>
        <v/>
      </c>
    </row>
    <row r="2309" spans="1:17" x14ac:dyDescent="0.3">
      <c r="A2309" s="6" t="s">
        <v>5079</v>
      </c>
      <c r="B2309" s="8" t="s">
        <v>10185</v>
      </c>
      <c r="C2309" s="6" t="s">
        <v>110</v>
      </c>
      <c r="D2309" s="8" t="s">
        <v>10456</v>
      </c>
      <c r="E2309" s="8" t="s">
        <v>63</v>
      </c>
      <c r="F2309" s="8">
        <v>0</v>
      </c>
      <c r="G2309" s="8">
        <v>3</v>
      </c>
      <c r="H2309" s="6" t="s">
        <v>344</v>
      </c>
      <c r="I2309" s="184" t="s">
        <v>11392</v>
      </c>
      <c r="J2309" s="184" t="s">
        <v>11392</v>
      </c>
      <c r="K2309" s="184" t="s">
        <v>11391</v>
      </c>
      <c r="L2309" s="8">
        <v>14</v>
      </c>
      <c r="M2309" s="116"/>
      <c r="P23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&lt;tr&gt;&lt;td&gt;61103-0300&lt;/td&gt;&lt;td&gt;125mm encasement pipe, galvanized steel&lt;/td&gt;&lt;td&gt;m&lt;/td&gt;&lt;td&gt;5-INCH ENCASEMENT PIPE, GALVANIZED STEEL&lt;/td&gt;&lt;td&gt;LNFT&lt;/td&gt;&lt;td&gt;0&lt;/td&gt;&lt;td&gt;3&lt;/td&gt;&lt;td&gt;N&lt;/td&gt;&lt;td&gt; &lt;/td&gt;&lt;td&gt;&lt;/td&gt;&lt;/tr&gt;</v>
      </c>
      <c r="Q2309" s="106" t="str">
        <f>IF(PayItems[[#This Row],[Date Added / Modified]]&gt;0,TEXT(PayItems[[#This Row],[Date Added / Modified]],"m/d/yyy"),"")</f>
        <v/>
      </c>
    </row>
    <row r="2310" spans="1:17" x14ac:dyDescent="0.3">
      <c r="A2310" s="6" t="s">
        <v>5080</v>
      </c>
      <c r="B2310" s="8" t="s">
        <v>5081</v>
      </c>
      <c r="C2310" s="6" t="s">
        <v>110</v>
      </c>
      <c r="D2310" s="8" t="s">
        <v>5082</v>
      </c>
      <c r="E2310" s="8" t="s">
        <v>63</v>
      </c>
      <c r="F2310" s="8">
        <v>0</v>
      </c>
      <c r="G2310" s="8">
        <v>3</v>
      </c>
      <c r="H2310" s="6" t="s">
        <v>344</v>
      </c>
      <c r="I2310" s="184" t="s">
        <v>11392</v>
      </c>
      <c r="J2310" s="184" t="s">
        <v>11392</v>
      </c>
      <c r="K2310" s="184" t="s">
        <v>11391</v>
      </c>
      <c r="L2310" s="8">
        <v>14</v>
      </c>
      <c r="M2310" s="116"/>
      <c r="P23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&lt;tr&gt;&lt;td&gt;61103-0400&lt;/td&gt;&lt;td&gt;125mm encasement pipe, polyvinyl chloride (PVC)&lt;/td&gt;&lt;td&gt;m&lt;/td&gt;&lt;td&gt;5-INCH ENCASEMENT PIPE, POLYVINYL CHLORIDE (PVC)&lt;/td&gt;&lt;td&gt;LNFT&lt;/td&gt;&lt;td&gt;0&lt;/td&gt;&lt;td&gt;3&lt;/td&gt;&lt;td&gt;N&lt;/td&gt;&lt;td&gt; &lt;/td&gt;&lt;td&gt;&lt;/td&gt;&lt;/tr&gt;</v>
      </c>
      <c r="Q2310" s="106" t="str">
        <f>IF(PayItems[[#This Row],[Date Added / Modified]]&gt;0,TEXT(PayItems[[#This Row],[Date Added / Modified]],"m/d/yyy"),"")</f>
        <v/>
      </c>
    </row>
    <row r="2311" spans="1:17" x14ac:dyDescent="0.3">
      <c r="A2311" s="6" t="s">
        <v>5083</v>
      </c>
      <c r="B2311" s="8" t="s">
        <v>10186</v>
      </c>
      <c r="C2311" s="6" t="s">
        <v>110</v>
      </c>
      <c r="D2311" s="8" t="s">
        <v>10457</v>
      </c>
      <c r="E2311" s="8" t="s">
        <v>63</v>
      </c>
      <c r="F2311" s="8">
        <v>0</v>
      </c>
      <c r="G2311" s="8">
        <v>3</v>
      </c>
      <c r="H2311" s="6" t="s">
        <v>344</v>
      </c>
      <c r="I2311" s="184" t="s">
        <v>11392</v>
      </c>
      <c r="J2311" s="184" t="s">
        <v>11392</v>
      </c>
      <c r="K2311" s="184" t="s">
        <v>11391</v>
      </c>
      <c r="L2311" s="8">
        <v>14</v>
      </c>
      <c r="M2311" s="116"/>
      <c r="P23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&lt;tr&gt;&lt;td&gt;61103-0500&lt;/td&gt;&lt;td&gt;150mm encasement pipe, galvanized steel&lt;/td&gt;&lt;td&gt;m&lt;/td&gt;&lt;td&gt;6-INCH ENCASEMENT PIPE, GALVANIZED STEEL&lt;/td&gt;&lt;td&gt;LNFT&lt;/td&gt;&lt;td&gt;0&lt;/td&gt;&lt;td&gt;3&lt;/td&gt;&lt;td&gt;N&lt;/td&gt;&lt;td&gt; &lt;/td&gt;&lt;td&gt;&lt;/td&gt;&lt;/tr&gt;</v>
      </c>
      <c r="Q2311" s="106" t="str">
        <f>IF(PayItems[[#This Row],[Date Added / Modified]]&gt;0,TEXT(PayItems[[#This Row],[Date Added / Modified]],"m/d/yyy"),"")</f>
        <v/>
      </c>
    </row>
    <row r="2312" spans="1:17" x14ac:dyDescent="0.3">
      <c r="A2312" s="6" t="s">
        <v>5084</v>
      </c>
      <c r="B2312" s="8" t="s">
        <v>5085</v>
      </c>
      <c r="C2312" s="6" t="s">
        <v>110</v>
      </c>
      <c r="D2312" s="8" t="s">
        <v>5086</v>
      </c>
      <c r="E2312" s="8" t="s">
        <v>63</v>
      </c>
      <c r="F2312" s="8">
        <v>0</v>
      </c>
      <c r="G2312" s="8">
        <v>3</v>
      </c>
      <c r="H2312" s="6" t="s">
        <v>344</v>
      </c>
      <c r="I2312" s="184" t="s">
        <v>11392</v>
      </c>
      <c r="J2312" s="184" t="s">
        <v>11392</v>
      </c>
      <c r="K2312" s="184" t="s">
        <v>11391</v>
      </c>
      <c r="L2312" s="8">
        <v>14</v>
      </c>
      <c r="M2312" s="116"/>
      <c r="P23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&lt;tr&gt;&lt;td&gt;61103-0600&lt;/td&gt;&lt;td&gt;150mm encasement pipe, polyvinyl chloride (PVC)&lt;/td&gt;&lt;td&gt;m&lt;/td&gt;&lt;td&gt;6-INCH ENCASEMENT PIPE, POLYVINYL CHLORIDE (PVC)&lt;/td&gt;&lt;td&gt;LNFT&lt;/td&gt;&lt;td&gt;0&lt;/td&gt;&lt;td&gt;3&lt;/td&gt;&lt;td&gt;N&lt;/td&gt;&lt;td&gt; &lt;/td&gt;&lt;td&gt;&lt;/td&gt;&lt;/tr&gt;</v>
      </c>
      <c r="Q2312" s="106" t="str">
        <f>IF(PayItems[[#This Row],[Date Added / Modified]]&gt;0,TEXT(PayItems[[#This Row],[Date Added / Modified]],"m/d/yyy"),"")</f>
        <v/>
      </c>
    </row>
    <row r="2313" spans="1:17" x14ac:dyDescent="0.3">
      <c r="A2313" s="6" t="s">
        <v>5087</v>
      </c>
      <c r="B2313" s="8" t="s">
        <v>10187</v>
      </c>
      <c r="C2313" s="6" t="s">
        <v>110</v>
      </c>
      <c r="D2313" s="8" t="s">
        <v>10458</v>
      </c>
      <c r="E2313" s="8" t="s">
        <v>63</v>
      </c>
      <c r="F2313" s="8">
        <v>0</v>
      </c>
      <c r="G2313" s="8">
        <v>3</v>
      </c>
      <c r="H2313" s="6" t="s">
        <v>344</v>
      </c>
      <c r="I2313" s="184" t="s">
        <v>11392</v>
      </c>
      <c r="J2313" s="184" t="s">
        <v>11392</v>
      </c>
      <c r="K2313" s="184" t="s">
        <v>11391</v>
      </c>
      <c r="L2313" s="8">
        <v>14</v>
      </c>
      <c r="M2313" s="116"/>
      <c r="P23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&lt;tr&gt;&lt;td&gt;61103-0700&lt;/td&gt;&lt;td&gt;200mm encasement pipe, galvanized steel&lt;/td&gt;&lt;td&gt;m&lt;/td&gt;&lt;td&gt;8-INCH ENCASEMENT PIPE, GALVANIZED STEEL&lt;/td&gt;&lt;td&gt;LNFT&lt;/td&gt;&lt;td&gt;0&lt;/td&gt;&lt;td&gt;3&lt;/td&gt;&lt;td&gt;N&lt;/td&gt;&lt;td&gt; &lt;/td&gt;&lt;td&gt;&lt;/td&gt;&lt;/tr&gt;</v>
      </c>
      <c r="Q2313" s="106" t="str">
        <f>IF(PayItems[[#This Row],[Date Added / Modified]]&gt;0,TEXT(PayItems[[#This Row],[Date Added / Modified]],"m/d/yyy"),"")</f>
        <v/>
      </c>
    </row>
    <row r="2314" spans="1:17" x14ac:dyDescent="0.3">
      <c r="A2314" s="6" t="s">
        <v>5088</v>
      </c>
      <c r="B2314" s="8" t="s">
        <v>5089</v>
      </c>
      <c r="C2314" s="6" t="s">
        <v>110</v>
      </c>
      <c r="D2314" s="8" t="s">
        <v>5090</v>
      </c>
      <c r="E2314" s="8" t="s">
        <v>63</v>
      </c>
      <c r="F2314" s="8">
        <v>0</v>
      </c>
      <c r="G2314" s="8">
        <v>3</v>
      </c>
      <c r="H2314" s="6" t="s">
        <v>344</v>
      </c>
      <c r="I2314" s="184" t="s">
        <v>11392</v>
      </c>
      <c r="J2314" s="184" t="s">
        <v>11392</v>
      </c>
      <c r="K2314" s="184" t="s">
        <v>11391</v>
      </c>
      <c r="L2314" s="8">
        <v>14</v>
      </c>
      <c r="M2314" s="116"/>
      <c r="P23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&lt;tr&gt;&lt;td&gt;61103-0800&lt;/td&gt;&lt;td&gt;200mm encasement pipe, polyvinyl chloride (PVC)&lt;/td&gt;&lt;td&gt;m&lt;/td&gt;&lt;td&gt;8-INCH ENCASEMENT PIPE, POLYVINYL CHLORIDE (PVC)&lt;/td&gt;&lt;td&gt;LNFT&lt;/td&gt;&lt;td&gt;0&lt;/td&gt;&lt;td&gt;3&lt;/td&gt;&lt;td&gt;N&lt;/td&gt;&lt;td&gt; &lt;/td&gt;&lt;td&gt;&lt;/td&gt;&lt;/tr&gt;</v>
      </c>
      <c r="Q2314" s="106" t="str">
        <f>IF(PayItems[[#This Row],[Date Added / Modified]]&gt;0,TEXT(PayItems[[#This Row],[Date Added / Modified]],"m/d/yyy"),"")</f>
        <v/>
      </c>
    </row>
    <row r="2315" spans="1:17" x14ac:dyDescent="0.3">
      <c r="A2315" s="6" t="s">
        <v>5091</v>
      </c>
      <c r="B2315" s="8" t="s">
        <v>10188</v>
      </c>
      <c r="C2315" s="6" t="s">
        <v>110</v>
      </c>
      <c r="D2315" s="8" t="s">
        <v>10459</v>
      </c>
      <c r="E2315" s="8" t="s">
        <v>63</v>
      </c>
      <c r="F2315" s="8">
        <v>0</v>
      </c>
      <c r="G2315" s="8">
        <v>3</v>
      </c>
      <c r="H2315" s="6" t="s">
        <v>344</v>
      </c>
      <c r="I2315" s="184" t="s">
        <v>11392</v>
      </c>
      <c r="J2315" s="184" t="s">
        <v>11392</v>
      </c>
      <c r="K2315" s="184" t="s">
        <v>11391</v>
      </c>
      <c r="L2315" s="8">
        <v>14</v>
      </c>
      <c r="M2315" s="116"/>
      <c r="P23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&lt;tr&gt;&lt;td&gt;61103-0900&lt;/td&gt;&lt;td&gt;250mm encasement pipe, galvanized steel&lt;/td&gt;&lt;td&gt;m&lt;/td&gt;&lt;td&gt;10-INCH ENCASEMENT PIPE, GALVANIZED STEEL&lt;/td&gt;&lt;td&gt;LNFT&lt;/td&gt;&lt;td&gt;0&lt;/td&gt;&lt;td&gt;3&lt;/td&gt;&lt;td&gt;N&lt;/td&gt;&lt;td&gt; &lt;/td&gt;&lt;td&gt;&lt;/td&gt;&lt;/tr&gt;</v>
      </c>
      <c r="Q2315" s="106" t="str">
        <f>IF(PayItems[[#This Row],[Date Added / Modified]]&gt;0,TEXT(PayItems[[#This Row],[Date Added / Modified]],"m/d/yyy"),"")</f>
        <v/>
      </c>
    </row>
    <row r="2316" spans="1:17" x14ac:dyDescent="0.3">
      <c r="A2316" s="6" t="s">
        <v>5092</v>
      </c>
      <c r="B2316" s="8" t="s">
        <v>5093</v>
      </c>
      <c r="C2316" s="6" t="s">
        <v>110</v>
      </c>
      <c r="D2316" s="8" t="s">
        <v>5094</v>
      </c>
      <c r="E2316" s="8" t="s">
        <v>63</v>
      </c>
      <c r="F2316" s="8">
        <v>0</v>
      </c>
      <c r="G2316" s="8">
        <v>3</v>
      </c>
      <c r="H2316" s="6" t="s">
        <v>344</v>
      </c>
      <c r="I2316" s="184" t="s">
        <v>11392</v>
      </c>
      <c r="J2316" s="184" t="s">
        <v>11392</v>
      </c>
      <c r="K2316" s="184" t="s">
        <v>11391</v>
      </c>
      <c r="L2316" s="8">
        <v>14</v>
      </c>
      <c r="M2316" s="116"/>
      <c r="P23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&lt;tr&gt;&lt;td&gt;61103-1000&lt;/td&gt;&lt;td&gt;250mm encasement pipe, polyvinyl chloride (PVC)&lt;/td&gt;&lt;td&gt;m&lt;/td&gt;&lt;td&gt;10-INCH ENCASEMENT PIPE, POLYVINYL CHLORIDE (PVC)&lt;/td&gt;&lt;td&gt;LNFT&lt;/td&gt;&lt;td&gt;0&lt;/td&gt;&lt;td&gt;3&lt;/td&gt;&lt;td&gt;N&lt;/td&gt;&lt;td&gt; &lt;/td&gt;&lt;td&gt;&lt;/td&gt;&lt;/tr&gt;</v>
      </c>
      <c r="Q2316" s="106" t="str">
        <f>IF(PayItems[[#This Row],[Date Added / Modified]]&gt;0,TEXT(PayItems[[#This Row],[Date Added / Modified]],"m/d/yyy"),"")</f>
        <v/>
      </c>
    </row>
    <row r="2317" spans="1:17" x14ac:dyDescent="0.3">
      <c r="A2317" s="6" t="s">
        <v>5095</v>
      </c>
      <c r="B2317" s="8" t="s">
        <v>10189</v>
      </c>
      <c r="C2317" s="6" t="s">
        <v>110</v>
      </c>
      <c r="D2317" s="8" t="s">
        <v>10460</v>
      </c>
      <c r="E2317" s="8" t="s">
        <v>63</v>
      </c>
      <c r="F2317" s="8">
        <v>0</v>
      </c>
      <c r="G2317" s="8">
        <v>3</v>
      </c>
      <c r="H2317" s="6" t="s">
        <v>344</v>
      </c>
      <c r="I2317" s="184" t="s">
        <v>11392</v>
      </c>
      <c r="J2317" s="184" t="s">
        <v>11392</v>
      </c>
      <c r="K2317" s="184" t="s">
        <v>11391</v>
      </c>
      <c r="L2317" s="8">
        <v>14</v>
      </c>
      <c r="M2317" s="116"/>
      <c r="P23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&lt;tr&gt;&lt;td&gt;61103-1100&lt;/td&gt;&lt;td&gt;300mm encasement pipe, galvanized steel&lt;/td&gt;&lt;td&gt;m&lt;/td&gt;&lt;td&gt;12-INCH ENCASEMENT PIPE, GALVANIZED STEEL&lt;/td&gt;&lt;td&gt;LNFT&lt;/td&gt;&lt;td&gt;0&lt;/td&gt;&lt;td&gt;3&lt;/td&gt;&lt;td&gt;N&lt;/td&gt;&lt;td&gt; &lt;/td&gt;&lt;td&gt;&lt;/td&gt;&lt;/tr&gt;</v>
      </c>
      <c r="Q2317" s="106" t="str">
        <f>IF(PayItems[[#This Row],[Date Added / Modified]]&gt;0,TEXT(PayItems[[#This Row],[Date Added / Modified]],"m/d/yyy"),"")</f>
        <v/>
      </c>
    </row>
    <row r="2318" spans="1:17" x14ac:dyDescent="0.3">
      <c r="A2318" s="6" t="s">
        <v>5096</v>
      </c>
      <c r="B2318" s="8" t="s">
        <v>5097</v>
      </c>
      <c r="C2318" s="6" t="s">
        <v>110</v>
      </c>
      <c r="D2318" s="8" t="s">
        <v>5098</v>
      </c>
      <c r="E2318" s="8" t="s">
        <v>63</v>
      </c>
      <c r="F2318" s="8">
        <v>0</v>
      </c>
      <c r="G2318" s="8">
        <v>3</v>
      </c>
      <c r="H2318" s="6" t="s">
        <v>344</v>
      </c>
      <c r="I2318" s="184" t="s">
        <v>11392</v>
      </c>
      <c r="J2318" s="184" t="s">
        <v>11392</v>
      </c>
      <c r="K2318" s="184" t="s">
        <v>11391</v>
      </c>
      <c r="L2318" s="8">
        <v>14</v>
      </c>
      <c r="M2318" s="116"/>
      <c r="P23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&lt;tr&gt;&lt;td&gt;61103-1200&lt;/td&gt;&lt;td&gt;300mm encasement pipe, polyvinyl chloride (PVC)&lt;/td&gt;&lt;td&gt;m&lt;/td&gt;&lt;td&gt;12-INCH ENCASEMENT PIPE, POLYVINYL CHLORIDE (PVC)&lt;/td&gt;&lt;td&gt;LNFT&lt;/td&gt;&lt;td&gt;0&lt;/td&gt;&lt;td&gt;3&lt;/td&gt;&lt;td&gt;N&lt;/td&gt;&lt;td&gt; &lt;/td&gt;&lt;td&gt;&lt;/td&gt;&lt;/tr&gt;</v>
      </c>
      <c r="Q2318" s="106" t="str">
        <f>IF(PayItems[[#This Row],[Date Added / Modified]]&gt;0,TEXT(PayItems[[#This Row],[Date Added / Modified]],"m/d/yyy"),"")</f>
        <v/>
      </c>
    </row>
    <row r="2319" spans="1:17" x14ac:dyDescent="0.3">
      <c r="A2319" s="6" t="s">
        <v>5099</v>
      </c>
      <c r="B2319" s="8" t="s">
        <v>10190</v>
      </c>
      <c r="C2319" s="6" t="s">
        <v>110</v>
      </c>
      <c r="D2319" s="8" t="s">
        <v>10461</v>
      </c>
      <c r="E2319" s="8" t="s">
        <v>63</v>
      </c>
      <c r="F2319" s="8">
        <v>0</v>
      </c>
      <c r="G2319" s="8">
        <v>3</v>
      </c>
      <c r="H2319" s="6" t="s">
        <v>344</v>
      </c>
      <c r="I2319" s="184" t="s">
        <v>11392</v>
      </c>
      <c r="J2319" s="184" t="s">
        <v>11392</v>
      </c>
      <c r="K2319" s="184" t="s">
        <v>11391</v>
      </c>
      <c r="L2319" s="8">
        <v>14</v>
      </c>
      <c r="M2319" s="116"/>
      <c r="P23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&lt;tr&gt;&lt;td&gt;61103-1300&lt;/td&gt;&lt;td&gt;350mm encasement pipe, galvanized steel&lt;/td&gt;&lt;td&gt;m&lt;/td&gt;&lt;td&gt;14-INCH ENCASEMENT PIPE, GALVANIZED STEEL&lt;/td&gt;&lt;td&gt;LNFT&lt;/td&gt;&lt;td&gt;0&lt;/td&gt;&lt;td&gt;3&lt;/td&gt;&lt;td&gt;N&lt;/td&gt;&lt;td&gt; &lt;/td&gt;&lt;td&gt;&lt;/td&gt;&lt;/tr&gt;</v>
      </c>
      <c r="Q2319" s="106" t="str">
        <f>IF(PayItems[[#This Row],[Date Added / Modified]]&gt;0,TEXT(PayItems[[#This Row],[Date Added / Modified]],"m/d/yyy"),"")</f>
        <v/>
      </c>
    </row>
    <row r="2320" spans="1:17" x14ac:dyDescent="0.3">
      <c r="A2320" s="6" t="s">
        <v>5100</v>
      </c>
      <c r="B2320" s="8" t="s">
        <v>5101</v>
      </c>
      <c r="C2320" s="6" t="s">
        <v>110</v>
      </c>
      <c r="D2320" s="8" t="s">
        <v>5102</v>
      </c>
      <c r="E2320" s="8" t="s">
        <v>63</v>
      </c>
      <c r="F2320" s="8">
        <v>0</v>
      </c>
      <c r="G2320" s="8">
        <v>3</v>
      </c>
      <c r="H2320" s="6" t="s">
        <v>344</v>
      </c>
      <c r="I2320" s="184" t="s">
        <v>11392</v>
      </c>
      <c r="J2320" s="184" t="s">
        <v>11392</v>
      </c>
      <c r="K2320" s="184" t="s">
        <v>11391</v>
      </c>
      <c r="L2320" s="8">
        <v>14</v>
      </c>
      <c r="M2320" s="116"/>
      <c r="P23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&lt;tr&gt;&lt;td&gt;61103-1400&lt;/td&gt;&lt;td&gt;350mm encasement pipe, polyvinyl chloride (PVC)&lt;/td&gt;&lt;td&gt;m&lt;/td&gt;&lt;td&gt;14-INCH ENCASEMENT PIPE, POLYVINYL CHLORIDE (PVC)&lt;/td&gt;&lt;td&gt;LNFT&lt;/td&gt;&lt;td&gt;0&lt;/td&gt;&lt;td&gt;3&lt;/td&gt;&lt;td&gt;N&lt;/td&gt;&lt;td&gt; &lt;/td&gt;&lt;td&gt;&lt;/td&gt;&lt;/tr&gt;</v>
      </c>
      <c r="Q2320" s="106" t="str">
        <f>IF(PayItems[[#This Row],[Date Added / Modified]]&gt;0,TEXT(PayItems[[#This Row],[Date Added / Modified]],"m/d/yyy"),"")</f>
        <v/>
      </c>
    </row>
    <row r="2321" spans="1:17" x14ac:dyDescent="0.3">
      <c r="A2321" s="6" t="s">
        <v>5103</v>
      </c>
      <c r="B2321" s="8" t="s">
        <v>5104</v>
      </c>
      <c r="C2321" s="6" t="s">
        <v>110</v>
      </c>
      <c r="D2321" s="8" t="s">
        <v>5105</v>
      </c>
      <c r="E2321" s="8" t="s">
        <v>63</v>
      </c>
      <c r="F2321" s="8">
        <v>0</v>
      </c>
      <c r="G2321" s="8">
        <v>3</v>
      </c>
      <c r="H2321" s="6" t="s">
        <v>344</v>
      </c>
      <c r="I2321" s="184" t="s">
        <v>11392</v>
      </c>
      <c r="J2321" s="184" t="s">
        <v>11392</v>
      </c>
      <c r="K2321" s="184" t="s">
        <v>11391</v>
      </c>
      <c r="L2321" s="8">
        <v>14</v>
      </c>
      <c r="M2321" s="116"/>
      <c r="P23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&lt;tr&gt;&lt;td&gt;61103-1450&lt;/td&gt;&lt;td&gt;400mm encasement pipe, galvanized steel&lt;/td&gt;&lt;td&gt;m&lt;/td&gt;&lt;td&gt;16-INCH ENCASEMENT PIPE, GALVANIZED STEEL&lt;/td&gt;&lt;td&gt;LNFT&lt;/td&gt;&lt;td&gt;0&lt;/td&gt;&lt;td&gt;3&lt;/td&gt;&lt;td&gt;N&lt;/td&gt;&lt;td&gt; &lt;/td&gt;&lt;td&gt;&lt;/td&gt;&lt;/tr&gt;</v>
      </c>
      <c r="Q2321" s="106" t="str">
        <f>IF(PayItems[[#This Row],[Date Added / Modified]]&gt;0,TEXT(PayItems[[#This Row],[Date Added / Modified]],"m/d/yyy"),"")</f>
        <v/>
      </c>
    </row>
    <row r="2322" spans="1:17" x14ac:dyDescent="0.3">
      <c r="A2322" s="6" t="s">
        <v>5106</v>
      </c>
      <c r="B2322" s="8" t="s">
        <v>5107</v>
      </c>
      <c r="C2322" s="6" t="s">
        <v>110</v>
      </c>
      <c r="D2322" s="8" t="s">
        <v>5108</v>
      </c>
      <c r="E2322" s="8" t="s">
        <v>63</v>
      </c>
      <c r="F2322" s="8">
        <v>0</v>
      </c>
      <c r="G2322" s="8">
        <v>3</v>
      </c>
      <c r="H2322" s="6" t="s">
        <v>344</v>
      </c>
      <c r="I2322" s="184" t="s">
        <v>11392</v>
      </c>
      <c r="J2322" s="184" t="s">
        <v>11392</v>
      </c>
      <c r="K2322" s="184" t="s">
        <v>11391</v>
      </c>
      <c r="L2322" s="8">
        <v>14</v>
      </c>
      <c r="M2322" s="116"/>
      <c r="P23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&lt;tr&gt;&lt;td&gt;61103-1455&lt;/td&gt;&lt;td&gt;400mm encasement pipe, steel&lt;/td&gt;&lt;td&gt;m&lt;/td&gt;&lt;td&gt;16-INCH ENCASEMENT PIPE, STEEL&lt;/td&gt;&lt;td&gt;LNFT&lt;/td&gt;&lt;td&gt;0&lt;/td&gt;&lt;td&gt;3&lt;/td&gt;&lt;td&gt;N&lt;/td&gt;&lt;td&gt; &lt;/td&gt;&lt;td&gt;&lt;/td&gt;&lt;/tr&gt;</v>
      </c>
      <c r="Q2322" s="106" t="str">
        <f>IF(PayItems[[#This Row],[Date Added / Modified]]&gt;0,TEXT(PayItems[[#This Row],[Date Added / Modified]],"m/d/yyy"),"")</f>
        <v/>
      </c>
    </row>
    <row r="2323" spans="1:17" x14ac:dyDescent="0.3">
      <c r="A2323" s="6" t="s">
        <v>5109</v>
      </c>
      <c r="B2323" s="8" t="s">
        <v>5110</v>
      </c>
      <c r="C2323" s="6" t="s">
        <v>110</v>
      </c>
      <c r="D2323" s="8" t="s">
        <v>5111</v>
      </c>
      <c r="E2323" s="8" t="s">
        <v>63</v>
      </c>
      <c r="F2323" s="8">
        <v>0</v>
      </c>
      <c r="G2323" s="8">
        <v>3</v>
      </c>
      <c r="H2323" s="6" t="s">
        <v>344</v>
      </c>
      <c r="I2323" s="184" t="s">
        <v>11392</v>
      </c>
      <c r="J2323" s="184" t="s">
        <v>11392</v>
      </c>
      <c r="K2323" s="184" t="s">
        <v>11391</v>
      </c>
      <c r="L2323" s="8">
        <v>14</v>
      </c>
      <c r="M2323" s="116"/>
      <c r="P23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&lt;tr&gt;&lt;td&gt;61103-1480&lt;/td&gt;&lt;td&gt;500mm encasement pipe, steel&lt;/td&gt;&lt;td&gt;m&lt;/td&gt;&lt;td&gt;20-INCH ENCASEMENT PIPE, STEEL&lt;/td&gt;&lt;td&gt;LNFT&lt;/td&gt;&lt;td&gt;0&lt;/td&gt;&lt;td&gt;3&lt;/td&gt;&lt;td&gt;N&lt;/td&gt;&lt;td&gt; &lt;/td&gt;&lt;td&gt;&lt;/td&gt;&lt;/tr&gt;</v>
      </c>
      <c r="Q2323" s="106" t="str">
        <f>IF(PayItems[[#This Row],[Date Added / Modified]]&gt;0,TEXT(PayItems[[#This Row],[Date Added / Modified]],"m/d/yyy"),"")</f>
        <v/>
      </c>
    </row>
    <row r="2324" spans="1:17" x14ac:dyDescent="0.3">
      <c r="A2324" s="6" t="s">
        <v>5112</v>
      </c>
      <c r="B2324" s="8" t="s">
        <v>10191</v>
      </c>
      <c r="C2324" s="6" t="s">
        <v>110</v>
      </c>
      <c r="D2324" s="8" t="s">
        <v>10462</v>
      </c>
      <c r="E2324" s="8" t="s">
        <v>63</v>
      </c>
      <c r="F2324" s="8">
        <v>0</v>
      </c>
      <c r="G2324" s="8">
        <v>3</v>
      </c>
      <c r="H2324" s="6" t="s">
        <v>344</v>
      </c>
      <c r="I2324" s="184" t="s">
        <v>11392</v>
      </c>
      <c r="J2324" s="184" t="s">
        <v>11392</v>
      </c>
      <c r="K2324" s="184" t="s">
        <v>11391</v>
      </c>
      <c r="L2324" s="8">
        <v>14</v>
      </c>
      <c r="M2324" s="116"/>
      <c r="P23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&lt;tr&gt;&lt;td&gt;61103-1500&lt;/td&gt;&lt;td&gt;600mm encasement pipe, galvanized steel&lt;/td&gt;&lt;td&gt;m&lt;/td&gt;&lt;td&gt;24-INCH ENCASEMENT PIPE, GALVANIZED STEEL&lt;/td&gt;&lt;td&gt;LNFT&lt;/td&gt;&lt;td&gt;0&lt;/td&gt;&lt;td&gt;3&lt;/td&gt;&lt;td&gt;N&lt;/td&gt;&lt;td&gt; &lt;/td&gt;&lt;td&gt;&lt;/td&gt;&lt;/tr&gt;</v>
      </c>
      <c r="Q2324" s="106" t="str">
        <f>IF(PayItems[[#This Row],[Date Added / Modified]]&gt;0,TEXT(PayItems[[#This Row],[Date Added / Modified]],"m/d/yyy"),"")</f>
        <v/>
      </c>
    </row>
    <row r="2325" spans="1:17" x14ac:dyDescent="0.3">
      <c r="A2325" s="6" t="s">
        <v>5113</v>
      </c>
      <c r="B2325" s="8" t="s">
        <v>5114</v>
      </c>
      <c r="C2325" s="6" t="s">
        <v>110</v>
      </c>
      <c r="D2325" s="8" t="s">
        <v>5115</v>
      </c>
      <c r="E2325" s="8" t="s">
        <v>63</v>
      </c>
      <c r="F2325" s="8">
        <v>0</v>
      </c>
      <c r="G2325" s="8">
        <v>3</v>
      </c>
      <c r="H2325" s="6" t="s">
        <v>344</v>
      </c>
      <c r="I2325" s="184" t="s">
        <v>11392</v>
      </c>
      <c r="J2325" s="184" t="s">
        <v>11392</v>
      </c>
      <c r="K2325" s="184" t="s">
        <v>11391</v>
      </c>
      <c r="L2325" s="8">
        <v>14</v>
      </c>
      <c r="M2325" s="116"/>
      <c r="P23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&lt;tr&gt;&lt;td&gt;61103-1600&lt;/td&gt;&lt;td&gt;600mm encasement pipe, polyvinyl chloride (PVC)&lt;/td&gt;&lt;td&gt;m&lt;/td&gt;&lt;td&gt;24-INCH ENCASEMENT PIPE, POLYVINYL CHLORIDE (PVC)&lt;/td&gt;&lt;td&gt;LNFT&lt;/td&gt;&lt;td&gt;0&lt;/td&gt;&lt;td&gt;3&lt;/td&gt;&lt;td&gt;N&lt;/td&gt;&lt;td&gt; &lt;/td&gt;&lt;td&gt;&lt;/td&gt;&lt;/tr&gt;</v>
      </c>
      <c r="Q2325" s="106" t="str">
        <f>IF(PayItems[[#This Row],[Date Added / Modified]]&gt;0,TEXT(PayItems[[#This Row],[Date Added / Modified]],"m/d/yyy"),"")</f>
        <v/>
      </c>
    </row>
    <row r="2326" spans="1:17" x14ac:dyDescent="0.3">
      <c r="A2326" s="6" t="s">
        <v>5116</v>
      </c>
      <c r="B2326" s="8" t="s">
        <v>10192</v>
      </c>
      <c r="C2326" s="6" t="s">
        <v>110</v>
      </c>
      <c r="D2326" s="8" t="s">
        <v>10463</v>
      </c>
      <c r="E2326" s="8" t="s">
        <v>63</v>
      </c>
      <c r="F2326" s="8">
        <v>0</v>
      </c>
      <c r="G2326" s="8">
        <v>3</v>
      </c>
      <c r="H2326" s="6" t="s">
        <v>344</v>
      </c>
      <c r="I2326" s="184" t="s">
        <v>11392</v>
      </c>
      <c r="J2326" s="184" t="s">
        <v>11392</v>
      </c>
      <c r="K2326" s="184" t="s">
        <v>11391</v>
      </c>
      <c r="L2326" s="8">
        <v>14</v>
      </c>
      <c r="M2326" s="116"/>
      <c r="P23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&lt;tr&gt;&lt;td&gt;61103-2200&lt;/td&gt;&lt;td&gt;1050mm encasement pipe, galvanized steel&lt;/td&gt;&lt;td&gt;m&lt;/td&gt;&lt;td&gt;42-INCH ENCASEMENT PIPE, GALVANIZED STEEL&lt;/td&gt;&lt;td&gt;LNFT&lt;/td&gt;&lt;td&gt;0&lt;/td&gt;&lt;td&gt;3&lt;/td&gt;&lt;td&gt;N&lt;/td&gt;&lt;td&gt; &lt;/td&gt;&lt;td&gt;&lt;/td&gt;&lt;/tr&gt;</v>
      </c>
      <c r="Q2326" s="106" t="str">
        <f>IF(PayItems[[#This Row],[Date Added / Modified]]&gt;0,TEXT(PayItems[[#This Row],[Date Added / Modified]],"m/d/yyy"),"")</f>
        <v/>
      </c>
    </row>
    <row r="2327" spans="1:17" x14ac:dyDescent="0.3">
      <c r="A2327" s="6" t="s">
        <v>5117</v>
      </c>
      <c r="B2327" s="8" t="s">
        <v>5118</v>
      </c>
      <c r="C2327" s="6" t="s">
        <v>6</v>
      </c>
      <c r="D2327" s="8" t="s">
        <v>5119</v>
      </c>
      <c r="E2327" s="8" t="s">
        <v>59</v>
      </c>
      <c r="F2327" s="8">
        <v>0</v>
      </c>
      <c r="G2327" s="8">
        <v>3</v>
      </c>
      <c r="H2327" s="6" t="s">
        <v>344</v>
      </c>
      <c r="I2327" s="184" t="s">
        <v>11392</v>
      </c>
      <c r="J2327" s="184" t="s">
        <v>11392</v>
      </c>
      <c r="K2327" s="184" t="s">
        <v>11391</v>
      </c>
      <c r="L2327" s="8">
        <v>14</v>
      </c>
      <c r="M2327" s="116"/>
      <c r="P23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&lt;tr&gt;&lt;td&gt;61104-0100&lt;/td&gt;&lt;td&gt;Valve, butterfly&lt;/td&gt;&lt;td&gt;Each&lt;/td&gt;&lt;td&gt;VALVE, BUTTERFLY&lt;/td&gt;&lt;td&gt;EACH&lt;/td&gt;&lt;td&gt;0&lt;/td&gt;&lt;td&gt;3&lt;/td&gt;&lt;td&gt;N&lt;/td&gt;&lt;td&gt; &lt;/td&gt;&lt;td&gt;&lt;/td&gt;&lt;/tr&gt;</v>
      </c>
      <c r="Q2327" s="106" t="str">
        <f>IF(PayItems[[#This Row],[Date Added / Modified]]&gt;0,TEXT(PayItems[[#This Row],[Date Added / Modified]],"m/d/yyy"),"")</f>
        <v/>
      </c>
    </row>
    <row r="2328" spans="1:17" x14ac:dyDescent="0.3">
      <c r="A2328" s="6" t="s">
        <v>5120</v>
      </c>
      <c r="B2328" s="8" t="s">
        <v>5121</v>
      </c>
      <c r="C2328" s="6" t="s">
        <v>6</v>
      </c>
      <c r="D2328" s="8" t="s">
        <v>5122</v>
      </c>
      <c r="E2328" s="8" t="s">
        <v>59</v>
      </c>
      <c r="F2328" s="8">
        <v>0</v>
      </c>
      <c r="G2328" s="8">
        <v>3</v>
      </c>
      <c r="H2328" s="6" t="s">
        <v>344</v>
      </c>
      <c r="I2328" s="184" t="s">
        <v>11392</v>
      </c>
      <c r="J2328" s="184" t="s">
        <v>11392</v>
      </c>
      <c r="K2328" s="184" t="s">
        <v>11391</v>
      </c>
      <c r="L2328" s="8">
        <v>14</v>
      </c>
      <c r="M2328" s="116"/>
      <c r="P23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&lt;tr&gt;&lt;td&gt;61104-0200&lt;/td&gt;&lt;td&gt;Valve, air release&lt;/td&gt;&lt;td&gt;Each&lt;/td&gt;&lt;td&gt;VALVE, AIR RELEASE&lt;/td&gt;&lt;td&gt;EACH&lt;/td&gt;&lt;td&gt;0&lt;/td&gt;&lt;td&gt;3&lt;/td&gt;&lt;td&gt;N&lt;/td&gt;&lt;td&gt; &lt;/td&gt;&lt;td&gt;&lt;/td&gt;&lt;/tr&gt;</v>
      </c>
      <c r="Q2328" s="106" t="str">
        <f>IF(PayItems[[#This Row],[Date Added / Modified]]&gt;0,TEXT(PayItems[[#This Row],[Date Added / Modified]],"m/d/yyy"),"")</f>
        <v/>
      </c>
    </row>
    <row r="2329" spans="1:17" x14ac:dyDescent="0.3">
      <c r="A2329" s="6" t="s">
        <v>5123</v>
      </c>
      <c r="B2329" s="8" t="s">
        <v>5124</v>
      </c>
      <c r="C2329" s="6" t="s">
        <v>6</v>
      </c>
      <c r="D2329" s="8" t="s">
        <v>5125</v>
      </c>
      <c r="E2329" s="8" t="s">
        <v>59</v>
      </c>
      <c r="F2329" s="8">
        <v>0</v>
      </c>
      <c r="G2329" s="8">
        <v>3</v>
      </c>
      <c r="H2329" s="6" t="s">
        <v>344</v>
      </c>
      <c r="I2329" s="184" t="s">
        <v>11392</v>
      </c>
      <c r="J2329" s="184" t="s">
        <v>11392</v>
      </c>
      <c r="K2329" s="184" t="s">
        <v>11391</v>
      </c>
      <c r="L2329" s="8">
        <v>14</v>
      </c>
      <c r="M2329" s="116"/>
      <c r="P23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&lt;tr&gt;&lt;td&gt;61104-0300&lt;/td&gt;&lt;td&gt;Valve, blow-off&lt;/td&gt;&lt;td&gt;Each&lt;/td&gt;&lt;td&gt;VALVE, BLOW-OFF&lt;/td&gt;&lt;td&gt;EACH&lt;/td&gt;&lt;td&gt;0&lt;/td&gt;&lt;td&gt;3&lt;/td&gt;&lt;td&gt;N&lt;/td&gt;&lt;td&gt; &lt;/td&gt;&lt;td&gt;&lt;/td&gt;&lt;/tr&gt;</v>
      </c>
      <c r="Q2329" s="106" t="str">
        <f>IF(PayItems[[#This Row],[Date Added / Modified]]&gt;0,TEXT(PayItems[[#This Row],[Date Added / Modified]],"m/d/yyy"),"")</f>
        <v/>
      </c>
    </row>
    <row r="2330" spans="1:17" x14ac:dyDescent="0.3">
      <c r="A2330" s="6" t="s">
        <v>5126</v>
      </c>
      <c r="B2330" s="8" t="s">
        <v>5127</v>
      </c>
      <c r="C2330" s="6" t="s">
        <v>6</v>
      </c>
      <c r="D2330" s="8" t="s">
        <v>5128</v>
      </c>
      <c r="E2330" s="8" t="s">
        <v>59</v>
      </c>
      <c r="F2330" s="8">
        <v>0</v>
      </c>
      <c r="G2330" s="8">
        <v>3</v>
      </c>
      <c r="H2330" s="6" t="s">
        <v>344</v>
      </c>
      <c r="I2330" s="184" t="s">
        <v>11392</v>
      </c>
      <c r="J2330" s="184" t="s">
        <v>11392</v>
      </c>
      <c r="K2330" s="184" t="s">
        <v>11391</v>
      </c>
      <c r="L2330" s="8">
        <v>14</v>
      </c>
      <c r="M2330" s="116"/>
      <c r="P23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&lt;tr&gt;&lt;td&gt;61104-0400&lt;/td&gt;&lt;td&gt;Valve, gate&lt;/td&gt;&lt;td&gt;Each&lt;/td&gt;&lt;td&gt;VALVE, GATE&lt;/td&gt;&lt;td&gt;EACH&lt;/td&gt;&lt;td&gt;0&lt;/td&gt;&lt;td&gt;3&lt;/td&gt;&lt;td&gt;N&lt;/td&gt;&lt;td&gt; &lt;/td&gt;&lt;td&gt;&lt;/td&gt;&lt;/tr&gt;</v>
      </c>
      <c r="Q2330" s="106" t="str">
        <f>IF(PayItems[[#This Row],[Date Added / Modified]]&gt;0,TEXT(PayItems[[#This Row],[Date Added / Modified]],"m/d/yyy"),"")</f>
        <v/>
      </c>
    </row>
    <row r="2331" spans="1:17" x14ac:dyDescent="0.3">
      <c r="A2331" s="6" t="s">
        <v>5129</v>
      </c>
      <c r="B2331" s="6" t="s">
        <v>5130</v>
      </c>
      <c r="C2331" s="6" t="s">
        <v>6</v>
      </c>
      <c r="D2331" s="6" t="s">
        <v>5131</v>
      </c>
      <c r="E2331" s="8" t="s">
        <v>59</v>
      </c>
      <c r="F2331" s="8">
        <v>0</v>
      </c>
      <c r="G2331" s="8">
        <v>3</v>
      </c>
      <c r="H2331" s="6" t="s">
        <v>344</v>
      </c>
      <c r="I2331" s="184" t="s">
        <v>11392</v>
      </c>
      <c r="J2331" s="184" t="s">
        <v>11392</v>
      </c>
      <c r="K2331" s="184" t="s">
        <v>11391</v>
      </c>
      <c r="L2331" s="8">
        <v>14</v>
      </c>
      <c r="M2331" s="116"/>
      <c r="P23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&lt;tr&gt;&lt;td&gt;61104-0500&lt;/td&gt;&lt;td&gt;Valve, gate, 40mm&lt;/td&gt;&lt;td&gt;Each&lt;/td&gt;&lt;td&gt;VALVE, GATE, 1 1/2-INCH&lt;/td&gt;&lt;td&gt;EACH&lt;/td&gt;&lt;td&gt;0&lt;/td&gt;&lt;td&gt;3&lt;/td&gt;&lt;td&gt;N&lt;/td&gt;&lt;td&gt; &lt;/td&gt;&lt;td&gt;&lt;/td&gt;&lt;/tr&gt;</v>
      </c>
      <c r="Q2331" s="106" t="str">
        <f>IF(PayItems[[#This Row],[Date Added / Modified]]&gt;0,TEXT(PayItems[[#This Row],[Date Added / Modified]],"m/d/yyy"),"")</f>
        <v/>
      </c>
    </row>
    <row r="2332" spans="1:17" x14ac:dyDescent="0.3">
      <c r="A2332" s="6" t="s">
        <v>5132</v>
      </c>
      <c r="B2332" s="6" t="s">
        <v>5133</v>
      </c>
      <c r="C2332" s="6" t="s">
        <v>6</v>
      </c>
      <c r="D2332" s="6" t="s">
        <v>5134</v>
      </c>
      <c r="E2332" s="8" t="s">
        <v>59</v>
      </c>
      <c r="F2332" s="8">
        <v>0</v>
      </c>
      <c r="G2332" s="8">
        <v>3</v>
      </c>
      <c r="H2332" s="6" t="s">
        <v>344</v>
      </c>
      <c r="I2332" s="184" t="s">
        <v>11392</v>
      </c>
      <c r="J2332" s="184" t="s">
        <v>11392</v>
      </c>
      <c r="K2332" s="184" t="s">
        <v>11391</v>
      </c>
      <c r="L2332" s="8">
        <v>14</v>
      </c>
      <c r="M2332" s="116"/>
      <c r="P23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&lt;tr&gt;&lt;td&gt;61104-0600&lt;/td&gt;&lt;td&gt;Valve, gate, 50mm&lt;/td&gt;&lt;td&gt;Each&lt;/td&gt;&lt;td&gt;VALVE, GATE, 2-INCH&lt;/td&gt;&lt;td&gt;EACH&lt;/td&gt;&lt;td&gt;0&lt;/td&gt;&lt;td&gt;3&lt;/td&gt;&lt;td&gt;N&lt;/td&gt;&lt;td&gt; &lt;/td&gt;&lt;td&gt;&lt;/td&gt;&lt;/tr&gt;</v>
      </c>
      <c r="Q2332" s="106" t="str">
        <f>IF(PayItems[[#This Row],[Date Added / Modified]]&gt;0,TEXT(PayItems[[#This Row],[Date Added / Modified]],"m/d/yyy"),"")</f>
        <v/>
      </c>
    </row>
    <row r="2333" spans="1:17" x14ac:dyDescent="0.3">
      <c r="A2333" s="6" t="s">
        <v>5135</v>
      </c>
      <c r="B2333" s="8" t="s">
        <v>5136</v>
      </c>
      <c r="C2333" s="6" t="s">
        <v>6</v>
      </c>
      <c r="D2333" s="8" t="s">
        <v>5137</v>
      </c>
      <c r="E2333" s="8" t="s">
        <v>59</v>
      </c>
      <c r="F2333" s="8">
        <v>0</v>
      </c>
      <c r="G2333" s="8">
        <v>3</v>
      </c>
      <c r="H2333" s="6" t="s">
        <v>344</v>
      </c>
      <c r="I2333" s="184" t="s">
        <v>11392</v>
      </c>
      <c r="J2333" s="184" t="s">
        <v>11392</v>
      </c>
      <c r="K2333" s="184" t="s">
        <v>11391</v>
      </c>
      <c r="L2333" s="8">
        <v>14</v>
      </c>
      <c r="M2333" s="116"/>
      <c r="P23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&lt;tr&gt;&lt;td&gt;61104-0700&lt;/td&gt;&lt;td&gt;Valve, gate, 100mm&lt;/td&gt;&lt;td&gt;Each&lt;/td&gt;&lt;td&gt;VALVE, GATE, 4-INCH&lt;/td&gt;&lt;td&gt;EACH&lt;/td&gt;&lt;td&gt;0&lt;/td&gt;&lt;td&gt;3&lt;/td&gt;&lt;td&gt;N&lt;/td&gt;&lt;td&gt; &lt;/td&gt;&lt;td&gt;&lt;/td&gt;&lt;/tr&gt;</v>
      </c>
      <c r="Q2333" s="106" t="str">
        <f>IF(PayItems[[#This Row],[Date Added / Modified]]&gt;0,TEXT(PayItems[[#This Row],[Date Added / Modified]],"m/d/yyy"),"")</f>
        <v/>
      </c>
    </row>
    <row r="2334" spans="1:17" x14ac:dyDescent="0.3">
      <c r="A2334" s="6" t="s">
        <v>5138</v>
      </c>
      <c r="B2334" s="8" t="s">
        <v>5139</v>
      </c>
      <c r="C2334" s="6" t="s">
        <v>6</v>
      </c>
      <c r="D2334" s="8" t="s">
        <v>5140</v>
      </c>
      <c r="E2334" s="8" t="s">
        <v>59</v>
      </c>
      <c r="F2334" s="8">
        <v>0</v>
      </c>
      <c r="G2334" s="8">
        <v>3</v>
      </c>
      <c r="H2334" s="6" t="s">
        <v>344</v>
      </c>
      <c r="I2334" s="184" t="s">
        <v>11392</v>
      </c>
      <c r="J2334" s="184" t="s">
        <v>11392</v>
      </c>
      <c r="K2334" s="184" t="s">
        <v>11391</v>
      </c>
      <c r="L2334" s="8">
        <v>14</v>
      </c>
      <c r="M2334" s="116"/>
      <c r="P23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&lt;tr&gt;&lt;td&gt;61104-0800&lt;/td&gt;&lt;td&gt;Valve, gate, 150mm&lt;/td&gt;&lt;td&gt;Each&lt;/td&gt;&lt;td&gt;VALVE, GATE, 6-INCH&lt;/td&gt;&lt;td&gt;EACH&lt;/td&gt;&lt;td&gt;0&lt;/td&gt;&lt;td&gt;3&lt;/td&gt;&lt;td&gt;N&lt;/td&gt;&lt;td&gt; &lt;/td&gt;&lt;td&gt;&lt;/td&gt;&lt;/tr&gt;</v>
      </c>
      <c r="Q2334" s="106" t="str">
        <f>IF(PayItems[[#This Row],[Date Added / Modified]]&gt;0,TEXT(PayItems[[#This Row],[Date Added / Modified]],"m/d/yyy"),"")</f>
        <v/>
      </c>
    </row>
    <row r="2335" spans="1:17" x14ac:dyDescent="0.3">
      <c r="A2335" s="6" t="s">
        <v>5141</v>
      </c>
      <c r="B2335" s="8" t="s">
        <v>5142</v>
      </c>
      <c r="C2335" s="6" t="s">
        <v>6</v>
      </c>
      <c r="D2335" s="8" t="s">
        <v>5143</v>
      </c>
      <c r="E2335" s="8" t="s">
        <v>59</v>
      </c>
      <c r="F2335" s="8">
        <v>0</v>
      </c>
      <c r="G2335" s="8">
        <v>3</v>
      </c>
      <c r="H2335" s="6" t="s">
        <v>344</v>
      </c>
      <c r="I2335" s="184" t="s">
        <v>11392</v>
      </c>
      <c r="J2335" s="184" t="s">
        <v>11392</v>
      </c>
      <c r="K2335" s="184" t="s">
        <v>11391</v>
      </c>
      <c r="L2335" s="8">
        <v>14</v>
      </c>
      <c r="M2335" s="116"/>
      <c r="P23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&lt;tr&gt;&lt;td&gt;61104-0900&lt;/td&gt;&lt;td&gt;Valve, gate, 200mm&lt;/td&gt;&lt;td&gt;Each&lt;/td&gt;&lt;td&gt;VALVE, GATE, 8-INCH&lt;/td&gt;&lt;td&gt;EACH&lt;/td&gt;&lt;td&gt;0&lt;/td&gt;&lt;td&gt;3&lt;/td&gt;&lt;td&gt;N&lt;/td&gt;&lt;td&gt; &lt;/td&gt;&lt;td&gt;&lt;/td&gt;&lt;/tr&gt;</v>
      </c>
      <c r="Q2335" s="106" t="str">
        <f>IF(PayItems[[#This Row],[Date Added / Modified]]&gt;0,TEXT(PayItems[[#This Row],[Date Added / Modified]],"m/d/yyy"),"")</f>
        <v/>
      </c>
    </row>
    <row r="2336" spans="1:17" s="88" customFormat="1" x14ac:dyDescent="0.3">
      <c r="A2336" s="6" t="s">
        <v>5144</v>
      </c>
      <c r="B2336" s="8" t="s">
        <v>5145</v>
      </c>
      <c r="C2336" s="6" t="s">
        <v>6</v>
      </c>
      <c r="D2336" s="8" t="s">
        <v>5146</v>
      </c>
      <c r="E2336" s="8" t="s">
        <v>59</v>
      </c>
      <c r="F2336" s="8">
        <v>0</v>
      </c>
      <c r="G2336" s="8">
        <v>3</v>
      </c>
      <c r="H2336" s="6" t="s">
        <v>344</v>
      </c>
      <c r="I2336" s="184" t="s">
        <v>11392</v>
      </c>
      <c r="J2336" s="184" t="s">
        <v>11392</v>
      </c>
      <c r="K2336" s="184" t="s">
        <v>11391</v>
      </c>
      <c r="L2336" s="8">
        <v>14</v>
      </c>
      <c r="M2336" s="116"/>
      <c r="N2336" s="6"/>
      <c r="O2336" s="6"/>
      <c r="P23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&lt;tr&gt;&lt;td&gt;61104-0950&lt;/td&gt;&lt;td&gt;Valve, gate, 250mm&lt;/td&gt;&lt;td&gt;Each&lt;/td&gt;&lt;td&gt;VALVE, GATE, 10-INCH&lt;/td&gt;&lt;td&gt;EACH&lt;/td&gt;&lt;td&gt;0&lt;/td&gt;&lt;td&gt;3&lt;/td&gt;&lt;td&gt;N&lt;/td&gt;&lt;td&gt; &lt;/td&gt;&lt;td&gt;&lt;/td&gt;&lt;/tr&gt;</v>
      </c>
      <c r="Q2336" s="106" t="str">
        <f>IF(PayItems[[#This Row],[Date Added / Modified]]&gt;0,TEXT(PayItems[[#This Row],[Date Added / Modified]],"m/d/yyy"),"")</f>
        <v/>
      </c>
    </row>
    <row r="2337" spans="1:17" x14ac:dyDescent="0.3">
      <c r="A2337" s="6" t="s">
        <v>5147</v>
      </c>
      <c r="B2337" s="8" t="s">
        <v>5148</v>
      </c>
      <c r="C2337" s="6" t="s">
        <v>6</v>
      </c>
      <c r="D2337" s="8" t="s">
        <v>5149</v>
      </c>
      <c r="E2337" s="8" t="s">
        <v>59</v>
      </c>
      <c r="F2337" s="8">
        <v>0</v>
      </c>
      <c r="G2337" s="8">
        <v>3</v>
      </c>
      <c r="H2337" s="6" t="s">
        <v>344</v>
      </c>
      <c r="I2337" s="184" t="s">
        <v>11392</v>
      </c>
      <c r="J2337" s="184" t="s">
        <v>11392</v>
      </c>
      <c r="K2337" s="184" t="s">
        <v>11391</v>
      </c>
      <c r="L2337" s="8">
        <v>14</v>
      </c>
      <c r="M2337" s="116"/>
      <c r="P23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&lt;tr&gt;&lt;td&gt;61104-1000&lt;/td&gt;&lt;td&gt;Valve, gate, 300mm&lt;/td&gt;&lt;td&gt;Each&lt;/td&gt;&lt;td&gt;VALVE, GATE, 12-INCH&lt;/td&gt;&lt;td&gt;EACH&lt;/td&gt;&lt;td&gt;0&lt;/td&gt;&lt;td&gt;3&lt;/td&gt;&lt;td&gt;N&lt;/td&gt;&lt;td&gt; &lt;/td&gt;&lt;td&gt;&lt;/td&gt;&lt;/tr&gt;</v>
      </c>
      <c r="Q2337" s="106" t="str">
        <f>IF(PayItems[[#This Row],[Date Added / Modified]]&gt;0,TEXT(PayItems[[#This Row],[Date Added / Modified]],"m/d/yyy"),"")</f>
        <v/>
      </c>
    </row>
    <row r="2338" spans="1:17" x14ac:dyDescent="0.3">
      <c r="A2338" s="6" t="s">
        <v>5150</v>
      </c>
      <c r="B2338" s="8" t="s">
        <v>5151</v>
      </c>
      <c r="C2338" s="6" t="s">
        <v>6</v>
      </c>
      <c r="D2338" s="8" t="s">
        <v>5152</v>
      </c>
      <c r="E2338" s="8" t="s">
        <v>59</v>
      </c>
      <c r="F2338" s="8">
        <v>0</v>
      </c>
      <c r="G2338" s="8">
        <v>3</v>
      </c>
      <c r="H2338" s="6" t="s">
        <v>344</v>
      </c>
      <c r="I2338" s="184" t="s">
        <v>11392</v>
      </c>
      <c r="J2338" s="184" t="s">
        <v>11392</v>
      </c>
      <c r="K2338" s="184" t="s">
        <v>11391</v>
      </c>
      <c r="L2338" s="8">
        <v>14</v>
      </c>
      <c r="M2338" s="116"/>
      <c r="P23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&lt;tr&gt;&lt;td&gt;61104-1100&lt;/td&gt;&lt;td&gt;Valve, gate, 600mm&lt;/td&gt;&lt;td&gt;Each&lt;/td&gt;&lt;td&gt;VALVE, GATE, 24-INCH&lt;/td&gt;&lt;td&gt;EACH&lt;/td&gt;&lt;td&gt;0&lt;/td&gt;&lt;td&gt;3&lt;/td&gt;&lt;td&gt;N&lt;/td&gt;&lt;td&gt; &lt;/td&gt;&lt;td&gt;&lt;/td&gt;&lt;/tr&gt;</v>
      </c>
      <c r="Q2338" s="106" t="str">
        <f>IF(PayItems[[#This Row],[Date Added / Modified]]&gt;0,TEXT(PayItems[[#This Row],[Date Added / Modified]],"m/d/yyy"),"")</f>
        <v/>
      </c>
    </row>
    <row r="2339" spans="1:17" x14ac:dyDescent="0.3">
      <c r="A2339" s="6" t="s">
        <v>5153</v>
      </c>
      <c r="B2339" s="8" t="s">
        <v>5154</v>
      </c>
      <c r="C2339" s="6" t="s">
        <v>6</v>
      </c>
      <c r="D2339" s="8" t="s">
        <v>5155</v>
      </c>
      <c r="E2339" s="8" t="s">
        <v>59</v>
      </c>
      <c r="F2339" s="8">
        <v>0</v>
      </c>
      <c r="G2339" s="8">
        <v>3</v>
      </c>
      <c r="H2339" s="6" t="s">
        <v>344</v>
      </c>
      <c r="I2339" s="184" t="s">
        <v>11392</v>
      </c>
      <c r="J2339" s="184" t="s">
        <v>11392</v>
      </c>
      <c r="K2339" s="184" t="s">
        <v>11391</v>
      </c>
      <c r="L2339" s="8">
        <v>14</v>
      </c>
      <c r="M2339" s="116"/>
      <c r="P23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&lt;tr&gt;&lt;td&gt;61104-1200&lt;/td&gt;&lt;td&gt;Valve, backflow prevention&lt;/td&gt;&lt;td&gt;Each&lt;/td&gt;&lt;td&gt;VALVE, BACKFLOW PREVENTION&lt;/td&gt;&lt;td&gt;EACH&lt;/td&gt;&lt;td&gt;0&lt;/td&gt;&lt;td&gt;3&lt;/td&gt;&lt;td&gt;N&lt;/td&gt;&lt;td&gt; &lt;/td&gt;&lt;td&gt;&lt;/td&gt;&lt;/tr&gt;</v>
      </c>
      <c r="Q2339" s="106" t="str">
        <f>IF(PayItems[[#This Row],[Date Added / Modified]]&gt;0,TEXT(PayItems[[#This Row],[Date Added / Modified]],"m/d/yyy"),"")</f>
        <v/>
      </c>
    </row>
    <row r="2340" spans="1:17" x14ac:dyDescent="0.3">
      <c r="A2340" s="6" t="s">
        <v>5156</v>
      </c>
      <c r="B2340" s="8" t="s">
        <v>5157</v>
      </c>
      <c r="C2340" s="6" t="s">
        <v>6</v>
      </c>
      <c r="D2340" s="8" t="s">
        <v>5158</v>
      </c>
      <c r="E2340" s="8" t="s">
        <v>59</v>
      </c>
      <c r="F2340" s="8">
        <v>0</v>
      </c>
      <c r="G2340" s="8">
        <v>3</v>
      </c>
      <c r="H2340" s="6" t="s">
        <v>344</v>
      </c>
      <c r="I2340" s="184" t="s">
        <v>11392</v>
      </c>
      <c r="J2340" s="184" t="s">
        <v>11392</v>
      </c>
      <c r="K2340" s="184" t="s">
        <v>11391</v>
      </c>
      <c r="L2340" s="8">
        <v>14</v>
      </c>
      <c r="M2340" s="116"/>
      <c r="P23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&lt;tr&gt;&lt;td&gt;61104-1300&lt;/td&gt;&lt;td&gt;Valve, plug&lt;/td&gt;&lt;td&gt;Each&lt;/td&gt;&lt;td&gt;VALVE, PLUG&lt;/td&gt;&lt;td&gt;EACH&lt;/td&gt;&lt;td&gt;0&lt;/td&gt;&lt;td&gt;3&lt;/td&gt;&lt;td&gt;N&lt;/td&gt;&lt;td&gt; &lt;/td&gt;&lt;td&gt;&lt;/td&gt;&lt;/tr&gt;</v>
      </c>
      <c r="Q2340" s="106" t="str">
        <f>IF(PayItems[[#This Row],[Date Added / Modified]]&gt;0,TEXT(PayItems[[#This Row],[Date Added / Modified]],"m/d/yyy"),"")</f>
        <v/>
      </c>
    </row>
    <row r="2341" spans="1:17" x14ac:dyDescent="0.3">
      <c r="A2341" s="99" t="s">
        <v>10765</v>
      </c>
      <c r="B2341" s="100" t="s">
        <v>10766</v>
      </c>
      <c r="C2341" s="95" t="s">
        <v>6</v>
      </c>
      <c r="D2341" s="96" t="s">
        <v>10767</v>
      </c>
      <c r="E2341" s="96" t="s">
        <v>59</v>
      </c>
      <c r="F2341" s="97">
        <v>0</v>
      </c>
      <c r="G2341" s="97">
        <v>3</v>
      </c>
      <c r="H2341" s="94" t="s">
        <v>344</v>
      </c>
      <c r="I2341" s="184" t="s">
        <v>11392</v>
      </c>
      <c r="J2341" s="184" t="s">
        <v>11392</v>
      </c>
      <c r="K2341" s="184" t="s">
        <v>11391</v>
      </c>
      <c r="L2341" s="98">
        <v>14</v>
      </c>
      <c r="M2341" s="119">
        <v>42401</v>
      </c>
      <c r="N2341" s="53" t="s">
        <v>9977</v>
      </c>
      <c r="O2341" s="106"/>
      <c r="P2341" s="43"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&lt;tr&gt;&lt;td&gt;61104-1400&lt;/td&gt;&lt;td&gt;Valve, check&lt;/td&gt;&lt;td&gt;Each&lt;/td&gt;&lt;td&gt;VALVE, CHECK&lt;/td&gt;&lt;td&gt;EACH&lt;/td&gt;&lt;td&gt;0&lt;/td&gt;&lt;td&gt;3&lt;/td&gt;&lt;td&gt;N&lt;/td&gt;&lt;td&gt;2/1/2016&lt;/td&gt;&lt;td&gt;&lt;/td&gt;&lt;/tr&gt;</v>
      </c>
      <c r="Q2341" s="106" t="str">
        <f>IF(PayItems[[#This Row],[Date Added / Modified]]&gt;0,TEXT(PayItems[[#This Row],[Date Added / Modified]],"m/d/yyy"),"")</f>
        <v>2/1/2016</v>
      </c>
    </row>
    <row r="2342" spans="1:17" x14ac:dyDescent="0.3">
      <c r="A2342" s="6" t="s">
        <v>5159</v>
      </c>
      <c r="B2342" s="6" t="s">
        <v>5160</v>
      </c>
      <c r="C2342" s="6" t="s">
        <v>6</v>
      </c>
      <c r="D2342" s="6" t="s">
        <v>5161</v>
      </c>
      <c r="E2342" s="8" t="s">
        <v>59</v>
      </c>
      <c r="F2342" s="8">
        <v>0</v>
      </c>
      <c r="G2342" s="8">
        <v>3</v>
      </c>
      <c r="H2342" s="6" t="s">
        <v>344</v>
      </c>
      <c r="I2342" s="184" t="s">
        <v>11392</v>
      </c>
      <c r="J2342" s="184" t="s">
        <v>11392</v>
      </c>
      <c r="K2342" s="184" t="s">
        <v>11391</v>
      </c>
      <c r="L2342" s="8">
        <v>14</v>
      </c>
      <c r="M2342" s="116"/>
      <c r="P23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&lt;tr&gt;&lt;td&gt;61105-0000&lt;/td&gt;&lt;td&gt;Valve box&lt;/td&gt;&lt;td&gt;Each&lt;/td&gt;&lt;td&gt;VALVE BOX&lt;/td&gt;&lt;td&gt;EACH&lt;/td&gt;&lt;td&gt;0&lt;/td&gt;&lt;td&gt;3&lt;/td&gt;&lt;td&gt;N&lt;/td&gt;&lt;td&gt; &lt;/td&gt;&lt;td&gt;&lt;/td&gt;&lt;/tr&gt;</v>
      </c>
      <c r="Q2342" s="106" t="str">
        <f>IF(PayItems[[#This Row],[Date Added / Modified]]&gt;0,TEXT(PayItems[[#This Row],[Date Added / Modified]],"m/d/yyy"),"")</f>
        <v/>
      </c>
    </row>
    <row r="2343" spans="1:17" s="88" customFormat="1" x14ac:dyDescent="0.3">
      <c r="A2343" s="6" t="s">
        <v>5162</v>
      </c>
      <c r="B2343" s="6" t="s">
        <v>5163</v>
      </c>
      <c r="C2343" s="6" t="s">
        <v>6</v>
      </c>
      <c r="D2343" s="6" t="s">
        <v>5164</v>
      </c>
      <c r="E2343" s="8" t="s">
        <v>59</v>
      </c>
      <c r="F2343" s="8">
        <v>0</v>
      </c>
      <c r="G2343" s="8">
        <v>3</v>
      </c>
      <c r="H2343" s="6" t="s">
        <v>344</v>
      </c>
      <c r="I2343" s="184" t="s">
        <v>11392</v>
      </c>
      <c r="J2343" s="184" t="s">
        <v>11392</v>
      </c>
      <c r="K2343" s="184" t="s">
        <v>11391</v>
      </c>
      <c r="L2343" s="8">
        <v>14</v>
      </c>
      <c r="M2343" s="116"/>
      <c r="N2343" s="6"/>
      <c r="O2343" s="6"/>
      <c r="P23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&lt;tr&gt;&lt;td&gt;61106-0000&lt;/td&gt;&lt;td&gt;Fire hydrant&lt;/td&gt;&lt;td&gt;Each&lt;/td&gt;&lt;td&gt;FIRE HYDRANT&lt;/td&gt;&lt;td&gt;EACH&lt;/td&gt;&lt;td&gt;0&lt;/td&gt;&lt;td&gt;3&lt;/td&gt;&lt;td&gt;N&lt;/td&gt;&lt;td&gt; &lt;/td&gt;&lt;td&gt;&lt;/td&gt;&lt;/tr&gt;</v>
      </c>
      <c r="Q2343" s="106" t="str">
        <f>IF(PayItems[[#This Row],[Date Added / Modified]]&gt;0,TEXT(PayItems[[#This Row],[Date Added / Modified]],"m/d/yyy"),"")</f>
        <v/>
      </c>
    </row>
    <row r="2344" spans="1:17" s="88" customFormat="1" x14ac:dyDescent="0.3">
      <c r="A2344" s="6" t="s">
        <v>5165</v>
      </c>
      <c r="B2344" s="6" t="s">
        <v>5166</v>
      </c>
      <c r="C2344" s="6" t="s">
        <v>6</v>
      </c>
      <c r="D2344" s="6" t="s">
        <v>5167</v>
      </c>
      <c r="E2344" s="8" t="s">
        <v>59</v>
      </c>
      <c r="F2344" s="8">
        <v>0</v>
      </c>
      <c r="G2344" s="8">
        <v>3</v>
      </c>
      <c r="H2344" s="6" t="s">
        <v>344</v>
      </c>
      <c r="I2344" s="184" t="s">
        <v>11392</v>
      </c>
      <c r="J2344" s="184" t="s">
        <v>11392</v>
      </c>
      <c r="K2344" s="184" t="s">
        <v>11391</v>
      </c>
      <c r="L2344" s="8">
        <v>14</v>
      </c>
      <c r="M2344" s="116"/>
      <c r="N2344" s="6"/>
      <c r="O2344" s="6"/>
      <c r="P23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&lt;tr&gt;&lt;td&gt;61106-1000&lt;/td&gt;&lt;td&gt;Fire hydrant, dry&lt;/td&gt;&lt;td&gt;Each&lt;/td&gt;&lt;td&gt;FIRE HYDRANT, DRY&lt;/td&gt;&lt;td&gt;EACH&lt;/td&gt;&lt;td&gt;0&lt;/td&gt;&lt;td&gt;3&lt;/td&gt;&lt;td&gt;N&lt;/td&gt;&lt;td&gt; &lt;/td&gt;&lt;td&gt;&lt;/td&gt;&lt;/tr&gt;</v>
      </c>
      <c r="Q2344" s="106" t="str">
        <f>IF(PayItems[[#This Row],[Date Added / Modified]]&gt;0,TEXT(PayItems[[#This Row],[Date Added / Modified]],"m/d/yyy"),"")</f>
        <v/>
      </c>
    </row>
    <row r="2345" spans="1:17" x14ac:dyDescent="0.3">
      <c r="A2345" s="6" t="s">
        <v>5168</v>
      </c>
      <c r="B2345" s="6" t="s">
        <v>5169</v>
      </c>
      <c r="C2345" s="6" t="s">
        <v>6</v>
      </c>
      <c r="D2345" s="6" t="s">
        <v>5170</v>
      </c>
      <c r="E2345" s="8" t="s">
        <v>59</v>
      </c>
      <c r="F2345" s="8">
        <v>0</v>
      </c>
      <c r="G2345" s="8">
        <v>3</v>
      </c>
      <c r="H2345" s="6" t="s">
        <v>344</v>
      </c>
      <c r="I2345" s="184" t="s">
        <v>11392</v>
      </c>
      <c r="J2345" s="184" t="s">
        <v>11392</v>
      </c>
      <c r="K2345" s="184" t="s">
        <v>11391</v>
      </c>
      <c r="L2345" s="8">
        <v>14</v>
      </c>
      <c r="M2345" s="116"/>
      <c r="P23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&lt;tr&gt;&lt;td&gt;61107-0000&lt;/td&gt;&lt;td&gt;Water meter&lt;/td&gt;&lt;td&gt;Each&lt;/td&gt;&lt;td&gt;WATER METER&lt;/td&gt;&lt;td&gt;EACH&lt;/td&gt;&lt;td&gt;0&lt;/td&gt;&lt;td&gt;3&lt;/td&gt;&lt;td&gt;N&lt;/td&gt;&lt;td&gt; &lt;/td&gt;&lt;td&gt;&lt;/td&gt;&lt;/tr&gt;</v>
      </c>
      <c r="Q2345" s="106" t="str">
        <f>IF(PayItems[[#This Row],[Date Added / Modified]]&gt;0,TEXT(PayItems[[#This Row],[Date Added / Modified]],"m/d/yyy"),"")</f>
        <v/>
      </c>
    </row>
    <row r="2346" spans="1:17" x14ac:dyDescent="0.3">
      <c r="A2346" s="6" t="s">
        <v>5171</v>
      </c>
      <c r="B2346" s="6" t="s">
        <v>5172</v>
      </c>
      <c r="C2346" s="6" t="s">
        <v>6</v>
      </c>
      <c r="D2346" s="6" t="s">
        <v>5173</v>
      </c>
      <c r="E2346" s="8" t="s">
        <v>59</v>
      </c>
      <c r="F2346" s="8">
        <v>0</v>
      </c>
      <c r="G2346" s="8">
        <v>3</v>
      </c>
      <c r="H2346" s="6" t="s">
        <v>344</v>
      </c>
      <c r="I2346" s="184" t="s">
        <v>11392</v>
      </c>
      <c r="J2346" s="184" t="s">
        <v>11392</v>
      </c>
      <c r="K2346" s="184" t="s">
        <v>11391</v>
      </c>
      <c r="L2346" s="8">
        <v>14</v>
      </c>
      <c r="M2346" s="116"/>
      <c r="P23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&lt;tr&gt;&lt;td&gt;61108-1000&lt;/td&gt;&lt;td&gt;Adjust water valve&lt;/td&gt;&lt;td&gt;Each&lt;/td&gt;&lt;td&gt;ADJUST WATER VALVE&lt;/td&gt;&lt;td&gt;EACH&lt;/td&gt;&lt;td&gt;0&lt;/td&gt;&lt;td&gt;3&lt;/td&gt;&lt;td&gt;N&lt;/td&gt;&lt;td&gt; &lt;/td&gt;&lt;td&gt;&lt;/td&gt;&lt;/tr&gt;</v>
      </c>
      <c r="Q2346" s="106" t="str">
        <f>IF(PayItems[[#This Row],[Date Added / Modified]]&gt;0,TEXT(PayItems[[#This Row],[Date Added / Modified]],"m/d/yyy"),"")</f>
        <v/>
      </c>
    </row>
    <row r="2347" spans="1:17" s="88" customFormat="1" x14ac:dyDescent="0.3">
      <c r="A2347" s="6" t="s">
        <v>5174</v>
      </c>
      <c r="B2347" s="8" t="s">
        <v>5175</v>
      </c>
      <c r="C2347" s="6" t="s">
        <v>6</v>
      </c>
      <c r="D2347" s="8" t="s">
        <v>5176</v>
      </c>
      <c r="E2347" s="8" t="s">
        <v>59</v>
      </c>
      <c r="F2347" s="8">
        <v>0</v>
      </c>
      <c r="G2347" s="8">
        <v>3</v>
      </c>
      <c r="H2347" s="6" t="s">
        <v>344</v>
      </c>
      <c r="I2347" s="184" t="s">
        <v>11392</v>
      </c>
      <c r="J2347" s="184" t="s">
        <v>11392</v>
      </c>
      <c r="K2347" s="184" t="s">
        <v>11391</v>
      </c>
      <c r="L2347" s="8">
        <v>14</v>
      </c>
      <c r="M2347" s="116"/>
      <c r="N2347" s="6"/>
      <c r="O2347" s="6"/>
      <c r="P23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&lt;tr&gt;&lt;td&gt;61108-2000&lt;/td&gt;&lt;td&gt;Adjust fire hydrant&lt;/td&gt;&lt;td&gt;Each&lt;/td&gt;&lt;td&gt;ADJUST FIRE HYDRANT&lt;/td&gt;&lt;td&gt;EACH&lt;/td&gt;&lt;td&gt;0&lt;/td&gt;&lt;td&gt;3&lt;/td&gt;&lt;td&gt;N&lt;/td&gt;&lt;td&gt; &lt;/td&gt;&lt;td&gt;&lt;/td&gt;&lt;/tr&gt;</v>
      </c>
      <c r="Q2347" s="106" t="str">
        <f>IF(PayItems[[#This Row],[Date Added / Modified]]&gt;0,TEXT(PayItems[[#This Row],[Date Added / Modified]],"m/d/yyy"),"")</f>
        <v/>
      </c>
    </row>
    <row r="2348" spans="1:17" x14ac:dyDescent="0.3">
      <c r="A2348" s="6" t="s">
        <v>5177</v>
      </c>
      <c r="B2348" s="8" t="s">
        <v>5178</v>
      </c>
      <c r="C2348" s="6" t="s">
        <v>6</v>
      </c>
      <c r="D2348" s="8" t="s">
        <v>5179</v>
      </c>
      <c r="E2348" s="8" t="s">
        <v>59</v>
      </c>
      <c r="F2348" s="8">
        <v>0</v>
      </c>
      <c r="G2348" s="8">
        <v>3</v>
      </c>
      <c r="H2348" s="6" t="s">
        <v>344</v>
      </c>
      <c r="I2348" s="184" t="s">
        <v>11392</v>
      </c>
      <c r="J2348" s="184" t="s">
        <v>11392</v>
      </c>
      <c r="K2348" s="184" t="s">
        <v>11391</v>
      </c>
      <c r="L2348" s="8">
        <v>14</v>
      </c>
      <c r="M2348" s="116"/>
      <c r="P23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&lt;tr&gt;&lt;td&gt;61108-3000&lt;/td&gt;&lt;td&gt;Adjust water meter&lt;/td&gt;&lt;td&gt;Each&lt;/td&gt;&lt;td&gt;ADJUST WATER METER&lt;/td&gt;&lt;td&gt;EACH&lt;/td&gt;&lt;td&gt;0&lt;/td&gt;&lt;td&gt;3&lt;/td&gt;&lt;td&gt;N&lt;/td&gt;&lt;td&gt; &lt;/td&gt;&lt;td&gt;&lt;/td&gt;&lt;/tr&gt;</v>
      </c>
      <c r="Q2348" s="106" t="str">
        <f>IF(PayItems[[#This Row],[Date Added / Modified]]&gt;0,TEXT(PayItems[[#This Row],[Date Added / Modified]],"m/d/yyy"),"")</f>
        <v/>
      </c>
    </row>
    <row r="2349" spans="1:17" x14ac:dyDescent="0.3">
      <c r="A2349" s="6" t="s">
        <v>5180</v>
      </c>
      <c r="B2349" s="8" t="s">
        <v>5181</v>
      </c>
      <c r="C2349" s="6" t="s">
        <v>6</v>
      </c>
      <c r="D2349" s="8" t="s">
        <v>5182</v>
      </c>
      <c r="E2349" s="8" t="s">
        <v>59</v>
      </c>
      <c r="F2349" s="8">
        <v>0</v>
      </c>
      <c r="G2349" s="8">
        <v>3</v>
      </c>
      <c r="H2349" s="6" t="s">
        <v>344</v>
      </c>
      <c r="I2349" s="184" t="s">
        <v>11392</v>
      </c>
      <c r="J2349" s="184" t="s">
        <v>11392</v>
      </c>
      <c r="K2349" s="184" t="s">
        <v>11391</v>
      </c>
      <c r="L2349" s="8">
        <v>14</v>
      </c>
      <c r="M2349" s="116"/>
      <c r="P23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&lt;tr&gt;&lt;td&gt;61108-4000&lt;/td&gt;&lt;td&gt;Adjust valve box&lt;/td&gt;&lt;td&gt;Each&lt;/td&gt;&lt;td&gt;ADJUST VALVE BOX&lt;/td&gt;&lt;td&gt;EACH&lt;/td&gt;&lt;td&gt;0&lt;/td&gt;&lt;td&gt;3&lt;/td&gt;&lt;td&gt;N&lt;/td&gt;&lt;td&gt; &lt;/td&gt;&lt;td&gt;&lt;/td&gt;&lt;/tr&gt;</v>
      </c>
      <c r="Q2349" s="106" t="str">
        <f>IF(PayItems[[#This Row],[Date Added / Modified]]&gt;0,TEXT(PayItems[[#This Row],[Date Added / Modified]],"m/d/yyy"),"")</f>
        <v/>
      </c>
    </row>
    <row r="2350" spans="1:17" x14ac:dyDescent="0.3">
      <c r="A2350" s="6" t="s">
        <v>5183</v>
      </c>
      <c r="B2350" s="8" t="s">
        <v>5184</v>
      </c>
      <c r="C2350" s="6" t="s">
        <v>6</v>
      </c>
      <c r="D2350" s="8" t="s">
        <v>5185</v>
      </c>
      <c r="E2350" s="8" t="s">
        <v>59</v>
      </c>
      <c r="F2350" s="8">
        <v>0</v>
      </c>
      <c r="G2350" s="8">
        <v>3</v>
      </c>
      <c r="H2350" s="6" t="s">
        <v>344</v>
      </c>
      <c r="I2350" s="184" t="s">
        <v>11392</v>
      </c>
      <c r="J2350" s="184" t="s">
        <v>11392</v>
      </c>
      <c r="K2350" s="184" t="s">
        <v>11391</v>
      </c>
      <c r="L2350" s="8">
        <v>14</v>
      </c>
      <c r="M2350" s="116"/>
      <c r="P23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&lt;tr&gt;&lt;td&gt;61109-1000&lt;/td&gt;&lt;td&gt;Relocate manhole&lt;/td&gt;&lt;td&gt;Each&lt;/td&gt;&lt;td&gt;RELOCATE MANHOLE&lt;/td&gt;&lt;td&gt;EACH&lt;/td&gt;&lt;td&gt;0&lt;/td&gt;&lt;td&gt;3&lt;/td&gt;&lt;td&gt;N&lt;/td&gt;&lt;td&gt; &lt;/td&gt;&lt;td&gt;&lt;/td&gt;&lt;/tr&gt;</v>
      </c>
      <c r="Q2350" s="106" t="str">
        <f>IF(PayItems[[#This Row],[Date Added / Modified]]&gt;0,TEXT(PayItems[[#This Row],[Date Added / Modified]],"m/d/yyy"),"")</f>
        <v/>
      </c>
    </row>
    <row r="2351" spans="1:17" x14ac:dyDescent="0.3">
      <c r="A2351" s="6" t="s">
        <v>5186</v>
      </c>
      <c r="B2351" s="8" t="s">
        <v>5187</v>
      </c>
      <c r="C2351" s="6" t="s">
        <v>6</v>
      </c>
      <c r="D2351" s="8" t="s">
        <v>5188</v>
      </c>
      <c r="E2351" s="8" t="s">
        <v>59</v>
      </c>
      <c r="F2351" s="8">
        <v>0</v>
      </c>
      <c r="G2351" s="8">
        <v>3</v>
      </c>
      <c r="H2351" s="6" t="s">
        <v>344</v>
      </c>
      <c r="I2351" s="184" t="s">
        <v>11392</v>
      </c>
      <c r="J2351" s="184" t="s">
        <v>11392</v>
      </c>
      <c r="K2351" s="184" t="s">
        <v>11391</v>
      </c>
      <c r="L2351" s="8">
        <v>14</v>
      </c>
      <c r="M2351" s="116"/>
      <c r="P23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&lt;tr&gt;&lt;td&gt;61109-2000&lt;/td&gt;&lt;td&gt;Relocate water valve&lt;/td&gt;&lt;td&gt;Each&lt;/td&gt;&lt;td&gt;RELOCATE WATER VALVE&lt;/td&gt;&lt;td&gt;EACH&lt;/td&gt;&lt;td&gt;0&lt;/td&gt;&lt;td&gt;3&lt;/td&gt;&lt;td&gt;N&lt;/td&gt;&lt;td&gt; &lt;/td&gt;&lt;td&gt;&lt;/td&gt;&lt;/tr&gt;</v>
      </c>
      <c r="Q2351" s="106" t="str">
        <f>IF(PayItems[[#This Row],[Date Added / Modified]]&gt;0,TEXT(PayItems[[#This Row],[Date Added / Modified]],"m/d/yyy"),"")</f>
        <v/>
      </c>
    </row>
    <row r="2352" spans="1:17" x14ac:dyDescent="0.3">
      <c r="A2352" s="6" t="s">
        <v>5189</v>
      </c>
      <c r="B2352" s="8" t="s">
        <v>5190</v>
      </c>
      <c r="C2352" s="6" t="s">
        <v>6</v>
      </c>
      <c r="D2352" s="8" t="s">
        <v>5191</v>
      </c>
      <c r="E2352" s="8" t="s">
        <v>59</v>
      </c>
      <c r="F2352" s="8">
        <v>0</v>
      </c>
      <c r="G2352" s="8">
        <v>3</v>
      </c>
      <c r="H2352" s="6" t="s">
        <v>344</v>
      </c>
      <c r="I2352" s="184" t="s">
        <v>11392</v>
      </c>
      <c r="J2352" s="184" t="s">
        <v>11392</v>
      </c>
      <c r="K2352" s="184" t="s">
        <v>11391</v>
      </c>
      <c r="L2352" s="8">
        <v>14</v>
      </c>
      <c r="M2352" s="116"/>
      <c r="P23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&lt;tr&gt;&lt;td&gt;61109-3000&lt;/td&gt;&lt;td&gt;Relocate water fountain&lt;/td&gt;&lt;td&gt;Each&lt;/td&gt;&lt;td&gt;RELOCATE WATER FOUNTAIN&lt;/td&gt;&lt;td&gt;EACH&lt;/td&gt;&lt;td&gt;0&lt;/td&gt;&lt;td&gt;3&lt;/td&gt;&lt;td&gt;N&lt;/td&gt;&lt;td&gt; &lt;/td&gt;&lt;td&gt;&lt;/td&gt;&lt;/tr&gt;</v>
      </c>
      <c r="Q2352" s="106" t="str">
        <f>IF(PayItems[[#This Row],[Date Added / Modified]]&gt;0,TEXT(PayItems[[#This Row],[Date Added / Modified]],"m/d/yyy"),"")</f>
        <v/>
      </c>
    </row>
    <row r="2353" spans="1:17" x14ac:dyDescent="0.3">
      <c r="A2353" s="6" t="s">
        <v>5192</v>
      </c>
      <c r="B2353" s="8" t="s">
        <v>5193</v>
      </c>
      <c r="C2353" s="6" t="s">
        <v>6</v>
      </c>
      <c r="D2353" s="8" t="s">
        <v>5194</v>
      </c>
      <c r="E2353" s="8" t="s">
        <v>59</v>
      </c>
      <c r="F2353" s="8">
        <v>0</v>
      </c>
      <c r="G2353" s="8">
        <v>3</v>
      </c>
      <c r="H2353" s="6" t="s">
        <v>344</v>
      </c>
      <c r="I2353" s="184" t="s">
        <v>11392</v>
      </c>
      <c r="J2353" s="184" t="s">
        <v>11392</v>
      </c>
      <c r="K2353" s="184" t="s">
        <v>11391</v>
      </c>
      <c r="L2353" s="8">
        <v>14</v>
      </c>
      <c r="M2353" s="116"/>
      <c r="P23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&lt;tr&gt;&lt;td&gt;61109-4000&lt;/td&gt;&lt;td&gt;Relocate fire hydrant&lt;/td&gt;&lt;td&gt;Each&lt;/td&gt;&lt;td&gt;RELOCATE FIRE HYDRANT&lt;/td&gt;&lt;td&gt;EACH&lt;/td&gt;&lt;td&gt;0&lt;/td&gt;&lt;td&gt;3&lt;/td&gt;&lt;td&gt;N&lt;/td&gt;&lt;td&gt; &lt;/td&gt;&lt;td&gt;&lt;/td&gt;&lt;/tr&gt;</v>
      </c>
      <c r="Q2353" s="106" t="str">
        <f>IF(PayItems[[#This Row],[Date Added / Modified]]&gt;0,TEXT(PayItems[[#This Row],[Date Added / Modified]],"m/d/yyy"),"")</f>
        <v/>
      </c>
    </row>
    <row r="2354" spans="1:17" x14ac:dyDescent="0.3">
      <c r="A2354" s="6" t="s">
        <v>5195</v>
      </c>
      <c r="B2354" s="8" t="s">
        <v>5196</v>
      </c>
      <c r="C2354" s="6" t="s">
        <v>6</v>
      </c>
      <c r="D2354" s="8" t="s">
        <v>5197</v>
      </c>
      <c r="E2354" s="8" t="s">
        <v>59</v>
      </c>
      <c r="F2354" s="8">
        <v>0</v>
      </c>
      <c r="G2354" s="8">
        <v>3</v>
      </c>
      <c r="H2354" s="6" t="s">
        <v>344</v>
      </c>
      <c r="I2354" s="184" t="s">
        <v>11392</v>
      </c>
      <c r="J2354" s="184" t="s">
        <v>11392</v>
      </c>
      <c r="K2354" s="184" t="s">
        <v>11391</v>
      </c>
      <c r="L2354" s="8">
        <v>14</v>
      </c>
      <c r="M2354" s="116"/>
      <c r="P23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&lt;tr&gt;&lt;td&gt;61109-5000&lt;/td&gt;&lt;td&gt;Relocate water meter&lt;/td&gt;&lt;td&gt;Each&lt;/td&gt;&lt;td&gt;RELOCATE WATER METER&lt;/td&gt;&lt;td&gt;EACH&lt;/td&gt;&lt;td&gt;0&lt;/td&gt;&lt;td&gt;3&lt;/td&gt;&lt;td&gt;N&lt;/td&gt;&lt;td&gt; &lt;/td&gt;&lt;td&gt;&lt;/td&gt;&lt;/tr&gt;</v>
      </c>
      <c r="Q2354" s="106" t="str">
        <f>IF(PayItems[[#This Row],[Date Added / Modified]]&gt;0,TEXT(PayItems[[#This Row],[Date Added / Modified]],"m/d/yyy"),"")</f>
        <v/>
      </c>
    </row>
    <row r="2355" spans="1:17" x14ac:dyDescent="0.3">
      <c r="A2355" s="6" t="s">
        <v>5198</v>
      </c>
      <c r="B2355" s="6" t="s">
        <v>5199</v>
      </c>
      <c r="C2355" s="6" t="s">
        <v>85</v>
      </c>
      <c r="D2355" s="6" t="s">
        <v>5200</v>
      </c>
      <c r="E2355" s="8" t="s">
        <v>85</v>
      </c>
      <c r="F2355" s="8">
        <v>0</v>
      </c>
      <c r="G2355" s="8">
        <v>3</v>
      </c>
      <c r="H2355" s="6" t="s">
        <v>344</v>
      </c>
      <c r="I2355" s="184" t="s">
        <v>11392</v>
      </c>
      <c r="J2355" s="184" t="s">
        <v>11392</v>
      </c>
      <c r="K2355" s="184" t="s">
        <v>11391</v>
      </c>
      <c r="L2355" s="8">
        <v>14</v>
      </c>
      <c r="M2355" s="116"/>
      <c r="P23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&lt;tr&gt;&lt;td&gt;61110-0000&lt;/td&gt;&lt;td&gt;Cathodic protection system&lt;/td&gt;&lt;td&gt;LPSM&lt;/td&gt;&lt;td&gt;CATHODIC PROTECTION SYSTEM&lt;/td&gt;&lt;td&gt;LPSM&lt;/td&gt;&lt;td&gt;0&lt;/td&gt;&lt;td&gt;3&lt;/td&gt;&lt;td&gt;N&lt;/td&gt;&lt;td&gt; &lt;/td&gt;&lt;td&gt;&lt;/td&gt;&lt;/tr&gt;</v>
      </c>
      <c r="Q2355" s="106" t="str">
        <f>IF(PayItems[[#This Row],[Date Added / Modified]]&gt;0,TEXT(PayItems[[#This Row],[Date Added / Modified]],"m/d/yyy"),"")</f>
        <v/>
      </c>
    </row>
    <row r="2356" spans="1:17" x14ac:dyDescent="0.3">
      <c r="A2356" s="6" t="s">
        <v>5201</v>
      </c>
      <c r="B2356" s="8" t="s">
        <v>5202</v>
      </c>
      <c r="C2356" s="6" t="s">
        <v>85</v>
      </c>
      <c r="D2356" s="8" t="s">
        <v>5203</v>
      </c>
      <c r="E2356" s="8" t="s">
        <v>85</v>
      </c>
      <c r="F2356" s="8">
        <v>0</v>
      </c>
      <c r="G2356" s="8">
        <v>3</v>
      </c>
      <c r="H2356" s="6" t="s">
        <v>344</v>
      </c>
      <c r="I2356" s="184" t="s">
        <v>11392</v>
      </c>
      <c r="J2356" s="184" t="s">
        <v>11392</v>
      </c>
      <c r="K2356" s="184" t="s">
        <v>11391</v>
      </c>
      <c r="L2356" s="8">
        <v>14</v>
      </c>
      <c r="M2356" s="116"/>
      <c r="P23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&lt;tr&gt;&lt;td&gt;61110-1000&lt;/td&gt;&lt;td&gt;Irrigation system&lt;/td&gt;&lt;td&gt;LPSM&lt;/td&gt;&lt;td&gt;IRRIGATION SYSTEM&lt;/td&gt;&lt;td&gt;LPSM&lt;/td&gt;&lt;td&gt;0&lt;/td&gt;&lt;td&gt;3&lt;/td&gt;&lt;td&gt;N&lt;/td&gt;&lt;td&gt; &lt;/td&gt;&lt;td&gt;&lt;/td&gt;&lt;/tr&gt;</v>
      </c>
      <c r="Q2356" s="106" t="str">
        <f>IF(PayItems[[#This Row],[Date Added / Modified]]&gt;0,TEXT(PayItems[[#This Row],[Date Added / Modified]],"m/d/yyy"),"")</f>
        <v/>
      </c>
    </row>
    <row r="2357" spans="1:17" x14ac:dyDescent="0.3">
      <c r="A2357" s="106" t="s">
        <v>10800</v>
      </c>
      <c r="B2357" s="45" t="s">
        <v>10801</v>
      </c>
      <c r="C2357" s="88" t="s">
        <v>85</v>
      </c>
      <c r="D2357" s="45" t="s">
        <v>10802</v>
      </c>
      <c r="E2357" s="104" t="s">
        <v>85</v>
      </c>
      <c r="F2357" s="104">
        <v>0</v>
      </c>
      <c r="G2357" s="104">
        <v>3</v>
      </c>
      <c r="H2357" s="88" t="s">
        <v>344</v>
      </c>
      <c r="I2357" s="184" t="s">
        <v>11392</v>
      </c>
      <c r="J2357" s="184" t="s">
        <v>11392</v>
      </c>
      <c r="K2357" s="184" t="s">
        <v>11391</v>
      </c>
      <c r="L2357" s="104">
        <v>14</v>
      </c>
      <c r="M2357" s="116">
        <v>42535</v>
      </c>
      <c r="N2357" s="106" t="s">
        <v>9962</v>
      </c>
      <c r="O2357" s="106"/>
      <c r="P23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&lt;tr&gt;&lt;td&gt;61110-2000&lt;/td&gt;&lt;td&gt;Siphon system&lt;/td&gt;&lt;td&gt;LPSM&lt;/td&gt;&lt;td&gt;SIPHON SYSTEM&lt;/td&gt;&lt;td&gt;LPSM&lt;/td&gt;&lt;td&gt;0&lt;/td&gt;&lt;td&gt;3&lt;/td&gt;&lt;td&gt;N&lt;/td&gt;&lt;td&gt;6/14/2016&lt;/td&gt;&lt;td&gt;&lt;/td&gt;&lt;/tr&gt;</v>
      </c>
      <c r="Q2357" s="106" t="str">
        <f>IF(PayItems[[#This Row],[Date Added / Modified]]&gt;0,TEXT(PayItems[[#This Row],[Date Added / Modified]],"m/d/yyy"),"")</f>
        <v>6/14/2016</v>
      </c>
    </row>
    <row r="2358" spans="1:17" x14ac:dyDescent="0.3">
      <c r="A2358" s="106" t="s">
        <v>11254</v>
      </c>
      <c r="B2358" s="45" t="s">
        <v>11256</v>
      </c>
      <c r="C2358" s="106" t="s">
        <v>6</v>
      </c>
      <c r="D2358" s="45" t="s">
        <v>11258</v>
      </c>
      <c r="E2358" s="45" t="s">
        <v>59</v>
      </c>
      <c r="F2358" s="104">
        <v>0</v>
      </c>
      <c r="G2358" s="104">
        <v>3</v>
      </c>
      <c r="H2358" s="88" t="s">
        <v>344</v>
      </c>
      <c r="I2358" s="184" t="s">
        <v>11392</v>
      </c>
      <c r="J2358" s="184" t="s">
        <v>11392</v>
      </c>
      <c r="K2358" s="184" t="s">
        <v>11391</v>
      </c>
      <c r="L2358" s="104">
        <v>14</v>
      </c>
      <c r="M2358" s="116">
        <v>44095</v>
      </c>
      <c r="N2358" s="106" t="s">
        <v>9962</v>
      </c>
      <c r="O2358" s="173"/>
      <c r="P235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&lt;tr&gt;&lt;td&gt;61111-0000&lt;/td&gt;&lt;td&gt;Yard hydrant&lt;/td&gt;&lt;td&gt;Each&lt;/td&gt;&lt;td&gt;YARD HYDRANT&lt;/td&gt;&lt;td&gt;EACH&lt;/td&gt;&lt;td&gt;0&lt;/td&gt;&lt;td&gt;3&lt;/td&gt;&lt;td&gt;N&lt;/td&gt;&lt;td&gt;9/21/2020&lt;/td&gt;&lt;td&gt;&lt;/td&gt;&lt;/tr&gt;</v>
      </c>
      <c r="Q2358" s="174" t="str">
        <f>IF(PayItems[[#This Row],[Date Added / Modified]]&gt;0,TEXT(PayItems[[#This Row],[Date Added / Modified]],"m/d/yyy"),"")</f>
        <v>9/21/2020</v>
      </c>
    </row>
    <row r="2359" spans="1:17" x14ac:dyDescent="0.3">
      <c r="A2359" s="6" t="s">
        <v>5204</v>
      </c>
      <c r="B2359" s="8" t="s">
        <v>5205</v>
      </c>
      <c r="C2359" s="6" t="s">
        <v>6</v>
      </c>
      <c r="D2359" s="8" t="s">
        <v>5206</v>
      </c>
      <c r="E2359" s="8" t="s">
        <v>59</v>
      </c>
      <c r="F2359" s="8">
        <v>0</v>
      </c>
      <c r="G2359" s="8">
        <v>3</v>
      </c>
      <c r="H2359" s="6" t="s">
        <v>344</v>
      </c>
      <c r="I2359" s="184" t="s">
        <v>11392</v>
      </c>
      <c r="J2359" s="184" t="s">
        <v>11392</v>
      </c>
      <c r="K2359" s="184" t="s">
        <v>11391</v>
      </c>
      <c r="L2359" s="8">
        <v>14</v>
      </c>
      <c r="M2359" s="116"/>
      <c r="P23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&lt;tr&gt;&lt;td&gt;61112-0000&lt;/td&gt;&lt;td&gt;Water fountain&lt;/td&gt;&lt;td&gt;Each&lt;/td&gt;&lt;td&gt;WATER FOUNTAIN&lt;/td&gt;&lt;td&gt;EACH&lt;/td&gt;&lt;td&gt;0&lt;/td&gt;&lt;td&gt;3&lt;/td&gt;&lt;td&gt;N&lt;/td&gt;&lt;td&gt; &lt;/td&gt;&lt;td&gt;&lt;/td&gt;&lt;/tr&gt;</v>
      </c>
      <c r="Q2359" s="106" t="str">
        <f>IF(PayItems[[#This Row],[Date Added / Modified]]&gt;0,TEXT(PayItems[[#This Row],[Date Added / Modified]],"m/d/yyy"),"")</f>
        <v/>
      </c>
    </row>
    <row r="2360" spans="1:17" x14ac:dyDescent="0.3">
      <c r="A2360" s="6" t="s">
        <v>5207</v>
      </c>
      <c r="B2360" s="8" t="s">
        <v>5208</v>
      </c>
      <c r="C2360" s="6" t="s">
        <v>5209</v>
      </c>
      <c r="D2360" s="8" t="s">
        <v>5210</v>
      </c>
      <c r="E2360" s="8" t="s">
        <v>5209</v>
      </c>
      <c r="F2360" s="8">
        <v>0</v>
      </c>
      <c r="G2360" s="8">
        <v>3</v>
      </c>
      <c r="H2360" s="6" t="s">
        <v>344</v>
      </c>
      <c r="I2360" s="184" t="s">
        <v>11392</v>
      </c>
      <c r="J2360" s="184" t="s">
        <v>11391</v>
      </c>
      <c r="K2360" s="184" t="s">
        <v>11391</v>
      </c>
      <c r="L2360" s="8">
        <v>14</v>
      </c>
      <c r="M2360" s="116"/>
      <c r="P23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&lt;tr&gt;&lt;td&gt;61113-0100&lt;/td&gt;&lt;td&gt;Water system, utility company compensation&lt;/td&gt;&lt;td&gt;CTSM&lt;/td&gt;&lt;td&gt;WATER SYSTEM, UTILITY COMPANY COMPENSATION&lt;/td&gt;&lt;td&gt;CTSM&lt;/td&gt;&lt;td&gt;0&lt;/td&gt;&lt;td&gt;3&lt;/td&gt;&lt;td&gt;N&lt;/td&gt;&lt;td&gt; &lt;/td&gt;&lt;td&gt;&lt;/td&gt;&lt;/tr&gt;</v>
      </c>
      <c r="Q2360" s="106" t="str">
        <f>IF(PayItems[[#This Row],[Date Added / Modified]]&gt;0,TEXT(PayItems[[#This Row],[Date Added / Modified]],"m/d/yyy"),"")</f>
        <v/>
      </c>
    </row>
    <row r="2361" spans="1:17" x14ac:dyDescent="0.3">
      <c r="A2361" s="106" t="s">
        <v>11039</v>
      </c>
      <c r="B2361" s="45" t="s">
        <v>11040</v>
      </c>
      <c r="C2361" s="88" t="s">
        <v>6</v>
      </c>
      <c r="D2361" s="45" t="s">
        <v>11041</v>
      </c>
      <c r="E2361" s="104" t="s">
        <v>59</v>
      </c>
      <c r="F2361" s="104">
        <v>0</v>
      </c>
      <c r="G2361" s="104">
        <v>3</v>
      </c>
      <c r="H2361" s="88" t="s">
        <v>344</v>
      </c>
      <c r="I2361" s="184" t="s">
        <v>11392</v>
      </c>
      <c r="J2361" s="184" t="s">
        <v>11392</v>
      </c>
      <c r="K2361" s="184" t="s">
        <v>11391</v>
      </c>
      <c r="L2361" s="104">
        <v>14</v>
      </c>
      <c r="M2361" s="116">
        <v>43297</v>
      </c>
      <c r="N2361" s="106" t="s">
        <v>9971</v>
      </c>
      <c r="O2361" s="88"/>
      <c r="P23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&lt;tr&gt;&lt;td&gt;61114-0000&lt;/td&gt;&lt;td&gt;Water system accessory&lt;/td&gt;&lt;td&gt;Each&lt;/td&gt;&lt;td&gt;WATER SYSTEM ACCESSORY&lt;/td&gt;&lt;td&gt;EACH&lt;/td&gt;&lt;td&gt;0&lt;/td&gt;&lt;td&gt;3&lt;/td&gt;&lt;td&gt;N&lt;/td&gt;&lt;td&gt;7/16/2018&lt;/td&gt;&lt;td&gt;&lt;/td&gt;&lt;/tr&gt;</v>
      </c>
      <c r="Q2361" s="106" t="str">
        <f>IF(PayItems[[#This Row],[Date Added / Modified]]&gt;0,TEXT(PayItems[[#This Row],[Date Added / Modified]],"m/d/yyy"),"")</f>
        <v>7/16/2018</v>
      </c>
    </row>
    <row r="2362" spans="1:17" x14ac:dyDescent="0.3">
      <c r="A2362" s="6" t="s">
        <v>5211</v>
      </c>
      <c r="B2362" s="8" t="s">
        <v>5212</v>
      </c>
      <c r="C2362" s="6" t="s">
        <v>6</v>
      </c>
      <c r="D2362" s="8" t="s">
        <v>5213</v>
      </c>
      <c r="E2362" s="8" t="s">
        <v>59</v>
      </c>
      <c r="F2362" s="8">
        <v>0</v>
      </c>
      <c r="G2362" s="8">
        <v>3</v>
      </c>
      <c r="H2362" s="6" t="s">
        <v>344</v>
      </c>
      <c r="I2362" s="184" t="s">
        <v>11392</v>
      </c>
      <c r="J2362" s="184" t="s">
        <v>11392</v>
      </c>
      <c r="K2362" s="184" t="s">
        <v>11391</v>
      </c>
      <c r="L2362" s="8">
        <v>14</v>
      </c>
      <c r="M2362" s="116"/>
      <c r="P23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&lt;tr&gt;&lt;td&gt;61114-0500&lt;/td&gt;&lt;td&gt;Water system accessory, branch&lt;/td&gt;&lt;td&gt;Each&lt;/td&gt;&lt;td&gt;WATER SYSTEM ACCESSORY, BRANCH&lt;/td&gt;&lt;td&gt;EACH&lt;/td&gt;&lt;td&gt;0&lt;/td&gt;&lt;td&gt;3&lt;/td&gt;&lt;td&gt;N&lt;/td&gt;&lt;td&gt; &lt;/td&gt;&lt;td&gt;&lt;/td&gt;&lt;/tr&gt;</v>
      </c>
      <c r="Q2362" s="106" t="str">
        <f>IF(PayItems[[#This Row],[Date Added / Modified]]&gt;0,TEXT(PayItems[[#This Row],[Date Added / Modified]],"m/d/yyy"),"")</f>
        <v/>
      </c>
    </row>
    <row r="2363" spans="1:17" x14ac:dyDescent="0.3">
      <c r="A2363" s="6" t="s">
        <v>5214</v>
      </c>
      <c r="B2363" s="8" t="s">
        <v>5215</v>
      </c>
      <c r="C2363" s="6" t="s">
        <v>6</v>
      </c>
      <c r="D2363" s="8" t="s">
        <v>5216</v>
      </c>
      <c r="E2363" s="8" t="s">
        <v>59</v>
      </c>
      <c r="F2363" s="8">
        <v>0</v>
      </c>
      <c r="G2363" s="8">
        <v>3</v>
      </c>
      <c r="H2363" s="6" t="s">
        <v>344</v>
      </c>
      <c r="I2363" s="184" t="s">
        <v>11392</v>
      </c>
      <c r="J2363" s="184" t="s">
        <v>11392</v>
      </c>
      <c r="K2363" s="184" t="s">
        <v>11391</v>
      </c>
      <c r="L2363" s="8">
        <v>14</v>
      </c>
      <c r="M2363" s="116"/>
      <c r="P23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&lt;tr&gt;&lt;td&gt;61114-1000&lt;/td&gt;&lt;td&gt;Water system accessory, bend&lt;/td&gt;&lt;td&gt;Each&lt;/td&gt;&lt;td&gt;WATER SYSTEM ACCESSORY, BEND&lt;/td&gt;&lt;td&gt;EACH&lt;/td&gt;&lt;td&gt;0&lt;/td&gt;&lt;td&gt;3&lt;/td&gt;&lt;td&gt;N&lt;/td&gt;&lt;td&gt; &lt;/td&gt;&lt;td&gt;&lt;/td&gt;&lt;/tr&gt;</v>
      </c>
      <c r="Q2363" s="106" t="str">
        <f>IF(PayItems[[#This Row],[Date Added / Modified]]&gt;0,TEXT(PayItems[[#This Row],[Date Added / Modified]],"m/d/yyy"),"")</f>
        <v/>
      </c>
    </row>
    <row r="2364" spans="1:17" x14ac:dyDescent="0.3">
      <c r="A2364" s="6" t="s">
        <v>5217</v>
      </c>
      <c r="B2364" s="8" t="s">
        <v>5218</v>
      </c>
      <c r="C2364" s="6" t="s">
        <v>6</v>
      </c>
      <c r="D2364" s="8" t="s">
        <v>5219</v>
      </c>
      <c r="E2364" s="8" t="s">
        <v>59</v>
      </c>
      <c r="F2364" s="8">
        <v>0</v>
      </c>
      <c r="G2364" s="8">
        <v>3</v>
      </c>
      <c r="H2364" s="6" t="s">
        <v>344</v>
      </c>
      <c r="I2364" s="184" t="s">
        <v>11392</v>
      </c>
      <c r="J2364" s="184" t="s">
        <v>11392</v>
      </c>
      <c r="K2364" s="184" t="s">
        <v>11391</v>
      </c>
      <c r="L2364" s="8">
        <v>14</v>
      </c>
      <c r="M2364" s="116"/>
      <c r="P23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&lt;tr&gt;&lt;td&gt;61114-1500&lt;/td&gt;&lt;td&gt;Water system accessory, tie-in&lt;/td&gt;&lt;td&gt;Each&lt;/td&gt;&lt;td&gt;WATER SYSTEM ACCESSORY, TIE-IN&lt;/td&gt;&lt;td&gt;EACH&lt;/td&gt;&lt;td&gt;0&lt;/td&gt;&lt;td&gt;3&lt;/td&gt;&lt;td&gt;N&lt;/td&gt;&lt;td&gt; &lt;/td&gt;&lt;td&gt;&lt;/td&gt;&lt;/tr&gt;</v>
      </c>
      <c r="Q2364" s="106" t="str">
        <f>IF(PayItems[[#This Row],[Date Added / Modified]]&gt;0,TEXT(PayItems[[#This Row],[Date Added / Modified]],"m/d/yyy"),"")</f>
        <v/>
      </c>
    </row>
    <row r="2365" spans="1:17" x14ac:dyDescent="0.3">
      <c r="A2365" s="6" t="s">
        <v>5220</v>
      </c>
      <c r="B2365" s="8" t="s">
        <v>5221</v>
      </c>
      <c r="C2365" s="6" t="s">
        <v>6</v>
      </c>
      <c r="D2365" s="8" t="s">
        <v>5222</v>
      </c>
      <c r="E2365" s="8" t="s">
        <v>59</v>
      </c>
      <c r="F2365" s="8">
        <v>0</v>
      </c>
      <c r="G2365" s="8">
        <v>3</v>
      </c>
      <c r="H2365" s="6" t="s">
        <v>344</v>
      </c>
      <c r="I2365" s="184" t="s">
        <v>11392</v>
      </c>
      <c r="J2365" s="184" t="s">
        <v>11392</v>
      </c>
      <c r="K2365" s="184" t="s">
        <v>11391</v>
      </c>
      <c r="L2365" s="8">
        <v>14</v>
      </c>
      <c r="M2365" s="116"/>
      <c r="P23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&lt;tr&gt;&lt;td&gt;61114-4000&lt;/td&gt;&lt;td&gt;Water system accessory, blow-off assembly&lt;/td&gt;&lt;td&gt;Each&lt;/td&gt;&lt;td&gt;WATER SYSTEM ACCESSORY, BLOW-OFF ASSEMBLY&lt;/td&gt;&lt;td&gt;EACH&lt;/td&gt;&lt;td&gt;0&lt;/td&gt;&lt;td&gt;3&lt;/td&gt;&lt;td&gt;N&lt;/td&gt;&lt;td&gt; &lt;/td&gt;&lt;td&gt;&lt;/td&gt;&lt;/tr&gt;</v>
      </c>
      <c r="Q2365" s="106" t="str">
        <f>IF(PayItems[[#This Row],[Date Added / Modified]]&gt;0,TEXT(PayItems[[#This Row],[Date Added / Modified]],"m/d/yyy"),"")</f>
        <v/>
      </c>
    </row>
    <row r="2366" spans="1:17" x14ac:dyDescent="0.3">
      <c r="A2366" s="6" t="s">
        <v>5223</v>
      </c>
      <c r="B2366" s="8" t="s">
        <v>5224</v>
      </c>
      <c r="C2366" s="6" t="s">
        <v>6</v>
      </c>
      <c r="D2366" s="8" t="s">
        <v>5225</v>
      </c>
      <c r="E2366" s="8" t="s">
        <v>59</v>
      </c>
      <c r="F2366" s="8">
        <v>0</v>
      </c>
      <c r="G2366" s="8">
        <v>3</v>
      </c>
      <c r="H2366" s="6" t="s">
        <v>344</v>
      </c>
      <c r="I2366" s="184" t="s">
        <v>11392</v>
      </c>
      <c r="J2366" s="184" t="s">
        <v>11392</v>
      </c>
      <c r="K2366" s="184" t="s">
        <v>11391</v>
      </c>
      <c r="L2366" s="8">
        <v>14</v>
      </c>
      <c r="M2366" s="116"/>
      <c r="P23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&lt;tr&gt;&lt;td&gt;61114-5000&lt;/td&gt;&lt;td&gt;Water system accessory, curb stop, 25mm&lt;/td&gt;&lt;td&gt;Each&lt;/td&gt;&lt;td&gt;WATER SYSTEM ACCESSORY, CURB STOP, 1-INCH&lt;/td&gt;&lt;td&gt;EACH&lt;/td&gt;&lt;td&gt;0&lt;/td&gt;&lt;td&gt;3&lt;/td&gt;&lt;td&gt;N&lt;/td&gt;&lt;td&gt; &lt;/td&gt;&lt;td&gt;&lt;/td&gt;&lt;/tr&gt;</v>
      </c>
      <c r="Q2366" s="106" t="str">
        <f>IF(PayItems[[#This Row],[Date Added / Modified]]&gt;0,TEXT(PayItems[[#This Row],[Date Added / Modified]],"m/d/yyy"),"")</f>
        <v/>
      </c>
    </row>
    <row r="2367" spans="1:17" x14ac:dyDescent="0.3">
      <c r="A2367" s="6" t="s">
        <v>5226</v>
      </c>
      <c r="B2367" s="8" t="s">
        <v>5227</v>
      </c>
      <c r="C2367" s="6" t="s">
        <v>6</v>
      </c>
      <c r="D2367" s="8" t="s">
        <v>5228</v>
      </c>
      <c r="E2367" s="8" t="s">
        <v>59</v>
      </c>
      <c r="F2367" s="8">
        <v>0</v>
      </c>
      <c r="G2367" s="8">
        <v>3</v>
      </c>
      <c r="H2367" s="6" t="s">
        <v>344</v>
      </c>
      <c r="I2367" s="184" t="s">
        <v>11392</v>
      </c>
      <c r="J2367" s="184" t="s">
        <v>11392</v>
      </c>
      <c r="K2367" s="184" t="s">
        <v>11391</v>
      </c>
      <c r="L2367" s="8">
        <v>14</v>
      </c>
      <c r="M2367" s="116"/>
      <c r="P23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&lt;tr&gt;&lt;td&gt;61114-6000&lt;/td&gt;&lt;td&gt;Water system accessory, concrete thrust collar&lt;/td&gt;&lt;td&gt;Each&lt;/td&gt;&lt;td&gt;WATER SYSTEM ACCESSORY, CONCRETE THRUST COLLAR&lt;/td&gt;&lt;td&gt;EACH&lt;/td&gt;&lt;td&gt;0&lt;/td&gt;&lt;td&gt;3&lt;/td&gt;&lt;td&gt;N&lt;/td&gt;&lt;td&gt; &lt;/td&gt;&lt;td&gt;&lt;/td&gt;&lt;/tr&gt;</v>
      </c>
      <c r="Q2367" s="106" t="str">
        <f>IF(PayItems[[#This Row],[Date Added / Modified]]&gt;0,TEXT(PayItems[[#This Row],[Date Added / Modified]],"m/d/yyy"),"")</f>
        <v/>
      </c>
    </row>
    <row r="2368" spans="1:17" x14ac:dyDescent="0.3">
      <c r="A2368" s="106" t="s">
        <v>11042</v>
      </c>
      <c r="B2368" s="45" t="s">
        <v>11043</v>
      </c>
      <c r="C2368" s="88" t="s">
        <v>6</v>
      </c>
      <c r="D2368" s="45" t="s">
        <v>11044</v>
      </c>
      <c r="E2368" s="104" t="s">
        <v>59</v>
      </c>
      <c r="F2368" s="104">
        <v>0</v>
      </c>
      <c r="G2368" s="104">
        <v>3</v>
      </c>
      <c r="H2368" s="88" t="s">
        <v>344</v>
      </c>
      <c r="I2368" s="184" t="s">
        <v>11392</v>
      </c>
      <c r="J2368" s="184" t="s">
        <v>11392</v>
      </c>
      <c r="K2368" s="184" t="s">
        <v>11391</v>
      </c>
      <c r="L2368" s="104">
        <v>14</v>
      </c>
      <c r="M2368" s="116">
        <v>43297</v>
      </c>
      <c r="N2368" s="106" t="s">
        <v>9971</v>
      </c>
      <c r="O2368" s="88"/>
      <c r="P23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&lt;tr&gt;&lt;td&gt;61114-7000&lt;/td&gt;&lt;td&gt;Water system accessory, coupling&lt;/td&gt;&lt;td&gt;Each&lt;/td&gt;&lt;td&gt;WATER SYSTEM ACCESSORY, COUPLING&lt;/td&gt;&lt;td&gt;EACH&lt;/td&gt;&lt;td&gt;0&lt;/td&gt;&lt;td&gt;3&lt;/td&gt;&lt;td&gt;N&lt;/td&gt;&lt;td&gt;7/16/2018&lt;/td&gt;&lt;td&gt;&lt;/td&gt;&lt;/tr&gt;</v>
      </c>
      <c r="Q2368" s="106" t="str">
        <f>IF(PayItems[[#This Row],[Date Added / Modified]]&gt;0,TEXT(PayItems[[#This Row],[Date Added / Modified]],"m/d/yyy"),"")</f>
        <v>7/16/2018</v>
      </c>
    </row>
    <row r="2369" spans="1:17" x14ac:dyDescent="0.3">
      <c r="A2369" s="106" t="s">
        <v>11045</v>
      </c>
      <c r="B2369" s="45" t="s">
        <v>11047</v>
      </c>
      <c r="C2369" s="88" t="s">
        <v>6</v>
      </c>
      <c r="D2369" s="45" t="s">
        <v>11046</v>
      </c>
      <c r="E2369" s="104" t="s">
        <v>59</v>
      </c>
      <c r="F2369" s="104">
        <v>0</v>
      </c>
      <c r="G2369" s="104">
        <v>3</v>
      </c>
      <c r="H2369" s="88" t="s">
        <v>344</v>
      </c>
      <c r="I2369" s="184" t="s">
        <v>11392</v>
      </c>
      <c r="J2369" s="184" t="s">
        <v>11392</v>
      </c>
      <c r="K2369" s="184" t="s">
        <v>11391</v>
      </c>
      <c r="L2369" s="104">
        <v>14</v>
      </c>
      <c r="M2369" s="116">
        <v>43297</v>
      </c>
      <c r="N2369" s="106" t="s">
        <v>9971</v>
      </c>
      <c r="O2369" s="88"/>
      <c r="P23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&lt;tr&gt;&lt;td&gt;61114-8000&lt;/td&gt;&lt;td&gt;Water system accessory, reducer&lt;/td&gt;&lt;td&gt;Each&lt;/td&gt;&lt;td&gt;WATER SYSTEM ACCESSORY, REDUCER&lt;/td&gt;&lt;td&gt;EACH&lt;/td&gt;&lt;td&gt;0&lt;/td&gt;&lt;td&gt;3&lt;/td&gt;&lt;td&gt;N&lt;/td&gt;&lt;td&gt;7/16/2018&lt;/td&gt;&lt;td&gt;&lt;/td&gt;&lt;/tr&gt;</v>
      </c>
      <c r="Q2369" s="106" t="str">
        <f>IF(PayItems[[#This Row],[Date Added / Modified]]&gt;0,TEXT(PayItems[[#This Row],[Date Added / Modified]],"m/d/yyy"),"")</f>
        <v>7/16/2018</v>
      </c>
    </row>
    <row r="2370" spans="1:17" x14ac:dyDescent="0.3">
      <c r="A2370" s="6" t="s">
        <v>5229</v>
      </c>
      <c r="B2370" s="6" t="s">
        <v>5230</v>
      </c>
      <c r="C2370" s="6" t="s">
        <v>85</v>
      </c>
      <c r="D2370" s="6" t="s">
        <v>5231</v>
      </c>
      <c r="E2370" s="8" t="s">
        <v>85</v>
      </c>
      <c r="F2370" s="8">
        <v>0</v>
      </c>
      <c r="G2370" s="8">
        <v>3</v>
      </c>
      <c r="H2370" s="6" t="s">
        <v>344</v>
      </c>
      <c r="I2370" s="184" t="s">
        <v>11392</v>
      </c>
      <c r="J2370" s="184" t="s">
        <v>11392</v>
      </c>
      <c r="K2370" s="184" t="s">
        <v>11391</v>
      </c>
      <c r="L2370" s="8">
        <v>14</v>
      </c>
      <c r="M2370" s="116"/>
      <c r="P23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&lt;tr&gt;&lt;td&gt;61201-0000&lt;/td&gt;&lt;td&gt;Sewer system&lt;/td&gt;&lt;td&gt;LPSM&lt;/td&gt;&lt;td&gt;SEWER SYSTEM&lt;/td&gt;&lt;td&gt;LPSM&lt;/td&gt;&lt;td&gt;0&lt;/td&gt;&lt;td&gt;3&lt;/td&gt;&lt;td&gt;N&lt;/td&gt;&lt;td&gt; &lt;/td&gt;&lt;td&gt;&lt;/td&gt;&lt;/tr&gt;</v>
      </c>
      <c r="Q2370" s="106" t="str">
        <f>IF(PayItems[[#This Row],[Date Added / Modified]]&gt;0,TEXT(PayItems[[#This Row],[Date Added / Modified]],"m/d/yyy"),"")</f>
        <v/>
      </c>
    </row>
    <row r="2371" spans="1:17" x14ac:dyDescent="0.3">
      <c r="A2371" s="6" t="s">
        <v>5232</v>
      </c>
      <c r="B2371" s="8" t="s">
        <v>5233</v>
      </c>
      <c r="C2371" s="8" t="s">
        <v>110</v>
      </c>
      <c r="D2371" s="8" t="s">
        <v>5234</v>
      </c>
      <c r="E2371" s="8" t="s">
        <v>63</v>
      </c>
      <c r="F2371" s="8">
        <v>0</v>
      </c>
      <c r="G2371" s="8">
        <v>3</v>
      </c>
      <c r="H2371" s="6" t="s">
        <v>344</v>
      </c>
      <c r="I2371" s="184" t="s">
        <v>11392</v>
      </c>
      <c r="J2371" s="184" t="s">
        <v>11392</v>
      </c>
      <c r="K2371" s="184" t="s">
        <v>11391</v>
      </c>
      <c r="L2371" s="8">
        <v>14</v>
      </c>
      <c r="M2371" s="116"/>
      <c r="P23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&lt;tr&gt;&lt;td&gt;61202-0100&lt;/td&gt;&lt;td&gt;100mm sewer line, plastic&lt;/td&gt;&lt;td&gt;m&lt;/td&gt;&lt;td&gt;4-INCH SEWER LINE, PLASTIC&lt;/td&gt;&lt;td&gt;LNFT&lt;/td&gt;&lt;td&gt;0&lt;/td&gt;&lt;td&gt;3&lt;/td&gt;&lt;td&gt;N&lt;/td&gt;&lt;td&gt; &lt;/td&gt;&lt;td&gt;&lt;/td&gt;&lt;/tr&gt;</v>
      </c>
      <c r="Q2371" s="106" t="str">
        <f>IF(PayItems[[#This Row],[Date Added / Modified]]&gt;0,TEXT(PayItems[[#This Row],[Date Added / Modified]],"m/d/yyy"),"")</f>
        <v/>
      </c>
    </row>
    <row r="2372" spans="1:17" s="88" customFormat="1" x14ac:dyDescent="0.3">
      <c r="A2372" s="6" t="s">
        <v>5235</v>
      </c>
      <c r="B2372" s="8" t="s">
        <v>5236</v>
      </c>
      <c r="C2372" s="8" t="s">
        <v>110</v>
      </c>
      <c r="D2372" s="8" t="s">
        <v>5237</v>
      </c>
      <c r="E2372" s="8" t="s">
        <v>63</v>
      </c>
      <c r="F2372" s="8">
        <v>0</v>
      </c>
      <c r="G2372" s="8">
        <v>3</v>
      </c>
      <c r="H2372" s="6" t="s">
        <v>344</v>
      </c>
      <c r="I2372" s="184" t="s">
        <v>11392</v>
      </c>
      <c r="J2372" s="184" t="s">
        <v>11392</v>
      </c>
      <c r="K2372" s="184" t="s">
        <v>11391</v>
      </c>
      <c r="L2372" s="8">
        <v>14</v>
      </c>
      <c r="M2372" s="116"/>
      <c r="N2372" s="6"/>
      <c r="O2372" s="6"/>
      <c r="P23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&lt;tr&gt;&lt;td&gt;61202-0200&lt;/td&gt;&lt;td&gt;100mm sewer line, ductile iron&lt;/td&gt;&lt;td&gt;m&lt;/td&gt;&lt;td&gt;4-INCH SEWER LINE, DUCTILE IRON&lt;/td&gt;&lt;td&gt;LNFT&lt;/td&gt;&lt;td&gt;0&lt;/td&gt;&lt;td&gt;3&lt;/td&gt;&lt;td&gt;N&lt;/td&gt;&lt;td&gt; &lt;/td&gt;&lt;td&gt;&lt;/td&gt;&lt;/tr&gt;</v>
      </c>
      <c r="Q2372" s="106" t="str">
        <f>IF(PayItems[[#This Row],[Date Added / Modified]]&gt;0,TEXT(PayItems[[#This Row],[Date Added / Modified]],"m/d/yyy"),"")</f>
        <v/>
      </c>
    </row>
    <row r="2373" spans="1:17" x14ac:dyDescent="0.3">
      <c r="A2373" s="6" t="s">
        <v>5238</v>
      </c>
      <c r="B2373" s="8" t="s">
        <v>5239</v>
      </c>
      <c r="C2373" s="8" t="s">
        <v>110</v>
      </c>
      <c r="D2373" s="8" t="s">
        <v>5240</v>
      </c>
      <c r="E2373" s="8" t="s">
        <v>63</v>
      </c>
      <c r="F2373" s="8">
        <v>0</v>
      </c>
      <c r="G2373" s="8">
        <v>3</v>
      </c>
      <c r="H2373" s="6" t="s">
        <v>344</v>
      </c>
      <c r="I2373" s="184" t="s">
        <v>11392</v>
      </c>
      <c r="J2373" s="184" t="s">
        <v>11392</v>
      </c>
      <c r="K2373" s="184" t="s">
        <v>11391</v>
      </c>
      <c r="L2373" s="8">
        <v>14</v>
      </c>
      <c r="M2373" s="116"/>
      <c r="P23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&lt;tr&gt;&lt;td&gt;61202-0300&lt;/td&gt;&lt;td&gt;100mm sewer line, cast iron&lt;/td&gt;&lt;td&gt;m&lt;/td&gt;&lt;td&gt;4-INCH SEWER LINE, CAST IRON&lt;/td&gt;&lt;td&gt;LNFT&lt;/td&gt;&lt;td&gt;0&lt;/td&gt;&lt;td&gt;3&lt;/td&gt;&lt;td&gt;N&lt;/td&gt;&lt;td&gt; &lt;/td&gt;&lt;td&gt;&lt;/td&gt;&lt;/tr&gt;</v>
      </c>
      <c r="Q2373" s="106" t="str">
        <f>IF(PayItems[[#This Row],[Date Added / Modified]]&gt;0,TEXT(PayItems[[#This Row],[Date Added / Modified]],"m/d/yyy"),"")</f>
        <v/>
      </c>
    </row>
    <row r="2374" spans="1:17" x14ac:dyDescent="0.3">
      <c r="A2374" s="6" t="s">
        <v>5241</v>
      </c>
      <c r="B2374" s="8" t="s">
        <v>5242</v>
      </c>
      <c r="C2374" s="8" t="s">
        <v>110</v>
      </c>
      <c r="D2374" s="8" t="s">
        <v>5243</v>
      </c>
      <c r="E2374" s="8" t="s">
        <v>63</v>
      </c>
      <c r="F2374" s="8">
        <v>0</v>
      </c>
      <c r="G2374" s="8">
        <v>3</v>
      </c>
      <c r="H2374" s="6" t="s">
        <v>344</v>
      </c>
      <c r="I2374" s="184" t="s">
        <v>11392</v>
      </c>
      <c r="J2374" s="184" t="s">
        <v>11392</v>
      </c>
      <c r="K2374" s="184" t="s">
        <v>11391</v>
      </c>
      <c r="L2374" s="8">
        <v>14</v>
      </c>
      <c r="M2374" s="116"/>
      <c r="P23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&lt;tr&gt;&lt;td&gt;61202-0400&lt;/td&gt;&lt;td&gt;150mm sewer line, plastic&lt;/td&gt;&lt;td&gt;m&lt;/td&gt;&lt;td&gt;6-INCH SEWER LINE, PLASTIC&lt;/td&gt;&lt;td&gt;LNFT&lt;/td&gt;&lt;td&gt;0&lt;/td&gt;&lt;td&gt;3&lt;/td&gt;&lt;td&gt;N&lt;/td&gt;&lt;td&gt; &lt;/td&gt;&lt;td&gt;&lt;/td&gt;&lt;/tr&gt;</v>
      </c>
      <c r="Q2374" s="106" t="str">
        <f>IF(PayItems[[#This Row],[Date Added / Modified]]&gt;0,TEXT(PayItems[[#This Row],[Date Added / Modified]],"m/d/yyy"),"")</f>
        <v/>
      </c>
    </row>
    <row r="2375" spans="1:17" x14ac:dyDescent="0.3">
      <c r="A2375" s="6" t="s">
        <v>5244</v>
      </c>
      <c r="B2375" s="8" t="s">
        <v>5245</v>
      </c>
      <c r="C2375" s="8" t="s">
        <v>110</v>
      </c>
      <c r="D2375" s="8" t="s">
        <v>5246</v>
      </c>
      <c r="E2375" s="8" t="s">
        <v>63</v>
      </c>
      <c r="F2375" s="8">
        <v>0</v>
      </c>
      <c r="G2375" s="8">
        <v>3</v>
      </c>
      <c r="H2375" s="6" t="s">
        <v>344</v>
      </c>
      <c r="I2375" s="184" t="s">
        <v>11392</v>
      </c>
      <c r="J2375" s="184" t="s">
        <v>11392</v>
      </c>
      <c r="K2375" s="184" t="s">
        <v>11391</v>
      </c>
      <c r="L2375" s="8">
        <v>14</v>
      </c>
      <c r="M2375" s="116"/>
      <c r="P23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&lt;tr&gt;&lt;td&gt;61202-0500&lt;/td&gt;&lt;td&gt;150mm sewer line, ductile iron&lt;/td&gt;&lt;td&gt;m&lt;/td&gt;&lt;td&gt;6-INCH SEWER LINE, DUCTILE IRON&lt;/td&gt;&lt;td&gt;LNFT&lt;/td&gt;&lt;td&gt;0&lt;/td&gt;&lt;td&gt;3&lt;/td&gt;&lt;td&gt;N&lt;/td&gt;&lt;td&gt; &lt;/td&gt;&lt;td&gt;&lt;/td&gt;&lt;/tr&gt;</v>
      </c>
      <c r="Q2375" s="106" t="str">
        <f>IF(PayItems[[#This Row],[Date Added / Modified]]&gt;0,TEXT(PayItems[[#This Row],[Date Added / Modified]],"m/d/yyy"),"")</f>
        <v/>
      </c>
    </row>
    <row r="2376" spans="1:17" x14ac:dyDescent="0.3">
      <c r="A2376" s="6" t="s">
        <v>5247</v>
      </c>
      <c r="B2376" s="8" t="s">
        <v>5248</v>
      </c>
      <c r="C2376" s="8" t="s">
        <v>110</v>
      </c>
      <c r="D2376" s="8" t="s">
        <v>5249</v>
      </c>
      <c r="E2376" s="8" t="s">
        <v>63</v>
      </c>
      <c r="F2376" s="8">
        <v>0</v>
      </c>
      <c r="G2376" s="8">
        <v>3</v>
      </c>
      <c r="H2376" s="6" t="s">
        <v>344</v>
      </c>
      <c r="I2376" s="184" t="s">
        <v>11392</v>
      </c>
      <c r="J2376" s="184" t="s">
        <v>11392</v>
      </c>
      <c r="K2376" s="184" t="s">
        <v>11391</v>
      </c>
      <c r="L2376" s="8">
        <v>14</v>
      </c>
      <c r="M2376" s="116"/>
      <c r="P23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&lt;tr&gt;&lt;td&gt;61202-0600&lt;/td&gt;&lt;td&gt;150mm sewer line, cast iron&lt;/td&gt;&lt;td&gt;m&lt;/td&gt;&lt;td&gt;6-INCH SEWER LINE, CAST IRON&lt;/td&gt;&lt;td&gt;LNFT&lt;/td&gt;&lt;td&gt;0&lt;/td&gt;&lt;td&gt;3&lt;/td&gt;&lt;td&gt;N&lt;/td&gt;&lt;td&gt; &lt;/td&gt;&lt;td&gt;&lt;/td&gt;&lt;/tr&gt;</v>
      </c>
      <c r="Q2376" s="106" t="str">
        <f>IF(PayItems[[#This Row],[Date Added / Modified]]&gt;0,TEXT(PayItems[[#This Row],[Date Added / Modified]],"m/d/yyy"),"")</f>
        <v/>
      </c>
    </row>
    <row r="2377" spans="1:17" s="88" customFormat="1" x14ac:dyDescent="0.3">
      <c r="A2377" s="6" t="s">
        <v>5250</v>
      </c>
      <c r="B2377" s="8" t="s">
        <v>5251</v>
      </c>
      <c r="C2377" s="8" t="s">
        <v>110</v>
      </c>
      <c r="D2377" s="8" t="s">
        <v>5252</v>
      </c>
      <c r="E2377" s="8" t="s">
        <v>63</v>
      </c>
      <c r="F2377" s="8">
        <v>0</v>
      </c>
      <c r="G2377" s="8">
        <v>3</v>
      </c>
      <c r="H2377" s="6" t="s">
        <v>344</v>
      </c>
      <c r="I2377" s="184" t="s">
        <v>11392</v>
      </c>
      <c r="J2377" s="184" t="s">
        <v>11392</v>
      </c>
      <c r="K2377" s="184" t="s">
        <v>11391</v>
      </c>
      <c r="L2377" s="8">
        <v>14</v>
      </c>
      <c r="M2377" s="116"/>
      <c r="N2377" s="6"/>
      <c r="O2377" s="6"/>
      <c r="P23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&lt;tr&gt;&lt;td&gt;61202-0700&lt;/td&gt;&lt;td&gt;200mm sewer line, plastic&lt;/td&gt;&lt;td&gt;m&lt;/td&gt;&lt;td&gt;8-INCH SEWER LINE, PLASTIC&lt;/td&gt;&lt;td&gt;LNFT&lt;/td&gt;&lt;td&gt;0&lt;/td&gt;&lt;td&gt;3&lt;/td&gt;&lt;td&gt;N&lt;/td&gt;&lt;td&gt; &lt;/td&gt;&lt;td&gt;&lt;/td&gt;&lt;/tr&gt;</v>
      </c>
      <c r="Q2377" s="106" t="str">
        <f>IF(PayItems[[#This Row],[Date Added / Modified]]&gt;0,TEXT(PayItems[[#This Row],[Date Added / Modified]],"m/d/yyy"),"")</f>
        <v/>
      </c>
    </row>
    <row r="2378" spans="1:17" x14ac:dyDescent="0.3">
      <c r="A2378" s="6" t="s">
        <v>5253</v>
      </c>
      <c r="B2378" s="8" t="s">
        <v>5254</v>
      </c>
      <c r="C2378" s="8" t="s">
        <v>110</v>
      </c>
      <c r="D2378" s="8" t="s">
        <v>5255</v>
      </c>
      <c r="E2378" s="8" t="s">
        <v>63</v>
      </c>
      <c r="F2378" s="8">
        <v>0</v>
      </c>
      <c r="G2378" s="8">
        <v>3</v>
      </c>
      <c r="H2378" s="6" t="s">
        <v>344</v>
      </c>
      <c r="I2378" s="184" t="s">
        <v>11392</v>
      </c>
      <c r="J2378" s="184" t="s">
        <v>11392</v>
      </c>
      <c r="K2378" s="184" t="s">
        <v>11391</v>
      </c>
      <c r="L2378" s="8">
        <v>14</v>
      </c>
      <c r="M2378" s="116"/>
      <c r="P23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&lt;tr&gt;&lt;td&gt;61202-0800&lt;/td&gt;&lt;td&gt;200mm sewer line, ductile iron&lt;/td&gt;&lt;td&gt;m&lt;/td&gt;&lt;td&gt;8-INCH SEWER LINE, DUCTILE IRON&lt;/td&gt;&lt;td&gt;LNFT&lt;/td&gt;&lt;td&gt;0&lt;/td&gt;&lt;td&gt;3&lt;/td&gt;&lt;td&gt;N&lt;/td&gt;&lt;td&gt; &lt;/td&gt;&lt;td&gt;&lt;/td&gt;&lt;/tr&gt;</v>
      </c>
      <c r="Q2378" s="106" t="str">
        <f>IF(PayItems[[#This Row],[Date Added / Modified]]&gt;0,TEXT(PayItems[[#This Row],[Date Added / Modified]],"m/d/yyy"),"")</f>
        <v/>
      </c>
    </row>
    <row r="2379" spans="1:17" x14ac:dyDescent="0.3">
      <c r="A2379" s="6" t="s">
        <v>5256</v>
      </c>
      <c r="B2379" s="8" t="s">
        <v>5257</v>
      </c>
      <c r="C2379" s="8" t="s">
        <v>110</v>
      </c>
      <c r="D2379" s="8" t="s">
        <v>5258</v>
      </c>
      <c r="E2379" s="8" t="s">
        <v>63</v>
      </c>
      <c r="F2379" s="8">
        <v>0</v>
      </c>
      <c r="G2379" s="8">
        <v>3</v>
      </c>
      <c r="H2379" s="6" t="s">
        <v>344</v>
      </c>
      <c r="I2379" s="184" t="s">
        <v>11392</v>
      </c>
      <c r="J2379" s="184" t="s">
        <v>11392</v>
      </c>
      <c r="K2379" s="184" t="s">
        <v>11391</v>
      </c>
      <c r="L2379" s="8">
        <v>14</v>
      </c>
      <c r="M2379" s="116"/>
      <c r="P23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&lt;tr&gt;&lt;td&gt;61202-0900&lt;/td&gt;&lt;td&gt;200mm sewer line, cast iron&lt;/td&gt;&lt;td&gt;m&lt;/td&gt;&lt;td&gt;8-INCH SEWER LINE, CAST IRON&lt;/td&gt;&lt;td&gt;LNFT&lt;/td&gt;&lt;td&gt;0&lt;/td&gt;&lt;td&gt;3&lt;/td&gt;&lt;td&gt;N&lt;/td&gt;&lt;td&gt; &lt;/td&gt;&lt;td&gt;&lt;/td&gt;&lt;/tr&gt;</v>
      </c>
      <c r="Q2379" s="106" t="str">
        <f>IF(PayItems[[#This Row],[Date Added / Modified]]&gt;0,TEXT(PayItems[[#This Row],[Date Added / Modified]],"m/d/yyy"),"")</f>
        <v/>
      </c>
    </row>
    <row r="2380" spans="1:17" x14ac:dyDescent="0.3">
      <c r="A2380" s="88" t="s">
        <v>11364</v>
      </c>
      <c r="B2380" s="104" t="s">
        <v>11366</v>
      </c>
      <c r="C2380" s="104" t="s">
        <v>110</v>
      </c>
      <c r="D2380" s="104" t="s">
        <v>11365</v>
      </c>
      <c r="E2380" s="104" t="s">
        <v>63</v>
      </c>
      <c r="F2380" s="104">
        <v>0</v>
      </c>
      <c r="G2380" s="104">
        <v>3</v>
      </c>
      <c r="H2380" s="88" t="s">
        <v>344</v>
      </c>
      <c r="I2380" s="184" t="s">
        <v>11392</v>
      </c>
      <c r="J2380" s="184" t="s">
        <v>11392</v>
      </c>
      <c r="K2380" s="184" t="s">
        <v>11391</v>
      </c>
      <c r="L2380" s="104">
        <v>14</v>
      </c>
      <c r="M2380" s="116">
        <v>44585</v>
      </c>
      <c r="N2380" s="88" t="s">
        <v>9977</v>
      </c>
      <c r="O2380" s="88"/>
      <c r="P23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&lt;tr&gt;&lt;td&gt;61202-1000&lt;/td&gt;&lt;td&gt;250mm sewer line, plastic&lt;/td&gt;&lt;td&gt;m&lt;/td&gt;&lt;td&gt;10-INCH SEWER LINE, PLASTIC&lt;/td&gt;&lt;td&gt;LNFT&lt;/td&gt;&lt;td&gt;0&lt;/td&gt;&lt;td&gt;3&lt;/td&gt;&lt;td&gt;N&lt;/td&gt;&lt;td&gt;1/24/2022&lt;/td&gt;&lt;td&gt;&lt;/td&gt;&lt;/tr&gt;</v>
      </c>
      <c r="Q2380" s="106" t="str">
        <f>IF(PayItems[[#This Row],[Date Added / Modified]]&gt;0,TEXT(PayItems[[#This Row],[Date Added / Modified]],"m/d/yyy"),"")</f>
        <v>1/24/2022</v>
      </c>
    </row>
    <row r="2381" spans="1:17" x14ac:dyDescent="0.3">
      <c r="A2381" s="106" t="s">
        <v>10854</v>
      </c>
      <c r="B2381" s="45" t="s">
        <v>10855</v>
      </c>
      <c r="C2381" s="104" t="s">
        <v>110</v>
      </c>
      <c r="D2381" s="45" t="s">
        <v>10856</v>
      </c>
      <c r="E2381" s="104" t="s">
        <v>63</v>
      </c>
      <c r="F2381" s="104">
        <v>0</v>
      </c>
      <c r="G2381" s="104">
        <v>3</v>
      </c>
      <c r="H2381" s="88" t="s">
        <v>344</v>
      </c>
      <c r="I2381" s="184" t="s">
        <v>11392</v>
      </c>
      <c r="J2381" s="184" t="s">
        <v>11392</v>
      </c>
      <c r="K2381" s="184" t="s">
        <v>11391</v>
      </c>
      <c r="L2381" s="104">
        <v>14</v>
      </c>
      <c r="M2381" s="116">
        <v>42667</v>
      </c>
      <c r="N2381" s="106" t="s">
        <v>9977</v>
      </c>
      <c r="O2381" s="106"/>
      <c r="P238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&lt;tr&gt;&lt;td&gt;61202-1200&lt;/td&gt;&lt;td&gt;300mm sewer line, ductile iron&lt;/td&gt;&lt;td&gt;m&lt;/td&gt;&lt;td&gt;12-INCH SEWER LINE, DUCTILE IRON&lt;/td&gt;&lt;td&gt;LNFT&lt;/td&gt;&lt;td&gt;0&lt;/td&gt;&lt;td&gt;3&lt;/td&gt;&lt;td&gt;N&lt;/td&gt;&lt;td&gt;10/24/2016&lt;/td&gt;&lt;td&gt;&lt;/td&gt;&lt;/tr&gt;</v>
      </c>
      <c r="Q2381" s="106" t="str">
        <f>IF(PayItems[[#This Row],[Date Added / Modified]]&gt;0,TEXT(PayItems[[#This Row],[Date Added / Modified]],"m/d/yyy"),"")</f>
        <v>10/24/2016</v>
      </c>
    </row>
    <row r="2382" spans="1:17" x14ac:dyDescent="0.3">
      <c r="A2382" s="6" t="s">
        <v>5259</v>
      </c>
      <c r="B2382" s="8" t="s">
        <v>5260</v>
      </c>
      <c r="C2382" s="8" t="s">
        <v>110</v>
      </c>
      <c r="D2382" s="8" t="s">
        <v>5261</v>
      </c>
      <c r="E2382" s="8" t="s">
        <v>63</v>
      </c>
      <c r="F2382" s="8">
        <v>0</v>
      </c>
      <c r="G2382" s="8">
        <v>3</v>
      </c>
      <c r="H2382" s="8" t="s">
        <v>344</v>
      </c>
      <c r="I2382" s="184" t="s">
        <v>11392</v>
      </c>
      <c r="J2382" s="184" t="s">
        <v>11392</v>
      </c>
      <c r="K2382" s="184" t="s">
        <v>11391</v>
      </c>
      <c r="L2382" s="8">
        <v>14</v>
      </c>
      <c r="M2382" s="116"/>
      <c r="P23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&lt;tr&gt;&lt;td&gt;61202-4000&lt;/td&gt;&lt;td&gt;525mm sewer line, plastic&lt;/td&gt;&lt;td&gt;m&lt;/td&gt;&lt;td&gt;21-INCH SEWER LINE, PLASTIC&lt;/td&gt;&lt;td&gt;LNFT&lt;/td&gt;&lt;td&gt;0&lt;/td&gt;&lt;td&gt;3&lt;/td&gt;&lt;td&gt;N&lt;/td&gt;&lt;td&gt; &lt;/td&gt;&lt;td&gt;&lt;/td&gt;&lt;/tr&gt;</v>
      </c>
      <c r="Q2382" s="106" t="str">
        <f>IF(PayItems[[#This Row],[Date Added / Modified]]&gt;0,TEXT(PayItems[[#This Row],[Date Added / Modified]],"m/d/yyy"),"")</f>
        <v/>
      </c>
    </row>
    <row r="2383" spans="1:17" x14ac:dyDescent="0.3">
      <c r="A2383" s="6" t="s">
        <v>5262</v>
      </c>
      <c r="B2383" s="6" t="s">
        <v>5263</v>
      </c>
      <c r="C2383" s="6" t="s">
        <v>6</v>
      </c>
      <c r="D2383" s="6" t="s">
        <v>5264</v>
      </c>
      <c r="E2383" s="45" t="s">
        <v>59</v>
      </c>
      <c r="F2383" s="8">
        <v>0</v>
      </c>
      <c r="G2383" s="8">
        <v>3</v>
      </c>
      <c r="H2383" s="6" t="s">
        <v>344</v>
      </c>
      <c r="I2383" s="184" t="s">
        <v>11392</v>
      </c>
      <c r="J2383" s="184" t="s">
        <v>11392</v>
      </c>
      <c r="K2383" s="184" t="s">
        <v>11391</v>
      </c>
      <c r="L2383" s="8">
        <v>14</v>
      </c>
      <c r="M2383" s="116">
        <v>42429</v>
      </c>
      <c r="N2383" s="106" t="s">
        <v>9962</v>
      </c>
      <c r="O2383" s="109" t="s">
        <v>10771</v>
      </c>
      <c r="P23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&lt;tr&gt;&lt;td&gt;61203-0000&lt;/td&gt;&lt;td&gt;Manhole, sanitary sewer&lt;/td&gt;&lt;td&gt;Each&lt;/td&gt;&lt;td&gt;MANHOLE, SANITARY SEWER&lt;/td&gt;&lt;td&gt;EACH&lt;/td&gt;&lt;td&gt;0&lt;/td&gt;&lt;td&gt;3&lt;/td&gt;&lt;td&gt;N&lt;/td&gt;&lt;td&gt;2/29/2016&lt;/td&gt;&lt;td&gt;Correct US unit from LNFT to EACH (corrected in EEBACS)&lt;/td&gt;&lt;/tr&gt;</v>
      </c>
      <c r="Q2383" s="106" t="str">
        <f>IF(PayItems[[#This Row],[Date Added / Modified]]&gt;0,TEXT(PayItems[[#This Row],[Date Added / Modified]],"m/d/yyy"),"")</f>
        <v>2/29/2016</v>
      </c>
    </row>
    <row r="2384" spans="1:17" x14ac:dyDescent="0.3">
      <c r="A2384" s="106" t="s">
        <v>11252</v>
      </c>
      <c r="B2384" s="106" t="s">
        <v>11253</v>
      </c>
      <c r="C2384" s="106" t="s">
        <v>6</v>
      </c>
      <c r="D2384" s="106" t="s">
        <v>11259</v>
      </c>
      <c r="E2384" s="45" t="s">
        <v>59</v>
      </c>
      <c r="F2384" s="104">
        <v>0</v>
      </c>
      <c r="G2384" s="104">
        <v>3</v>
      </c>
      <c r="H2384" s="88" t="s">
        <v>344</v>
      </c>
      <c r="I2384" s="184" t="s">
        <v>11392</v>
      </c>
      <c r="J2384" s="184" t="s">
        <v>11392</v>
      </c>
      <c r="K2384" s="184" t="s">
        <v>11391</v>
      </c>
      <c r="L2384" s="104">
        <v>14</v>
      </c>
      <c r="M2384" s="116">
        <v>44095</v>
      </c>
      <c r="N2384" s="106" t="s">
        <v>9962</v>
      </c>
      <c r="O2384" s="175"/>
      <c r="P238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&lt;tr&gt;&lt;td&gt;61204-1000&lt;/td&gt;&lt;td&gt;Sanitary sewer, interior drop&lt;/td&gt;&lt;td&gt;Each&lt;/td&gt;&lt;td&gt;SANITARY SEWER, INTERIOR DROP&lt;/td&gt;&lt;td&gt;EACH&lt;/td&gt;&lt;td&gt;0&lt;/td&gt;&lt;td&gt;3&lt;/td&gt;&lt;td&gt;N&lt;/td&gt;&lt;td&gt;9/21/2020&lt;/td&gt;&lt;td&gt;&lt;/td&gt;&lt;/tr&gt;</v>
      </c>
      <c r="Q2384" s="174" t="str">
        <f>IF(PayItems[[#This Row],[Date Added / Modified]]&gt;0,TEXT(PayItems[[#This Row],[Date Added / Modified]],"m/d/yyy"),"")</f>
        <v>9/21/2020</v>
      </c>
    </row>
    <row r="2385" spans="1:17" x14ac:dyDescent="0.3">
      <c r="A2385" s="6" t="s">
        <v>5265</v>
      </c>
      <c r="B2385" s="6" t="s">
        <v>5266</v>
      </c>
      <c r="C2385" s="6" t="s">
        <v>110</v>
      </c>
      <c r="D2385" s="6" t="s">
        <v>5267</v>
      </c>
      <c r="E2385" s="8" t="s">
        <v>63</v>
      </c>
      <c r="F2385" s="8">
        <v>0</v>
      </c>
      <c r="G2385" s="8">
        <v>3</v>
      </c>
      <c r="H2385" s="6" t="s">
        <v>344</v>
      </c>
      <c r="I2385" s="184" t="s">
        <v>11392</v>
      </c>
      <c r="J2385" s="184" t="s">
        <v>11392</v>
      </c>
      <c r="K2385" s="184" t="s">
        <v>11391</v>
      </c>
      <c r="L2385" s="8">
        <v>14</v>
      </c>
      <c r="M2385" s="116"/>
      <c r="P23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&lt;tr&gt;&lt;td&gt;61205-1000&lt;/td&gt;&lt;td&gt;300mm sewer encasement pipe, galvanized steel&lt;/td&gt;&lt;td&gt;m&lt;/td&gt;&lt;td&gt;12-INCH SEWER ENCASEMENT PIPE, GALVANIZED STEEL&lt;/td&gt;&lt;td&gt;LNFT&lt;/td&gt;&lt;td&gt;0&lt;/td&gt;&lt;td&gt;3&lt;/td&gt;&lt;td&gt;N&lt;/td&gt;&lt;td&gt; &lt;/td&gt;&lt;td&gt;&lt;/td&gt;&lt;/tr&gt;</v>
      </c>
      <c r="Q2385" s="106" t="str">
        <f>IF(PayItems[[#This Row],[Date Added / Modified]]&gt;0,TEXT(PayItems[[#This Row],[Date Added / Modified]],"m/d/yyy"),"")</f>
        <v/>
      </c>
    </row>
    <row r="2386" spans="1:17" x14ac:dyDescent="0.3">
      <c r="A2386" s="6" t="s">
        <v>5268</v>
      </c>
      <c r="B2386" s="6" t="s">
        <v>5269</v>
      </c>
      <c r="C2386" s="6" t="s">
        <v>6</v>
      </c>
      <c r="D2386" s="6" t="s">
        <v>5270</v>
      </c>
      <c r="E2386" s="8" t="s">
        <v>59</v>
      </c>
      <c r="F2386" s="8">
        <v>0</v>
      </c>
      <c r="G2386" s="8">
        <v>3</v>
      </c>
      <c r="H2386" s="6" t="s">
        <v>344</v>
      </c>
      <c r="I2386" s="184" t="s">
        <v>11392</v>
      </c>
      <c r="J2386" s="184" t="s">
        <v>11392</v>
      </c>
      <c r="K2386" s="184" t="s">
        <v>11391</v>
      </c>
      <c r="L2386" s="8">
        <v>14</v>
      </c>
      <c r="M2386" s="116"/>
      <c r="P23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&lt;tr&gt;&lt;td&gt;61206-0000&lt;/td&gt;&lt;td&gt;Relocate sanitary service&lt;/td&gt;&lt;td&gt;Each&lt;/td&gt;&lt;td&gt;RELOCATE SANITARY SERVICE&lt;/td&gt;&lt;td&gt;EACH&lt;/td&gt;&lt;td&gt;0&lt;/td&gt;&lt;td&gt;3&lt;/td&gt;&lt;td&gt;N&lt;/td&gt;&lt;td&gt; &lt;/td&gt;&lt;td&gt;&lt;/td&gt;&lt;/tr&gt;</v>
      </c>
      <c r="Q2386" s="106" t="str">
        <f>IF(PayItems[[#This Row],[Date Added / Modified]]&gt;0,TEXT(PayItems[[#This Row],[Date Added / Modified]],"m/d/yyy"),"")</f>
        <v/>
      </c>
    </row>
    <row r="2387" spans="1:17" x14ac:dyDescent="0.3">
      <c r="A2387" s="6" t="s">
        <v>5271</v>
      </c>
      <c r="B2387" s="6" t="s">
        <v>4314</v>
      </c>
      <c r="C2387" s="6" t="s">
        <v>6</v>
      </c>
      <c r="D2387" s="6" t="s">
        <v>4315</v>
      </c>
      <c r="E2387" s="8" t="s">
        <v>59</v>
      </c>
      <c r="F2387" s="8">
        <v>0</v>
      </c>
      <c r="G2387" s="8">
        <v>3</v>
      </c>
      <c r="H2387" s="6" t="s">
        <v>344</v>
      </c>
      <c r="I2387" s="184" t="s">
        <v>11392</v>
      </c>
      <c r="J2387" s="184" t="s">
        <v>11392</v>
      </c>
      <c r="K2387" s="184" t="s">
        <v>11391</v>
      </c>
      <c r="L2387" s="8">
        <v>14</v>
      </c>
      <c r="M2387" s="116"/>
      <c r="P23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&lt;tr&gt;&lt;td&gt;61207-0000&lt;/td&gt;&lt;td&gt;Cleanout&lt;/td&gt;&lt;td&gt;Each&lt;/td&gt;&lt;td&gt;CLEANOUT&lt;/td&gt;&lt;td&gt;EACH&lt;/td&gt;&lt;td&gt;0&lt;/td&gt;&lt;td&gt;3&lt;/td&gt;&lt;td&gt;N&lt;/td&gt;&lt;td&gt; &lt;/td&gt;&lt;td&gt;&lt;/td&gt;&lt;/tr&gt;</v>
      </c>
      <c r="Q2387" s="106" t="str">
        <f>IF(PayItems[[#This Row],[Date Added / Modified]]&gt;0,TEXT(PayItems[[#This Row],[Date Added / Modified]],"m/d/yyy"),"")</f>
        <v/>
      </c>
    </row>
    <row r="2388" spans="1:17" x14ac:dyDescent="0.3">
      <c r="A2388" s="105" t="s">
        <v>10768</v>
      </c>
      <c r="B2388" s="105" t="s">
        <v>10760</v>
      </c>
      <c r="C2388" s="105" t="s">
        <v>6</v>
      </c>
      <c r="D2388" s="105" t="s">
        <v>10769</v>
      </c>
      <c r="E2388" s="102" t="s">
        <v>59</v>
      </c>
      <c r="F2388" s="103">
        <v>0</v>
      </c>
      <c r="G2388" s="103">
        <v>3</v>
      </c>
      <c r="H2388" s="101" t="s">
        <v>344</v>
      </c>
      <c r="I2388" s="184" t="s">
        <v>11392</v>
      </c>
      <c r="J2388" s="184" t="s">
        <v>11392</v>
      </c>
      <c r="K2388" s="184" t="s">
        <v>11391</v>
      </c>
      <c r="L2388" s="104">
        <v>14</v>
      </c>
      <c r="M2388" s="119">
        <v>42401</v>
      </c>
      <c r="N2388" s="53" t="s">
        <v>9977</v>
      </c>
      <c r="O2388" s="106"/>
      <c r="P2388" s="43"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&lt;tr&gt;&lt;td&gt;61208-0000&lt;/td&gt;&lt;td&gt;Vent scrubber&lt;/td&gt;&lt;td&gt;Each&lt;/td&gt;&lt;td&gt;VENT SCRUBBER&lt;/td&gt;&lt;td&gt;EACH&lt;/td&gt;&lt;td&gt;0&lt;/td&gt;&lt;td&gt;3&lt;/td&gt;&lt;td&gt;N&lt;/td&gt;&lt;td&gt;2/1/2016&lt;/td&gt;&lt;td&gt;&lt;/td&gt;&lt;/tr&gt;</v>
      </c>
      <c r="Q2388" s="106" t="str">
        <f>IF(PayItems[[#This Row],[Date Added / Modified]]&gt;0,TEXT(PayItems[[#This Row],[Date Added / Modified]],"m/d/yyy"),"")</f>
        <v>2/1/2016</v>
      </c>
    </row>
    <row r="2389" spans="1:17" x14ac:dyDescent="0.3">
      <c r="A2389" s="6" t="s">
        <v>5272</v>
      </c>
      <c r="B2389" s="6" t="s">
        <v>5273</v>
      </c>
      <c r="C2389" s="6" t="s">
        <v>5209</v>
      </c>
      <c r="D2389" s="6" t="s">
        <v>5274</v>
      </c>
      <c r="E2389" s="8" t="s">
        <v>5209</v>
      </c>
      <c r="F2389" s="8">
        <v>0</v>
      </c>
      <c r="G2389" s="8">
        <v>3</v>
      </c>
      <c r="H2389" s="6" t="s">
        <v>344</v>
      </c>
      <c r="I2389" s="184" t="s">
        <v>11392</v>
      </c>
      <c r="J2389" s="184" t="s">
        <v>11391</v>
      </c>
      <c r="K2389" s="184" t="s">
        <v>11391</v>
      </c>
      <c r="L2389" s="8">
        <v>14</v>
      </c>
      <c r="M2389" s="116"/>
      <c r="P23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&lt;tr&gt;&lt;td&gt;61210-0000&lt;/td&gt;&lt;td&gt;Sanitary sewer system, utility company compensation&lt;/td&gt;&lt;td&gt;CTSM&lt;/td&gt;&lt;td&gt;SANITARY SEWER SYSTEM, UTILITY COMPANY COMPENSATION&lt;/td&gt;&lt;td&gt;CTSM&lt;/td&gt;&lt;td&gt;0&lt;/td&gt;&lt;td&gt;3&lt;/td&gt;&lt;td&gt;N&lt;/td&gt;&lt;td&gt; &lt;/td&gt;&lt;td&gt;&lt;/td&gt;&lt;/tr&gt;</v>
      </c>
      <c r="Q2389" s="106" t="str">
        <f>IF(PayItems[[#This Row],[Date Added / Modified]]&gt;0,TEXT(PayItems[[#This Row],[Date Added / Modified]],"m/d/yyy"),"")</f>
        <v/>
      </c>
    </row>
    <row r="2390" spans="1:17" x14ac:dyDescent="0.3">
      <c r="A2390" s="6" t="s">
        <v>5275</v>
      </c>
      <c r="B2390" s="6" t="s">
        <v>5276</v>
      </c>
      <c r="C2390" s="6" t="s">
        <v>109</v>
      </c>
      <c r="D2390" s="6" t="s">
        <v>5277</v>
      </c>
      <c r="E2390" s="8" t="s">
        <v>62</v>
      </c>
      <c r="F2390" s="8">
        <v>0</v>
      </c>
      <c r="G2390" s="8">
        <v>3</v>
      </c>
      <c r="H2390" s="6" t="s">
        <v>344</v>
      </c>
      <c r="I2390" s="184" t="s">
        <v>11392</v>
      </c>
      <c r="J2390" s="184" t="s">
        <v>11392</v>
      </c>
      <c r="K2390" s="184" t="s">
        <v>11391</v>
      </c>
      <c r="L2390" s="8">
        <v>14</v>
      </c>
      <c r="M2390" s="116"/>
      <c r="P23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&lt;tr&gt;&lt;td&gt;61301-0000&lt;/td&gt;&lt;td&gt;Simulated stone masonry surface treatment&lt;/td&gt;&lt;td&gt;m2&lt;/td&gt;&lt;td&gt;SIMULATED STONE MASONRY SURFACE TREATMENT&lt;/td&gt;&lt;td&gt;SQYD&lt;/td&gt;&lt;td&gt;0&lt;/td&gt;&lt;td&gt;3&lt;/td&gt;&lt;td&gt;N&lt;/td&gt;&lt;td&gt; &lt;/td&gt;&lt;td&gt;&lt;/td&gt;&lt;/tr&gt;</v>
      </c>
      <c r="Q2390" s="106" t="str">
        <f>IF(PayItems[[#This Row],[Date Added / Modified]]&gt;0,TEXT(PayItems[[#This Row],[Date Added / Modified]],"m/d/yyy"),"")</f>
        <v/>
      </c>
    </row>
    <row r="2391" spans="1:17" x14ac:dyDescent="0.3">
      <c r="A2391" s="6" t="s">
        <v>5278</v>
      </c>
      <c r="B2391" s="6" t="s">
        <v>5279</v>
      </c>
      <c r="C2391" s="6" t="s">
        <v>6</v>
      </c>
      <c r="D2391" s="6" t="s">
        <v>5280</v>
      </c>
      <c r="E2391" s="8" t="s">
        <v>59</v>
      </c>
      <c r="F2391" s="8">
        <v>0</v>
      </c>
      <c r="G2391" s="8">
        <v>3</v>
      </c>
      <c r="H2391" s="6" t="s">
        <v>344</v>
      </c>
      <c r="I2391" s="184" t="s">
        <v>11392</v>
      </c>
      <c r="J2391" s="184" t="s">
        <v>11392</v>
      </c>
      <c r="K2391" s="184" t="s">
        <v>11391</v>
      </c>
      <c r="L2391" s="8">
        <v>14</v>
      </c>
      <c r="M2391" s="116"/>
      <c r="P23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&lt;tr&gt;&lt;td&gt;61302-0000&lt;/td&gt;&lt;td&gt;Simulated stone masonry test wall&lt;/td&gt;&lt;td&gt;Each&lt;/td&gt;&lt;td&gt;SIMULATED STONE MASONRY TEST WALL&lt;/td&gt;&lt;td&gt;EACH&lt;/td&gt;&lt;td&gt;0&lt;/td&gt;&lt;td&gt;3&lt;/td&gt;&lt;td&gt;N&lt;/td&gt;&lt;td&gt; &lt;/td&gt;&lt;td&gt;&lt;/td&gt;&lt;/tr&gt;</v>
      </c>
      <c r="Q2391" s="106" t="str">
        <f>IF(PayItems[[#This Row],[Date Added / Modified]]&gt;0,TEXT(PayItems[[#This Row],[Date Added / Modified]],"m/d/yyy"),"")</f>
        <v/>
      </c>
    </row>
    <row r="2392" spans="1:17" x14ac:dyDescent="0.3">
      <c r="A2392" s="6" t="s">
        <v>5281</v>
      </c>
      <c r="B2392" s="6" t="s">
        <v>5282</v>
      </c>
      <c r="C2392" s="6" t="s">
        <v>109</v>
      </c>
      <c r="D2392" s="6" t="s">
        <v>5283</v>
      </c>
      <c r="E2392" s="8" t="s">
        <v>62</v>
      </c>
      <c r="F2392" s="8">
        <v>0</v>
      </c>
      <c r="G2392" s="8">
        <v>3</v>
      </c>
      <c r="H2392" s="6" t="s">
        <v>344</v>
      </c>
      <c r="I2392" s="184" t="s">
        <v>11392</v>
      </c>
      <c r="J2392" s="184" t="s">
        <v>11392</v>
      </c>
      <c r="K2392" s="184" t="s">
        <v>11391</v>
      </c>
      <c r="L2392" s="8">
        <v>14</v>
      </c>
      <c r="M2392" s="116"/>
      <c r="P23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&lt;tr&gt;&lt;td&gt;61303-0000&lt;/td&gt;&lt;td&gt;Simulated stone masonry surface staining&lt;/td&gt;&lt;td&gt;m2&lt;/td&gt;&lt;td&gt;SIMULATED STONE MASONRY SURFACE STAINING&lt;/td&gt;&lt;td&gt;SQYD&lt;/td&gt;&lt;td&gt;0&lt;/td&gt;&lt;td&gt;3&lt;/td&gt;&lt;td&gt;N&lt;/td&gt;&lt;td&gt; &lt;/td&gt;&lt;td&gt;&lt;/td&gt;&lt;/tr&gt;</v>
      </c>
      <c r="Q2392" s="106" t="str">
        <f>IF(PayItems[[#This Row],[Date Added / Modified]]&gt;0,TEXT(PayItems[[#This Row],[Date Added / Modified]],"m/d/yyy"),"")</f>
        <v/>
      </c>
    </row>
    <row r="2393" spans="1:17" x14ac:dyDescent="0.3">
      <c r="A2393" s="6" t="s">
        <v>3827</v>
      </c>
      <c r="B2393" s="6" t="s">
        <v>166</v>
      </c>
      <c r="C2393" s="6" t="s">
        <v>113</v>
      </c>
      <c r="D2393" s="6" t="s">
        <v>3828</v>
      </c>
      <c r="E2393" s="8" t="s">
        <v>65</v>
      </c>
      <c r="F2393" s="8">
        <v>0</v>
      </c>
      <c r="G2393" s="8">
        <v>3</v>
      </c>
      <c r="H2393" s="6" t="s">
        <v>344</v>
      </c>
      <c r="I2393" s="184" t="s">
        <v>11392</v>
      </c>
      <c r="J2393" s="184" t="s">
        <v>11392</v>
      </c>
      <c r="K2393" s="184" t="s">
        <v>11391</v>
      </c>
      <c r="L2393" s="8">
        <v>14</v>
      </c>
      <c r="M2393" s="116"/>
      <c r="P23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&lt;tr&gt;&lt;td&gt;61401-0000&lt;/td&gt;&lt;td&gt;Lean concrete backfill&lt;/td&gt;&lt;td&gt;m3&lt;/td&gt;&lt;td&gt;LEAN CONCRETE BACKFILL&lt;/td&gt;&lt;td&gt;CUYD&lt;/td&gt;&lt;td&gt;0&lt;/td&gt;&lt;td&gt;3&lt;/td&gt;&lt;td&gt;N&lt;/td&gt;&lt;td&gt; &lt;/td&gt;&lt;td&gt;&lt;/td&gt;&lt;/tr&gt;</v>
      </c>
      <c r="Q2393" s="106" t="str">
        <f>IF(PayItems[[#This Row],[Date Added / Modified]]&gt;0,TEXT(PayItems[[#This Row],[Date Added / Modified]],"m/d/yyy"),"")</f>
        <v/>
      </c>
    </row>
    <row r="2394" spans="1:17" x14ac:dyDescent="0.3">
      <c r="A2394" s="6" t="s">
        <v>5284</v>
      </c>
      <c r="B2394" s="6" t="s">
        <v>5285</v>
      </c>
      <c r="C2394" s="6" t="s">
        <v>109</v>
      </c>
      <c r="D2394" s="6" t="s">
        <v>5286</v>
      </c>
      <c r="E2394" s="8" t="s">
        <v>62</v>
      </c>
      <c r="F2394" s="8">
        <v>0</v>
      </c>
      <c r="G2394" s="8">
        <v>3</v>
      </c>
      <c r="H2394" s="6" t="s">
        <v>344</v>
      </c>
      <c r="I2394" s="184" t="s">
        <v>11392</v>
      </c>
      <c r="J2394" s="184" t="s">
        <v>11392</v>
      </c>
      <c r="K2394" s="184" t="s">
        <v>11391</v>
      </c>
      <c r="L2394" s="8">
        <v>14</v>
      </c>
      <c r="M2394" s="116"/>
      <c r="P23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&lt;tr&gt;&lt;td&gt;61501-0100&lt;/td&gt;&lt;td&gt;Sidewalk, concrete&lt;/td&gt;&lt;td&gt;m2&lt;/td&gt;&lt;td&gt;SIDEWALK, CONCRETE&lt;/td&gt;&lt;td&gt;SQYD&lt;/td&gt;&lt;td&gt;0&lt;/td&gt;&lt;td&gt;3&lt;/td&gt;&lt;td&gt;N&lt;/td&gt;&lt;td&gt; &lt;/td&gt;&lt;td&gt;&lt;/td&gt;&lt;/tr&gt;</v>
      </c>
      <c r="Q2394" s="106" t="str">
        <f>IF(PayItems[[#This Row],[Date Added / Modified]]&gt;0,TEXT(PayItems[[#This Row],[Date Added / Modified]],"m/d/yyy"),"")</f>
        <v/>
      </c>
    </row>
    <row r="2395" spans="1:17" x14ac:dyDescent="0.3">
      <c r="A2395" s="6" t="s">
        <v>5287</v>
      </c>
      <c r="B2395" s="6" t="s">
        <v>5288</v>
      </c>
      <c r="C2395" s="6" t="s">
        <v>109</v>
      </c>
      <c r="D2395" s="6" t="s">
        <v>5289</v>
      </c>
      <c r="E2395" s="8" t="s">
        <v>62</v>
      </c>
      <c r="F2395" s="8">
        <v>0</v>
      </c>
      <c r="G2395" s="8">
        <v>3</v>
      </c>
      <c r="H2395" s="6" t="s">
        <v>344</v>
      </c>
      <c r="I2395" s="184" t="s">
        <v>11392</v>
      </c>
      <c r="J2395" s="184" t="s">
        <v>11392</v>
      </c>
      <c r="K2395" s="184" t="s">
        <v>11391</v>
      </c>
      <c r="L2395" s="8">
        <v>14</v>
      </c>
      <c r="M2395" s="116"/>
      <c r="P23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&lt;tr&gt;&lt;td&gt;61501-0200&lt;/td&gt;&lt;td&gt;Sidewalk, colored concrete&lt;/td&gt;&lt;td&gt;m2&lt;/td&gt;&lt;td&gt;SIDEWALK, COLORED CONCRETE&lt;/td&gt;&lt;td&gt;SQYD&lt;/td&gt;&lt;td&gt;0&lt;/td&gt;&lt;td&gt;3&lt;/td&gt;&lt;td&gt;N&lt;/td&gt;&lt;td&gt; &lt;/td&gt;&lt;td&gt;&lt;/td&gt;&lt;/tr&gt;</v>
      </c>
      <c r="Q2395" s="106" t="str">
        <f>IF(PayItems[[#This Row],[Date Added / Modified]]&gt;0,TEXT(PayItems[[#This Row],[Date Added / Modified]],"m/d/yyy"),"")</f>
        <v/>
      </c>
    </row>
    <row r="2396" spans="1:17" x14ac:dyDescent="0.3">
      <c r="A2396" s="6" t="s">
        <v>5290</v>
      </c>
      <c r="B2396" s="6" t="s">
        <v>5291</v>
      </c>
      <c r="C2396" s="6" t="s">
        <v>109</v>
      </c>
      <c r="D2396" s="6" t="s">
        <v>5292</v>
      </c>
      <c r="E2396" s="8" t="s">
        <v>62</v>
      </c>
      <c r="F2396" s="8">
        <v>0</v>
      </c>
      <c r="G2396" s="8">
        <v>3</v>
      </c>
      <c r="H2396" s="6" t="s">
        <v>344</v>
      </c>
      <c r="I2396" s="184" t="s">
        <v>11392</v>
      </c>
      <c r="J2396" s="184" t="s">
        <v>11392</v>
      </c>
      <c r="K2396" s="184" t="s">
        <v>11391</v>
      </c>
      <c r="L2396" s="8">
        <v>14</v>
      </c>
      <c r="M2396" s="116"/>
      <c r="P23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&lt;tr&gt;&lt;td&gt;61501-0300&lt;/td&gt;&lt;td&gt;Sidewalk, fiber reinforced colored concrete&lt;/td&gt;&lt;td&gt;m2&lt;/td&gt;&lt;td&gt;SIDEWALK, FIBER REINFORCED COLORED CONCRETE&lt;/td&gt;&lt;td&gt;SQYD&lt;/td&gt;&lt;td&gt;0&lt;/td&gt;&lt;td&gt;3&lt;/td&gt;&lt;td&gt;N&lt;/td&gt;&lt;td&gt; &lt;/td&gt;&lt;td&gt;&lt;/td&gt;&lt;/tr&gt;</v>
      </c>
      <c r="Q2396" s="106" t="str">
        <f>IF(PayItems[[#This Row],[Date Added / Modified]]&gt;0,TEXT(PayItems[[#This Row],[Date Added / Modified]],"m/d/yyy"),"")</f>
        <v/>
      </c>
    </row>
    <row r="2397" spans="1:17" x14ac:dyDescent="0.3">
      <c r="A2397" s="6" t="s">
        <v>5293</v>
      </c>
      <c r="B2397" s="6" t="s">
        <v>5294</v>
      </c>
      <c r="C2397" s="6" t="s">
        <v>109</v>
      </c>
      <c r="D2397" s="6" t="s">
        <v>5295</v>
      </c>
      <c r="E2397" s="8" t="s">
        <v>62</v>
      </c>
      <c r="F2397" s="8">
        <v>0</v>
      </c>
      <c r="G2397" s="8">
        <v>3</v>
      </c>
      <c r="H2397" s="6" t="s">
        <v>344</v>
      </c>
      <c r="I2397" s="184" t="s">
        <v>11392</v>
      </c>
      <c r="J2397" s="184" t="s">
        <v>11392</v>
      </c>
      <c r="K2397" s="184" t="s">
        <v>11391</v>
      </c>
      <c r="L2397" s="8">
        <v>14</v>
      </c>
      <c r="M2397" s="116"/>
      <c r="P23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&lt;tr&gt;&lt;td&gt;61501-0400&lt;/td&gt;&lt;td&gt;Sidewalk, precast concrete pavers&lt;/td&gt;&lt;td&gt;m2&lt;/td&gt;&lt;td&gt;SIDEWALK, PRECAST CONCRETE PAVERS&lt;/td&gt;&lt;td&gt;SQYD&lt;/td&gt;&lt;td&gt;0&lt;/td&gt;&lt;td&gt;3&lt;/td&gt;&lt;td&gt;N&lt;/td&gt;&lt;td&gt; &lt;/td&gt;&lt;td&gt;&lt;/td&gt;&lt;/tr&gt;</v>
      </c>
      <c r="Q2397" s="106" t="str">
        <f>IF(PayItems[[#This Row],[Date Added / Modified]]&gt;0,TEXT(PayItems[[#This Row],[Date Added / Modified]],"m/d/yyy"),"")</f>
        <v/>
      </c>
    </row>
    <row r="2398" spans="1:17" x14ac:dyDescent="0.3">
      <c r="A2398" s="6" t="s">
        <v>5296</v>
      </c>
      <c r="B2398" s="6" t="s">
        <v>5297</v>
      </c>
      <c r="C2398" s="6" t="s">
        <v>109</v>
      </c>
      <c r="D2398" s="6" t="s">
        <v>5298</v>
      </c>
      <c r="E2398" s="8" t="s">
        <v>62</v>
      </c>
      <c r="F2398" s="8">
        <v>0</v>
      </c>
      <c r="G2398" s="8">
        <v>3</v>
      </c>
      <c r="H2398" s="6" t="s">
        <v>344</v>
      </c>
      <c r="I2398" s="184" t="s">
        <v>11392</v>
      </c>
      <c r="J2398" s="184" t="s">
        <v>11392</v>
      </c>
      <c r="K2398" s="184" t="s">
        <v>11391</v>
      </c>
      <c r="L2398" s="8">
        <v>14</v>
      </c>
      <c r="M2398" s="116"/>
      <c r="P23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&lt;tr&gt;&lt;td&gt;61501-0500&lt;/td&gt;&lt;td&gt;Sidewalk, exposed aggregate concrete&lt;/td&gt;&lt;td&gt;m2&lt;/td&gt;&lt;td&gt;SIDEWALK, EXPOSED AGGREGATE CONCRETE&lt;/td&gt;&lt;td&gt;SQYD&lt;/td&gt;&lt;td&gt;0&lt;/td&gt;&lt;td&gt;3&lt;/td&gt;&lt;td&gt;N&lt;/td&gt;&lt;td&gt; &lt;/td&gt;&lt;td&gt;&lt;/td&gt;&lt;/tr&gt;</v>
      </c>
      <c r="Q2398" s="106" t="str">
        <f>IF(PayItems[[#This Row],[Date Added / Modified]]&gt;0,TEXT(PayItems[[#This Row],[Date Added / Modified]],"m/d/yyy"),"")</f>
        <v/>
      </c>
    </row>
    <row r="2399" spans="1:17" x14ac:dyDescent="0.3">
      <c r="A2399" s="6" t="s">
        <v>5299</v>
      </c>
      <c r="B2399" s="6" t="s">
        <v>5300</v>
      </c>
      <c r="C2399" s="6" t="s">
        <v>109</v>
      </c>
      <c r="D2399" s="6" t="s">
        <v>5301</v>
      </c>
      <c r="E2399" s="8" t="s">
        <v>62</v>
      </c>
      <c r="F2399" s="8">
        <v>0</v>
      </c>
      <c r="G2399" s="8">
        <v>3</v>
      </c>
      <c r="H2399" s="6" t="s">
        <v>344</v>
      </c>
      <c r="I2399" s="184" t="s">
        <v>11392</v>
      </c>
      <c r="J2399" s="184" t="s">
        <v>11392</v>
      </c>
      <c r="K2399" s="184" t="s">
        <v>11391</v>
      </c>
      <c r="L2399" s="8">
        <v>14</v>
      </c>
      <c r="M2399" s="116"/>
      <c r="P23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&lt;tr&gt;&lt;td&gt;61501-0600&lt;/td&gt;&lt;td&gt;Sidewalk, exposed aggregate colored concrete&lt;/td&gt;&lt;td&gt;m2&lt;/td&gt;&lt;td&gt;SIDEWALK, EXPOSED AGGREGATE COLORED CONCRETE&lt;/td&gt;&lt;td&gt;SQYD&lt;/td&gt;&lt;td&gt;0&lt;/td&gt;&lt;td&gt;3&lt;/td&gt;&lt;td&gt;N&lt;/td&gt;&lt;td&gt; &lt;/td&gt;&lt;td&gt;&lt;/td&gt;&lt;/tr&gt;</v>
      </c>
      <c r="Q2399" s="106" t="str">
        <f>IF(PayItems[[#This Row],[Date Added / Modified]]&gt;0,TEXT(PayItems[[#This Row],[Date Added / Modified]],"m/d/yyy"),"")</f>
        <v/>
      </c>
    </row>
    <row r="2400" spans="1:17" x14ac:dyDescent="0.3">
      <c r="A2400" s="6" t="s">
        <v>5302</v>
      </c>
      <c r="B2400" s="6" t="s">
        <v>5303</v>
      </c>
      <c r="C2400" s="6" t="s">
        <v>109</v>
      </c>
      <c r="D2400" s="6" t="s">
        <v>5304</v>
      </c>
      <c r="E2400" s="8" t="s">
        <v>62</v>
      </c>
      <c r="F2400" s="8">
        <v>0</v>
      </c>
      <c r="G2400" s="8">
        <v>3</v>
      </c>
      <c r="H2400" s="6" t="s">
        <v>344</v>
      </c>
      <c r="I2400" s="184" t="s">
        <v>11392</v>
      </c>
      <c r="J2400" s="184" t="s">
        <v>11392</v>
      </c>
      <c r="K2400" s="184" t="s">
        <v>11391</v>
      </c>
      <c r="L2400" s="8">
        <v>14</v>
      </c>
      <c r="M2400" s="116"/>
      <c r="P24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&lt;tr&gt;&lt;td&gt;61501-0700&lt;/td&gt;&lt;td&gt;Sidewalk, decomposed granite&lt;/td&gt;&lt;td&gt;m2&lt;/td&gt;&lt;td&gt;SIDEWALK, DECOMPOSED GRANITE&lt;/td&gt;&lt;td&gt;SQYD&lt;/td&gt;&lt;td&gt;0&lt;/td&gt;&lt;td&gt;3&lt;/td&gt;&lt;td&gt;N&lt;/td&gt;&lt;td&gt; &lt;/td&gt;&lt;td&gt;&lt;/td&gt;&lt;/tr&gt;</v>
      </c>
      <c r="Q2400" s="106" t="str">
        <f>IF(PayItems[[#This Row],[Date Added / Modified]]&gt;0,TEXT(PayItems[[#This Row],[Date Added / Modified]],"m/d/yyy"),"")</f>
        <v/>
      </c>
    </row>
    <row r="2401" spans="1:17" x14ac:dyDescent="0.3">
      <c r="A2401" s="6" t="s">
        <v>5305</v>
      </c>
      <c r="B2401" s="6" t="s">
        <v>5306</v>
      </c>
      <c r="C2401" s="6" t="s">
        <v>109</v>
      </c>
      <c r="D2401" s="6" t="s">
        <v>5307</v>
      </c>
      <c r="E2401" s="8" t="s">
        <v>62</v>
      </c>
      <c r="F2401" s="8">
        <v>0</v>
      </c>
      <c r="G2401" s="8">
        <v>3</v>
      </c>
      <c r="H2401" s="6" t="s">
        <v>344</v>
      </c>
      <c r="I2401" s="184" t="s">
        <v>11392</v>
      </c>
      <c r="J2401" s="184" t="s">
        <v>11392</v>
      </c>
      <c r="K2401" s="184" t="s">
        <v>11391</v>
      </c>
      <c r="L2401" s="8">
        <v>14</v>
      </c>
      <c r="M2401" s="116"/>
      <c r="P24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&lt;tr&gt;&lt;td&gt;61501-0800&lt;/td&gt;&lt;td&gt;Sidewalk, aggregate&lt;/td&gt;&lt;td&gt;m2&lt;/td&gt;&lt;td&gt;SIDEWALK, AGGREGATE&lt;/td&gt;&lt;td&gt;SQYD&lt;/td&gt;&lt;td&gt;0&lt;/td&gt;&lt;td&gt;3&lt;/td&gt;&lt;td&gt;N&lt;/td&gt;&lt;td&gt; &lt;/td&gt;&lt;td&gt;&lt;/td&gt;&lt;/tr&gt;</v>
      </c>
      <c r="Q2401" s="106" t="str">
        <f>IF(PayItems[[#This Row],[Date Added / Modified]]&gt;0,TEXT(PayItems[[#This Row],[Date Added / Modified]],"m/d/yyy"),"")</f>
        <v/>
      </c>
    </row>
    <row r="2402" spans="1:17" x14ac:dyDescent="0.3">
      <c r="A2402" s="6" t="s">
        <v>5308</v>
      </c>
      <c r="B2402" s="6" t="s">
        <v>5309</v>
      </c>
      <c r="C2402" s="6" t="s">
        <v>109</v>
      </c>
      <c r="D2402" s="6" t="s">
        <v>5310</v>
      </c>
      <c r="E2402" s="8" t="s">
        <v>62</v>
      </c>
      <c r="F2402" s="8">
        <v>0</v>
      </c>
      <c r="G2402" s="8">
        <v>3</v>
      </c>
      <c r="H2402" s="6" t="s">
        <v>344</v>
      </c>
      <c r="I2402" s="184" t="s">
        <v>11392</v>
      </c>
      <c r="J2402" s="184" t="s">
        <v>11392</v>
      </c>
      <c r="K2402" s="184" t="s">
        <v>11391</v>
      </c>
      <c r="L2402" s="8">
        <v>14</v>
      </c>
      <c r="M2402" s="116"/>
      <c r="P24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&lt;tr&gt;&lt;td&gt;61501-0900&lt;/td&gt;&lt;td&gt;Sidewalk, stone&lt;/td&gt;&lt;td&gt;m2&lt;/td&gt;&lt;td&gt;SIDEWALK, STONE&lt;/td&gt;&lt;td&gt;SQYD&lt;/td&gt;&lt;td&gt;0&lt;/td&gt;&lt;td&gt;3&lt;/td&gt;&lt;td&gt;N&lt;/td&gt;&lt;td&gt; &lt;/td&gt;&lt;td&gt;&lt;/td&gt;&lt;/tr&gt;</v>
      </c>
      <c r="Q2402" s="106" t="str">
        <f>IF(PayItems[[#This Row],[Date Added / Modified]]&gt;0,TEXT(PayItems[[#This Row],[Date Added / Modified]],"m/d/yyy"),"")</f>
        <v/>
      </c>
    </row>
    <row r="2403" spans="1:17" x14ac:dyDescent="0.3">
      <c r="A2403" s="6" t="s">
        <v>5311</v>
      </c>
      <c r="B2403" s="6" t="s">
        <v>5312</v>
      </c>
      <c r="C2403" s="6" t="s">
        <v>109</v>
      </c>
      <c r="D2403" s="6" t="s">
        <v>5313</v>
      </c>
      <c r="E2403" s="8" t="s">
        <v>62</v>
      </c>
      <c r="F2403" s="8">
        <v>0</v>
      </c>
      <c r="G2403" s="8">
        <v>3</v>
      </c>
      <c r="H2403" s="6" t="s">
        <v>344</v>
      </c>
      <c r="I2403" s="184" t="s">
        <v>11392</v>
      </c>
      <c r="J2403" s="184" t="s">
        <v>11392</v>
      </c>
      <c r="K2403" s="184" t="s">
        <v>11391</v>
      </c>
      <c r="L2403" s="8">
        <v>14</v>
      </c>
      <c r="M2403" s="116"/>
      <c r="P24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&lt;tr&gt;&lt;td&gt;61501-1000&lt;/td&gt;&lt;td&gt;Sidewalk, brick&lt;/td&gt;&lt;td&gt;m2&lt;/td&gt;&lt;td&gt;SIDEWALK, BRICK&lt;/td&gt;&lt;td&gt;SQYD&lt;/td&gt;&lt;td&gt;0&lt;/td&gt;&lt;td&gt;3&lt;/td&gt;&lt;td&gt;N&lt;/td&gt;&lt;td&gt; &lt;/td&gt;&lt;td&gt;&lt;/td&gt;&lt;/tr&gt;</v>
      </c>
      <c r="Q2403" s="106" t="str">
        <f>IF(PayItems[[#This Row],[Date Added / Modified]]&gt;0,TEXT(PayItems[[#This Row],[Date Added / Modified]],"m/d/yyy"),"")</f>
        <v/>
      </c>
    </row>
    <row r="2404" spans="1:17" x14ac:dyDescent="0.3">
      <c r="A2404" s="6" t="s">
        <v>5314</v>
      </c>
      <c r="B2404" s="6" t="s">
        <v>5315</v>
      </c>
      <c r="C2404" s="6" t="s">
        <v>109</v>
      </c>
      <c r="D2404" s="6" t="s">
        <v>5316</v>
      </c>
      <c r="E2404" s="8" t="s">
        <v>62</v>
      </c>
      <c r="F2404" s="8">
        <v>0</v>
      </c>
      <c r="G2404" s="8">
        <v>3</v>
      </c>
      <c r="H2404" s="6" t="s">
        <v>344</v>
      </c>
      <c r="I2404" s="184" t="s">
        <v>11392</v>
      </c>
      <c r="J2404" s="184" t="s">
        <v>11392</v>
      </c>
      <c r="K2404" s="184" t="s">
        <v>11391</v>
      </c>
      <c r="L2404" s="8">
        <v>14</v>
      </c>
      <c r="M2404" s="116"/>
      <c r="P24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&lt;tr&gt;&lt;td&gt;61501-1100&lt;/td&gt;&lt;td&gt;Sidewalk, asphalt&lt;/td&gt;&lt;td&gt;m2&lt;/td&gt;&lt;td&gt;SIDEWALK, ASPHALT&lt;/td&gt;&lt;td&gt;SQYD&lt;/td&gt;&lt;td&gt;0&lt;/td&gt;&lt;td&gt;3&lt;/td&gt;&lt;td&gt;N&lt;/td&gt;&lt;td&gt; &lt;/td&gt;&lt;td&gt;&lt;/td&gt;&lt;/tr&gt;</v>
      </c>
      <c r="Q2404" s="106" t="str">
        <f>IF(PayItems[[#This Row],[Date Added / Modified]]&gt;0,TEXT(PayItems[[#This Row],[Date Added / Modified]],"m/d/yyy"),"")</f>
        <v/>
      </c>
    </row>
    <row r="2405" spans="1:17" x14ac:dyDescent="0.3">
      <c r="A2405" s="34" t="s">
        <v>10084</v>
      </c>
      <c r="B2405" s="34" t="s">
        <v>10085</v>
      </c>
      <c r="C2405" s="34" t="s">
        <v>109</v>
      </c>
      <c r="D2405" s="34" t="s">
        <v>10086</v>
      </c>
      <c r="E2405" s="33" t="s">
        <v>62</v>
      </c>
      <c r="F2405" s="8">
        <v>0</v>
      </c>
      <c r="G2405" s="8">
        <v>3</v>
      </c>
      <c r="H2405" s="6" t="s">
        <v>344</v>
      </c>
      <c r="I2405" s="184" t="s">
        <v>11392</v>
      </c>
      <c r="J2405" s="184" t="s">
        <v>11392</v>
      </c>
      <c r="K2405" s="184" t="s">
        <v>11391</v>
      </c>
      <c r="L2405" s="8">
        <v>14</v>
      </c>
      <c r="M2405" s="116">
        <v>42108</v>
      </c>
      <c r="N2405" s="106" t="s">
        <v>9962</v>
      </c>
      <c r="O2405" s="106"/>
      <c r="P24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&lt;tr&gt;&lt;td&gt;61501-1200&lt;/td&gt;&lt;td&gt;Sidewalk, porous asphalt&lt;/td&gt;&lt;td&gt;m2&lt;/td&gt;&lt;td&gt;SIDEWALK, POROUS ASPHALT&lt;/td&gt;&lt;td&gt;SQYD&lt;/td&gt;&lt;td&gt;0&lt;/td&gt;&lt;td&gt;3&lt;/td&gt;&lt;td&gt;N&lt;/td&gt;&lt;td&gt;4/14/2015&lt;/td&gt;&lt;td&gt;&lt;/td&gt;&lt;/tr&gt;</v>
      </c>
      <c r="Q2405" s="106" t="str">
        <f>IF(PayItems[[#This Row],[Date Added / Modified]]&gt;0,TEXT(PayItems[[#This Row],[Date Added / Modified]],"m/d/yyy"),"")</f>
        <v>4/14/2015</v>
      </c>
    </row>
    <row r="2406" spans="1:17" x14ac:dyDescent="0.3">
      <c r="A2406" s="6" t="s">
        <v>5317</v>
      </c>
      <c r="B2406" s="6" t="s">
        <v>5318</v>
      </c>
      <c r="C2406" s="6" t="s">
        <v>109</v>
      </c>
      <c r="D2406" s="6" t="s">
        <v>5319</v>
      </c>
      <c r="E2406" s="8" t="s">
        <v>62</v>
      </c>
      <c r="F2406" s="8">
        <v>0</v>
      </c>
      <c r="G2406" s="8">
        <v>3</v>
      </c>
      <c r="H2406" s="6" t="s">
        <v>344</v>
      </c>
      <c r="I2406" s="184" t="s">
        <v>11392</v>
      </c>
      <c r="J2406" s="184" t="s">
        <v>11392</v>
      </c>
      <c r="K2406" s="184" t="s">
        <v>11391</v>
      </c>
      <c r="L2406" s="8">
        <v>14</v>
      </c>
      <c r="M2406" s="116"/>
      <c r="P24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&lt;tr&gt;&lt;td&gt;61502-1000&lt;/td&gt;&lt;td&gt;Drive pad, concrete&lt;/td&gt;&lt;td&gt;m2&lt;/td&gt;&lt;td&gt;DRIVE PAD, CONCRETE&lt;/td&gt;&lt;td&gt;SQYD&lt;/td&gt;&lt;td&gt;0&lt;/td&gt;&lt;td&gt;3&lt;/td&gt;&lt;td&gt;N&lt;/td&gt;&lt;td&gt; &lt;/td&gt;&lt;td&gt;&lt;/td&gt;&lt;/tr&gt;</v>
      </c>
      <c r="Q2406" s="106" t="str">
        <f>IF(PayItems[[#This Row],[Date Added / Modified]]&gt;0,TEXT(PayItems[[#This Row],[Date Added / Modified]],"m/d/yyy"),"")</f>
        <v/>
      </c>
    </row>
    <row r="2407" spans="1:17" x14ac:dyDescent="0.3">
      <c r="A2407" s="6" t="s">
        <v>5320</v>
      </c>
      <c r="B2407" s="6" t="s">
        <v>5321</v>
      </c>
      <c r="C2407" s="6" t="s">
        <v>109</v>
      </c>
      <c r="D2407" s="6" t="s">
        <v>5322</v>
      </c>
      <c r="E2407" s="8" t="s">
        <v>62</v>
      </c>
      <c r="F2407" s="8">
        <v>0</v>
      </c>
      <c r="G2407" s="8">
        <v>3</v>
      </c>
      <c r="H2407" s="6" t="s">
        <v>344</v>
      </c>
      <c r="I2407" s="184" t="s">
        <v>11392</v>
      </c>
      <c r="J2407" s="184" t="s">
        <v>11392</v>
      </c>
      <c r="K2407" s="184" t="s">
        <v>11391</v>
      </c>
      <c r="L2407" s="8">
        <v>14</v>
      </c>
      <c r="M2407" s="116"/>
      <c r="P24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&lt;tr&gt;&lt;td&gt;61502-2000&lt;/td&gt;&lt;td&gt;Drive pad, asphalt concrete&lt;/td&gt;&lt;td&gt;m2&lt;/td&gt;&lt;td&gt;DRIVE PAD, ASPHALT CONCRETE&lt;/td&gt;&lt;td&gt;SQYD&lt;/td&gt;&lt;td&gt;0&lt;/td&gt;&lt;td&gt;3&lt;/td&gt;&lt;td&gt;N&lt;/td&gt;&lt;td&gt; &lt;/td&gt;&lt;td&gt;&lt;/td&gt;&lt;/tr&gt;</v>
      </c>
      <c r="Q2407" s="106" t="str">
        <f>IF(PayItems[[#This Row],[Date Added / Modified]]&gt;0,TEXT(PayItems[[#This Row],[Date Added / Modified]],"m/d/yyy"),"")</f>
        <v/>
      </c>
    </row>
    <row r="2408" spans="1:17" x14ac:dyDescent="0.3">
      <c r="A2408" s="6" t="s">
        <v>5323</v>
      </c>
      <c r="B2408" s="6" t="s">
        <v>5324</v>
      </c>
      <c r="C2408" s="6" t="s">
        <v>109</v>
      </c>
      <c r="D2408" s="6" t="s">
        <v>5325</v>
      </c>
      <c r="E2408" s="8" t="s">
        <v>62</v>
      </c>
      <c r="F2408" s="8">
        <v>0</v>
      </c>
      <c r="G2408" s="8">
        <v>3</v>
      </c>
      <c r="H2408" s="6" t="s">
        <v>344</v>
      </c>
      <c r="I2408" s="184" t="s">
        <v>11392</v>
      </c>
      <c r="J2408" s="184" t="s">
        <v>11392</v>
      </c>
      <c r="K2408" s="184" t="s">
        <v>11391</v>
      </c>
      <c r="L2408" s="8">
        <v>14</v>
      </c>
      <c r="M2408" s="116"/>
      <c r="P24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&lt;tr&gt;&lt;td&gt;61502-3000&lt;/td&gt;&lt;td&gt;Drive pad, stone&lt;/td&gt;&lt;td&gt;m2&lt;/td&gt;&lt;td&gt;DRIVE PAD, STONE&lt;/td&gt;&lt;td&gt;SQYD&lt;/td&gt;&lt;td&gt;0&lt;/td&gt;&lt;td&gt;3&lt;/td&gt;&lt;td&gt;N&lt;/td&gt;&lt;td&gt; &lt;/td&gt;&lt;td&gt;&lt;/td&gt;&lt;/tr&gt;</v>
      </c>
      <c r="Q2408" s="106" t="str">
        <f>IF(PayItems[[#This Row],[Date Added / Modified]]&gt;0,TEXT(PayItems[[#This Row],[Date Added / Modified]],"m/d/yyy"),"")</f>
        <v/>
      </c>
    </row>
    <row r="2409" spans="1:17" x14ac:dyDescent="0.3">
      <c r="A2409" s="6" t="s">
        <v>5326</v>
      </c>
      <c r="B2409" s="6" t="s">
        <v>5327</v>
      </c>
      <c r="C2409" s="6" t="s">
        <v>109</v>
      </c>
      <c r="D2409" s="6" t="s">
        <v>5328</v>
      </c>
      <c r="E2409" s="8" t="s">
        <v>62</v>
      </c>
      <c r="F2409" s="8">
        <v>0</v>
      </c>
      <c r="G2409" s="8">
        <v>3</v>
      </c>
      <c r="H2409" s="6" t="s">
        <v>344</v>
      </c>
      <c r="I2409" s="184" t="s">
        <v>11392</v>
      </c>
      <c r="J2409" s="184" t="s">
        <v>11392</v>
      </c>
      <c r="K2409" s="184" t="s">
        <v>11391</v>
      </c>
      <c r="L2409" s="8">
        <v>14</v>
      </c>
      <c r="M2409" s="116"/>
      <c r="P24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&lt;tr&gt;&lt;td&gt;61502-4000&lt;/td&gt;&lt;td&gt;Drive pad, brick&lt;/td&gt;&lt;td&gt;m2&lt;/td&gt;&lt;td&gt;DRIVE PAD, BRICK&lt;/td&gt;&lt;td&gt;SQYD&lt;/td&gt;&lt;td&gt;0&lt;/td&gt;&lt;td&gt;3&lt;/td&gt;&lt;td&gt;N&lt;/td&gt;&lt;td&gt; &lt;/td&gt;&lt;td&gt;&lt;/td&gt;&lt;/tr&gt;</v>
      </c>
      <c r="Q2409" s="106" t="str">
        <f>IF(PayItems[[#This Row],[Date Added / Modified]]&gt;0,TEXT(PayItems[[#This Row],[Date Added / Modified]],"m/d/yyy"),"")</f>
        <v/>
      </c>
    </row>
    <row r="2410" spans="1:17" x14ac:dyDescent="0.3">
      <c r="A2410" s="6" t="s">
        <v>8595</v>
      </c>
      <c r="B2410" s="6" t="s">
        <v>8596</v>
      </c>
      <c r="C2410" s="6" t="s">
        <v>109</v>
      </c>
      <c r="D2410" s="6" t="s">
        <v>8597</v>
      </c>
      <c r="E2410" s="8" t="s">
        <v>62</v>
      </c>
      <c r="F2410" s="8">
        <v>0</v>
      </c>
      <c r="G2410" s="8">
        <v>3</v>
      </c>
      <c r="H2410" s="6" t="s">
        <v>344</v>
      </c>
      <c r="I2410" s="184" t="s">
        <v>11392</v>
      </c>
      <c r="J2410" s="184" t="s">
        <v>11392</v>
      </c>
      <c r="K2410" s="184" t="s">
        <v>11391</v>
      </c>
      <c r="L2410" s="8">
        <v>14</v>
      </c>
      <c r="M2410" s="116"/>
      <c r="P24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&lt;tr&gt;&lt;td&gt;61502-5000&lt;/td&gt;&lt;td&gt;Drive pad, grass paving&lt;/td&gt;&lt;td&gt;m2&lt;/td&gt;&lt;td&gt;DRIVE PAD, GRASS PAVING&lt;/td&gt;&lt;td&gt;SQYD&lt;/td&gt;&lt;td&gt;0&lt;/td&gt;&lt;td&gt;3&lt;/td&gt;&lt;td&gt;N&lt;/td&gt;&lt;td&gt; &lt;/td&gt;&lt;td&gt;&lt;/td&gt;&lt;/tr&gt;</v>
      </c>
      <c r="Q2410" s="106" t="str">
        <f>IF(PayItems[[#This Row],[Date Added / Modified]]&gt;0,TEXT(PayItems[[#This Row],[Date Added / Modified]],"m/d/yyy"),"")</f>
        <v/>
      </c>
    </row>
    <row r="2411" spans="1:17" x14ac:dyDescent="0.3">
      <c r="A2411" s="6" t="s">
        <v>5329</v>
      </c>
      <c r="B2411" s="6" t="s">
        <v>5330</v>
      </c>
      <c r="C2411" s="6" t="s">
        <v>109</v>
      </c>
      <c r="D2411" s="6" t="s">
        <v>5331</v>
      </c>
      <c r="E2411" s="8" t="s">
        <v>62</v>
      </c>
      <c r="F2411" s="8">
        <v>0</v>
      </c>
      <c r="G2411" s="8">
        <v>3</v>
      </c>
      <c r="H2411" s="6" t="s">
        <v>344</v>
      </c>
      <c r="I2411" s="184" t="s">
        <v>11392</v>
      </c>
      <c r="J2411" s="184" t="s">
        <v>11392</v>
      </c>
      <c r="K2411" s="184" t="s">
        <v>11391</v>
      </c>
      <c r="L2411" s="8">
        <v>14</v>
      </c>
      <c r="M2411" s="116"/>
      <c r="P24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&lt;tr&gt;&lt;td&gt;61503-1000&lt;/td&gt;&lt;td&gt;Median, concrete&lt;/td&gt;&lt;td&gt;m2&lt;/td&gt;&lt;td&gt;MEDIAN, CONCRETE&lt;/td&gt;&lt;td&gt;SQYD&lt;/td&gt;&lt;td&gt;0&lt;/td&gt;&lt;td&gt;3&lt;/td&gt;&lt;td&gt;N&lt;/td&gt;&lt;td&gt; &lt;/td&gt;&lt;td&gt;&lt;/td&gt;&lt;/tr&gt;</v>
      </c>
      <c r="Q2411" s="106" t="str">
        <f>IF(PayItems[[#This Row],[Date Added / Modified]]&gt;0,TEXT(PayItems[[#This Row],[Date Added / Modified]],"m/d/yyy"),"")</f>
        <v/>
      </c>
    </row>
    <row r="2412" spans="1:17" x14ac:dyDescent="0.3">
      <c r="A2412" s="6" t="s">
        <v>5332</v>
      </c>
      <c r="B2412" s="6" t="s">
        <v>5333</v>
      </c>
      <c r="C2412" s="6" t="s">
        <v>109</v>
      </c>
      <c r="D2412" s="6" t="s">
        <v>5334</v>
      </c>
      <c r="E2412" s="8" t="s">
        <v>62</v>
      </c>
      <c r="F2412" s="8">
        <v>0</v>
      </c>
      <c r="G2412" s="8">
        <v>3</v>
      </c>
      <c r="H2412" s="6" t="s">
        <v>344</v>
      </c>
      <c r="I2412" s="184" t="s">
        <v>11392</v>
      </c>
      <c r="J2412" s="184" t="s">
        <v>11392</v>
      </c>
      <c r="K2412" s="184" t="s">
        <v>11391</v>
      </c>
      <c r="L2412" s="8">
        <v>14</v>
      </c>
      <c r="M2412" s="116"/>
      <c r="P24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&lt;tr&gt;&lt;td&gt;61503-2000&lt;/td&gt;&lt;td&gt;Median, exposed aggregate concrete&lt;/td&gt;&lt;td&gt;m2&lt;/td&gt;&lt;td&gt;MEDIAN, EXPOSED AGGREGATE CONCRETE&lt;/td&gt;&lt;td&gt;SQYD&lt;/td&gt;&lt;td&gt;0&lt;/td&gt;&lt;td&gt;3&lt;/td&gt;&lt;td&gt;N&lt;/td&gt;&lt;td&gt; &lt;/td&gt;&lt;td&gt;&lt;/td&gt;&lt;/tr&gt;</v>
      </c>
      <c r="Q2412" s="106" t="str">
        <f>IF(PayItems[[#This Row],[Date Added / Modified]]&gt;0,TEXT(PayItems[[#This Row],[Date Added / Modified]],"m/d/yyy"),"")</f>
        <v/>
      </c>
    </row>
    <row r="2413" spans="1:17" x14ac:dyDescent="0.3">
      <c r="A2413" s="6" t="s">
        <v>5335</v>
      </c>
      <c r="B2413" s="6" t="s">
        <v>5336</v>
      </c>
      <c r="C2413" s="6" t="s">
        <v>109</v>
      </c>
      <c r="D2413" s="6" t="s">
        <v>5337</v>
      </c>
      <c r="E2413" s="8" t="s">
        <v>62</v>
      </c>
      <c r="F2413" s="8">
        <v>0</v>
      </c>
      <c r="G2413" s="8">
        <v>3</v>
      </c>
      <c r="H2413" s="6" t="s">
        <v>344</v>
      </c>
      <c r="I2413" s="184" t="s">
        <v>11392</v>
      </c>
      <c r="J2413" s="184" t="s">
        <v>11392</v>
      </c>
      <c r="K2413" s="184" t="s">
        <v>11391</v>
      </c>
      <c r="L2413" s="8">
        <v>14</v>
      </c>
      <c r="M2413" s="116"/>
      <c r="P24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&lt;tr&gt;&lt;td&gt;61503-3000&lt;/td&gt;&lt;td&gt;Median, asphalt&lt;/td&gt;&lt;td&gt;m2&lt;/td&gt;&lt;td&gt;MEDIAN, ASPHALT&lt;/td&gt;&lt;td&gt;SQYD&lt;/td&gt;&lt;td&gt;0&lt;/td&gt;&lt;td&gt;3&lt;/td&gt;&lt;td&gt;N&lt;/td&gt;&lt;td&gt; &lt;/td&gt;&lt;td&gt;&lt;/td&gt;&lt;/tr&gt;</v>
      </c>
      <c r="Q2413" s="106" t="str">
        <f>IF(PayItems[[#This Row],[Date Added / Modified]]&gt;0,TEXT(PayItems[[#This Row],[Date Added / Modified]],"m/d/yyy"),"")</f>
        <v/>
      </c>
    </row>
    <row r="2414" spans="1:17" x14ac:dyDescent="0.3">
      <c r="A2414" s="6" t="s">
        <v>5338</v>
      </c>
      <c r="B2414" s="6" t="s">
        <v>8598</v>
      </c>
      <c r="C2414" s="6" t="s">
        <v>109</v>
      </c>
      <c r="D2414" s="6" t="s">
        <v>8599</v>
      </c>
      <c r="E2414" s="8" t="s">
        <v>62</v>
      </c>
      <c r="F2414" s="8">
        <v>0</v>
      </c>
      <c r="G2414" s="8">
        <v>3</v>
      </c>
      <c r="H2414" s="6" t="s">
        <v>344</v>
      </c>
      <c r="I2414" s="184" t="s">
        <v>11392</v>
      </c>
      <c r="J2414" s="184" t="s">
        <v>11392</v>
      </c>
      <c r="K2414" s="184" t="s">
        <v>11391</v>
      </c>
      <c r="L2414" s="8">
        <v>14</v>
      </c>
      <c r="M2414" s="116"/>
      <c r="P24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&lt;tr&gt;&lt;td&gt;61503-4000&lt;/td&gt;&lt;td&gt;Median, grass paving&lt;/td&gt;&lt;td&gt;m2&lt;/td&gt;&lt;td&gt;MEDIAN, GRASS PAVING&lt;/td&gt;&lt;td&gt;SQYD&lt;/td&gt;&lt;td&gt;0&lt;/td&gt;&lt;td&gt;3&lt;/td&gt;&lt;td&gt;N&lt;/td&gt;&lt;td&gt; &lt;/td&gt;&lt;td&gt;&lt;/td&gt;&lt;/tr&gt;</v>
      </c>
      <c r="Q2414" s="106" t="str">
        <f>IF(PayItems[[#This Row],[Date Added / Modified]]&gt;0,TEXT(PayItems[[#This Row],[Date Added / Modified]],"m/d/yyy"),"")</f>
        <v/>
      </c>
    </row>
    <row r="2415" spans="1:17" x14ac:dyDescent="0.3">
      <c r="A2415" s="6" t="s">
        <v>5339</v>
      </c>
      <c r="B2415" s="6" t="s">
        <v>5340</v>
      </c>
      <c r="C2415" s="6" t="s">
        <v>109</v>
      </c>
      <c r="D2415" s="6" t="s">
        <v>5341</v>
      </c>
      <c r="E2415" s="8" t="s">
        <v>62</v>
      </c>
      <c r="F2415" s="8">
        <v>0</v>
      </c>
      <c r="G2415" s="8">
        <v>3</v>
      </c>
      <c r="H2415" s="6" t="s">
        <v>344</v>
      </c>
      <c r="I2415" s="184" t="s">
        <v>11392</v>
      </c>
      <c r="J2415" s="184" t="s">
        <v>11392</v>
      </c>
      <c r="K2415" s="184" t="s">
        <v>11391</v>
      </c>
      <c r="L2415" s="8">
        <v>14</v>
      </c>
      <c r="M2415" s="116"/>
      <c r="P24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&lt;tr&gt;&lt;td&gt;61503-5000&lt;/td&gt;&lt;td&gt;Median, stone&lt;/td&gt;&lt;td&gt;m2&lt;/td&gt;&lt;td&gt;MEDIAN, STONE&lt;/td&gt;&lt;td&gt;SQYD&lt;/td&gt;&lt;td&gt;0&lt;/td&gt;&lt;td&gt;3&lt;/td&gt;&lt;td&gt;N&lt;/td&gt;&lt;td&gt; &lt;/td&gt;&lt;td&gt;&lt;/td&gt;&lt;/tr&gt;</v>
      </c>
      <c r="Q2415" s="106" t="str">
        <f>IF(PayItems[[#This Row],[Date Added / Modified]]&gt;0,TEXT(PayItems[[#This Row],[Date Added / Modified]],"m/d/yyy"),"")</f>
        <v/>
      </c>
    </row>
    <row r="2416" spans="1:17" x14ac:dyDescent="0.3">
      <c r="A2416" s="6" t="s">
        <v>5342</v>
      </c>
      <c r="B2416" s="6" t="s">
        <v>5343</v>
      </c>
      <c r="C2416" s="6" t="s">
        <v>109</v>
      </c>
      <c r="D2416" s="6" t="s">
        <v>5344</v>
      </c>
      <c r="E2416" s="8" t="s">
        <v>62</v>
      </c>
      <c r="F2416" s="8">
        <v>0</v>
      </c>
      <c r="G2416" s="8">
        <v>3</v>
      </c>
      <c r="H2416" s="6" t="s">
        <v>344</v>
      </c>
      <c r="I2416" s="184" t="s">
        <v>11392</v>
      </c>
      <c r="J2416" s="184" t="s">
        <v>11392</v>
      </c>
      <c r="K2416" s="184" t="s">
        <v>11391</v>
      </c>
      <c r="L2416" s="8">
        <v>14</v>
      </c>
      <c r="M2416" s="116"/>
      <c r="P24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&lt;tr&gt;&lt;td&gt;61503-6000&lt;/td&gt;&lt;td&gt;Median, brick&lt;/td&gt;&lt;td&gt;m2&lt;/td&gt;&lt;td&gt;MEDIAN, BRICK&lt;/td&gt;&lt;td&gt;SQYD&lt;/td&gt;&lt;td&gt;0&lt;/td&gt;&lt;td&gt;3&lt;/td&gt;&lt;td&gt;N&lt;/td&gt;&lt;td&gt; &lt;/td&gt;&lt;td&gt;&lt;/td&gt;&lt;/tr&gt;</v>
      </c>
      <c r="Q2416" s="106" t="str">
        <f>IF(PayItems[[#This Row],[Date Added / Modified]]&gt;0,TEXT(PayItems[[#This Row],[Date Added / Modified]],"m/d/yyy"),"")</f>
        <v/>
      </c>
    </row>
    <row r="2417" spans="1:17" x14ac:dyDescent="0.3">
      <c r="A2417" s="6" t="s">
        <v>5345</v>
      </c>
      <c r="B2417" s="6" t="s">
        <v>5346</v>
      </c>
      <c r="C2417" s="6" t="s">
        <v>109</v>
      </c>
      <c r="D2417" s="6" t="s">
        <v>5347</v>
      </c>
      <c r="E2417" s="8" t="s">
        <v>62</v>
      </c>
      <c r="F2417" s="8">
        <v>0</v>
      </c>
      <c r="G2417" s="8">
        <v>3</v>
      </c>
      <c r="H2417" s="6" t="s">
        <v>344</v>
      </c>
      <c r="I2417" s="184" t="s">
        <v>11392</v>
      </c>
      <c r="J2417" s="184" t="s">
        <v>11392</v>
      </c>
      <c r="K2417" s="184" t="s">
        <v>11391</v>
      </c>
      <c r="L2417" s="8">
        <v>14</v>
      </c>
      <c r="M2417" s="116"/>
      <c r="P24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&lt;tr&gt;&lt;td&gt;61504-1000&lt;/td&gt;&lt;td&gt;Accessibility ramp, concrete&lt;/td&gt;&lt;td&gt;m2&lt;/td&gt;&lt;td&gt;ACCESSIBILITY RAMP, CONCRETE&lt;/td&gt;&lt;td&gt;SQYD&lt;/td&gt;&lt;td&gt;0&lt;/td&gt;&lt;td&gt;3&lt;/td&gt;&lt;td&gt;N&lt;/td&gt;&lt;td&gt; &lt;/td&gt;&lt;td&gt;&lt;/td&gt;&lt;/tr&gt;</v>
      </c>
      <c r="Q2417" s="106" t="str">
        <f>IF(PayItems[[#This Row],[Date Added / Modified]]&gt;0,TEXT(PayItems[[#This Row],[Date Added / Modified]],"m/d/yyy"),"")</f>
        <v/>
      </c>
    </row>
    <row r="2418" spans="1:17" x14ac:dyDescent="0.3">
      <c r="A2418" s="6" t="s">
        <v>5348</v>
      </c>
      <c r="B2418" s="6" t="s">
        <v>5349</v>
      </c>
      <c r="C2418" s="6" t="s">
        <v>109</v>
      </c>
      <c r="D2418" s="6" t="s">
        <v>5350</v>
      </c>
      <c r="E2418" s="8" t="s">
        <v>62</v>
      </c>
      <c r="F2418" s="8">
        <v>0</v>
      </c>
      <c r="G2418" s="8">
        <v>3</v>
      </c>
      <c r="H2418" s="6" t="s">
        <v>344</v>
      </c>
      <c r="I2418" s="184" t="s">
        <v>11392</v>
      </c>
      <c r="J2418" s="184" t="s">
        <v>11392</v>
      </c>
      <c r="K2418" s="184" t="s">
        <v>11391</v>
      </c>
      <c r="L2418" s="8">
        <v>14</v>
      </c>
      <c r="M2418" s="116"/>
      <c r="P24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&lt;tr&gt;&lt;td&gt;61504-2000&lt;/td&gt;&lt;td&gt;Accessibility ramp, exposed aggregate concrete&lt;/td&gt;&lt;td&gt;m2&lt;/td&gt;&lt;td&gt;ACCESSIBILITY RAMP, EXPOSED AGGREGATE CONCRETE&lt;/td&gt;&lt;td&gt;SQYD&lt;/td&gt;&lt;td&gt;0&lt;/td&gt;&lt;td&gt;3&lt;/td&gt;&lt;td&gt;N&lt;/td&gt;&lt;td&gt; &lt;/td&gt;&lt;td&gt;&lt;/td&gt;&lt;/tr&gt;</v>
      </c>
      <c r="Q2418" s="106" t="str">
        <f>IF(PayItems[[#This Row],[Date Added / Modified]]&gt;0,TEXT(PayItems[[#This Row],[Date Added / Modified]],"m/d/yyy"),"")</f>
        <v/>
      </c>
    </row>
    <row r="2419" spans="1:17" x14ac:dyDescent="0.3">
      <c r="A2419" s="6" t="s">
        <v>5351</v>
      </c>
      <c r="B2419" s="6" t="s">
        <v>5352</v>
      </c>
      <c r="C2419" s="6" t="s">
        <v>109</v>
      </c>
      <c r="D2419" s="6" t="s">
        <v>5353</v>
      </c>
      <c r="E2419" s="8" t="s">
        <v>62</v>
      </c>
      <c r="F2419" s="8">
        <v>0</v>
      </c>
      <c r="G2419" s="8">
        <v>3</v>
      </c>
      <c r="H2419" s="6" t="s">
        <v>344</v>
      </c>
      <c r="I2419" s="184" t="s">
        <v>11392</v>
      </c>
      <c r="J2419" s="184" t="s">
        <v>11392</v>
      </c>
      <c r="K2419" s="184" t="s">
        <v>11391</v>
      </c>
      <c r="L2419" s="8">
        <v>14</v>
      </c>
      <c r="M2419" s="116"/>
      <c r="P24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&lt;tr&gt;&lt;td&gt;61504-3000&lt;/td&gt;&lt;td&gt;Accessibility ramp, asphalt&lt;/td&gt;&lt;td&gt;m2&lt;/td&gt;&lt;td&gt;ACCESSIBILITY RAMP, ASPHALT&lt;/td&gt;&lt;td&gt;SQYD&lt;/td&gt;&lt;td&gt;0&lt;/td&gt;&lt;td&gt;3&lt;/td&gt;&lt;td&gt;N&lt;/td&gt;&lt;td&gt; &lt;/td&gt;&lt;td&gt;&lt;/td&gt;&lt;/tr&gt;</v>
      </c>
      <c r="Q2419" s="106" t="str">
        <f>IF(PayItems[[#This Row],[Date Added / Modified]]&gt;0,TEXT(PayItems[[#This Row],[Date Added / Modified]],"m/d/yyy"),"")</f>
        <v/>
      </c>
    </row>
    <row r="2420" spans="1:17" x14ac:dyDescent="0.3">
      <c r="A2420" s="6" t="s">
        <v>5354</v>
      </c>
      <c r="B2420" s="6" t="s">
        <v>5355</v>
      </c>
      <c r="C2420" s="6" t="s">
        <v>109</v>
      </c>
      <c r="D2420" s="6" t="s">
        <v>5356</v>
      </c>
      <c r="E2420" s="8" t="s">
        <v>62</v>
      </c>
      <c r="F2420" s="8">
        <v>0</v>
      </c>
      <c r="G2420" s="8">
        <v>3</v>
      </c>
      <c r="H2420" s="6" t="s">
        <v>344</v>
      </c>
      <c r="I2420" s="184" t="s">
        <v>11392</v>
      </c>
      <c r="J2420" s="184" t="s">
        <v>11392</v>
      </c>
      <c r="K2420" s="184" t="s">
        <v>11391</v>
      </c>
      <c r="L2420" s="8">
        <v>14</v>
      </c>
      <c r="M2420" s="116"/>
      <c r="P24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&lt;tr&gt;&lt;td&gt;61504-4000&lt;/td&gt;&lt;td&gt;Accessibility ramp, stone&lt;/td&gt;&lt;td&gt;m2&lt;/td&gt;&lt;td&gt;ACCESSIBILITY RAMP, STONE&lt;/td&gt;&lt;td&gt;SQYD&lt;/td&gt;&lt;td&gt;0&lt;/td&gt;&lt;td&gt;3&lt;/td&gt;&lt;td&gt;N&lt;/td&gt;&lt;td&gt; &lt;/td&gt;&lt;td&gt;&lt;/td&gt;&lt;/tr&gt;</v>
      </c>
      <c r="Q2420" s="106" t="str">
        <f>IF(PayItems[[#This Row],[Date Added / Modified]]&gt;0,TEXT(PayItems[[#This Row],[Date Added / Modified]],"m/d/yyy"),"")</f>
        <v/>
      </c>
    </row>
    <row r="2421" spans="1:17" x14ac:dyDescent="0.3">
      <c r="A2421" s="6" t="s">
        <v>5357</v>
      </c>
      <c r="B2421" s="6" t="s">
        <v>5358</v>
      </c>
      <c r="C2421" s="6" t="s">
        <v>109</v>
      </c>
      <c r="D2421" s="6" t="s">
        <v>5359</v>
      </c>
      <c r="E2421" s="8" t="s">
        <v>62</v>
      </c>
      <c r="F2421" s="8">
        <v>0</v>
      </c>
      <c r="G2421" s="8">
        <v>3</v>
      </c>
      <c r="H2421" s="6" t="s">
        <v>344</v>
      </c>
      <c r="I2421" s="184" t="s">
        <v>11392</v>
      </c>
      <c r="J2421" s="184" t="s">
        <v>11392</v>
      </c>
      <c r="K2421" s="184" t="s">
        <v>11391</v>
      </c>
      <c r="L2421" s="8">
        <v>14</v>
      </c>
      <c r="M2421" s="116"/>
      <c r="P24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&lt;tr&gt;&lt;td&gt;61504-5000&lt;/td&gt;&lt;td&gt;Accessibility ramp, brick&lt;/td&gt;&lt;td&gt;m2&lt;/td&gt;&lt;td&gt;ACCESSIBILITY RAMP, BRICK&lt;/td&gt;&lt;td&gt;SQYD&lt;/td&gt;&lt;td&gt;0&lt;/td&gt;&lt;td&gt;3&lt;/td&gt;&lt;td&gt;N&lt;/td&gt;&lt;td&gt; &lt;/td&gt;&lt;td&gt;&lt;/td&gt;&lt;/tr&gt;</v>
      </c>
      <c r="Q2421" s="106" t="str">
        <f>IF(PayItems[[#This Row],[Date Added / Modified]]&gt;0,TEXT(PayItems[[#This Row],[Date Added / Modified]],"m/d/yyy"),"")</f>
        <v/>
      </c>
    </row>
    <row r="2422" spans="1:17" x14ac:dyDescent="0.3">
      <c r="A2422" s="6" t="s">
        <v>5360</v>
      </c>
      <c r="B2422" s="6" t="s">
        <v>5346</v>
      </c>
      <c r="C2422" s="6" t="s">
        <v>6</v>
      </c>
      <c r="D2422" s="6" t="s">
        <v>5347</v>
      </c>
      <c r="E2422" s="8" t="s">
        <v>59</v>
      </c>
      <c r="F2422" s="8">
        <v>0</v>
      </c>
      <c r="G2422" s="8">
        <v>3</v>
      </c>
      <c r="H2422" s="6" t="s">
        <v>344</v>
      </c>
      <c r="I2422" s="184" t="s">
        <v>11392</v>
      </c>
      <c r="J2422" s="184" t="s">
        <v>11392</v>
      </c>
      <c r="K2422" s="184" t="s">
        <v>11391</v>
      </c>
      <c r="L2422" s="8">
        <v>14</v>
      </c>
      <c r="M2422" s="116"/>
      <c r="P24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&lt;tr&gt;&lt;td&gt;61505-1000&lt;/td&gt;&lt;td&gt;Accessibility ramp, concrete&lt;/td&gt;&lt;td&gt;Each&lt;/td&gt;&lt;td&gt;ACCESSIBILITY RAMP, CONCRETE&lt;/td&gt;&lt;td&gt;EACH&lt;/td&gt;&lt;td&gt;0&lt;/td&gt;&lt;td&gt;3&lt;/td&gt;&lt;td&gt;N&lt;/td&gt;&lt;td&gt; &lt;/td&gt;&lt;td&gt;&lt;/td&gt;&lt;/tr&gt;</v>
      </c>
      <c r="Q2422" s="106" t="str">
        <f>IF(PayItems[[#This Row],[Date Added / Modified]]&gt;0,TEXT(PayItems[[#This Row],[Date Added / Modified]],"m/d/yyy"),"")</f>
        <v/>
      </c>
    </row>
    <row r="2423" spans="1:17" x14ac:dyDescent="0.3">
      <c r="A2423" s="6" t="s">
        <v>5361</v>
      </c>
      <c r="B2423" s="6" t="s">
        <v>5362</v>
      </c>
      <c r="C2423" s="6" t="s">
        <v>6</v>
      </c>
      <c r="D2423" s="6" t="s">
        <v>5363</v>
      </c>
      <c r="E2423" s="8" t="s">
        <v>59</v>
      </c>
      <c r="F2423" s="8">
        <v>0</v>
      </c>
      <c r="G2423" s="8">
        <v>3</v>
      </c>
      <c r="H2423" s="6" t="s">
        <v>344</v>
      </c>
      <c r="I2423" s="184" t="s">
        <v>11392</v>
      </c>
      <c r="J2423" s="184" t="s">
        <v>11392</v>
      </c>
      <c r="K2423" s="184" t="s">
        <v>11391</v>
      </c>
      <c r="L2423" s="8">
        <v>14</v>
      </c>
      <c r="M2423" s="116"/>
      <c r="P24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&lt;tr&gt;&lt;td&gt;61505-2000&lt;/td&gt;&lt;td&gt;Accessibility ramp, timber&lt;/td&gt;&lt;td&gt;Each&lt;/td&gt;&lt;td&gt;ACCESSIBILITY RAMP, TIMBER&lt;/td&gt;&lt;td&gt;EACH&lt;/td&gt;&lt;td&gt;0&lt;/td&gt;&lt;td&gt;3&lt;/td&gt;&lt;td&gt;N&lt;/td&gt;&lt;td&gt; &lt;/td&gt;&lt;td&gt;&lt;/td&gt;&lt;/tr&gt;</v>
      </c>
      <c r="Q2423" s="106" t="str">
        <f>IF(PayItems[[#This Row],[Date Added / Modified]]&gt;0,TEXT(PayItems[[#This Row],[Date Added / Modified]],"m/d/yyy"),"")</f>
        <v/>
      </c>
    </row>
    <row r="2424" spans="1:17" x14ac:dyDescent="0.3">
      <c r="A2424" s="6" t="s">
        <v>5364</v>
      </c>
      <c r="B2424" s="6" t="s">
        <v>5365</v>
      </c>
      <c r="C2424" s="6" t="s">
        <v>109</v>
      </c>
      <c r="D2424" s="6" t="s">
        <v>5366</v>
      </c>
      <c r="E2424" s="8" t="s">
        <v>62</v>
      </c>
      <c r="F2424" s="8">
        <v>0</v>
      </c>
      <c r="G2424" s="8">
        <v>3</v>
      </c>
      <c r="H2424" s="6" t="s">
        <v>344</v>
      </c>
      <c r="I2424" s="184" t="s">
        <v>11392</v>
      </c>
      <c r="J2424" s="184" t="s">
        <v>11392</v>
      </c>
      <c r="K2424" s="184" t="s">
        <v>11391</v>
      </c>
      <c r="L2424" s="8">
        <v>14</v>
      </c>
      <c r="M2424" s="116"/>
      <c r="P24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&lt;tr&gt;&lt;td&gt;61506-1000&lt;/td&gt;&lt;td&gt;Paving, Brick&lt;/td&gt;&lt;td&gt;m2&lt;/td&gt;&lt;td&gt;PAVING, BRICK&lt;/td&gt;&lt;td&gt;SQYD&lt;/td&gt;&lt;td&gt;0&lt;/td&gt;&lt;td&gt;3&lt;/td&gt;&lt;td&gt;N&lt;/td&gt;&lt;td&gt; &lt;/td&gt;&lt;td&gt;&lt;/td&gt;&lt;/tr&gt;</v>
      </c>
      <c r="Q2424" s="106" t="str">
        <f>IF(PayItems[[#This Row],[Date Added / Modified]]&gt;0,TEXT(PayItems[[#This Row],[Date Added / Modified]],"m/d/yyy"),"")</f>
        <v/>
      </c>
    </row>
    <row r="2425" spans="1:17" x14ac:dyDescent="0.3">
      <c r="A2425" s="6" t="s">
        <v>5367</v>
      </c>
      <c r="B2425" s="6" t="s">
        <v>5368</v>
      </c>
      <c r="C2425" s="6" t="s">
        <v>109</v>
      </c>
      <c r="D2425" s="6" t="s">
        <v>5369</v>
      </c>
      <c r="E2425" s="8" t="s">
        <v>62</v>
      </c>
      <c r="F2425" s="8">
        <v>0</v>
      </c>
      <c r="G2425" s="8">
        <v>3</v>
      </c>
      <c r="H2425" s="6" t="s">
        <v>344</v>
      </c>
      <c r="I2425" s="184" t="s">
        <v>11392</v>
      </c>
      <c r="J2425" s="184" t="s">
        <v>11392</v>
      </c>
      <c r="K2425" s="184" t="s">
        <v>11391</v>
      </c>
      <c r="L2425" s="8">
        <v>14</v>
      </c>
      <c r="M2425" s="116"/>
      <c r="P24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&lt;tr&gt;&lt;td&gt;61506-2000&lt;/td&gt;&lt;td&gt;Paving, cobblestone&lt;/td&gt;&lt;td&gt;m2&lt;/td&gt;&lt;td&gt;PAVING, COBBLESTONE&lt;/td&gt;&lt;td&gt;SQYD&lt;/td&gt;&lt;td&gt;0&lt;/td&gt;&lt;td&gt;3&lt;/td&gt;&lt;td&gt;N&lt;/td&gt;&lt;td&gt; &lt;/td&gt;&lt;td&gt;&lt;/td&gt;&lt;/tr&gt;</v>
      </c>
      <c r="Q2425" s="106" t="str">
        <f>IF(PayItems[[#This Row],[Date Added / Modified]]&gt;0,TEXT(PayItems[[#This Row],[Date Added / Modified]],"m/d/yyy"),"")</f>
        <v/>
      </c>
    </row>
    <row r="2426" spans="1:17" x14ac:dyDescent="0.3">
      <c r="A2426" s="6" t="s">
        <v>5370</v>
      </c>
      <c r="B2426" s="6" t="s">
        <v>5371</v>
      </c>
      <c r="C2426" s="6" t="s">
        <v>110</v>
      </c>
      <c r="D2426" s="6" t="s">
        <v>5372</v>
      </c>
      <c r="E2426" s="8" t="s">
        <v>63</v>
      </c>
      <c r="F2426" s="8">
        <v>0</v>
      </c>
      <c r="G2426" s="8">
        <v>3</v>
      </c>
      <c r="H2426" s="6" t="s">
        <v>344</v>
      </c>
      <c r="I2426" s="184" t="s">
        <v>11392</v>
      </c>
      <c r="J2426" s="184" t="s">
        <v>11392</v>
      </c>
      <c r="K2426" s="184" t="s">
        <v>11391</v>
      </c>
      <c r="L2426" s="8">
        <v>14</v>
      </c>
      <c r="M2426" s="116"/>
      <c r="P24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&lt;tr&gt;&lt;td&gt;61507-1000&lt;/td&gt;&lt;td&gt;Feature strip, granite&lt;/td&gt;&lt;td&gt;m&lt;/td&gt;&lt;td&gt;FEATURE STRIP, GRANITE&lt;/td&gt;&lt;td&gt;LNFT&lt;/td&gt;&lt;td&gt;0&lt;/td&gt;&lt;td&gt;3&lt;/td&gt;&lt;td&gt;N&lt;/td&gt;&lt;td&gt; &lt;/td&gt;&lt;td&gt;&lt;/td&gt;&lt;/tr&gt;</v>
      </c>
      <c r="Q2426" s="106" t="str">
        <f>IF(PayItems[[#This Row],[Date Added / Modified]]&gt;0,TEXT(PayItems[[#This Row],[Date Added / Modified]],"m/d/yyy"),"")</f>
        <v/>
      </c>
    </row>
    <row r="2427" spans="1:17" x14ac:dyDescent="0.3">
      <c r="A2427" s="6" t="s">
        <v>5373</v>
      </c>
      <c r="B2427" s="6" t="s">
        <v>5374</v>
      </c>
      <c r="C2427" s="6" t="s">
        <v>110</v>
      </c>
      <c r="D2427" s="6" t="s">
        <v>5375</v>
      </c>
      <c r="E2427" s="8" t="s">
        <v>63</v>
      </c>
      <c r="F2427" s="8">
        <v>0</v>
      </c>
      <c r="G2427" s="8">
        <v>3</v>
      </c>
      <c r="H2427" s="6" t="s">
        <v>344</v>
      </c>
      <c r="I2427" s="184" t="s">
        <v>11392</v>
      </c>
      <c r="J2427" s="184" t="s">
        <v>11392</v>
      </c>
      <c r="K2427" s="184" t="s">
        <v>11391</v>
      </c>
      <c r="L2427" s="8">
        <v>14</v>
      </c>
      <c r="M2427" s="116"/>
      <c r="P24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&lt;tr&gt;&lt;td&gt;61507-1010&lt;/td&gt;&lt;td&gt;Feature strip, stone masonry&lt;/td&gt;&lt;td&gt;m&lt;/td&gt;&lt;td&gt;FEATURE STRIP, STONE MASONRY&lt;/td&gt;&lt;td&gt;LNFT&lt;/td&gt;&lt;td&gt;0&lt;/td&gt;&lt;td&gt;3&lt;/td&gt;&lt;td&gt;N&lt;/td&gt;&lt;td&gt; &lt;/td&gt;&lt;td&gt;&lt;/td&gt;&lt;/tr&gt;</v>
      </c>
      <c r="Q2427" s="106" t="str">
        <f>IF(PayItems[[#This Row],[Date Added / Modified]]&gt;0,TEXT(PayItems[[#This Row],[Date Added / Modified]],"m/d/yyy"),"")</f>
        <v/>
      </c>
    </row>
    <row r="2428" spans="1:17" x14ac:dyDescent="0.3">
      <c r="A2428" s="6" t="s">
        <v>5376</v>
      </c>
      <c r="B2428" s="6" t="s">
        <v>5377</v>
      </c>
      <c r="C2428" s="6" t="s">
        <v>109</v>
      </c>
      <c r="D2428" s="6" t="s">
        <v>5378</v>
      </c>
      <c r="E2428" s="8" t="s">
        <v>62</v>
      </c>
      <c r="F2428" s="8">
        <v>0</v>
      </c>
      <c r="G2428" s="8">
        <v>3</v>
      </c>
      <c r="H2428" s="6" t="s">
        <v>344</v>
      </c>
      <c r="I2428" s="184" t="s">
        <v>11392</v>
      </c>
      <c r="J2428" s="184" t="s">
        <v>11392</v>
      </c>
      <c r="K2428" s="184" t="s">
        <v>11391</v>
      </c>
      <c r="L2428" s="8">
        <v>14</v>
      </c>
      <c r="M2428" s="116"/>
      <c r="P24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&lt;tr&gt;&lt;td&gt;61508-0100&lt;/td&gt;&lt;td&gt;Reset cobblestone pavers&lt;/td&gt;&lt;td&gt;m2&lt;/td&gt;&lt;td&gt;RESET COBBLESTONE PAVERS&lt;/td&gt;&lt;td&gt;SQYD&lt;/td&gt;&lt;td&gt;0&lt;/td&gt;&lt;td&gt;3&lt;/td&gt;&lt;td&gt;N&lt;/td&gt;&lt;td&gt; &lt;/td&gt;&lt;td&gt;&lt;/td&gt;&lt;/tr&gt;</v>
      </c>
      <c r="Q2428" s="106" t="str">
        <f>IF(PayItems[[#This Row],[Date Added / Modified]]&gt;0,TEXT(PayItems[[#This Row],[Date Added / Modified]],"m/d/yyy"),"")</f>
        <v/>
      </c>
    </row>
    <row r="2429" spans="1:17" x14ac:dyDescent="0.3">
      <c r="A2429" s="6" t="s">
        <v>8616</v>
      </c>
      <c r="B2429" s="6" t="s">
        <v>8617</v>
      </c>
      <c r="C2429" s="6" t="s">
        <v>109</v>
      </c>
      <c r="D2429" s="6" t="s">
        <v>8618</v>
      </c>
      <c r="E2429" s="8" t="s">
        <v>62</v>
      </c>
      <c r="F2429" s="8">
        <v>0</v>
      </c>
      <c r="G2429" s="8">
        <v>3</v>
      </c>
      <c r="H2429" s="6" t="s">
        <v>344</v>
      </c>
      <c r="I2429" s="184" t="s">
        <v>11392</v>
      </c>
      <c r="J2429" s="184" t="s">
        <v>11392</v>
      </c>
      <c r="K2429" s="184" t="s">
        <v>11391</v>
      </c>
      <c r="L2429" s="8">
        <v>14</v>
      </c>
      <c r="M2429" s="116"/>
      <c r="P24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&lt;tr&gt;&lt;td&gt;61508-0200&lt;/td&gt;&lt;td&gt;Reset brick sidewalk&lt;/td&gt;&lt;td&gt;m2&lt;/td&gt;&lt;td&gt;RESET BRICK SIDEWALK&lt;/td&gt;&lt;td&gt;SQYD&lt;/td&gt;&lt;td&gt;0&lt;/td&gt;&lt;td&gt;3&lt;/td&gt;&lt;td&gt;N&lt;/td&gt;&lt;td&gt; &lt;/td&gt;&lt;td&gt;&lt;/td&gt;&lt;/tr&gt;</v>
      </c>
      <c r="Q2429" s="106" t="str">
        <f>IF(PayItems[[#This Row],[Date Added / Modified]]&gt;0,TEXT(PayItems[[#This Row],[Date Added / Modified]],"m/d/yyy"),"")</f>
        <v/>
      </c>
    </row>
    <row r="2430" spans="1:17" x14ac:dyDescent="0.3">
      <c r="A2430" s="6" t="s">
        <v>5379</v>
      </c>
      <c r="B2430" s="6" t="s">
        <v>5380</v>
      </c>
      <c r="C2430" s="6" t="s">
        <v>109</v>
      </c>
      <c r="D2430" s="6" t="s">
        <v>5381</v>
      </c>
      <c r="E2430" s="8" t="s">
        <v>62</v>
      </c>
      <c r="F2430" s="8">
        <v>0</v>
      </c>
      <c r="G2430" s="8">
        <v>3</v>
      </c>
      <c r="H2430" s="6" t="s">
        <v>344</v>
      </c>
      <c r="I2430" s="184" t="s">
        <v>11392</v>
      </c>
      <c r="J2430" s="184" t="s">
        <v>11392</v>
      </c>
      <c r="K2430" s="184" t="s">
        <v>11391</v>
      </c>
      <c r="L2430" s="8">
        <v>14</v>
      </c>
      <c r="M2430" s="116"/>
      <c r="P24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&lt;tr&gt;&lt;td&gt;61509-0000&lt;/td&gt;&lt;td&gt;Detectable warning panels&lt;/td&gt;&lt;td&gt;m2&lt;/td&gt;&lt;td&gt;DETECTABLE WARNING PANELS&lt;/td&gt;&lt;td&gt;SQYD&lt;/td&gt;&lt;td&gt;0&lt;/td&gt;&lt;td&gt;3&lt;/td&gt;&lt;td&gt;N&lt;/td&gt;&lt;td&gt; &lt;/td&gt;&lt;td&gt;&lt;/td&gt;&lt;/tr&gt;</v>
      </c>
      <c r="Q2430" s="106" t="str">
        <f>IF(PayItems[[#This Row],[Date Added / Modified]]&gt;0,TEXT(PayItems[[#This Row],[Date Added / Modified]],"m/d/yyy"),"")</f>
        <v/>
      </c>
    </row>
    <row r="2431" spans="1:17" x14ac:dyDescent="0.3">
      <c r="A2431" s="6" t="s">
        <v>5382</v>
      </c>
      <c r="B2431" s="6" t="s">
        <v>5383</v>
      </c>
      <c r="C2431" s="6" t="s">
        <v>109</v>
      </c>
      <c r="D2431" s="6" t="s">
        <v>5384</v>
      </c>
      <c r="E2431" s="8" t="s">
        <v>62</v>
      </c>
      <c r="F2431" s="8">
        <v>0</v>
      </c>
      <c r="G2431" s="8">
        <v>3</v>
      </c>
      <c r="H2431" s="6" t="s">
        <v>344</v>
      </c>
      <c r="I2431" s="184" t="s">
        <v>11392</v>
      </c>
      <c r="J2431" s="184" t="s">
        <v>11392</v>
      </c>
      <c r="K2431" s="184" t="s">
        <v>11391</v>
      </c>
      <c r="L2431" s="8">
        <v>14</v>
      </c>
      <c r="M2431" s="116"/>
      <c r="P24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&lt;tr&gt;&lt;td&gt;61601-1000&lt;/td&gt;&lt;td&gt;Slope paving, concrete&lt;/td&gt;&lt;td&gt;m2&lt;/td&gt;&lt;td&gt;SLOPE PAVING, CONCRETE&lt;/td&gt;&lt;td&gt;SQYD&lt;/td&gt;&lt;td&gt;0&lt;/td&gt;&lt;td&gt;3&lt;/td&gt;&lt;td&gt;N&lt;/td&gt;&lt;td&gt; &lt;/td&gt;&lt;td&gt;&lt;/td&gt;&lt;/tr&gt;</v>
      </c>
      <c r="Q2431" s="106" t="str">
        <f>IF(PayItems[[#This Row],[Date Added / Modified]]&gt;0,TEXT(PayItems[[#This Row],[Date Added / Modified]],"m/d/yyy"),"")</f>
        <v/>
      </c>
    </row>
    <row r="2432" spans="1:17" x14ac:dyDescent="0.3">
      <c r="A2432" s="6" t="s">
        <v>5385</v>
      </c>
      <c r="B2432" s="6" t="s">
        <v>5386</v>
      </c>
      <c r="C2432" s="6" t="s">
        <v>109</v>
      </c>
      <c r="D2432" s="6" t="s">
        <v>5387</v>
      </c>
      <c r="E2432" s="8" t="s">
        <v>62</v>
      </c>
      <c r="F2432" s="8">
        <v>0</v>
      </c>
      <c r="G2432" s="8">
        <v>3</v>
      </c>
      <c r="H2432" s="6" t="s">
        <v>344</v>
      </c>
      <c r="I2432" s="184" t="s">
        <v>11392</v>
      </c>
      <c r="J2432" s="184" t="s">
        <v>11392</v>
      </c>
      <c r="K2432" s="184" t="s">
        <v>11391</v>
      </c>
      <c r="L2432" s="8">
        <v>14</v>
      </c>
      <c r="M2432" s="116"/>
      <c r="P24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&lt;tr&gt;&lt;td&gt;61601-2000&lt;/td&gt;&lt;td&gt;Slope paving, cellular concrete&lt;/td&gt;&lt;td&gt;m2&lt;/td&gt;&lt;td&gt;SLOPE PAVING, CELLULAR CONCRETE&lt;/td&gt;&lt;td&gt;SQYD&lt;/td&gt;&lt;td&gt;0&lt;/td&gt;&lt;td&gt;3&lt;/td&gt;&lt;td&gt;N&lt;/td&gt;&lt;td&gt; &lt;/td&gt;&lt;td&gt;&lt;/td&gt;&lt;/tr&gt;</v>
      </c>
      <c r="Q2432" s="106" t="str">
        <f>IF(PayItems[[#This Row],[Date Added / Modified]]&gt;0,TEXT(PayItems[[#This Row],[Date Added / Modified]],"m/d/yyy"),"")</f>
        <v/>
      </c>
    </row>
    <row r="2433" spans="1:17" x14ac:dyDescent="0.3">
      <c r="A2433" s="6" t="s">
        <v>5388</v>
      </c>
      <c r="B2433" s="6" t="s">
        <v>5389</v>
      </c>
      <c r="C2433" s="6" t="s">
        <v>109</v>
      </c>
      <c r="D2433" s="6" t="s">
        <v>5390</v>
      </c>
      <c r="E2433" s="8" t="s">
        <v>62</v>
      </c>
      <c r="F2433" s="8">
        <v>0</v>
      </c>
      <c r="G2433" s="8">
        <v>3</v>
      </c>
      <c r="H2433" s="6" t="s">
        <v>344</v>
      </c>
      <c r="I2433" s="184" t="s">
        <v>11392</v>
      </c>
      <c r="J2433" s="184" t="s">
        <v>11392</v>
      </c>
      <c r="K2433" s="184" t="s">
        <v>11391</v>
      </c>
      <c r="L2433" s="8">
        <v>14</v>
      </c>
      <c r="M2433" s="116"/>
      <c r="P24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&lt;tr&gt;&lt;td&gt;61601-3000&lt;/td&gt;&lt;td&gt;Slope paving, stone&lt;/td&gt;&lt;td&gt;m2&lt;/td&gt;&lt;td&gt;SLOPE PAVING, STONE&lt;/td&gt;&lt;td&gt;SQYD&lt;/td&gt;&lt;td&gt;0&lt;/td&gt;&lt;td&gt;3&lt;/td&gt;&lt;td&gt;N&lt;/td&gt;&lt;td&gt; &lt;/td&gt;&lt;td&gt;&lt;/td&gt;&lt;/tr&gt;</v>
      </c>
      <c r="Q2433" s="106" t="str">
        <f>IF(PayItems[[#This Row],[Date Added / Modified]]&gt;0,TEXT(PayItems[[#This Row],[Date Added / Modified]],"m/d/yyy"),"")</f>
        <v/>
      </c>
    </row>
    <row r="2434" spans="1:17" x14ac:dyDescent="0.3">
      <c r="A2434" s="6" t="s">
        <v>5391</v>
      </c>
      <c r="B2434" s="6" t="s">
        <v>5392</v>
      </c>
      <c r="C2434" s="6" t="s">
        <v>109</v>
      </c>
      <c r="D2434" s="6" t="s">
        <v>5393</v>
      </c>
      <c r="E2434" s="8" t="s">
        <v>62</v>
      </c>
      <c r="F2434" s="8">
        <v>0</v>
      </c>
      <c r="G2434" s="8">
        <v>3</v>
      </c>
      <c r="H2434" s="6" t="s">
        <v>344</v>
      </c>
      <c r="I2434" s="184" t="s">
        <v>11392</v>
      </c>
      <c r="J2434" s="184" t="s">
        <v>11392</v>
      </c>
      <c r="K2434" s="184" t="s">
        <v>11391</v>
      </c>
      <c r="L2434" s="8">
        <v>14</v>
      </c>
      <c r="M2434" s="116"/>
      <c r="P24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&lt;tr&gt;&lt;td&gt;61601-4000&lt;/td&gt;&lt;td&gt;Slope paving, brick&lt;/td&gt;&lt;td&gt;m2&lt;/td&gt;&lt;td&gt;SLOPE PAVING, BRICK&lt;/td&gt;&lt;td&gt;SQYD&lt;/td&gt;&lt;td&gt;0&lt;/td&gt;&lt;td&gt;3&lt;/td&gt;&lt;td&gt;N&lt;/td&gt;&lt;td&gt; &lt;/td&gt;&lt;td&gt;&lt;/td&gt;&lt;/tr&gt;</v>
      </c>
      <c r="Q2434" s="106" t="str">
        <f>IF(PayItems[[#This Row],[Date Added / Modified]]&gt;0,TEXT(PayItems[[#This Row],[Date Added / Modified]],"m/d/yyy"),"")</f>
        <v/>
      </c>
    </row>
    <row r="2435" spans="1:17" x14ac:dyDescent="0.3">
      <c r="A2435" s="6" t="s">
        <v>5394</v>
      </c>
      <c r="B2435" s="6" t="s">
        <v>5395</v>
      </c>
      <c r="C2435" s="6" t="s">
        <v>109</v>
      </c>
      <c r="D2435" s="6" t="s">
        <v>5396</v>
      </c>
      <c r="E2435" s="8" t="s">
        <v>62</v>
      </c>
      <c r="F2435" s="8">
        <v>0</v>
      </c>
      <c r="G2435" s="8">
        <v>3</v>
      </c>
      <c r="H2435" s="6" t="s">
        <v>344</v>
      </c>
      <c r="I2435" s="184" t="s">
        <v>11392</v>
      </c>
      <c r="J2435" s="184" t="s">
        <v>11392</v>
      </c>
      <c r="K2435" s="184" t="s">
        <v>11391</v>
      </c>
      <c r="L2435" s="8">
        <v>14</v>
      </c>
      <c r="M2435" s="116"/>
      <c r="P24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&lt;tr&gt;&lt;td&gt;61601-5000&lt;/td&gt;&lt;td&gt;Slope paving, masonry block&lt;/td&gt;&lt;td&gt;m2&lt;/td&gt;&lt;td&gt;SLOPE PAVING, MASONRY BLOCK&lt;/td&gt;&lt;td&gt;SQYD&lt;/td&gt;&lt;td&gt;0&lt;/td&gt;&lt;td&gt;3&lt;/td&gt;&lt;td&gt;N&lt;/td&gt;&lt;td&gt; &lt;/td&gt;&lt;td&gt;&lt;/td&gt;&lt;/tr&gt;</v>
      </c>
      <c r="Q2435" s="106" t="str">
        <f>IF(PayItems[[#This Row],[Date Added / Modified]]&gt;0,TEXT(PayItems[[#This Row],[Date Added / Modified]],"m/d/yyy"),"")</f>
        <v/>
      </c>
    </row>
    <row r="2436" spans="1:17" x14ac:dyDescent="0.3">
      <c r="A2436" s="6" t="s">
        <v>5397</v>
      </c>
      <c r="B2436" s="6" t="s">
        <v>5398</v>
      </c>
      <c r="C2436" s="6" t="s">
        <v>109</v>
      </c>
      <c r="D2436" s="6" t="s">
        <v>5399</v>
      </c>
      <c r="E2436" s="8" t="s">
        <v>62</v>
      </c>
      <c r="F2436" s="8">
        <v>0</v>
      </c>
      <c r="G2436" s="8">
        <v>3</v>
      </c>
      <c r="H2436" s="6" t="s">
        <v>344</v>
      </c>
      <c r="I2436" s="184" t="s">
        <v>11392</v>
      </c>
      <c r="J2436" s="184" t="s">
        <v>11392</v>
      </c>
      <c r="K2436" s="184" t="s">
        <v>11391</v>
      </c>
      <c r="L2436" s="8">
        <v>14</v>
      </c>
      <c r="M2436" s="116"/>
      <c r="P24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&lt;tr&gt;&lt;td&gt;61601-6000&lt;/td&gt;&lt;td&gt;Slope paving, rubble&lt;/td&gt;&lt;td&gt;m2&lt;/td&gt;&lt;td&gt;SLOPE PAVING, RUBBLE&lt;/td&gt;&lt;td&gt;SQYD&lt;/td&gt;&lt;td&gt;0&lt;/td&gt;&lt;td&gt;3&lt;/td&gt;&lt;td&gt;N&lt;/td&gt;&lt;td&gt; &lt;/td&gt;&lt;td&gt;&lt;/td&gt;&lt;/tr&gt;</v>
      </c>
      <c r="Q2436" s="106" t="str">
        <f>IF(PayItems[[#This Row],[Date Added / Modified]]&gt;0,TEXT(PayItems[[#This Row],[Date Added / Modified]],"m/d/yyy"),"")</f>
        <v/>
      </c>
    </row>
    <row r="2437" spans="1:17" x14ac:dyDescent="0.3">
      <c r="A2437" s="6" t="s">
        <v>5400</v>
      </c>
      <c r="B2437" s="6" t="s">
        <v>10193</v>
      </c>
      <c r="C2437" s="6" t="s">
        <v>110</v>
      </c>
      <c r="D2437" s="6" t="s">
        <v>10464</v>
      </c>
      <c r="E2437" s="8" t="s">
        <v>63</v>
      </c>
      <c r="F2437" s="8">
        <v>0</v>
      </c>
      <c r="G2437" s="8">
        <v>3</v>
      </c>
      <c r="H2437" s="6" t="s">
        <v>344</v>
      </c>
      <c r="I2437" s="184" t="s">
        <v>11392</v>
      </c>
      <c r="J2437" s="184" t="s">
        <v>11392</v>
      </c>
      <c r="K2437" s="184" t="s">
        <v>11391</v>
      </c>
      <c r="L2437" s="8">
        <v>14</v>
      </c>
      <c r="M2437" s="116"/>
      <c r="P24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&lt;tr&gt;&lt;td&gt;61701-0050&lt;/td&gt;&lt;td&gt;Guardrail system G1, type 1, class A, steel posts&lt;/td&gt;&lt;td&gt;m&lt;/td&gt;&lt;td&gt;GUARDRAIL SYSTEM G1, TYPE 1, CLASS A, STEEL POSTS&lt;/td&gt;&lt;td&gt;LNFT&lt;/td&gt;&lt;td&gt;0&lt;/td&gt;&lt;td&gt;3&lt;/td&gt;&lt;td&gt;N&lt;/td&gt;&lt;td&gt; &lt;/td&gt;&lt;td&gt;&lt;/td&gt;&lt;/tr&gt;</v>
      </c>
      <c r="Q2437" s="106" t="str">
        <f>IF(PayItems[[#This Row],[Date Added / Modified]]&gt;0,TEXT(PayItems[[#This Row],[Date Added / Modified]],"m/d/yyy"),"")</f>
        <v/>
      </c>
    </row>
    <row r="2438" spans="1:17" x14ac:dyDescent="0.3">
      <c r="A2438" s="6" t="s">
        <v>5401</v>
      </c>
      <c r="B2438" s="6" t="s">
        <v>10194</v>
      </c>
      <c r="C2438" s="6" t="s">
        <v>110</v>
      </c>
      <c r="D2438" s="6" t="s">
        <v>10465</v>
      </c>
      <c r="E2438" s="8" t="s">
        <v>63</v>
      </c>
      <c r="F2438" s="8">
        <v>0</v>
      </c>
      <c r="G2438" s="8">
        <v>3</v>
      </c>
      <c r="H2438" s="6" t="s">
        <v>344</v>
      </c>
      <c r="I2438" s="184" t="s">
        <v>11392</v>
      </c>
      <c r="J2438" s="184" t="s">
        <v>11392</v>
      </c>
      <c r="K2438" s="184" t="s">
        <v>11391</v>
      </c>
      <c r="L2438" s="8">
        <v>14</v>
      </c>
      <c r="M2438" s="116"/>
      <c r="P24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&lt;tr&gt;&lt;td&gt;61701-0150&lt;/td&gt;&lt;td&gt;Guardrail system G2, type 1, class A steel posts&lt;/td&gt;&lt;td&gt;m&lt;/td&gt;&lt;td&gt;GUARDRAIL SYSTEM G2, TYPE 1, CLASS A STEEL POSTS&lt;/td&gt;&lt;td&gt;LNFT&lt;/td&gt;&lt;td&gt;0&lt;/td&gt;&lt;td&gt;3&lt;/td&gt;&lt;td&gt;N&lt;/td&gt;&lt;td&gt; &lt;/td&gt;&lt;td&gt;&lt;/td&gt;&lt;/tr&gt;</v>
      </c>
      <c r="Q2438" s="106" t="str">
        <f>IF(PayItems[[#This Row],[Date Added / Modified]]&gt;0,TEXT(PayItems[[#This Row],[Date Added / Modified]],"m/d/yyy"),"")</f>
        <v/>
      </c>
    </row>
    <row r="2439" spans="1:17" x14ac:dyDescent="0.3">
      <c r="A2439" s="6" t="s">
        <v>5402</v>
      </c>
      <c r="B2439" s="6" t="s">
        <v>10195</v>
      </c>
      <c r="C2439" s="6" t="s">
        <v>110</v>
      </c>
      <c r="D2439" s="6" t="s">
        <v>10466</v>
      </c>
      <c r="E2439" s="8" t="s">
        <v>63</v>
      </c>
      <c r="F2439" s="8">
        <v>0</v>
      </c>
      <c r="G2439" s="8">
        <v>3</v>
      </c>
      <c r="H2439" s="6" t="s">
        <v>344</v>
      </c>
      <c r="I2439" s="184" t="s">
        <v>11392</v>
      </c>
      <c r="J2439" s="184" t="s">
        <v>11392</v>
      </c>
      <c r="K2439" s="184" t="s">
        <v>11391</v>
      </c>
      <c r="L2439" s="8">
        <v>14</v>
      </c>
      <c r="M2439" s="116"/>
      <c r="P24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&lt;tr&gt;&lt;td&gt;61701-0250&lt;/td&gt;&lt;td&gt;Guardrail system G2, type 2, class A steel posts&lt;/td&gt;&lt;td&gt;m&lt;/td&gt;&lt;td&gt;GUARDRAIL SYSTEM G2, TYPE 2, CLASS A STEEL POSTS&lt;/td&gt;&lt;td&gt;LNFT&lt;/td&gt;&lt;td&gt;0&lt;/td&gt;&lt;td&gt;3&lt;/td&gt;&lt;td&gt;N&lt;/td&gt;&lt;td&gt; &lt;/td&gt;&lt;td&gt;&lt;/td&gt;&lt;/tr&gt;</v>
      </c>
      <c r="Q2439" s="106" t="str">
        <f>IF(PayItems[[#This Row],[Date Added / Modified]]&gt;0,TEXT(PayItems[[#This Row],[Date Added / Modified]],"m/d/yyy"),"")</f>
        <v/>
      </c>
    </row>
    <row r="2440" spans="1:17" x14ac:dyDescent="0.3">
      <c r="A2440" s="6" t="s">
        <v>5403</v>
      </c>
      <c r="B2440" s="6" t="s">
        <v>10196</v>
      </c>
      <c r="C2440" s="6" t="s">
        <v>110</v>
      </c>
      <c r="D2440" s="6" t="s">
        <v>10467</v>
      </c>
      <c r="E2440" s="8" t="s">
        <v>63</v>
      </c>
      <c r="F2440" s="8">
        <v>0</v>
      </c>
      <c r="G2440" s="8">
        <v>3</v>
      </c>
      <c r="H2440" s="6" t="s">
        <v>344</v>
      </c>
      <c r="I2440" s="184" t="s">
        <v>11392</v>
      </c>
      <c r="J2440" s="184" t="s">
        <v>11392</v>
      </c>
      <c r="K2440" s="184" t="s">
        <v>11391</v>
      </c>
      <c r="L2440" s="8">
        <v>14</v>
      </c>
      <c r="M2440" s="116"/>
      <c r="P24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&lt;tr&gt;&lt;td&gt;61701-0400&lt;/td&gt;&lt;td&gt;Guardrail system G2, type 2, class B steel posts&lt;/td&gt;&lt;td&gt;m&lt;/td&gt;&lt;td&gt;GUARDRAIL SYSTEM G2, TYPE 2, CLASS B STEEL POSTS&lt;/td&gt;&lt;td&gt;LNFT&lt;/td&gt;&lt;td&gt;0&lt;/td&gt;&lt;td&gt;3&lt;/td&gt;&lt;td&gt;N&lt;/td&gt;&lt;td&gt; &lt;/td&gt;&lt;td&gt;&lt;/td&gt;&lt;/tr&gt;</v>
      </c>
      <c r="Q2440" s="106" t="str">
        <f>IF(PayItems[[#This Row],[Date Added / Modified]]&gt;0,TEXT(PayItems[[#This Row],[Date Added / Modified]],"m/d/yyy"),"")</f>
        <v/>
      </c>
    </row>
    <row r="2441" spans="1:17" x14ac:dyDescent="0.3">
      <c r="A2441" s="6" t="s">
        <v>5404</v>
      </c>
      <c r="B2441" s="6" t="s">
        <v>10197</v>
      </c>
      <c r="C2441" s="6" t="s">
        <v>110</v>
      </c>
      <c r="D2441" s="6" t="s">
        <v>10468</v>
      </c>
      <c r="E2441" s="8" t="s">
        <v>63</v>
      </c>
      <c r="F2441" s="8">
        <v>0</v>
      </c>
      <c r="G2441" s="8">
        <v>3</v>
      </c>
      <c r="H2441" s="6" t="s">
        <v>344</v>
      </c>
      <c r="I2441" s="184" t="s">
        <v>11392</v>
      </c>
      <c r="J2441" s="184" t="s">
        <v>11392</v>
      </c>
      <c r="K2441" s="184" t="s">
        <v>11391</v>
      </c>
      <c r="L2441" s="8">
        <v>14</v>
      </c>
      <c r="M2441" s="116"/>
      <c r="P24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&lt;tr&gt;&lt;td&gt;61701-0550&lt;/td&gt;&lt;td&gt;Guardrail system G2, type 3, class A steel posts&lt;/td&gt;&lt;td&gt;m&lt;/td&gt;&lt;td&gt;GUARDRAIL SYSTEM G2, TYPE 3, CLASS A STEEL POSTS&lt;/td&gt;&lt;td&gt;LNFT&lt;/td&gt;&lt;td&gt;0&lt;/td&gt;&lt;td&gt;3&lt;/td&gt;&lt;td&gt;N&lt;/td&gt;&lt;td&gt; &lt;/td&gt;&lt;td&gt;&lt;/td&gt;&lt;/tr&gt;</v>
      </c>
      <c r="Q2441" s="106" t="str">
        <f>IF(PayItems[[#This Row],[Date Added / Modified]]&gt;0,TEXT(PayItems[[#This Row],[Date Added / Modified]],"m/d/yyy"),"")</f>
        <v/>
      </c>
    </row>
    <row r="2442" spans="1:17" x14ac:dyDescent="0.3">
      <c r="A2442" s="6" t="s">
        <v>5405</v>
      </c>
      <c r="B2442" s="6" t="s">
        <v>10198</v>
      </c>
      <c r="C2442" s="6" t="s">
        <v>110</v>
      </c>
      <c r="D2442" s="6" t="s">
        <v>10469</v>
      </c>
      <c r="E2442" s="8" t="s">
        <v>63</v>
      </c>
      <c r="F2442" s="8">
        <v>0</v>
      </c>
      <c r="G2442" s="8">
        <v>3</v>
      </c>
      <c r="H2442" s="6" t="s">
        <v>344</v>
      </c>
      <c r="I2442" s="184" t="s">
        <v>11392</v>
      </c>
      <c r="J2442" s="184" t="s">
        <v>11392</v>
      </c>
      <c r="K2442" s="184" t="s">
        <v>11391</v>
      </c>
      <c r="L2442" s="8">
        <v>14</v>
      </c>
      <c r="M2442" s="116"/>
      <c r="P24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&lt;tr&gt;&lt;td&gt;61701-0700&lt;/td&gt;&lt;td&gt;Guardrail system G2, type 3, class B steel posts&lt;/td&gt;&lt;td&gt;m&lt;/td&gt;&lt;td&gt;GUARDRAIL SYSTEM G2, TYPE 3, CLASS B STEEL POSTS&lt;/td&gt;&lt;td&gt;LNFT&lt;/td&gt;&lt;td&gt;0&lt;/td&gt;&lt;td&gt;3&lt;/td&gt;&lt;td&gt;N&lt;/td&gt;&lt;td&gt; &lt;/td&gt;&lt;td&gt;&lt;/td&gt;&lt;/tr&gt;</v>
      </c>
      <c r="Q2442" s="106" t="str">
        <f>IF(PayItems[[#This Row],[Date Added / Modified]]&gt;0,TEXT(PayItems[[#This Row],[Date Added / Modified]],"m/d/yyy"),"")</f>
        <v/>
      </c>
    </row>
    <row r="2443" spans="1:17" x14ac:dyDescent="0.3">
      <c r="A2443" s="6" t="s">
        <v>5406</v>
      </c>
      <c r="B2443" s="6" t="s">
        <v>10199</v>
      </c>
      <c r="C2443" s="6" t="s">
        <v>110</v>
      </c>
      <c r="D2443" s="6" t="s">
        <v>10470</v>
      </c>
      <c r="E2443" s="8" t="s">
        <v>63</v>
      </c>
      <c r="F2443" s="8">
        <v>0</v>
      </c>
      <c r="G2443" s="8">
        <v>3</v>
      </c>
      <c r="H2443" s="6" t="s">
        <v>344</v>
      </c>
      <c r="I2443" s="184" t="s">
        <v>11392</v>
      </c>
      <c r="J2443" s="184" t="s">
        <v>11392</v>
      </c>
      <c r="K2443" s="184" t="s">
        <v>11391</v>
      </c>
      <c r="L2443" s="8">
        <v>14</v>
      </c>
      <c r="M2443" s="116"/>
      <c r="O2443" s="108" t="s">
        <v>10785</v>
      </c>
      <c r="P24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&lt;tr&gt;&lt;td&gt;61701-0850&lt;/td&gt;&lt;td&gt;Guardrail system G2, type 4, class A steel posts&lt;/td&gt;&lt;td&gt;m&lt;/td&gt;&lt;td&gt;GUARDRAIL SYSTEM G2, TYPE 4, CLASS A STEEL POSTS&lt;/td&gt;&lt;td&gt;LNFT&lt;/td&gt;&lt;td&gt;0&lt;/td&gt;&lt;td&gt;3&lt;/td&gt;&lt;td&gt;N&lt;/td&gt;&lt;td&gt; &lt;/td&gt;&lt;td&gt;Safety:  Do NOT use!  For next FP - DELETE pay item?&lt;/td&gt;&lt;/tr&gt;</v>
      </c>
      <c r="Q2443" s="106" t="str">
        <f>IF(PayItems[[#This Row],[Date Added / Modified]]&gt;0,TEXT(PayItems[[#This Row],[Date Added / Modified]],"m/d/yyy"),"")</f>
        <v/>
      </c>
    </row>
    <row r="2444" spans="1:17" x14ac:dyDescent="0.3">
      <c r="A2444" s="6" t="s">
        <v>5407</v>
      </c>
      <c r="B2444" s="6" t="s">
        <v>10200</v>
      </c>
      <c r="C2444" s="6" t="s">
        <v>110</v>
      </c>
      <c r="D2444" s="6" t="s">
        <v>10471</v>
      </c>
      <c r="E2444" s="8" t="s">
        <v>63</v>
      </c>
      <c r="F2444" s="8">
        <v>0</v>
      </c>
      <c r="G2444" s="8">
        <v>3</v>
      </c>
      <c r="H2444" s="6" t="s">
        <v>344</v>
      </c>
      <c r="I2444" s="184" t="s">
        <v>11392</v>
      </c>
      <c r="J2444" s="184" t="s">
        <v>11392</v>
      </c>
      <c r="K2444" s="184" t="s">
        <v>11391</v>
      </c>
      <c r="L2444" s="8">
        <v>14</v>
      </c>
      <c r="M2444" s="116"/>
      <c r="P24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&lt;tr&gt;&lt;td&gt;61701-1000&lt;/td&gt;&lt;td&gt;Guardrail system G2, type 4, class B steel posts&lt;/td&gt;&lt;td&gt;m&lt;/td&gt;&lt;td&gt;GUARDRAIL SYSTEM G2, TYPE 4, CLASS B STEEL POSTS&lt;/td&gt;&lt;td&gt;LNFT&lt;/td&gt;&lt;td&gt;0&lt;/td&gt;&lt;td&gt;3&lt;/td&gt;&lt;td&gt;N&lt;/td&gt;&lt;td&gt; &lt;/td&gt;&lt;td&gt;&lt;/td&gt;&lt;/tr&gt;</v>
      </c>
      <c r="Q2444" s="106" t="str">
        <f>IF(PayItems[[#This Row],[Date Added / Modified]]&gt;0,TEXT(PayItems[[#This Row],[Date Added / Modified]],"m/d/yyy"),"")</f>
        <v/>
      </c>
    </row>
    <row r="2445" spans="1:17" x14ac:dyDescent="0.3">
      <c r="A2445" s="6" t="s">
        <v>5408</v>
      </c>
      <c r="B2445" s="6" t="s">
        <v>5409</v>
      </c>
      <c r="C2445" s="6" t="s">
        <v>110</v>
      </c>
      <c r="D2445" s="6" t="s">
        <v>5410</v>
      </c>
      <c r="E2445" s="8" t="s">
        <v>63</v>
      </c>
      <c r="F2445" s="8">
        <v>0</v>
      </c>
      <c r="G2445" s="8">
        <v>3</v>
      </c>
      <c r="H2445" s="6" t="s">
        <v>344</v>
      </c>
      <c r="I2445" s="184" t="s">
        <v>11392</v>
      </c>
      <c r="J2445" s="184" t="s">
        <v>11392</v>
      </c>
      <c r="K2445" s="184" t="s">
        <v>11391</v>
      </c>
      <c r="L2445" s="8">
        <v>14</v>
      </c>
      <c r="M2445" s="116"/>
      <c r="P24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&lt;tr&gt;&lt;td&gt;61701-1150&lt;/td&gt;&lt;td&gt;Guardrail system G3&lt;/td&gt;&lt;td&gt;m&lt;/td&gt;&lt;td&gt;GUARDRAIL SYSTEM G3&lt;/td&gt;&lt;td&gt;LNFT&lt;/td&gt;&lt;td&gt;0&lt;/td&gt;&lt;td&gt;3&lt;/td&gt;&lt;td&gt;N&lt;/td&gt;&lt;td&gt; &lt;/td&gt;&lt;td&gt;&lt;/td&gt;&lt;/tr&gt;</v>
      </c>
      <c r="Q2445" s="106" t="str">
        <f>IF(PayItems[[#This Row],[Date Added / Modified]]&gt;0,TEXT(PayItems[[#This Row],[Date Added / Modified]],"m/d/yyy"),"")</f>
        <v/>
      </c>
    </row>
    <row r="2446" spans="1:17" x14ac:dyDescent="0.3">
      <c r="A2446" s="6" t="s">
        <v>5411</v>
      </c>
      <c r="B2446" s="6" t="s">
        <v>10201</v>
      </c>
      <c r="C2446" s="6" t="s">
        <v>110</v>
      </c>
      <c r="D2446" s="6" t="s">
        <v>10472</v>
      </c>
      <c r="E2446" s="8" t="s">
        <v>63</v>
      </c>
      <c r="F2446" s="8">
        <v>0</v>
      </c>
      <c r="G2446" s="8">
        <v>3</v>
      </c>
      <c r="H2446" s="6" t="s">
        <v>344</v>
      </c>
      <c r="I2446" s="184" t="s">
        <v>11392</v>
      </c>
      <c r="J2446" s="184" t="s">
        <v>11392</v>
      </c>
      <c r="K2446" s="184" t="s">
        <v>11391</v>
      </c>
      <c r="L2446" s="8">
        <v>14</v>
      </c>
      <c r="M2446" s="116"/>
      <c r="P24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&lt;tr&gt;&lt;td&gt;61701-1200&lt;/td&gt;&lt;td&gt;Guardrail system G4, type 2, class A steel posts&lt;/td&gt;&lt;td&gt;m&lt;/td&gt;&lt;td&gt;GUARDRAIL SYSTEM G4, TYPE 2, CLASS A STEEL POSTS&lt;/td&gt;&lt;td&gt;LNFT&lt;/td&gt;&lt;td&gt;0&lt;/td&gt;&lt;td&gt;3&lt;/td&gt;&lt;td&gt;N&lt;/td&gt;&lt;td&gt; &lt;/td&gt;&lt;td&gt;&lt;/td&gt;&lt;/tr&gt;</v>
      </c>
      <c r="Q2446" s="106" t="str">
        <f>IF(PayItems[[#This Row],[Date Added / Modified]]&gt;0,TEXT(PayItems[[#This Row],[Date Added / Modified]],"m/d/yyy"),"")</f>
        <v/>
      </c>
    </row>
    <row r="2447" spans="1:17" x14ac:dyDescent="0.3">
      <c r="A2447" s="6" t="s">
        <v>5412</v>
      </c>
      <c r="B2447" s="6" t="s">
        <v>10202</v>
      </c>
      <c r="C2447" s="6" t="s">
        <v>110</v>
      </c>
      <c r="D2447" s="6" t="s">
        <v>10473</v>
      </c>
      <c r="E2447" s="8" t="s">
        <v>63</v>
      </c>
      <c r="F2447" s="8">
        <v>0</v>
      </c>
      <c r="G2447" s="8">
        <v>3</v>
      </c>
      <c r="H2447" s="6" t="s">
        <v>344</v>
      </c>
      <c r="I2447" s="184" t="s">
        <v>11392</v>
      </c>
      <c r="J2447" s="184" t="s">
        <v>11392</v>
      </c>
      <c r="K2447" s="184" t="s">
        <v>11391</v>
      </c>
      <c r="L2447" s="8">
        <v>14</v>
      </c>
      <c r="M2447" s="116"/>
      <c r="P24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&lt;tr&gt;&lt;td&gt;61701-1250&lt;/td&gt;&lt;td&gt;Guardrail system G4, type 2, class A wood posts&lt;/td&gt;&lt;td&gt;m&lt;/td&gt;&lt;td&gt;GUARDRAIL SYSTEM G4, TYPE 2, CLASS A WOOD POSTS&lt;/td&gt;&lt;td&gt;LNFT&lt;/td&gt;&lt;td&gt;0&lt;/td&gt;&lt;td&gt;3&lt;/td&gt;&lt;td&gt;N&lt;/td&gt;&lt;td&gt; &lt;/td&gt;&lt;td&gt;&lt;/td&gt;&lt;/tr&gt;</v>
      </c>
      <c r="Q2447" s="106" t="str">
        <f>IF(PayItems[[#This Row],[Date Added / Modified]]&gt;0,TEXT(PayItems[[#This Row],[Date Added / Modified]],"m/d/yyy"),"")</f>
        <v/>
      </c>
    </row>
    <row r="2448" spans="1:17" x14ac:dyDescent="0.3">
      <c r="A2448" s="6" t="s">
        <v>5413</v>
      </c>
      <c r="B2448" s="6" t="s">
        <v>10203</v>
      </c>
      <c r="C2448" s="6" t="s">
        <v>110</v>
      </c>
      <c r="D2448" s="6" t="s">
        <v>10474</v>
      </c>
      <c r="E2448" s="8" t="s">
        <v>63</v>
      </c>
      <c r="F2448" s="8">
        <v>0</v>
      </c>
      <c r="G2448" s="8">
        <v>3</v>
      </c>
      <c r="H2448" s="6" t="s">
        <v>344</v>
      </c>
      <c r="I2448" s="184" t="s">
        <v>11392</v>
      </c>
      <c r="J2448" s="184" t="s">
        <v>11392</v>
      </c>
      <c r="K2448" s="184" t="s">
        <v>11391</v>
      </c>
      <c r="L2448" s="8">
        <v>14</v>
      </c>
      <c r="M2448" s="116"/>
      <c r="P24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&lt;tr&gt;&lt;td&gt;61701-1300&lt;/td&gt;&lt;td&gt;Guardrail system G4, type 2, class A steel or wood posts&lt;/td&gt;&lt;td&gt;m&lt;/td&gt;&lt;td&gt;GUARDRAIL SYSTEM G4, TYPE 2, CLASS A STEEL OR WOOD POSTS&lt;/td&gt;&lt;td&gt;LNFT&lt;/td&gt;&lt;td&gt;0&lt;/td&gt;&lt;td&gt;3&lt;/td&gt;&lt;td&gt;N&lt;/td&gt;&lt;td&gt; &lt;/td&gt;&lt;td&gt;&lt;/td&gt;&lt;/tr&gt;</v>
      </c>
      <c r="Q2448" s="106" t="str">
        <f>IF(PayItems[[#This Row],[Date Added / Modified]]&gt;0,TEXT(PayItems[[#This Row],[Date Added / Modified]],"m/d/yyy"),"")</f>
        <v/>
      </c>
    </row>
    <row r="2449" spans="1:17" x14ac:dyDescent="0.3">
      <c r="A2449" s="6" t="s">
        <v>5414</v>
      </c>
      <c r="B2449" s="6" t="s">
        <v>10204</v>
      </c>
      <c r="C2449" s="6" t="s">
        <v>110</v>
      </c>
      <c r="D2449" s="6" t="s">
        <v>10475</v>
      </c>
      <c r="E2449" s="8" t="s">
        <v>63</v>
      </c>
      <c r="F2449" s="8">
        <v>0</v>
      </c>
      <c r="G2449" s="8">
        <v>3</v>
      </c>
      <c r="H2449" s="6" t="s">
        <v>344</v>
      </c>
      <c r="I2449" s="184" t="s">
        <v>11392</v>
      </c>
      <c r="J2449" s="184" t="s">
        <v>11392</v>
      </c>
      <c r="K2449" s="184" t="s">
        <v>11391</v>
      </c>
      <c r="L2449" s="8">
        <v>14</v>
      </c>
      <c r="M2449" s="116"/>
      <c r="P24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&lt;tr&gt;&lt;td&gt;61701-1350&lt;/td&gt;&lt;td&gt;Guardrail system G4, type 2, class B steel posts&lt;/td&gt;&lt;td&gt;m&lt;/td&gt;&lt;td&gt;GUARDRAIL SYSTEM G4, TYPE 2, CLASS B STEEL POSTS&lt;/td&gt;&lt;td&gt;LNFT&lt;/td&gt;&lt;td&gt;0&lt;/td&gt;&lt;td&gt;3&lt;/td&gt;&lt;td&gt;N&lt;/td&gt;&lt;td&gt; &lt;/td&gt;&lt;td&gt;&lt;/td&gt;&lt;/tr&gt;</v>
      </c>
      <c r="Q2449" s="106" t="str">
        <f>IF(PayItems[[#This Row],[Date Added / Modified]]&gt;0,TEXT(PayItems[[#This Row],[Date Added / Modified]],"m/d/yyy"),"")</f>
        <v/>
      </c>
    </row>
    <row r="2450" spans="1:17" x14ac:dyDescent="0.3">
      <c r="A2450" s="6" t="s">
        <v>5415</v>
      </c>
      <c r="B2450" s="6" t="s">
        <v>10205</v>
      </c>
      <c r="C2450" s="6" t="s">
        <v>110</v>
      </c>
      <c r="D2450" s="6" t="s">
        <v>10476</v>
      </c>
      <c r="E2450" s="8" t="s">
        <v>63</v>
      </c>
      <c r="F2450" s="8">
        <v>0</v>
      </c>
      <c r="G2450" s="8">
        <v>3</v>
      </c>
      <c r="H2450" s="6" t="s">
        <v>344</v>
      </c>
      <c r="I2450" s="184" t="s">
        <v>11392</v>
      </c>
      <c r="J2450" s="184" t="s">
        <v>11392</v>
      </c>
      <c r="K2450" s="184" t="s">
        <v>11391</v>
      </c>
      <c r="L2450" s="8">
        <v>14</v>
      </c>
      <c r="M2450" s="116"/>
      <c r="P24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&lt;tr&gt;&lt;td&gt;61701-1400&lt;/td&gt;&lt;td&gt;Guardrail system G4, type 2, class B wood posts&lt;/td&gt;&lt;td&gt;m&lt;/td&gt;&lt;td&gt;GUARDRAIL SYSTEM G4, TYPE 2, CLASS B WOOD POSTS&lt;/td&gt;&lt;td&gt;LNFT&lt;/td&gt;&lt;td&gt;0&lt;/td&gt;&lt;td&gt;3&lt;/td&gt;&lt;td&gt;N&lt;/td&gt;&lt;td&gt; &lt;/td&gt;&lt;td&gt;&lt;/td&gt;&lt;/tr&gt;</v>
      </c>
      <c r="Q2450" s="106" t="str">
        <f>IF(PayItems[[#This Row],[Date Added / Modified]]&gt;0,TEXT(PayItems[[#This Row],[Date Added / Modified]],"m/d/yyy"),"")</f>
        <v/>
      </c>
    </row>
    <row r="2451" spans="1:17" x14ac:dyDescent="0.3">
      <c r="A2451" s="6" t="s">
        <v>5416</v>
      </c>
      <c r="B2451" s="6" t="s">
        <v>10206</v>
      </c>
      <c r="C2451" s="6" t="s">
        <v>110</v>
      </c>
      <c r="D2451" s="6" t="s">
        <v>10477</v>
      </c>
      <c r="E2451" s="8" t="s">
        <v>63</v>
      </c>
      <c r="F2451" s="8">
        <v>0</v>
      </c>
      <c r="G2451" s="8">
        <v>3</v>
      </c>
      <c r="H2451" s="6" t="s">
        <v>344</v>
      </c>
      <c r="I2451" s="184" t="s">
        <v>11392</v>
      </c>
      <c r="J2451" s="184" t="s">
        <v>11392</v>
      </c>
      <c r="K2451" s="184" t="s">
        <v>11391</v>
      </c>
      <c r="L2451" s="8">
        <v>14</v>
      </c>
      <c r="M2451" s="116"/>
      <c r="P24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&lt;tr&gt;&lt;td&gt;61701-1450&lt;/td&gt;&lt;td&gt;Guardrail system G4, type 2, class B steel or wood posts&lt;/td&gt;&lt;td&gt;m&lt;/td&gt;&lt;td&gt;GUARDRAIL SYSTEM G4, TYPE 2, CLASS B STEEL OR WOOD POSTS&lt;/td&gt;&lt;td&gt;LNFT&lt;/td&gt;&lt;td&gt;0&lt;/td&gt;&lt;td&gt;3&lt;/td&gt;&lt;td&gt;N&lt;/td&gt;&lt;td&gt; &lt;/td&gt;&lt;td&gt;&lt;/td&gt;&lt;/tr&gt;</v>
      </c>
      <c r="Q2451" s="106" t="str">
        <f>IF(PayItems[[#This Row],[Date Added / Modified]]&gt;0,TEXT(PayItems[[#This Row],[Date Added / Modified]],"m/d/yyy"),"")</f>
        <v/>
      </c>
    </row>
    <row r="2452" spans="1:17" x14ac:dyDescent="0.3">
      <c r="A2452" s="6" t="s">
        <v>5417</v>
      </c>
      <c r="B2452" s="6" t="s">
        <v>10207</v>
      </c>
      <c r="C2452" s="6" t="s">
        <v>110</v>
      </c>
      <c r="D2452" s="6" t="s">
        <v>10478</v>
      </c>
      <c r="E2452" s="8" t="s">
        <v>63</v>
      </c>
      <c r="F2452" s="8">
        <v>0</v>
      </c>
      <c r="G2452" s="8">
        <v>3</v>
      </c>
      <c r="H2452" s="6" t="s">
        <v>344</v>
      </c>
      <c r="I2452" s="184" t="s">
        <v>11392</v>
      </c>
      <c r="J2452" s="184" t="s">
        <v>11392</v>
      </c>
      <c r="K2452" s="184" t="s">
        <v>11391</v>
      </c>
      <c r="L2452" s="8">
        <v>14</v>
      </c>
      <c r="M2452" s="116"/>
      <c r="P24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&lt;tr&gt;&lt;td&gt;61701-1500&lt;/td&gt;&lt;td&gt;Guardrail system G4, type 3, class A steel posts&lt;/td&gt;&lt;td&gt;m&lt;/td&gt;&lt;td&gt;GUARDRAIL SYSTEM G4, TYPE 3, CLASS A STEEL POSTS&lt;/td&gt;&lt;td&gt;LNFT&lt;/td&gt;&lt;td&gt;0&lt;/td&gt;&lt;td&gt;3&lt;/td&gt;&lt;td&gt;N&lt;/td&gt;&lt;td&gt; &lt;/td&gt;&lt;td&gt;&lt;/td&gt;&lt;/tr&gt;</v>
      </c>
      <c r="Q2452" s="106" t="str">
        <f>IF(PayItems[[#This Row],[Date Added / Modified]]&gt;0,TEXT(PayItems[[#This Row],[Date Added / Modified]],"m/d/yyy"),"")</f>
        <v/>
      </c>
    </row>
    <row r="2453" spans="1:17" x14ac:dyDescent="0.3">
      <c r="A2453" s="6" t="s">
        <v>5418</v>
      </c>
      <c r="B2453" s="6" t="s">
        <v>10208</v>
      </c>
      <c r="C2453" s="6" t="s">
        <v>110</v>
      </c>
      <c r="D2453" s="6" t="s">
        <v>10479</v>
      </c>
      <c r="E2453" s="8" t="s">
        <v>63</v>
      </c>
      <c r="F2453" s="8">
        <v>0</v>
      </c>
      <c r="G2453" s="8">
        <v>3</v>
      </c>
      <c r="H2453" s="6" t="s">
        <v>344</v>
      </c>
      <c r="I2453" s="184" t="s">
        <v>11392</v>
      </c>
      <c r="J2453" s="184" t="s">
        <v>11392</v>
      </c>
      <c r="K2453" s="184" t="s">
        <v>11391</v>
      </c>
      <c r="L2453" s="8">
        <v>14</v>
      </c>
      <c r="M2453" s="116"/>
      <c r="P24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&lt;tr&gt;&lt;td&gt;61701-1550&lt;/td&gt;&lt;td&gt;Guardrail system G4, type 3, class A wood posts&lt;/td&gt;&lt;td&gt;m&lt;/td&gt;&lt;td&gt;GUARDRAIL SYSTEM G4, TYPE 3, CLASS A WOOD POSTS&lt;/td&gt;&lt;td&gt;LNFT&lt;/td&gt;&lt;td&gt;0&lt;/td&gt;&lt;td&gt;3&lt;/td&gt;&lt;td&gt;N&lt;/td&gt;&lt;td&gt; &lt;/td&gt;&lt;td&gt;&lt;/td&gt;&lt;/tr&gt;</v>
      </c>
      <c r="Q2453" s="106" t="str">
        <f>IF(PayItems[[#This Row],[Date Added / Modified]]&gt;0,TEXT(PayItems[[#This Row],[Date Added / Modified]],"m/d/yyy"),"")</f>
        <v/>
      </c>
    </row>
    <row r="2454" spans="1:17" x14ac:dyDescent="0.3">
      <c r="A2454" s="6" t="s">
        <v>5419</v>
      </c>
      <c r="B2454" s="6" t="s">
        <v>10209</v>
      </c>
      <c r="C2454" s="6" t="s">
        <v>110</v>
      </c>
      <c r="D2454" s="6" t="s">
        <v>10480</v>
      </c>
      <c r="E2454" s="8" t="s">
        <v>63</v>
      </c>
      <c r="F2454" s="8">
        <v>0</v>
      </c>
      <c r="G2454" s="8">
        <v>3</v>
      </c>
      <c r="H2454" s="6" t="s">
        <v>344</v>
      </c>
      <c r="I2454" s="184" t="s">
        <v>11392</v>
      </c>
      <c r="J2454" s="184" t="s">
        <v>11392</v>
      </c>
      <c r="K2454" s="184" t="s">
        <v>11391</v>
      </c>
      <c r="L2454" s="8">
        <v>14</v>
      </c>
      <c r="M2454" s="116"/>
      <c r="P24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&lt;tr&gt;&lt;td&gt;61701-1600&lt;/td&gt;&lt;td&gt;Guardrail system G4, type 3, class A steel or wood posts&lt;/td&gt;&lt;td&gt;m&lt;/td&gt;&lt;td&gt;GUARDRAIL SYSTEM G4, TYPE 3, CLASS A STEEL OR WOOD POSTS&lt;/td&gt;&lt;td&gt;LNFT&lt;/td&gt;&lt;td&gt;0&lt;/td&gt;&lt;td&gt;3&lt;/td&gt;&lt;td&gt;N&lt;/td&gt;&lt;td&gt; &lt;/td&gt;&lt;td&gt;&lt;/td&gt;&lt;/tr&gt;</v>
      </c>
      <c r="Q2454" s="106" t="str">
        <f>IF(PayItems[[#This Row],[Date Added / Modified]]&gt;0,TEXT(PayItems[[#This Row],[Date Added / Modified]],"m/d/yyy"),"")</f>
        <v/>
      </c>
    </row>
    <row r="2455" spans="1:17" x14ac:dyDescent="0.3">
      <c r="A2455" s="6" t="s">
        <v>5420</v>
      </c>
      <c r="B2455" s="6" t="s">
        <v>10210</v>
      </c>
      <c r="C2455" s="6" t="s">
        <v>110</v>
      </c>
      <c r="D2455" s="6" t="s">
        <v>10481</v>
      </c>
      <c r="E2455" s="8" t="s">
        <v>63</v>
      </c>
      <c r="F2455" s="8">
        <v>0</v>
      </c>
      <c r="G2455" s="8">
        <v>3</v>
      </c>
      <c r="H2455" s="6" t="s">
        <v>344</v>
      </c>
      <c r="I2455" s="184" t="s">
        <v>11392</v>
      </c>
      <c r="J2455" s="184" t="s">
        <v>11392</v>
      </c>
      <c r="K2455" s="184" t="s">
        <v>11391</v>
      </c>
      <c r="L2455" s="8">
        <v>14</v>
      </c>
      <c r="M2455" s="116"/>
      <c r="P24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&lt;tr&gt;&lt;td&gt;61701-1650&lt;/td&gt;&lt;td&gt;Guardrail system G4, type 3, class B steel posts&lt;/td&gt;&lt;td&gt;m&lt;/td&gt;&lt;td&gt;GUARDRAIL SYSTEM G4, TYPE 3, CLASS B STEEL POSTS&lt;/td&gt;&lt;td&gt;LNFT&lt;/td&gt;&lt;td&gt;0&lt;/td&gt;&lt;td&gt;3&lt;/td&gt;&lt;td&gt;N&lt;/td&gt;&lt;td&gt; &lt;/td&gt;&lt;td&gt;&lt;/td&gt;&lt;/tr&gt;</v>
      </c>
      <c r="Q2455" s="106" t="str">
        <f>IF(PayItems[[#This Row],[Date Added / Modified]]&gt;0,TEXT(PayItems[[#This Row],[Date Added / Modified]],"m/d/yyy"),"")</f>
        <v/>
      </c>
    </row>
    <row r="2456" spans="1:17" x14ac:dyDescent="0.3">
      <c r="A2456" s="6" t="s">
        <v>5421</v>
      </c>
      <c r="B2456" s="6" t="s">
        <v>10211</v>
      </c>
      <c r="C2456" s="6" t="s">
        <v>110</v>
      </c>
      <c r="D2456" s="6" t="s">
        <v>10482</v>
      </c>
      <c r="E2456" s="8" t="s">
        <v>63</v>
      </c>
      <c r="F2456" s="8">
        <v>0</v>
      </c>
      <c r="G2456" s="8">
        <v>3</v>
      </c>
      <c r="H2456" s="6" t="s">
        <v>344</v>
      </c>
      <c r="I2456" s="184" t="s">
        <v>11392</v>
      </c>
      <c r="J2456" s="184" t="s">
        <v>11392</v>
      </c>
      <c r="K2456" s="184" t="s">
        <v>11391</v>
      </c>
      <c r="L2456" s="8">
        <v>14</v>
      </c>
      <c r="M2456" s="116"/>
      <c r="P24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&lt;tr&gt;&lt;td&gt;61701-1700&lt;/td&gt;&lt;td&gt;Guardrail system G4, type 3, class B wood posts&lt;/td&gt;&lt;td&gt;m&lt;/td&gt;&lt;td&gt;GUARDRAIL SYSTEM G4, TYPE 3, CLASS B WOOD POSTS&lt;/td&gt;&lt;td&gt;LNFT&lt;/td&gt;&lt;td&gt;0&lt;/td&gt;&lt;td&gt;3&lt;/td&gt;&lt;td&gt;N&lt;/td&gt;&lt;td&gt; &lt;/td&gt;&lt;td&gt;&lt;/td&gt;&lt;/tr&gt;</v>
      </c>
      <c r="Q2456" s="106" t="str">
        <f>IF(PayItems[[#This Row],[Date Added / Modified]]&gt;0,TEXT(PayItems[[#This Row],[Date Added / Modified]],"m/d/yyy"),"")</f>
        <v/>
      </c>
    </row>
    <row r="2457" spans="1:17" x14ac:dyDescent="0.3">
      <c r="A2457" s="6" t="s">
        <v>5422</v>
      </c>
      <c r="B2457" s="6" t="s">
        <v>10212</v>
      </c>
      <c r="C2457" s="6" t="s">
        <v>110</v>
      </c>
      <c r="D2457" s="6" t="s">
        <v>10483</v>
      </c>
      <c r="E2457" s="8" t="s">
        <v>63</v>
      </c>
      <c r="F2457" s="8">
        <v>0</v>
      </c>
      <c r="G2457" s="8">
        <v>3</v>
      </c>
      <c r="H2457" s="6" t="s">
        <v>344</v>
      </c>
      <c r="I2457" s="184" t="s">
        <v>11392</v>
      </c>
      <c r="J2457" s="184" t="s">
        <v>11392</v>
      </c>
      <c r="K2457" s="184" t="s">
        <v>11391</v>
      </c>
      <c r="L2457" s="8">
        <v>14</v>
      </c>
      <c r="M2457" s="116"/>
      <c r="P24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&lt;tr&gt;&lt;td&gt;61701-1750&lt;/td&gt;&lt;td&gt;Guardrail system G4, type 3, class B steel or wood posts&lt;/td&gt;&lt;td&gt;m&lt;/td&gt;&lt;td&gt;GUARDRAIL SYSTEM G4, TYPE 3, CLASS B STEEL OR WOOD POSTS&lt;/td&gt;&lt;td&gt;LNFT&lt;/td&gt;&lt;td&gt;0&lt;/td&gt;&lt;td&gt;3&lt;/td&gt;&lt;td&gt;N&lt;/td&gt;&lt;td&gt; &lt;/td&gt;&lt;td&gt;&lt;/td&gt;&lt;/tr&gt;</v>
      </c>
      <c r="Q2457" s="106" t="str">
        <f>IF(PayItems[[#This Row],[Date Added / Modified]]&gt;0,TEXT(PayItems[[#This Row],[Date Added / Modified]],"m/d/yyy"),"")</f>
        <v/>
      </c>
    </row>
    <row r="2458" spans="1:17" x14ac:dyDescent="0.3">
      <c r="A2458" s="6" t="s">
        <v>5423</v>
      </c>
      <c r="B2458" s="6" t="s">
        <v>10213</v>
      </c>
      <c r="C2458" s="6" t="s">
        <v>110</v>
      </c>
      <c r="D2458" s="6" t="s">
        <v>10484</v>
      </c>
      <c r="E2458" s="8" t="s">
        <v>63</v>
      </c>
      <c r="F2458" s="8">
        <v>0</v>
      </c>
      <c r="G2458" s="8">
        <v>3</v>
      </c>
      <c r="H2458" s="6" t="s">
        <v>344</v>
      </c>
      <c r="I2458" s="184" t="s">
        <v>11392</v>
      </c>
      <c r="J2458" s="184" t="s">
        <v>11392</v>
      </c>
      <c r="K2458" s="184" t="s">
        <v>11391</v>
      </c>
      <c r="L2458" s="8">
        <v>14</v>
      </c>
      <c r="M2458" s="116"/>
      <c r="O2458" s="108" t="s">
        <v>10785</v>
      </c>
      <c r="P24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&lt;tr&gt;&lt;td&gt;61701-1800&lt;/td&gt;&lt;td&gt;Guardrail system G4, type 4, class A steel posts&lt;/td&gt;&lt;td&gt;m&lt;/td&gt;&lt;td&gt;GUARDRAIL SYSTEM G4, TYPE 4, CLASS A STEEL POSTS&lt;/td&gt;&lt;td&gt;LNFT&lt;/td&gt;&lt;td&gt;0&lt;/td&gt;&lt;td&gt;3&lt;/td&gt;&lt;td&gt;N&lt;/td&gt;&lt;td&gt; &lt;/td&gt;&lt;td&gt;Safety:  Do NOT use!  For next FP - DELETE pay item?&lt;/td&gt;&lt;/tr&gt;</v>
      </c>
      <c r="Q2458" s="106" t="str">
        <f>IF(PayItems[[#This Row],[Date Added / Modified]]&gt;0,TEXT(PayItems[[#This Row],[Date Added / Modified]],"m/d/yyy"),"")</f>
        <v/>
      </c>
    </row>
    <row r="2459" spans="1:17" x14ac:dyDescent="0.3">
      <c r="A2459" s="6" t="s">
        <v>5424</v>
      </c>
      <c r="B2459" s="6" t="s">
        <v>10214</v>
      </c>
      <c r="C2459" s="6" t="s">
        <v>110</v>
      </c>
      <c r="D2459" s="6" t="s">
        <v>10485</v>
      </c>
      <c r="E2459" s="8" t="s">
        <v>63</v>
      </c>
      <c r="F2459" s="8">
        <v>0</v>
      </c>
      <c r="G2459" s="8">
        <v>3</v>
      </c>
      <c r="H2459" s="6" t="s">
        <v>344</v>
      </c>
      <c r="I2459" s="184" t="s">
        <v>11392</v>
      </c>
      <c r="J2459" s="184" t="s">
        <v>11392</v>
      </c>
      <c r="K2459" s="184" t="s">
        <v>11391</v>
      </c>
      <c r="L2459" s="8">
        <v>14</v>
      </c>
      <c r="M2459" s="116"/>
      <c r="O2459" s="108" t="s">
        <v>10785</v>
      </c>
      <c r="P24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&lt;tr&gt;&lt;td&gt;61701-1850&lt;/td&gt;&lt;td&gt;Guardrail system G4, type 4, class A wood posts&lt;/td&gt;&lt;td&gt;m&lt;/td&gt;&lt;td&gt;GUARDRAIL SYSTEM G4, TYPE 4, CLASS A WOOD POSTS&lt;/td&gt;&lt;td&gt;LNFT&lt;/td&gt;&lt;td&gt;0&lt;/td&gt;&lt;td&gt;3&lt;/td&gt;&lt;td&gt;N&lt;/td&gt;&lt;td&gt; &lt;/td&gt;&lt;td&gt;Safety:  Do NOT use!  For next FP - DELETE pay item?&lt;/td&gt;&lt;/tr&gt;</v>
      </c>
      <c r="Q2459" s="106" t="str">
        <f>IF(PayItems[[#This Row],[Date Added / Modified]]&gt;0,TEXT(PayItems[[#This Row],[Date Added / Modified]],"m/d/yyy"),"")</f>
        <v/>
      </c>
    </row>
    <row r="2460" spans="1:17" x14ac:dyDescent="0.3">
      <c r="A2460" s="6" t="s">
        <v>5425</v>
      </c>
      <c r="B2460" s="6" t="s">
        <v>10215</v>
      </c>
      <c r="C2460" s="6" t="s">
        <v>110</v>
      </c>
      <c r="D2460" s="6" t="s">
        <v>10486</v>
      </c>
      <c r="E2460" s="8" t="s">
        <v>63</v>
      </c>
      <c r="F2460" s="8">
        <v>0</v>
      </c>
      <c r="G2460" s="8">
        <v>3</v>
      </c>
      <c r="H2460" s="6" t="s">
        <v>344</v>
      </c>
      <c r="I2460" s="184" t="s">
        <v>11392</v>
      </c>
      <c r="J2460" s="184" t="s">
        <v>11392</v>
      </c>
      <c r="K2460" s="184" t="s">
        <v>11391</v>
      </c>
      <c r="L2460" s="8">
        <v>14</v>
      </c>
      <c r="M2460" s="116"/>
      <c r="O2460" s="108" t="s">
        <v>10785</v>
      </c>
      <c r="P24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&lt;tr&gt;&lt;td&gt;61701-1900&lt;/td&gt;&lt;td&gt;Guardrail system G4, type 4, class A steel or wood posts&lt;/td&gt;&lt;td&gt;m&lt;/td&gt;&lt;td&gt;GUARDRAIL SYSTEM G4, TYPE 4, CLASS A STEEL OR WOOD POSTS&lt;/td&gt;&lt;td&gt;LNFT&lt;/td&gt;&lt;td&gt;0&lt;/td&gt;&lt;td&gt;3&lt;/td&gt;&lt;td&gt;N&lt;/td&gt;&lt;td&gt; &lt;/td&gt;&lt;td&gt;Safety:  Do NOT use!  For next FP - DELETE pay item?&lt;/td&gt;&lt;/tr&gt;</v>
      </c>
      <c r="Q2460" s="106" t="str">
        <f>IF(PayItems[[#This Row],[Date Added / Modified]]&gt;0,TEXT(PayItems[[#This Row],[Date Added / Modified]],"m/d/yyy"),"")</f>
        <v/>
      </c>
    </row>
    <row r="2461" spans="1:17" x14ac:dyDescent="0.3">
      <c r="A2461" s="6" t="s">
        <v>5426</v>
      </c>
      <c r="B2461" s="6" t="s">
        <v>10216</v>
      </c>
      <c r="C2461" s="6" t="s">
        <v>110</v>
      </c>
      <c r="D2461" s="6" t="s">
        <v>10487</v>
      </c>
      <c r="E2461" s="8" t="s">
        <v>63</v>
      </c>
      <c r="F2461" s="8">
        <v>0</v>
      </c>
      <c r="G2461" s="8">
        <v>3</v>
      </c>
      <c r="H2461" s="6" t="s">
        <v>344</v>
      </c>
      <c r="I2461" s="184" t="s">
        <v>11392</v>
      </c>
      <c r="J2461" s="184" t="s">
        <v>11392</v>
      </c>
      <c r="K2461" s="184" t="s">
        <v>11391</v>
      </c>
      <c r="L2461" s="8">
        <v>14</v>
      </c>
      <c r="M2461" s="116"/>
      <c r="P24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&lt;tr&gt;&lt;td&gt;61701-1950&lt;/td&gt;&lt;td&gt;Guardrail system G4, type 4, class B steel posts&lt;/td&gt;&lt;td&gt;m&lt;/td&gt;&lt;td&gt;GUARDRAIL SYSTEM G4, TYPE 4, CLASS B STEEL POSTS&lt;/td&gt;&lt;td&gt;LNFT&lt;/td&gt;&lt;td&gt;0&lt;/td&gt;&lt;td&gt;3&lt;/td&gt;&lt;td&gt;N&lt;/td&gt;&lt;td&gt; &lt;/td&gt;&lt;td&gt;&lt;/td&gt;&lt;/tr&gt;</v>
      </c>
      <c r="Q2461" s="106" t="str">
        <f>IF(PayItems[[#This Row],[Date Added / Modified]]&gt;0,TEXT(PayItems[[#This Row],[Date Added / Modified]],"m/d/yyy"),"")</f>
        <v/>
      </c>
    </row>
    <row r="2462" spans="1:17" x14ac:dyDescent="0.3">
      <c r="A2462" s="6" t="s">
        <v>5427</v>
      </c>
      <c r="B2462" s="6" t="s">
        <v>10217</v>
      </c>
      <c r="C2462" s="6" t="s">
        <v>110</v>
      </c>
      <c r="D2462" s="6" t="s">
        <v>10488</v>
      </c>
      <c r="E2462" s="8" t="s">
        <v>63</v>
      </c>
      <c r="F2462" s="8">
        <v>0</v>
      </c>
      <c r="G2462" s="8">
        <v>3</v>
      </c>
      <c r="H2462" s="6" t="s">
        <v>344</v>
      </c>
      <c r="I2462" s="184" t="s">
        <v>11392</v>
      </c>
      <c r="J2462" s="184" t="s">
        <v>11392</v>
      </c>
      <c r="K2462" s="184" t="s">
        <v>11391</v>
      </c>
      <c r="L2462" s="8">
        <v>14</v>
      </c>
      <c r="M2462" s="116"/>
      <c r="P24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&lt;tr&gt;&lt;td&gt;61701-2000&lt;/td&gt;&lt;td&gt;Guardrail system G4, type 4, class B wood posts&lt;/td&gt;&lt;td&gt;m&lt;/td&gt;&lt;td&gt;GUARDRAIL SYSTEM G4, TYPE 4, CLASS B WOOD POSTS&lt;/td&gt;&lt;td&gt;LNFT&lt;/td&gt;&lt;td&gt;0&lt;/td&gt;&lt;td&gt;3&lt;/td&gt;&lt;td&gt;N&lt;/td&gt;&lt;td&gt; &lt;/td&gt;&lt;td&gt;&lt;/td&gt;&lt;/tr&gt;</v>
      </c>
      <c r="Q2462" s="106" t="str">
        <f>IF(PayItems[[#This Row],[Date Added / Modified]]&gt;0,TEXT(PayItems[[#This Row],[Date Added / Modified]],"m/d/yyy"),"")</f>
        <v/>
      </c>
    </row>
    <row r="2463" spans="1:17" x14ac:dyDescent="0.3">
      <c r="A2463" s="6" t="s">
        <v>5428</v>
      </c>
      <c r="B2463" s="6" t="s">
        <v>10218</v>
      </c>
      <c r="C2463" s="6" t="s">
        <v>110</v>
      </c>
      <c r="D2463" s="6" t="s">
        <v>10489</v>
      </c>
      <c r="E2463" s="8" t="s">
        <v>63</v>
      </c>
      <c r="F2463" s="8">
        <v>0</v>
      </c>
      <c r="G2463" s="8">
        <v>3</v>
      </c>
      <c r="H2463" s="6" t="s">
        <v>344</v>
      </c>
      <c r="I2463" s="184" t="s">
        <v>11392</v>
      </c>
      <c r="J2463" s="184" t="s">
        <v>11392</v>
      </c>
      <c r="K2463" s="184" t="s">
        <v>11391</v>
      </c>
      <c r="L2463" s="8">
        <v>14</v>
      </c>
      <c r="M2463" s="116"/>
      <c r="P24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&lt;tr&gt;&lt;td&gt;61701-2050&lt;/td&gt;&lt;td&gt;Guardrail system G4, type 4, class B steel or wood posts&lt;/td&gt;&lt;td&gt;m&lt;/td&gt;&lt;td&gt;GUARDRAIL SYSTEM G4, TYPE 4, CLASS B STEEL OR WOOD POSTS&lt;/td&gt;&lt;td&gt;LNFT&lt;/td&gt;&lt;td&gt;0&lt;/td&gt;&lt;td&gt;3&lt;/td&gt;&lt;td&gt;N&lt;/td&gt;&lt;td&gt; &lt;/td&gt;&lt;td&gt;&lt;/td&gt;&lt;/tr&gt;</v>
      </c>
      <c r="Q2463" s="106" t="str">
        <f>IF(PayItems[[#This Row],[Date Added / Modified]]&gt;0,TEXT(PayItems[[#This Row],[Date Added / Modified]],"m/d/yyy"),"")</f>
        <v/>
      </c>
    </row>
    <row r="2464" spans="1:17" x14ac:dyDescent="0.3">
      <c r="A2464" s="6" t="s">
        <v>5429</v>
      </c>
      <c r="B2464" s="6" t="s">
        <v>10219</v>
      </c>
      <c r="C2464" s="6" t="s">
        <v>110</v>
      </c>
      <c r="D2464" s="6" t="s">
        <v>10490</v>
      </c>
      <c r="E2464" s="8" t="s">
        <v>63</v>
      </c>
      <c r="F2464" s="8">
        <v>0</v>
      </c>
      <c r="G2464" s="8">
        <v>3</v>
      </c>
      <c r="H2464" s="6" t="s">
        <v>344</v>
      </c>
      <c r="I2464" s="184" t="s">
        <v>11392</v>
      </c>
      <c r="J2464" s="184" t="s">
        <v>11392</v>
      </c>
      <c r="K2464" s="184" t="s">
        <v>11391</v>
      </c>
      <c r="L2464" s="8">
        <v>14</v>
      </c>
      <c r="M2464" s="116"/>
      <c r="P24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&lt;tr&gt;&lt;td&gt;61701-2100&lt;/td&gt;&lt;td&gt;Guardrail system G9, type 2, class A steel posts&lt;/td&gt;&lt;td&gt;m&lt;/td&gt;&lt;td&gt;GUARDRAIL SYSTEM G9, TYPE 2, CLASS A STEEL POSTS&lt;/td&gt;&lt;td&gt;LNFT&lt;/td&gt;&lt;td&gt;0&lt;/td&gt;&lt;td&gt;3&lt;/td&gt;&lt;td&gt;N&lt;/td&gt;&lt;td&gt; &lt;/td&gt;&lt;td&gt;&lt;/td&gt;&lt;/tr&gt;</v>
      </c>
      <c r="Q2464" s="106" t="str">
        <f>IF(PayItems[[#This Row],[Date Added / Modified]]&gt;0,TEXT(PayItems[[#This Row],[Date Added / Modified]],"m/d/yyy"),"")</f>
        <v/>
      </c>
    </row>
    <row r="2465" spans="1:17" x14ac:dyDescent="0.3">
      <c r="A2465" s="6" t="s">
        <v>5430</v>
      </c>
      <c r="B2465" s="6" t="s">
        <v>10220</v>
      </c>
      <c r="C2465" s="6" t="s">
        <v>110</v>
      </c>
      <c r="D2465" s="6" t="s">
        <v>10491</v>
      </c>
      <c r="E2465" s="8" t="s">
        <v>63</v>
      </c>
      <c r="F2465" s="8">
        <v>0</v>
      </c>
      <c r="G2465" s="8">
        <v>3</v>
      </c>
      <c r="H2465" s="6" t="s">
        <v>344</v>
      </c>
      <c r="I2465" s="184" t="s">
        <v>11392</v>
      </c>
      <c r="J2465" s="184" t="s">
        <v>11392</v>
      </c>
      <c r="K2465" s="184" t="s">
        <v>11391</v>
      </c>
      <c r="L2465" s="8">
        <v>14</v>
      </c>
      <c r="M2465" s="116"/>
      <c r="P24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&lt;tr&gt;&lt;td&gt;61701-2150&lt;/td&gt;&lt;td&gt;Guardrail system G9, type 2, class A wood posts&lt;/td&gt;&lt;td&gt;m&lt;/td&gt;&lt;td&gt;GUARDRAIL SYSTEM G9, TYPE 2, CLASS A WOOD POSTS&lt;/td&gt;&lt;td&gt;LNFT&lt;/td&gt;&lt;td&gt;0&lt;/td&gt;&lt;td&gt;3&lt;/td&gt;&lt;td&gt;N&lt;/td&gt;&lt;td&gt; &lt;/td&gt;&lt;td&gt;&lt;/td&gt;&lt;/tr&gt;</v>
      </c>
      <c r="Q2465" s="106" t="str">
        <f>IF(PayItems[[#This Row],[Date Added / Modified]]&gt;0,TEXT(PayItems[[#This Row],[Date Added / Modified]],"m/d/yyy"),"")</f>
        <v/>
      </c>
    </row>
    <row r="2466" spans="1:17" x14ac:dyDescent="0.3">
      <c r="A2466" s="6" t="s">
        <v>5431</v>
      </c>
      <c r="B2466" s="6" t="s">
        <v>10221</v>
      </c>
      <c r="C2466" s="6" t="s">
        <v>110</v>
      </c>
      <c r="D2466" s="6" t="s">
        <v>10492</v>
      </c>
      <c r="E2466" s="8" t="s">
        <v>63</v>
      </c>
      <c r="F2466" s="8">
        <v>0</v>
      </c>
      <c r="G2466" s="8">
        <v>3</v>
      </c>
      <c r="H2466" s="6" t="s">
        <v>344</v>
      </c>
      <c r="I2466" s="184" t="s">
        <v>11392</v>
      </c>
      <c r="J2466" s="184" t="s">
        <v>11392</v>
      </c>
      <c r="K2466" s="184" t="s">
        <v>11391</v>
      </c>
      <c r="L2466" s="8">
        <v>14</v>
      </c>
      <c r="M2466" s="116"/>
      <c r="P24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&lt;tr&gt;&lt;td&gt;61701-2200&lt;/td&gt;&lt;td&gt;Guardrail system G9, type 2, class A steel or wood posts&lt;/td&gt;&lt;td&gt;m&lt;/td&gt;&lt;td&gt;GUARDRAIL SYSTEM G9, TYPE 2, CLASS A STEEL OR WOOD POSTS&lt;/td&gt;&lt;td&gt;LNFT&lt;/td&gt;&lt;td&gt;0&lt;/td&gt;&lt;td&gt;3&lt;/td&gt;&lt;td&gt;N&lt;/td&gt;&lt;td&gt; &lt;/td&gt;&lt;td&gt;&lt;/td&gt;&lt;/tr&gt;</v>
      </c>
      <c r="Q2466" s="106" t="str">
        <f>IF(PayItems[[#This Row],[Date Added / Modified]]&gt;0,TEXT(PayItems[[#This Row],[Date Added / Modified]],"m/d/yyy"),"")</f>
        <v/>
      </c>
    </row>
    <row r="2467" spans="1:17" x14ac:dyDescent="0.3">
      <c r="A2467" s="6" t="s">
        <v>5432</v>
      </c>
      <c r="B2467" s="6" t="s">
        <v>10222</v>
      </c>
      <c r="C2467" s="6" t="s">
        <v>110</v>
      </c>
      <c r="D2467" s="6" t="s">
        <v>10493</v>
      </c>
      <c r="E2467" s="8" t="s">
        <v>63</v>
      </c>
      <c r="F2467" s="8">
        <v>0</v>
      </c>
      <c r="G2467" s="8">
        <v>3</v>
      </c>
      <c r="H2467" s="6" t="s">
        <v>344</v>
      </c>
      <c r="I2467" s="184" t="s">
        <v>11392</v>
      </c>
      <c r="J2467" s="184" t="s">
        <v>11392</v>
      </c>
      <c r="K2467" s="184" t="s">
        <v>11391</v>
      </c>
      <c r="L2467" s="8">
        <v>14</v>
      </c>
      <c r="M2467" s="116"/>
      <c r="P24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&lt;tr&gt;&lt;td&gt;61701-2250&lt;/td&gt;&lt;td&gt;Guardrail system G9, type 2, class B steel posts&lt;/td&gt;&lt;td&gt;m&lt;/td&gt;&lt;td&gt;GUARDRAIL SYSTEM G9, TYPE 2, CLASS B STEEL POSTS&lt;/td&gt;&lt;td&gt;LNFT&lt;/td&gt;&lt;td&gt;0&lt;/td&gt;&lt;td&gt;3&lt;/td&gt;&lt;td&gt;N&lt;/td&gt;&lt;td&gt; &lt;/td&gt;&lt;td&gt;&lt;/td&gt;&lt;/tr&gt;</v>
      </c>
      <c r="Q2467" s="106" t="str">
        <f>IF(PayItems[[#This Row],[Date Added / Modified]]&gt;0,TEXT(PayItems[[#This Row],[Date Added / Modified]],"m/d/yyy"),"")</f>
        <v/>
      </c>
    </row>
    <row r="2468" spans="1:17" x14ac:dyDescent="0.3">
      <c r="A2468" s="6" t="s">
        <v>5433</v>
      </c>
      <c r="B2468" s="6" t="s">
        <v>10223</v>
      </c>
      <c r="C2468" s="6" t="s">
        <v>110</v>
      </c>
      <c r="D2468" s="6" t="s">
        <v>10494</v>
      </c>
      <c r="E2468" s="8" t="s">
        <v>63</v>
      </c>
      <c r="F2468" s="8">
        <v>0</v>
      </c>
      <c r="G2468" s="8">
        <v>3</v>
      </c>
      <c r="H2468" s="6" t="s">
        <v>344</v>
      </c>
      <c r="I2468" s="184" t="s">
        <v>11392</v>
      </c>
      <c r="J2468" s="184" t="s">
        <v>11392</v>
      </c>
      <c r="K2468" s="184" t="s">
        <v>11391</v>
      </c>
      <c r="L2468" s="8">
        <v>14</v>
      </c>
      <c r="M2468" s="116"/>
      <c r="P24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&lt;tr&gt;&lt;td&gt;61701-2300&lt;/td&gt;&lt;td&gt;Guardrail system G9, type 2, class B wood posts&lt;/td&gt;&lt;td&gt;m&lt;/td&gt;&lt;td&gt;GUARDRAIL SYSTEM G9, TYPE 2, CLASS B WOOD POSTS&lt;/td&gt;&lt;td&gt;LNFT&lt;/td&gt;&lt;td&gt;0&lt;/td&gt;&lt;td&gt;3&lt;/td&gt;&lt;td&gt;N&lt;/td&gt;&lt;td&gt; &lt;/td&gt;&lt;td&gt;&lt;/td&gt;&lt;/tr&gt;</v>
      </c>
      <c r="Q2468" s="106" t="str">
        <f>IF(PayItems[[#This Row],[Date Added / Modified]]&gt;0,TEXT(PayItems[[#This Row],[Date Added / Modified]],"m/d/yyy"),"")</f>
        <v/>
      </c>
    </row>
    <row r="2469" spans="1:17" x14ac:dyDescent="0.3">
      <c r="A2469" s="6" t="s">
        <v>5434</v>
      </c>
      <c r="B2469" s="6" t="s">
        <v>10224</v>
      </c>
      <c r="C2469" s="6" t="s">
        <v>110</v>
      </c>
      <c r="D2469" s="6" t="s">
        <v>10495</v>
      </c>
      <c r="E2469" s="8" t="s">
        <v>63</v>
      </c>
      <c r="F2469" s="8">
        <v>0</v>
      </c>
      <c r="G2469" s="8">
        <v>3</v>
      </c>
      <c r="H2469" s="6" t="s">
        <v>344</v>
      </c>
      <c r="I2469" s="184" t="s">
        <v>11392</v>
      </c>
      <c r="J2469" s="184" t="s">
        <v>11392</v>
      </c>
      <c r="K2469" s="184" t="s">
        <v>11391</v>
      </c>
      <c r="L2469" s="8">
        <v>14</v>
      </c>
      <c r="M2469" s="116"/>
      <c r="P24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&lt;tr&gt;&lt;td&gt;61701-2350&lt;/td&gt;&lt;td&gt;Guardrail system G9, type 2, class B steel or wood posts&lt;/td&gt;&lt;td&gt;m&lt;/td&gt;&lt;td&gt;GUARDRAIL SYSTEM G9, TYPE 2, CLASS B STEEL OR WOOD POSTS&lt;/td&gt;&lt;td&gt;LNFT&lt;/td&gt;&lt;td&gt;0&lt;/td&gt;&lt;td&gt;3&lt;/td&gt;&lt;td&gt;N&lt;/td&gt;&lt;td&gt; &lt;/td&gt;&lt;td&gt;&lt;/td&gt;&lt;/tr&gt;</v>
      </c>
      <c r="Q2469" s="106" t="str">
        <f>IF(PayItems[[#This Row],[Date Added / Modified]]&gt;0,TEXT(PayItems[[#This Row],[Date Added / Modified]],"m/d/yyy"),"")</f>
        <v/>
      </c>
    </row>
    <row r="2470" spans="1:17" x14ac:dyDescent="0.3">
      <c r="A2470" s="6" t="s">
        <v>5435</v>
      </c>
      <c r="B2470" s="6" t="s">
        <v>10225</v>
      </c>
      <c r="C2470" s="6" t="s">
        <v>110</v>
      </c>
      <c r="D2470" s="6" t="s">
        <v>10496</v>
      </c>
      <c r="E2470" s="8" t="s">
        <v>63</v>
      </c>
      <c r="F2470" s="8">
        <v>0</v>
      </c>
      <c r="G2470" s="8">
        <v>3</v>
      </c>
      <c r="H2470" s="6" t="s">
        <v>344</v>
      </c>
      <c r="I2470" s="184" t="s">
        <v>11392</v>
      </c>
      <c r="J2470" s="184" t="s">
        <v>11392</v>
      </c>
      <c r="K2470" s="184" t="s">
        <v>11391</v>
      </c>
      <c r="L2470" s="8">
        <v>14</v>
      </c>
      <c r="M2470" s="116"/>
      <c r="P24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&lt;tr&gt;&lt;td&gt;61701-2400&lt;/td&gt;&lt;td&gt;Guardrail system G9, type 3, class A steel posts&lt;/td&gt;&lt;td&gt;m&lt;/td&gt;&lt;td&gt;GUARDRAIL SYSTEM G9, TYPE 3, CLASS A STEEL POSTS&lt;/td&gt;&lt;td&gt;LNFT&lt;/td&gt;&lt;td&gt;0&lt;/td&gt;&lt;td&gt;3&lt;/td&gt;&lt;td&gt;N&lt;/td&gt;&lt;td&gt; &lt;/td&gt;&lt;td&gt;&lt;/td&gt;&lt;/tr&gt;</v>
      </c>
      <c r="Q2470" s="106" t="str">
        <f>IF(PayItems[[#This Row],[Date Added / Modified]]&gt;0,TEXT(PayItems[[#This Row],[Date Added / Modified]],"m/d/yyy"),"")</f>
        <v/>
      </c>
    </row>
    <row r="2471" spans="1:17" x14ac:dyDescent="0.3">
      <c r="A2471" s="6" t="s">
        <v>5436</v>
      </c>
      <c r="B2471" s="6" t="s">
        <v>10226</v>
      </c>
      <c r="C2471" s="6" t="s">
        <v>110</v>
      </c>
      <c r="D2471" s="6" t="s">
        <v>10497</v>
      </c>
      <c r="E2471" s="8" t="s">
        <v>63</v>
      </c>
      <c r="F2471" s="8">
        <v>0</v>
      </c>
      <c r="G2471" s="8">
        <v>3</v>
      </c>
      <c r="H2471" s="6" t="s">
        <v>344</v>
      </c>
      <c r="I2471" s="184" t="s">
        <v>11392</v>
      </c>
      <c r="J2471" s="184" t="s">
        <v>11392</v>
      </c>
      <c r="K2471" s="184" t="s">
        <v>11391</v>
      </c>
      <c r="L2471" s="8">
        <v>14</v>
      </c>
      <c r="M2471" s="116"/>
      <c r="P24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&lt;tr&gt;&lt;td&gt;61701-2450&lt;/td&gt;&lt;td&gt;Guardrail system G9, type 3, class A wood posts&lt;/td&gt;&lt;td&gt;m&lt;/td&gt;&lt;td&gt;GUARDRAIL SYSTEM G9, TYPE 3, CLASS A WOOD POSTS&lt;/td&gt;&lt;td&gt;LNFT&lt;/td&gt;&lt;td&gt;0&lt;/td&gt;&lt;td&gt;3&lt;/td&gt;&lt;td&gt;N&lt;/td&gt;&lt;td&gt; &lt;/td&gt;&lt;td&gt;&lt;/td&gt;&lt;/tr&gt;</v>
      </c>
      <c r="Q2471" s="106" t="str">
        <f>IF(PayItems[[#This Row],[Date Added / Modified]]&gt;0,TEXT(PayItems[[#This Row],[Date Added / Modified]],"m/d/yyy"),"")</f>
        <v/>
      </c>
    </row>
    <row r="2472" spans="1:17" x14ac:dyDescent="0.3">
      <c r="A2472" s="6" t="s">
        <v>5437</v>
      </c>
      <c r="B2472" s="6" t="s">
        <v>10227</v>
      </c>
      <c r="C2472" s="6" t="s">
        <v>110</v>
      </c>
      <c r="D2472" s="6" t="s">
        <v>10498</v>
      </c>
      <c r="E2472" s="8" t="s">
        <v>63</v>
      </c>
      <c r="F2472" s="8">
        <v>0</v>
      </c>
      <c r="G2472" s="8">
        <v>3</v>
      </c>
      <c r="H2472" s="6" t="s">
        <v>344</v>
      </c>
      <c r="I2472" s="184" t="s">
        <v>11392</v>
      </c>
      <c r="J2472" s="184" t="s">
        <v>11392</v>
      </c>
      <c r="K2472" s="184" t="s">
        <v>11391</v>
      </c>
      <c r="L2472" s="8">
        <v>14</v>
      </c>
      <c r="M2472" s="116"/>
      <c r="P24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&lt;tr&gt;&lt;td&gt;61701-2500&lt;/td&gt;&lt;td&gt;Guardrail system G9, type 3, class A steel or wood posts&lt;/td&gt;&lt;td&gt;m&lt;/td&gt;&lt;td&gt;GUARDRAIL SYSTEM G9, TYPE 3, CLASS A STEEL OR WOOD POSTS&lt;/td&gt;&lt;td&gt;LNFT&lt;/td&gt;&lt;td&gt;0&lt;/td&gt;&lt;td&gt;3&lt;/td&gt;&lt;td&gt;N&lt;/td&gt;&lt;td&gt; &lt;/td&gt;&lt;td&gt;&lt;/td&gt;&lt;/tr&gt;</v>
      </c>
      <c r="Q2472" s="106" t="str">
        <f>IF(PayItems[[#This Row],[Date Added / Modified]]&gt;0,TEXT(PayItems[[#This Row],[Date Added / Modified]],"m/d/yyy"),"")</f>
        <v/>
      </c>
    </row>
    <row r="2473" spans="1:17" x14ac:dyDescent="0.3">
      <c r="A2473" s="6" t="s">
        <v>5438</v>
      </c>
      <c r="B2473" s="6" t="s">
        <v>10228</v>
      </c>
      <c r="C2473" s="6" t="s">
        <v>110</v>
      </c>
      <c r="D2473" s="6" t="s">
        <v>10499</v>
      </c>
      <c r="E2473" s="8" t="s">
        <v>63</v>
      </c>
      <c r="F2473" s="8">
        <v>0</v>
      </c>
      <c r="G2473" s="8">
        <v>3</v>
      </c>
      <c r="H2473" s="6" t="s">
        <v>344</v>
      </c>
      <c r="I2473" s="184" t="s">
        <v>11392</v>
      </c>
      <c r="J2473" s="184" t="s">
        <v>11392</v>
      </c>
      <c r="K2473" s="184" t="s">
        <v>11391</v>
      </c>
      <c r="L2473" s="8">
        <v>14</v>
      </c>
      <c r="M2473" s="116"/>
      <c r="P24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&lt;tr&gt;&lt;td&gt;61701-2550&lt;/td&gt;&lt;td&gt;Guardrail system G9, type 3, class B steel posts&lt;/td&gt;&lt;td&gt;m&lt;/td&gt;&lt;td&gt;GUARDRAIL SYSTEM G9, TYPE 3, CLASS B STEEL POSTS&lt;/td&gt;&lt;td&gt;LNFT&lt;/td&gt;&lt;td&gt;0&lt;/td&gt;&lt;td&gt;3&lt;/td&gt;&lt;td&gt;N&lt;/td&gt;&lt;td&gt; &lt;/td&gt;&lt;td&gt;&lt;/td&gt;&lt;/tr&gt;</v>
      </c>
      <c r="Q2473" s="106" t="str">
        <f>IF(PayItems[[#This Row],[Date Added / Modified]]&gt;0,TEXT(PayItems[[#This Row],[Date Added / Modified]],"m/d/yyy"),"")</f>
        <v/>
      </c>
    </row>
    <row r="2474" spans="1:17" x14ac:dyDescent="0.3">
      <c r="A2474" s="6" t="s">
        <v>5439</v>
      </c>
      <c r="B2474" s="6" t="s">
        <v>10229</v>
      </c>
      <c r="C2474" s="6" t="s">
        <v>110</v>
      </c>
      <c r="D2474" s="6" t="s">
        <v>10500</v>
      </c>
      <c r="E2474" s="8" t="s">
        <v>63</v>
      </c>
      <c r="F2474" s="8">
        <v>0</v>
      </c>
      <c r="G2474" s="8">
        <v>3</v>
      </c>
      <c r="H2474" s="6" t="s">
        <v>344</v>
      </c>
      <c r="I2474" s="184" t="s">
        <v>11392</v>
      </c>
      <c r="J2474" s="184" t="s">
        <v>11392</v>
      </c>
      <c r="K2474" s="184" t="s">
        <v>11391</v>
      </c>
      <c r="L2474" s="8">
        <v>14</v>
      </c>
      <c r="M2474" s="116"/>
      <c r="P24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&lt;tr&gt;&lt;td&gt;61701-2600&lt;/td&gt;&lt;td&gt;Guardrail system G9, type 3, class B wood posts&lt;/td&gt;&lt;td&gt;m&lt;/td&gt;&lt;td&gt;GUARDRAIL SYSTEM G9, TYPE 3, CLASS B WOOD POSTS&lt;/td&gt;&lt;td&gt;LNFT&lt;/td&gt;&lt;td&gt;0&lt;/td&gt;&lt;td&gt;3&lt;/td&gt;&lt;td&gt;N&lt;/td&gt;&lt;td&gt; &lt;/td&gt;&lt;td&gt;&lt;/td&gt;&lt;/tr&gt;</v>
      </c>
      <c r="Q2474" s="106" t="str">
        <f>IF(PayItems[[#This Row],[Date Added / Modified]]&gt;0,TEXT(PayItems[[#This Row],[Date Added / Modified]],"m/d/yyy"),"")</f>
        <v/>
      </c>
    </row>
    <row r="2475" spans="1:17" x14ac:dyDescent="0.3">
      <c r="A2475" s="6" t="s">
        <v>5440</v>
      </c>
      <c r="B2475" s="6" t="s">
        <v>10230</v>
      </c>
      <c r="C2475" s="6" t="s">
        <v>110</v>
      </c>
      <c r="D2475" s="6" t="s">
        <v>10501</v>
      </c>
      <c r="E2475" s="8" t="s">
        <v>63</v>
      </c>
      <c r="F2475" s="8">
        <v>0</v>
      </c>
      <c r="G2475" s="8">
        <v>3</v>
      </c>
      <c r="H2475" s="6" t="s">
        <v>344</v>
      </c>
      <c r="I2475" s="184" t="s">
        <v>11392</v>
      </c>
      <c r="J2475" s="184" t="s">
        <v>11392</v>
      </c>
      <c r="K2475" s="184" t="s">
        <v>11391</v>
      </c>
      <c r="L2475" s="8">
        <v>14</v>
      </c>
      <c r="M2475" s="116"/>
      <c r="P24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&lt;tr&gt;&lt;td&gt;61701-2650&lt;/td&gt;&lt;td&gt;Guardrail system G9, type 3, class B steel or wood posts&lt;/td&gt;&lt;td&gt;m&lt;/td&gt;&lt;td&gt;GUARDRAIL SYSTEM G9, TYPE 3, CLASS B STEEL OR WOOD POSTS&lt;/td&gt;&lt;td&gt;LNFT&lt;/td&gt;&lt;td&gt;0&lt;/td&gt;&lt;td&gt;3&lt;/td&gt;&lt;td&gt;N&lt;/td&gt;&lt;td&gt; &lt;/td&gt;&lt;td&gt;&lt;/td&gt;&lt;/tr&gt;</v>
      </c>
      <c r="Q2475" s="106" t="str">
        <f>IF(PayItems[[#This Row],[Date Added / Modified]]&gt;0,TEXT(PayItems[[#This Row],[Date Added / Modified]],"m/d/yyy"),"")</f>
        <v/>
      </c>
    </row>
    <row r="2476" spans="1:17" x14ac:dyDescent="0.3">
      <c r="A2476" s="6" t="s">
        <v>5441</v>
      </c>
      <c r="B2476" s="6" t="s">
        <v>10231</v>
      </c>
      <c r="C2476" s="6" t="s">
        <v>110</v>
      </c>
      <c r="D2476" s="6" t="s">
        <v>10502</v>
      </c>
      <c r="E2476" s="8" t="s">
        <v>63</v>
      </c>
      <c r="F2476" s="8">
        <v>0</v>
      </c>
      <c r="G2476" s="8">
        <v>3</v>
      </c>
      <c r="H2476" s="6" t="s">
        <v>344</v>
      </c>
      <c r="I2476" s="184" t="s">
        <v>11392</v>
      </c>
      <c r="J2476" s="184" t="s">
        <v>11392</v>
      </c>
      <c r="K2476" s="184" t="s">
        <v>11391</v>
      </c>
      <c r="L2476" s="8">
        <v>14</v>
      </c>
      <c r="M2476" s="116"/>
      <c r="O2476" s="108" t="s">
        <v>10785</v>
      </c>
      <c r="P24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&lt;tr&gt;&lt;td&gt;61701-2700&lt;/td&gt;&lt;td&gt;Guardrail system G9, type 4, class A steel posts&lt;/td&gt;&lt;td&gt;m&lt;/td&gt;&lt;td&gt;GUARDRAIL SYSTEM G9, TYPE 4, CLASS A STEEL POSTS&lt;/td&gt;&lt;td&gt;LNFT&lt;/td&gt;&lt;td&gt;0&lt;/td&gt;&lt;td&gt;3&lt;/td&gt;&lt;td&gt;N&lt;/td&gt;&lt;td&gt; &lt;/td&gt;&lt;td&gt;Safety:  Do NOT use!  For next FP - DELETE pay item?&lt;/td&gt;&lt;/tr&gt;</v>
      </c>
      <c r="Q2476" s="106" t="str">
        <f>IF(PayItems[[#This Row],[Date Added / Modified]]&gt;0,TEXT(PayItems[[#This Row],[Date Added / Modified]],"m/d/yyy"),"")</f>
        <v/>
      </c>
    </row>
    <row r="2477" spans="1:17" x14ac:dyDescent="0.3">
      <c r="A2477" s="6" t="s">
        <v>5442</v>
      </c>
      <c r="B2477" s="6" t="s">
        <v>10232</v>
      </c>
      <c r="C2477" s="6" t="s">
        <v>110</v>
      </c>
      <c r="D2477" s="6" t="s">
        <v>10503</v>
      </c>
      <c r="E2477" s="8" t="s">
        <v>63</v>
      </c>
      <c r="F2477" s="8">
        <v>0</v>
      </c>
      <c r="G2477" s="8">
        <v>3</v>
      </c>
      <c r="H2477" s="6" t="s">
        <v>344</v>
      </c>
      <c r="I2477" s="184" t="s">
        <v>11392</v>
      </c>
      <c r="J2477" s="184" t="s">
        <v>11392</v>
      </c>
      <c r="K2477" s="184" t="s">
        <v>11391</v>
      </c>
      <c r="L2477" s="8">
        <v>14</v>
      </c>
      <c r="M2477" s="116"/>
      <c r="O2477" s="108" t="s">
        <v>10785</v>
      </c>
      <c r="P24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&lt;tr&gt;&lt;td&gt;61701-2750&lt;/td&gt;&lt;td&gt;Guardrail system G9, type 4, class A wood posts&lt;/td&gt;&lt;td&gt;m&lt;/td&gt;&lt;td&gt;GUARDRAIL SYSTEM G9, TYPE 4, CLASS A WOOD POSTS&lt;/td&gt;&lt;td&gt;LNFT&lt;/td&gt;&lt;td&gt;0&lt;/td&gt;&lt;td&gt;3&lt;/td&gt;&lt;td&gt;N&lt;/td&gt;&lt;td&gt; &lt;/td&gt;&lt;td&gt;Safety:  Do NOT use!  For next FP - DELETE pay item?&lt;/td&gt;&lt;/tr&gt;</v>
      </c>
      <c r="Q2477" s="106" t="str">
        <f>IF(PayItems[[#This Row],[Date Added / Modified]]&gt;0,TEXT(PayItems[[#This Row],[Date Added / Modified]],"m/d/yyy"),"")</f>
        <v/>
      </c>
    </row>
    <row r="2478" spans="1:17" x14ac:dyDescent="0.3">
      <c r="A2478" s="6" t="s">
        <v>5443</v>
      </c>
      <c r="B2478" s="6" t="s">
        <v>10233</v>
      </c>
      <c r="C2478" s="6" t="s">
        <v>110</v>
      </c>
      <c r="D2478" s="6" t="s">
        <v>10504</v>
      </c>
      <c r="E2478" s="8" t="s">
        <v>63</v>
      </c>
      <c r="F2478" s="8">
        <v>0</v>
      </c>
      <c r="G2478" s="8">
        <v>3</v>
      </c>
      <c r="H2478" s="6" t="s">
        <v>344</v>
      </c>
      <c r="I2478" s="184" t="s">
        <v>11392</v>
      </c>
      <c r="J2478" s="184" t="s">
        <v>11392</v>
      </c>
      <c r="K2478" s="184" t="s">
        <v>11391</v>
      </c>
      <c r="L2478" s="8">
        <v>14</v>
      </c>
      <c r="M2478" s="116"/>
      <c r="O2478" s="108" t="s">
        <v>10785</v>
      </c>
      <c r="P24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&lt;tr&gt;&lt;td&gt;61701-2800&lt;/td&gt;&lt;td&gt;Guardrail system G9, type 4, class A steel or wood posts&lt;/td&gt;&lt;td&gt;m&lt;/td&gt;&lt;td&gt;GUARDRAIL SYSTEM G9, TYPE 4, CLASS A STEEL OR WOOD POSTS&lt;/td&gt;&lt;td&gt;LNFT&lt;/td&gt;&lt;td&gt;0&lt;/td&gt;&lt;td&gt;3&lt;/td&gt;&lt;td&gt;N&lt;/td&gt;&lt;td&gt; &lt;/td&gt;&lt;td&gt;Safety:  Do NOT use!  For next FP - DELETE pay item?&lt;/td&gt;&lt;/tr&gt;</v>
      </c>
      <c r="Q2478" s="106" t="str">
        <f>IF(PayItems[[#This Row],[Date Added / Modified]]&gt;0,TEXT(PayItems[[#This Row],[Date Added / Modified]],"m/d/yyy"),"")</f>
        <v/>
      </c>
    </row>
    <row r="2479" spans="1:17" x14ac:dyDescent="0.3">
      <c r="A2479" s="6" t="s">
        <v>5444</v>
      </c>
      <c r="B2479" s="6" t="s">
        <v>10234</v>
      </c>
      <c r="C2479" s="6" t="s">
        <v>110</v>
      </c>
      <c r="D2479" s="6" t="s">
        <v>10505</v>
      </c>
      <c r="E2479" s="8" t="s">
        <v>63</v>
      </c>
      <c r="F2479" s="8">
        <v>0</v>
      </c>
      <c r="G2479" s="8">
        <v>3</v>
      </c>
      <c r="H2479" s="6" t="s">
        <v>344</v>
      </c>
      <c r="I2479" s="184" t="s">
        <v>11392</v>
      </c>
      <c r="J2479" s="184" t="s">
        <v>11392</v>
      </c>
      <c r="K2479" s="184" t="s">
        <v>11391</v>
      </c>
      <c r="L2479" s="8">
        <v>14</v>
      </c>
      <c r="M2479" s="116"/>
      <c r="P24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&lt;tr&gt;&lt;td&gt;61701-2850&lt;/td&gt;&lt;td&gt;Guardrail system G9, type 4, class B steel posts&lt;/td&gt;&lt;td&gt;m&lt;/td&gt;&lt;td&gt;GUARDRAIL SYSTEM G9, TYPE 4, CLASS B STEEL POSTS&lt;/td&gt;&lt;td&gt;LNFT&lt;/td&gt;&lt;td&gt;0&lt;/td&gt;&lt;td&gt;3&lt;/td&gt;&lt;td&gt;N&lt;/td&gt;&lt;td&gt; &lt;/td&gt;&lt;td&gt;&lt;/td&gt;&lt;/tr&gt;</v>
      </c>
      <c r="Q2479" s="106" t="str">
        <f>IF(PayItems[[#This Row],[Date Added / Modified]]&gt;0,TEXT(PayItems[[#This Row],[Date Added / Modified]],"m/d/yyy"),"")</f>
        <v/>
      </c>
    </row>
    <row r="2480" spans="1:17" x14ac:dyDescent="0.3">
      <c r="A2480" s="6" t="s">
        <v>5445</v>
      </c>
      <c r="B2480" s="6" t="s">
        <v>10235</v>
      </c>
      <c r="C2480" s="6" t="s">
        <v>110</v>
      </c>
      <c r="D2480" s="6" t="s">
        <v>10506</v>
      </c>
      <c r="E2480" s="8" t="s">
        <v>63</v>
      </c>
      <c r="F2480" s="8">
        <v>0</v>
      </c>
      <c r="G2480" s="8">
        <v>3</v>
      </c>
      <c r="H2480" s="6" t="s">
        <v>344</v>
      </c>
      <c r="I2480" s="184" t="s">
        <v>11392</v>
      </c>
      <c r="J2480" s="184" t="s">
        <v>11392</v>
      </c>
      <c r="K2480" s="184" t="s">
        <v>11391</v>
      </c>
      <c r="L2480" s="8">
        <v>14</v>
      </c>
      <c r="M2480" s="116"/>
      <c r="P24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&lt;tr&gt;&lt;td&gt;61701-2900&lt;/td&gt;&lt;td&gt;Guardrail system G9, type 4, class B wood posts&lt;/td&gt;&lt;td&gt;m&lt;/td&gt;&lt;td&gt;GUARDRAIL SYSTEM G9, TYPE 4, CLASS B WOOD POSTS&lt;/td&gt;&lt;td&gt;LNFT&lt;/td&gt;&lt;td&gt;0&lt;/td&gt;&lt;td&gt;3&lt;/td&gt;&lt;td&gt;N&lt;/td&gt;&lt;td&gt; &lt;/td&gt;&lt;td&gt;&lt;/td&gt;&lt;/tr&gt;</v>
      </c>
      <c r="Q2480" s="106" t="str">
        <f>IF(PayItems[[#This Row],[Date Added / Modified]]&gt;0,TEXT(PayItems[[#This Row],[Date Added / Modified]],"m/d/yyy"),"")</f>
        <v/>
      </c>
    </row>
    <row r="2481" spans="1:17" x14ac:dyDescent="0.3">
      <c r="A2481" s="6" t="s">
        <v>5446</v>
      </c>
      <c r="B2481" s="6" t="s">
        <v>10236</v>
      </c>
      <c r="C2481" s="6" t="s">
        <v>110</v>
      </c>
      <c r="D2481" s="6" t="s">
        <v>10507</v>
      </c>
      <c r="E2481" s="8" t="s">
        <v>63</v>
      </c>
      <c r="F2481" s="8">
        <v>0</v>
      </c>
      <c r="G2481" s="8">
        <v>3</v>
      </c>
      <c r="H2481" s="6" t="s">
        <v>344</v>
      </c>
      <c r="I2481" s="184" t="s">
        <v>11392</v>
      </c>
      <c r="J2481" s="184" t="s">
        <v>11392</v>
      </c>
      <c r="K2481" s="184" t="s">
        <v>11391</v>
      </c>
      <c r="L2481" s="8">
        <v>14</v>
      </c>
      <c r="M2481" s="116"/>
      <c r="P24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&lt;tr&gt;&lt;td&gt;61701-2950&lt;/td&gt;&lt;td&gt;Guardrail system G9, type 4, class B steel or wood posts&lt;/td&gt;&lt;td&gt;m&lt;/td&gt;&lt;td&gt;GUARDRAIL SYSTEM G9, TYPE 4, CLASS B STEEL OR WOOD POSTS&lt;/td&gt;&lt;td&gt;LNFT&lt;/td&gt;&lt;td&gt;0&lt;/td&gt;&lt;td&gt;3&lt;/td&gt;&lt;td&gt;N&lt;/td&gt;&lt;td&gt; &lt;/td&gt;&lt;td&gt;&lt;/td&gt;&lt;/tr&gt;</v>
      </c>
      <c r="Q2481" s="106" t="str">
        <f>IF(PayItems[[#This Row],[Date Added / Modified]]&gt;0,TEXT(PayItems[[#This Row],[Date Added / Modified]],"m/d/yyy"),"")</f>
        <v/>
      </c>
    </row>
    <row r="2482" spans="1:17" x14ac:dyDescent="0.3">
      <c r="A2482" s="6" t="s">
        <v>5447</v>
      </c>
      <c r="B2482" s="6" t="s">
        <v>10237</v>
      </c>
      <c r="C2482" s="6" t="s">
        <v>110</v>
      </c>
      <c r="D2482" s="6" t="s">
        <v>10508</v>
      </c>
      <c r="E2482" s="8" t="s">
        <v>63</v>
      </c>
      <c r="F2482" s="8">
        <v>0</v>
      </c>
      <c r="G2482" s="8">
        <v>3</v>
      </c>
      <c r="H2482" s="6" t="s">
        <v>344</v>
      </c>
      <c r="I2482" s="184" t="s">
        <v>11392</v>
      </c>
      <c r="J2482" s="184" t="s">
        <v>11392</v>
      </c>
      <c r="K2482" s="184" t="s">
        <v>11391</v>
      </c>
      <c r="L2482" s="8">
        <v>14</v>
      </c>
      <c r="M2482" s="116"/>
      <c r="P24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&lt;tr&gt;&lt;td&gt;61701-3000&lt;/td&gt;&lt;td&gt;Guardrail system MB4, type 2, class A steel posts&lt;/td&gt;&lt;td&gt;m&lt;/td&gt;&lt;td&gt;GUARDRAIL SYSTEM MB4, TYPE 2, CLASS A STEEL POSTS&lt;/td&gt;&lt;td&gt;LNFT&lt;/td&gt;&lt;td&gt;0&lt;/td&gt;&lt;td&gt;3&lt;/td&gt;&lt;td&gt;N&lt;/td&gt;&lt;td&gt; &lt;/td&gt;&lt;td&gt;&lt;/td&gt;&lt;/tr&gt;</v>
      </c>
      <c r="Q2482" s="106" t="str">
        <f>IF(PayItems[[#This Row],[Date Added / Modified]]&gt;0,TEXT(PayItems[[#This Row],[Date Added / Modified]],"m/d/yyy"),"")</f>
        <v/>
      </c>
    </row>
    <row r="2483" spans="1:17" x14ac:dyDescent="0.3">
      <c r="A2483" s="6" t="s">
        <v>5448</v>
      </c>
      <c r="B2483" s="6" t="s">
        <v>10238</v>
      </c>
      <c r="C2483" s="6" t="s">
        <v>110</v>
      </c>
      <c r="D2483" s="6" t="s">
        <v>10509</v>
      </c>
      <c r="E2483" s="8" t="s">
        <v>63</v>
      </c>
      <c r="F2483" s="8">
        <v>0</v>
      </c>
      <c r="G2483" s="8">
        <v>3</v>
      </c>
      <c r="H2483" s="6" t="s">
        <v>344</v>
      </c>
      <c r="I2483" s="184" t="s">
        <v>11392</v>
      </c>
      <c r="J2483" s="184" t="s">
        <v>11392</v>
      </c>
      <c r="K2483" s="184" t="s">
        <v>11391</v>
      </c>
      <c r="L2483" s="8">
        <v>14</v>
      </c>
      <c r="M2483" s="116"/>
      <c r="P24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&lt;tr&gt;&lt;td&gt;61701-3050&lt;/td&gt;&lt;td&gt;Guardrail system MB4, type 2, class A wood posts&lt;/td&gt;&lt;td&gt;m&lt;/td&gt;&lt;td&gt;GUARDRAIL SYSTEM MB4, TYPE 2, CLASS A WOOD POSTS&lt;/td&gt;&lt;td&gt;LNFT&lt;/td&gt;&lt;td&gt;0&lt;/td&gt;&lt;td&gt;3&lt;/td&gt;&lt;td&gt;N&lt;/td&gt;&lt;td&gt; &lt;/td&gt;&lt;td&gt;&lt;/td&gt;&lt;/tr&gt;</v>
      </c>
      <c r="Q2483" s="106" t="str">
        <f>IF(PayItems[[#This Row],[Date Added / Modified]]&gt;0,TEXT(PayItems[[#This Row],[Date Added / Modified]],"m/d/yyy"),"")</f>
        <v/>
      </c>
    </row>
    <row r="2484" spans="1:17" x14ac:dyDescent="0.3">
      <c r="A2484" s="6" t="s">
        <v>5449</v>
      </c>
      <c r="B2484" s="6" t="s">
        <v>10239</v>
      </c>
      <c r="C2484" s="6" t="s">
        <v>110</v>
      </c>
      <c r="D2484" s="6" t="s">
        <v>10510</v>
      </c>
      <c r="E2484" s="8" t="s">
        <v>63</v>
      </c>
      <c r="F2484" s="8">
        <v>0</v>
      </c>
      <c r="G2484" s="8">
        <v>3</v>
      </c>
      <c r="H2484" s="6" t="s">
        <v>344</v>
      </c>
      <c r="I2484" s="184" t="s">
        <v>11392</v>
      </c>
      <c r="J2484" s="184" t="s">
        <v>11392</v>
      </c>
      <c r="K2484" s="184" t="s">
        <v>11391</v>
      </c>
      <c r="L2484" s="8">
        <v>14</v>
      </c>
      <c r="M2484" s="116"/>
      <c r="P24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&lt;tr&gt;&lt;td&gt;61701-3100&lt;/td&gt;&lt;td&gt;Guardrail system MB4, type 2, class A steel or wood posts&lt;/td&gt;&lt;td&gt;m&lt;/td&gt;&lt;td&gt;GUARDRAIL SYSTEM MB4, TYPE 2, CLASS A STEEL OR WOOD POSTS&lt;/td&gt;&lt;td&gt;LNFT&lt;/td&gt;&lt;td&gt;0&lt;/td&gt;&lt;td&gt;3&lt;/td&gt;&lt;td&gt;N&lt;/td&gt;&lt;td&gt; &lt;/td&gt;&lt;td&gt;&lt;/td&gt;&lt;/tr&gt;</v>
      </c>
      <c r="Q2484" s="106" t="str">
        <f>IF(PayItems[[#This Row],[Date Added / Modified]]&gt;0,TEXT(PayItems[[#This Row],[Date Added / Modified]],"m/d/yyy"),"")</f>
        <v/>
      </c>
    </row>
    <row r="2485" spans="1:17" x14ac:dyDescent="0.3">
      <c r="A2485" s="6" t="s">
        <v>5450</v>
      </c>
      <c r="B2485" s="6" t="s">
        <v>10240</v>
      </c>
      <c r="C2485" s="6" t="s">
        <v>110</v>
      </c>
      <c r="D2485" s="6" t="s">
        <v>10511</v>
      </c>
      <c r="E2485" s="8" t="s">
        <v>63</v>
      </c>
      <c r="F2485" s="8">
        <v>0</v>
      </c>
      <c r="G2485" s="8">
        <v>3</v>
      </c>
      <c r="H2485" s="6" t="s">
        <v>344</v>
      </c>
      <c r="I2485" s="184" t="s">
        <v>11392</v>
      </c>
      <c r="J2485" s="184" t="s">
        <v>11392</v>
      </c>
      <c r="K2485" s="184" t="s">
        <v>11391</v>
      </c>
      <c r="L2485" s="8">
        <v>14</v>
      </c>
      <c r="M2485" s="116"/>
      <c r="P24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&lt;tr&gt;&lt;td&gt;61701-3150&lt;/td&gt;&lt;td&gt;Guardrail system MB4, type 2, class B steel posts&lt;/td&gt;&lt;td&gt;m&lt;/td&gt;&lt;td&gt;GUARDRAIL SYSTEM MB4, TYPE 2, CLASS B STEEL POSTS&lt;/td&gt;&lt;td&gt;LNFT&lt;/td&gt;&lt;td&gt;0&lt;/td&gt;&lt;td&gt;3&lt;/td&gt;&lt;td&gt;N&lt;/td&gt;&lt;td&gt; &lt;/td&gt;&lt;td&gt;&lt;/td&gt;&lt;/tr&gt;</v>
      </c>
      <c r="Q2485" s="106" t="str">
        <f>IF(PayItems[[#This Row],[Date Added / Modified]]&gt;0,TEXT(PayItems[[#This Row],[Date Added / Modified]],"m/d/yyy"),"")</f>
        <v/>
      </c>
    </row>
    <row r="2486" spans="1:17" x14ac:dyDescent="0.3">
      <c r="A2486" s="6" t="s">
        <v>5451</v>
      </c>
      <c r="B2486" s="6" t="s">
        <v>10241</v>
      </c>
      <c r="C2486" s="6" t="s">
        <v>110</v>
      </c>
      <c r="D2486" s="6" t="s">
        <v>10512</v>
      </c>
      <c r="E2486" s="8" t="s">
        <v>63</v>
      </c>
      <c r="F2486" s="8">
        <v>0</v>
      </c>
      <c r="G2486" s="8">
        <v>3</v>
      </c>
      <c r="H2486" s="6" t="s">
        <v>344</v>
      </c>
      <c r="I2486" s="184" t="s">
        <v>11392</v>
      </c>
      <c r="J2486" s="184" t="s">
        <v>11392</v>
      </c>
      <c r="K2486" s="184" t="s">
        <v>11391</v>
      </c>
      <c r="L2486" s="8">
        <v>14</v>
      </c>
      <c r="M2486" s="116"/>
      <c r="P24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&lt;tr&gt;&lt;td&gt;61701-3200&lt;/td&gt;&lt;td&gt;Guardrail system MB4, type 2, class B wood posts&lt;/td&gt;&lt;td&gt;m&lt;/td&gt;&lt;td&gt;GUARDRAIL SYSTEM MB4, TYPE 2, CLASS B WOOD POSTS&lt;/td&gt;&lt;td&gt;LNFT&lt;/td&gt;&lt;td&gt;0&lt;/td&gt;&lt;td&gt;3&lt;/td&gt;&lt;td&gt;N&lt;/td&gt;&lt;td&gt; &lt;/td&gt;&lt;td&gt;&lt;/td&gt;&lt;/tr&gt;</v>
      </c>
      <c r="Q2486" s="106" t="str">
        <f>IF(PayItems[[#This Row],[Date Added / Modified]]&gt;0,TEXT(PayItems[[#This Row],[Date Added / Modified]],"m/d/yyy"),"")</f>
        <v/>
      </c>
    </row>
    <row r="2487" spans="1:17" x14ac:dyDescent="0.3">
      <c r="A2487" s="6" t="s">
        <v>5452</v>
      </c>
      <c r="B2487" s="6" t="s">
        <v>10242</v>
      </c>
      <c r="C2487" s="6" t="s">
        <v>110</v>
      </c>
      <c r="D2487" s="6" t="s">
        <v>10513</v>
      </c>
      <c r="E2487" s="8" t="s">
        <v>63</v>
      </c>
      <c r="F2487" s="8">
        <v>0</v>
      </c>
      <c r="G2487" s="8">
        <v>3</v>
      </c>
      <c r="H2487" s="6" t="s">
        <v>344</v>
      </c>
      <c r="I2487" s="184" t="s">
        <v>11392</v>
      </c>
      <c r="J2487" s="184" t="s">
        <v>11392</v>
      </c>
      <c r="K2487" s="184" t="s">
        <v>11391</v>
      </c>
      <c r="L2487" s="8">
        <v>14</v>
      </c>
      <c r="M2487" s="116"/>
      <c r="P24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&lt;tr&gt;&lt;td&gt;61701-3250&lt;/td&gt;&lt;td&gt;Guardrail system MB4, type 2, class B steel or wood posts&lt;/td&gt;&lt;td&gt;m&lt;/td&gt;&lt;td&gt;GUARDRAIL SYSTEM MB4, TYPE 2, CLASS B STEEL OR WOOD POSTS&lt;/td&gt;&lt;td&gt;LNFT&lt;/td&gt;&lt;td&gt;0&lt;/td&gt;&lt;td&gt;3&lt;/td&gt;&lt;td&gt;N&lt;/td&gt;&lt;td&gt; &lt;/td&gt;&lt;td&gt;&lt;/td&gt;&lt;/tr&gt;</v>
      </c>
      <c r="Q2487" s="106" t="str">
        <f>IF(PayItems[[#This Row],[Date Added / Modified]]&gt;0,TEXT(PayItems[[#This Row],[Date Added / Modified]],"m/d/yyy"),"")</f>
        <v/>
      </c>
    </row>
    <row r="2488" spans="1:17" x14ac:dyDescent="0.3">
      <c r="A2488" s="6" t="s">
        <v>5453</v>
      </c>
      <c r="B2488" s="6" t="s">
        <v>10243</v>
      </c>
      <c r="C2488" s="6" t="s">
        <v>110</v>
      </c>
      <c r="D2488" s="6" t="s">
        <v>10514</v>
      </c>
      <c r="E2488" s="8" t="s">
        <v>63</v>
      </c>
      <c r="F2488" s="8">
        <v>0</v>
      </c>
      <c r="G2488" s="8">
        <v>3</v>
      </c>
      <c r="H2488" s="6" t="s">
        <v>344</v>
      </c>
      <c r="I2488" s="184" t="s">
        <v>11392</v>
      </c>
      <c r="J2488" s="184" t="s">
        <v>11392</v>
      </c>
      <c r="K2488" s="184" t="s">
        <v>11391</v>
      </c>
      <c r="L2488" s="8">
        <v>14</v>
      </c>
      <c r="M2488" s="116"/>
      <c r="P24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&lt;tr&gt;&lt;td&gt;61701-3300&lt;/td&gt;&lt;td&gt;Guardrail system MB4, type 3, class A steel posts&lt;/td&gt;&lt;td&gt;m&lt;/td&gt;&lt;td&gt;GUARDRAIL SYSTEM MB4, TYPE 3, CLASS A STEEL POSTS&lt;/td&gt;&lt;td&gt;LNFT&lt;/td&gt;&lt;td&gt;0&lt;/td&gt;&lt;td&gt;3&lt;/td&gt;&lt;td&gt;N&lt;/td&gt;&lt;td&gt; &lt;/td&gt;&lt;td&gt;&lt;/td&gt;&lt;/tr&gt;</v>
      </c>
      <c r="Q2488" s="106" t="str">
        <f>IF(PayItems[[#This Row],[Date Added / Modified]]&gt;0,TEXT(PayItems[[#This Row],[Date Added / Modified]],"m/d/yyy"),"")</f>
        <v/>
      </c>
    </row>
    <row r="2489" spans="1:17" x14ac:dyDescent="0.3">
      <c r="A2489" s="6" t="s">
        <v>5454</v>
      </c>
      <c r="B2489" s="6" t="s">
        <v>10244</v>
      </c>
      <c r="C2489" s="6" t="s">
        <v>110</v>
      </c>
      <c r="D2489" s="6" t="s">
        <v>10515</v>
      </c>
      <c r="E2489" s="8" t="s">
        <v>63</v>
      </c>
      <c r="F2489" s="8">
        <v>0</v>
      </c>
      <c r="G2489" s="8">
        <v>3</v>
      </c>
      <c r="H2489" s="6" t="s">
        <v>344</v>
      </c>
      <c r="I2489" s="184" t="s">
        <v>11392</v>
      </c>
      <c r="J2489" s="184" t="s">
        <v>11392</v>
      </c>
      <c r="K2489" s="184" t="s">
        <v>11391</v>
      </c>
      <c r="L2489" s="8">
        <v>14</v>
      </c>
      <c r="M2489" s="116"/>
      <c r="P24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&lt;tr&gt;&lt;td&gt;61701-3350&lt;/td&gt;&lt;td&gt;Guardrail system MB4, type 3, class A wood posts&lt;/td&gt;&lt;td&gt;m&lt;/td&gt;&lt;td&gt;GUARDRAIL SYSTEM MB4, TYPE 3, CLASS A WOOD POSTS&lt;/td&gt;&lt;td&gt;LNFT&lt;/td&gt;&lt;td&gt;0&lt;/td&gt;&lt;td&gt;3&lt;/td&gt;&lt;td&gt;N&lt;/td&gt;&lt;td&gt; &lt;/td&gt;&lt;td&gt;&lt;/td&gt;&lt;/tr&gt;</v>
      </c>
      <c r="Q2489" s="106" t="str">
        <f>IF(PayItems[[#This Row],[Date Added / Modified]]&gt;0,TEXT(PayItems[[#This Row],[Date Added / Modified]],"m/d/yyy"),"")</f>
        <v/>
      </c>
    </row>
    <row r="2490" spans="1:17" x14ac:dyDescent="0.3">
      <c r="A2490" s="6" t="s">
        <v>5455</v>
      </c>
      <c r="B2490" s="6" t="s">
        <v>10245</v>
      </c>
      <c r="C2490" s="6" t="s">
        <v>110</v>
      </c>
      <c r="D2490" s="6" t="s">
        <v>10516</v>
      </c>
      <c r="E2490" s="8" t="s">
        <v>63</v>
      </c>
      <c r="F2490" s="8">
        <v>0</v>
      </c>
      <c r="G2490" s="8">
        <v>3</v>
      </c>
      <c r="H2490" s="6" t="s">
        <v>344</v>
      </c>
      <c r="I2490" s="184" t="s">
        <v>11392</v>
      </c>
      <c r="J2490" s="184" t="s">
        <v>11392</v>
      </c>
      <c r="K2490" s="184" t="s">
        <v>11391</v>
      </c>
      <c r="L2490" s="8">
        <v>14</v>
      </c>
      <c r="M2490" s="116"/>
      <c r="P24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&lt;tr&gt;&lt;td&gt;61701-3400&lt;/td&gt;&lt;td&gt;Guardrail system MB4, type 3, class A steel or wood posts&lt;/td&gt;&lt;td&gt;m&lt;/td&gt;&lt;td&gt;GUARDRAIL SYSTEM MB4, TYPE 3, CLASS A STEEL OR WOOD POSTS&lt;/td&gt;&lt;td&gt;LNFT&lt;/td&gt;&lt;td&gt;0&lt;/td&gt;&lt;td&gt;3&lt;/td&gt;&lt;td&gt;N&lt;/td&gt;&lt;td&gt; &lt;/td&gt;&lt;td&gt;&lt;/td&gt;&lt;/tr&gt;</v>
      </c>
      <c r="Q2490" s="106" t="str">
        <f>IF(PayItems[[#This Row],[Date Added / Modified]]&gt;0,TEXT(PayItems[[#This Row],[Date Added / Modified]],"m/d/yyy"),"")</f>
        <v/>
      </c>
    </row>
    <row r="2491" spans="1:17" x14ac:dyDescent="0.3">
      <c r="A2491" s="6" t="s">
        <v>5456</v>
      </c>
      <c r="B2491" s="6" t="s">
        <v>10246</v>
      </c>
      <c r="C2491" s="6" t="s">
        <v>110</v>
      </c>
      <c r="D2491" s="6" t="s">
        <v>10517</v>
      </c>
      <c r="E2491" s="8" t="s">
        <v>63</v>
      </c>
      <c r="F2491" s="8">
        <v>0</v>
      </c>
      <c r="G2491" s="8">
        <v>3</v>
      </c>
      <c r="H2491" s="6" t="s">
        <v>344</v>
      </c>
      <c r="I2491" s="184" t="s">
        <v>11392</v>
      </c>
      <c r="J2491" s="184" t="s">
        <v>11392</v>
      </c>
      <c r="K2491" s="184" t="s">
        <v>11391</v>
      </c>
      <c r="L2491" s="8">
        <v>14</v>
      </c>
      <c r="M2491" s="116"/>
      <c r="P24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&lt;tr&gt;&lt;td&gt;61701-3450&lt;/td&gt;&lt;td&gt;Guardrail system MB4, type 3, class B steel posts&lt;/td&gt;&lt;td&gt;m&lt;/td&gt;&lt;td&gt;GUARDRAIL SYSTEM MB4, TYPE 3, CLASS B STEEL POSTS&lt;/td&gt;&lt;td&gt;LNFT&lt;/td&gt;&lt;td&gt;0&lt;/td&gt;&lt;td&gt;3&lt;/td&gt;&lt;td&gt;N&lt;/td&gt;&lt;td&gt; &lt;/td&gt;&lt;td&gt;&lt;/td&gt;&lt;/tr&gt;</v>
      </c>
      <c r="Q2491" s="106" t="str">
        <f>IF(PayItems[[#This Row],[Date Added / Modified]]&gt;0,TEXT(PayItems[[#This Row],[Date Added / Modified]],"m/d/yyy"),"")</f>
        <v/>
      </c>
    </row>
    <row r="2492" spans="1:17" x14ac:dyDescent="0.3">
      <c r="A2492" s="6" t="s">
        <v>5457</v>
      </c>
      <c r="B2492" s="6" t="s">
        <v>10247</v>
      </c>
      <c r="C2492" s="6" t="s">
        <v>110</v>
      </c>
      <c r="D2492" s="6" t="s">
        <v>10518</v>
      </c>
      <c r="E2492" s="8" t="s">
        <v>63</v>
      </c>
      <c r="F2492" s="8">
        <v>0</v>
      </c>
      <c r="G2492" s="8">
        <v>3</v>
      </c>
      <c r="H2492" s="6" t="s">
        <v>344</v>
      </c>
      <c r="I2492" s="184" t="s">
        <v>11392</v>
      </c>
      <c r="J2492" s="184" t="s">
        <v>11392</v>
      </c>
      <c r="K2492" s="184" t="s">
        <v>11391</v>
      </c>
      <c r="L2492" s="8">
        <v>14</v>
      </c>
      <c r="M2492" s="116"/>
      <c r="P24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&lt;tr&gt;&lt;td&gt;61701-3500&lt;/td&gt;&lt;td&gt;Guardrail system MB4, type 3, class B wood posts&lt;/td&gt;&lt;td&gt;m&lt;/td&gt;&lt;td&gt;GUARDRAIL SYSTEM MB4, TYPE 3, CLASS B WOOD POSTS&lt;/td&gt;&lt;td&gt;LNFT&lt;/td&gt;&lt;td&gt;0&lt;/td&gt;&lt;td&gt;3&lt;/td&gt;&lt;td&gt;N&lt;/td&gt;&lt;td&gt; &lt;/td&gt;&lt;td&gt;&lt;/td&gt;&lt;/tr&gt;</v>
      </c>
      <c r="Q2492" s="106" t="str">
        <f>IF(PayItems[[#This Row],[Date Added / Modified]]&gt;0,TEXT(PayItems[[#This Row],[Date Added / Modified]],"m/d/yyy"),"")</f>
        <v/>
      </c>
    </row>
    <row r="2493" spans="1:17" x14ac:dyDescent="0.3">
      <c r="A2493" s="6" t="s">
        <v>5458</v>
      </c>
      <c r="B2493" s="6" t="s">
        <v>10248</v>
      </c>
      <c r="C2493" s="6" t="s">
        <v>110</v>
      </c>
      <c r="D2493" s="6" t="s">
        <v>10519</v>
      </c>
      <c r="E2493" s="8" t="s">
        <v>63</v>
      </c>
      <c r="F2493" s="8">
        <v>0</v>
      </c>
      <c r="G2493" s="8">
        <v>3</v>
      </c>
      <c r="H2493" s="6" t="s">
        <v>344</v>
      </c>
      <c r="I2493" s="184" t="s">
        <v>11392</v>
      </c>
      <c r="J2493" s="184" t="s">
        <v>11392</v>
      </c>
      <c r="K2493" s="184" t="s">
        <v>11391</v>
      </c>
      <c r="L2493" s="8">
        <v>14</v>
      </c>
      <c r="M2493" s="116"/>
      <c r="P24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&lt;tr&gt;&lt;td&gt;61701-3550&lt;/td&gt;&lt;td&gt;Guardrail system MB4, type 3, class B steel or wood posts&lt;/td&gt;&lt;td&gt;m&lt;/td&gt;&lt;td&gt;GUARDRAIL SYSTEM MB4, TYPE 3, CLASS B STEEL OR WOOD POSTS&lt;/td&gt;&lt;td&gt;LNFT&lt;/td&gt;&lt;td&gt;0&lt;/td&gt;&lt;td&gt;3&lt;/td&gt;&lt;td&gt;N&lt;/td&gt;&lt;td&gt; &lt;/td&gt;&lt;td&gt;&lt;/td&gt;&lt;/tr&gt;</v>
      </c>
      <c r="Q2493" s="106" t="str">
        <f>IF(PayItems[[#This Row],[Date Added / Modified]]&gt;0,TEXT(PayItems[[#This Row],[Date Added / Modified]],"m/d/yyy"),"")</f>
        <v/>
      </c>
    </row>
    <row r="2494" spans="1:17" x14ac:dyDescent="0.3">
      <c r="A2494" s="6" t="s">
        <v>5459</v>
      </c>
      <c r="B2494" s="6" t="s">
        <v>10249</v>
      </c>
      <c r="C2494" s="6" t="s">
        <v>110</v>
      </c>
      <c r="D2494" s="6" t="s">
        <v>10520</v>
      </c>
      <c r="E2494" s="8" t="s">
        <v>63</v>
      </c>
      <c r="F2494" s="8">
        <v>0</v>
      </c>
      <c r="G2494" s="8">
        <v>3</v>
      </c>
      <c r="H2494" s="6" t="s">
        <v>344</v>
      </c>
      <c r="I2494" s="184" t="s">
        <v>11392</v>
      </c>
      <c r="J2494" s="184" t="s">
        <v>11392</v>
      </c>
      <c r="K2494" s="184" t="s">
        <v>11391</v>
      </c>
      <c r="L2494" s="8">
        <v>14</v>
      </c>
      <c r="M2494" s="116"/>
      <c r="O2494" s="108" t="s">
        <v>10785</v>
      </c>
      <c r="P24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&lt;tr&gt;&lt;td&gt;61701-3600&lt;/td&gt;&lt;td&gt;Guardrail system MB4, type 4, class A steel posts&lt;/td&gt;&lt;td&gt;m&lt;/td&gt;&lt;td&gt;GUARDRAIL SYSTEM MB4, TYPE 4, CLASS A STEEL POSTS&lt;/td&gt;&lt;td&gt;LNFT&lt;/td&gt;&lt;td&gt;0&lt;/td&gt;&lt;td&gt;3&lt;/td&gt;&lt;td&gt;N&lt;/td&gt;&lt;td&gt; &lt;/td&gt;&lt;td&gt;Safety:  Do NOT use!  For next FP - DELETE pay item?&lt;/td&gt;&lt;/tr&gt;</v>
      </c>
      <c r="Q2494" s="106" t="str">
        <f>IF(PayItems[[#This Row],[Date Added / Modified]]&gt;0,TEXT(PayItems[[#This Row],[Date Added / Modified]],"m/d/yyy"),"")</f>
        <v/>
      </c>
    </row>
    <row r="2495" spans="1:17" x14ac:dyDescent="0.3">
      <c r="A2495" s="6" t="s">
        <v>5460</v>
      </c>
      <c r="B2495" s="6" t="s">
        <v>10250</v>
      </c>
      <c r="C2495" s="6" t="s">
        <v>110</v>
      </c>
      <c r="D2495" s="6" t="s">
        <v>10521</v>
      </c>
      <c r="E2495" s="8" t="s">
        <v>63</v>
      </c>
      <c r="F2495" s="8">
        <v>0</v>
      </c>
      <c r="G2495" s="8">
        <v>3</v>
      </c>
      <c r="H2495" s="6" t="s">
        <v>344</v>
      </c>
      <c r="I2495" s="184" t="s">
        <v>11392</v>
      </c>
      <c r="J2495" s="184" t="s">
        <v>11392</v>
      </c>
      <c r="K2495" s="184" t="s">
        <v>11391</v>
      </c>
      <c r="L2495" s="8">
        <v>14</v>
      </c>
      <c r="M2495" s="116"/>
      <c r="O2495" s="108" t="s">
        <v>10785</v>
      </c>
      <c r="P24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&lt;tr&gt;&lt;td&gt;61701-3650&lt;/td&gt;&lt;td&gt;Guardrail system MB4, type 4, class A wood posts&lt;/td&gt;&lt;td&gt;m&lt;/td&gt;&lt;td&gt;GUARDRAIL SYSTEM MB4, TYPE 4, CLASS A WOOD POSTS&lt;/td&gt;&lt;td&gt;LNFT&lt;/td&gt;&lt;td&gt;0&lt;/td&gt;&lt;td&gt;3&lt;/td&gt;&lt;td&gt;N&lt;/td&gt;&lt;td&gt; &lt;/td&gt;&lt;td&gt;Safety:  Do NOT use!  For next FP - DELETE pay item?&lt;/td&gt;&lt;/tr&gt;</v>
      </c>
      <c r="Q2495" s="106" t="str">
        <f>IF(PayItems[[#This Row],[Date Added / Modified]]&gt;0,TEXT(PayItems[[#This Row],[Date Added / Modified]],"m/d/yyy"),"")</f>
        <v/>
      </c>
    </row>
    <row r="2496" spans="1:17" x14ac:dyDescent="0.3">
      <c r="A2496" s="6" t="s">
        <v>5461</v>
      </c>
      <c r="B2496" s="6" t="s">
        <v>10251</v>
      </c>
      <c r="C2496" s="6" t="s">
        <v>110</v>
      </c>
      <c r="D2496" s="6" t="s">
        <v>10522</v>
      </c>
      <c r="E2496" s="8" t="s">
        <v>63</v>
      </c>
      <c r="F2496" s="8">
        <v>0</v>
      </c>
      <c r="G2496" s="8">
        <v>3</v>
      </c>
      <c r="H2496" s="6" t="s">
        <v>344</v>
      </c>
      <c r="I2496" s="184" t="s">
        <v>11392</v>
      </c>
      <c r="J2496" s="184" t="s">
        <v>11392</v>
      </c>
      <c r="K2496" s="184" t="s">
        <v>11391</v>
      </c>
      <c r="L2496" s="8">
        <v>14</v>
      </c>
      <c r="M2496" s="116"/>
      <c r="O2496" s="108" t="s">
        <v>10785</v>
      </c>
      <c r="P24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&lt;tr&gt;&lt;td&gt;61701-3700&lt;/td&gt;&lt;td&gt;Guardrail system MB4, type 4, class A steel or wood posts&lt;/td&gt;&lt;td&gt;m&lt;/td&gt;&lt;td&gt;GUARDRAIL SYSTEM MB4, TYPE 4, CLASS A STEEL OR WOOD POSTS&lt;/td&gt;&lt;td&gt;LNFT&lt;/td&gt;&lt;td&gt;0&lt;/td&gt;&lt;td&gt;3&lt;/td&gt;&lt;td&gt;N&lt;/td&gt;&lt;td&gt; &lt;/td&gt;&lt;td&gt;Safety:  Do NOT use!  For next FP - DELETE pay item?&lt;/td&gt;&lt;/tr&gt;</v>
      </c>
      <c r="Q2496" s="106" t="str">
        <f>IF(PayItems[[#This Row],[Date Added / Modified]]&gt;0,TEXT(PayItems[[#This Row],[Date Added / Modified]],"m/d/yyy"),"")</f>
        <v/>
      </c>
    </row>
    <row r="2497" spans="1:17" x14ac:dyDescent="0.3">
      <c r="A2497" s="6" t="s">
        <v>5462</v>
      </c>
      <c r="B2497" s="6" t="s">
        <v>10252</v>
      </c>
      <c r="C2497" s="6" t="s">
        <v>110</v>
      </c>
      <c r="D2497" s="6" t="s">
        <v>10523</v>
      </c>
      <c r="E2497" s="8" t="s">
        <v>63</v>
      </c>
      <c r="F2497" s="8">
        <v>0</v>
      </c>
      <c r="G2497" s="8">
        <v>3</v>
      </c>
      <c r="H2497" s="6" t="s">
        <v>344</v>
      </c>
      <c r="I2497" s="184" t="s">
        <v>11392</v>
      </c>
      <c r="J2497" s="184" t="s">
        <v>11392</v>
      </c>
      <c r="K2497" s="184" t="s">
        <v>11391</v>
      </c>
      <c r="L2497" s="8">
        <v>14</v>
      </c>
      <c r="M2497" s="116"/>
      <c r="P24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&lt;tr&gt;&lt;td&gt;61701-3750&lt;/td&gt;&lt;td&gt;Guardrail system MB4, type 4, class B steel posts&lt;/td&gt;&lt;td&gt;m&lt;/td&gt;&lt;td&gt;GUARDRAIL SYSTEM MB4, TYPE 4, CLASS B STEEL POSTS&lt;/td&gt;&lt;td&gt;LNFT&lt;/td&gt;&lt;td&gt;0&lt;/td&gt;&lt;td&gt;3&lt;/td&gt;&lt;td&gt;N&lt;/td&gt;&lt;td&gt; &lt;/td&gt;&lt;td&gt;&lt;/td&gt;&lt;/tr&gt;</v>
      </c>
      <c r="Q2497" s="106" t="str">
        <f>IF(PayItems[[#This Row],[Date Added / Modified]]&gt;0,TEXT(PayItems[[#This Row],[Date Added / Modified]],"m/d/yyy"),"")</f>
        <v/>
      </c>
    </row>
    <row r="2498" spans="1:17" x14ac:dyDescent="0.3">
      <c r="A2498" s="6" t="s">
        <v>5463</v>
      </c>
      <c r="B2498" s="6" t="s">
        <v>10253</v>
      </c>
      <c r="C2498" s="6" t="s">
        <v>110</v>
      </c>
      <c r="D2498" s="6" t="s">
        <v>10524</v>
      </c>
      <c r="E2498" s="8" t="s">
        <v>63</v>
      </c>
      <c r="F2498" s="8">
        <v>0</v>
      </c>
      <c r="G2498" s="8">
        <v>3</v>
      </c>
      <c r="H2498" s="6" t="s">
        <v>344</v>
      </c>
      <c r="I2498" s="184" t="s">
        <v>11392</v>
      </c>
      <c r="J2498" s="184" t="s">
        <v>11392</v>
      </c>
      <c r="K2498" s="184" t="s">
        <v>11391</v>
      </c>
      <c r="L2498" s="8">
        <v>14</v>
      </c>
      <c r="M2498" s="116"/>
      <c r="P24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&lt;tr&gt;&lt;td&gt;61701-3800&lt;/td&gt;&lt;td&gt;Guardrail system MB4, type 4, class B wood posts&lt;/td&gt;&lt;td&gt;m&lt;/td&gt;&lt;td&gt;GUARDRAIL SYSTEM MB4, TYPE 4, CLASS B WOOD POSTS&lt;/td&gt;&lt;td&gt;LNFT&lt;/td&gt;&lt;td&gt;0&lt;/td&gt;&lt;td&gt;3&lt;/td&gt;&lt;td&gt;N&lt;/td&gt;&lt;td&gt; &lt;/td&gt;&lt;td&gt;&lt;/td&gt;&lt;/tr&gt;</v>
      </c>
      <c r="Q2498" s="106" t="str">
        <f>IF(PayItems[[#This Row],[Date Added / Modified]]&gt;0,TEXT(PayItems[[#This Row],[Date Added / Modified]],"m/d/yyy"),"")</f>
        <v/>
      </c>
    </row>
    <row r="2499" spans="1:17" x14ac:dyDescent="0.3">
      <c r="A2499" s="6" t="s">
        <v>5464</v>
      </c>
      <c r="B2499" s="6" t="s">
        <v>10254</v>
      </c>
      <c r="C2499" s="6" t="s">
        <v>110</v>
      </c>
      <c r="D2499" s="6" t="s">
        <v>10525</v>
      </c>
      <c r="E2499" s="8" t="s">
        <v>63</v>
      </c>
      <c r="F2499" s="8">
        <v>0</v>
      </c>
      <c r="G2499" s="8">
        <v>3</v>
      </c>
      <c r="H2499" s="6" t="s">
        <v>344</v>
      </c>
      <c r="I2499" s="184" t="s">
        <v>11392</v>
      </c>
      <c r="J2499" s="184" t="s">
        <v>11392</v>
      </c>
      <c r="K2499" s="184" t="s">
        <v>11391</v>
      </c>
      <c r="L2499" s="8">
        <v>14</v>
      </c>
      <c r="M2499" s="116"/>
      <c r="P24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&lt;tr&gt;&lt;td&gt;61701-3850&lt;/td&gt;&lt;td&gt;Guardrail system MB4, type 4, class B steel or wood posts&lt;/td&gt;&lt;td&gt;m&lt;/td&gt;&lt;td&gt;GUARDRAIL SYSTEM MB4, TYPE 4, CLASS B STEEL OR WOOD POSTS&lt;/td&gt;&lt;td&gt;LNFT&lt;/td&gt;&lt;td&gt;0&lt;/td&gt;&lt;td&gt;3&lt;/td&gt;&lt;td&gt;N&lt;/td&gt;&lt;td&gt; &lt;/td&gt;&lt;td&gt;&lt;/td&gt;&lt;/tr&gt;</v>
      </c>
      <c r="Q2499" s="106" t="str">
        <f>IF(PayItems[[#This Row],[Date Added / Modified]]&gt;0,TEXT(PayItems[[#This Row],[Date Added / Modified]],"m/d/yyy"),"")</f>
        <v/>
      </c>
    </row>
    <row r="2500" spans="1:17" x14ac:dyDescent="0.3">
      <c r="A2500" s="6" t="s">
        <v>5465</v>
      </c>
      <c r="B2500" s="6" t="s">
        <v>5466</v>
      </c>
      <c r="C2500" s="6" t="s">
        <v>110</v>
      </c>
      <c r="D2500" s="6" t="s">
        <v>5467</v>
      </c>
      <c r="E2500" s="8" t="s">
        <v>63</v>
      </c>
      <c r="F2500" s="8">
        <v>0</v>
      </c>
      <c r="G2500" s="8">
        <v>3</v>
      </c>
      <c r="H2500" s="6" t="s">
        <v>344</v>
      </c>
      <c r="I2500" s="184" t="s">
        <v>11392</v>
      </c>
      <c r="J2500" s="184" t="s">
        <v>11392</v>
      </c>
      <c r="K2500" s="184" t="s">
        <v>11391</v>
      </c>
      <c r="L2500" s="8">
        <v>14</v>
      </c>
      <c r="M2500" s="116"/>
      <c r="P25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&lt;tr&gt;&lt;td&gt;61701-3900&lt;/td&gt;&lt;td&gt;Guardrail system SBTA&lt;/td&gt;&lt;td&gt;m&lt;/td&gt;&lt;td&gt;GUARDRAIL SYSTEM SBTA&lt;/td&gt;&lt;td&gt;LNFT&lt;/td&gt;&lt;td&gt;0&lt;/td&gt;&lt;td&gt;3&lt;/td&gt;&lt;td&gt;N&lt;/td&gt;&lt;td&gt; &lt;/td&gt;&lt;td&gt;&lt;/td&gt;&lt;/tr&gt;</v>
      </c>
      <c r="Q2500" s="106" t="str">
        <f>IF(PayItems[[#This Row],[Date Added / Modified]]&gt;0,TEXT(PayItems[[#This Row],[Date Added / Modified]],"m/d/yyy"),"")</f>
        <v/>
      </c>
    </row>
    <row r="2501" spans="1:17" x14ac:dyDescent="0.3">
      <c r="A2501" s="6" t="s">
        <v>5468</v>
      </c>
      <c r="B2501" s="6" t="s">
        <v>9927</v>
      </c>
      <c r="C2501" s="6" t="s">
        <v>110</v>
      </c>
      <c r="D2501" s="6" t="s">
        <v>9928</v>
      </c>
      <c r="E2501" s="8" t="s">
        <v>63</v>
      </c>
      <c r="F2501" s="8">
        <v>0</v>
      </c>
      <c r="G2501" s="8">
        <v>3</v>
      </c>
      <c r="H2501" s="6" t="s">
        <v>344</v>
      </c>
      <c r="I2501" s="184" t="s">
        <v>11392</v>
      </c>
      <c r="J2501" s="184" t="s">
        <v>11392</v>
      </c>
      <c r="K2501" s="184" t="s">
        <v>11391</v>
      </c>
      <c r="L2501" s="8">
        <v>14</v>
      </c>
      <c r="M2501" s="116"/>
      <c r="P25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&lt;tr&gt;&lt;td&gt;61701-3950&lt;/td&gt;&lt;td&gt;Guardrail system SBTA, Merritt Parkway Guiderail&lt;/td&gt;&lt;td&gt;m&lt;/td&gt;&lt;td&gt;GUARDRAIL SYSTEM SBTA, MERRITT PARKWAY GUIDERAIL&lt;/td&gt;&lt;td&gt;LNFT&lt;/td&gt;&lt;td&gt;0&lt;/td&gt;&lt;td&gt;3&lt;/td&gt;&lt;td&gt;N&lt;/td&gt;&lt;td&gt; &lt;/td&gt;&lt;td&gt;&lt;/td&gt;&lt;/tr&gt;</v>
      </c>
      <c r="Q2501" s="106" t="str">
        <f>IF(PayItems[[#This Row],[Date Added / Modified]]&gt;0,TEXT(PayItems[[#This Row],[Date Added / Modified]],"m/d/yyy"),"")</f>
        <v/>
      </c>
    </row>
    <row r="2502" spans="1:17" x14ac:dyDescent="0.3">
      <c r="A2502" s="6" t="s">
        <v>5469</v>
      </c>
      <c r="B2502" s="6" t="s">
        <v>5470</v>
      </c>
      <c r="C2502" s="6" t="s">
        <v>110</v>
      </c>
      <c r="D2502" s="6" t="s">
        <v>5471</v>
      </c>
      <c r="E2502" s="8" t="s">
        <v>63</v>
      </c>
      <c r="F2502" s="8">
        <v>0</v>
      </c>
      <c r="G2502" s="8">
        <v>3</v>
      </c>
      <c r="H2502" s="6" t="s">
        <v>344</v>
      </c>
      <c r="I2502" s="184" t="s">
        <v>11392</v>
      </c>
      <c r="J2502" s="184" t="s">
        <v>11392</v>
      </c>
      <c r="K2502" s="184" t="s">
        <v>11391</v>
      </c>
      <c r="L2502" s="8">
        <v>14</v>
      </c>
      <c r="M2502" s="116"/>
      <c r="P25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&lt;tr&gt;&lt;td&gt;61701-4000&lt;/td&gt;&lt;td&gt;Guardrail system SBTB&lt;/td&gt;&lt;td&gt;m&lt;/td&gt;&lt;td&gt;GUARDRAIL SYSTEM SBTB&lt;/td&gt;&lt;td&gt;LNFT&lt;/td&gt;&lt;td&gt;0&lt;/td&gt;&lt;td&gt;3&lt;/td&gt;&lt;td&gt;N&lt;/td&gt;&lt;td&gt; &lt;/td&gt;&lt;td&gt;&lt;/td&gt;&lt;/tr&gt;</v>
      </c>
      <c r="Q2502" s="106" t="str">
        <f>IF(PayItems[[#This Row],[Date Added / Modified]]&gt;0,TEXT(PayItems[[#This Row],[Date Added / Modified]],"m/d/yyy"),"")</f>
        <v/>
      </c>
    </row>
    <row r="2503" spans="1:17" x14ac:dyDescent="0.3">
      <c r="A2503" s="6" t="s">
        <v>5472</v>
      </c>
      <c r="B2503" s="6" t="s">
        <v>9929</v>
      </c>
      <c r="C2503" s="6" t="s">
        <v>110</v>
      </c>
      <c r="D2503" s="6" t="s">
        <v>9930</v>
      </c>
      <c r="E2503" s="8" t="s">
        <v>63</v>
      </c>
      <c r="F2503" s="8">
        <v>0</v>
      </c>
      <c r="G2503" s="8">
        <v>3</v>
      </c>
      <c r="H2503" s="6" t="s">
        <v>344</v>
      </c>
      <c r="I2503" s="184" t="s">
        <v>11392</v>
      </c>
      <c r="J2503" s="184" t="s">
        <v>11392</v>
      </c>
      <c r="K2503" s="184" t="s">
        <v>11391</v>
      </c>
      <c r="L2503" s="8">
        <v>14</v>
      </c>
      <c r="M2503" s="116"/>
      <c r="P25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&lt;tr&gt;&lt;td&gt;61701-4010&lt;/td&gt;&lt;td&gt;Guardrail system SBTB, Merritt Parkway Guiderail&lt;/td&gt;&lt;td&gt;m&lt;/td&gt;&lt;td&gt;GUARDRAIL SYSTEM SBTB, MERRITT PARKWAY GUIDERAIL&lt;/td&gt;&lt;td&gt;LNFT&lt;/td&gt;&lt;td&gt;0&lt;/td&gt;&lt;td&gt;3&lt;/td&gt;&lt;td&gt;N&lt;/td&gt;&lt;td&gt; &lt;/td&gt;&lt;td&gt;&lt;/td&gt;&lt;/tr&gt;</v>
      </c>
      <c r="Q2503" s="106" t="str">
        <f>IF(PayItems[[#This Row],[Date Added / Modified]]&gt;0,TEXT(PayItems[[#This Row],[Date Added / Modified]],"m/d/yyy"),"")</f>
        <v/>
      </c>
    </row>
    <row r="2504" spans="1:17" x14ac:dyDescent="0.3">
      <c r="A2504" s="6" t="s">
        <v>5473</v>
      </c>
      <c r="B2504" s="6" t="s">
        <v>5474</v>
      </c>
      <c r="C2504" s="6" t="s">
        <v>110</v>
      </c>
      <c r="D2504" s="6" t="s">
        <v>5475</v>
      </c>
      <c r="E2504" s="8" t="s">
        <v>63</v>
      </c>
      <c r="F2504" s="8">
        <v>0</v>
      </c>
      <c r="G2504" s="8">
        <v>3</v>
      </c>
      <c r="H2504" s="6" t="s">
        <v>344</v>
      </c>
      <c r="I2504" s="184" t="s">
        <v>11392</v>
      </c>
      <c r="J2504" s="184" t="s">
        <v>11392</v>
      </c>
      <c r="K2504" s="184" t="s">
        <v>11391</v>
      </c>
      <c r="L2504" s="8">
        <v>14</v>
      </c>
      <c r="M2504" s="116"/>
      <c r="P25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&lt;tr&gt;&lt;td&gt;61701-4020&lt;/td&gt;&lt;td&gt;Guardrail system SBTC&lt;/td&gt;&lt;td&gt;m&lt;/td&gt;&lt;td&gt;GUARDRAIL SYSTEM SBTC&lt;/td&gt;&lt;td&gt;LNFT&lt;/td&gt;&lt;td&gt;0&lt;/td&gt;&lt;td&gt;3&lt;/td&gt;&lt;td&gt;N&lt;/td&gt;&lt;td&gt; &lt;/td&gt;&lt;td&gt;&lt;/td&gt;&lt;/tr&gt;</v>
      </c>
      <c r="Q2504" s="106" t="str">
        <f>IF(PayItems[[#This Row],[Date Added / Modified]]&gt;0,TEXT(PayItems[[#This Row],[Date Added / Modified]],"m/d/yyy"),"")</f>
        <v/>
      </c>
    </row>
    <row r="2505" spans="1:17" x14ac:dyDescent="0.3">
      <c r="A2505" s="6" t="s">
        <v>5476</v>
      </c>
      <c r="B2505" s="6" t="s">
        <v>5477</v>
      </c>
      <c r="C2505" s="6" t="s">
        <v>110</v>
      </c>
      <c r="D2505" s="6" t="s">
        <v>5478</v>
      </c>
      <c r="E2505" s="8" t="s">
        <v>63</v>
      </c>
      <c r="F2505" s="8">
        <v>0</v>
      </c>
      <c r="G2505" s="8">
        <v>3</v>
      </c>
      <c r="H2505" s="6" t="s">
        <v>344</v>
      </c>
      <c r="I2505" s="184" t="s">
        <v>11392</v>
      </c>
      <c r="J2505" s="184" t="s">
        <v>11392</v>
      </c>
      <c r="K2505" s="184" t="s">
        <v>11391</v>
      </c>
      <c r="L2505" s="8">
        <v>14</v>
      </c>
      <c r="M2505" s="116"/>
      <c r="P25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&lt;tr&gt;&lt;td&gt;61701-4050&lt;/td&gt;&lt;td&gt;Guardrail system MBSBTB&lt;/td&gt;&lt;td&gt;m&lt;/td&gt;&lt;td&gt;GUARDRAIL SYSTEM MBSBTB&lt;/td&gt;&lt;td&gt;LNFT&lt;/td&gt;&lt;td&gt;0&lt;/td&gt;&lt;td&gt;3&lt;/td&gt;&lt;td&gt;N&lt;/td&gt;&lt;td&gt; &lt;/td&gt;&lt;td&gt;&lt;/td&gt;&lt;/tr&gt;</v>
      </c>
      <c r="Q2505" s="106" t="str">
        <f>IF(PayItems[[#This Row],[Date Added / Modified]]&gt;0,TEXT(PayItems[[#This Row],[Date Added / Modified]],"m/d/yyy"),"")</f>
        <v/>
      </c>
    </row>
    <row r="2506" spans="1:17" x14ac:dyDescent="0.3">
      <c r="A2506" s="6" t="s">
        <v>5479</v>
      </c>
      <c r="B2506" s="6" t="s">
        <v>5480</v>
      </c>
      <c r="C2506" s="6" t="s">
        <v>110</v>
      </c>
      <c r="D2506" s="6" t="s">
        <v>5481</v>
      </c>
      <c r="E2506" s="8" t="s">
        <v>63</v>
      </c>
      <c r="F2506" s="8">
        <v>0</v>
      </c>
      <c r="G2506" s="8">
        <v>3</v>
      </c>
      <c r="H2506" s="6" t="s">
        <v>344</v>
      </c>
      <c r="I2506" s="184" t="s">
        <v>11392</v>
      </c>
      <c r="J2506" s="184" t="s">
        <v>11392</v>
      </c>
      <c r="K2506" s="184" t="s">
        <v>11391</v>
      </c>
      <c r="L2506" s="8">
        <v>14</v>
      </c>
      <c r="M2506" s="116"/>
      <c r="P25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&lt;tr&gt;&lt;td&gt;61701-4100&lt;/td&gt;&lt;td&gt;Guardrail system CRG, type 2, class A&lt;/td&gt;&lt;td&gt;m&lt;/td&gt;&lt;td&gt;GUARDRAIL SYSTEM CRG, TYPE 2, CLASS A&lt;/td&gt;&lt;td&gt;LNFT&lt;/td&gt;&lt;td&gt;0&lt;/td&gt;&lt;td&gt;3&lt;/td&gt;&lt;td&gt;N&lt;/td&gt;&lt;td&gt; &lt;/td&gt;&lt;td&gt;&lt;/td&gt;&lt;/tr&gt;</v>
      </c>
      <c r="Q2506" s="106" t="str">
        <f>IF(PayItems[[#This Row],[Date Added / Modified]]&gt;0,TEXT(PayItems[[#This Row],[Date Added / Modified]],"m/d/yyy"),"")</f>
        <v/>
      </c>
    </row>
    <row r="2507" spans="1:17" x14ac:dyDescent="0.3">
      <c r="A2507" s="6" t="s">
        <v>5482</v>
      </c>
      <c r="B2507" s="6" t="s">
        <v>5483</v>
      </c>
      <c r="C2507" s="6" t="s">
        <v>110</v>
      </c>
      <c r="D2507" s="6" t="s">
        <v>5484</v>
      </c>
      <c r="E2507" s="8" t="s">
        <v>63</v>
      </c>
      <c r="F2507" s="8">
        <v>0</v>
      </c>
      <c r="G2507" s="8">
        <v>3</v>
      </c>
      <c r="H2507" s="6" t="s">
        <v>344</v>
      </c>
      <c r="I2507" s="184" t="s">
        <v>11392</v>
      </c>
      <c r="J2507" s="184" t="s">
        <v>11392</v>
      </c>
      <c r="K2507" s="184" t="s">
        <v>11391</v>
      </c>
      <c r="L2507" s="8">
        <v>14</v>
      </c>
      <c r="M2507" s="116"/>
      <c r="P25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&lt;tr&gt;&lt;td&gt;61701-4150&lt;/td&gt;&lt;td&gt;Guardrail system CRG, type 2, class B&lt;/td&gt;&lt;td&gt;m&lt;/td&gt;&lt;td&gt;GUARDRAIL SYSTEM CRG, TYPE 2, CLASS B&lt;/td&gt;&lt;td&gt;LNFT&lt;/td&gt;&lt;td&gt;0&lt;/td&gt;&lt;td&gt;3&lt;/td&gt;&lt;td&gt;N&lt;/td&gt;&lt;td&gt; &lt;/td&gt;&lt;td&gt;&lt;/td&gt;&lt;/tr&gt;</v>
      </c>
      <c r="Q2507" s="106" t="str">
        <f>IF(PayItems[[#This Row],[Date Added / Modified]]&gt;0,TEXT(PayItems[[#This Row],[Date Added / Modified]],"m/d/yyy"),"")</f>
        <v/>
      </c>
    </row>
    <row r="2508" spans="1:17" x14ac:dyDescent="0.3">
      <c r="A2508" s="6" t="s">
        <v>5485</v>
      </c>
      <c r="B2508" s="6" t="s">
        <v>5486</v>
      </c>
      <c r="C2508" s="6" t="s">
        <v>110</v>
      </c>
      <c r="D2508" s="6" t="s">
        <v>5487</v>
      </c>
      <c r="E2508" s="8" t="s">
        <v>63</v>
      </c>
      <c r="F2508" s="8">
        <v>0</v>
      </c>
      <c r="G2508" s="8">
        <v>3</v>
      </c>
      <c r="H2508" s="6" t="s">
        <v>344</v>
      </c>
      <c r="I2508" s="184" t="s">
        <v>11392</v>
      </c>
      <c r="J2508" s="184" t="s">
        <v>11392</v>
      </c>
      <c r="K2508" s="184" t="s">
        <v>11391</v>
      </c>
      <c r="L2508" s="8">
        <v>14</v>
      </c>
      <c r="M2508" s="116"/>
      <c r="P25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&lt;tr&gt;&lt;td&gt;61701-4200&lt;/td&gt;&lt;td&gt;Guardrail system CRG, type 3, class A&lt;/td&gt;&lt;td&gt;m&lt;/td&gt;&lt;td&gt;GUARDRAIL SYSTEM CRG, TYPE 3, CLASS A&lt;/td&gt;&lt;td&gt;LNFT&lt;/td&gt;&lt;td&gt;0&lt;/td&gt;&lt;td&gt;3&lt;/td&gt;&lt;td&gt;N&lt;/td&gt;&lt;td&gt; &lt;/td&gt;&lt;td&gt;&lt;/td&gt;&lt;/tr&gt;</v>
      </c>
      <c r="Q2508" s="106" t="str">
        <f>IF(PayItems[[#This Row],[Date Added / Modified]]&gt;0,TEXT(PayItems[[#This Row],[Date Added / Modified]],"m/d/yyy"),"")</f>
        <v/>
      </c>
    </row>
    <row r="2509" spans="1:17" x14ac:dyDescent="0.3">
      <c r="A2509" s="6" t="s">
        <v>5488</v>
      </c>
      <c r="B2509" s="6" t="s">
        <v>5489</v>
      </c>
      <c r="C2509" s="6" t="s">
        <v>110</v>
      </c>
      <c r="D2509" s="6" t="s">
        <v>5490</v>
      </c>
      <c r="E2509" s="8" t="s">
        <v>63</v>
      </c>
      <c r="F2509" s="8">
        <v>0</v>
      </c>
      <c r="G2509" s="8">
        <v>3</v>
      </c>
      <c r="H2509" s="6" t="s">
        <v>344</v>
      </c>
      <c r="I2509" s="184" t="s">
        <v>11392</v>
      </c>
      <c r="J2509" s="184" t="s">
        <v>11392</v>
      </c>
      <c r="K2509" s="184" t="s">
        <v>11391</v>
      </c>
      <c r="L2509" s="8">
        <v>14</v>
      </c>
      <c r="M2509" s="116"/>
      <c r="P25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&lt;tr&gt;&lt;td&gt;61701-4250&lt;/td&gt;&lt;td&gt;Guardrail system CRG, type 3, class B&lt;/td&gt;&lt;td&gt;m&lt;/td&gt;&lt;td&gt;GUARDRAIL SYSTEM CRG, TYPE 3, CLASS B&lt;/td&gt;&lt;td&gt;LNFT&lt;/td&gt;&lt;td&gt;0&lt;/td&gt;&lt;td&gt;3&lt;/td&gt;&lt;td&gt;N&lt;/td&gt;&lt;td&gt; &lt;/td&gt;&lt;td&gt;&lt;/td&gt;&lt;/tr&gt;</v>
      </c>
      <c r="Q2509" s="106" t="str">
        <f>IF(PayItems[[#This Row],[Date Added / Modified]]&gt;0,TEXT(PayItems[[#This Row],[Date Added / Modified]],"m/d/yyy"),"")</f>
        <v/>
      </c>
    </row>
    <row r="2510" spans="1:17" x14ac:dyDescent="0.3">
      <c r="A2510" s="6" t="s">
        <v>5491</v>
      </c>
      <c r="B2510" s="6" t="s">
        <v>5492</v>
      </c>
      <c r="C2510" s="6" t="s">
        <v>110</v>
      </c>
      <c r="D2510" s="6" t="s">
        <v>5493</v>
      </c>
      <c r="E2510" s="8" t="s">
        <v>63</v>
      </c>
      <c r="F2510" s="8">
        <v>0</v>
      </c>
      <c r="G2510" s="8">
        <v>3</v>
      </c>
      <c r="H2510" s="6" t="s">
        <v>344</v>
      </c>
      <c r="I2510" s="184" t="s">
        <v>11392</v>
      </c>
      <c r="J2510" s="184" t="s">
        <v>11392</v>
      </c>
      <c r="K2510" s="184" t="s">
        <v>11391</v>
      </c>
      <c r="L2510" s="8">
        <v>14</v>
      </c>
      <c r="M2510" s="116"/>
      <c r="O2510" s="108" t="s">
        <v>10785</v>
      </c>
      <c r="P25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&lt;tr&gt;&lt;td&gt;61701-4300&lt;/td&gt;&lt;td&gt;Guardrail system CRG, type 4, class A&lt;/td&gt;&lt;td&gt;m&lt;/td&gt;&lt;td&gt;GUARDRAIL SYSTEM CRG, TYPE 4, CLASS A&lt;/td&gt;&lt;td&gt;LNFT&lt;/td&gt;&lt;td&gt;0&lt;/td&gt;&lt;td&gt;3&lt;/td&gt;&lt;td&gt;N&lt;/td&gt;&lt;td&gt; &lt;/td&gt;&lt;td&gt;Safety:  Do NOT use!  For next FP - DELETE pay item?&lt;/td&gt;&lt;/tr&gt;</v>
      </c>
      <c r="Q2510" s="106" t="str">
        <f>IF(PayItems[[#This Row],[Date Added / Modified]]&gt;0,TEXT(PayItems[[#This Row],[Date Added / Modified]],"m/d/yyy"),"")</f>
        <v/>
      </c>
    </row>
    <row r="2511" spans="1:17" x14ac:dyDescent="0.3">
      <c r="A2511" s="6" t="s">
        <v>5494</v>
      </c>
      <c r="B2511" s="6" t="s">
        <v>5495</v>
      </c>
      <c r="C2511" s="6" t="s">
        <v>110</v>
      </c>
      <c r="D2511" s="6" t="s">
        <v>5496</v>
      </c>
      <c r="E2511" s="8" t="s">
        <v>63</v>
      </c>
      <c r="F2511" s="8">
        <v>0</v>
      </c>
      <c r="G2511" s="8">
        <v>3</v>
      </c>
      <c r="H2511" s="6" t="s">
        <v>344</v>
      </c>
      <c r="I2511" s="184" t="s">
        <v>11392</v>
      </c>
      <c r="J2511" s="184" t="s">
        <v>11392</v>
      </c>
      <c r="K2511" s="184" t="s">
        <v>11391</v>
      </c>
      <c r="L2511" s="8">
        <v>14</v>
      </c>
      <c r="M2511" s="116"/>
      <c r="P25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&lt;tr&gt;&lt;td&gt;61701-4350&lt;/td&gt;&lt;td&gt;Guardrail system CRG, type 4, class B&lt;/td&gt;&lt;td&gt;m&lt;/td&gt;&lt;td&gt;GUARDRAIL SYSTEM CRG, TYPE 4, CLASS B&lt;/td&gt;&lt;td&gt;LNFT&lt;/td&gt;&lt;td&gt;0&lt;/td&gt;&lt;td&gt;3&lt;/td&gt;&lt;td&gt;N&lt;/td&gt;&lt;td&gt; &lt;/td&gt;&lt;td&gt;&lt;/td&gt;&lt;/tr&gt;</v>
      </c>
      <c r="Q2511" s="106" t="str">
        <f>IF(PayItems[[#This Row],[Date Added / Modified]]&gt;0,TEXT(PayItems[[#This Row],[Date Added / Modified]],"m/d/yyy"),"")</f>
        <v/>
      </c>
    </row>
    <row r="2512" spans="1:17" x14ac:dyDescent="0.3">
      <c r="A2512" s="6" t="s">
        <v>5497</v>
      </c>
      <c r="B2512" s="6" t="s">
        <v>5498</v>
      </c>
      <c r="C2512" s="6" t="s">
        <v>110</v>
      </c>
      <c r="D2512" s="6" t="s">
        <v>5499</v>
      </c>
      <c r="E2512" s="8" t="s">
        <v>63</v>
      </c>
      <c r="F2512" s="8">
        <v>0</v>
      </c>
      <c r="G2512" s="8">
        <v>3</v>
      </c>
      <c r="H2512" s="6" t="s">
        <v>344</v>
      </c>
      <c r="I2512" s="184" t="s">
        <v>11392</v>
      </c>
      <c r="J2512" s="184" t="s">
        <v>11392</v>
      </c>
      <c r="K2512" s="184" t="s">
        <v>11391</v>
      </c>
      <c r="L2512" s="8">
        <v>14</v>
      </c>
      <c r="M2512" s="116"/>
      <c r="P25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&lt;tr&gt;&lt;td&gt;61701-4400&lt;/td&gt;&lt;td&gt;Guardrail system SBLG&lt;/td&gt;&lt;td&gt;m&lt;/td&gt;&lt;td&gt;GUARDRAIL SYSTEM SBLG&lt;/td&gt;&lt;td&gt;LNFT&lt;/td&gt;&lt;td&gt;0&lt;/td&gt;&lt;td&gt;3&lt;/td&gt;&lt;td&gt;N&lt;/td&gt;&lt;td&gt; &lt;/td&gt;&lt;td&gt;&lt;/td&gt;&lt;/tr&gt;</v>
      </c>
      <c r="Q2512" s="106" t="str">
        <f>IF(PayItems[[#This Row],[Date Added / Modified]]&gt;0,TEXT(PayItems[[#This Row],[Date Added / Modified]],"m/d/yyy"),"")</f>
        <v/>
      </c>
    </row>
    <row r="2513" spans="1:17" x14ac:dyDescent="0.3">
      <c r="A2513" s="6" t="s">
        <v>5500</v>
      </c>
      <c r="B2513" s="6" t="s">
        <v>5501</v>
      </c>
      <c r="C2513" s="6" t="s">
        <v>110</v>
      </c>
      <c r="D2513" s="6" t="s">
        <v>5502</v>
      </c>
      <c r="E2513" s="8" t="s">
        <v>63</v>
      </c>
      <c r="F2513" s="8">
        <v>0</v>
      </c>
      <c r="G2513" s="8">
        <v>3</v>
      </c>
      <c r="H2513" s="6" t="s">
        <v>344</v>
      </c>
      <c r="I2513" s="184" t="s">
        <v>11392</v>
      </c>
      <c r="J2513" s="184" t="s">
        <v>11392</v>
      </c>
      <c r="K2513" s="184" t="s">
        <v>11391</v>
      </c>
      <c r="L2513" s="8">
        <v>14</v>
      </c>
      <c r="M2513" s="116"/>
      <c r="P25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&lt;tr&gt;&lt;td&gt;61701-4450&lt;/td&gt;&lt;td&gt;Guardrail system SBLG, removable rail&lt;/td&gt;&lt;td&gt;m&lt;/td&gt;&lt;td&gt;GUARDRAIL SYSTEM SBLG, REMOVABLE RAIL&lt;/td&gt;&lt;td&gt;LNFT&lt;/td&gt;&lt;td&gt;0&lt;/td&gt;&lt;td&gt;3&lt;/td&gt;&lt;td&gt;N&lt;/td&gt;&lt;td&gt; &lt;/td&gt;&lt;td&gt;&lt;/td&gt;&lt;/tr&gt;</v>
      </c>
      <c r="Q2513" s="106" t="str">
        <f>IF(PayItems[[#This Row],[Date Added / Modified]]&gt;0,TEXT(PayItems[[#This Row],[Date Added / Modified]],"m/d/yyy"),"")</f>
        <v/>
      </c>
    </row>
    <row r="2514" spans="1:17" x14ac:dyDescent="0.3">
      <c r="A2514" s="13" t="s">
        <v>9984</v>
      </c>
      <c r="B2514" s="34" t="s">
        <v>10255</v>
      </c>
      <c r="C2514" s="13" t="s">
        <v>110</v>
      </c>
      <c r="D2514" s="34" t="s">
        <v>10526</v>
      </c>
      <c r="E2514" s="33" t="s">
        <v>63</v>
      </c>
      <c r="F2514" s="35">
        <v>0</v>
      </c>
      <c r="G2514" s="35">
        <v>3</v>
      </c>
      <c r="H2514" t="s">
        <v>344</v>
      </c>
      <c r="I2514" s="184" t="s">
        <v>11392</v>
      </c>
      <c r="J2514" s="184" t="s">
        <v>11392</v>
      </c>
      <c r="K2514" s="184" t="s">
        <v>11391</v>
      </c>
      <c r="L2514" s="8">
        <v>14</v>
      </c>
      <c r="M2514" s="119">
        <v>41869</v>
      </c>
      <c r="N2514" s="106" t="s">
        <v>9977</v>
      </c>
      <c r="O2514" s="106"/>
      <c r="P25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&lt;tr&gt;&lt;td&gt;61701-4500&lt;/td&gt;&lt;td&gt;Guardrail system MGS, type 2, class A steel posts&lt;/td&gt;&lt;td&gt;m&lt;/td&gt;&lt;td&gt;GUARDRAIL SYSTEM MGS, TYPE 2, CLASS A STEEL POSTS&lt;/td&gt;&lt;td&gt;LNFT&lt;/td&gt;&lt;td&gt;0&lt;/td&gt;&lt;td&gt;3&lt;/td&gt;&lt;td&gt;N&lt;/td&gt;&lt;td&gt;8/18/2014&lt;/td&gt;&lt;td&gt;&lt;/td&gt;&lt;/tr&gt;</v>
      </c>
      <c r="Q2514" s="106" t="str">
        <f>IF(PayItems[[#This Row],[Date Added / Modified]]&gt;0,TEXT(PayItems[[#This Row],[Date Added / Modified]],"m/d/yyy"),"")</f>
        <v>8/18/2014</v>
      </c>
    </row>
    <row r="2515" spans="1:17" x14ac:dyDescent="0.3">
      <c r="A2515" s="13" t="s">
        <v>9985</v>
      </c>
      <c r="B2515" s="34" t="s">
        <v>10256</v>
      </c>
      <c r="C2515" s="13" t="s">
        <v>110</v>
      </c>
      <c r="D2515" s="34" t="s">
        <v>10527</v>
      </c>
      <c r="E2515" s="33" t="s">
        <v>63</v>
      </c>
      <c r="F2515" s="35">
        <v>0</v>
      </c>
      <c r="G2515" s="35">
        <v>3</v>
      </c>
      <c r="H2515" t="s">
        <v>344</v>
      </c>
      <c r="I2515" s="184" t="s">
        <v>11392</v>
      </c>
      <c r="J2515" s="184" t="s">
        <v>11392</v>
      </c>
      <c r="K2515" s="184" t="s">
        <v>11391</v>
      </c>
      <c r="L2515" s="8">
        <v>14</v>
      </c>
      <c r="M2515" s="119">
        <v>41869</v>
      </c>
      <c r="N2515" s="106" t="s">
        <v>9977</v>
      </c>
      <c r="O2515" s="106"/>
      <c r="P25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&lt;tr&gt;&lt;td&gt;61701-4550&lt;/td&gt;&lt;td&gt;Guardrail system MGS, type 2, class A wood posts&lt;/td&gt;&lt;td&gt;m&lt;/td&gt;&lt;td&gt;GUARDRAIL SYSTEM MGS, TYPE 2, CLASS A WOOD POSTS&lt;/td&gt;&lt;td&gt;LNFT&lt;/td&gt;&lt;td&gt;0&lt;/td&gt;&lt;td&gt;3&lt;/td&gt;&lt;td&gt;N&lt;/td&gt;&lt;td&gt;8/18/2014&lt;/td&gt;&lt;td&gt;&lt;/td&gt;&lt;/tr&gt;</v>
      </c>
      <c r="Q2515" s="106" t="str">
        <f>IF(PayItems[[#This Row],[Date Added / Modified]]&gt;0,TEXT(PayItems[[#This Row],[Date Added / Modified]],"m/d/yyy"),"")</f>
        <v>8/18/2014</v>
      </c>
    </row>
    <row r="2516" spans="1:17" x14ac:dyDescent="0.3">
      <c r="A2516" s="13" t="s">
        <v>9986</v>
      </c>
      <c r="B2516" s="34" t="s">
        <v>10257</v>
      </c>
      <c r="C2516" s="13" t="s">
        <v>110</v>
      </c>
      <c r="D2516" s="34" t="s">
        <v>10528</v>
      </c>
      <c r="E2516" s="33" t="s">
        <v>63</v>
      </c>
      <c r="F2516" s="35">
        <v>0</v>
      </c>
      <c r="G2516" s="35">
        <v>3</v>
      </c>
      <c r="H2516" t="s">
        <v>344</v>
      </c>
      <c r="I2516" s="184" t="s">
        <v>11392</v>
      </c>
      <c r="J2516" s="184" t="s">
        <v>11392</v>
      </c>
      <c r="K2516" s="184" t="s">
        <v>11391</v>
      </c>
      <c r="L2516" s="8">
        <v>14</v>
      </c>
      <c r="M2516" s="119">
        <v>41869</v>
      </c>
      <c r="N2516" s="106" t="s">
        <v>9977</v>
      </c>
      <c r="O2516" s="106"/>
      <c r="P25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&lt;tr&gt;&lt;td&gt;61701-4600&lt;/td&gt;&lt;td&gt;Guardrail system MGS, type 2, class A steel or wood posts&lt;/td&gt;&lt;td&gt;m&lt;/td&gt;&lt;td&gt;GUARDRAIL SYSTEM MGS, TYPE 2, CLASS A STEEL OR WOOD POSTS&lt;/td&gt;&lt;td&gt;LNFT&lt;/td&gt;&lt;td&gt;0&lt;/td&gt;&lt;td&gt;3&lt;/td&gt;&lt;td&gt;N&lt;/td&gt;&lt;td&gt;8/18/2014&lt;/td&gt;&lt;td&gt;&lt;/td&gt;&lt;/tr&gt;</v>
      </c>
      <c r="Q2516" s="106" t="str">
        <f>IF(PayItems[[#This Row],[Date Added / Modified]]&gt;0,TEXT(PayItems[[#This Row],[Date Added / Modified]],"m/d/yyy"),"")</f>
        <v>8/18/2014</v>
      </c>
    </row>
    <row r="2517" spans="1:17" x14ac:dyDescent="0.3">
      <c r="A2517" s="13" t="s">
        <v>9987</v>
      </c>
      <c r="B2517" s="34" t="s">
        <v>10258</v>
      </c>
      <c r="C2517" s="13" t="s">
        <v>110</v>
      </c>
      <c r="D2517" s="34" t="s">
        <v>10529</v>
      </c>
      <c r="E2517" s="33" t="s">
        <v>63</v>
      </c>
      <c r="F2517" s="35">
        <v>0</v>
      </c>
      <c r="G2517" s="35">
        <v>3</v>
      </c>
      <c r="H2517" t="s">
        <v>344</v>
      </c>
      <c r="I2517" s="184" t="s">
        <v>11392</v>
      </c>
      <c r="J2517" s="184" t="s">
        <v>11392</v>
      </c>
      <c r="K2517" s="184" t="s">
        <v>11391</v>
      </c>
      <c r="L2517" s="8">
        <v>14</v>
      </c>
      <c r="M2517" s="119">
        <v>41869</v>
      </c>
      <c r="N2517" s="106" t="s">
        <v>9977</v>
      </c>
      <c r="O2517" s="106"/>
      <c r="P25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&lt;tr&gt;&lt;td&gt;61701-4650&lt;/td&gt;&lt;td&gt;Guardrail system MGS, type 2, class B steel posts&lt;/td&gt;&lt;td&gt;m&lt;/td&gt;&lt;td&gt;GUARDRAIL SYSTEM MGS, TYPE 2, CLASS B STEEL POSTS&lt;/td&gt;&lt;td&gt;LNFT&lt;/td&gt;&lt;td&gt;0&lt;/td&gt;&lt;td&gt;3&lt;/td&gt;&lt;td&gt;N&lt;/td&gt;&lt;td&gt;8/18/2014&lt;/td&gt;&lt;td&gt;&lt;/td&gt;&lt;/tr&gt;</v>
      </c>
      <c r="Q2517" s="106" t="str">
        <f>IF(PayItems[[#This Row],[Date Added / Modified]]&gt;0,TEXT(PayItems[[#This Row],[Date Added / Modified]],"m/d/yyy"),"")</f>
        <v>8/18/2014</v>
      </c>
    </row>
    <row r="2518" spans="1:17" x14ac:dyDescent="0.3">
      <c r="A2518" s="13" t="s">
        <v>9988</v>
      </c>
      <c r="B2518" s="34" t="s">
        <v>10259</v>
      </c>
      <c r="C2518" s="13" t="s">
        <v>110</v>
      </c>
      <c r="D2518" s="34" t="s">
        <v>10530</v>
      </c>
      <c r="E2518" s="33" t="s">
        <v>63</v>
      </c>
      <c r="F2518" s="35">
        <v>0</v>
      </c>
      <c r="G2518" s="35">
        <v>3</v>
      </c>
      <c r="H2518" t="s">
        <v>344</v>
      </c>
      <c r="I2518" s="184" t="s">
        <v>11392</v>
      </c>
      <c r="J2518" s="184" t="s">
        <v>11392</v>
      </c>
      <c r="K2518" s="184" t="s">
        <v>11391</v>
      </c>
      <c r="L2518" s="8">
        <v>14</v>
      </c>
      <c r="M2518" s="119">
        <v>41869</v>
      </c>
      <c r="N2518" s="106" t="s">
        <v>9977</v>
      </c>
      <c r="O2518" s="106"/>
      <c r="P25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&lt;tr&gt;&lt;td&gt;61701-4700&lt;/td&gt;&lt;td&gt;Guardrail system MGS, type 2, class B wood posts&lt;/td&gt;&lt;td&gt;m&lt;/td&gt;&lt;td&gt;GUARDRAIL SYSTEM MGS, TYPE 2, CLASS B WOOD POSTS&lt;/td&gt;&lt;td&gt;LNFT&lt;/td&gt;&lt;td&gt;0&lt;/td&gt;&lt;td&gt;3&lt;/td&gt;&lt;td&gt;N&lt;/td&gt;&lt;td&gt;8/18/2014&lt;/td&gt;&lt;td&gt;&lt;/td&gt;&lt;/tr&gt;</v>
      </c>
      <c r="Q2518" s="106" t="str">
        <f>IF(PayItems[[#This Row],[Date Added / Modified]]&gt;0,TEXT(PayItems[[#This Row],[Date Added / Modified]],"m/d/yyy"),"")</f>
        <v>8/18/2014</v>
      </c>
    </row>
    <row r="2519" spans="1:17" x14ac:dyDescent="0.3">
      <c r="A2519" s="13" t="s">
        <v>9989</v>
      </c>
      <c r="B2519" s="34" t="s">
        <v>10260</v>
      </c>
      <c r="C2519" s="13" t="s">
        <v>110</v>
      </c>
      <c r="D2519" s="34" t="s">
        <v>10531</v>
      </c>
      <c r="E2519" s="33" t="s">
        <v>63</v>
      </c>
      <c r="F2519" s="35">
        <v>0</v>
      </c>
      <c r="G2519" s="35">
        <v>3</v>
      </c>
      <c r="H2519" t="s">
        <v>344</v>
      </c>
      <c r="I2519" s="184" t="s">
        <v>11392</v>
      </c>
      <c r="J2519" s="184" t="s">
        <v>11392</v>
      </c>
      <c r="K2519" s="184" t="s">
        <v>11391</v>
      </c>
      <c r="L2519" s="8">
        <v>14</v>
      </c>
      <c r="M2519" s="119">
        <v>41869</v>
      </c>
      <c r="N2519" s="106" t="s">
        <v>9977</v>
      </c>
      <c r="O2519" s="106"/>
      <c r="P25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&lt;tr&gt;&lt;td&gt;61701-4750&lt;/td&gt;&lt;td&gt;Guardrail system MGS, type 2, class B steel or wood posts&lt;/td&gt;&lt;td&gt;m&lt;/td&gt;&lt;td&gt;GUARDRAIL SYSTEM MGS, TYPE 2, CLASS B STEEL OR WOOD POSTS&lt;/td&gt;&lt;td&gt;LNFT&lt;/td&gt;&lt;td&gt;0&lt;/td&gt;&lt;td&gt;3&lt;/td&gt;&lt;td&gt;N&lt;/td&gt;&lt;td&gt;8/18/2014&lt;/td&gt;&lt;td&gt;&lt;/td&gt;&lt;/tr&gt;</v>
      </c>
      <c r="Q2519" s="106" t="str">
        <f>IF(PayItems[[#This Row],[Date Added / Modified]]&gt;0,TEXT(PayItems[[#This Row],[Date Added / Modified]],"m/d/yyy"),"")</f>
        <v>8/18/2014</v>
      </c>
    </row>
    <row r="2520" spans="1:17" x14ac:dyDescent="0.3">
      <c r="A2520" s="13" t="s">
        <v>9990</v>
      </c>
      <c r="B2520" s="34" t="s">
        <v>10261</v>
      </c>
      <c r="C2520" s="13" t="s">
        <v>110</v>
      </c>
      <c r="D2520" s="34" t="s">
        <v>10532</v>
      </c>
      <c r="E2520" s="33" t="s">
        <v>63</v>
      </c>
      <c r="F2520" s="35">
        <v>0</v>
      </c>
      <c r="G2520" s="35">
        <v>3</v>
      </c>
      <c r="H2520" t="s">
        <v>344</v>
      </c>
      <c r="I2520" s="184" t="s">
        <v>11392</v>
      </c>
      <c r="J2520" s="184" t="s">
        <v>11392</v>
      </c>
      <c r="K2520" s="184" t="s">
        <v>11391</v>
      </c>
      <c r="L2520" s="8">
        <v>14</v>
      </c>
      <c r="M2520" s="119">
        <v>41869</v>
      </c>
      <c r="N2520" s="106" t="s">
        <v>9977</v>
      </c>
      <c r="O2520" s="106"/>
      <c r="P25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&lt;tr&gt;&lt;td&gt;61701-4800&lt;/td&gt;&lt;td&gt;Guardrail system MGS, type 3, class A steel posts&lt;/td&gt;&lt;td&gt;m&lt;/td&gt;&lt;td&gt;GUARDRAIL SYSTEM MGS, TYPE 3, CLASS A STEEL POSTS&lt;/td&gt;&lt;td&gt;LNFT&lt;/td&gt;&lt;td&gt;0&lt;/td&gt;&lt;td&gt;3&lt;/td&gt;&lt;td&gt;N&lt;/td&gt;&lt;td&gt;8/18/2014&lt;/td&gt;&lt;td&gt;&lt;/td&gt;&lt;/tr&gt;</v>
      </c>
      <c r="Q2520" s="106" t="str">
        <f>IF(PayItems[[#This Row],[Date Added / Modified]]&gt;0,TEXT(PayItems[[#This Row],[Date Added / Modified]],"m/d/yyy"),"")</f>
        <v>8/18/2014</v>
      </c>
    </row>
    <row r="2521" spans="1:17" x14ac:dyDescent="0.3">
      <c r="A2521" s="13" t="s">
        <v>9991</v>
      </c>
      <c r="B2521" s="34" t="s">
        <v>10262</v>
      </c>
      <c r="C2521" s="13" t="s">
        <v>110</v>
      </c>
      <c r="D2521" s="34" t="s">
        <v>10533</v>
      </c>
      <c r="E2521" s="33" t="s">
        <v>63</v>
      </c>
      <c r="F2521" s="35">
        <v>0</v>
      </c>
      <c r="G2521" s="35">
        <v>3</v>
      </c>
      <c r="H2521" t="s">
        <v>344</v>
      </c>
      <c r="I2521" s="184" t="s">
        <v>11392</v>
      </c>
      <c r="J2521" s="184" t="s">
        <v>11392</v>
      </c>
      <c r="K2521" s="184" t="s">
        <v>11391</v>
      </c>
      <c r="L2521" s="8">
        <v>14</v>
      </c>
      <c r="M2521" s="119">
        <v>41869</v>
      </c>
      <c r="N2521" s="106" t="s">
        <v>9977</v>
      </c>
      <c r="O2521" s="106"/>
      <c r="P25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&lt;tr&gt;&lt;td&gt;61701-4850&lt;/td&gt;&lt;td&gt;Guardrail system MGS, type 3, class A wood posts&lt;/td&gt;&lt;td&gt;m&lt;/td&gt;&lt;td&gt;GUARDRAIL SYSTEM MGS, TYPE 3, CLASS A WOOD POSTS&lt;/td&gt;&lt;td&gt;LNFT&lt;/td&gt;&lt;td&gt;0&lt;/td&gt;&lt;td&gt;3&lt;/td&gt;&lt;td&gt;N&lt;/td&gt;&lt;td&gt;8/18/2014&lt;/td&gt;&lt;td&gt;&lt;/td&gt;&lt;/tr&gt;</v>
      </c>
      <c r="Q2521" s="106" t="str">
        <f>IF(PayItems[[#This Row],[Date Added / Modified]]&gt;0,TEXT(PayItems[[#This Row],[Date Added / Modified]],"m/d/yyy"),"")</f>
        <v>8/18/2014</v>
      </c>
    </row>
    <row r="2522" spans="1:17" x14ac:dyDescent="0.3">
      <c r="A2522" s="13" t="s">
        <v>9992</v>
      </c>
      <c r="B2522" s="34" t="s">
        <v>10263</v>
      </c>
      <c r="C2522" s="13" t="s">
        <v>110</v>
      </c>
      <c r="D2522" s="34" t="s">
        <v>10534</v>
      </c>
      <c r="E2522" s="33" t="s">
        <v>63</v>
      </c>
      <c r="F2522" s="35">
        <v>0</v>
      </c>
      <c r="G2522" s="35">
        <v>3</v>
      </c>
      <c r="H2522" t="s">
        <v>344</v>
      </c>
      <c r="I2522" s="184" t="s">
        <v>11392</v>
      </c>
      <c r="J2522" s="184" t="s">
        <v>11392</v>
      </c>
      <c r="K2522" s="184" t="s">
        <v>11391</v>
      </c>
      <c r="L2522" s="8">
        <v>14</v>
      </c>
      <c r="M2522" s="119">
        <v>41869</v>
      </c>
      <c r="N2522" s="106" t="s">
        <v>9977</v>
      </c>
      <c r="O2522" s="106"/>
      <c r="P25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&lt;tr&gt;&lt;td&gt;61701-4900&lt;/td&gt;&lt;td&gt;Guardrail system MGS, type 3, class A steel or wood posts&lt;/td&gt;&lt;td&gt;m&lt;/td&gt;&lt;td&gt;GUARDRAIL SYSTEM MGS, TYPE 3, CLASS A STEEL OR WOOD POSTS&lt;/td&gt;&lt;td&gt;LNFT&lt;/td&gt;&lt;td&gt;0&lt;/td&gt;&lt;td&gt;3&lt;/td&gt;&lt;td&gt;N&lt;/td&gt;&lt;td&gt;8/18/2014&lt;/td&gt;&lt;td&gt;&lt;/td&gt;&lt;/tr&gt;</v>
      </c>
      <c r="Q2522" s="106" t="str">
        <f>IF(PayItems[[#This Row],[Date Added / Modified]]&gt;0,TEXT(PayItems[[#This Row],[Date Added / Modified]],"m/d/yyy"),"")</f>
        <v>8/18/2014</v>
      </c>
    </row>
    <row r="2523" spans="1:17" x14ac:dyDescent="0.3">
      <c r="A2523" s="13" t="s">
        <v>9993</v>
      </c>
      <c r="B2523" s="34" t="s">
        <v>10264</v>
      </c>
      <c r="C2523" s="13" t="s">
        <v>110</v>
      </c>
      <c r="D2523" s="34" t="s">
        <v>10535</v>
      </c>
      <c r="E2523" s="33" t="s">
        <v>63</v>
      </c>
      <c r="F2523" s="35">
        <v>0</v>
      </c>
      <c r="G2523" s="35">
        <v>3</v>
      </c>
      <c r="H2523" t="s">
        <v>344</v>
      </c>
      <c r="I2523" s="184" t="s">
        <v>11392</v>
      </c>
      <c r="J2523" s="184" t="s">
        <v>11392</v>
      </c>
      <c r="K2523" s="184" t="s">
        <v>11391</v>
      </c>
      <c r="L2523" s="8">
        <v>14</v>
      </c>
      <c r="M2523" s="119">
        <v>41869</v>
      </c>
      <c r="N2523" s="106" t="s">
        <v>9977</v>
      </c>
      <c r="O2523" s="106"/>
      <c r="P25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&lt;tr&gt;&lt;td&gt;61701-4950&lt;/td&gt;&lt;td&gt;Guardrail system MGS, type 3, class B steel posts&lt;/td&gt;&lt;td&gt;m&lt;/td&gt;&lt;td&gt;GUARDRAIL SYSTEM MGS, TYPE 3, CLASS B STEEL POSTS&lt;/td&gt;&lt;td&gt;LNFT&lt;/td&gt;&lt;td&gt;0&lt;/td&gt;&lt;td&gt;3&lt;/td&gt;&lt;td&gt;N&lt;/td&gt;&lt;td&gt;8/18/2014&lt;/td&gt;&lt;td&gt;&lt;/td&gt;&lt;/tr&gt;</v>
      </c>
      <c r="Q2523" s="106" t="str">
        <f>IF(PayItems[[#This Row],[Date Added / Modified]]&gt;0,TEXT(PayItems[[#This Row],[Date Added / Modified]],"m/d/yyy"),"")</f>
        <v>8/18/2014</v>
      </c>
    </row>
    <row r="2524" spans="1:17" x14ac:dyDescent="0.3">
      <c r="A2524" s="13" t="s">
        <v>9994</v>
      </c>
      <c r="B2524" s="34" t="s">
        <v>10265</v>
      </c>
      <c r="C2524" s="13" t="s">
        <v>110</v>
      </c>
      <c r="D2524" s="34" t="s">
        <v>10536</v>
      </c>
      <c r="E2524" s="33" t="s">
        <v>63</v>
      </c>
      <c r="F2524" s="35">
        <v>0</v>
      </c>
      <c r="G2524" s="35">
        <v>3</v>
      </c>
      <c r="H2524" t="s">
        <v>344</v>
      </c>
      <c r="I2524" s="184" t="s">
        <v>11392</v>
      </c>
      <c r="J2524" s="184" t="s">
        <v>11392</v>
      </c>
      <c r="K2524" s="184" t="s">
        <v>11391</v>
      </c>
      <c r="L2524" s="8">
        <v>14</v>
      </c>
      <c r="M2524" s="119">
        <v>41869</v>
      </c>
      <c r="N2524" s="106" t="s">
        <v>9977</v>
      </c>
      <c r="O2524" s="106"/>
      <c r="P25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&lt;tr&gt;&lt;td&gt;61701-5000&lt;/td&gt;&lt;td&gt;Guardrail system MGS, type 3, class B wood posts&lt;/td&gt;&lt;td&gt;m&lt;/td&gt;&lt;td&gt;GUARDRAIL SYSTEM MGS, TYPE 3, CLASS B WOOD POSTS&lt;/td&gt;&lt;td&gt;LNFT&lt;/td&gt;&lt;td&gt;0&lt;/td&gt;&lt;td&gt;3&lt;/td&gt;&lt;td&gt;N&lt;/td&gt;&lt;td&gt;8/18/2014&lt;/td&gt;&lt;td&gt;&lt;/td&gt;&lt;/tr&gt;</v>
      </c>
      <c r="Q2524" s="106" t="str">
        <f>IF(PayItems[[#This Row],[Date Added / Modified]]&gt;0,TEXT(PayItems[[#This Row],[Date Added / Modified]],"m/d/yyy"),"")</f>
        <v>8/18/2014</v>
      </c>
    </row>
    <row r="2525" spans="1:17" x14ac:dyDescent="0.3">
      <c r="A2525" s="13" t="s">
        <v>9995</v>
      </c>
      <c r="B2525" s="34" t="s">
        <v>10266</v>
      </c>
      <c r="C2525" s="13" t="s">
        <v>110</v>
      </c>
      <c r="D2525" s="34" t="s">
        <v>10537</v>
      </c>
      <c r="E2525" s="33" t="s">
        <v>63</v>
      </c>
      <c r="F2525" s="35">
        <v>0</v>
      </c>
      <c r="G2525" s="35">
        <v>3</v>
      </c>
      <c r="H2525" t="s">
        <v>344</v>
      </c>
      <c r="I2525" s="184" t="s">
        <v>11392</v>
      </c>
      <c r="J2525" s="184" t="s">
        <v>11392</v>
      </c>
      <c r="K2525" s="184" t="s">
        <v>11391</v>
      </c>
      <c r="L2525" s="8">
        <v>14</v>
      </c>
      <c r="M2525" s="119">
        <v>41869</v>
      </c>
      <c r="N2525" s="106" t="s">
        <v>9977</v>
      </c>
      <c r="O2525" s="106"/>
      <c r="P25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&lt;tr&gt;&lt;td&gt;61701-5050&lt;/td&gt;&lt;td&gt;Guardrail system MGS, type 3, class B steel or wood posts&lt;/td&gt;&lt;td&gt;m&lt;/td&gt;&lt;td&gt;GUARDRAIL SYSTEM MGS, TYPE 3, CLASS B STEEL OR WOOD POSTS&lt;/td&gt;&lt;td&gt;LNFT&lt;/td&gt;&lt;td&gt;0&lt;/td&gt;&lt;td&gt;3&lt;/td&gt;&lt;td&gt;N&lt;/td&gt;&lt;td&gt;8/18/2014&lt;/td&gt;&lt;td&gt;&lt;/td&gt;&lt;/tr&gt;</v>
      </c>
      <c r="Q2525" s="106" t="str">
        <f>IF(PayItems[[#This Row],[Date Added / Modified]]&gt;0,TEXT(PayItems[[#This Row],[Date Added / Modified]],"m/d/yyy"),"")</f>
        <v>8/18/2014</v>
      </c>
    </row>
    <row r="2526" spans="1:17" x14ac:dyDescent="0.3">
      <c r="A2526" s="13" t="s">
        <v>9996</v>
      </c>
      <c r="B2526" s="34" t="s">
        <v>10267</v>
      </c>
      <c r="C2526" s="13" t="s">
        <v>110</v>
      </c>
      <c r="D2526" s="34" t="s">
        <v>10538</v>
      </c>
      <c r="E2526" s="33" t="s">
        <v>63</v>
      </c>
      <c r="F2526" s="35">
        <v>0</v>
      </c>
      <c r="G2526" s="35">
        <v>3</v>
      </c>
      <c r="H2526" t="s">
        <v>344</v>
      </c>
      <c r="I2526" s="184" t="s">
        <v>11392</v>
      </c>
      <c r="J2526" s="184" t="s">
        <v>11392</v>
      </c>
      <c r="K2526" s="184" t="s">
        <v>11391</v>
      </c>
      <c r="L2526" s="8">
        <v>14</v>
      </c>
      <c r="M2526" s="119">
        <v>41869</v>
      </c>
      <c r="N2526" s="106" t="s">
        <v>9977</v>
      </c>
      <c r="O2526" s="106"/>
      <c r="P25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&lt;tr&gt;&lt;td&gt;61701-5100&lt;/td&gt;&lt;td&gt;Guardrail system MGS, type 4, class B steel posts&lt;/td&gt;&lt;td&gt;m&lt;/td&gt;&lt;td&gt;GUARDRAIL SYSTEM MGS, TYPE 4, CLASS B STEEL POSTS&lt;/td&gt;&lt;td&gt;LNFT&lt;/td&gt;&lt;td&gt;0&lt;/td&gt;&lt;td&gt;3&lt;/td&gt;&lt;td&gt;N&lt;/td&gt;&lt;td&gt;8/18/2014&lt;/td&gt;&lt;td&gt;&lt;/td&gt;&lt;/tr&gt;</v>
      </c>
      <c r="Q2526" s="106" t="str">
        <f>IF(PayItems[[#This Row],[Date Added / Modified]]&gt;0,TEXT(PayItems[[#This Row],[Date Added / Modified]],"m/d/yyy"),"")</f>
        <v>8/18/2014</v>
      </c>
    </row>
    <row r="2527" spans="1:17" x14ac:dyDescent="0.3">
      <c r="A2527" s="13" t="s">
        <v>9997</v>
      </c>
      <c r="B2527" s="34" t="s">
        <v>10268</v>
      </c>
      <c r="C2527" s="13" t="s">
        <v>110</v>
      </c>
      <c r="D2527" s="34" t="s">
        <v>10539</v>
      </c>
      <c r="E2527" s="33" t="s">
        <v>63</v>
      </c>
      <c r="F2527" s="35">
        <v>0</v>
      </c>
      <c r="G2527" s="35">
        <v>3</v>
      </c>
      <c r="H2527" t="s">
        <v>344</v>
      </c>
      <c r="I2527" s="184" t="s">
        <v>11392</v>
      </c>
      <c r="J2527" s="184" t="s">
        <v>11392</v>
      </c>
      <c r="K2527" s="184" t="s">
        <v>11391</v>
      </c>
      <c r="L2527" s="8">
        <v>14</v>
      </c>
      <c r="M2527" s="119">
        <v>41869</v>
      </c>
      <c r="N2527" s="106" t="s">
        <v>9977</v>
      </c>
      <c r="O2527" s="106"/>
      <c r="P25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&lt;tr&gt;&lt;td&gt;61701-5150&lt;/td&gt;&lt;td&gt;Guardrail system MGS, type 4, class B wood posts&lt;/td&gt;&lt;td&gt;m&lt;/td&gt;&lt;td&gt;GUARDRAIL SYSTEM MGS, TYPE 4, CLASS B WOOD POSTS&lt;/td&gt;&lt;td&gt;LNFT&lt;/td&gt;&lt;td&gt;0&lt;/td&gt;&lt;td&gt;3&lt;/td&gt;&lt;td&gt;N&lt;/td&gt;&lt;td&gt;8/18/2014&lt;/td&gt;&lt;td&gt;&lt;/td&gt;&lt;/tr&gt;</v>
      </c>
      <c r="Q2527" s="106" t="str">
        <f>IF(PayItems[[#This Row],[Date Added / Modified]]&gt;0,TEXT(PayItems[[#This Row],[Date Added / Modified]],"m/d/yyy"),"")</f>
        <v>8/18/2014</v>
      </c>
    </row>
    <row r="2528" spans="1:17" x14ac:dyDescent="0.3">
      <c r="A2528" s="13" t="s">
        <v>9998</v>
      </c>
      <c r="B2528" s="34" t="s">
        <v>10269</v>
      </c>
      <c r="C2528" s="13" t="s">
        <v>110</v>
      </c>
      <c r="D2528" s="34" t="s">
        <v>10540</v>
      </c>
      <c r="E2528" s="33" t="s">
        <v>63</v>
      </c>
      <c r="F2528" s="35">
        <v>0</v>
      </c>
      <c r="G2528" s="35">
        <v>3</v>
      </c>
      <c r="H2528" t="s">
        <v>344</v>
      </c>
      <c r="I2528" s="184" t="s">
        <v>11392</v>
      </c>
      <c r="J2528" s="184" t="s">
        <v>11392</v>
      </c>
      <c r="K2528" s="184" t="s">
        <v>11391</v>
      </c>
      <c r="L2528" s="8">
        <v>14</v>
      </c>
      <c r="M2528" s="119">
        <v>41869</v>
      </c>
      <c r="N2528" s="106" t="s">
        <v>9977</v>
      </c>
      <c r="O2528" s="106"/>
      <c r="P25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&lt;tr&gt;&lt;td&gt;61701-5200&lt;/td&gt;&lt;td&gt;Guardrail system MGS, type 4, class B steel or wood posts&lt;/td&gt;&lt;td&gt;m&lt;/td&gt;&lt;td&gt;GUARDRAIL SYSTEM MGS, TYPE 4, CLASS B STEEL OR WOOD POSTS&lt;/td&gt;&lt;td&gt;LNFT&lt;/td&gt;&lt;td&gt;0&lt;/td&gt;&lt;td&gt;3&lt;/td&gt;&lt;td&gt;N&lt;/td&gt;&lt;td&gt;8/18/2014&lt;/td&gt;&lt;td&gt;&lt;/td&gt;&lt;/tr&gt;</v>
      </c>
      <c r="Q2528" s="106" t="str">
        <f>IF(PayItems[[#This Row],[Date Added / Modified]]&gt;0,TEXT(PayItems[[#This Row],[Date Added / Modified]],"m/d/yyy"),"")</f>
        <v>8/18/2014</v>
      </c>
    </row>
    <row r="2529" spans="1:17" x14ac:dyDescent="0.3">
      <c r="A2529" s="6" t="s">
        <v>5503</v>
      </c>
      <c r="B2529" s="6" t="s">
        <v>5504</v>
      </c>
      <c r="C2529" s="6" t="s">
        <v>6</v>
      </c>
      <c r="D2529" s="6" t="s">
        <v>5505</v>
      </c>
      <c r="E2529" s="8" t="s">
        <v>59</v>
      </c>
      <c r="F2529" s="8">
        <v>0</v>
      </c>
      <c r="G2529" s="8">
        <v>3</v>
      </c>
      <c r="H2529" s="6" t="s">
        <v>344</v>
      </c>
      <c r="I2529" s="184" t="s">
        <v>11392</v>
      </c>
      <c r="J2529" s="184" t="s">
        <v>11392</v>
      </c>
      <c r="K2529" s="184" t="s">
        <v>11391</v>
      </c>
      <c r="L2529" s="8">
        <v>14</v>
      </c>
      <c r="M2529" s="116"/>
      <c r="P25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&lt;tr&gt;&lt;td&gt;61702-0000&lt;/td&gt;&lt;td&gt;Terminal section&lt;/td&gt;&lt;td&gt;Each&lt;/td&gt;&lt;td&gt;TERMINAL SECTION&lt;/td&gt;&lt;td&gt;EACH&lt;/td&gt;&lt;td&gt;0&lt;/td&gt;&lt;td&gt;3&lt;/td&gt;&lt;td&gt;N&lt;/td&gt;&lt;td&gt; &lt;/td&gt;&lt;td&gt;&lt;/td&gt;&lt;/tr&gt;</v>
      </c>
      <c r="Q2529" s="106" t="str">
        <f>IF(PayItems[[#This Row],[Date Added / Modified]]&gt;0,TEXT(PayItems[[#This Row],[Date Added / Modified]],"m/d/yyy"),"")</f>
        <v/>
      </c>
    </row>
    <row r="2530" spans="1:17" x14ac:dyDescent="0.3">
      <c r="A2530" s="6" t="s">
        <v>5506</v>
      </c>
      <c r="B2530" s="6" t="s">
        <v>10270</v>
      </c>
      <c r="C2530" s="6" t="s">
        <v>6</v>
      </c>
      <c r="D2530" s="6" t="s">
        <v>10541</v>
      </c>
      <c r="E2530" s="8" t="s">
        <v>59</v>
      </c>
      <c r="F2530" s="8">
        <v>0</v>
      </c>
      <c r="G2530" s="8">
        <v>3</v>
      </c>
      <c r="H2530" s="6" t="s">
        <v>344</v>
      </c>
      <c r="I2530" s="184" t="s">
        <v>11392</v>
      </c>
      <c r="J2530" s="184" t="s">
        <v>11392</v>
      </c>
      <c r="K2530" s="184" t="s">
        <v>11391</v>
      </c>
      <c r="L2530" s="8">
        <v>14</v>
      </c>
      <c r="M2530" s="116"/>
      <c r="P25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&lt;tr&gt;&lt;td&gt;61702-0100&lt;/td&gt;&lt;td&gt;Terminal section, type SBT-BAT&lt;/td&gt;&lt;td&gt;Each&lt;/td&gt;&lt;td&gt;TERMINAL SECTION, TYPE SBT-BAT&lt;/td&gt;&lt;td&gt;EACH&lt;/td&gt;&lt;td&gt;0&lt;/td&gt;&lt;td&gt;3&lt;/td&gt;&lt;td&gt;N&lt;/td&gt;&lt;td&gt; &lt;/td&gt;&lt;td&gt;&lt;/td&gt;&lt;/tr&gt;</v>
      </c>
      <c r="Q2530" s="106" t="str">
        <f>IF(PayItems[[#This Row],[Date Added / Modified]]&gt;0,TEXT(PayItems[[#This Row],[Date Added / Modified]],"m/d/yyy"),"")</f>
        <v/>
      </c>
    </row>
    <row r="2531" spans="1:17" x14ac:dyDescent="0.3">
      <c r="A2531" s="6" t="s">
        <v>5507</v>
      </c>
      <c r="B2531" s="6" t="s">
        <v>10271</v>
      </c>
      <c r="C2531" s="6" t="s">
        <v>6</v>
      </c>
      <c r="D2531" s="6" t="s">
        <v>10542</v>
      </c>
      <c r="E2531" s="8" t="s">
        <v>59</v>
      </c>
      <c r="F2531" s="8">
        <v>0</v>
      </c>
      <c r="G2531" s="8">
        <v>3</v>
      </c>
      <c r="H2531" s="6" t="s">
        <v>344</v>
      </c>
      <c r="I2531" s="184" t="s">
        <v>11392</v>
      </c>
      <c r="J2531" s="184" t="s">
        <v>11392</v>
      </c>
      <c r="K2531" s="184" t="s">
        <v>11391</v>
      </c>
      <c r="L2531" s="8">
        <v>14</v>
      </c>
      <c r="M2531" s="116"/>
      <c r="P25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&lt;tr&gt;&lt;td&gt;61702-0300&lt;/td&gt;&lt;td&gt;Terminal section, type G4-BAT&lt;/td&gt;&lt;td&gt;Each&lt;/td&gt;&lt;td&gt;TERMINAL SECTION, TYPE G4-BAT&lt;/td&gt;&lt;td&gt;EACH&lt;/td&gt;&lt;td&gt;0&lt;/td&gt;&lt;td&gt;3&lt;/td&gt;&lt;td&gt;N&lt;/td&gt;&lt;td&gt; &lt;/td&gt;&lt;td&gt;&lt;/td&gt;&lt;/tr&gt;</v>
      </c>
      <c r="Q2531" s="106" t="str">
        <f>IF(PayItems[[#This Row],[Date Added / Modified]]&gt;0,TEXT(PayItems[[#This Row],[Date Added / Modified]],"m/d/yyy"),"")</f>
        <v/>
      </c>
    </row>
    <row r="2532" spans="1:17" x14ac:dyDescent="0.3">
      <c r="A2532" s="6" t="s">
        <v>5508</v>
      </c>
      <c r="B2532" s="6" t="s">
        <v>10272</v>
      </c>
      <c r="C2532" s="6" t="s">
        <v>6</v>
      </c>
      <c r="D2532" s="6" t="s">
        <v>10543</v>
      </c>
      <c r="E2532" s="8" t="s">
        <v>59</v>
      </c>
      <c r="F2532" s="8">
        <v>0</v>
      </c>
      <c r="G2532" s="8">
        <v>3</v>
      </c>
      <c r="H2532" s="6" t="s">
        <v>344</v>
      </c>
      <c r="I2532" s="184" t="s">
        <v>11392</v>
      </c>
      <c r="J2532" s="184" t="s">
        <v>11392</v>
      </c>
      <c r="K2532" s="184" t="s">
        <v>11391</v>
      </c>
      <c r="L2532" s="8">
        <v>14</v>
      </c>
      <c r="M2532" s="116"/>
      <c r="P25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&lt;tr&gt;&lt;td&gt;61702-0400&lt;/td&gt;&lt;td&gt;Terminal section, type G4-CRT&lt;/td&gt;&lt;td&gt;Each&lt;/td&gt;&lt;td&gt;TERMINAL SECTION, TYPE G4-CRT&lt;/td&gt;&lt;td&gt;EACH&lt;/td&gt;&lt;td&gt;0&lt;/td&gt;&lt;td&gt;3&lt;/td&gt;&lt;td&gt;N&lt;/td&gt;&lt;td&gt; &lt;/td&gt;&lt;td&gt;&lt;/td&gt;&lt;/tr&gt;</v>
      </c>
      <c r="Q2532" s="106" t="str">
        <f>IF(PayItems[[#This Row],[Date Added / Modified]]&gt;0,TEXT(PayItems[[#This Row],[Date Added / Modified]],"m/d/yyy"),"")</f>
        <v/>
      </c>
    </row>
    <row r="2533" spans="1:17" x14ac:dyDescent="0.3">
      <c r="A2533" s="6" t="s">
        <v>5509</v>
      </c>
      <c r="B2533" s="6" t="s">
        <v>5510</v>
      </c>
      <c r="C2533" s="6" t="s">
        <v>6</v>
      </c>
      <c r="D2533" s="6" t="s">
        <v>5511</v>
      </c>
      <c r="E2533" s="8" t="s">
        <v>59</v>
      </c>
      <c r="F2533" s="8">
        <v>0</v>
      </c>
      <c r="G2533" s="8">
        <v>3</v>
      </c>
      <c r="H2533" s="6" t="s">
        <v>344</v>
      </c>
      <c r="I2533" s="184" t="s">
        <v>11392</v>
      </c>
      <c r="J2533" s="184" t="s">
        <v>11392</v>
      </c>
      <c r="K2533" s="184" t="s">
        <v>11391</v>
      </c>
      <c r="L2533" s="8">
        <v>14</v>
      </c>
      <c r="M2533" s="116"/>
      <c r="P25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&lt;tr&gt;&lt;td&gt;61702-0510&lt;/td&gt;&lt;td&gt;Terminal section, type SBT-FAT&lt;/td&gt;&lt;td&gt;Each&lt;/td&gt;&lt;td&gt;TERMINAL SECTION, TYPE SBT-FAT&lt;/td&gt;&lt;td&gt;EACH&lt;/td&gt;&lt;td&gt;0&lt;/td&gt;&lt;td&gt;3&lt;/td&gt;&lt;td&gt;N&lt;/td&gt;&lt;td&gt; &lt;/td&gt;&lt;td&gt;&lt;/td&gt;&lt;/tr&gt;</v>
      </c>
      <c r="Q2533" s="106" t="str">
        <f>IF(PayItems[[#This Row],[Date Added / Modified]]&gt;0,TEXT(PayItems[[#This Row],[Date Added / Modified]],"m/d/yyy"),"")</f>
        <v/>
      </c>
    </row>
    <row r="2534" spans="1:17" x14ac:dyDescent="0.3">
      <c r="A2534" s="6" t="s">
        <v>5512</v>
      </c>
      <c r="B2534" s="6" t="s">
        <v>10273</v>
      </c>
      <c r="C2534" s="6" t="s">
        <v>6</v>
      </c>
      <c r="D2534" s="6" t="s">
        <v>10544</v>
      </c>
      <c r="E2534" s="8" t="s">
        <v>59</v>
      </c>
      <c r="F2534" s="8">
        <v>0</v>
      </c>
      <c r="G2534" s="8">
        <v>3</v>
      </c>
      <c r="H2534" s="6" t="s">
        <v>344</v>
      </c>
      <c r="I2534" s="184" t="s">
        <v>11392</v>
      </c>
      <c r="J2534" s="184" t="s">
        <v>11392</v>
      </c>
      <c r="K2534" s="184" t="s">
        <v>11391</v>
      </c>
      <c r="L2534" s="8">
        <v>14</v>
      </c>
      <c r="M2534" s="116"/>
      <c r="P25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&lt;tr&gt;&lt;td&gt;61702-0600&lt;/td&gt;&lt;td&gt;Terminal section, type flared&lt;/td&gt;&lt;td&gt;Each&lt;/td&gt;&lt;td&gt;TERMINAL SECTION, TYPE FLARED&lt;/td&gt;&lt;td&gt;EACH&lt;/td&gt;&lt;td&gt;0&lt;/td&gt;&lt;td&gt;3&lt;/td&gt;&lt;td&gt;N&lt;/td&gt;&lt;td&gt; &lt;/td&gt;&lt;td&gt;&lt;/td&gt;&lt;/tr&gt;</v>
      </c>
      <c r="Q2534" s="106" t="str">
        <f>IF(PayItems[[#This Row],[Date Added / Modified]]&gt;0,TEXT(PayItems[[#This Row],[Date Added / Modified]],"m/d/yyy"),"")</f>
        <v/>
      </c>
    </row>
    <row r="2535" spans="1:17" x14ac:dyDescent="0.3">
      <c r="A2535" s="6" t="s">
        <v>5513</v>
      </c>
      <c r="B2535" s="6" t="s">
        <v>5514</v>
      </c>
      <c r="C2535" s="6" t="s">
        <v>6</v>
      </c>
      <c r="D2535" s="6" t="s">
        <v>5515</v>
      </c>
      <c r="E2535" s="8" t="s">
        <v>59</v>
      </c>
      <c r="F2535" s="8">
        <v>0</v>
      </c>
      <c r="G2535" s="8">
        <v>3</v>
      </c>
      <c r="H2535" s="6" t="s">
        <v>344</v>
      </c>
      <c r="I2535" s="184" t="s">
        <v>11392</v>
      </c>
      <c r="J2535" s="184" t="s">
        <v>11392</v>
      </c>
      <c r="K2535" s="184" t="s">
        <v>11391</v>
      </c>
      <c r="L2535" s="8">
        <v>14</v>
      </c>
      <c r="M2535" s="116"/>
      <c r="P25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&lt;tr&gt;&lt;td&gt;61702-0700&lt;/td&gt;&lt;td&gt;Terminal section, type flared turned down&lt;/td&gt;&lt;td&gt;Each&lt;/td&gt;&lt;td&gt;TERMINAL SECTION, TYPE FLARED TURNED DOWN&lt;/td&gt;&lt;td&gt;EACH&lt;/td&gt;&lt;td&gt;0&lt;/td&gt;&lt;td&gt;3&lt;/td&gt;&lt;td&gt;N&lt;/td&gt;&lt;td&gt; &lt;/td&gt;&lt;td&gt;&lt;/td&gt;&lt;/tr&gt;</v>
      </c>
      <c r="Q2535" s="106" t="str">
        <f>IF(PayItems[[#This Row],[Date Added / Modified]]&gt;0,TEXT(PayItems[[#This Row],[Date Added / Modified]],"m/d/yyy"),"")</f>
        <v/>
      </c>
    </row>
    <row r="2536" spans="1:17" x14ac:dyDescent="0.3">
      <c r="A2536" s="6" t="s">
        <v>5516</v>
      </c>
      <c r="B2536" s="6" t="s">
        <v>10274</v>
      </c>
      <c r="C2536" s="6" t="s">
        <v>6</v>
      </c>
      <c r="D2536" s="6" t="s">
        <v>10545</v>
      </c>
      <c r="E2536" s="8" t="s">
        <v>59</v>
      </c>
      <c r="F2536" s="8">
        <v>0</v>
      </c>
      <c r="G2536" s="8">
        <v>3</v>
      </c>
      <c r="H2536" s="6" t="s">
        <v>344</v>
      </c>
      <c r="I2536" s="184" t="s">
        <v>11392</v>
      </c>
      <c r="J2536" s="184" t="s">
        <v>11392</v>
      </c>
      <c r="K2536" s="184" t="s">
        <v>11391</v>
      </c>
      <c r="L2536" s="8">
        <v>14</v>
      </c>
      <c r="M2536" s="116"/>
      <c r="P25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&lt;tr&gt;&lt;td&gt;61702-0800&lt;/td&gt;&lt;td&gt;Terminal section type tangent&lt;/td&gt;&lt;td&gt;Each&lt;/td&gt;&lt;td&gt;TERMINAL SECTION TYPE TANGENT&lt;/td&gt;&lt;td&gt;EACH&lt;/td&gt;&lt;td&gt;0&lt;/td&gt;&lt;td&gt;3&lt;/td&gt;&lt;td&gt;N&lt;/td&gt;&lt;td&gt; &lt;/td&gt;&lt;td&gt;&lt;/td&gt;&lt;/tr&gt;</v>
      </c>
      <c r="Q2536" s="106" t="str">
        <f>IF(PayItems[[#This Row],[Date Added / Modified]]&gt;0,TEXT(PayItems[[#This Row],[Date Added / Modified]],"m/d/yyy"),"")</f>
        <v/>
      </c>
    </row>
    <row r="2537" spans="1:17" x14ac:dyDescent="0.3">
      <c r="A2537" s="6" t="s">
        <v>5517</v>
      </c>
      <c r="B2537" s="6" t="s">
        <v>5518</v>
      </c>
      <c r="C2537" s="6" t="s">
        <v>6</v>
      </c>
      <c r="D2537" s="6" t="s">
        <v>5519</v>
      </c>
      <c r="E2537" s="8" t="s">
        <v>59</v>
      </c>
      <c r="F2537" s="8">
        <v>0</v>
      </c>
      <c r="G2537" s="8">
        <v>3</v>
      </c>
      <c r="H2537" s="6" t="s">
        <v>344</v>
      </c>
      <c r="I2537" s="184" t="s">
        <v>11392</v>
      </c>
      <c r="J2537" s="184" t="s">
        <v>11392</v>
      </c>
      <c r="K2537" s="184" t="s">
        <v>11391</v>
      </c>
      <c r="L2537" s="8">
        <v>14</v>
      </c>
      <c r="M2537" s="116"/>
      <c r="P25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&lt;tr&gt;&lt;td&gt;61702-0900&lt;/td&gt;&lt;td&gt;Terminal section, type BAT-Merritt Parkway Guiderail&lt;/td&gt;&lt;td&gt;Each&lt;/td&gt;&lt;td&gt;TERMINAL SECTION, TYPE BAT-MERRITT PARKWAY GUIDERAIL&lt;/td&gt;&lt;td&gt;EACH&lt;/td&gt;&lt;td&gt;0&lt;/td&gt;&lt;td&gt;3&lt;/td&gt;&lt;td&gt;N&lt;/td&gt;&lt;td&gt; &lt;/td&gt;&lt;td&gt;&lt;/td&gt;&lt;/tr&gt;</v>
      </c>
      <c r="Q2537" s="106" t="str">
        <f>IF(PayItems[[#This Row],[Date Added / Modified]]&gt;0,TEXT(PayItems[[#This Row],[Date Added / Modified]],"m/d/yyy"),"")</f>
        <v/>
      </c>
    </row>
    <row r="2538" spans="1:17" x14ac:dyDescent="0.3">
      <c r="A2538" s="6" t="s">
        <v>5520</v>
      </c>
      <c r="B2538" s="6" t="s">
        <v>5521</v>
      </c>
      <c r="C2538" s="6" t="s">
        <v>6</v>
      </c>
      <c r="D2538" s="6" t="s">
        <v>5522</v>
      </c>
      <c r="E2538" s="8" t="s">
        <v>59</v>
      </c>
      <c r="F2538" s="8">
        <v>0</v>
      </c>
      <c r="G2538" s="8">
        <v>3</v>
      </c>
      <c r="H2538" s="6" t="s">
        <v>344</v>
      </c>
      <c r="I2538" s="184" t="s">
        <v>11392</v>
      </c>
      <c r="J2538" s="184" t="s">
        <v>11392</v>
      </c>
      <c r="K2538" s="184" t="s">
        <v>11391</v>
      </c>
      <c r="L2538" s="8">
        <v>14</v>
      </c>
      <c r="M2538" s="116"/>
      <c r="P25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&lt;tr&gt;&lt;td&gt;61702-1000&lt;/td&gt;&lt;td&gt;Terminal section, type FAT-Merritt Parkway Guiderail&lt;/td&gt;&lt;td&gt;Each&lt;/td&gt;&lt;td&gt;TERMINAL SECTION, TYPE FAT-MERRITT PARKWAY GUIDERAIL&lt;/td&gt;&lt;td&gt;EACH&lt;/td&gt;&lt;td&gt;0&lt;/td&gt;&lt;td&gt;3&lt;/td&gt;&lt;td&gt;N&lt;/td&gt;&lt;td&gt; &lt;/td&gt;&lt;td&gt;&lt;/td&gt;&lt;/tr&gt;</v>
      </c>
      <c r="Q2538" s="106" t="str">
        <f>IF(PayItems[[#This Row],[Date Added / Modified]]&gt;0,TEXT(PayItems[[#This Row],[Date Added / Modified]],"m/d/yyy"),"")</f>
        <v/>
      </c>
    </row>
    <row r="2539" spans="1:17" x14ac:dyDescent="0.3">
      <c r="A2539" s="6" t="s">
        <v>5523</v>
      </c>
      <c r="B2539" s="6" t="s">
        <v>9495</v>
      </c>
      <c r="C2539" s="6" t="s">
        <v>6</v>
      </c>
      <c r="D2539" s="6" t="s">
        <v>9494</v>
      </c>
      <c r="E2539" s="8" t="s">
        <v>59</v>
      </c>
      <c r="F2539" s="8">
        <v>0</v>
      </c>
      <c r="G2539" s="8">
        <v>3</v>
      </c>
      <c r="H2539" s="6" t="s">
        <v>344</v>
      </c>
      <c r="I2539" s="184" t="s">
        <v>11392</v>
      </c>
      <c r="J2539" s="184" t="s">
        <v>11392</v>
      </c>
      <c r="K2539" s="184" t="s">
        <v>11391</v>
      </c>
      <c r="L2539" s="8">
        <v>14</v>
      </c>
      <c r="M2539" s="116"/>
      <c r="P25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&lt;tr&gt;&lt;td&gt;61702-1100&lt;/td&gt;&lt;td&gt;Terminal section, type G3&lt;/td&gt;&lt;td&gt;Each&lt;/td&gt;&lt;td&gt;TERMINAL SECTION, TYPE G3&lt;/td&gt;&lt;td&gt;EACH&lt;/td&gt;&lt;td&gt;0&lt;/td&gt;&lt;td&gt;3&lt;/td&gt;&lt;td&gt;N&lt;/td&gt;&lt;td&gt; &lt;/td&gt;&lt;td&gt;&lt;/td&gt;&lt;/tr&gt;</v>
      </c>
      <c r="Q2539" s="106" t="str">
        <f>IF(PayItems[[#This Row],[Date Added / Modified]]&gt;0,TEXT(PayItems[[#This Row],[Date Added / Modified]],"m/d/yyy"),"")</f>
        <v/>
      </c>
    </row>
    <row r="2540" spans="1:17" x14ac:dyDescent="0.3">
      <c r="A2540" s="6" t="s">
        <v>5524</v>
      </c>
      <c r="B2540" s="6" t="s">
        <v>5525</v>
      </c>
      <c r="C2540" s="6" t="s">
        <v>6</v>
      </c>
      <c r="D2540" s="6" t="s">
        <v>5526</v>
      </c>
      <c r="E2540" s="8" t="s">
        <v>59</v>
      </c>
      <c r="F2540" s="8">
        <v>0</v>
      </c>
      <c r="G2540" s="8">
        <v>3</v>
      </c>
      <c r="H2540" s="6" t="s">
        <v>344</v>
      </c>
      <c r="I2540" s="184" t="s">
        <v>11392</v>
      </c>
      <c r="J2540" s="184" t="s">
        <v>11392</v>
      </c>
      <c r="K2540" s="184" t="s">
        <v>11391</v>
      </c>
      <c r="L2540" s="8">
        <v>14</v>
      </c>
      <c r="M2540" s="116"/>
      <c r="P25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&lt;tr&gt;&lt;td&gt;61702-1200&lt;/td&gt;&lt;td&gt;Terminal section, type LST&lt;/td&gt;&lt;td&gt;Each&lt;/td&gt;&lt;td&gt;TERMINAL SECTION, TYPE LST&lt;/td&gt;&lt;td&gt;EACH&lt;/td&gt;&lt;td&gt;0&lt;/td&gt;&lt;td&gt;3&lt;/td&gt;&lt;td&gt;N&lt;/td&gt;&lt;td&gt; &lt;/td&gt;&lt;td&gt;&lt;/td&gt;&lt;/tr&gt;</v>
      </c>
      <c r="Q2540" s="106" t="str">
        <f>IF(PayItems[[#This Row],[Date Added / Modified]]&gt;0,TEXT(PayItems[[#This Row],[Date Added / Modified]],"m/d/yyy"),"")</f>
        <v/>
      </c>
    </row>
    <row r="2541" spans="1:17" x14ac:dyDescent="0.3">
      <c r="A2541" s="6" t="s">
        <v>5527</v>
      </c>
      <c r="B2541" s="6" t="s">
        <v>5528</v>
      </c>
      <c r="C2541" s="6" t="s">
        <v>6</v>
      </c>
      <c r="D2541" s="6" t="s">
        <v>5529</v>
      </c>
      <c r="E2541" s="8" t="s">
        <v>59</v>
      </c>
      <c r="F2541" s="8">
        <v>0</v>
      </c>
      <c r="G2541" s="8">
        <v>3</v>
      </c>
      <c r="H2541" s="6" t="s">
        <v>344</v>
      </c>
      <c r="I2541" s="184" t="s">
        <v>11392</v>
      </c>
      <c r="J2541" s="184" t="s">
        <v>11392</v>
      </c>
      <c r="K2541" s="184" t="s">
        <v>11391</v>
      </c>
      <c r="L2541" s="8">
        <v>14</v>
      </c>
      <c r="M2541" s="116"/>
      <c r="P25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&lt;tr&gt;&lt;td&gt;61702-1300&lt;/td&gt;&lt;td&gt;Terminal section, type MELT&lt;/td&gt;&lt;td&gt;Each&lt;/td&gt;&lt;td&gt;TERMINAL SECTION, TYPE MELT&lt;/td&gt;&lt;td&gt;EACH&lt;/td&gt;&lt;td&gt;0&lt;/td&gt;&lt;td&gt;3&lt;/td&gt;&lt;td&gt;N&lt;/td&gt;&lt;td&gt; &lt;/td&gt;&lt;td&gt;&lt;/td&gt;&lt;/tr&gt;</v>
      </c>
      <c r="Q2541" s="106" t="str">
        <f>IF(PayItems[[#This Row],[Date Added / Modified]]&gt;0,TEXT(PayItems[[#This Row],[Date Added / Modified]],"m/d/yyy"),"")</f>
        <v/>
      </c>
    </row>
    <row r="2542" spans="1:17" x14ac:dyDescent="0.3">
      <c r="A2542" s="6" t="s">
        <v>5530</v>
      </c>
      <c r="B2542" s="6" t="s">
        <v>5531</v>
      </c>
      <c r="C2542" s="6" t="s">
        <v>6</v>
      </c>
      <c r="D2542" s="6" t="s">
        <v>5532</v>
      </c>
      <c r="E2542" s="8" t="s">
        <v>59</v>
      </c>
      <c r="F2542" s="8">
        <v>0</v>
      </c>
      <c r="G2542" s="8">
        <v>3</v>
      </c>
      <c r="H2542" s="6" t="s">
        <v>344</v>
      </c>
      <c r="I2542" s="184" t="s">
        <v>11392</v>
      </c>
      <c r="J2542" s="184" t="s">
        <v>11392</v>
      </c>
      <c r="K2542" s="184" t="s">
        <v>11391</v>
      </c>
      <c r="L2542" s="8">
        <v>14</v>
      </c>
      <c r="M2542" s="116"/>
      <c r="P25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&lt;tr&gt;&lt;td&gt;61702-1400&lt;/td&gt;&lt;td&gt;Terminal section, type SBT TANGENT&lt;/td&gt;&lt;td&gt;Each&lt;/td&gt;&lt;td&gt;TERMINAL SECTION, TYPE SBT TANGENT&lt;/td&gt;&lt;td&gt;EACH&lt;/td&gt;&lt;td&gt;0&lt;/td&gt;&lt;td&gt;3&lt;/td&gt;&lt;td&gt;N&lt;/td&gt;&lt;td&gt; &lt;/td&gt;&lt;td&gt;&lt;/td&gt;&lt;/tr&gt;</v>
      </c>
      <c r="Q2542" s="106" t="str">
        <f>IF(PayItems[[#This Row],[Date Added / Modified]]&gt;0,TEXT(PayItems[[#This Row],[Date Added / Modified]],"m/d/yyy"),"")</f>
        <v/>
      </c>
    </row>
    <row r="2543" spans="1:17" x14ac:dyDescent="0.3">
      <c r="A2543" s="34" t="s">
        <v>9999</v>
      </c>
      <c r="B2543" s="34" t="s">
        <v>10275</v>
      </c>
      <c r="C2543" s="34" t="s">
        <v>6</v>
      </c>
      <c r="D2543" s="34" t="s">
        <v>10546</v>
      </c>
      <c r="E2543" s="33" t="s">
        <v>59</v>
      </c>
      <c r="F2543" s="35">
        <v>0</v>
      </c>
      <c r="G2543" s="35">
        <v>3</v>
      </c>
      <c r="H2543" t="s">
        <v>344</v>
      </c>
      <c r="I2543" s="184" t="s">
        <v>11392</v>
      </c>
      <c r="J2543" s="184" t="s">
        <v>11392</v>
      </c>
      <c r="K2543" s="184" t="s">
        <v>11391</v>
      </c>
      <c r="L2543" s="8">
        <v>14</v>
      </c>
      <c r="M2543" s="119">
        <v>41869</v>
      </c>
      <c r="N2543" s="106" t="s">
        <v>9977</v>
      </c>
      <c r="O2543" s="106"/>
      <c r="P25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&lt;tr&gt;&lt;td&gt;61702-1500&lt;/td&gt;&lt;td&gt;Terminal section, type MGS tangent&lt;/td&gt;&lt;td&gt;Each&lt;/td&gt;&lt;td&gt;TERMINAL SECTION, TYPE MGS TANGENT&lt;/td&gt;&lt;td&gt;EACH&lt;/td&gt;&lt;td&gt;0&lt;/td&gt;&lt;td&gt;3&lt;/td&gt;&lt;td&gt;N&lt;/td&gt;&lt;td&gt;8/18/2014&lt;/td&gt;&lt;td&gt;&lt;/td&gt;&lt;/tr&gt;</v>
      </c>
      <c r="Q2543" s="106" t="str">
        <f>IF(PayItems[[#This Row],[Date Added / Modified]]&gt;0,TEXT(PayItems[[#This Row],[Date Added / Modified]],"m/d/yyy"),"")</f>
        <v>8/18/2014</v>
      </c>
    </row>
    <row r="2544" spans="1:17" x14ac:dyDescent="0.3">
      <c r="A2544" s="34" t="s">
        <v>10000</v>
      </c>
      <c r="B2544" s="34" t="s">
        <v>10276</v>
      </c>
      <c r="C2544" s="34" t="s">
        <v>6</v>
      </c>
      <c r="D2544" s="34" t="s">
        <v>10547</v>
      </c>
      <c r="E2544" s="33" t="s">
        <v>59</v>
      </c>
      <c r="F2544" s="35">
        <v>0</v>
      </c>
      <c r="G2544" s="35">
        <v>3</v>
      </c>
      <c r="H2544" t="s">
        <v>344</v>
      </c>
      <c r="I2544" s="184" t="s">
        <v>11392</v>
      </c>
      <c r="J2544" s="184" t="s">
        <v>11392</v>
      </c>
      <c r="K2544" s="184" t="s">
        <v>11391</v>
      </c>
      <c r="L2544" s="8">
        <v>14</v>
      </c>
      <c r="M2544" s="119">
        <v>41869</v>
      </c>
      <c r="N2544" s="106" t="s">
        <v>9977</v>
      </c>
      <c r="O2544" s="106"/>
      <c r="P25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&lt;tr&gt;&lt;td&gt;61702-1600&lt;/td&gt;&lt;td&gt;Terminal section, type MGS flared&lt;/td&gt;&lt;td&gt;Each&lt;/td&gt;&lt;td&gt;TERMINAL SECTION, TYPE MGS FLARED&lt;/td&gt;&lt;td&gt;EACH&lt;/td&gt;&lt;td&gt;0&lt;/td&gt;&lt;td&gt;3&lt;/td&gt;&lt;td&gt;N&lt;/td&gt;&lt;td&gt;8/18/2014&lt;/td&gt;&lt;td&gt;&lt;/td&gt;&lt;/tr&gt;</v>
      </c>
      <c r="Q2544" s="106" t="str">
        <f>IF(PayItems[[#This Row],[Date Added / Modified]]&gt;0,TEXT(PayItems[[#This Row],[Date Added / Modified]],"m/d/yyy"),"")</f>
        <v>8/18/2014</v>
      </c>
    </row>
    <row r="2545" spans="1:17" x14ac:dyDescent="0.3">
      <c r="A2545" s="34" t="s">
        <v>10001</v>
      </c>
      <c r="B2545" s="34" t="s">
        <v>10277</v>
      </c>
      <c r="C2545" s="34" t="s">
        <v>6</v>
      </c>
      <c r="D2545" s="34" t="s">
        <v>10548</v>
      </c>
      <c r="E2545" s="33" t="s">
        <v>59</v>
      </c>
      <c r="F2545" s="35">
        <v>0</v>
      </c>
      <c r="G2545" s="35">
        <v>3</v>
      </c>
      <c r="H2545" t="s">
        <v>344</v>
      </c>
      <c r="I2545" s="184" t="s">
        <v>11392</v>
      </c>
      <c r="J2545" s="184" t="s">
        <v>11392</v>
      </c>
      <c r="K2545" s="184" t="s">
        <v>11391</v>
      </c>
      <c r="L2545" s="8">
        <v>14</v>
      </c>
      <c r="M2545" s="119">
        <v>41869</v>
      </c>
      <c r="N2545" s="106" t="s">
        <v>9977</v>
      </c>
      <c r="O2545" s="106"/>
      <c r="P25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&lt;tr&gt;&lt;td&gt;61702-1700&lt;/td&gt;&lt;td&gt;Terminal section, type MGS-BAT&lt;/td&gt;&lt;td&gt;Each&lt;/td&gt;&lt;td&gt;TERMINAL SECTION, TYPE MGS-BAT&lt;/td&gt;&lt;td&gt;EACH&lt;/td&gt;&lt;td&gt;0&lt;/td&gt;&lt;td&gt;3&lt;/td&gt;&lt;td&gt;N&lt;/td&gt;&lt;td&gt;8/18/2014&lt;/td&gt;&lt;td&gt;&lt;/td&gt;&lt;/tr&gt;</v>
      </c>
      <c r="Q2545" s="106" t="str">
        <f>IF(PayItems[[#This Row],[Date Added / Modified]]&gt;0,TEXT(PayItems[[#This Row],[Date Added / Modified]],"m/d/yyy"),"")</f>
        <v>8/18/2014</v>
      </c>
    </row>
    <row r="2546" spans="1:17" x14ac:dyDescent="0.3">
      <c r="A2546" s="6" t="s">
        <v>5533</v>
      </c>
      <c r="B2546" s="6" t="s">
        <v>5534</v>
      </c>
      <c r="C2546" s="6" t="s">
        <v>6</v>
      </c>
      <c r="D2546" s="6" t="s">
        <v>5535</v>
      </c>
      <c r="E2546" s="8" t="s">
        <v>59</v>
      </c>
      <c r="F2546" s="8">
        <v>0</v>
      </c>
      <c r="G2546" s="8">
        <v>3</v>
      </c>
      <c r="H2546" s="6" t="s">
        <v>344</v>
      </c>
      <c r="I2546" s="184" t="s">
        <v>11392</v>
      </c>
      <c r="J2546" s="184" t="s">
        <v>11392</v>
      </c>
      <c r="K2546" s="184" t="s">
        <v>11391</v>
      </c>
      <c r="L2546" s="8">
        <v>14</v>
      </c>
      <c r="M2546" s="116"/>
      <c r="P25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&lt;tr&gt;&lt;td&gt;61703-0000&lt;/td&gt;&lt;td&gt;Terminal end&lt;/td&gt;&lt;td&gt;Each&lt;/td&gt;&lt;td&gt;TERMINAL END&lt;/td&gt;&lt;td&gt;EACH&lt;/td&gt;&lt;td&gt;0&lt;/td&gt;&lt;td&gt;3&lt;/td&gt;&lt;td&gt;N&lt;/td&gt;&lt;td&gt; &lt;/td&gt;&lt;td&gt;&lt;/td&gt;&lt;/tr&gt;</v>
      </c>
      <c r="Q2546" s="106" t="str">
        <f>IF(PayItems[[#This Row],[Date Added / Modified]]&gt;0,TEXT(PayItems[[#This Row],[Date Added / Modified]],"m/d/yyy"),"")</f>
        <v/>
      </c>
    </row>
    <row r="2547" spans="1:17" x14ac:dyDescent="0.3">
      <c r="A2547" s="6" t="s">
        <v>5536</v>
      </c>
      <c r="B2547" s="6" t="s">
        <v>5537</v>
      </c>
      <c r="C2547" s="6" t="s">
        <v>6</v>
      </c>
      <c r="D2547" s="6" t="s">
        <v>5538</v>
      </c>
      <c r="E2547" s="8" t="s">
        <v>59</v>
      </c>
      <c r="F2547" s="8">
        <v>0</v>
      </c>
      <c r="G2547" s="8">
        <v>3</v>
      </c>
      <c r="H2547" s="6" t="s">
        <v>344</v>
      </c>
      <c r="I2547" s="184" t="s">
        <v>11392</v>
      </c>
      <c r="J2547" s="184" t="s">
        <v>11392</v>
      </c>
      <c r="K2547" s="184" t="s">
        <v>11391</v>
      </c>
      <c r="L2547" s="8">
        <v>14</v>
      </c>
      <c r="M2547" s="116"/>
      <c r="P25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&lt;tr&gt;&lt;td&gt;61703-1000&lt;/td&gt;&lt;td&gt;Terminal end, type flared end section&lt;/td&gt;&lt;td&gt;Each&lt;/td&gt;&lt;td&gt;TERMINAL END, TYPE FLARED END SECTION&lt;/td&gt;&lt;td&gt;EACH&lt;/td&gt;&lt;td&gt;0&lt;/td&gt;&lt;td&gt;3&lt;/td&gt;&lt;td&gt;N&lt;/td&gt;&lt;td&gt; &lt;/td&gt;&lt;td&gt;&lt;/td&gt;&lt;/tr&gt;</v>
      </c>
      <c r="Q2547" s="106" t="str">
        <f>IF(PayItems[[#This Row],[Date Added / Modified]]&gt;0,TEXT(PayItems[[#This Row],[Date Added / Modified]],"m/d/yyy"),"")</f>
        <v/>
      </c>
    </row>
    <row r="2548" spans="1:17" x14ac:dyDescent="0.3">
      <c r="A2548" s="6" t="s">
        <v>5539</v>
      </c>
      <c r="B2548" s="6" t="s">
        <v>5540</v>
      </c>
      <c r="C2548" s="6" t="s">
        <v>6</v>
      </c>
      <c r="D2548" s="6" t="s">
        <v>5541</v>
      </c>
      <c r="E2548" s="8" t="s">
        <v>59</v>
      </c>
      <c r="F2548" s="8">
        <v>0</v>
      </c>
      <c r="G2548" s="8">
        <v>3</v>
      </c>
      <c r="H2548" s="6" t="s">
        <v>344</v>
      </c>
      <c r="I2548" s="184" t="s">
        <v>11392</v>
      </c>
      <c r="J2548" s="184" t="s">
        <v>11392</v>
      </c>
      <c r="K2548" s="184" t="s">
        <v>11391</v>
      </c>
      <c r="L2548" s="8">
        <v>14</v>
      </c>
      <c r="M2548" s="116"/>
      <c r="P25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&lt;tr&gt;&lt;td&gt;61703-2000&lt;/td&gt;&lt;td&gt;Terminal end, type round end section&lt;/td&gt;&lt;td&gt;Each&lt;/td&gt;&lt;td&gt;TERMINAL END, TYPE ROUND END SECTION&lt;/td&gt;&lt;td&gt;EACH&lt;/td&gt;&lt;td&gt;0&lt;/td&gt;&lt;td&gt;3&lt;/td&gt;&lt;td&gt;N&lt;/td&gt;&lt;td&gt; &lt;/td&gt;&lt;td&gt;&lt;/td&gt;&lt;/tr&gt;</v>
      </c>
      <c r="Q2548" s="106" t="str">
        <f>IF(PayItems[[#This Row],[Date Added / Modified]]&gt;0,TEXT(PayItems[[#This Row],[Date Added / Modified]],"m/d/yyy"),"")</f>
        <v/>
      </c>
    </row>
    <row r="2549" spans="1:17" x14ac:dyDescent="0.3">
      <c r="A2549" s="6" t="s">
        <v>5542</v>
      </c>
      <c r="B2549" s="6" t="s">
        <v>10278</v>
      </c>
      <c r="C2549" s="6" t="s">
        <v>6</v>
      </c>
      <c r="D2549" s="6" t="s">
        <v>10549</v>
      </c>
      <c r="E2549" s="8" t="s">
        <v>59</v>
      </c>
      <c r="F2549" s="8">
        <v>0</v>
      </c>
      <c r="G2549" s="8">
        <v>3</v>
      </c>
      <c r="H2549" s="6" t="s">
        <v>344</v>
      </c>
      <c r="I2549" s="184" t="s">
        <v>11392</v>
      </c>
      <c r="J2549" s="184" t="s">
        <v>11392</v>
      </c>
      <c r="K2549" s="184" t="s">
        <v>11391</v>
      </c>
      <c r="L2549" s="8">
        <v>14</v>
      </c>
      <c r="M2549" s="116"/>
      <c r="P25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&lt;tr&gt;&lt;td&gt;61704-1000&lt;/td&gt;&lt;td&gt;Replacement post, steel&lt;/td&gt;&lt;td&gt;Each&lt;/td&gt;&lt;td&gt;REPLACEMENT POST, STEEL&lt;/td&gt;&lt;td&gt;EACH&lt;/td&gt;&lt;td&gt;0&lt;/td&gt;&lt;td&gt;3&lt;/td&gt;&lt;td&gt;N&lt;/td&gt;&lt;td&gt; &lt;/td&gt;&lt;td&gt;&lt;/td&gt;&lt;/tr&gt;</v>
      </c>
      <c r="Q2549" s="106" t="str">
        <f>IF(PayItems[[#This Row],[Date Added / Modified]]&gt;0,TEXT(PayItems[[#This Row],[Date Added / Modified]],"m/d/yyy"),"")</f>
        <v/>
      </c>
    </row>
    <row r="2550" spans="1:17" x14ac:dyDescent="0.3">
      <c r="A2550" s="6" t="s">
        <v>5543</v>
      </c>
      <c r="B2550" s="6" t="s">
        <v>10279</v>
      </c>
      <c r="C2550" s="6" t="s">
        <v>6</v>
      </c>
      <c r="D2550" s="6" t="s">
        <v>10550</v>
      </c>
      <c r="E2550" s="8" t="s">
        <v>59</v>
      </c>
      <c r="F2550" s="8">
        <v>0</v>
      </c>
      <c r="G2550" s="8">
        <v>3</v>
      </c>
      <c r="H2550" s="6" t="s">
        <v>344</v>
      </c>
      <c r="I2550" s="184" t="s">
        <v>11392</v>
      </c>
      <c r="J2550" s="184" t="s">
        <v>11392</v>
      </c>
      <c r="K2550" s="184" t="s">
        <v>11391</v>
      </c>
      <c r="L2550" s="8">
        <v>14</v>
      </c>
      <c r="M2550" s="116"/>
      <c r="P25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&lt;tr&gt;&lt;td&gt;61704-2000&lt;/td&gt;&lt;td&gt;Replacement post, wood&lt;/td&gt;&lt;td&gt;Each&lt;/td&gt;&lt;td&gt;REPLACEMENT POST, WOOD&lt;/td&gt;&lt;td&gt;EACH&lt;/td&gt;&lt;td&gt;0&lt;/td&gt;&lt;td&gt;3&lt;/td&gt;&lt;td&gt;N&lt;/td&gt;&lt;td&gt; &lt;/td&gt;&lt;td&gt;&lt;/td&gt;&lt;/tr&gt;</v>
      </c>
      <c r="Q2550" s="106" t="str">
        <f>IF(PayItems[[#This Row],[Date Added / Modified]]&gt;0,TEXT(PayItems[[#This Row],[Date Added / Modified]],"m/d/yyy"),"")</f>
        <v/>
      </c>
    </row>
    <row r="2551" spans="1:17" x14ac:dyDescent="0.3">
      <c r="A2551" s="6" t="s">
        <v>5544</v>
      </c>
      <c r="B2551" s="8" t="s">
        <v>5545</v>
      </c>
      <c r="C2551" s="6" t="s">
        <v>6</v>
      </c>
      <c r="D2551" s="8" t="s">
        <v>5546</v>
      </c>
      <c r="E2551" s="8" t="s">
        <v>59</v>
      </c>
      <c r="F2551" s="8">
        <v>0</v>
      </c>
      <c r="G2551" s="8">
        <v>3</v>
      </c>
      <c r="H2551" s="6" t="s">
        <v>344</v>
      </c>
      <c r="I2551" s="184" t="s">
        <v>11392</v>
      </c>
      <c r="J2551" s="184" t="s">
        <v>11392</v>
      </c>
      <c r="K2551" s="184" t="s">
        <v>11391</v>
      </c>
      <c r="L2551" s="8">
        <v>14</v>
      </c>
      <c r="M2551" s="116"/>
      <c r="P25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&lt;tr&gt;&lt;td&gt;61704-4000&lt;/td&gt;&lt;td&gt;Replacement blockout&lt;/td&gt;&lt;td&gt;Each&lt;/td&gt;&lt;td&gt;REPLACEMENT BLOCKOUT&lt;/td&gt;&lt;td&gt;EACH&lt;/td&gt;&lt;td&gt;0&lt;/td&gt;&lt;td&gt;3&lt;/td&gt;&lt;td&gt;N&lt;/td&gt;&lt;td&gt; &lt;/td&gt;&lt;td&gt;&lt;/td&gt;&lt;/tr&gt;</v>
      </c>
      <c r="Q2551" s="106" t="str">
        <f>IF(PayItems[[#This Row],[Date Added / Modified]]&gt;0,TEXT(PayItems[[#This Row],[Date Added / Modified]],"m/d/yyy"),"")</f>
        <v/>
      </c>
    </row>
    <row r="2552" spans="1:17" x14ac:dyDescent="0.3">
      <c r="A2552" s="6" t="s">
        <v>5547</v>
      </c>
      <c r="B2552" s="6" t="s">
        <v>5548</v>
      </c>
      <c r="C2552" s="6" t="s">
        <v>110</v>
      </c>
      <c r="D2552" s="6" t="s">
        <v>5549</v>
      </c>
      <c r="E2552" s="8" t="s">
        <v>63</v>
      </c>
      <c r="F2552" s="8">
        <v>0</v>
      </c>
      <c r="G2552" s="8">
        <v>3</v>
      </c>
      <c r="H2552" s="6" t="s">
        <v>344</v>
      </c>
      <c r="I2552" s="184" t="s">
        <v>11392</v>
      </c>
      <c r="J2552" s="184" t="s">
        <v>11392</v>
      </c>
      <c r="K2552" s="184" t="s">
        <v>11391</v>
      </c>
      <c r="L2552" s="8">
        <v>14</v>
      </c>
      <c r="M2552" s="116"/>
      <c r="P25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&lt;tr&gt;&lt;td&gt;61705-0100&lt;/td&gt;&lt;td&gt;Replacement guardrail W-beam rail element, type 2, class A&lt;/td&gt;&lt;td&gt;m&lt;/td&gt;&lt;td&gt;REPLACEMENT GUARDRAIL W-BEAM RAIL ELEMENT, TYPE 2, CLASS A&lt;/td&gt;&lt;td&gt;LNFT&lt;/td&gt;&lt;td&gt;0&lt;/td&gt;&lt;td&gt;3&lt;/td&gt;&lt;td&gt;N&lt;/td&gt;&lt;td&gt; &lt;/td&gt;&lt;td&gt;&lt;/td&gt;&lt;/tr&gt;</v>
      </c>
      <c r="Q2552" s="106" t="str">
        <f>IF(PayItems[[#This Row],[Date Added / Modified]]&gt;0,TEXT(PayItems[[#This Row],[Date Added / Modified]],"m/d/yyy"),"")</f>
        <v/>
      </c>
    </row>
    <row r="2553" spans="1:17" x14ac:dyDescent="0.3">
      <c r="A2553" s="6" t="s">
        <v>5550</v>
      </c>
      <c r="B2553" s="6" t="s">
        <v>5551</v>
      </c>
      <c r="C2553" s="6" t="s">
        <v>110</v>
      </c>
      <c r="D2553" s="6" t="s">
        <v>5552</v>
      </c>
      <c r="E2553" s="8" t="s">
        <v>63</v>
      </c>
      <c r="F2553" s="8">
        <v>0</v>
      </c>
      <c r="G2553" s="8">
        <v>3</v>
      </c>
      <c r="H2553" s="6" t="s">
        <v>344</v>
      </c>
      <c r="I2553" s="184" t="s">
        <v>11392</v>
      </c>
      <c r="J2553" s="184" t="s">
        <v>11392</v>
      </c>
      <c r="K2553" s="184" t="s">
        <v>11391</v>
      </c>
      <c r="L2553" s="8">
        <v>14</v>
      </c>
      <c r="M2553" s="116"/>
      <c r="P25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&lt;tr&gt;&lt;td&gt;61705-0200&lt;/td&gt;&lt;td&gt;Replacement guardrail W-beam rail element, type 2, class B&lt;/td&gt;&lt;td&gt;m&lt;/td&gt;&lt;td&gt;REPLACEMENT GUARDRAIL W-BEAM RAIL ELEMENT, TYPE 2, CLASS B&lt;/td&gt;&lt;td&gt;LNFT&lt;/td&gt;&lt;td&gt;0&lt;/td&gt;&lt;td&gt;3&lt;/td&gt;&lt;td&gt;N&lt;/td&gt;&lt;td&gt; &lt;/td&gt;&lt;td&gt;&lt;/td&gt;&lt;/tr&gt;</v>
      </c>
      <c r="Q2553" s="106" t="str">
        <f>IF(PayItems[[#This Row],[Date Added / Modified]]&gt;0,TEXT(PayItems[[#This Row],[Date Added / Modified]],"m/d/yyy"),"")</f>
        <v/>
      </c>
    </row>
    <row r="2554" spans="1:17" x14ac:dyDescent="0.3">
      <c r="A2554" s="6" t="s">
        <v>5553</v>
      </c>
      <c r="B2554" s="6" t="s">
        <v>5554</v>
      </c>
      <c r="C2554" s="6" t="s">
        <v>110</v>
      </c>
      <c r="D2554" s="6" t="s">
        <v>5555</v>
      </c>
      <c r="E2554" s="8" t="s">
        <v>63</v>
      </c>
      <c r="F2554" s="8">
        <v>0</v>
      </c>
      <c r="G2554" s="8">
        <v>3</v>
      </c>
      <c r="H2554" s="6" t="s">
        <v>344</v>
      </c>
      <c r="I2554" s="184" t="s">
        <v>11392</v>
      </c>
      <c r="J2554" s="184" t="s">
        <v>11392</v>
      </c>
      <c r="K2554" s="184" t="s">
        <v>11391</v>
      </c>
      <c r="L2554" s="8">
        <v>14</v>
      </c>
      <c r="M2554" s="116"/>
      <c r="P25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&lt;tr&gt;&lt;td&gt;61705-0300&lt;/td&gt;&lt;td&gt;Replacement guardrail W-beam rail element, type 3, class A&lt;/td&gt;&lt;td&gt;m&lt;/td&gt;&lt;td&gt;REPLACEMENT GUARDRAIL W-BEAM RAIL ELEMENT, TYPE 3, CLASS A&lt;/td&gt;&lt;td&gt;LNFT&lt;/td&gt;&lt;td&gt;0&lt;/td&gt;&lt;td&gt;3&lt;/td&gt;&lt;td&gt;N&lt;/td&gt;&lt;td&gt; &lt;/td&gt;&lt;td&gt;&lt;/td&gt;&lt;/tr&gt;</v>
      </c>
      <c r="Q2554" s="106" t="str">
        <f>IF(PayItems[[#This Row],[Date Added / Modified]]&gt;0,TEXT(PayItems[[#This Row],[Date Added / Modified]],"m/d/yyy"),"")</f>
        <v/>
      </c>
    </row>
    <row r="2555" spans="1:17" x14ac:dyDescent="0.3">
      <c r="A2555" s="6" t="s">
        <v>5556</v>
      </c>
      <c r="B2555" s="6" t="s">
        <v>5557</v>
      </c>
      <c r="C2555" s="6" t="s">
        <v>110</v>
      </c>
      <c r="D2555" s="6" t="s">
        <v>5558</v>
      </c>
      <c r="E2555" s="8" t="s">
        <v>63</v>
      </c>
      <c r="F2555" s="8">
        <v>0</v>
      </c>
      <c r="G2555" s="8">
        <v>3</v>
      </c>
      <c r="H2555" s="6" t="s">
        <v>344</v>
      </c>
      <c r="I2555" s="184" t="s">
        <v>11392</v>
      </c>
      <c r="J2555" s="184" t="s">
        <v>11392</v>
      </c>
      <c r="K2555" s="184" t="s">
        <v>11391</v>
      </c>
      <c r="L2555" s="8">
        <v>14</v>
      </c>
      <c r="M2555" s="116"/>
      <c r="P25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&lt;tr&gt;&lt;td&gt;61705-0400&lt;/td&gt;&lt;td&gt;Replacement guardrail W-beam rail element, type 3, class B&lt;/td&gt;&lt;td&gt;m&lt;/td&gt;&lt;td&gt;REPLACEMENT GUARDRAIL W-BEAM RAIL ELEMENT, TYPE 3, CLASS B&lt;/td&gt;&lt;td&gt;LNFT&lt;/td&gt;&lt;td&gt;0&lt;/td&gt;&lt;td&gt;3&lt;/td&gt;&lt;td&gt;N&lt;/td&gt;&lt;td&gt; &lt;/td&gt;&lt;td&gt;&lt;/td&gt;&lt;/tr&gt;</v>
      </c>
      <c r="Q2555" s="106" t="str">
        <f>IF(PayItems[[#This Row],[Date Added / Modified]]&gt;0,TEXT(PayItems[[#This Row],[Date Added / Modified]],"m/d/yyy"),"")</f>
        <v/>
      </c>
    </row>
    <row r="2556" spans="1:17" x14ac:dyDescent="0.3">
      <c r="A2556" s="6" t="s">
        <v>5559</v>
      </c>
      <c r="B2556" s="6" t="s">
        <v>5560</v>
      </c>
      <c r="C2556" s="6" t="s">
        <v>110</v>
      </c>
      <c r="D2556" s="6" t="s">
        <v>5561</v>
      </c>
      <c r="E2556" s="8" t="s">
        <v>63</v>
      </c>
      <c r="F2556" s="8">
        <v>0</v>
      </c>
      <c r="G2556" s="8">
        <v>3</v>
      </c>
      <c r="H2556" s="6" t="s">
        <v>344</v>
      </c>
      <c r="I2556" s="184" t="s">
        <v>11392</v>
      </c>
      <c r="J2556" s="184" t="s">
        <v>11392</v>
      </c>
      <c r="K2556" s="184" t="s">
        <v>11391</v>
      </c>
      <c r="L2556" s="8">
        <v>14</v>
      </c>
      <c r="M2556" s="116"/>
      <c r="P25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&lt;tr&gt;&lt;td&gt;61705-0600&lt;/td&gt;&lt;td&gt;Replacement guardrail W-beam rail element, type 4, class B&lt;/td&gt;&lt;td&gt;m&lt;/td&gt;&lt;td&gt;REPLACEMENT GUARDRAIL W-BEAM RAIL ELEMENT, TYPE 4, CLASS B&lt;/td&gt;&lt;td&gt;LNFT&lt;/td&gt;&lt;td&gt;0&lt;/td&gt;&lt;td&gt;3&lt;/td&gt;&lt;td&gt;N&lt;/td&gt;&lt;td&gt; &lt;/td&gt;&lt;td&gt;&lt;/td&gt;&lt;/tr&gt;</v>
      </c>
      <c r="Q2556" s="106" t="str">
        <f>IF(PayItems[[#This Row],[Date Added / Modified]]&gt;0,TEXT(PayItems[[#This Row],[Date Added / Modified]],"m/d/yyy"),"")</f>
        <v/>
      </c>
    </row>
    <row r="2557" spans="1:17" x14ac:dyDescent="0.3">
      <c r="A2557" s="6" t="s">
        <v>5562</v>
      </c>
      <c r="B2557" s="6" t="s">
        <v>5563</v>
      </c>
      <c r="C2557" s="6" t="s">
        <v>110</v>
      </c>
      <c r="D2557" s="6" t="s">
        <v>5564</v>
      </c>
      <c r="E2557" s="8" t="s">
        <v>63</v>
      </c>
      <c r="F2557" s="8">
        <v>0</v>
      </c>
      <c r="G2557" s="8">
        <v>3</v>
      </c>
      <c r="H2557" s="6" t="s">
        <v>344</v>
      </c>
      <c r="I2557" s="184" t="s">
        <v>11392</v>
      </c>
      <c r="J2557" s="184" t="s">
        <v>11392</v>
      </c>
      <c r="K2557" s="184" t="s">
        <v>11391</v>
      </c>
      <c r="L2557" s="8">
        <v>14</v>
      </c>
      <c r="M2557" s="116"/>
      <c r="P25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&lt;tr&gt;&lt;td&gt;61705-0700&lt;/td&gt;&lt;td&gt;Replacement guardrail thrie-beam rail element, type 2, class A&lt;/td&gt;&lt;td&gt;m&lt;/td&gt;&lt;td&gt;REPLACEMENT GUARDRAIL THRIE-BEAM RAIL ELEMENT, TYPE 2, CLASS A&lt;/td&gt;&lt;td&gt;LNFT&lt;/td&gt;&lt;td&gt;0&lt;/td&gt;&lt;td&gt;3&lt;/td&gt;&lt;td&gt;N&lt;/td&gt;&lt;td&gt; &lt;/td&gt;&lt;td&gt;&lt;/td&gt;&lt;/tr&gt;</v>
      </c>
      <c r="Q2557" s="106" t="str">
        <f>IF(PayItems[[#This Row],[Date Added / Modified]]&gt;0,TEXT(PayItems[[#This Row],[Date Added / Modified]],"m/d/yyy"),"")</f>
        <v/>
      </c>
    </row>
    <row r="2558" spans="1:17" x14ac:dyDescent="0.3">
      <c r="A2558" s="6" t="s">
        <v>5565</v>
      </c>
      <c r="B2558" s="6" t="s">
        <v>5566</v>
      </c>
      <c r="C2558" s="6" t="s">
        <v>110</v>
      </c>
      <c r="D2558" s="6" t="s">
        <v>5567</v>
      </c>
      <c r="E2558" s="8" t="s">
        <v>63</v>
      </c>
      <c r="F2558" s="8">
        <v>0</v>
      </c>
      <c r="G2558" s="8">
        <v>3</v>
      </c>
      <c r="H2558" s="6" t="s">
        <v>344</v>
      </c>
      <c r="I2558" s="184" t="s">
        <v>11392</v>
      </c>
      <c r="J2558" s="184" t="s">
        <v>11392</v>
      </c>
      <c r="K2558" s="184" t="s">
        <v>11391</v>
      </c>
      <c r="L2558" s="8">
        <v>14</v>
      </c>
      <c r="M2558" s="116"/>
      <c r="P25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&lt;tr&gt;&lt;td&gt;61705-0800&lt;/td&gt;&lt;td&gt;Replacement guardrail thrie-beam rail element, type 2, class B&lt;/td&gt;&lt;td&gt;m&lt;/td&gt;&lt;td&gt;REPLACEMENT GUARDRAIL THRIE-BEAM RAIL ELEMENT, TYPE 2, CLASS B&lt;/td&gt;&lt;td&gt;LNFT&lt;/td&gt;&lt;td&gt;0&lt;/td&gt;&lt;td&gt;3&lt;/td&gt;&lt;td&gt;N&lt;/td&gt;&lt;td&gt; &lt;/td&gt;&lt;td&gt;&lt;/td&gt;&lt;/tr&gt;</v>
      </c>
      <c r="Q2558" s="106" t="str">
        <f>IF(PayItems[[#This Row],[Date Added / Modified]]&gt;0,TEXT(PayItems[[#This Row],[Date Added / Modified]],"m/d/yyy"),"")</f>
        <v/>
      </c>
    </row>
    <row r="2559" spans="1:17" x14ac:dyDescent="0.3">
      <c r="A2559" s="6" t="s">
        <v>5568</v>
      </c>
      <c r="B2559" s="6" t="s">
        <v>5569</v>
      </c>
      <c r="C2559" s="6" t="s">
        <v>110</v>
      </c>
      <c r="D2559" s="6" t="s">
        <v>5570</v>
      </c>
      <c r="E2559" s="8" t="s">
        <v>63</v>
      </c>
      <c r="F2559" s="8">
        <v>0</v>
      </c>
      <c r="G2559" s="8">
        <v>3</v>
      </c>
      <c r="H2559" s="6" t="s">
        <v>344</v>
      </c>
      <c r="I2559" s="184" t="s">
        <v>11392</v>
      </c>
      <c r="J2559" s="184" t="s">
        <v>11392</v>
      </c>
      <c r="K2559" s="184" t="s">
        <v>11391</v>
      </c>
      <c r="L2559" s="8">
        <v>14</v>
      </c>
      <c r="M2559" s="116"/>
      <c r="P25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&lt;tr&gt;&lt;td&gt;61705-0900&lt;/td&gt;&lt;td&gt;Replacement guardrail thrie-beam rail element, type 3, class A&lt;/td&gt;&lt;td&gt;m&lt;/td&gt;&lt;td&gt;REPLACEMENT GUARDRAIL THRIE-BEAM RAIL ELEMENT, TYPE 3, CLASS A&lt;/td&gt;&lt;td&gt;LNFT&lt;/td&gt;&lt;td&gt;0&lt;/td&gt;&lt;td&gt;3&lt;/td&gt;&lt;td&gt;N&lt;/td&gt;&lt;td&gt; &lt;/td&gt;&lt;td&gt;&lt;/td&gt;&lt;/tr&gt;</v>
      </c>
      <c r="Q2559" s="106" t="str">
        <f>IF(PayItems[[#This Row],[Date Added / Modified]]&gt;0,TEXT(PayItems[[#This Row],[Date Added / Modified]],"m/d/yyy"),"")</f>
        <v/>
      </c>
    </row>
    <row r="2560" spans="1:17" x14ac:dyDescent="0.3">
      <c r="A2560" s="6" t="s">
        <v>5571</v>
      </c>
      <c r="B2560" s="6" t="s">
        <v>5572</v>
      </c>
      <c r="C2560" s="6" t="s">
        <v>110</v>
      </c>
      <c r="D2560" s="6" t="s">
        <v>5573</v>
      </c>
      <c r="E2560" s="8" t="s">
        <v>63</v>
      </c>
      <c r="F2560" s="8">
        <v>0</v>
      </c>
      <c r="G2560" s="8">
        <v>3</v>
      </c>
      <c r="H2560" s="6" t="s">
        <v>344</v>
      </c>
      <c r="I2560" s="184" t="s">
        <v>11392</v>
      </c>
      <c r="J2560" s="184" t="s">
        <v>11392</v>
      </c>
      <c r="K2560" s="184" t="s">
        <v>11391</v>
      </c>
      <c r="L2560" s="8">
        <v>14</v>
      </c>
      <c r="M2560" s="116"/>
      <c r="P25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&lt;tr&gt;&lt;td&gt;61705-1000&lt;/td&gt;&lt;td&gt;Replacement guardrail thrie-beam rail element, type 3, class B&lt;/td&gt;&lt;td&gt;m&lt;/td&gt;&lt;td&gt;REPLACEMENT GUARDRAIL THRIE-BEAM RAIL ELEMENT, TYPE 3, CLASS B&lt;/td&gt;&lt;td&gt;LNFT&lt;/td&gt;&lt;td&gt;0&lt;/td&gt;&lt;td&gt;3&lt;/td&gt;&lt;td&gt;N&lt;/td&gt;&lt;td&gt; &lt;/td&gt;&lt;td&gt;&lt;/td&gt;&lt;/tr&gt;</v>
      </c>
      <c r="Q2560" s="106" t="str">
        <f>IF(PayItems[[#This Row],[Date Added / Modified]]&gt;0,TEXT(PayItems[[#This Row],[Date Added / Modified]],"m/d/yyy"),"")</f>
        <v/>
      </c>
    </row>
    <row r="2561" spans="1:17" x14ac:dyDescent="0.3">
      <c r="A2561" s="6" t="s">
        <v>5574</v>
      </c>
      <c r="B2561" s="6" t="s">
        <v>5575</v>
      </c>
      <c r="C2561" s="6" t="s">
        <v>110</v>
      </c>
      <c r="D2561" s="6" t="s">
        <v>5576</v>
      </c>
      <c r="E2561" s="8" t="s">
        <v>63</v>
      </c>
      <c r="F2561" s="8">
        <v>0</v>
      </c>
      <c r="G2561" s="8">
        <v>3</v>
      </c>
      <c r="H2561" s="6" t="s">
        <v>344</v>
      </c>
      <c r="I2561" s="184" t="s">
        <v>11392</v>
      </c>
      <c r="J2561" s="184" t="s">
        <v>11392</v>
      </c>
      <c r="K2561" s="184" t="s">
        <v>11391</v>
      </c>
      <c r="L2561" s="8">
        <v>14</v>
      </c>
      <c r="M2561" s="116"/>
      <c r="O2561" s="108" t="s">
        <v>10785</v>
      </c>
      <c r="P25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&lt;tr&gt;&lt;td&gt;61705-1100&lt;/td&gt;&lt;td&gt;Replacement guardrail thrie-beam rail element, type 4, class A&lt;/td&gt;&lt;td&gt;m&lt;/td&gt;&lt;td&gt;REPLACEMENT GUARDRAIL THRIE-BEAM RAIL ELEMENT, TYPE 4, CLASS A&lt;/td&gt;&lt;td&gt;LNFT&lt;/td&gt;&lt;td&gt;0&lt;/td&gt;&lt;td&gt;3&lt;/td&gt;&lt;td&gt;N&lt;/td&gt;&lt;td&gt; &lt;/td&gt;&lt;td&gt;Safety:  Do NOT use!  For next FP - DELETE pay item?&lt;/td&gt;&lt;/tr&gt;</v>
      </c>
      <c r="Q2561" s="106" t="str">
        <f>IF(PayItems[[#This Row],[Date Added / Modified]]&gt;0,TEXT(PayItems[[#This Row],[Date Added / Modified]],"m/d/yyy"),"")</f>
        <v/>
      </c>
    </row>
    <row r="2562" spans="1:17" x14ac:dyDescent="0.3">
      <c r="A2562" s="6" t="s">
        <v>5577</v>
      </c>
      <c r="B2562" s="6" t="s">
        <v>5578</v>
      </c>
      <c r="C2562" s="6" t="s">
        <v>110</v>
      </c>
      <c r="D2562" s="6" t="s">
        <v>5579</v>
      </c>
      <c r="E2562" s="8" t="s">
        <v>63</v>
      </c>
      <c r="F2562" s="8">
        <v>0</v>
      </c>
      <c r="G2562" s="8">
        <v>3</v>
      </c>
      <c r="H2562" s="6" t="s">
        <v>344</v>
      </c>
      <c r="I2562" s="184" t="s">
        <v>11392</v>
      </c>
      <c r="J2562" s="184" t="s">
        <v>11392</v>
      </c>
      <c r="K2562" s="184" t="s">
        <v>11391</v>
      </c>
      <c r="L2562" s="8">
        <v>14</v>
      </c>
      <c r="M2562" s="116"/>
      <c r="P25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&lt;tr&gt;&lt;td&gt;61705-1200&lt;/td&gt;&lt;td&gt;Replacement guardrail thrie-beam rail element, type 4, class B&lt;/td&gt;&lt;td&gt;m&lt;/td&gt;&lt;td&gt;REPLACEMENT GUARDRAIL THRIE-BEAM RAIL ELEMENT, TYPE 4, CLASS B&lt;/td&gt;&lt;td&gt;LNFT&lt;/td&gt;&lt;td&gt;0&lt;/td&gt;&lt;td&gt;3&lt;/td&gt;&lt;td&gt;N&lt;/td&gt;&lt;td&gt; &lt;/td&gt;&lt;td&gt;&lt;/td&gt;&lt;/tr&gt;</v>
      </c>
      <c r="Q2562" s="106" t="str">
        <f>IF(PayItems[[#This Row],[Date Added / Modified]]&gt;0,TEXT(PayItems[[#This Row],[Date Added / Modified]],"m/d/yyy"),"")</f>
        <v/>
      </c>
    </row>
    <row r="2563" spans="1:17" x14ac:dyDescent="0.3">
      <c r="A2563" s="110" t="s">
        <v>10843</v>
      </c>
      <c r="B2563" s="106" t="s">
        <v>10844</v>
      </c>
      <c r="C2563" s="88" t="s">
        <v>110</v>
      </c>
      <c r="D2563" s="106" t="s">
        <v>10845</v>
      </c>
      <c r="E2563" s="104" t="s">
        <v>63</v>
      </c>
      <c r="F2563" s="104">
        <v>0</v>
      </c>
      <c r="G2563" s="104">
        <v>3</v>
      </c>
      <c r="H2563" s="88" t="s">
        <v>344</v>
      </c>
      <c r="I2563" s="184" t="s">
        <v>11392</v>
      </c>
      <c r="J2563" s="184" t="s">
        <v>11392</v>
      </c>
      <c r="K2563" s="184" t="s">
        <v>11391</v>
      </c>
      <c r="L2563" s="104">
        <v>14</v>
      </c>
      <c r="M2563" s="116">
        <v>42585</v>
      </c>
      <c r="N2563" s="106" t="s">
        <v>9962</v>
      </c>
      <c r="O2563" s="106"/>
      <c r="P2563"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&lt;tr&gt;&lt;td&gt;61705-1700&lt;/td&gt;&lt;td&gt;Replacement guardrail MB4 rail element, type 4, class B&lt;/td&gt;&lt;td&gt;m&lt;/td&gt;&lt;td&gt;REPLACEMENT GUARDRAIL MB4 RAIL ELEMENT, TYPE 4, CLASS B&lt;/td&gt;&lt;td&gt;LNFT&lt;/td&gt;&lt;td&gt;0&lt;/td&gt;&lt;td&gt;3&lt;/td&gt;&lt;td&gt;N&lt;/td&gt;&lt;td&gt;8/3/2016&lt;/td&gt;&lt;td&gt;&lt;/td&gt;&lt;/tr&gt;</v>
      </c>
      <c r="Q2563" s="106" t="str">
        <f>IF(PayItems[[#This Row],[Date Added / Modified]]&gt;0,TEXT(PayItems[[#This Row],[Date Added / Modified]],"m/d/yyy"),"")</f>
        <v>8/3/2016</v>
      </c>
    </row>
    <row r="2564" spans="1:17" x14ac:dyDescent="0.3">
      <c r="A2564" s="6" t="s">
        <v>5580</v>
      </c>
      <c r="B2564" s="6" t="s">
        <v>5581</v>
      </c>
      <c r="C2564" s="6" t="s">
        <v>110</v>
      </c>
      <c r="D2564" s="6" t="s">
        <v>5582</v>
      </c>
      <c r="E2564" s="8" t="s">
        <v>63</v>
      </c>
      <c r="F2564" s="8">
        <v>0</v>
      </c>
      <c r="G2564" s="8">
        <v>3</v>
      </c>
      <c r="H2564" s="6" t="s">
        <v>344</v>
      </c>
      <c r="I2564" s="184" t="s">
        <v>11392</v>
      </c>
      <c r="J2564" s="184" t="s">
        <v>11392</v>
      </c>
      <c r="K2564" s="184" t="s">
        <v>11391</v>
      </c>
      <c r="L2564" s="8">
        <v>14</v>
      </c>
      <c r="M2564" s="116"/>
      <c r="P25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&lt;tr&gt;&lt;td&gt;61707-0000&lt;/td&gt;&lt;td&gt;Structure transition railing&lt;/td&gt;&lt;td&gt;m&lt;/td&gt;&lt;td&gt;STRUCTURE TRANSITION RAILING&lt;/td&gt;&lt;td&gt;LNFT&lt;/td&gt;&lt;td&gt;0&lt;/td&gt;&lt;td&gt;3&lt;/td&gt;&lt;td&gt;N&lt;/td&gt;&lt;td&gt; &lt;/td&gt;&lt;td&gt;&lt;/td&gt;&lt;/tr&gt;</v>
      </c>
      <c r="Q2564" s="106" t="str">
        <f>IF(PayItems[[#This Row],[Date Added / Modified]]&gt;0,TEXT(PayItems[[#This Row],[Date Added / Modified]],"m/d/yyy"),"")</f>
        <v/>
      </c>
    </row>
    <row r="2565" spans="1:17" x14ac:dyDescent="0.3">
      <c r="A2565" s="6" t="s">
        <v>5583</v>
      </c>
      <c r="B2565" s="6" t="s">
        <v>5584</v>
      </c>
      <c r="C2565" s="6" t="s">
        <v>110</v>
      </c>
      <c r="D2565" s="6" t="s">
        <v>5585</v>
      </c>
      <c r="E2565" s="8" t="s">
        <v>63</v>
      </c>
      <c r="F2565" s="8">
        <v>0</v>
      </c>
      <c r="G2565" s="8">
        <v>3</v>
      </c>
      <c r="H2565" s="6" t="s">
        <v>344</v>
      </c>
      <c r="I2565" s="184" t="s">
        <v>11392</v>
      </c>
      <c r="J2565" s="184" t="s">
        <v>11392</v>
      </c>
      <c r="K2565" s="184" t="s">
        <v>11391</v>
      </c>
      <c r="L2565" s="8">
        <v>14</v>
      </c>
      <c r="M2565" s="116"/>
      <c r="P25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&lt;tr&gt;&lt;td&gt;61707-1000&lt;/td&gt;&lt;td&gt;Structure transition railing, G4 system&lt;/td&gt;&lt;td&gt;m&lt;/td&gt;&lt;td&gt;STRUCTURE TRANSITION RAILING, G4 SYSTEM&lt;/td&gt;&lt;td&gt;LNFT&lt;/td&gt;&lt;td&gt;0&lt;/td&gt;&lt;td&gt;3&lt;/td&gt;&lt;td&gt;N&lt;/td&gt;&lt;td&gt; &lt;/td&gt;&lt;td&gt;&lt;/td&gt;&lt;/tr&gt;</v>
      </c>
      <c r="Q2565" s="106" t="str">
        <f>IF(PayItems[[#This Row],[Date Added / Modified]]&gt;0,TEXT(PayItems[[#This Row],[Date Added / Modified]],"m/d/yyy"),"")</f>
        <v/>
      </c>
    </row>
    <row r="2566" spans="1:17" x14ac:dyDescent="0.3">
      <c r="A2566" s="6" t="s">
        <v>5586</v>
      </c>
      <c r="B2566" s="6" t="s">
        <v>5587</v>
      </c>
      <c r="C2566" s="6" t="s">
        <v>110</v>
      </c>
      <c r="D2566" s="6" t="s">
        <v>5588</v>
      </c>
      <c r="E2566" s="8" t="s">
        <v>63</v>
      </c>
      <c r="F2566" s="8">
        <v>0</v>
      </c>
      <c r="G2566" s="8">
        <v>3</v>
      </c>
      <c r="H2566" s="6" t="s">
        <v>344</v>
      </c>
      <c r="I2566" s="184" t="s">
        <v>11392</v>
      </c>
      <c r="J2566" s="184" t="s">
        <v>11392</v>
      </c>
      <c r="K2566" s="184" t="s">
        <v>11391</v>
      </c>
      <c r="L2566" s="8">
        <v>14</v>
      </c>
      <c r="M2566" s="116"/>
      <c r="P25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&lt;tr&gt;&lt;td&gt;61707-2000&lt;/td&gt;&lt;td&gt;Structure transition railing, SBT system&lt;/td&gt;&lt;td&gt;m&lt;/td&gt;&lt;td&gt;STRUCTURE TRANSITION RAILING, SBT SYSTEM&lt;/td&gt;&lt;td&gt;LNFT&lt;/td&gt;&lt;td&gt;0&lt;/td&gt;&lt;td&gt;3&lt;/td&gt;&lt;td&gt;N&lt;/td&gt;&lt;td&gt; &lt;/td&gt;&lt;td&gt;&lt;/td&gt;&lt;/tr&gt;</v>
      </c>
      <c r="Q2566" s="106" t="str">
        <f>IF(PayItems[[#This Row],[Date Added / Modified]]&gt;0,TEXT(PayItems[[#This Row],[Date Added / Modified]],"m/d/yyy"),"")</f>
        <v/>
      </c>
    </row>
    <row r="2567" spans="1:17" x14ac:dyDescent="0.3">
      <c r="A2567" s="6" t="s">
        <v>5589</v>
      </c>
      <c r="B2567" s="6" t="s">
        <v>5590</v>
      </c>
      <c r="C2567" s="6" t="s">
        <v>110</v>
      </c>
      <c r="D2567" s="6" t="s">
        <v>5591</v>
      </c>
      <c r="E2567" s="8" t="s">
        <v>63</v>
      </c>
      <c r="F2567" s="8">
        <v>0</v>
      </c>
      <c r="G2567" s="8">
        <v>3</v>
      </c>
      <c r="H2567" s="6" t="s">
        <v>344</v>
      </c>
      <c r="I2567" s="184" t="s">
        <v>11392</v>
      </c>
      <c r="J2567" s="184" t="s">
        <v>11392</v>
      </c>
      <c r="K2567" s="184" t="s">
        <v>11391</v>
      </c>
      <c r="L2567" s="8">
        <v>14</v>
      </c>
      <c r="M2567" s="116"/>
      <c r="P25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&lt;tr&gt;&lt;td&gt;61707-3000&lt;/td&gt;&lt;td&gt;Structure transition railing, abutting steel backed timber&lt;/td&gt;&lt;td&gt;m&lt;/td&gt;&lt;td&gt;STRUCTURE TRANSITION RAILING, ABUTTING STEEL BACKED TIMBER&lt;/td&gt;&lt;td&gt;LNFT&lt;/td&gt;&lt;td&gt;0&lt;/td&gt;&lt;td&gt;3&lt;/td&gt;&lt;td&gt;N&lt;/td&gt;&lt;td&gt; &lt;/td&gt;&lt;td&gt;&lt;/td&gt;&lt;/tr&gt;</v>
      </c>
      <c r="Q2567" s="106" t="str">
        <f>IF(PayItems[[#This Row],[Date Added / Modified]]&gt;0,TEXT(PayItems[[#This Row],[Date Added / Modified]],"m/d/yyy"),"")</f>
        <v/>
      </c>
    </row>
    <row r="2568" spans="1:17" x14ac:dyDescent="0.3">
      <c r="A2568" s="34" t="s">
        <v>10002</v>
      </c>
      <c r="B2568" s="34" t="s">
        <v>10003</v>
      </c>
      <c r="C2568" s="34" t="s">
        <v>110</v>
      </c>
      <c r="D2568" s="34" t="s">
        <v>10004</v>
      </c>
      <c r="E2568" s="33" t="s">
        <v>63</v>
      </c>
      <c r="F2568" s="35">
        <v>0</v>
      </c>
      <c r="G2568" s="35">
        <v>3</v>
      </c>
      <c r="H2568" t="s">
        <v>344</v>
      </c>
      <c r="I2568" s="184" t="s">
        <v>11392</v>
      </c>
      <c r="J2568" s="184" t="s">
        <v>11392</v>
      </c>
      <c r="K2568" s="184" t="s">
        <v>11391</v>
      </c>
      <c r="L2568" s="8">
        <v>14</v>
      </c>
      <c r="M2568" s="119">
        <v>41869</v>
      </c>
      <c r="N2568" s="53" t="s">
        <v>9977</v>
      </c>
      <c r="O2568" s="106"/>
      <c r="P25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&lt;tr&gt;&lt;td&gt;61707-4000&lt;/td&gt;&lt;td&gt;Structure transition railing, MGS system&lt;/td&gt;&lt;td&gt;m&lt;/td&gt;&lt;td&gt;STRUCTURE TRANSITION RAILING, MGS SYSTEM&lt;/td&gt;&lt;td&gt;LNFT&lt;/td&gt;&lt;td&gt;0&lt;/td&gt;&lt;td&gt;3&lt;/td&gt;&lt;td&gt;N&lt;/td&gt;&lt;td&gt;8/18/2014&lt;/td&gt;&lt;td&gt;&lt;/td&gt;&lt;/tr&gt;</v>
      </c>
      <c r="Q2568" s="106" t="str">
        <f>IF(PayItems[[#This Row],[Date Added / Modified]]&gt;0,TEXT(PayItems[[#This Row],[Date Added / Modified]],"m/d/yyy"),"")</f>
        <v>8/18/2014</v>
      </c>
    </row>
    <row r="2569" spans="1:17" x14ac:dyDescent="0.3">
      <c r="A2569" s="6" t="s">
        <v>5592</v>
      </c>
      <c r="B2569" s="8" t="s">
        <v>5593</v>
      </c>
      <c r="C2569" s="8" t="s">
        <v>110</v>
      </c>
      <c r="D2569" s="8" t="s">
        <v>5594</v>
      </c>
      <c r="E2569" s="8" t="s">
        <v>63</v>
      </c>
      <c r="F2569" s="8">
        <v>0</v>
      </c>
      <c r="G2569" s="8">
        <v>3</v>
      </c>
      <c r="H2569" s="6" t="s">
        <v>344</v>
      </c>
      <c r="I2569" s="184" t="s">
        <v>11392</v>
      </c>
      <c r="J2569" s="184" t="s">
        <v>11392</v>
      </c>
      <c r="K2569" s="184" t="s">
        <v>11391</v>
      </c>
      <c r="L2569" s="8">
        <v>14</v>
      </c>
      <c r="M2569" s="116"/>
      <c r="P25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&lt;tr&gt;&lt;td&gt;61708-1000&lt;/td&gt;&lt;td&gt;Remove and reset, guardrail&lt;/td&gt;&lt;td&gt;m&lt;/td&gt;&lt;td&gt;REMOVE AND RESET, GUARDRAIL&lt;/td&gt;&lt;td&gt;LNFT&lt;/td&gt;&lt;td&gt;0&lt;/td&gt;&lt;td&gt;3&lt;/td&gt;&lt;td&gt;N&lt;/td&gt;&lt;td&gt; &lt;/td&gt;&lt;td&gt;&lt;/td&gt;&lt;/tr&gt;</v>
      </c>
      <c r="Q2569" s="106" t="str">
        <f>IF(PayItems[[#This Row],[Date Added / Modified]]&gt;0,TEXT(PayItems[[#This Row],[Date Added / Modified]],"m/d/yyy"),"")</f>
        <v/>
      </c>
    </row>
    <row r="2570" spans="1:17" x14ac:dyDescent="0.3">
      <c r="A2570" s="6" t="s">
        <v>5595</v>
      </c>
      <c r="B2570" s="8" t="s">
        <v>5596</v>
      </c>
      <c r="C2570" s="6" t="s">
        <v>6</v>
      </c>
      <c r="D2570" s="8" t="s">
        <v>5597</v>
      </c>
      <c r="E2570" s="8" t="s">
        <v>59</v>
      </c>
      <c r="F2570" s="8">
        <v>0</v>
      </c>
      <c r="G2570" s="8">
        <v>3</v>
      </c>
      <c r="H2570" s="6" t="s">
        <v>344</v>
      </c>
      <c r="I2570" s="184" t="s">
        <v>11392</v>
      </c>
      <c r="J2570" s="184" t="s">
        <v>11392</v>
      </c>
      <c r="K2570" s="184" t="s">
        <v>11391</v>
      </c>
      <c r="L2570" s="8">
        <v>14</v>
      </c>
      <c r="M2570" s="116"/>
      <c r="P25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&lt;tr&gt;&lt;td&gt;61709-1000&lt;/td&gt;&lt;td&gt;Remove and reset, post&lt;/td&gt;&lt;td&gt;Each&lt;/td&gt;&lt;td&gt;REMOVE AND RESET, POST&lt;/td&gt;&lt;td&gt;EACH&lt;/td&gt;&lt;td&gt;0&lt;/td&gt;&lt;td&gt;3&lt;/td&gt;&lt;td&gt;N&lt;/td&gt;&lt;td&gt; &lt;/td&gt;&lt;td&gt;&lt;/td&gt;&lt;/tr&gt;</v>
      </c>
      <c r="Q2570" s="106" t="str">
        <f>IF(PayItems[[#This Row],[Date Added / Modified]]&gt;0,TEXT(PayItems[[#This Row],[Date Added / Modified]],"m/d/yyy"),"")</f>
        <v/>
      </c>
    </row>
    <row r="2571" spans="1:17" x14ac:dyDescent="0.3">
      <c r="A2571" s="6" t="s">
        <v>5598</v>
      </c>
      <c r="B2571" s="8" t="s">
        <v>5599</v>
      </c>
      <c r="C2571" s="6" t="s">
        <v>6</v>
      </c>
      <c r="D2571" s="8" t="s">
        <v>5600</v>
      </c>
      <c r="E2571" s="8" t="s">
        <v>59</v>
      </c>
      <c r="F2571" s="8">
        <v>0</v>
      </c>
      <c r="G2571" s="8">
        <v>3</v>
      </c>
      <c r="H2571" s="6" t="s">
        <v>344</v>
      </c>
      <c r="I2571" s="184" t="s">
        <v>11392</v>
      </c>
      <c r="J2571" s="184" t="s">
        <v>11392</v>
      </c>
      <c r="K2571" s="184" t="s">
        <v>11391</v>
      </c>
      <c r="L2571" s="8">
        <v>14</v>
      </c>
      <c r="M2571" s="116"/>
      <c r="P25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&lt;tr&gt;&lt;td&gt;61709-2000&lt;/td&gt;&lt;td&gt;Remove and reset, rail section&lt;/td&gt;&lt;td&gt;Each&lt;/td&gt;&lt;td&gt;REMOVE AND RESET, RAIL SECTION&lt;/td&gt;&lt;td&gt;EACH&lt;/td&gt;&lt;td&gt;0&lt;/td&gt;&lt;td&gt;3&lt;/td&gt;&lt;td&gt;N&lt;/td&gt;&lt;td&gt; &lt;/td&gt;&lt;td&gt;&lt;/td&gt;&lt;/tr&gt;</v>
      </c>
      <c r="Q2571" s="106" t="str">
        <f>IF(PayItems[[#This Row],[Date Added / Modified]]&gt;0,TEXT(PayItems[[#This Row],[Date Added / Modified]],"m/d/yyy"),"")</f>
        <v/>
      </c>
    </row>
    <row r="2572" spans="1:17" x14ac:dyDescent="0.3">
      <c r="A2572" s="6" t="s">
        <v>5601</v>
      </c>
      <c r="B2572" s="8" t="s">
        <v>5602</v>
      </c>
      <c r="C2572" s="6" t="s">
        <v>6</v>
      </c>
      <c r="D2572" s="8" t="s">
        <v>5603</v>
      </c>
      <c r="E2572" s="8" t="s">
        <v>59</v>
      </c>
      <c r="F2572" s="8">
        <v>0</v>
      </c>
      <c r="G2572" s="8">
        <v>3</v>
      </c>
      <c r="H2572" s="6" t="s">
        <v>344</v>
      </c>
      <c r="I2572" s="184" t="s">
        <v>11392</v>
      </c>
      <c r="J2572" s="184" t="s">
        <v>11392</v>
      </c>
      <c r="K2572" s="184" t="s">
        <v>11391</v>
      </c>
      <c r="L2572" s="8">
        <v>14</v>
      </c>
      <c r="M2572" s="116"/>
      <c r="P25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&lt;tr&gt;&lt;td&gt;61709-3000&lt;/td&gt;&lt;td&gt;Remove and reset, impact attenuator&lt;/td&gt;&lt;td&gt;Each&lt;/td&gt;&lt;td&gt;REMOVE AND RESET, IMPACT ATTENUATOR&lt;/td&gt;&lt;td&gt;EACH&lt;/td&gt;&lt;td&gt;0&lt;/td&gt;&lt;td&gt;3&lt;/td&gt;&lt;td&gt;N&lt;/td&gt;&lt;td&gt; &lt;/td&gt;&lt;td&gt;&lt;/td&gt;&lt;/tr&gt;</v>
      </c>
      <c r="Q2572" s="106" t="str">
        <f>IF(PayItems[[#This Row],[Date Added / Modified]]&gt;0,TEXT(PayItems[[#This Row],[Date Added / Modified]],"m/d/yyy"),"")</f>
        <v/>
      </c>
    </row>
    <row r="2573" spans="1:17" x14ac:dyDescent="0.3">
      <c r="A2573" s="6" t="s">
        <v>5604</v>
      </c>
      <c r="B2573" s="8" t="s">
        <v>5605</v>
      </c>
      <c r="C2573" s="6" t="s">
        <v>6</v>
      </c>
      <c r="D2573" s="8" t="s">
        <v>5606</v>
      </c>
      <c r="E2573" s="8" t="s">
        <v>59</v>
      </c>
      <c r="F2573" s="8">
        <v>0</v>
      </c>
      <c r="G2573" s="8">
        <v>3</v>
      </c>
      <c r="H2573" s="6" t="s">
        <v>344</v>
      </c>
      <c r="I2573" s="184" t="s">
        <v>11392</v>
      </c>
      <c r="J2573" s="184" t="s">
        <v>11392</v>
      </c>
      <c r="K2573" s="184" t="s">
        <v>11391</v>
      </c>
      <c r="L2573" s="8">
        <v>14</v>
      </c>
      <c r="M2573" s="116"/>
      <c r="P25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&lt;tr&gt;&lt;td&gt;61709-4000&lt;/td&gt;&lt;td&gt;Remove and reset, terminal section&lt;/td&gt;&lt;td&gt;Each&lt;/td&gt;&lt;td&gt;REMOVE AND RESET, TERMINAL SECTION&lt;/td&gt;&lt;td&gt;EACH&lt;/td&gt;&lt;td&gt;0&lt;/td&gt;&lt;td&gt;3&lt;/td&gt;&lt;td&gt;N&lt;/td&gt;&lt;td&gt; &lt;/td&gt;&lt;td&gt;&lt;/td&gt;&lt;/tr&gt;</v>
      </c>
      <c r="Q2573" s="106" t="str">
        <f>IF(PayItems[[#This Row],[Date Added / Modified]]&gt;0,TEXT(PayItems[[#This Row],[Date Added / Modified]],"m/d/yyy"),"")</f>
        <v/>
      </c>
    </row>
    <row r="2574" spans="1:17" x14ac:dyDescent="0.3">
      <c r="A2574" s="6" t="s">
        <v>5607</v>
      </c>
      <c r="B2574" s="6" t="s">
        <v>5608</v>
      </c>
      <c r="C2574" s="8" t="s">
        <v>110</v>
      </c>
      <c r="D2574" s="6" t="s">
        <v>5609</v>
      </c>
      <c r="E2574" s="8" t="s">
        <v>63</v>
      </c>
      <c r="F2574" s="8">
        <v>0</v>
      </c>
      <c r="G2574" s="8">
        <v>3</v>
      </c>
      <c r="H2574" s="6" t="s">
        <v>344</v>
      </c>
      <c r="I2574" s="184" t="s">
        <v>11392</v>
      </c>
      <c r="J2574" s="184" t="s">
        <v>11392</v>
      </c>
      <c r="K2574" s="184" t="s">
        <v>11391</v>
      </c>
      <c r="L2574" s="8">
        <v>14</v>
      </c>
      <c r="M2574" s="116"/>
      <c r="O2574" s="106" t="s">
        <v>11048</v>
      </c>
      <c r="P25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&lt;tr&gt;&lt;td&gt;61710-0000&lt;/td&gt;&lt;td&gt;Raising guardrail&lt;/td&gt;&lt;td&gt;m&lt;/td&gt;&lt;td&gt;RAISING GUARDRAIL&lt;/td&gt;&lt;td&gt;LNFT&lt;/td&gt;&lt;td&gt;0&lt;/td&gt;&lt;td&gt;3&lt;/td&gt;&lt;td&gt;N&lt;/td&gt;&lt;td&gt; &lt;/td&gt;&lt;td&gt;Next FP: Consider changing name to "Raise Guardrail"&lt;/td&gt;&lt;/tr&gt;</v>
      </c>
      <c r="Q2574" s="106" t="str">
        <f>IF(PayItems[[#This Row],[Date Added / Modified]]&gt;0,TEXT(PayItems[[#This Row],[Date Added / Modified]],"m/d/yyy"),"")</f>
        <v/>
      </c>
    </row>
    <row r="2575" spans="1:17" x14ac:dyDescent="0.3">
      <c r="A2575" s="6" t="s">
        <v>5610</v>
      </c>
      <c r="B2575" s="6" t="s">
        <v>5611</v>
      </c>
      <c r="C2575" s="6" t="s">
        <v>6</v>
      </c>
      <c r="D2575" s="6" t="s">
        <v>5612</v>
      </c>
      <c r="E2575" s="8" t="s">
        <v>59</v>
      </c>
      <c r="F2575" s="8">
        <v>0</v>
      </c>
      <c r="G2575" s="8">
        <v>3</v>
      </c>
      <c r="H2575" s="6" t="s">
        <v>344</v>
      </c>
      <c r="I2575" s="184" t="s">
        <v>11392</v>
      </c>
      <c r="J2575" s="184" t="s">
        <v>11392</v>
      </c>
      <c r="K2575" s="184" t="s">
        <v>11391</v>
      </c>
      <c r="L2575" s="8">
        <v>14</v>
      </c>
      <c r="M2575" s="116"/>
      <c r="P25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&lt;tr&gt;&lt;td&gt;61711-0000&lt;/td&gt;&lt;td&gt;Impact attenuator&lt;/td&gt;&lt;td&gt;Each&lt;/td&gt;&lt;td&gt;IMPACT ATTENUATOR&lt;/td&gt;&lt;td&gt;EACH&lt;/td&gt;&lt;td&gt;0&lt;/td&gt;&lt;td&gt;3&lt;/td&gt;&lt;td&gt;N&lt;/td&gt;&lt;td&gt; &lt;/td&gt;&lt;td&gt;&lt;/td&gt;&lt;/tr&gt;</v>
      </c>
      <c r="Q2575" s="106" t="str">
        <f>IF(PayItems[[#This Row],[Date Added / Modified]]&gt;0,TEXT(PayItems[[#This Row],[Date Added / Modified]],"m/d/yyy"),"")</f>
        <v/>
      </c>
    </row>
    <row r="2576" spans="1:17" x14ac:dyDescent="0.3">
      <c r="A2576" s="6" t="s">
        <v>5613</v>
      </c>
      <c r="B2576" s="6" t="s">
        <v>5614</v>
      </c>
      <c r="C2576" s="6" t="s">
        <v>110</v>
      </c>
      <c r="D2576" s="6" t="s">
        <v>5615</v>
      </c>
      <c r="E2576" s="8" t="s">
        <v>63</v>
      </c>
      <c r="F2576" s="8">
        <v>0</v>
      </c>
      <c r="G2576" s="8">
        <v>3</v>
      </c>
      <c r="H2576" s="6" t="s">
        <v>344</v>
      </c>
      <c r="I2576" s="184" t="s">
        <v>11392</v>
      </c>
      <c r="J2576" s="184" t="s">
        <v>11392</v>
      </c>
      <c r="K2576" s="184" t="s">
        <v>11391</v>
      </c>
      <c r="L2576" s="8">
        <v>14</v>
      </c>
      <c r="M2576" s="116"/>
      <c r="P25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&lt;tr&gt;&lt;td&gt;61801-0000&lt;/td&gt;&lt;td&gt;Concrete barrier&lt;/td&gt;&lt;td&gt;m&lt;/td&gt;&lt;td&gt;CONCRETE BARRIER&lt;/td&gt;&lt;td&gt;LNFT&lt;/td&gt;&lt;td&gt;0&lt;/td&gt;&lt;td&gt;3&lt;/td&gt;&lt;td&gt;N&lt;/td&gt;&lt;td&gt; &lt;/td&gt;&lt;td&gt;&lt;/td&gt;&lt;/tr&gt;</v>
      </c>
      <c r="Q2576" s="106" t="str">
        <f>IF(PayItems[[#This Row],[Date Added / Modified]]&gt;0,TEXT(PayItems[[#This Row],[Date Added / Modified]],"m/d/yyy"),"")</f>
        <v/>
      </c>
    </row>
    <row r="2577" spans="1:17" x14ac:dyDescent="0.3">
      <c r="A2577" s="6" t="s">
        <v>5616</v>
      </c>
      <c r="B2577" s="6" t="s">
        <v>5617</v>
      </c>
      <c r="C2577" s="6" t="s">
        <v>110</v>
      </c>
      <c r="D2577" s="6" t="s">
        <v>5618</v>
      </c>
      <c r="E2577" s="8" t="s">
        <v>63</v>
      </c>
      <c r="F2577" s="8">
        <v>0</v>
      </c>
      <c r="G2577" s="8">
        <v>3</v>
      </c>
      <c r="H2577" s="6" t="s">
        <v>344</v>
      </c>
      <c r="I2577" s="184" t="s">
        <v>11392</v>
      </c>
      <c r="J2577" s="184" t="s">
        <v>11392</v>
      </c>
      <c r="K2577" s="184" t="s">
        <v>11391</v>
      </c>
      <c r="L2577" s="8">
        <v>14</v>
      </c>
      <c r="M2577" s="116"/>
      <c r="P25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&lt;tr&gt;&lt;td&gt;61802-0000&lt;/td&gt;&lt;td&gt;Concrete guardwall&lt;/td&gt;&lt;td&gt;m&lt;/td&gt;&lt;td&gt;CONCRETE GUARDWALL&lt;/td&gt;&lt;td&gt;LNFT&lt;/td&gt;&lt;td&gt;0&lt;/td&gt;&lt;td&gt;3&lt;/td&gt;&lt;td&gt;N&lt;/td&gt;&lt;td&gt; &lt;/td&gt;&lt;td&gt;&lt;/td&gt;&lt;/tr&gt;</v>
      </c>
      <c r="Q2577" s="106" t="str">
        <f>IF(PayItems[[#This Row],[Date Added / Modified]]&gt;0,TEXT(PayItems[[#This Row],[Date Added / Modified]],"m/d/yyy"),"")</f>
        <v/>
      </c>
    </row>
    <row r="2578" spans="1:17" x14ac:dyDescent="0.3">
      <c r="A2578" s="6" t="s">
        <v>5619</v>
      </c>
      <c r="B2578" s="6" t="s">
        <v>5620</v>
      </c>
      <c r="C2578" s="6" t="s">
        <v>110</v>
      </c>
      <c r="D2578" s="6" t="s">
        <v>5621</v>
      </c>
      <c r="E2578" s="8" t="s">
        <v>63</v>
      </c>
      <c r="F2578" s="8">
        <v>0</v>
      </c>
      <c r="G2578" s="8">
        <v>3</v>
      </c>
      <c r="H2578" s="6" t="s">
        <v>344</v>
      </c>
      <c r="I2578" s="184" t="s">
        <v>11392</v>
      </c>
      <c r="J2578" s="184" t="s">
        <v>11392</v>
      </c>
      <c r="K2578" s="184" t="s">
        <v>11391</v>
      </c>
      <c r="L2578" s="8">
        <v>14</v>
      </c>
      <c r="M2578" s="116"/>
      <c r="P25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&lt;tr&gt;&lt;td&gt;61803-1000&lt;/td&gt;&lt;td&gt;Precast concrete guardwall, type 1&lt;/td&gt;&lt;td&gt;m&lt;/td&gt;&lt;td&gt;PRECAST CONCRETE GUARDWALL, TYPE 1&lt;/td&gt;&lt;td&gt;LNFT&lt;/td&gt;&lt;td&gt;0&lt;/td&gt;&lt;td&gt;3&lt;/td&gt;&lt;td&gt;N&lt;/td&gt;&lt;td&gt; &lt;/td&gt;&lt;td&gt;&lt;/td&gt;&lt;/tr&gt;</v>
      </c>
      <c r="Q2578" s="106" t="str">
        <f>IF(PayItems[[#This Row],[Date Added / Modified]]&gt;0,TEXT(PayItems[[#This Row],[Date Added / Modified]],"m/d/yyy"),"")</f>
        <v/>
      </c>
    </row>
    <row r="2579" spans="1:17" x14ac:dyDescent="0.3">
      <c r="A2579" s="6" t="s">
        <v>5622</v>
      </c>
      <c r="B2579" s="6" t="s">
        <v>5623</v>
      </c>
      <c r="C2579" s="6" t="s">
        <v>110</v>
      </c>
      <c r="D2579" s="6" t="s">
        <v>5624</v>
      </c>
      <c r="E2579" s="8" t="s">
        <v>63</v>
      </c>
      <c r="F2579" s="8">
        <v>0</v>
      </c>
      <c r="G2579" s="8">
        <v>3</v>
      </c>
      <c r="H2579" s="6" t="s">
        <v>344</v>
      </c>
      <c r="I2579" s="184" t="s">
        <v>11392</v>
      </c>
      <c r="J2579" s="184" t="s">
        <v>11392</v>
      </c>
      <c r="K2579" s="184" t="s">
        <v>11391</v>
      </c>
      <c r="L2579" s="8">
        <v>14</v>
      </c>
      <c r="M2579" s="116"/>
      <c r="P25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&lt;tr&gt;&lt;td&gt;61803-2000&lt;/td&gt;&lt;td&gt;Precast concrete guardwall, type 2&lt;/td&gt;&lt;td&gt;m&lt;/td&gt;&lt;td&gt;PRECAST CONCRETE GUARDWALL, TYPE 2&lt;/td&gt;&lt;td&gt;LNFT&lt;/td&gt;&lt;td&gt;0&lt;/td&gt;&lt;td&gt;3&lt;/td&gt;&lt;td&gt;N&lt;/td&gt;&lt;td&gt; &lt;/td&gt;&lt;td&gt;&lt;/td&gt;&lt;/tr&gt;</v>
      </c>
      <c r="Q2579" s="106" t="str">
        <f>IF(PayItems[[#This Row],[Date Added / Modified]]&gt;0,TEXT(PayItems[[#This Row],[Date Added / Modified]],"m/d/yyy"),"")</f>
        <v/>
      </c>
    </row>
    <row r="2580" spans="1:17" x14ac:dyDescent="0.3">
      <c r="A2580" s="6" t="s">
        <v>5625</v>
      </c>
      <c r="B2580" s="6" t="s">
        <v>5626</v>
      </c>
      <c r="C2580" s="6" t="s">
        <v>110</v>
      </c>
      <c r="D2580" s="6" t="s">
        <v>5627</v>
      </c>
      <c r="E2580" s="8" t="s">
        <v>63</v>
      </c>
      <c r="F2580" s="8">
        <v>0</v>
      </c>
      <c r="G2580" s="8">
        <v>3</v>
      </c>
      <c r="H2580" s="6" t="s">
        <v>344</v>
      </c>
      <c r="I2580" s="184" t="s">
        <v>11392</v>
      </c>
      <c r="J2580" s="184" t="s">
        <v>11392</v>
      </c>
      <c r="K2580" s="184" t="s">
        <v>11391</v>
      </c>
      <c r="L2580" s="8">
        <v>14</v>
      </c>
      <c r="M2580" s="116"/>
      <c r="P25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&lt;tr&gt;&lt;td&gt;61803-3000&lt;/td&gt;&lt;td&gt;Precast concrete guardwall, type 3&lt;/td&gt;&lt;td&gt;m&lt;/td&gt;&lt;td&gt;PRECAST CONCRETE GUARDWALL, TYPE 3&lt;/td&gt;&lt;td&gt;LNFT&lt;/td&gt;&lt;td&gt;0&lt;/td&gt;&lt;td&gt;3&lt;/td&gt;&lt;td&gt;N&lt;/td&gt;&lt;td&gt; &lt;/td&gt;&lt;td&gt;&lt;/td&gt;&lt;/tr&gt;</v>
      </c>
      <c r="Q2580" s="106" t="str">
        <f>IF(PayItems[[#This Row],[Date Added / Modified]]&gt;0,TEXT(PayItems[[#This Row],[Date Added / Modified]],"m/d/yyy"),"")</f>
        <v/>
      </c>
    </row>
    <row r="2581" spans="1:17" x14ac:dyDescent="0.3">
      <c r="A2581" s="6" t="s">
        <v>5628</v>
      </c>
      <c r="B2581" s="6" t="s">
        <v>5629</v>
      </c>
      <c r="C2581" s="6" t="s">
        <v>110</v>
      </c>
      <c r="D2581" s="6" t="s">
        <v>5630</v>
      </c>
      <c r="E2581" s="8" t="s">
        <v>63</v>
      </c>
      <c r="F2581" s="8">
        <v>0</v>
      </c>
      <c r="G2581" s="8">
        <v>3</v>
      </c>
      <c r="H2581" s="6" t="s">
        <v>344</v>
      </c>
      <c r="I2581" s="184" t="s">
        <v>11392</v>
      </c>
      <c r="J2581" s="184" t="s">
        <v>11392</v>
      </c>
      <c r="K2581" s="184" t="s">
        <v>11391</v>
      </c>
      <c r="L2581" s="8">
        <v>14</v>
      </c>
      <c r="M2581" s="116"/>
      <c r="P25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&lt;tr&gt;&lt;td&gt;61803-4000&lt;/td&gt;&lt;td&gt;Precast concrete guardwall, type 4&lt;/td&gt;&lt;td&gt;m&lt;/td&gt;&lt;td&gt;PRECAST CONCRETE GUARDWALL, TYPE 4&lt;/td&gt;&lt;td&gt;LNFT&lt;/td&gt;&lt;td&gt;0&lt;/td&gt;&lt;td&gt;3&lt;/td&gt;&lt;td&gt;N&lt;/td&gt;&lt;td&gt; &lt;/td&gt;&lt;td&gt;&lt;/td&gt;&lt;/tr&gt;</v>
      </c>
      <c r="Q2581" s="106" t="str">
        <f>IF(PayItems[[#This Row],[Date Added / Modified]]&gt;0,TEXT(PayItems[[#This Row],[Date Added / Modified]],"m/d/yyy"),"")</f>
        <v/>
      </c>
    </row>
    <row r="2582" spans="1:17" x14ac:dyDescent="0.3">
      <c r="A2582" s="6" t="s">
        <v>5631</v>
      </c>
      <c r="B2582" s="6" t="s">
        <v>5632</v>
      </c>
      <c r="C2582" s="6" t="s">
        <v>6</v>
      </c>
      <c r="D2582" s="6" t="s">
        <v>5633</v>
      </c>
      <c r="E2582" s="8" t="s">
        <v>59</v>
      </c>
      <c r="F2582" s="8">
        <v>0</v>
      </c>
      <c r="G2582" s="8">
        <v>3</v>
      </c>
      <c r="H2582" s="6" t="s">
        <v>344</v>
      </c>
      <c r="I2582" s="184" t="s">
        <v>11392</v>
      </c>
      <c r="J2582" s="184" t="s">
        <v>11392</v>
      </c>
      <c r="K2582" s="184" t="s">
        <v>11391</v>
      </c>
      <c r="L2582" s="8">
        <v>14</v>
      </c>
      <c r="M2582" s="116"/>
      <c r="P25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&lt;tr&gt;&lt;td&gt;61804-1000&lt;/td&gt;&lt;td&gt;Terminal section, type 1&lt;/td&gt;&lt;td&gt;Each&lt;/td&gt;&lt;td&gt;TERMINAL SECTION, TYPE 1&lt;/td&gt;&lt;td&gt;EACH&lt;/td&gt;&lt;td&gt;0&lt;/td&gt;&lt;td&gt;3&lt;/td&gt;&lt;td&gt;N&lt;/td&gt;&lt;td&gt; &lt;/td&gt;&lt;td&gt;&lt;/td&gt;&lt;/tr&gt;</v>
      </c>
      <c r="Q2582" s="106" t="str">
        <f>IF(PayItems[[#This Row],[Date Added / Modified]]&gt;0,TEXT(PayItems[[#This Row],[Date Added / Modified]],"m/d/yyy"),"")</f>
        <v/>
      </c>
    </row>
    <row r="2583" spans="1:17" x14ac:dyDescent="0.3">
      <c r="A2583" s="6" t="s">
        <v>5634</v>
      </c>
      <c r="B2583" s="6" t="s">
        <v>5635</v>
      </c>
      <c r="C2583" s="6" t="s">
        <v>110</v>
      </c>
      <c r="D2583" s="6" t="s">
        <v>5636</v>
      </c>
      <c r="E2583" s="8" t="s">
        <v>63</v>
      </c>
      <c r="F2583" s="8">
        <v>0</v>
      </c>
      <c r="G2583" s="8">
        <v>3</v>
      </c>
      <c r="H2583" s="6" t="s">
        <v>344</v>
      </c>
      <c r="I2583" s="184" t="s">
        <v>11392</v>
      </c>
      <c r="J2583" s="184" t="s">
        <v>11392</v>
      </c>
      <c r="K2583" s="184" t="s">
        <v>11391</v>
      </c>
      <c r="L2583" s="8">
        <v>14</v>
      </c>
      <c r="M2583" s="116"/>
      <c r="P25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&lt;tr&gt;&lt;td&gt;61805-0000&lt;/td&gt;&lt;td&gt;Reset barrier&lt;/td&gt;&lt;td&gt;m&lt;/td&gt;&lt;td&gt;RESET BARRIER&lt;/td&gt;&lt;td&gt;LNFT&lt;/td&gt;&lt;td&gt;0&lt;/td&gt;&lt;td&gt;3&lt;/td&gt;&lt;td&gt;N&lt;/td&gt;&lt;td&gt; &lt;/td&gt;&lt;td&gt;&lt;/td&gt;&lt;/tr&gt;</v>
      </c>
      <c r="Q2583" s="106" t="str">
        <f>IF(PayItems[[#This Row],[Date Added / Modified]]&gt;0,TEXT(PayItems[[#This Row],[Date Added / Modified]],"m/d/yyy"),"")</f>
        <v/>
      </c>
    </row>
    <row r="2584" spans="1:17" x14ac:dyDescent="0.3">
      <c r="A2584" s="6" t="s">
        <v>5637</v>
      </c>
      <c r="B2584" s="6" t="s">
        <v>5638</v>
      </c>
      <c r="C2584" s="6" t="s">
        <v>6</v>
      </c>
      <c r="D2584" s="6" t="s">
        <v>5639</v>
      </c>
      <c r="E2584" s="8" t="s">
        <v>59</v>
      </c>
      <c r="F2584" s="8">
        <v>0</v>
      </c>
      <c r="G2584" s="8">
        <v>3</v>
      </c>
      <c r="H2584" s="6" t="s">
        <v>344</v>
      </c>
      <c r="I2584" s="184" t="s">
        <v>11392</v>
      </c>
      <c r="J2584" s="184" t="s">
        <v>11392</v>
      </c>
      <c r="K2584" s="184" t="s">
        <v>11391</v>
      </c>
      <c r="L2584" s="8">
        <v>14</v>
      </c>
      <c r="M2584" s="116"/>
      <c r="P25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&lt;tr&gt;&lt;td&gt;61806-0000&lt;/td&gt;&lt;td&gt;Reset terminal section&lt;/td&gt;&lt;td&gt;Each&lt;/td&gt;&lt;td&gt;RESET TERMINAL SECTION&lt;/td&gt;&lt;td&gt;EACH&lt;/td&gt;&lt;td&gt;0&lt;/td&gt;&lt;td&gt;3&lt;/td&gt;&lt;td&gt;N&lt;/td&gt;&lt;td&gt; &lt;/td&gt;&lt;td&gt;&lt;/td&gt;&lt;/tr&gt;</v>
      </c>
      <c r="Q2584" s="106" t="str">
        <f>IF(PayItems[[#This Row],[Date Added / Modified]]&gt;0,TEXT(PayItems[[#This Row],[Date Added / Modified]],"m/d/yyy"),"")</f>
        <v/>
      </c>
    </row>
    <row r="2585" spans="1:17" x14ac:dyDescent="0.3">
      <c r="A2585" s="6" t="s">
        <v>5640</v>
      </c>
      <c r="B2585" s="6" t="s">
        <v>5641</v>
      </c>
      <c r="C2585" s="6" t="s">
        <v>110</v>
      </c>
      <c r="D2585" s="6" t="s">
        <v>5642</v>
      </c>
      <c r="E2585" s="8" t="s">
        <v>63</v>
      </c>
      <c r="F2585" s="8">
        <v>0</v>
      </c>
      <c r="G2585" s="8">
        <v>3</v>
      </c>
      <c r="H2585" s="6" t="s">
        <v>344</v>
      </c>
      <c r="I2585" s="184" t="s">
        <v>11392</v>
      </c>
      <c r="J2585" s="184" t="s">
        <v>11392</v>
      </c>
      <c r="K2585" s="184" t="s">
        <v>11391</v>
      </c>
      <c r="L2585" s="8">
        <v>14</v>
      </c>
      <c r="M2585" s="116"/>
      <c r="P25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&lt;tr&gt;&lt;td&gt;61807-0000&lt;/td&gt;&lt;td&gt;Concrete parapet&lt;/td&gt;&lt;td&gt;m&lt;/td&gt;&lt;td&gt;CONCRETE PARAPET&lt;/td&gt;&lt;td&gt;LNFT&lt;/td&gt;&lt;td&gt;0&lt;/td&gt;&lt;td&gt;3&lt;/td&gt;&lt;td&gt;N&lt;/td&gt;&lt;td&gt; &lt;/td&gt;&lt;td&gt;&lt;/td&gt;&lt;/tr&gt;</v>
      </c>
      <c r="Q2585" s="106" t="str">
        <f>IF(PayItems[[#This Row],[Date Added / Modified]]&gt;0,TEXT(PayItems[[#This Row],[Date Added / Modified]],"m/d/yyy"),"")</f>
        <v/>
      </c>
    </row>
    <row r="2586" spans="1:17" x14ac:dyDescent="0.3">
      <c r="A2586" s="6" t="s">
        <v>5643</v>
      </c>
      <c r="B2586" s="6" t="s">
        <v>5644</v>
      </c>
      <c r="C2586" s="6" t="s">
        <v>110</v>
      </c>
      <c r="D2586" s="6" t="s">
        <v>5645</v>
      </c>
      <c r="E2586" s="8" t="s">
        <v>63</v>
      </c>
      <c r="F2586" s="8">
        <v>0</v>
      </c>
      <c r="G2586" s="8">
        <v>3</v>
      </c>
      <c r="H2586" s="6" t="s">
        <v>344</v>
      </c>
      <c r="I2586" s="184" t="s">
        <v>11392</v>
      </c>
      <c r="J2586" s="184" t="s">
        <v>11392</v>
      </c>
      <c r="K2586" s="184" t="s">
        <v>11391</v>
      </c>
      <c r="L2586" s="8">
        <v>14</v>
      </c>
      <c r="M2586" s="116"/>
      <c r="P25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&lt;tr&gt;&lt;td&gt;61901-0000&lt;/td&gt;&lt;td&gt;Fence&lt;/td&gt;&lt;td&gt;m&lt;/td&gt;&lt;td&gt;FENCE&lt;/td&gt;&lt;td&gt;LNFT&lt;/td&gt;&lt;td&gt;0&lt;/td&gt;&lt;td&gt;3&lt;/td&gt;&lt;td&gt;N&lt;/td&gt;&lt;td&gt; &lt;/td&gt;&lt;td&gt;&lt;/td&gt;&lt;/tr&gt;</v>
      </c>
      <c r="Q2586" s="106" t="str">
        <f>IF(PayItems[[#This Row],[Date Added / Modified]]&gt;0,TEXT(PayItems[[#This Row],[Date Added / Modified]],"m/d/yyy"),"")</f>
        <v/>
      </c>
    </row>
    <row r="2587" spans="1:17" x14ac:dyDescent="0.3">
      <c r="A2587" s="6" t="s">
        <v>5646</v>
      </c>
      <c r="B2587" s="6" t="s">
        <v>5647</v>
      </c>
      <c r="C2587" s="6" t="s">
        <v>110</v>
      </c>
      <c r="D2587" s="6" t="s">
        <v>5648</v>
      </c>
      <c r="E2587" s="8" t="s">
        <v>63</v>
      </c>
      <c r="F2587" s="8">
        <v>0</v>
      </c>
      <c r="G2587" s="8">
        <v>3</v>
      </c>
      <c r="H2587" s="6" t="s">
        <v>344</v>
      </c>
      <c r="I2587" s="184" t="s">
        <v>11392</v>
      </c>
      <c r="J2587" s="184" t="s">
        <v>11392</v>
      </c>
      <c r="K2587" s="184" t="s">
        <v>11391</v>
      </c>
      <c r="L2587" s="8">
        <v>14</v>
      </c>
      <c r="M2587" s="116"/>
      <c r="P25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&lt;tr&gt;&lt;td&gt;61901-0100&lt;/td&gt;&lt;td&gt;Fence, woven wire&lt;/td&gt;&lt;td&gt;m&lt;/td&gt;&lt;td&gt;FENCE, WOVEN WIRE&lt;/td&gt;&lt;td&gt;LNFT&lt;/td&gt;&lt;td&gt;0&lt;/td&gt;&lt;td&gt;3&lt;/td&gt;&lt;td&gt;N&lt;/td&gt;&lt;td&gt; &lt;/td&gt;&lt;td&gt;&lt;/td&gt;&lt;/tr&gt;</v>
      </c>
      <c r="Q2587" s="106" t="str">
        <f>IF(PayItems[[#This Row],[Date Added / Modified]]&gt;0,TEXT(PayItems[[#This Row],[Date Added / Modified]],"m/d/yyy"),"")</f>
        <v/>
      </c>
    </row>
    <row r="2588" spans="1:17" x14ac:dyDescent="0.3">
      <c r="A2588" s="6" t="s">
        <v>5649</v>
      </c>
      <c r="B2588" s="6" t="s">
        <v>5650</v>
      </c>
      <c r="C2588" s="6" t="s">
        <v>110</v>
      </c>
      <c r="D2588" s="6" t="s">
        <v>5651</v>
      </c>
      <c r="E2588" s="8" t="s">
        <v>63</v>
      </c>
      <c r="F2588" s="8">
        <v>0</v>
      </c>
      <c r="G2588" s="8">
        <v>3</v>
      </c>
      <c r="H2588" s="6" t="s">
        <v>344</v>
      </c>
      <c r="I2588" s="184" t="s">
        <v>11392</v>
      </c>
      <c r="J2588" s="184" t="s">
        <v>11392</v>
      </c>
      <c r="K2588" s="184" t="s">
        <v>11391</v>
      </c>
      <c r="L2588" s="8">
        <v>14</v>
      </c>
      <c r="M2588" s="116"/>
      <c r="P25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&lt;tr&gt;&lt;td&gt;61901-0200&lt;/td&gt;&lt;td&gt;Fence, woven wire, 1200mm height&lt;/td&gt;&lt;td&gt;m&lt;/td&gt;&lt;td&gt;FENCE, WOVEN WIRE, 48-INCH HEIGHT&lt;/td&gt;&lt;td&gt;LNFT&lt;/td&gt;&lt;td&gt;0&lt;/td&gt;&lt;td&gt;3&lt;/td&gt;&lt;td&gt;N&lt;/td&gt;&lt;td&gt; &lt;/td&gt;&lt;td&gt;&lt;/td&gt;&lt;/tr&gt;</v>
      </c>
      <c r="Q2588" s="106" t="str">
        <f>IF(PayItems[[#This Row],[Date Added / Modified]]&gt;0,TEXT(PayItems[[#This Row],[Date Added / Modified]],"m/d/yyy"),"")</f>
        <v/>
      </c>
    </row>
    <row r="2589" spans="1:17" x14ac:dyDescent="0.3">
      <c r="A2589" s="6" t="s">
        <v>5652</v>
      </c>
      <c r="B2589" s="6" t="s">
        <v>5653</v>
      </c>
      <c r="C2589" s="6" t="s">
        <v>110</v>
      </c>
      <c r="D2589" s="6" t="s">
        <v>5654</v>
      </c>
      <c r="E2589" s="8" t="s">
        <v>63</v>
      </c>
      <c r="F2589" s="8">
        <v>0</v>
      </c>
      <c r="G2589" s="8">
        <v>3</v>
      </c>
      <c r="H2589" s="6" t="s">
        <v>344</v>
      </c>
      <c r="I2589" s="184" t="s">
        <v>11392</v>
      </c>
      <c r="J2589" s="184" t="s">
        <v>11392</v>
      </c>
      <c r="K2589" s="184" t="s">
        <v>11391</v>
      </c>
      <c r="L2589" s="8">
        <v>14</v>
      </c>
      <c r="M2589" s="116"/>
      <c r="P25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&lt;tr&gt;&lt;td&gt;61901-0300&lt;/td&gt;&lt;td&gt;Fence, woven wire, 1350mm height&lt;/td&gt;&lt;td&gt;m&lt;/td&gt;&lt;td&gt;FENCE, WOVEN WIRE, 54-INCH HEIGHT&lt;/td&gt;&lt;td&gt;LNFT&lt;/td&gt;&lt;td&gt;0&lt;/td&gt;&lt;td&gt;3&lt;/td&gt;&lt;td&gt;N&lt;/td&gt;&lt;td&gt; &lt;/td&gt;&lt;td&gt;&lt;/td&gt;&lt;/tr&gt;</v>
      </c>
      <c r="Q2589" s="106" t="str">
        <f>IF(PayItems[[#This Row],[Date Added / Modified]]&gt;0,TEXT(PayItems[[#This Row],[Date Added / Modified]],"m/d/yyy"),"")</f>
        <v/>
      </c>
    </row>
    <row r="2590" spans="1:17" x14ac:dyDescent="0.3">
      <c r="A2590" s="6" t="s">
        <v>5655</v>
      </c>
      <c r="B2590" s="6" t="s">
        <v>5656</v>
      </c>
      <c r="C2590" s="6" t="s">
        <v>110</v>
      </c>
      <c r="D2590" s="6" t="s">
        <v>5657</v>
      </c>
      <c r="E2590" s="8" t="s">
        <v>63</v>
      </c>
      <c r="F2590" s="8">
        <v>0</v>
      </c>
      <c r="G2590" s="8">
        <v>3</v>
      </c>
      <c r="H2590" s="6" t="s">
        <v>344</v>
      </c>
      <c r="I2590" s="184" t="s">
        <v>11392</v>
      </c>
      <c r="J2590" s="184" t="s">
        <v>11392</v>
      </c>
      <c r="K2590" s="184" t="s">
        <v>11391</v>
      </c>
      <c r="L2590" s="8">
        <v>14</v>
      </c>
      <c r="M2590" s="116"/>
      <c r="P25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&lt;tr&gt;&lt;td&gt;61901-0400&lt;/td&gt;&lt;td&gt;Fence, woven wire, 1800mm height&lt;/td&gt;&lt;td&gt;m&lt;/td&gt;&lt;td&gt;FENCE, WOVEN WIRE, 72-INCH HEIGHT&lt;/td&gt;&lt;td&gt;LNFT&lt;/td&gt;&lt;td&gt;0&lt;/td&gt;&lt;td&gt;3&lt;/td&gt;&lt;td&gt;N&lt;/td&gt;&lt;td&gt; &lt;/td&gt;&lt;td&gt;&lt;/td&gt;&lt;/tr&gt;</v>
      </c>
      <c r="Q2590" s="106" t="str">
        <f>IF(PayItems[[#This Row],[Date Added / Modified]]&gt;0,TEXT(PayItems[[#This Row],[Date Added / Modified]],"m/d/yyy"),"")</f>
        <v/>
      </c>
    </row>
    <row r="2591" spans="1:17" x14ac:dyDescent="0.3">
      <c r="A2591" s="6" t="s">
        <v>5658</v>
      </c>
      <c r="B2591" s="6" t="s">
        <v>5659</v>
      </c>
      <c r="C2591" s="6" t="s">
        <v>110</v>
      </c>
      <c r="D2591" s="6" t="s">
        <v>5660</v>
      </c>
      <c r="E2591" s="8" t="s">
        <v>63</v>
      </c>
      <c r="F2591" s="8">
        <v>0</v>
      </c>
      <c r="G2591" s="8">
        <v>3</v>
      </c>
      <c r="H2591" s="6" t="s">
        <v>344</v>
      </c>
      <c r="I2591" s="184" t="s">
        <v>11392</v>
      </c>
      <c r="J2591" s="184" t="s">
        <v>11392</v>
      </c>
      <c r="K2591" s="184" t="s">
        <v>11391</v>
      </c>
      <c r="L2591" s="8">
        <v>14</v>
      </c>
      <c r="M2591" s="116"/>
      <c r="P25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&lt;tr&gt;&lt;td&gt;61901-0500&lt;/td&gt;&lt;td&gt;Fence, woven wire, 2400mm height&lt;/td&gt;&lt;td&gt;m&lt;/td&gt;&lt;td&gt;FENCE, WOVEN WIRE, 96-INCH HEIGHT&lt;/td&gt;&lt;td&gt;LNFT&lt;/td&gt;&lt;td&gt;0&lt;/td&gt;&lt;td&gt;3&lt;/td&gt;&lt;td&gt;N&lt;/td&gt;&lt;td&gt; &lt;/td&gt;&lt;td&gt;&lt;/td&gt;&lt;/tr&gt;</v>
      </c>
      <c r="Q2591" s="106" t="str">
        <f>IF(PayItems[[#This Row],[Date Added / Modified]]&gt;0,TEXT(PayItems[[#This Row],[Date Added / Modified]],"m/d/yyy"),"")</f>
        <v/>
      </c>
    </row>
    <row r="2592" spans="1:17" x14ac:dyDescent="0.3">
      <c r="A2592" s="6" t="s">
        <v>5661</v>
      </c>
      <c r="B2592" s="6" t="s">
        <v>5662</v>
      </c>
      <c r="C2592" s="6" t="s">
        <v>110</v>
      </c>
      <c r="D2592" s="6" t="s">
        <v>5663</v>
      </c>
      <c r="E2592" s="8" t="s">
        <v>63</v>
      </c>
      <c r="F2592" s="8">
        <v>0</v>
      </c>
      <c r="G2592" s="8">
        <v>3</v>
      </c>
      <c r="H2592" s="6" t="s">
        <v>344</v>
      </c>
      <c r="I2592" s="184" t="s">
        <v>11392</v>
      </c>
      <c r="J2592" s="184" t="s">
        <v>11392</v>
      </c>
      <c r="K2592" s="184" t="s">
        <v>11391</v>
      </c>
      <c r="L2592" s="8">
        <v>14</v>
      </c>
      <c r="M2592" s="116"/>
      <c r="P25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&lt;tr&gt;&lt;td&gt;61901-0550&lt;/td&gt;&lt;td&gt;Fence, barb-less wire&lt;/td&gt;&lt;td&gt;m&lt;/td&gt;&lt;td&gt;FENCE, BARB-LESS WIRE&lt;/td&gt;&lt;td&gt;LNFT&lt;/td&gt;&lt;td&gt;0&lt;/td&gt;&lt;td&gt;3&lt;/td&gt;&lt;td&gt;N&lt;/td&gt;&lt;td&gt; &lt;/td&gt;&lt;td&gt;&lt;/td&gt;&lt;/tr&gt;</v>
      </c>
      <c r="Q2592" s="106" t="str">
        <f>IF(PayItems[[#This Row],[Date Added / Modified]]&gt;0,TEXT(PayItems[[#This Row],[Date Added / Modified]],"m/d/yyy"),"")</f>
        <v/>
      </c>
    </row>
    <row r="2593" spans="1:17" x14ac:dyDescent="0.3">
      <c r="A2593" s="6" t="s">
        <v>5664</v>
      </c>
      <c r="B2593" s="6" t="s">
        <v>5665</v>
      </c>
      <c r="C2593" s="6" t="s">
        <v>110</v>
      </c>
      <c r="D2593" s="6" t="s">
        <v>5666</v>
      </c>
      <c r="E2593" s="8" t="s">
        <v>63</v>
      </c>
      <c r="F2593" s="8">
        <v>0</v>
      </c>
      <c r="G2593" s="8">
        <v>3</v>
      </c>
      <c r="H2593" s="6" t="s">
        <v>344</v>
      </c>
      <c r="I2593" s="184" t="s">
        <v>11392</v>
      </c>
      <c r="J2593" s="184" t="s">
        <v>11392</v>
      </c>
      <c r="K2593" s="184" t="s">
        <v>11391</v>
      </c>
      <c r="L2593" s="8">
        <v>14</v>
      </c>
      <c r="M2593" s="116"/>
      <c r="P25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&lt;tr&gt;&lt;td&gt;61901-0553&lt;/td&gt;&lt;td&gt;Fence, barb-less wire, 4 strand&lt;/td&gt;&lt;td&gt;m&lt;/td&gt;&lt;td&gt;FENCE, BARB-LESS WIRE, 4 STRAND&lt;/td&gt;&lt;td&gt;LNFT&lt;/td&gt;&lt;td&gt;0&lt;/td&gt;&lt;td&gt;3&lt;/td&gt;&lt;td&gt;N&lt;/td&gt;&lt;td&gt; &lt;/td&gt;&lt;td&gt;&lt;/td&gt;&lt;/tr&gt;</v>
      </c>
      <c r="Q2593" s="106" t="str">
        <f>IF(PayItems[[#This Row],[Date Added / Modified]]&gt;0,TEXT(PayItems[[#This Row],[Date Added / Modified]],"m/d/yyy"),"")</f>
        <v/>
      </c>
    </row>
    <row r="2594" spans="1:17" x14ac:dyDescent="0.3">
      <c r="A2594" s="6" t="s">
        <v>5667</v>
      </c>
      <c r="B2594" s="6" t="s">
        <v>5668</v>
      </c>
      <c r="C2594" s="6" t="s">
        <v>110</v>
      </c>
      <c r="D2594" s="6" t="s">
        <v>5669</v>
      </c>
      <c r="E2594" s="8" t="s">
        <v>63</v>
      </c>
      <c r="F2594" s="8">
        <v>0</v>
      </c>
      <c r="G2594" s="8">
        <v>3</v>
      </c>
      <c r="H2594" s="6" t="s">
        <v>344</v>
      </c>
      <c r="I2594" s="184" t="s">
        <v>11392</v>
      </c>
      <c r="J2594" s="184" t="s">
        <v>11392</v>
      </c>
      <c r="K2594" s="184" t="s">
        <v>11391</v>
      </c>
      <c r="L2594" s="8">
        <v>14</v>
      </c>
      <c r="M2594" s="116"/>
      <c r="P25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&lt;tr&gt;&lt;td&gt;61901-0600&lt;/td&gt;&lt;td&gt;Fence, barbed wire&lt;/td&gt;&lt;td&gt;m&lt;/td&gt;&lt;td&gt;FENCE, BARBED WIRE&lt;/td&gt;&lt;td&gt;LNFT&lt;/td&gt;&lt;td&gt;0&lt;/td&gt;&lt;td&gt;3&lt;/td&gt;&lt;td&gt;N&lt;/td&gt;&lt;td&gt; &lt;/td&gt;&lt;td&gt;&lt;/td&gt;&lt;/tr&gt;</v>
      </c>
      <c r="Q2594" s="106" t="str">
        <f>IF(PayItems[[#This Row],[Date Added / Modified]]&gt;0,TEXT(PayItems[[#This Row],[Date Added / Modified]],"m/d/yyy"),"")</f>
        <v/>
      </c>
    </row>
    <row r="2595" spans="1:17" x14ac:dyDescent="0.3">
      <c r="A2595" s="6" t="s">
        <v>5670</v>
      </c>
      <c r="B2595" s="6" t="s">
        <v>5671</v>
      </c>
      <c r="C2595" s="6" t="s">
        <v>110</v>
      </c>
      <c r="D2595" s="6" t="s">
        <v>5672</v>
      </c>
      <c r="E2595" s="8" t="s">
        <v>63</v>
      </c>
      <c r="F2595" s="8">
        <v>0</v>
      </c>
      <c r="G2595" s="8">
        <v>3</v>
      </c>
      <c r="H2595" s="6" t="s">
        <v>344</v>
      </c>
      <c r="I2595" s="184" t="s">
        <v>11392</v>
      </c>
      <c r="J2595" s="184" t="s">
        <v>11392</v>
      </c>
      <c r="K2595" s="184" t="s">
        <v>11391</v>
      </c>
      <c r="L2595" s="8">
        <v>14</v>
      </c>
      <c r="M2595" s="116"/>
      <c r="P25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&lt;tr&gt;&lt;td&gt;61901-0700&lt;/td&gt;&lt;td&gt;Fence, barbed wire, 2 strand&lt;/td&gt;&lt;td&gt;m&lt;/td&gt;&lt;td&gt;FENCE, BARBED WIRE, 2 STRAND&lt;/td&gt;&lt;td&gt;LNFT&lt;/td&gt;&lt;td&gt;0&lt;/td&gt;&lt;td&gt;3&lt;/td&gt;&lt;td&gt;N&lt;/td&gt;&lt;td&gt; &lt;/td&gt;&lt;td&gt;&lt;/td&gt;&lt;/tr&gt;</v>
      </c>
      <c r="Q2595" s="106" t="str">
        <f>IF(PayItems[[#This Row],[Date Added / Modified]]&gt;0,TEXT(PayItems[[#This Row],[Date Added / Modified]],"m/d/yyy"),"")</f>
        <v/>
      </c>
    </row>
    <row r="2596" spans="1:17" x14ac:dyDescent="0.3">
      <c r="A2596" s="6" t="s">
        <v>5673</v>
      </c>
      <c r="B2596" s="6" t="s">
        <v>10280</v>
      </c>
      <c r="C2596" s="6" t="s">
        <v>110</v>
      </c>
      <c r="D2596" s="6" t="s">
        <v>10551</v>
      </c>
      <c r="E2596" s="8" t="s">
        <v>63</v>
      </c>
      <c r="F2596" s="8">
        <v>0</v>
      </c>
      <c r="G2596" s="8">
        <v>3</v>
      </c>
      <c r="H2596" s="6" t="s">
        <v>344</v>
      </c>
      <c r="I2596" s="184" t="s">
        <v>11392</v>
      </c>
      <c r="J2596" s="184" t="s">
        <v>11392</v>
      </c>
      <c r="K2596" s="184" t="s">
        <v>11391</v>
      </c>
      <c r="L2596" s="8">
        <v>14</v>
      </c>
      <c r="M2596" s="116"/>
      <c r="P25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&lt;tr&gt;&lt;td&gt;61901-0800&lt;/td&gt;&lt;td&gt;Fence, barbed wire, 3 strand&lt;/td&gt;&lt;td&gt;m&lt;/td&gt;&lt;td&gt;FENCE, BARBED WIRE, 3 STRAND&lt;/td&gt;&lt;td&gt;LNFT&lt;/td&gt;&lt;td&gt;0&lt;/td&gt;&lt;td&gt;3&lt;/td&gt;&lt;td&gt;N&lt;/td&gt;&lt;td&gt; &lt;/td&gt;&lt;td&gt;&lt;/td&gt;&lt;/tr&gt;</v>
      </c>
      <c r="Q2596" s="106" t="str">
        <f>IF(PayItems[[#This Row],[Date Added / Modified]]&gt;0,TEXT(PayItems[[#This Row],[Date Added / Modified]],"m/d/yyy"),"")</f>
        <v/>
      </c>
    </row>
    <row r="2597" spans="1:17" x14ac:dyDescent="0.3">
      <c r="A2597" s="6" t="s">
        <v>5674</v>
      </c>
      <c r="B2597" s="6" t="s">
        <v>10281</v>
      </c>
      <c r="C2597" s="6" t="s">
        <v>110</v>
      </c>
      <c r="D2597" s="6" t="s">
        <v>10552</v>
      </c>
      <c r="E2597" s="8" t="s">
        <v>63</v>
      </c>
      <c r="F2597" s="8">
        <v>0</v>
      </c>
      <c r="G2597" s="8">
        <v>3</v>
      </c>
      <c r="H2597" s="6" t="s">
        <v>344</v>
      </c>
      <c r="I2597" s="184" t="s">
        <v>11392</v>
      </c>
      <c r="J2597" s="184" t="s">
        <v>11392</v>
      </c>
      <c r="K2597" s="184" t="s">
        <v>11391</v>
      </c>
      <c r="L2597" s="8">
        <v>14</v>
      </c>
      <c r="M2597" s="116"/>
      <c r="P25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&lt;tr&gt;&lt;td&gt;61901-0900&lt;/td&gt;&lt;td&gt;Fence, barbed wire, 4 strand&lt;/td&gt;&lt;td&gt;m&lt;/td&gt;&lt;td&gt;FENCE, BARBED WIRE, 4 STRAND&lt;/td&gt;&lt;td&gt;LNFT&lt;/td&gt;&lt;td&gt;0&lt;/td&gt;&lt;td&gt;3&lt;/td&gt;&lt;td&gt;N&lt;/td&gt;&lt;td&gt; &lt;/td&gt;&lt;td&gt;&lt;/td&gt;&lt;/tr&gt;</v>
      </c>
      <c r="Q2597" s="106" t="str">
        <f>IF(PayItems[[#This Row],[Date Added / Modified]]&gt;0,TEXT(PayItems[[#This Row],[Date Added / Modified]],"m/d/yyy"),"")</f>
        <v/>
      </c>
    </row>
    <row r="2598" spans="1:17" x14ac:dyDescent="0.3">
      <c r="A2598" s="6" t="s">
        <v>5675</v>
      </c>
      <c r="B2598" s="6" t="s">
        <v>10282</v>
      </c>
      <c r="C2598" s="6" t="s">
        <v>110</v>
      </c>
      <c r="D2598" s="6" t="s">
        <v>10553</v>
      </c>
      <c r="E2598" s="8" t="s">
        <v>63</v>
      </c>
      <c r="F2598" s="8">
        <v>0</v>
      </c>
      <c r="G2598" s="8">
        <v>3</v>
      </c>
      <c r="H2598" s="6" t="s">
        <v>344</v>
      </c>
      <c r="I2598" s="184" t="s">
        <v>11392</v>
      </c>
      <c r="J2598" s="184" t="s">
        <v>11392</v>
      </c>
      <c r="K2598" s="184" t="s">
        <v>11391</v>
      </c>
      <c r="L2598" s="8">
        <v>14</v>
      </c>
      <c r="M2598" s="116"/>
      <c r="P25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&lt;tr&gt;&lt;td&gt;61901-1000&lt;/td&gt;&lt;td&gt;Fence, barbed wire, 5 strand&lt;/td&gt;&lt;td&gt;m&lt;/td&gt;&lt;td&gt;FENCE, BARBED WIRE, 5 STRAND&lt;/td&gt;&lt;td&gt;LNFT&lt;/td&gt;&lt;td&gt;0&lt;/td&gt;&lt;td&gt;3&lt;/td&gt;&lt;td&gt;N&lt;/td&gt;&lt;td&gt; &lt;/td&gt;&lt;td&gt;&lt;/td&gt;&lt;/tr&gt;</v>
      </c>
      <c r="Q2598" s="106" t="str">
        <f>IF(PayItems[[#This Row],[Date Added / Modified]]&gt;0,TEXT(PayItems[[#This Row],[Date Added / Modified]],"m/d/yyy"),"")</f>
        <v/>
      </c>
    </row>
    <row r="2599" spans="1:17" x14ac:dyDescent="0.3">
      <c r="A2599" s="6" t="s">
        <v>5676</v>
      </c>
      <c r="B2599" s="6" t="s">
        <v>5677</v>
      </c>
      <c r="C2599" s="6" t="s">
        <v>110</v>
      </c>
      <c r="D2599" s="6" t="s">
        <v>5678</v>
      </c>
      <c r="E2599" s="8" t="s">
        <v>63</v>
      </c>
      <c r="F2599" s="8">
        <v>0</v>
      </c>
      <c r="G2599" s="8">
        <v>3</v>
      </c>
      <c r="H2599" s="6" t="s">
        <v>344</v>
      </c>
      <c r="I2599" s="184" t="s">
        <v>11392</v>
      </c>
      <c r="J2599" s="184" t="s">
        <v>11392</v>
      </c>
      <c r="K2599" s="184" t="s">
        <v>11391</v>
      </c>
      <c r="L2599" s="8">
        <v>14</v>
      </c>
      <c r="M2599" s="116"/>
      <c r="P25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&lt;tr&gt;&lt;td&gt;61901-1100&lt;/td&gt;&lt;td&gt;Fence, barbed wire, 5 strand, laydown&lt;/td&gt;&lt;td&gt;m&lt;/td&gt;&lt;td&gt;FENCE, BARBED WIRE, 5 STRAND, LAYDOWN&lt;/td&gt;&lt;td&gt;LNFT&lt;/td&gt;&lt;td&gt;0&lt;/td&gt;&lt;td&gt;3&lt;/td&gt;&lt;td&gt;N&lt;/td&gt;&lt;td&gt; &lt;/td&gt;&lt;td&gt;&lt;/td&gt;&lt;/tr&gt;</v>
      </c>
      <c r="Q2599" s="106" t="str">
        <f>IF(PayItems[[#This Row],[Date Added / Modified]]&gt;0,TEXT(PayItems[[#This Row],[Date Added / Modified]],"m/d/yyy"),"")</f>
        <v/>
      </c>
    </row>
    <row r="2600" spans="1:17" x14ac:dyDescent="0.3">
      <c r="A2600" s="6" t="s">
        <v>5679</v>
      </c>
      <c r="B2600" s="6" t="s">
        <v>5680</v>
      </c>
      <c r="C2600" s="6" t="s">
        <v>110</v>
      </c>
      <c r="D2600" s="6" t="s">
        <v>5681</v>
      </c>
      <c r="E2600" s="8" t="s">
        <v>63</v>
      </c>
      <c r="F2600" s="8">
        <v>0</v>
      </c>
      <c r="G2600" s="8">
        <v>3</v>
      </c>
      <c r="H2600" s="6" t="s">
        <v>344</v>
      </c>
      <c r="I2600" s="184" t="s">
        <v>11392</v>
      </c>
      <c r="J2600" s="184" t="s">
        <v>11392</v>
      </c>
      <c r="K2600" s="184" t="s">
        <v>11391</v>
      </c>
      <c r="L2600" s="8">
        <v>14</v>
      </c>
      <c r="M2600" s="116"/>
      <c r="P26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&lt;tr&gt;&lt;td&gt;61901-1200&lt;/td&gt;&lt;td&gt;Fence, barbed wire, 6 strand&lt;/td&gt;&lt;td&gt;m&lt;/td&gt;&lt;td&gt;FENCE, BARBED WIRE, 6 STRAND&lt;/td&gt;&lt;td&gt;LNFT&lt;/td&gt;&lt;td&gt;0&lt;/td&gt;&lt;td&gt;3&lt;/td&gt;&lt;td&gt;N&lt;/td&gt;&lt;td&gt; &lt;/td&gt;&lt;td&gt;&lt;/td&gt;&lt;/tr&gt;</v>
      </c>
      <c r="Q2600" s="106" t="str">
        <f>IF(PayItems[[#This Row],[Date Added / Modified]]&gt;0,TEXT(PayItems[[#This Row],[Date Added / Modified]],"m/d/yyy"),"")</f>
        <v/>
      </c>
    </row>
    <row r="2601" spans="1:17" x14ac:dyDescent="0.3">
      <c r="A2601" s="6" t="s">
        <v>5682</v>
      </c>
      <c r="B2601" s="6" t="s">
        <v>5683</v>
      </c>
      <c r="C2601" s="6" t="s">
        <v>110</v>
      </c>
      <c r="D2601" s="6" t="s">
        <v>5684</v>
      </c>
      <c r="E2601" s="8" t="s">
        <v>63</v>
      </c>
      <c r="F2601" s="8">
        <v>0</v>
      </c>
      <c r="G2601" s="8">
        <v>3</v>
      </c>
      <c r="H2601" s="6" t="s">
        <v>344</v>
      </c>
      <c r="I2601" s="184" t="s">
        <v>11392</v>
      </c>
      <c r="J2601" s="184" t="s">
        <v>11392</v>
      </c>
      <c r="K2601" s="184" t="s">
        <v>11391</v>
      </c>
      <c r="L2601" s="8">
        <v>14</v>
      </c>
      <c r="M2601" s="116"/>
      <c r="P26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&lt;tr&gt;&lt;td&gt;61901-1300&lt;/td&gt;&lt;td&gt;Fence, chain link&lt;/td&gt;&lt;td&gt;m&lt;/td&gt;&lt;td&gt;FENCE, CHAIN LINK&lt;/td&gt;&lt;td&gt;LNFT&lt;/td&gt;&lt;td&gt;0&lt;/td&gt;&lt;td&gt;3&lt;/td&gt;&lt;td&gt;N&lt;/td&gt;&lt;td&gt; &lt;/td&gt;&lt;td&gt;&lt;/td&gt;&lt;/tr&gt;</v>
      </c>
      <c r="Q2601" s="106" t="str">
        <f>IF(PayItems[[#This Row],[Date Added / Modified]]&gt;0,TEXT(PayItems[[#This Row],[Date Added / Modified]],"m/d/yyy"),"")</f>
        <v/>
      </c>
    </row>
    <row r="2602" spans="1:17" x14ac:dyDescent="0.3">
      <c r="A2602" s="6" t="s">
        <v>5685</v>
      </c>
      <c r="B2602" s="6" t="s">
        <v>5686</v>
      </c>
      <c r="C2602" s="6" t="s">
        <v>110</v>
      </c>
      <c r="D2602" s="6" t="s">
        <v>5687</v>
      </c>
      <c r="E2602" s="8" t="s">
        <v>63</v>
      </c>
      <c r="F2602" s="8">
        <v>0</v>
      </c>
      <c r="G2602" s="8">
        <v>3</v>
      </c>
      <c r="H2602" s="6" t="s">
        <v>344</v>
      </c>
      <c r="I2602" s="184" t="s">
        <v>11392</v>
      </c>
      <c r="J2602" s="184" t="s">
        <v>11392</v>
      </c>
      <c r="K2602" s="184" t="s">
        <v>11391</v>
      </c>
      <c r="L2602" s="8">
        <v>14</v>
      </c>
      <c r="M2602" s="116"/>
      <c r="P26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&lt;tr&gt;&lt;td&gt;61901-1400&lt;/td&gt;&lt;td&gt;Fence, chain link, 900mm height&lt;/td&gt;&lt;td&gt;m&lt;/td&gt;&lt;td&gt;FENCE, CHAIN LINK, 36-INCH HEIGHT&lt;/td&gt;&lt;td&gt;LNFT&lt;/td&gt;&lt;td&gt;0&lt;/td&gt;&lt;td&gt;3&lt;/td&gt;&lt;td&gt;N&lt;/td&gt;&lt;td&gt; &lt;/td&gt;&lt;td&gt;&lt;/td&gt;&lt;/tr&gt;</v>
      </c>
      <c r="Q2602" s="106" t="str">
        <f>IF(PayItems[[#This Row],[Date Added / Modified]]&gt;0,TEXT(PayItems[[#This Row],[Date Added / Modified]],"m/d/yyy"),"")</f>
        <v/>
      </c>
    </row>
    <row r="2603" spans="1:17" x14ac:dyDescent="0.3">
      <c r="A2603" s="6" t="s">
        <v>5688</v>
      </c>
      <c r="B2603" s="6" t="s">
        <v>5689</v>
      </c>
      <c r="C2603" s="6" t="s">
        <v>110</v>
      </c>
      <c r="D2603" s="6" t="s">
        <v>5690</v>
      </c>
      <c r="E2603" s="8" t="s">
        <v>63</v>
      </c>
      <c r="F2603" s="8">
        <v>0</v>
      </c>
      <c r="G2603" s="8">
        <v>3</v>
      </c>
      <c r="H2603" s="6" t="s">
        <v>344</v>
      </c>
      <c r="I2603" s="184" t="s">
        <v>11392</v>
      </c>
      <c r="J2603" s="184" t="s">
        <v>11392</v>
      </c>
      <c r="K2603" s="184" t="s">
        <v>11391</v>
      </c>
      <c r="L2603" s="8">
        <v>14</v>
      </c>
      <c r="M2603" s="116"/>
      <c r="P26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&lt;tr&gt;&lt;td&gt;61901-1500&lt;/td&gt;&lt;td&gt;Fence, chain link, 1050mm height&lt;/td&gt;&lt;td&gt;m&lt;/td&gt;&lt;td&gt;FENCE, CHAIN LINK, 42-INCH HEIGHT&lt;/td&gt;&lt;td&gt;LNFT&lt;/td&gt;&lt;td&gt;0&lt;/td&gt;&lt;td&gt;3&lt;/td&gt;&lt;td&gt;N&lt;/td&gt;&lt;td&gt; &lt;/td&gt;&lt;td&gt;&lt;/td&gt;&lt;/tr&gt;</v>
      </c>
      <c r="Q2603" s="106" t="str">
        <f>IF(PayItems[[#This Row],[Date Added / Modified]]&gt;0,TEXT(PayItems[[#This Row],[Date Added / Modified]],"m/d/yyy"),"")</f>
        <v/>
      </c>
    </row>
    <row r="2604" spans="1:17" x14ac:dyDescent="0.3">
      <c r="A2604" s="6" t="s">
        <v>5691</v>
      </c>
      <c r="B2604" s="6" t="s">
        <v>5692</v>
      </c>
      <c r="C2604" s="6" t="s">
        <v>110</v>
      </c>
      <c r="D2604" s="6" t="s">
        <v>5693</v>
      </c>
      <c r="E2604" s="8" t="s">
        <v>63</v>
      </c>
      <c r="F2604" s="8">
        <v>0</v>
      </c>
      <c r="G2604" s="8">
        <v>3</v>
      </c>
      <c r="H2604" s="6" t="s">
        <v>344</v>
      </c>
      <c r="I2604" s="184" t="s">
        <v>11392</v>
      </c>
      <c r="J2604" s="184" t="s">
        <v>11392</v>
      </c>
      <c r="K2604" s="184" t="s">
        <v>11391</v>
      </c>
      <c r="L2604" s="8">
        <v>14</v>
      </c>
      <c r="M2604" s="116"/>
      <c r="P26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&lt;tr&gt;&lt;td&gt;61901-1600&lt;/td&gt;&lt;td&gt;Fence, chain link, 1200mm height&lt;/td&gt;&lt;td&gt;m&lt;/td&gt;&lt;td&gt;FENCE, CHAIN LINK, 48-INCH HEIGHT&lt;/td&gt;&lt;td&gt;LNFT&lt;/td&gt;&lt;td&gt;0&lt;/td&gt;&lt;td&gt;3&lt;/td&gt;&lt;td&gt;N&lt;/td&gt;&lt;td&gt; &lt;/td&gt;&lt;td&gt;&lt;/td&gt;&lt;/tr&gt;</v>
      </c>
      <c r="Q2604" s="106" t="str">
        <f>IF(PayItems[[#This Row],[Date Added / Modified]]&gt;0,TEXT(PayItems[[#This Row],[Date Added / Modified]],"m/d/yyy"),"")</f>
        <v/>
      </c>
    </row>
    <row r="2605" spans="1:17" x14ac:dyDescent="0.3">
      <c r="A2605" s="6" t="s">
        <v>5694</v>
      </c>
      <c r="B2605" s="6" t="s">
        <v>5695</v>
      </c>
      <c r="C2605" s="6" t="s">
        <v>110</v>
      </c>
      <c r="D2605" s="6" t="s">
        <v>5696</v>
      </c>
      <c r="E2605" s="8" t="s">
        <v>63</v>
      </c>
      <c r="F2605" s="8">
        <v>0</v>
      </c>
      <c r="G2605" s="8">
        <v>3</v>
      </c>
      <c r="H2605" s="6" t="s">
        <v>344</v>
      </c>
      <c r="I2605" s="184" t="s">
        <v>11392</v>
      </c>
      <c r="J2605" s="184" t="s">
        <v>11392</v>
      </c>
      <c r="K2605" s="184" t="s">
        <v>11391</v>
      </c>
      <c r="L2605" s="8">
        <v>14</v>
      </c>
      <c r="M2605" s="116"/>
      <c r="P26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&lt;tr&gt;&lt;td&gt;61901-1700&lt;/td&gt;&lt;td&gt;Fence, chain link, 1350mm height&lt;/td&gt;&lt;td&gt;m&lt;/td&gt;&lt;td&gt;FENCE, CHAIN LINK, 54-INCH HEIGHT&lt;/td&gt;&lt;td&gt;LNFT&lt;/td&gt;&lt;td&gt;0&lt;/td&gt;&lt;td&gt;3&lt;/td&gt;&lt;td&gt;N&lt;/td&gt;&lt;td&gt; &lt;/td&gt;&lt;td&gt;&lt;/td&gt;&lt;/tr&gt;</v>
      </c>
      <c r="Q2605" s="106" t="str">
        <f>IF(PayItems[[#This Row],[Date Added / Modified]]&gt;0,TEXT(PayItems[[#This Row],[Date Added / Modified]],"m/d/yyy"),"")</f>
        <v/>
      </c>
    </row>
    <row r="2606" spans="1:17" x14ac:dyDescent="0.3">
      <c r="A2606" s="6" t="s">
        <v>5697</v>
      </c>
      <c r="B2606" s="6" t="s">
        <v>5698</v>
      </c>
      <c r="C2606" s="6" t="s">
        <v>110</v>
      </c>
      <c r="D2606" s="6" t="s">
        <v>5699</v>
      </c>
      <c r="E2606" s="8" t="s">
        <v>63</v>
      </c>
      <c r="F2606" s="8">
        <v>0</v>
      </c>
      <c r="G2606" s="8">
        <v>3</v>
      </c>
      <c r="H2606" s="6" t="s">
        <v>344</v>
      </c>
      <c r="I2606" s="184" t="s">
        <v>11392</v>
      </c>
      <c r="J2606" s="184" t="s">
        <v>11392</v>
      </c>
      <c r="K2606" s="184" t="s">
        <v>11391</v>
      </c>
      <c r="L2606" s="8">
        <v>14</v>
      </c>
      <c r="M2606" s="116"/>
      <c r="P26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&lt;tr&gt;&lt;td&gt;61901-1800&lt;/td&gt;&lt;td&gt;Fence, chain link, 1500mm height&lt;/td&gt;&lt;td&gt;m&lt;/td&gt;&lt;td&gt;FENCE, CHAIN LINK, 60-INCH HEIGHT&lt;/td&gt;&lt;td&gt;LNFT&lt;/td&gt;&lt;td&gt;0&lt;/td&gt;&lt;td&gt;3&lt;/td&gt;&lt;td&gt;N&lt;/td&gt;&lt;td&gt; &lt;/td&gt;&lt;td&gt;&lt;/td&gt;&lt;/tr&gt;</v>
      </c>
      <c r="Q2606" s="106" t="str">
        <f>IF(PayItems[[#This Row],[Date Added / Modified]]&gt;0,TEXT(PayItems[[#This Row],[Date Added / Modified]],"m/d/yyy"),"")</f>
        <v/>
      </c>
    </row>
    <row r="2607" spans="1:17" x14ac:dyDescent="0.3">
      <c r="A2607" s="6" t="s">
        <v>5700</v>
      </c>
      <c r="B2607" s="6" t="s">
        <v>5701</v>
      </c>
      <c r="C2607" s="6" t="s">
        <v>110</v>
      </c>
      <c r="D2607" s="6" t="s">
        <v>5702</v>
      </c>
      <c r="E2607" s="8" t="s">
        <v>63</v>
      </c>
      <c r="F2607" s="8">
        <v>0</v>
      </c>
      <c r="G2607" s="8">
        <v>3</v>
      </c>
      <c r="H2607" s="6" t="s">
        <v>344</v>
      </c>
      <c r="I2607" s="184" t="s">
        <v>11392</v>
      </c>
      <c r="J2607" s="184" t="s">
        <v>11392</v>
      </c>
      <c r="K2607" s="184" t="s">
        <v>11391</v>
      </c>
      <c r="L2607" s="8">
        <v>14</v>
      </c>
      <c r="M2607" s="116"/>
      <c r="P26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&lt;tr&gt;&lt;td&gt;61901-1900&lt;/td&gt;&lt;td&gt;Fence, chain link, 1650mm height&lt;/td&gt;&lt;td&gt;m&lt;/td&gt;&lt;td&gt;FENCE, CHAIN LINK, 66-INCH HEIGHT&lt;/td&gt;&lt;td&gt;LNFT&lt;/td&gt;&lt;td&gt;0&lt;/td&gt;&lt;td&gt;3&lt;/td&gt;&lt;td&gt;N&lt;/td&gt;&lt;td&gt; &lt;/td&gt;&lt;td&gt;&lt;/td&gt;&lt;/tr&gt;</v>
      </c>
      <c r="Q2607" s="106" t="str">
        <f>IF(PayItems[[#This Row],[Date Added / Modified]]&gt;0,TEXT(PayItems[[#This Row],[Date Added / Modified]],"m/d/yyy"),"")</f>
        <v/>
      </c>
    </row>
    <row r="2608" spans="1:17" x14ac:dyDescent="0.3">
      <c r="A2608" s="6" t="s">
        <v>5703</v>
      </c>
      <c r="B2608" s="6" t="s">
        <v>5704</v>
      </c>
      <c r="C2608" s="6" t="s">
        <v>110</v>
      </c>
      <c r="D2608" s="6" t="s">
        <v>5705</v>
      </c>
      <c r="E2608" s="8" t="s">
        <v>63</v>
      </c>
      <c r="F2608" s="8">
        <v>0</v>
      </c>
      <c r="G2608" s="8">
        <v>3</v>
      </c>
      <c r="H2608" s="6" t="s">
        <v>344</v>
      </c>
      <c r="I2608" s="184" t="s">
        <v>11392</v>
      </c>
      <c r="J2608" s="184" t="s">
        <v>11392</v>
      </c>
      <c r="K2608" s="184" t="s">
        <v>11391</v>
      </c>
      <c r="L2608" s="8">
        <v>14</v>
      </c>
      <c r="M2608" s="116"/>
      <c r="P26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&lt;tr&gt;&lt;td&gt;61901-2000&lt;/td&gt;&lt;td&gt;Fence, chain link, 1800mm height&lt;/td&gt;&lt;td&gt;m&lt;/td&gt;&lt;td&gt;FENCE, CHAIN LINK, 72-INCH HEIGHT&lt;/td&gt;&lt;td&gt;LNFT&lt;/td&gt;&lt;td&gt;0&lt;/td&gt;&lt;td&gt;3&lt;/td&gt;&lt;td&gt;N&lt;/td&gt;&lt;td&gt; &lt;/td&gt;&lt;td&gt;&lt;/td&gt;&lt;/tr&gt;</v>
      </c>
      <c r="Q2608" s="106" t="str">
        <f>IF(PayItems[[#This Row],[Date Added / Modified]]&gt;0,TEXT(PayItems[[#This Row],[Date Added / Modified]],"m/d/yyy"),"")</f>
        <v/>
      </c>
    </row>
    <row r="2609" spans="1:17" x14ac:dyDescent="0.3">
      <c r="A2609" s="6" t="s">
        <v>5706</v>
      </c>
      <c r="B2609" s="6" t="s">
        <v>5707</v>
      </c>
      <c r="C2609" s="6" t="s">
        <v>110</v>
      </c>
      <c r="D2609" s="6" t="s">
        <v>5708</v>
      </c>
      <c r="E2609" s="8" t="s">
        <v>63</v>
      </c>
      <c r="F2609" s="8">
        <v>0</v>
      </c>
      <c r="G2609" s="8">
        <v>3</v>
      </c>
      <c r="H2609" s="6" t="s">
        <v>344</v>
      </c>
      <c r="I2609" s="184" t="s">
        <v>11392</v>
      </c>
      <c r="J2609" s="184" t="s">
        <v>11392</v>
      </c>
      <c r="K2609" s="184" t="s">
        <v>11391</v>
      </c>
      <c r="L2609" s="8">
        <v>14</v>
      </c>
      <c r="M2609" s="116"/>
      <c r="P26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&lt;tr&gt;&lt;td&gt;61901-2100&lt;/td&gt;&lt;td&gt;Fence, chain link, 2400mm height&lt;/td&gt;&lt;td&gt;m&lt;/td&gt;&lt;td&gt;FENCE, CHAIN LINK, 96-INCH HEIGHT&lt;/td&gt;&lt;td&gt;LNFT&lt;/td&gt;&lt;td&gt;0&lt;/td&gt;&lt;td&gt;3&lt;/td&gt;&lt;td&gt;N&lt;/td&gt;&lt;td&gt; &lt;/td&gt;&lt;td&gt;&lt;/td&gt;&lt;/tr&gt;</v>
      </c>
      <c r="Q2609" s="106" t="str">
        <f>IF(PayItems[[#This Row],[Date Added / Modified]]&gt;0,TEXT(PayItems[[#This Row],[Date Added / Modified]],"m/d/yyy"),"")</f>
        <v/>
      </c>
    </row>
    <row r="2610" spans="1:17" x14ac:dyDescent="0.3">
      <c r="A2610" s="6" t="s">
        <v>5709</v>
      </c>
      <c r="B2610" s="6" t="s">
        <v>5710</v>
      </c>
      <c r="C2610" s="6" t="s">
        <v>110</v>
      </c>
      <c r="D2610" s="6" t="s">
        <v>5711</v>
      </c>
      <c r="E2610" s="8" t="s">
        <v>63</v>
      </c>
      <c r="F2610" s="8">
        <v>0</v>
      </c>
      <c r="G2610" s="8">
        <v>3</v>
      </c>
      <c r="H2610" s="6" t="s">
        <v>344</v>
      </c>
      <c r="I2610" s="184" t="s">
        <v>11392</v>
      </c>
      <c r="J2610" s="184" t="s">
        <v>11392</v>
      </c>
      <c r="K2610" s="184" t="s">
        <v>11391</v>
      </c>
      <c r="L2610" s="8">
        <v>14</v>
      </c>
      <c r="M2610" s="116"/>
      <c r="P26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&lt;tr&gt;&lt;td&gt;61901-2200&lt;/td&gt;&lt;td&gt;Fence, chain link, 3000mm height&lt;/td&gt;&lt;td&gt;m&lt;/td&gt;&lt;td&gt;FENCE, CHAIN LINK, 120-INCH HEIGHT&lt;/td&gt;&lt;td&gt;LNFT&lt;/td&gt;&lt;td&gt;0&lt;/td&gt;&lt;td&gt;3&lt;/td&gt;&lt;td&gt;N&lt;/td&gt;&lt;td&gt; &lt;/td&gt;&lt;td&gt;&lt;/td&gt;&lt;/tr&gt;</v>
      </c>
      <c r="Q2610" s="106" t="str">
        <f>IF(PayItems[[#This Row],[Date Added / Modified]]&gt;0,TEXT(PayItems[[#This Row],[Date Added / Modified]],"m/d/yyy"),"")</f>
        <v/>
      </c>
    </row>
    <row r="2611" spans="1:17" x14ac:dyDescent="0.3">
      <c r="A2611" s="6" t="s">
        <v>5712</v>
      </c>
      <c r="B2611" s="6" t="s">
        <v>5713</v>
      </c>
      <c r="C2611" s="6" t="s">
        <v>110</v>
      </c>
      <c r="D2611" s="6" t="s">
        <v>5714</v>
      </c>
      <c r="E2611" s="8" t="s">
        <v>63</v>
      </c>
      <c r="F2611" s="8">
        <v>0</v>
      </c>
      <c r="G2611" s="8">
        <v>3</v>
      </c>
      <c r="H2611" s="6" t="s">
        <v>344</v>
      </c>
      <c r="I2611" s="184" t="s">
        <v>11392</v>
      </c>
      <c r="J2611" s="184" t="s">
        <v>11392</v>
      </c>
      <c r="K2611" s="184" t="s">
        <v>11391</v>
      </c>
      <c r="L2611" s="8">
        <v>14</v>
      </c>
      <c r="M2611" s="116"/>
      <c r="P26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&lt;tr&gt;&lt;td&gt;61901-2250&lt;/td&gt;&lt;td&gt;Fence, rail&lt;/td&gt;&lt;td&gt;m&lt;/td&gt;&lt;td&gt;FENCE, RAIL&lt;/td&gt;&lt;td&gt;LNFT&lt;/td&gt;&lt;td&gt;0&lt;/td&gt;&lt;td&gt;3&lt;/td&gt;&lt;td&gt;N&lt;/td&gt;&lt;td&gt; &lt;/td&gt;&lt;td&gt;&lt;/td&gt;&lt;/tr&gt;</v>
      </c>
      <c r="Q2611" s="106" t="str">
        <f>IF(PayItems[[#This Row],[Date Added / Modified]]&gt;0,TEXT(PayItems[[#This Row],[Date Added / Modified]],"m/d/yyy"),"")</f>
        <v/>
      </c>
    </row>
    <row r="2612" spans="1:17" x14ac:dyDescent="0.3">
      <c r="A2612" s="6" t="s">
        <v>5715</v>
      </c>
      <c r="B2612" s="6" t="s">
        <v>5716</v>
      </c>
      <c r="C2612" s="6" t="s">
        <v>110</v>
      </c>
      <c r="D2612" s="6" t="s">
        <v>5717</v>
      </c>
      <c r="E2612" s="8" t="s">
        <v>63</v>
      </c>
      <c r="F2612" s="8">
        <v>0</v>
      </c>
      <c r="G2612" s="8">
        <v>3</v>
      </c>
      <c r="H2612" s="6" t="s">
        <v>344</v>
      </c>
      <c r="I2612" s="184" t="s">
        <v>11392</v>
      </c>
      <c r="J2612" s="184" t="s">
        <v>11392</v>
      </c>
      <c r="K2612" s="184" t="s">
        <v>11391</v>
      </c>
      <c r="L2612" s="8">
        <v>14</v>
      </c>
      <c r="M2612" s="116"/>
      <c r="P26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&lt;tr&gt;&lt;td&gt;61901-2253&lt;/td&gt;&lt;td&gt;Fence, rail, 4 rail&lt;/td&gt;&lt;td&gt;m&lt;/td&gt;&lt;td&gt;FENCE, RAIL, 4 RAIL&lt;/td&gt;&lt;td&gt;LNFT&lt;/td&gt;&lt;td&gt;0&lt;/td&gt;&lt;td&gt;3&lt;/td&gt;&lt;td&gt;N&lt;/td&gt;&lt;td&gt; &lt;/td&gt;&lt;td&gt;&lt;/td&gt;&lt;/tr&gt;</v>
      </c>
      <c r="Q2612" s="106" t="str">
        <f>IF(PayItems[[#This Row],[Date Added / Modified]]&gt;0,TEXT(PayItems[[#This Row],[Date Added / Modified]],"m/d/yyy"),"")</f>
        <v/>
      </c>
    </row>
    <row r="2613" spans="1:17" x14ac:dyDescent="0.3">
      <c r="A2613" s="6" t="s">
        <v>5718</v>
      </c>
      <c r="B2613" s="6" t="s">
        <v>5719</v>
      </c>
      <c r="C2613" s="6" t="s">
        <v>110</v>
      </c>
      <c r="D2613" s="6" t="s">
        <v>5720</v>
      </c>
      <c r="E2613" s="8" t="s">
        <v>63</v>
      </c>
      <c r="F2613" s="8">
        <v>0</v>
      </c>
      <c r="G2613" s="8">
        <v>3</v>
      </c>
      <c r="H2613" s="6" t="s">
        <v>344</v>
      </c>
      <c r="I2613" s="184" t="s">
        <v>11392</v>
      </c>
      <c r="J2613" s="184" t="s">
        <v>11392</v>
      </c>
      <c r="K2613" s="184" t="s">
        <v>11391</v>
      </c>
      <c r="L2613" s="8">
        <v>14</v>
      </c>
      <c r="M2613" s="116"/>
      <c r="P26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&lt;tr&gt;&lt;td&gt;61901-2300&lt;/td&gt;&lt;td&gt;Fence, split rail&lt;/td&gt;&lt;td&gt;m&lt;/td&gt;&lt;td&gt;FENCE, SPLIT RAIL&lt;/td&gt;&lt;td&gt;LNFT&lt;/td&gt;&lt;td&gt;0&lt;/td&gt;&lt;td&gt;3&lt;/td&gt;&lt;td&gt;N&lt;/td&gt;&lt;td&gt; &lt;/td&gt;&lt;td&gt;&lt;/td&gt;&lt;/tr&gt;</v>
      </c>
      <c r="Q2613" s="106" t="str">
        <f>IF(PayItems[[#This Row],[Date Added / Modified]]&gt;0,TEXT(PayItems[[#This Row],[Date Added / Modified]],"m/d/yyy"),"")</f>
        <v/>
      </c>
    </row>
    <row r="2614" spans="1:17" x14ac:dyDescent="0.3">
      <c r="A2614" s="6" t="s">
        <v>5721</v>
      </c>
      <c r="B2614" s="6" t="s">
        <v>10283</v>
      </c>
      <c r="C2614" s="6" t="s">
        <v>110</v>
      </c>
      <c r="D2614" s="6" t="s">
        <v>10554</v>
      </c>
      <c r="E2614" s="8" t="s">
        <v>63</v>
      </c>
      <c r="F2614" s="8">
        <v>0</v>
      </c>
      <c r="G2614" s="8">
        <v>3</v>
      </c>
      <c r="H2614" s="6" t="s">
        <v>344</v>
      </c>
      <c r="I2614" s="184" t="s">
        <v>11392</v>
      </c>
      <c r="J2614" s="184" t="s">
        <v>11392</v>
      </c>
      <c r="K2614" s="184" t="s">
        <v>11391</v>
      </c>
      <c r="L2614" s="8">
        <v>14</v>
      </c>
      <c r="M2614" s="116"/>
      <c r="P26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&lt;tr&gt;&lt;td&gt;61901-2400&lt;/td&gt;&lt;td&gt;Fence, split rail, 2 rail&lt;/td&gt;&lt;td&gt;m&lt;/td&gt;&lt;td&gt;FENCE, SPLIT RAIL, 2 RAIL&lt;/td&gt;&lt;td&gt;LNFT&lt;/td&gt;&lt;td&gt;0&lt;/td&gt;&lt;td&gt;3&lt;/td&gt;&lt;td&gt;N&lt;/td&gt;&lt;td&gt; &lt;/td&gt;&lt;td&gt;&lt;/td&gt;&lt;/tr&gt;</v>
      </c>
      <c r="Q2614" s="106" t="str">
        <f>IF(PayItems[[#This Row],[Date Added / Modified]]&gt;0,TEXT(PayItems[[#This Row],[Date Added / Modified]],"m/d/yyy"),"")</f>
        <v/>
      </c>
    </row>
    <row r="2615" spans="1:17" x14ac:dyDescent="0.3">
      <c r="A2615" s="6" t="s">
        <v>5722</v>
      </c>
      <c r="B2615" s="6" t="s">
        <v>10284</v>
      </c>
      <c r="C2615" s="6" t="s">
        <v>110</v>
      </c>
      <c r="D2615" s="6" t="s">
        <v>10555</v>
      </c>
      <c r="E2615" s="8" t="s">
        <v>63</v>
      </c>
      <c r="F2615" s="8">
        <v>0</v>
      </c>
      <c r="G2615" s="8">
        <v>3</v>
      </c>
      <c r="H2615" s="6" t="s">
        <v>344</v>
      </c>
      <c r="I2615" s="184" t="s">
        <v>11392</v>
      </c>
      <c r="J2615" s="184" t="s">
        <v>11392</v>
      </c>
      <c r="K2615" s="184" t="s">
        <v>11391</v>
      </c>
      <c r="L2615" s="8">
        <v>14</v>
      </c>
      <c r="M2615" s="116"/>
      <c r="P26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&lt;tr&gt;&lt;td&gt;61901-2500&lt;/td&gt;&lt;td&gt;Fence, split rail, 3 rail&lt;/td&gt;&lt;td&gt;m&lt;/td&gt;&lt;td&gt;FENCE, SPLIT RAIL, 3 RAIL&lt;/td&gt;&lt;td&gt;LNFT&lt;/td&gt;&lt;td&gt;0&lt;/td&gt;&lt;td&gt;3&lt;/td&gt;&lt;td&gt;N&lt;/td&gt;&lt;td&gt; &lt;/td&gt;&lt;td&gt;&lt;/td&gt;&lt;/tr&gt;</v>
      </c>
      <c r="Q2615" s="106" t="str">
        <f>IF(PayItems[[#This Row],[Date Added / Modified]]&gt;0,TEXT(PayItems[[#This Row],[Date Added / Modified]],"m/d/yyy"),"")</f>
        <v/>
      </c>
    </row>
    <row r="2616" spans="1:17" x14ac:dyDescent="0.3">
      <c r="A2616" s="6" t="s">
        <v>5723</v>
      </c>
      <c r="B2616" s="6" t="s">
        <v>10285</v>
      </c>
      <c r="C2616" s="6" t="s">
        <v>110</v>
      </c>
      <c r="D2616" s="6" t="s">
        <v>10556</v>
      </c>
      <c r="E2616" s="8" t="s">
        <v>63</v>
      </c>
      <c r="F2616" s="8">
        <v>0</v>
      </c>
      <c r="G2616" s="8">
        <v>3</v>
      </c>
      <c r="H2616" s="6" t="s">
        <v>344</v>
      </c>
      <c r="I2616" s="184" t="s">
        <v>11392</v>
      </c>
      <c r="J2616" s="184" t="s">
        <v>11392</v>
      </c>
      <c r="K2616" s="184" t="s">
        <v>11391</v>
      </c>
      <c r="L2616" s="8">
        <v>14</v>
      </c>
      <c r="M2616" s="116"/>
      <c r="P26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&lt;tr&gt;&lt;td&gt;61901-2600&lt;/td&gt;&lt;td&gt;Fence, split rail, 4 rail&lt;/td&gt;&lt;td&gt;m&lt;/td&gt;&lt;td&gt;FENCE, SPLIT RAIL, 4 RAIL&lt;/td&gt;&lt;td&gt;LNFT&lt;/td&gt;&lt;td&gt;0&lt;/td&gt;&lt;td&gt;3&lt;/td&gt;&lt;td&gt;N&lt;/td&gt;&lt;td&gt; &lt;/td&gt;&lt;td&gt;&lt;/td&gt;&lt;/tr&gt;</v>
      </c>
      <c r="Q2616" s="106" t="str">
        <f>IF(PayItems[[#This Row],[Date Added / Modified]]&gt;0,TEXT(PayItems[[#This Row],[Date Added / Modified]],"m/d/yyy"),"")</f>
        <v/>
      </c>
    </row>
    <row r="2617" spans="1:17" x14ac:dyDescent="0.3">
      <c r="A2617" s="6" t="s">
        <v>5724</v>
      </c>
      <c r="B2617" s="6" t="s">
        <v>10286</v>
      </c>
      <c r="C2617" s="6" t="s">
        <v>110</v>
      </c>
      <c r="D2617" s="6" t="s">
        <v>10557</v>
      </c>
      <c r="E2617" s="8" t="s">
        <v>63</v>
      </c>
      <c r="F2617" s="8">
        <v>0</v>
      </c>
      <c r="G2617" s="8">
        <v>3</v>
      </c>
      <c r="H2617" s="6" t="s">
        <v>344</v>
      </c>
      <c r="I2617" s="184" t="s">
        <v>11392</v>
      </c>
      <c r="J2617" s="184" t="s">
        <v>11392</v>
      </c>
      <c r="K2617" s="184" t="s">
        <v>11391</v>
      </c>
      <c r="L2617" s="8">
        <v>14</v>
      </c>
      <c r="M2617" s="116"/>
      <c r="P26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&lt;tr&gt;&lt;td&gt;61901-2700&lt;/td&gt;&lt;td&gt;Fence, split rail, 5 rail&lt;/td&gt;&lt;td&gt;m&lt;/td&gt;&lt;td&gt;FENCE, SPLIT RAIL, 5 RAIL&lt;/td&gt;&lt;td&gt;LNFT&lt;/td&gt;&lt;td&gt;0&lt;/td&gt;&lt;td&gt;3&lt;/td&gt;&lt;td&gt;N&lt;/td&gt;&lt;td&gt; &lt;/td&gt;&lt;td&gt;&lt;/td&gt;&lt;/tr&gt;</v>
      </c>
      <c r="Q2617" s="106" t="str">
        <f>IF(PayItems[[#This Row],[Date Added / Modified]]&gt;0,TEXT(PayItems[[#This Row],[Date Added / Modified]],"m/d/yyy"),"")</f>
        <v/>
      </c>
    </row>
    <row r="2618" spans="1:17" x14ac:dyDescent="0.3">
      <c r="A2618" s="6" t="s">
        <v>5725</v>
      </c>
      <c r="B2618" s="6" t="s">
        <v>10287</v>
      </c>
      <c r="C2618" s="6" t="s">
        <v>110</v>
      </c>
      <c r="D2618" s="6" t="s">
        <v>10558</v>
      </c>
      <c r="E2618" s="8" t="s">
        <v>63</v>
      </c>
      <c r="F2618" s="8">
        <v>0</v>
      </c>
      <c r="G2618" s="8">
        <v>3</v>
      </c>
      <c r="H2618" s="6" t="s">
        <v>344</v>
      </c>
      <c r="I2618" s="184" t="s">
        <v>11392</v>
      </c>
      <c r="J2618" s="184" t="s">
        <v>11392</v>
      </c>
      <c r="K2618" s="184" t="s">
        <v>11391</v>
      </c>
      <c r="L2618" s="8">
        <v>14</v>
      </c>
      <c r="M2618" s="116"/>
      <c r="P26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&lt;tr&gt;&lt;td&gt;61901-2800&lt;/td&gt;&lt;td&gt;Fence, split rail, 6 rail&lt;/td&gt;&lt;td&gt;m&lt;/td&gt;&lt;td&gt;FENCE, SPLIT RAIL, 6 RAIL&lt;/td&gt;&lt;td&gt;LNFT&lt;/td&gt;&lt;td&gt;0&lt;/td&gt;&lt;td&gt;3&lt;/td&gt;&lt;td&gt;N&lt;/td&gt;&lt;td&gt; &lt;/td&gt;&lt;td&gt;&lt;/td&gt;&lt;/tr&gt;</v>
      </c>
      <c r="Q2618" s="106" t="str">
        <f>IF(PayItems[[#This Row],[Date Added / Modified]]&gt;0,TEXT(PayItems[[#This Row],[Date Added / Modified]],"m/d/yyy"),"")</f>
        <v/>
      </c>
    </row>
    <row r="2619" spans="1:17" x14ac:dyDescent="0.3">
      <c r="A2619" s="6" t="s">
        <v>5726</v>
      </c>
      <c r="B2619" s="6" t="s">
        <v>10288</v>
      </c>
      <c r="C2619" s="6" t="s">
        <v>110</v>
      </c>
      <c r="D2619" s="6" t="s">
        <v>10559</v>
      </c>
      <c r="E2619" s="8" t="s">
        <v>63</v>
      </c>
      <c r="F2619" s="8">
        <v>0</v>
      </c>
      <c r="G2619" s="8">
        <v>3</v>
      </c>
      <c r="H2619" s="6" t="s">
        <v>344</v>
      </c>
      <c r="I2619" s="184" t="s">
        <v>11392</v>
      </c>
      <c r="J2619" s="184" t="s">
        <v>11392</v>
      </c>
      <c r="K2619" s="184" t="s">
        <v>11391</v>
      </c>
      <c r="L2619" s="8">
        <v>14</v>
      </c>
      <c r="M2619" s="116"/>
      <c r="P26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&lt;tr&gt;&lt;td&gt;61901-2900&lt;/td&gt;&lt;td&gt;Fence, split rail, 7 rail&lt;/td&gt;&lt;td&gt;m&lt;/td&gt;&lt;td&gt;FENCE, SPLIT RAIL, 7 RAIL&lt;/td&gt;&lt;td&gt;LNFT&lt;/td&gt;&lt;td&gt;0&lt;/td&gt;&lt;td&gt;3&lt;/td&gt;&lt;td&gt;N&lt;/td&gt;&lt;td&gt; &lt;/td&gt;&lt;td&gt;&lt;/td&gt;&lt;/tr&gt;</v>
      </c>
      <c r="Q2619" s="106" t="str">
        <f>IF(PayItems[[#This Row],[Date Added / Modified]]&gt;0,TEXT(PayItems[[#This Row],[Date Added / Modified]],"m/d/yyy"),"")</f>
        <v/>
      </c>
    </row>
    <row r="2620" spans="1:17" x14ac:dyDescent="0.3">
      <c r="A2620" s="6" t="s">
        <v>5727</v>
      </c>
      <c r="B2620" s="6" t="s">
        <v>5728</v>
      </c>
      <c r="C2620" s="6" t="s">
        <v>110</v>
      </c>
      <c r="D2620" s="6" t="s">
        <v>5729</v>
      </c>
      <c r="E2620" s="8" t="s">
        <v>63</v>
      </c>
      <c r="F2620" s="8">
        <v>0</v>
      </c>
      <c r="G2620" s="8">
        <v>3</v>
      </c>
      <c r="H2620" s="6" t="s">
        <v>344</v>
      </c>
      <c r="I2620" s="184" t="s">
        <v>11392</v>
      </c>
      <c r="J2620" s="184" t="s">
        <v>11392</v>
      </c>
      <c r="K2620" s="184" t="s">
        <v>11391</v>
      </c>
      <c r="L2620" s="8">
        <v>14</v>
      </c>
      <c r="M2620" s="116"/>
      <c r="P26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&lt;tr&gt;&lt;td&gt;61901-3000&lt;/td&gt;&lt;td&gt;Fence, wood stockade&lt;/td&gt;&lt;td&gt;m&lt;/td&gt;&lt;td&gt;FENCE, WOOD STOCKADE&lt;/td&gt;&lt;td&gt;LNFT&lt;/td&gt;&lt;td&gt;0&lt;/td&gt;&lt;td&gt;3&lt;/td&gt;&lt;td&gt;N&lt;/td&gt;&lt;td&gt; &lt;/td&gt;&lt;td&gt;&lt;/td&gt;&lt;/tr&gt;</v>
      </c>
      <c r="Q2620" s="106" t="str">
        <f>IF(PayItems[[#This Row],[Date Added / Modified]]&gt;0,TEXT(PayItems[[#This Row],[Date Added / Modified]],"m/d/yyy"),"")</f>
        <v/>
      </c>
    </row>
    <row r="2621" spans="1:17" x14ac:dyDescent="0.3">
      <c r="A2621" s="6" t="s">
        <v>5730</v>
      </c>
      <c r="B2621" s="6" t="s">
        <v>5731</v>
      </c>
      <c r="C2621" s="6" t="s">
        <v>110</v>
      </c>
      <c r="D2621" s="6" t="s">
        <v>5732</v>
      </c>
      <c r="E2621" s="8" t="s">
        <v>63</v>
      </c>
      <c r="F2621" s="8">
        <v>0</v>
      </c>
      <c r="G2621" s="8">
        <v>3</v>
      </c>
      <c r="H2621" s="6" t="s">
        <v>344</v>
      </c>
      <c r="I2621" s="184" t="s">
        <v>11392</v>
      </c>
      <c r="J2621" s="184" t="s">
        <v>11392</v>
      </c>
      <c r="K2621" s="184" t="s">
        <v>11391</v>
      </c>
      <c r="L2621" s="8">
        <v>14</v>
      </c>
      <c r="M2621" s="116"/>
      <c r="P26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&lt;tr&gt;&lt;td&gt;61901-3100&lt;/td&gt;&lt;td&gt;Fence, wood stockade, 1800mm height&lt;/td&gt;&lt;td&gt;m&lt;/td&gt;&lt;td&gt;FENCE, WOOD STOCKADE, 72-INCH HEIGHT&lt;/td&gt;&lt;td&gt;LNFT&lt;/td&gt;&lt;td&gt;0&lt;/td&gt;&lt;td&gt;3&lt;/td&gt;&lt;td&gt;N&lt;/td&gt;&lt;td&gt; &lt;/td&gt;&lt;td&gt;&lt;/td&gt;&lt;/tr&gt;</v>
      </c>
      <c r="Q2621" s="106" t="str">
        <f>IF(PayItems[[#This Row],[Date Added / Modified]]&gt;0,TEXT(PayItems[[#This Row],[Date Added / Modified]],"m/d/yyy"),"")</f>
        <v/>
      </c>
    </row>
    <row r="2622" spans="1:17" x14ac:dyDescent="0.3">
      <c r="A2622" s="6" t="s">
        <v>5733</v>
      </c>
      <c r="B2622" s="6" t="s">
        <v>5734</v>
      </c>
      <c r="C2622" s="6" t="s">
        <v>110</v>
      </c>
      <c r="D2622" s="6" t="s">
        <v>5735</v>
      </c>
      <c r="E2622" s="8" t="s">
        <v>63</v>
      </c>
      <c r="F2622" s="8">
        <v>0</v>
      </c>
      <c r="G2622" s="8">
        <v>3</v>
      </c>
      <c r="H2622" s="6" t="s">
        <v>344</v>
      </c>
      <c r="I2622" s="184" t="s">
        <v>11392</v>
      </c>
      <c r="J2622" s="184" t="s">
        <v>11392</v>
      </c>
      <c r="K2622" s="184" t="s">
        <v>11391</v>
      </c>
      <c r="L2622" s="8">
        <v>14</v>
      </c>
      <c r="M2622" s="116"/>
      <c r="P26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&lt;tr&gt;&lt;td&gt;61901-3200&lt;/td&gt;&lt;td&gt;Fence, wood stockade, 2400mm height&lt;/td&gt;&lt;td&gt;m&lt;/td&gt;&lt;td&gt;FENCE, WOOD STOCKADE, 96-INCH HEIGHT&lt;/td&gt;&lt;td&gt;LNFT&lt;/td&gt;&lt;td&gt;0&lt;/td&gt;&lt;td&gt;3&lt;/td&gt;&lt;td&gt;N&lt;/td&gt;&lt;td&gt; &lt;/td&gt;&lt;td&gt;&lt;/td&gt;&lt;/tr&gt;</v>
      </c>
      <c r="Q2622" s="106" t="str">
        <f>IF(PayItems[[#This Row],[Date Added / Modified]]&gt;0,TEXT(PayItems[[#This Row],[Date Added / Modified]],"m/d/yyy"),"")</f>
        <v/>
      </c>
    </row>
    <row r="2623" spans="1:17" x14ac:dyDescent="0.3">
      <c r="A2623" s="6" t="s">
        <v>5736</v>
      </c>
      <c r="B2623" s="6" t="s">
        <v>5737</v>
      </c>
      <c r="C2623" s="6" t="s">
        <v>110</v>
      </c>
      <c r="D2623" s="6" t="s">
        <v>5738</v>
      </c>
      <c r="E2623" s="8" t="s">
        <v>63</v>
      </c>
      <c r="F2623" s="8">
        <v>0</v>
      </c>
      <c r="G2623" s="8">
        <v>3</v>
      </c>
      <c r="H2623" s="6" t="s">
        <v>344</v>
      </c>
      <c r="I2623" s="184" t="s">
        <v>11392</v>
      </c>
      <c r="J2623" s="184" t="s">
        <v>11392</v>
      </c>
      <c r="K2623" s="184" t="s">
        <v>11391</v>
      </c>
      <c r="L2623" s="8">
        <v>14</v>
      </c>
      <c r="M2623" s="116"/>
      <c r="P26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&lt;tr&gt;&lt;td&gt;61901-3300&lt;/td&gt;&lt;td&gt;Fence, tortoise barrier&lt;/td&gt;&lt;td&gt;m&lt;/td&gt;&lt;td&gt;FENCE, TORTOISE BARRIER&lt;/td&gt;&lt;td&gt;LNFT&lt;/td&gt;&lt;td&gt;0&lt;/td&gt;&lt;td&gt;3&lt;/td&gt;&lt;td&gt;N&lt;/td&gt;&lt;td&gt; &lt;/td&gt;&lt;td&gt;&lt;/td&gt;&lt;/tr&gt;</v>
      </c>
      <c r="Q2623" s="106" t="str">
        <f>IF(PayItems[[#This Row],[Date Added / Modified]]&gt;0,TEXT(PayItems[[#This Row],[Date Added / Modified]],"m/d/yyy"),"")</f>
        <v/>
      </c>
    </row>
    <row r="2624" spans="1:17" x14ac:dyDescent="0.3">
      <c r="A2624" s="6" t="s">
        <v>5739</v>
      </c>
      <c r="B2624" s="6" t="s">
        <v>5740</v>
      </c>
      <c r="C2624" s="6" t="s">
        <v>110</v>
      </c>
      <c r="D2624" s="6" t="s">
        <v>5741</v>
      </c>
      <c r="E2624" s="8" t="s">
        <v>63</v>
      </c>
      <c r="F2624" s="8">
        <v>0</v>
      </c>
      <c r="G2624" s="8">
        <v>3</v>
      </c>
      <c r="H2624" s="6" t="s">
        <v>344</v>
      </c>
      <c r="I2624" s="184" t="s">
        <v>11392</v>
      </c>
      <c r="J2624" s="184" t="s">
        <v>11392</v>
      </c>
      <c r="K2624" s="184" t="s">
        <v>11391</v>
      </c>
      <c r="L2624" s="8">
        <v>14</v>
      </c>
      <c r="M2624" s="116"/>
      <c r="P26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&lt;tr&gt;&lt;td&gt;61901-3400&lt;/td&gt;&lt;td&gt;Fence, combination wire&lt;/td&gt;&lt;td&gt;m&lt;/td&gt;&lt;td&gt;FENCE, COMBINATION WIRE&lt;/td&gt;&lt;td&gt;LNFT&lt;/td&gt;&lt;td&gt;0&lt;/td&gt;&lt;td&gt;3&lt;/td&gt;&lt;td&gt;N&lt;/td&gt;&lt;td&gt; &lt;/td&gt;&lt;td&gt;&lt;/td&gt;&lt;/tr&gt;</v>
      </c>
      <c r="Q2624" s="106" t="str">
        <f>IF(PayItems[[#This Row],[Date Added / Modified]]&gt;0,TEXT(PayItems[[#This Row],[Date Added / Modified]],"m/d/yyy"),"")</f>
        <v/>
      </c>
    </row>
    <row r="2625" spans="1:17" x14ac:dyDescent="0.3">
      <c r="A2625" s="6" t="s">
        <v>5742</v>
      </c>
      <c r="B2625" s="6" t="s">
        <v>5743</v>
      </c>
      <c r="C2625" s="6" t="s">
        <v>6</v>
      </c>
      <c r="D2625" s="6" t="s">
        <v>5744</v>
      </c>
      <c r="E2625" s="8" t="s">
        <v>59</v>
      </c>
      <c r="F2625" s="8">
        <v>0</v>
      </c>
      <c r="G2625" s="8">
        <v>3</v>
      </c>
      <c r="H2625" s="6" t="s">
        <v>344</v>
      </c>
      <c r="I2625" s="184" t="s">
        <v>11392</v>
      </c>
      <c r="J2625" s="184" t="s">
        <v>11392</v>
      </c>
      <c r="K2625" s="184" t="s">
        <v>11391</v>
      </c>
      <c r="L2625" s="8">
        <v>14</v>
      </c>
      <c r="M2625" s="116"/>
      <c r="P26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&lt;tr&gt;&lt;td&gt;61902-0000&lt;/td&gt;&lt;td&gt;Gate&lt;/td&gt;&lt;td&gt;Each&lt;/td&gt;&lt;td&gt;GATE&lt;/td&gt;&lt;td&gt;EACH&lt;/td&gt;&lt;td&gt;0&lt;/td&gt;&lt;td&gt;3&lt;/td&gt;&lt;td&gt;N&lt;/td&gt;&lt;td&gt; &lt;/td&gt;&lt;td&gt;&lt;/td&gt;&lt;/tr&gt;</v>
      </c>
      <c r="Q2625" s="106" t="str">
        <f>IF(PayItems[[#This Row],[Date Added / Modified]]&gt;0,TEXT(PayItems[[#This Row],[Date Added / Modified]],"m/d/yyy"),"")</f>
        <v/>
      </c>
    </row>
    <row r="2626" spans="1:17" x14ac:dyDescent="0.3">
      <c r="A2626" s="6" t="s">
        <v>5745</v>
      </c>
      <c r="B2626" s="6" t="s">
        <v>5746</v>
      </c>
      <c r="C2626" s="6" t="s">
        <v>6</v>
      </c>
      <c r="D2626" s="6" t="s">
        <v>5747</v>
      </c>
      <c r="E2626" s="8" t="s">
        <v>59</v>
      </c>
      <c r="F2626" s="8">
        <v>0</v>
      </c>
      <c r="G2626" s="8">
        <v>3</v>
      </c>
      <c r="H2626" s="6" t="s">
        <v>344</v>
      </c>
      <c r="I2626" s="184" t="s">
        <v>11392</v>
      </c>
      <c r="J2626" s="184" t="s">
        <v>11392</v>
      </c>
      <c r="K2626" s="184" t="s">
        <v>11391</v>
      </c>
      <c r="L2626" s="8">
        <v>14</v>
      </c>
      <c r="M2626" s="116"/>
      <c r="P26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&lt;tr&gt;&lt;td&gt;61902-0100&lt;/td&gt;&lt;td&gt;Gate, wood&lt;/td&gt;&lt;td&gt;Each&lt;/td&gt;&lt;td&gt;GATE, WOOD&lt;/td&gt;&lt;td&gt;EACH&lt;/td&gt;&lt;td&gt;0&lt;/td&gt;&lt;td&gt;3&lt;/td&gt;&lt;td&gt;N&lt;/td&gt;&lt;td&gt; &lt;/td&gt;&lt;td&gt;&lt;/td&gt;&lt;/tr&gt;</v>
      </c>
      <c r="Q2626" s="106" t="str">
        <f>IF(PayItems[[#This Row],[Date Added / Modified]]&gt;0,TEXT(PayItems[[#This Row],[Date Added / Modified]],"m/d/yyy"),"")</f>
        <v/>
      </c>
    </row>
    <row r="2627" spans="1:17" x14ac:dyDescent="0.3">
      <c r="A2627" s="6" t="s">
        <v>5748</v>
      </c>
      <c r="B2627" s="6" t="s">
        <v>10289</v>
      </c>
      <c r="C2627" s="6" t="s">
        <v>6</v>
      </c>
      <c r="D2627" s="6" t="s">
        <v>10560</v>
      </c>
      <c r="E2627" s="8" t="s">
        <v>59</v>
      </c>
      <c r="F2627" s="8">
        <v>0</v>
      </c>
      <c r="G2627" s="8">
        <v>3</v>
      </c>
      <c r="H2627" s="6" t="s">
        <v>344</v>
      </c>
      <c r="I2627" s="184" t="s">
        <v>11392</v>
      </c>
      <c r="J2627" s="184" t="s">
        <v>11392</v>
      </c>
      <c r="K2627" s="184" t="s">
        <v>11391</v>
      </c>
      <c r="L2627" s="8">
        <v>14</v>
      </c>
      <c r="M2627" s="116"/>
      <c r="P26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&lt;tr&gt;&lt;td&gt;61902-0200&lt;/td&gt;&lt;td&gt;Gate, wood, 900mm width&lt;/td&gt;&lt;td&gt;Each&lt;/td&gt;&lt;td&gt;GATE, WOOD, 3 FEET WIDTH&lt;/td&gt;&lt;td&gt;EACH&lt;/td&gt;&lt;td&gt;0&lt;/td&gt;&lt;td&gt;3&lt;/td&gt;&lt;td&gt;N&lt;/td&gt;&lt;td&gt; &lt;/td&gt;&lt;td&gt;&lt;/td&gt;&lt;/tr&gt;</v>
      </c>
      <c r="Q2627" s="106" t="str">
        <f>IF(PayItems[[#This Row],[Date Added / Modified]]&gt;0,TEXT(PayItems[[#This Row],[Date Added / Modified]],"m/d/yyy"),"")</f>
        <v/>
      </c>
    </row>
    <row r="2628" spans="1:17" x14ac:dyDescent="0.3">
      <c r="A2628" s="6" t="s">
        <v>5749</v>
      </c>
      <c r="B2628" s="6" t="s">
        <v>10290</v>
      </c>
      <c r="C2628" s="6" t="s">
        <v>6</v>
      </c>
      <c r="D2628" s="6" t="s">
        <v>10561</v>
      </c>
      <c r="E2628" s="8" t="s">
        <v>59</v>
      </c>
      <c r="F2628" s="8">
        <v>0</v>
      </c>
      <c r="G2628" s="8">
        <v>3</v>
      </c>
      <c r="H2628" s="6" t="s">
        <v>344</v>
      </c>
      <c r="I2628" s="184" t="s">
        <v>11392</v>
      </c>
      <c r="J2628" s="184" t="s">
        <v>11392</v>
      </c>
      <c r="K2628" s="184" t="s">
        <v>11391</v>
      </c>
      <c r="L2628" s="8">
        <v>14</v>
      </c>
      <c r="M2628" s="116"/>
      <c r="P26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&lt;tr&gt;&lt;td&gt;61902-0300&lt;/td&gt;&lt;td&gt;Gate, wood, 3000mm width&lt;/td&gt;&lt;td&gt;Each&lt;/td&gt;&lt;td&gt;GATE, WOOD, 10 FEET WIDTH&lt;/td&gt;&lt;td&gt;EACH&lt;/td&gt;&lt;td&gt;0&lt;/td&gt;&lt;td&gt;3&lt;/td&gt;&lt;td&gt;N&lt;/td&gt;&lt;td&gt; &lt;/td&gt;&lt;td&gt;&lt;/td&gt;&lt;/tr&gt;</v>
      </c>
      <c r="Q2628" s="106" t="str">
        <f>IF(PayItems[[#This Row],[Date Added / Modified]]&gt;0,TEXT(PayItems[[#This Row],[Date Added / Modified]],"m/d/yyy"),"")</f>
        <v/>
      </c>
    </row>
    <row r="2629" spans="1:17" x14ac:dyDescent="0.3">
      <c r="A2629" s="6" t="s">
        <v>5750</v>
      </c>
      <c r="B2629" s="6" t="s">
        <v>10291</v>
      </c>
      <c r="C2629" s="6" t="s">
        <v>6</v>
      </c>
      <c r="D2629" s="6" t="s">
        <v>10562</v>
      </c>
      <c r="E2629" s="8" t="s">
        <v>59</v>
      </c>
      <c r="F2629" s="8">
        <v>0</v>
      </c>
      <c r="G2629" s="8">
        <v>3</v>
      </c>
      <c r="H2629" s="6" t="s">
        <v>344</v>
      </c>
      <c r="I2629" s="184" t="s">
        <v>11392</v>
      </c>
      <c r="J2629" s="184" t="s">
        <v>11392</v>
      </c>
      <c r="K2629" s="184" t="s">
        <v>11391</v>
      </c>
      <c r="L2629" s="8">
        <v>14</v>
      </c>
      <c r="M2629" s="116"/>
      <c r="P26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&lt;tr&gt;&lt;td&gt;61902-0400&lt;/td&gt;&lt;td&gt;Gate, wood, 4200mm width&lt;/td&gt;&lt;td&gt;Each&lt;/td&gt;&lt;td&gt;GATE, WOOD, 12 FEET WIDTH&lt;/td&gt;&lt;td&gt;EACH&lt;/td&gt;&lt;td&gt;0&lt;/td&gt;&lt;td&gt;3&lt;/td&gt;&lt;td&gt;N&lt;/td&gt;&lt;td&gt; &lt;/td&gt;&lt;td&gt;&lt;/td&gt;&lt;/tr&gt;</v>
      </c>
      <c r="Q2629" s="106" t="str">
        <f>IF(PayItems[[#This Row],[Date Added / Modified]]&gt;0,TEXT(PayItems[[#This Row],[Date Added / Modified]],"m/d/yyy"),"")</f>
        <v/>
      </c>
    </row>
    <row r="2630" spans="1:17" x14ac:dyDescent="0.3">
      <c r="A2630" s="6" t="s">
        <v>5751</v>
      </c>
      <c r="B2630" s="6" t="s">
        <v>10292</v>
      </c>
      <c r="C2630" s="6" t="s">
        <v>6</v>
      </c>
      <c r="D2630" s="6" t="s">
        <v>10563</v>
      </c>
      <c r="E2630" s="8" t="s">
        <v>59</v>
      </c>
      <c r="F2630" s="8">
        <v>0</v>
      </c>
      <c r="G2630" s="8">
        <v>3</v>
      </c>
      <c r="H2630" s="6" t="s">
        <v>344</v>
      </c>
      <c r="I2630" s="184" t="s">
        <v>11392</v>
      </c>
      <c r="J2630" s="184" t="s">
        <v>11392</v>
      </c>
      <c r="K2630" s="184" t="s">
        <v>11391</v>
      </c>
      <c r="L2630" s="8">
        <v>14</v>
      </c>
      <c r="M2630" s="116"/>
      <c r="P26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&lt;tr&gt;&lt;td&gt;61902-0500&lt;/td&gt;&lt;td&gt;Gate, wood, 4800mm width&lt;/td&gt;&lt;td&gt;Each&lt;/td&gt;&lt;td&gt;GATE, WOOD, 16 FEET WIDTH&lt;/td&gt;&lt;td&gt;EACH&lt;/td&gt;&lt;td&gt;0&lt;/td&gt;&lt;td&gt;3&lt;/td&gt;&lt;td&gt;N&lt;/td&gt;&lt;td&gt; &lt;/td&gt;&lt;td&gt;&lt;/td&gt;&lt;/tr&gt;</v>
      </c>
      <c r="Q2630" s="106" t="str">
        <f>IF(PayItems[[#This Row],[Date Added / Modified]]&gt;0,TEXT(PayItems[[#This Row],[Date Added / Modified]],"m/d/yyy"),"")</f>
        <v/>
      </c>
    </row>
    <row r="2631" spans="1:17" x14ac:dyDescent="0.3">
      <c r="A2631" s="6" t="s">
        <v>5752</v>
      </c>
      <c r="B2631" s="6" t="s">
        <v>10293</v>
      </c>
      <c r="C2631" s="6" t="s">
        <v>6</v>
      </c>
      <c r="D2631" s="6" t="s">
        <v>10564</v>
      </c>
      <c r="E2631" s="8" t="s">
        <v>59</v>
      </c>
      <c r="F2631" s="8">
        <v>0</v>
      </c>
      <c r="G2631" s="8">
        <v>3</v>
      </c>
      <c r="H2631" s="6" t="s">
        <v>344</v>
      </c>
      <c r="I2631" s="184" t="s">
        <v>11392</v>
      </c>
      <c r="J2631" s="184" t="s">
        <v>11392</v>
      </c>
      <c r="K2631" s="184" t="s">
        <v>11391</v>
      </c>
      <c r="L2631" s="8">
        <v>14</v>
      </c>
      <c r="M2631" s="116"/>
      <c r="P26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&lt;tr&gt;&lt;td&gt;61902-0600&lt;/td&gt;&lt;td&gt;Gate, wood, 6000mm width&lt;/td&gt;&lt;td&gt;Each&lt;/td&gt;&lt;td&gt;GATE, WOOD, 20 FEET WIDTH&lt;/td&gt;&lt;td&gt;EACH&lt;/td&gt;&lt;td&gt;0&lt;/td&gt;&lt;td&gt;3&lt;/td&gt;&lt;td&gt;N&lt;/td&gt;&lt;td&gt; &lt;/td&gt;&lt;td&gt;&lt;/td&gt;&lt;/tr&gt;</v>
      </c>
      <c r="Q2631" s="106" t="str">
        <f>IF(PayItems[[#This Row],[Date Added / Modified]]&gt;0,TEXT(PayItems[[#This Row],[Date Added / Modified]],"m/d/yyy"),"")</f>
        <v/>
      </c>
    </row>
    <row r="2632" spans="1:17" x14ac:dyDescent="0.3">
      <c r="A2632" s="6" t="s">
        <v>5753</v>
      </c>
      <c r="B2632" s="6" t="s">
        <v>10294</v>
      </c>
      <c r="C2632" s="6" t="s">
        <v>6</v>
      </c>
      <c r="D2632" s="6" t="s">
        <v>10565</v>
      </c>
      <c r="E2632" s="8" t="s">
        <v>59</v>
      </c>
      <c r="F2632" s="8">
        <v>0</v>
      </c>
      <c r="G2632" s="8">
        <v>3</v>
      </c>
      <c r="H2632" s="6" t="s">
        <v>344</v>
      </c>
      <c r="I2632" s="184" t="s">
        <v>11392</v>
      </c>
      <c r="J2632" s="184" t="s">
        <v>11392</v>
      </c>
      <c r="K2632" s="184" t="s">
        <v>11391</v>
      </c>
      <c r="L2632" s="8">
        <v>14</v>
      </c>
      <c r="M2632" s="116"/>
      <c r="P26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&lt;tr&gt;&lt;td&gt;61902-0700&lt;/td&gt;&lt;td&gt;Gate, wood, 6600mm width&lt;/td&gt;&lt;td&gt;Each&lt;/td&gt;&lt;td&gt;GATE, WOOD, 22 FEET WIDTH&lt;/td&gt;&lt;td&gt;EACH&lt;/td&gt;&lt;td&gt;0&lt;/td&gt;&lt;td&gt;3&lt;/td&gt;&lt;td&gt;N&lt;/td&gt;&lt;td&gt; &lt;/td&gt;&lt;td&gt;&lt;/td&gt;&lt;/tr&gt;</v>
      </c>
      <c r="Q2632" s="106" t="str">
        <f>IF(PayItems[[#This Row],[Date Added / Modified]]&gt;0,TEXT(PayItems[[#This Row],[Date Added / Modified]],"m/d/yyy"),"")</f>
        <v/>
      </c>
    </row>
    <row r="2633" spans="1:17" x14ac:dyDescent="0.3">
      <c r="A2633" s="6" t="s">
        <v>5754</v>
      </c>
      <c r="B2633" s="6" t="s">
        <v>10295</v>
      </c>
      <c r="C2633" s="6" t="s">
        <v>6</v>
      </c>
      <c r="D2633" s="6" t="s">
        <v>10566</v>
      </c>
      <c r="E2633" s="8" t="s">
        <v>59</v>
      </c>
      <c r="F2633" s="8">
        <v>0</v>
      </c>
      <c r="G2633" s="8">
        <v>3</v>
      </c>
      <c r="H2633" s="6" t="s">
        <v>344</v>
      </c>
      <c r="I2633" s="184" t="s">
        <v>11392</v>
      </c>
      <c r="J2633" s="184" t="s">
        <v>11392</v>
      </c>
      <c r="K2633" s="184" t="s">
        <v>11391</v>
      </c>
      <c r="L2633" s="8">
        <v>14</v>
      </c>
      <c r="M2633" s="116"/>
      <c r="P26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&lt;tr&gt;&lt;td&gt;61902-0800&lt;/td&gt;&lt;td&gt;Gate, wood, 8400mm width&lt;/td&gt;&lt;td&gt;Each&lt;/td&gt;&lt;td&gt;GATE, WOOD, 28 FEET WIDTH&lt;/td&gt;&lt;td&gt;EACH&lt;/td&gt;&lt;td&gt;0&lt;/td&gt;&lt;td&gt;3&lt;/td&gt;&lt;td&gt;N&lt;/td&gt;&lt;td&gt; &lt;/td&gt;&lt;td&gt;&lt;/td&gt;&lt;/tr&gt;</v>
      </c>
      <c r="Q2633" s="106" t="str">
        <f>IF(PayItems[[#This Row],[Date Added / Modified]]&gt;0,TEXT(PayItems[[#This Row],[Date Added / Modified]],"m/d/yyy"),"")</f>
        <v/>
      </c>
    </row>
    <row r="2634" spans="1:17" x14ac:dyDescent="0.3">
      <c r="A2634" s="6" t="s">
        <v>5755</v>
      </c>
      <c r="B2634" s="6" t="s">
        <v>5756</v>
      </c>
      <c r="C2634" s="6" t="s">
        <v>6</v>
      </c>
      <c r="D2634" s="6" t="s">
        <v>5757</v>
      </c>
      <c r="E2634" s="8" t="s">
        <v>59</v>
      </c>
      <c r="F2634" s="8">
        <v>0</v>
      </c>
      <c r="G2634" s="8">
        <v>3</v>
      </c>
      <c r="H2634" s="6" t="s">
        <v>344</v>
      </c>
      <c r="I2634" s="184" t="s">
        <v>11392</v>
      </c>
      <c r="J2634" s="184" t="s">
        <v>11392</v>
      </c>
      <c r="K2634" s="184" t="s">
        <v>11391</v>
      </c>
      <c r="L2634" s="8">
        <v>14</v>
      </c>
      <c r="M2634" s="116"/>
      <c r="P26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&lt;tr&gt;&lt;td&gt;61902-0900&lt;/td&gt;&lt;td&gt;Gate, metal&lt;/td&gt;&lt;td&gt;Each&lt;/td&gt;&lt;td&gt;GATE, METAL&lt;/td&gt;&lt;td&gt;EACH&lt;/td&gt;&lt;td&gt;0&lt;/td&gt;&lt;td&gt;3&lt;/td&gt;&lt;td&gt;N&lt;/td&gt;&lt;td&gt; &lt;/td&gt;&lt;td&gt;&lt;/td&gt;&lt;/tr&gt;</v>
      </c>
      <c r="Q2634" s="106" t="str">
        <f>IF(PayItems[[#This Row],[Date Added / Modified]]&gt;0,TEXT(PayItems[[#This Row],[Date Added / Modified]],"m/d/yyy"),"")</f>
        <v/>
      </c>
    </row>
    <row r="2635" spans="1:17" x14ac:dyDescent="0.3">
      <c r="A2635" s="6" t="s">
        <v>5758</v>
      </c>
      <c r="B2635" s="6" t="s">
        <v>10296</v>
      </c>
      <c r="C2635" s="6" t="s">
        <v>6</v>
      </c>
      <c r="D2635" s="6" t="s">
        <v>10567</v>
      </c>
      <c r="E2635" s="8" t="s">
        <v>59</v>
      </c>
      <c r="F2635" s="8">
        <v>0</v>
      </c>
      <c r="G2635" s="8">
        <v>3</v>
      </c>
      <c r="H2635" s="6" t="s">
        <v>344</v>
      </c>
      <c r="I2635" s="184" t="s">
        <v>11392</v>
      </c>
      <c r="J2635" s="184" t="s">
        <v>11392</v>
      </c>
      <c r="K2635" s="184" t="s">
        <v>11391</v>
      </c>
      <c r="L2635" s="8">
        <v>14</v>
      </c>
      <c r="M2635" s="116"/>
      <c r="P26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&lt;tr&gt;&lt;td&gt;61902-1000&lt;/td&gt;&lt;td&gt;Gate, metal, 900mm width&lt;/td&gt;&lt;td&gt;Each&lt;/td&gt;&lt;td&gt;GATE, METAL, 3 FEET WIDTH&lt;/td&gt;&lt;td&gt;EACH&lt;/td&gt;&lt;td&gt;0&lt;/td&gt;&lt;td&gt;3&lt;/td&gt;&lt;td&gt;N&lt;/td&gt;&lt;td&gt; &lt;/td&gt;&lt;td&gt;&lt;/td&gt;&lt;/tr&gt;</v>
      </c>
      <c r="Q2635" s="106" t="str">
        <f>IF(PayItems[[#This Row],[Date Added / Modified]]&gt;0,TEXT(PayItems[[#This Row],[Date Added / Modified]],"m/d/yyy"),"")</f>
        <v/>
      </c>
    </row>
    <row r="2636" spans="1:17" x14ac:dyDescent="0.3">
      <c r="A2636" s="6" t="s">
        <v>5759</v>
      </c>
      <c r="B2636" s="6" t="s">
        <v>10297</v>
      </c>
      <c r="C2636" s="6" t="s">
        <v>6</v>
      </c>
      <c r="D2636" s="6" t="s">
        <v>10568</v>
      </c>
      <c r="E2636" s="8" t="s">
        <v>59</v>
      </c>
      <c r="F2636" s="8">
        <v>0</v>
      </c>
      <c r="G2636" s="8">
        <v>3</v>
      </c>
      <c r="H2636" s="6" t="s">
        <v>344</v>
      </c>
      <c r="I2636" s="184" t="s">
        <v>11392</v>
      </c>
      <c r="J2636" s="184" t="s">
        <v>11392</v>
      </c>
      <c r="K2636" s="184" t="s">
        <v>11391</v>
      </c>
      <c r="L2636" s="8">
        <v>14</v>
      </c>
      <c r="M2636" s="116"/>
      <c r="P26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&lt;tr&gt;&lt;td&gt;61902-1100&lt;/td&gt;&lt;td&gt;Gate, metal, 3000mm width&lt;/td&gt;&lt;td&gt;Each&lt;/td&gt;&lt;td&gt;GATE, METAL, 10 FEET WIDTH&lt;/td&gt;&lt;td&gt;EACH&lt;/td&gt;&lt;td&gt;0&lt;/td&gt;&lt;td&gt;3&lt;/td&gt;&lt;td&gt;N&lt;/td&gt;&lt;td&gt; &lt;/td&gt;&lt;td&gt;&lt;/td&gt;&lt;/tr&gt;</v>
      </c>
      <c r="Q2636" s="106" t="str">
        <f>IF(PayItems[[#This Row],[Date Added / Modified]]&gt;0,TEXT(PayItems[[#This Row],[Date Added / Modified]],"m/d/yyy"),"")</f>
        <v/>
      </c>
    </row>
    <row r="2637" spans="1:17" x14ac:dyDescent="0.3">
      <c r="A2637" s="6" t="s">
        <v>5760</v>
      </c>
      <c r="B2637" s="6" t="s">
        <v>10298</v>
      </c>
      <c r="C2637" s="6" t="s">
        <v>6</v>
      </c>
      <c r="D2637" s="6" t="s">
        <v>10569</v>
      </c>
      <c r="E2637" s="8" t="s">
        <v>59</v>
      </c>
      <c r="F2637" s="8">
        <v>0</v>
      </c>
      <c r="G2637" s="8">
        <v>3</v>
      </c>
      <c r="H2637" s="6" t="s">
        <v>344</v>
      </c>
      <c r="I2637" s="184" t="s">
        <v>11392</v>
      </c>
      <c r="J2637" s="184" t="s">
        <v>11392</v>
      </c>
      <c r="K2637" s="184" t="s">
        <v>11391</v>
      </c>
      <c r="L2637" s="8">
        <v>14</v>
      </c>
      <c r="M2637" s="116"/>
      <c r="P26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&lt;tr&gt;&lt;td&gt;61902-1200&lt;/td&gt;&lt;td&gt;Gate, metal, 3600mm width&lt;/td&gt;&lt;td&gt;Each&lt;/td&gt;&lt;td&gt;GATE, METAL, 12 FEET WIDTH&lt;/td&gt;&lt;td&gt;EACH&lt;/td&gt;&lt;td&gt;0&lt;/td&gt;&lt;td&gt;3&lt;/td&gt;&lt;td&gt;N&lt;/td&gt;&lt;td&gt; &lt;/td&gt;&lt;td&gt;&lt;/td&gt;&lt;/tr&gt;</v>
      </c>
      <c r="Q2637" s="106" t="str">
        <f>IF(PayItems[[#This Row],[Date Added / Modified]]&gt;0,TEXT(PayItems[[#This Row],[Date Added / Modified]],"m/d/yyy"),"")</f>
        <v/>
      </c>
    </row>
    <row r="2638" spans="1:17" x14ac:dyDescent="0.3">
      <c r="A2638" s="6" t="s">
        <v>5761</v>
      </c>
      <c r="B2638" s="6" t="s">
        <v>10299</v>
      </c>
      <c r="C2638" s="6" t="s">
        <v>6</v>
      </c>
      <c r="D2638" s="6" t="s">
        <v>10570</v>
      </c>
      <c r="E2638" s="8" t="s">
        <v>59</v>
      </c>
      <c r="F2638" s="8">
        <v>0</v>
      </c>
      <c r="G2638" s="8">
        <v>3</v>
      </c>
      <c r="H2638" s="6" t="s">
        <v>344</v>
      </c>
      <c r="I2638" s="184" t="s">
        <v>11392</v>
      </c>
      <c r="J2638" s="184" t="s">
        <v>11392</v>
      </c>
      <c r="K2638" s="184" t="s">
        <v>11391</v>
      </c>
      <c r="L2638" s="8">
        <v>14</v>
      </c>
      <c r="M2638" s="116"/>
      <c r="P26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&lt;tr&gt;&lt;td&gt;61902-1300&lt;/td&gt;&lt;td&gt;Gate, metal, 4200mm width&lt;/td&gt;&lt;td&gt;Each&lt;/td&gt;&lt;td&gt;GATE, METAL, 14 FEET WIDTH&lt;/td&gt;&lt;td&gt;EACH&lt;/td&gt;&lt;td&gt;0&lt;/td&gt;&lt;td&gt;3&lt;/td&gt;&lt;td&gt;N&lt;/td&gt;&lt;td&gt; &lt;/td&gt;&lt;td&gt;&lt;/td&gt;&lt;/tr&gt;</v>
      </c>
      <c r="Q2638" s="106" t="str">
        <f>IF(PayItems[[#This Row],[Date Added / Modified]]&gt;0,TEXT(PayItems[[#This Row],[Date Added / Modified]],"m/d/yyy"),"")</f>
        <v/>
      </c>
    </row>
    <row r="2639" spans="1:17" x14ac:dyDescent="0.3">
      <c r="A2639" s="6" t="s">
        <v>5762</v>
      </c>
      <c r="B2639" s="6" t="s">
        <v>10300</v>
      </c>
      <c r="C2639" s="6" t="s">
        <v>6</v>
      </c>
      <c r="D2639" s="6" t="s">
        <v>10571</v>
      </c>
      <c r="E2639" s="8" t="s">
        <v>59</v>
      </c>
      <c r="F2639" s="8">
        <v>0</v>
      </c>
      <c r="G2639" s="8">
        <v>3</v>
      </c>
      <c r="H2639" s="6" t="s">
        <v>344</v>
      </c>
      <c r="I2639" s="184" t="s">
        <v>11392</v>
      </c>
      <c r="J2639" s="184" t="s">
        <v>11392</v>
      </c>
      <c r="K2639" s="184" t="s">
        <v>11391</v>
      </c>
      <c r="L2639" s="8">
        <v>14</v>
      </c>
      <c r="M2639" s="116"/>
      <c r="P26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&lt;tr&gt;&lt;td&gt;61902-1400&lt;/td&gt;&lt;td&gt;Gate, metal, 4800mm width&lt;/td&gt;&lt;td&gt;Each&lt;/td&gt;&lt;td&gt;GATE, METAL, 16 FEET WIDTH&lt;/td&gt;&lt;td&gt;EACH&lt;/td&gt;&lt;td&gt;0&lt;/td&gt;&lt;td&gt;3&lt;/td&gt;&lt;td&gt;N&lt;/td&gt;&lt;td&gt; &lt;/td&gt;&lt;td&gt;&lt;/td&gt;&lt;/tr&gt;</v>
      </c>
      <c r="Q2639" s="106" t="str">
        <f>IF(PayItems[[#This Row],[Date Added / Modified]]&gt;0,TEXT(PayItems[[#This Row],[Date Added / Modified]],"m/d/yyy"),"")</f>
        <v/>
      </c>
    </row>
    <row r="2640" spans="1:17" x14ac:dyDescent="0.3">
      <c r="A2640" s="6" t="s">
        <v>5763</v>
      </c>
      <c r="B2640" s="6" t="s">
        <v>10301</v>
      </c>
      <c r="C2640" s="6" t="s">
        <v>6</v>
      </c>
      <c r="D2640" s="6" t="s">
        <v>10572</v>
      </c>
      <c r="E2640" s="8" t="s">
        <v>59</v>
      </c>
      <c r="F2640" s="8">
        <v>0</v>
      </c>
      <c r="G2640" s="8">
        <v>3</v>
      </c>
      <c r="H2640" s="6" t="s">
        <v>344</v>
      </c>
      <c r="I2640" s="184" t="s">
        <v>11392</v>
      </c>
      <c r="J2640" s="184" t="s">
        <v>11392</v>
      </c>
      <c r="K2640" s="184" t="s">
        <v>11391</v>
      </c>
      <c r="L2640" s="8">
        <v>14</v>
      </c>
      <c r="M2640" s="116"/>
      <c r="P26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&lt;tr&gt;&lt;td&gt;61902-1500&lt;/td&gt;&lt;td&gt;Gate, metal, 5400mm width&lt;/td&gt;&lt;td&gt;Each&lt;/td&gt;&lt;td&gt;GATE, METAL, 18 FEET WIDTH&lt;/td&gt;&lt;td&gt;EACH&lt;/td&gt;&lt;td&gt;0&lt;/td&gt;&lt;td&gt;3&lt;/td&gt;&lt;td&gt;N&lt;/td&gt;&lt;td&gt; &lt;/td&gt;&lt;td&gt;&lt;/td&gt;&lt;/tr&gt;</v>
      </c>
      <c r="Q2640" s="106" t="str">
        <f>IF(PayItems[[#This Row],[Date Added / Modified]]&gt;0,TEXT(PayItems[[#This Row],[Date Added / Modified]],"m/d/yyy"),"")</f>
        <v/>
      </c>
    </row>
    <row r="2641" spans="1:17" x14ac:dyDescent="0.3">
      <c r="A2641" s="6" t="s">
        <v>5764</v>
      </c>
      <c r="B2641" s="6" t="s">
        <v>10302</v>
      </c>
      <c r="C2641" s="6" t="s">
        <v>6</v>
      </c>
      <c r="D2641" s="6" t="s">
        <v>10573</v>
      </c>
      <c r="E2641" s="8" t="s">
        <v>59</v>
      </c>
      <c r="F2641" s="8">
        <v>0</v>
      </c>
      <c r="G2641" s="8">
        <v>3</v>
      </c>
      <c r="H2641" s="6" t="s">
        <v>344</v>
      </c>
      <c r="I2641" s="184" t="s">
        <v>11392</v>
      </c>
      <c r="J2641" s="184" t="s">
        <v>11392</v>
      </c>
      <c r="K2641" s="184" t="s">
        <v>11391</v>
      </c>
      <c r="L2641" s="8">
        <v>14</v>
      </c>
      <c r="M2641" s="116"/>
      <c r="P26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&lt;tr&gt;&lt;td&gt;61902-1600&lt;/td&gt;&lt;td&gt;Gate, metal, 6000mm width&lt;/td&gt;&lt;td&gt;Each&lt;/td&gt;&lt;td&gt;GATE, METAL, 20 FEET WIDTH&lt;/td&gt;&lt;td&gt;EACH&lt;/td&gt;&lt;td&gt;0&lt;/td&gt;&lt;td&gt;3&lt;/td&gt;&lt;td&gt;N&lt;/td&gt;&lt;td&gt; &lt;/td&gt;&lt;td&gt;&lt;/td&gt;&lt;/tr&gt;</v>
      </c>
      <c r="Q2641" s="106" t="str">
        <f>IF(PayItems[[#This Row],[Date Added / Modified]]&gt;0,TEXT(PayItems[[#This Row],[Date Added / Modified]],"m/d/yyy"),"")</f>
        <v/>
      </c>
    </row>
    <row r="2642" spans="1:17" s="88" customFormat="1" x14ac:dyDescent="0.3">
      <c r="A2642" s="6" t="s">
        <v>5765</v>
      </c>
      <c r="B2642" s="6" t="s">
        <v>10303</v>
      </c>
      <c r="C2642" s="6" t="s">
        <v>6</v>
      </c>
      <c r="D2642" s="6" t="s">
        <v>10574</v>
      </c>
      <c r="E2642" s="8" t="s">
        <v>59</v>
      </c>
      <c r="F2642" s="8">
        <v>0</v>
      </c>
      <c r="G2642" s="8">
        <v>3</v>
      </c>
      <c r="H2642" s="6" t="s">
        <v>344</v>
      </c>
      <c r="I2642" s="184" t="s">
        <v>11392</v>
      </c>
      <c r="J2642" s="184" t="s">
        <v>11392</v>
      </c>
      <c r="K2642" s="184" t="s">
        <v>11391</v>
      </c>
      <c r="L2642" s="8">
        <v>14</v>
      </c>
      <c r="M2642" s="116"/>
      <c r="N2642" s="6"/>
      <c r="O2642" s="6"/>
      <c r="P26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&lt;tr&gt;&lt;td&gt;61902-1700&lt;/td&gt;&lt;td&gt;Gate, metal, 6600mm width&lt;/td&gt;&lt;td&gt;Each&lt;/td&gt;&lt;td&gt;GATE, METAL, 22 FEET WIDTH&lt;/td&gt;&lt;td&gt;EACH&lt;/td&gt;&lt;td&gt;0&lt;/td&gt;&lt;td&gt;3&lt;/td&gt;&lt;td&gt;N&lt;/td&gt;&lt;td&gt; &lt;/td&gt;&lt;td&gt;&lt;/td&gt;&lt;/tr&gt;</v>
      </c>
      <c r="Q2642" s="106" t="str">
        <f>IF(PayItems[[#This Row],[Date Added / Modified]]&gt;0,TEXT(PayItems[[#This Row],[Date Added / Modified]],"m/d/yyy"),"")</f>
        <v/>
      </c>
    </row>
    <row r="2643" spans="1:17" x14ac:dyDescent="0.3">
      <c r="A2643" s="6" t="s">
        <v>5766</v>
      </c>
      <c r="B2643" s="6" t="s">
        <v>10304</v>
      </c>
      <c r="C2643" s="6" t="s">
        <v>6</v>
      </c>
      <c r="D2643" s="6" t="s">
        <v>10575</v>
      </c>
      <c r="E2643" s="8" t="s">
        <v>59</v>
      </c>
      <c r="F2643" s="8">
        <v>0</v>
      </c>
      <c r="G2643" s="8">
        <v>3</v>
      </c>
      <c r="H2643" s="6" t="s">
        <v>344</v>
      </c>
      <c r="I2643" s="184" t="s">
        <v>11392</v>
      </c>
      <c r="J2643" s="184" t="s">
        <v>11392</v>
      </c>
      <c r="K2643" s="184" t="s">
        <v>11391</v>
      </c>
      <c r="L2643" s="8">
        <v>14</v>
      </c>
      <c r="M2643" s="116"/>
      <c r="P26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&lt;tr&gt;&lt;td&gt;61902-1800&lt;/td&gt;&lt;td&gt;Gate, metal, 7200mm width&lt;/td&gt;&lt;td&gt;Each&lt;/td&gt;&lt;td&gt;GATE, METAL, 24 FEET WIDTH&lt;/td&gt;&lt;td&gt;EACH&lt;/td&gt;&lt;td&gt;0&lt;/td&gt;&lt;td&gt;3&lt;/td&gt;&lt;td&gt;N&lt;/td&gt;&lt;td&gt; &lt;/td&gt;&lt;td&gt;&lt;/td&gt;&lt;/tr&gt;</v>
      </c>
      <c r="Q2643" s="106" t="str">
        <f>IF(PayItems[[#This Row],[Date Added / Modified]]&gt;0,TEXT(PayItems[[#This Row],[Date Added / Modified]],"m/d/yyy"),"")</f>
        <v/>
      </c>
    </row>
    <row r="2644" spans="1:17" x14ac:dyDescent="0.3">
      <c r="A2644" s="6" t="s">
        <v>5767</v>
      </c>
      <c r="B2644" s="6" t="s">
        <v>10305</v>
      </c>
      <c r="C2644" s="6" t="s">
        <v>6</v>
      </c>
      <c r="D2644" s="6" t="s">
        <v>10576</v>
      </c>
      <c r="E2644" s="8" t="s">
        <v>59</v>
      </c>
      <c r="F2644" s="8">
        <v>0</v>
      </c>
      <c r="G2644" s="8">
        <v>3</v>
      </c>
      <c r="H2644" s="6" t="s">
        <v>344</v>
      </c>
      <c r="I2644" s="184" t="s">
        <v>11392</v>
      </c>
      <c r="J2644" s="184" t="s">
        <v>11392</v>
      </c>
      <c r="K2644" s="184" t="s">
        <v>11391</v>
      </c>
      <c r="L2644" s="8">
        <v>14</v>
      </c>
      <c r="M2644" s="116"/>
      <c r="P26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&lt;tr&gt;&lt;td&gt;61902-1900&lt;/td&gt;&lt;td&gt;Gate, metal, 7800mm width&lt;/td&gt;&lt;td&gt;Each&lt;/td&gt;&lt;td&gt;GATE, METAL, 26 FEET WIDTH&lt;/td&gt;&lt;td&gt;EACH&lt;/td&gt;&lt;td&gt;0&lt;/td&gt;&lt;td&gt;3&lt;/td&gt;&lt;td&gt;N&lt;/td&gt;&lt;td&gt; &lt;/td&gt;&lt;td&gt;&lt;/td&gt;&lt;/tr&gt;</v>
      </c>
      <c r="Q2644" s="106" t="str">
        <f>IF(PayItems[[#This Row],[Date Added / Modified]]&gt;0,TEXT(PayItems[[#This Row],[Date Added / Modified]],"m/d/yyy"),"")</f>
        <v/>
      </c>
    </row>
    <row r="2645" spans="1:17" x14ac:dyDescent="0.3">
      <c r="A2645" s="6" t="s">
        <v>5768</v>
      </c>
      <c r="B2645" s="6" t="s">
        <v>10306</v>
      </c>
      <c r="C2645" s="6" t="s">
        <v>6</v>
      </c>
      <c r="D2645" s="6" t="s">
        <v>10577</v>
      </c>
      <c r="E2645" s="8" t="s">
        <v>59</v>
      </c>
      <c r="F2645" s="8">
        <v>0</v>
      </c>
      <c r="G2645" s="8">
        <v>3</v>
      </c>
      <c r="H2645" s="6" t="s">
        <v>344</v>
      </c>
      <c r="I2645" s="184" t="s">
        <v>11392</v>
      </c>
      <c r="J2645" s="184" t="s">
        <v>11392</v>
      </c>
      <c r="K2645" s="184" t="s">
        <v>11391</v>
      </c>
      <c r="L2645" s="8">
        <v>14</v>
      </c>
      <c r="M2645" s="116"/>
      <c r="P26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&lt;tr&gt;&lt;td&gt;61902-2000&lt;/td&gt;&lt;td&gt;Gate, metal, 8400mm width&lt;/td&gt;&lt;td&gt;Each&lt;/td&gt;&lt;td&gt;GATE, METAL, 28 FEET WIDTH&lt;/td&gt;&lt;td&gt;EACH&lt;/td&gt;&lt;td&gt;0&lt;/td&gt;&lt;td&gt;3&lt;/td&gt;&lt;td&gt;N&lt;/td&gt;&lt;td&gt; &lt;/td&gt;&lt;td&gt;&lt;/td&gt;&lt;/tr&gt;</v>
      </c>
      <c r="Q2645" s="106" t="str">
        <f>IF(PayItems[[#This Row],[Date Added / Modified]]&gt;0,TEXT(PayItems[[#This Row],[Date Added / Modified]],"m/d/yyy"),"")</f>
        <v/>
      </c>
    </row>
    <row r="2646" spans="1:17" x14ac:dyDescent="0.3">
      <c r="A2646" s="6" t="s">
        <v>5769</v>
      </c>
      <c r="B2646" s="6" t="s">
        <v>10307</v>
      </c>
      <c r="C2646" s="6" t="s">
        <v>6</v>
      </c>
      <c r="D2646" s="6" t="s">
        <v>10578</v>
      </c>
      <c r="E2646" s="8" t="s">
        <v>59</v>
      </c>
      <c r="F2646" s="8">
        <v>0</v>
      </c>
      <c r="G2646" s="8">
        <v>3</v>
      </c>
      <c r="H2646" s="6" t="s">
        <v>344</v>
      </c>
      <c r="I2646" s="184" t="s">
        <v>11392</v>
      </c>
      <c r="J2646" s="184" t="s">
        <v>11392</v>
      </c>
      <c r="K2646" s="184" t="s">
        <v>11391</v>
      </c>
      <c r="L2646" s="8">
        <v>14</v>
      </c>
      <c r="M2646" s="116"/>
      <c r="P26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&lt;tr&gt;&lt;td&gt;61902-2100&lt;/td&gt;&lt;td&gt;Gate, metal, 9000mm width&lt;/td&gt;&lt;td&gt;Each&lt;/td&gt;&lt;td&gt;GATE, METAL, 30 FEET WIDTH&lt;/td&gt;&lt;td&gt;EACH&lt;/td&gt;&lt;td&gt;0&lt;/td&gt;&lt;td&gt;3&lt;/td&gt;&lt;td&gt;N&lt;/td&gt;&lt;td&gt; &lt;/td&gt;&lt;td&gt;&lt;/td&gt;&lt;/tr&gt;</v>
      </c>
      <c r="Q2646" s="106" t="str">
        <f>IF(PayItems[[#This Row],[Date Added / Modified]]&gt;0,TEXT(PayItems[[#This Row],[Date Added / Modified]],"m/d/yyy"),"")</f>
        <v/>
      </c>
    </row>
    <row r="2647" spans="1:17" x14ac:dyDescent="0.3">
      <c r="A2647" s="88" t="s">
        <v>11357</v>
      </c>
      <c r="B2647" s="88" t="s">
        <v>11359</v>
      </c>
      <c r="C2647" s="88" t="s">
        <v>6</v>
      </c>
      <c r="D2647" s="88" t="s">
        <v>11358</v>
      </c>
      <c r="E2647" s="104" t="s">
        <v>59</v>
      </c>
      <c r="F2647" s="104">
        <v>0</v>
      </c>
      <c r="G2647" s="104">
        <v>3</v>
      </c>
      <c r="H2647" s="88" t="s">
        <v>344</v>
      </c>
      <c r="I2647" s="184" t="s">
        <v>11392</v>
      </c>
      <c r="J2647" s="184" t="s">
        <v>11392</v>
      </c>
      <c r="K2647" s="184" t="s">
        <v>11391</v>
      </c>
      <c r="L2647" s="104">
        <v>14</v>
      </c>
      <c r="M2647" s="116">
        <v>44543</v>
      </c>
      <c r="N2647" s="88" t="s">
        <v>9977</v>
      </c>
      <c r="O2647" s="88"/>
      <c r="P26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&lt;tr&gt;&lt;td&gt;61902-2150&lt;/td&gt;&lt;td&gt;Gate, metal, 9600mm width&lt;/td&gt;&lt;td&gt;Each&lt;/td&gt;&lt;td&gt;GATE, METAL, 32 FEET WIDTH&lt;/td&gt;&lt;td&gt;EACH&lt;/td&gt;&lt;td&gt;0&lt;/td&gt;&lt;td&gt;3&lt;/td&gt;&lt;td&gt;N&lt;/td&gt;&lt;td&gt;12/13/2021&lt;/td&gt;&lt;td&gt;&lt;/td&gt;&lt;/tr&gt;</v>
      </c>
      <c r="Q2647" s="106" t="str">
        <f>IF(PayItems[[#This Row],[Date Added / Modified]]&gt;0,TEXT(PayItems[[#This Row],[Date Added / Modified]],"m/d/yyy"),"")</f>
        <v>12/13/2021</v>
      </c>
    </row>
    <row r="2648" spans="1:17" x14ac:dyDescent="0.3">
      <c r="A2648" s="6" t="s">
        <v>5770</v>
      </c>
      <c r="B2648" s="6" t="s">
        <v>5771</v>
      </c>
      <c r="C2648" s="6" t="s">
        <v>6</v>
      </c>
      <c r="D2648" s="6" t="s">
        <v>5772</v>
      </c>
      <c r="E2648" s="8" t="s">
        <v>59</v>
      </c>
      <c r="F2648" s="8">
        <v>0</v>
      </c>
      <c r="G2648" s="8">
        <v>3</v>
      </c>
      <c r="H2648" s="6" t="s">
        <v>344</v>
      </c>
      <c r="I2648" s="184" t="s">
        <v>11392</v>
      </c>
      <c r="J2648" s="184" t="s">
        <v>11392</v>
      </c>
      <c r="K2648" s="184" t="s">
        <v>11391</v>
      </c>
      <c r="L2648" s="8">
        <v>14</v>
      </c>
      <c r="M2648" s="116"/>
      <c r="P26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&lt;tr&gt;&lt;td&gt;61902-2200&lt;/td&gt;&lt;td&gt;Gate, metal, 10200mm width&lt;/td&gt;&lt;td&gt;Each&lt;/td&gt;&lt;td&gt;GATE, METAL, 34 FEET WIDTH&lt;/td&gt;&lt;td&gt;EACH&lt;/td&gt;&lt;td&gt;0&lt;/td&gt;&lt;td&gt;3&lt;/td&gt;&lt;td&gt;N&lt;/td&gt;&lt;td&gt; &lt;/td&gt;&lt;td&gt;&lt;/td&gt;&lt;/tr&gt;</v>
      </c>
      <c r="Q2648" s="106" t="str">
        <f>IF(PayItems[[#This Row],[Date Added / Modified]]&gt;0,TEXT(PayItems[[#This Row],[Date Added / Modified]],"m/d/yyy"),"")</f>
        <v/>
      </c>
    </row>
    <row r="2649" spans="1:17" x14ac:dyDescent="0.3">
      <c r="A2649" s="6" t="s">
        <v>5773</v>
      </c>
      <c r="B2649" s="6" t="s">
        <v>5774</v>
      </c>
      <c r="C2649" s="6" t="s">
        <v>6</v>
      </c>
      <c r="D2649" s="6" t="s">
        <v>5775</v>
      </c>
      <c r="E2649" s="8" t="s">
        <v>59</v>
      </c>
      <c r="F2649" s="8">
        <v>0</v>
      </c>
      <c r="G2649" s="8">
        <v>3</v>
      </c>
      <c r="H2649" s="6" t="s">
        <v>344</v>
      </c>
      <c r="I2649" s="184" t="s">
        <v>11392</v>
      </c>
      <c r="J2649" s="184" t="s">
        <v>11392</v>
      </c>
      <c r="K2649" s="184" t="s">
        <v>11391</v>
      </c>
      <c r="L2649" s="8">
        <v>14</v>
      </c>
      <c r="M2649" s="116"/>
      <c r="P26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&lt;tr&gt;&lt;td&gt;61902-2300&lt;/td&gt;&lt;td&gt;Gate, barbed wire&lt;/td&gt;&lt;td&gt;Each&lt;/td&gt;&lt;td&gt;GATE, BARBED WIRE&lt;/td&gt;&lt;td&gt;EACH&lt;/td&gt;&lt;td&gt;0&lt;/td&gt;&lt;td&gt;3&lt;/td&gt;&lt;td&gt;N&lt;/td&gt;&lt;td&gt; &lt;/td&gt;&lt;td&gt;&lt;/td&gt;&lt;/tr&gt;</v>
      </c>
      <c r="Q2649" s="106" t="str">
        <f>IF(PayItems[[#This Row],[Date Added / Modified]]&gt;0,TEXT(PayItems[[#This Row],[Date Added / Modified]],"m/d/yyy"),"")</f>
        <v/>
      </c>
    </row>
    <row r="2650" spans="1:17" x14ac:dyDescent="0.3">
      <c r="A2650" s="6" t="s">
        <v>5776</v>
      </c>
      <c r="B2650" s="6" t="s">
        <v>10308</v>
      </c>
      <c r="C2650" s="6" t="s">
        <v>6</v>
      </c>
      <c r="D2650" s="6" t="s">
        <v>10579</v>
      </c>
      <c r="E2650" s="8" t="s">
        <v>59</v>
      </c>
      <c r="F2650" s="8">
        <v>0</v>
      </c>
      <c r="G2650" s="8">
        <v>3</v>
      </c>
      <c r="H2650" s="6" t="s">
        <v>344</v>
      </c>
      <c r="I2650" s="184" t="s">
        <v>11392</v>
      </c>
      <c r="J2650" s="184" t="s">
        <v>11392</v>
      </c>
      <c r="K2650" s="184" t="s">
        <v>11391</v>
      </c>
      <c r="L2650" s="8">
        <v>14</v>
      </c>
      <c r="M2650" s="116"/>
      <c r="P26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&lt;tr&gt;&lt;td&gt;61902-2400&lt;/td&gt;&lt;td&gt;Gate, barbed wire, 3-strand&lt;/td&gt;&lt;td&gt;Each&lt;/td&gt;&lt;td&gt;GATE, BARBED WIRE, 3-STRAND&lt;/td&gt;&lt;td&gt;EACH&lt;/td&gt;&lt;td&gt;0&lt;/td&gt;&lt;td&gt;3&lt;/td&gt;&lt;td&gt;N&lt;/td&gt;&lt;td&gt; &lt;/td&gt;&lt;td&gt;&lt;/td&gt;&lt;/tr&gt;</v>
      </c>
      <c r="Q2650" s="106" t="str">
        <f>IF(PayItems[[#This Row],[Date Added / Modified]]&gt;0,TEXT(PayItems[[#This Row],[Date Added / Modified]],"m/d/yyy"),"")</f>
        <v/>
      </c>
    </row>
    <row r="2651" spans="1:17" x14ac:dyDescent="0.3">
      <c r="A2651" s="6" t="s">
        <v>5777</v>
      </c>
      <c r="B2651" s="6" t="s">
        <v>10309</v>
      </c>
      <c r="C2651" s="6" t="s">
        <v>6</v>
      </c>
      <c r="D2651" s="6" t="s">
        <v>10580</v>
      </c>
      <c r="E2651" s="8" t="s">
        <v>59</v>
      </c>
      <c r="F2651" s="8">
        <v>0</v>
      </c>
      <c r="G2651" s="8">
        <v>3</v>
      </c>
      <c r="H2651" s="6" t="s">
        <v>344</v>
      </c>
      <c r="I2651" s="184" t="s">
        <v>11392</v>
      </c>
      <c r="J2651" s="184" t="s">
        <v>11392</v>
      </c>
      <c r="K2651" s="184" t="s">
        <v>11391</v>
      </c>
      <c r="L2651" s="8">
        <v>14</v>
      </c>
      <c r="M2651" s="116"/>
      <c r="P26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&lt;tr&gt;&lt;td&gt;61902-2500&lt;/td&gt;&lt;td&gt;Gate, barbed wire, 4-strand&lt;/td&gt;&lt;td&gt;Each&lt;/td&gt;&lt;td&gt;GATE, BARBED WIRE, 4-STRAND&lt;/td&gt;&lt;td&gt;EACH&lt;/td&gt;&lt;td&gt;0&lt;/td&gt;&lt;td&gt;3&lt;/td&gt;&lt;td&gt;N&lt;/td&gt;&lt;td&gt; &lt;/td&gt;&lt;td&gt;&lt;/td&gt;&lt;/tr&gt;</v>
      </c>
      <c r="Q2651" s="106" t="str">
        <f>IF(PayItems[[#This Row],[Date Added / Modified]]&gt;0,TEXT(PayItems[[#This Row],[Date Added / Modified]],"m/d/yyy"),"")</f>
        <v/>
      </c>
    </row>
    <row r="2652" spans="1:17" x14ac:dyDescent="0.3">
      <c r="A2652" s="6" t="s">
        <v>5778</v>
      </c>
      <c r="B2652" s="6" t="s">
        <v>10310</v>
      </c>
      <c r="C2652" s="6" t="s">
        <v>6</v>
      </c>
      <c r="D2652" s="6" t="s">
        <v>10581</v>
      </c>
      <c r="E2652" s="8" t="s">
        <v>59</v>
      </c>
      <c r="F2652" s="8">
        <v>0</v>
      </c>
      <c r="G2652" s="8">
        <v>3</v>
      </c>
      <c r="H2652" s="6" t="s">
        <v>344</v>
      </c>
      <c r="I2652" s="184" t="s">
        <v>11392</v>
      </c>
      <c r="J2652" s="184" t="s">
        <v>11392</v>
      </c>
      <c r="K2652" s="184" t="s">
        <v>11391</v>
      </c>
      <c r="L2652" s="8">
        <v>14</v>
      </c>
      <c r="M2652" s="116"/>
      <c r="P26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&lt;tr&gt;&lt;td&gt;61902-2600&lt;/td&gt;&lt;td&gt;Gate, barbed wire, 5-strand&lt;/td&gt;&lt;td&gt;Each&lt;/td&gt;&lt;td&gt;GATE, BARBED WIRE, 5-STRAND&lt;/td&gt;&lt;td&gt;EACH&lt;/td&gt;&lt;td&gt;0&lt;/td&gt;&lt;td&gt;3&lt;/td&gt;&lt;td&gt;N&lt;/td&gt;&lt;td&gt; &lt;/td&gt;&lt;td&gt;&lt;/td&gt;&lt;/tr&gt;</v>
      </c>
      <c r="Q2652" s="106" t="str">
        <f>IF(PayItems[[#This Row],[Date Added / Modified]]&gt;0,TEXT(PayItems[[#This Row],[Date Added / Modified]],"m/d/yyy"),"")</f>
        <v/>
      </c>
    </row>
    <row r="2653" spans="1:17" x14ac:dyDescent="0.3">
      <c r="A2653" s="6" t="s">
        <v>5779</v>
      </c>
      <c r="B2653" s="6" t="s">
        <v>5780</v>
      </c>
      <c r="C2653" s="6" t="s">
        <v>6</v>
      </c>
      <c r="D2653" s="6" t="s">
        <v>5781</v>
      </c>
      <c r="E2653" s="8" t="s">
        <v>59</v>
      </c>
      <c r="F2653" s="8">
        <v>0</v>
      </c>
      <c r="G2653" s="8">
        <v>3</v>
      </c>
      <c r="H2653" s="6" t="s">
        <v>344</v>
      </c>
      <c r="I2653" s="184" t="s">
        <v>11392</v>
      </c>
      <c r="J2653" s="184" t="s">
        <v>11392</v>
      </c>
      <c r="K2653" s="184" t="s">
        <v>11391</v>
      </c>
      <c r="L2653" s="8">
        <v>14</v>
      </c>
      <c r="M2653" s="116"/>
      <c r="P26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&lt;tr&gt;&lt;td&gt;61902-2700&lt;/td&gt;&lt;td&gt;Gate, chain link&lt;/td&gt;&lt;td&gt;Each&lt;/td&gt;&lt;td&gt;GATE, CHAIN LINK&lt;/td&gt;&lt;td&gt;EACH&lt;/td&gt;&lt;td&gt;0&lt;/td&gt;&lt;td&gt;3&lt;/td&gt;&lt;td&gt;N&lt;/td&gt;&lt;td&gt; &lt;/td&gt;&lt;td&gt;&lt;/td&gt;&lt;/tr&gt;</v>
      </c>
      <c r="Q2653" s="106" t="str">
        <f>IF(PayItems[[#This Row],[Date Added / Modified]]&gt;0,TEXT(PayItems[[#This Row],[Date Added / Modified]],"m/d/yyy"),"")</f>
        <v/>
      </c>
    </row>
    <row r="2654" spans="1:17" x14ac:dyDescent="0.3">
      <c r="A2654" s="6" t="s">
        <v>5782</v>
      </c>
      <c r="B2654" s="6" t="s">
        <v>5783</v>
      </c>
      <c r="C2654" s="6" t="s">
        <v>6</v>
      </c>
      <c r="D2654" s="6" t="s">
        <v>5784</v>
      </c>
      <c r="E2654" s="8" t="s">
        <v>59</v>
      </c>
      <c r="F2654" s="8">
        <v>0</v>
      </c>
      <c r="G2654" s="8">
        <v>3</v>
      </c>
      <c r="H2654" s="6" t="s">
        <v>344</v>
      </c>
      <c r="I2654" s="184" t="s">
        <v>11392</v>
      </c>
      <c r="J2654" s="184" t="s">
        <v>11392</v>
      </c>
      <c r="K2654" s="184" t="s">
        <v>11391</v>
      </c>
      <c r="L2654" s="8">
        <v>14</v>
      </c>
      <c r="M2654" s="116"/>
      <c r="P26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&lt;tr&gt;&lt;td&gt;61902-2800&lt;/td&gt;&lt;td&gt;Gate, chain link, 900mm width&lt;/td&gt;&lt;td&gt;Each&lt;/td&gt;&lt;td&gt;GATE, CHAIN LINK, 3 FEET WIDTH&lt;/td&gt;&lt;td&gt;EACH&lt;/td&gt;&lt;td&gt;0&lt;/td&gt;&lt;td&gt;3&lt;/td&gt;&lt;td&gt;N&lt;/td&gt;&lt;td&gt; &lt;/td&gt;&lt;td&gt;&lt;/td&gt;&lt;/tr&gt;</v>
      </c>
      <c r="Q2654" s="106" t="str">
        <f>IF(PayItems[[#This Row],[Date Added / Modified]]&gt;0,TEXT(PayItems[[#This Row],[Date Added / Modified]],"m/d/yyy"),"")</f>
        <v/>
      </c>
    </row>
    <row r="2655" spans="1:17" s="88" customFormat="1" x14ac:dyDescent="0.3">
      <c r="A2655" s="6" t="s">
        <v>5785</v>
      </c>
      <c r="B2655" s="6" t="s">
        <v>5786</v>
      </c>
      <c r="C2655" s="6" t="s">
        <v>6</v>
      </c>
      <c r="D2655" s="6" t="s">
        <v>5787</v>
      </c>
      <c r="E2655" s="8" t="s">
        <v>59</v>
      </c>
      <c r="F2655" s="8">
        <v>0</v>
      </c>
      <c r="G2655" s="8">
        <v>3</v>
      </c>
      <c r="H2655" s="6" t="s">
        <v>344</v>
      </c>
      <c r="I2655" s="184" t="s">
        <v>11392</v>
      </c>
      <c r="J2655" s="184" t="s">
        <v>11392</v>
      </c>
      <c r="K2655" s="184" t="s">
        <v>11391</v>
      </c>
      <c r="L2655" s="8">
        <v>14</v>
      </c>
      <c r="M2655" s="116"/>
      <c r="N2655" s="6"/>
      <c r="O2655" s="6"/>
      <c r="P26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&lt;tr&gt;&lt;td&gt;61902-2900&lt;/td&gt;&lt;td&gt;Gate, chain link, 1200mm width&lt;/td&gt;&lt;td&gt;Each&lt;/td&gt;&lt;td&gt;GATE, CHAIN LINK, 4 FEET WIDTH&lt;/td&gt;&lt;td&gt;EACH&lt;/td&gt;&lt;td&gt;0&lt;/td&gt;&lt;td&gt;3&lt;/td&gt;&lt;td&gt;N&lt;/td&gt;&lt;td&gt; &lt;/td&gt;&lt;td&gt;&lt;/td&gt;&lt;/tr&gt;</v>
      </c>
      <c r="Q2655" s="106" t="str">
        <f>IF(PayItems[[#This Row],[Date Added / Modified]]&gt;0,TEXT(PayItems[[#This Row],[Date Added / Modified]],"m/d/yyy"),"")</f>
        <v/>
      </c>
    </row>
    <row r="2656" spans="1:17" x14ac:dyDescent="0.3">
      <c r="A2656" s="6" t="s">
        <v>5788</v>
      </c>
      <c r="B2656" s="6" t="s">
        <v>5789</v>
      </c>
      <c r="C2656" s="6" t="s">
        <v>6</v>
      </c>
      <c r="D2656" s="6" t="s">
        <v>5790</v>
      </c>
      <c r="E2656" s="8" t="s">
        <v>59</v>
      </c>
      <c r="F2656" s="8">
        <v>0</v>
      </c>
      <c r="G2656" s="8">
        <v>3</v>
      </c>
      <c r="H2656" s="6" t="s">
        <v>344</v>
      </c>
      <c r="I2656" s="184" t="s">
        <v>11392</v>
      </c>
      <c r="J2656" s="184" t="s">
        <v>11392</v>
      </c>
      <c r="K2656" s="184" t="s">
        <v>11391</v>
      </c>
      <c r="L2656" s="8">
        <v>14</v>
      </c>
      <c r="M2656" s="116"/>
      <c r="P26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&lt;tr&gt;&lt;td&gt;61902-3000&lt;/td&gt;&lt;td&gt;Gate, chain link, 1800mm width&lt;/td&gt;&lt;td&gt;Each&lt;/td&gt;&lt;td&gt;GATE, CHAIN LINK, 6 FEET WIDTH&lt;/td&gt;&lt;td&gt;EACH&lt;/td&gt;&lt;td&gt;0&lt;/td&gt;&lt;td&gt;3&lt;/td&gt;&lt;td&gt;N&lt;/td&gt;&lt;td&gt; &lt;/td&gt;&lt;td&gt;&lt;/td&gt;&lt;/tr&gt;</v>
      </c>
      <c r="Q2656" s="106" t="str">
        <f>IF(PayItems[[#This Row],[Date Added / Modified]]&gt;0,TEXT(PayItems[[#This Row],[Date Added / Modified]],"m/d/yyy"),"")</f>
        <v/>
      </c>
    </row>
    <row r="2657" spans="1:17" x14ac:dyDescent="0.3">
      <c r="A2657" s="6" t="s">
        <v>5791</v>
      </c>
      <c r="B2657" s="6" t="s">
        <v>5792</v>
      </c>
      <c r="C2657" s="6" t="s">
        <v>6</v>
      </c>
      <c r="D2657" s="6" t="s">
        <v>5793</v>
      </c>
      <c r="E2657" s="8" t="s">
        <v>59</v>
      </c>
      <c r="F2657" s="8">
        <v>0</v>
      </c>
      <c r="G2657" s="8">
        <v>3</v>
      </c>
      <c r="H2657" s="6" t="s">
        <v>344</v>
      </c>
      <c r="I2657" s="184" t="s">
        <v>11392</v>
      </c>
      <c r="J2657" s="184" t="s">
        <v>11392</v>
      </c>
      <c r="K2657" s="184" t="s">
        <v>11391</v>
      </c>
      <c r="L2657" s="8">
        <v>14</v>
      </c>
      <c r="M2657" s="116"/>
      <c r="P26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&lt;tr&gt;&lt;td&gt;61902-3100&lt;/td&gt;&lt;td&gt;Gate, chain link, 2400mm width&lt;/td&gt;&lt;td&gt;Each&lt;/td&gt;&lt;td&gt;GATE, CHAIN LINK, 8 FEET WIDTH&lt;/td&gt;&lt;td&gt;EACH&lt;/td&gt;&lt;td&gt;0&lt;/td&gt;&lt;td&gt;3&lt;/td&gt;&lt;td&gt;N&lt;/td&gt;&lt;td&gt; &lt;/td&gt;&lt;td&gt;&lt;/td&gt;&lt;/tr&gt;</v>
      </c>
      <c r="Q2657" s="106" t="str">
        <f>IF(PayItems[[#This Row],[Date Added / Modified]]&gt;0,TEXT(PayItems[[#This Row],[Date Added / Modified]],"m/d/yyy"),"")</f>
        <v/>
      </c>
    </row>
    <row r="2658" spans="1:17" x14ac:dyDescent="0.3">
      <c r="A2658" s="6" t="s">
        <v>5794</v>
      </c>
      <c r="B2658" s="6" t="s">
        <v>5795</v>
      </c>
      <c r="C2658" s="6" t="s">
        <v>6</v>
      </c>
      <c r="D2658" s="6" t="s">
        <v>5796</v>
      </c>
      <c r="E2658" s="8" t="s">
        <v>59</v>
      </c>
      <c r="F2658" s="8">
        <v>0</v>
      </c>
      <c r="G2658" s="8">
        <v>3</v>
      </c>
      <c r="H2658" s="6" t="s">
        <v>344</v>
      </c>
      <c r="I2658" s="184" t="s">
        <v>11392</v>
      </c>
      <c r="J2658" s="184" t="s">
        <v>11392</v>
      </c>
      <c r="K2658" s="184" t="s">
        <v>11391</v>
      </c>
      <c r="L2658" s="8">
        <v>14</v>
      </c>
      <c r="M2658" s="116"/>
      <c r="P26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&lt;tr&gt;&lt;td&gt;61902-3200&lt;/td&gt;&lt;td&gt;Gate, chain link, 3000mm width&lt;/td&gt;&lt;td&gt;Each&lt;/td&gt;&lt;td&gt;GATE, CHAIN LINK, 10 FEET WIDTH&lt;/td&gt;&lt;td&gt;EACH&lt;/td&gt;&lt;td&gt;0&lt;/td&gt;&lt;td&gt;3&lt;/td&gt;&lt;td&gt;N&lt;/td&gt;&lt;td&gt; &lt;/td&gt;&lt;td&gt;&lt;/td&gt;&lt;/tr&gt;</v>
      </c>
      <c r="Q2658" s="106" t="str">
        <f>IF(PayItems[[#This Row],[Date Added / Modified]]&gt;0,TEXT(PayItems[[#This Row],[Date Added / Modified]],"m/d/yyy"),"")</f>
        <v/>
      </c>
    </row>
    <row r="2659" spans="1:17" x14ac:dyDescent="0.3">
      <c r="A2659" s="6" t="s">
        <v>5797</v>
      </c>
      <c r="B2659" s="6" t="s">
        <v>5798</v>
      </c>
      <c r="C2659" s="6" t="s">
        <v>6</v>
      </c>
      <c r="D2659" s="6" t="s">
        <v>5799</v>
      </c>
      <c r="E2659" s="8" t="s">
        <v>59</v>
      </c>
      <c r="F2659" s="8">
        <v>0</v>
      </c>
      <c r="G2659" s="8">
        <v>3</v>
      </c>
      <c r="H2659" s="6" t="s">
        <v>344</v>
      </c>
      <c r="I2659" s="184" t="s">
        <v>11392</v>
      </c>
      <c r="J2659" s="184" t="s">
        <v>11392</v>
      </c>
      <c r="K2659" s="184" t="s">
        <v>11391</v>
      </c>
      <c r="L2659" s="8">
        <v>14</v>
      </c>
      <c r="M2659" s="116"/>
      <c r="P26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&lt;tr&gt;&lt;td&gt;61902-3300&lt;/td&gt;&lt;td&gt;Gate, chain link, 3600mm width&lt;/td&gt;&lt;td&gt;Each&lt;/td&gt;&lt;td&gt;GATE, CHAIN LINK, 12 FEET WIDTH&lt;/td&gt;&lt;td&gt;EACH&lt;/td&gt;&lt;td&gt;0&lt;/td&gt;&lt;td&gt;3&lt;/td&gt;&lt;td&gt;N&lt;/td&gt;&lt;td&gt; &lt;/td&gt;&lt;td&gt;&lt;/td&gt;&lt;/tr&gt;</v>
      </c>
      <c r="Q2659" s="106" t="str">
        <f>IF(PayItems[[#This Row],[Date Added / Modified]]&gt;0,TEXT(PayItems[[#This Row],[Date Added / Modified]],"m/d/yyy"),"")</f>
        <v/>
      </c>
    </row>
    <row r="2660" spans="1:17" x14ac:dyDescent="0.3">
      <c r="A2660" s="6" t="s">
        <v>5800</v>
      </c>
      <c r="B2660" s="6" t="s">
        <v>5801</v>
      </c>
      <c r="C2660" s="6" t="s">
        <v>6</v>
      </c>
      <c r="D2660" s="6" t="s">
        <v>5802</v>
      </c>
      <c r="E2660" s="8" t="s">
        <v>59</v>
      </c>
      <c r="F2660" s="8">
        <v>0</v>
      </c>
      <c r="G2660" s="8">
        <v>3</v>
      </c>
      <c r="H2660" s="6" t="s">
        <v>344</v>
      </c>
      <c r="I2660" s="184" t="s">
        <v>11392</v>
      </c>
      <c r="J2660" s="184" t="s">
        <v>11392</v>
      </c>
      <c r="K2660" s="184" t="s">
        <v>11391</v>
      </c>
      <c r="L2660" s="8">
        <v>14</v>
      </c>
      <c r="M2660" s="116"/>
      <c r="P26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&lt;tr&gt;&lt;td&gt;61902-3400&lt;/td&gt;&lt;td&gt;Gate, chain link, 4200mm width&lt;/td&gt;&lt;td&gt;Each&lt;/td&gt;&lt;td&gt;GATE, CHAIN LINK, 14 FEET WIDTH&lt;/td&gt;&lt;td&gt;EACH&lt;/td&gt;&lt;td&gt;0&lt;/td&gt;&lt;td&gt;3&lt;/td&gt;&lt;td&gt;N&lt;/td&gt;&lt;td&gt; &lt;/td&gt;&lt;td&gt;&lt;/td&gt;&lt;/tr&gt;</v>
      </c>
      <c r="Q2660" s="106" t="str">
        <f>IF(PayItems[[#This Row],[Date Added / Modified]]&gt;0,TEXT(PayItems[[#This Row],[Date Added / Modified]],"m/d/yyy"),"")</f>
        <v/>
      </c>
    </row>
    <row r="2661" spans="1:17" x14ac:dyDescent="0.3">
      <c r="A2661" s="6" t="s">
        <v>5803</v>
      </c>
      <c r="B2661" s="6" t="s">
        <v>5804</v>
      </c>
      <c r="C2661" s="6" t="s">
        <v>6</v>
      </c>
      <c r="D2661" s="6" t="s">
        <v>5805</v>
      </c>
      <c r="E2661" s="8" t="s">
        <v>59</v>
      </c>
      <c r="F2661" s="8">
        <v>0</v>
      </c>
      <c r="G2661" s="8">
        <v>3</v>
      </c>
      <c r="H2661" s="6" t="s">
        <v>344</v>
      </c>
      <c r="I2661" s="184" t="s">
        <v>11392</v>
      </c>
      <c r="J2661" s="184" t="s">
        <v>11392</v>
      </c>
      <c r="K2661" s="184" t="s">
        <v>11391</v>
      </c>
      <c r="L2661" s="8">
        <v>14</v>
      </c>
      <c r="M2661" s="116"/>
      <c r="P26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&lt;tr&gt;&lt;td&gt;61902-3500&lt;/td&gt;&lt;td&gt;Gate, chain link, 4800mm width&lt;/td&gt;&lt;td&gt;Each&lt;/td&gt;&lt;td&gt;GATE, CHAIN LINK, 16 FEET WIDTH&lt;/td&gt;&lt;td&gt;EACH&lt;/td&gt;&lt;td&gt;0&lt;/td&gt;&lt;td&gt;3&lt;/td&gt;&lt;td&gt;N&lt;/td&gt;&lt;td&gt; &lt;/td&gt;&lt;td&gt;&lt;/td&gt;&lt;/tr&gt;</v>
      </c>
      <c r="Q2661" s="106" t="str">
        <f>IF(PayItems[[#This Row],[Date Added / Modified]]&gt;0,TEXT(PayItems[[#This Row],[Date Added / Modified]],"m/d/yyy"),"")</f>
        <v/>
      </c>
    </row>
    <row r="2662" spans="1:17" x14ac:dyDescent="0.3">
      <c r="A2662" s="6" t="s">
        <v>5806</v>
      </c>
      <c r="B2662" s="6" t="s">
        <v>5807</v>
      </c>
      <c r="C2662" s="6" t="s">
        <v>6</v>
      </c>
      <c r="D2662" s="6" t="s">
        <v>5808</v>
      </c>
      <c r="E2662" s="8" t="s">
        <v>59</v>
      </c>
      <c r="F2662" s="8">
        <v>0</v>
      </c>
      <c r="G2662" s="8">
        <v>3</v>
      </c>
      <c r="H2662" s="6" t="s">
        <v>344</v>
      </c>
      <c r="I2662" s="184" t="s">
        <v>11392</v>
      </c>
      <c r="J2662" s="184" t="s">
        <v>11392</v>
      </c>
      <c r="K2662" s="184" t="s">
        <v>11391</v>
      </c>
      <c r="L2662" s="8">
        <v>14</v>
      </c>
      <c r="M2662" s="116"/>
      <c r="P26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&lt;tr&gt;&lt;td&gt;61902-3600&lt;/td&gt;&lt;td&gt;Gate, chain link, 5400mm width&lt;/td&gt;&lt;td&gt;Each&lt;/td&gt;&lt;td&gt;GATE, CHAIN LINK, 18 FEET WIDTH&lt;/td&gt;&lt;td&gt;EACH&lt;/td&gt;&lt;td&gt;0&lt;/td&gt;&lt;td&gt;3&lt;/td&gt;&lt;td&gt;N&lt;/td&gt;&lt;td&gt; &lt;/td&gt;&lt;td&gt;&lt;/td&gt;&lt;/tr&gt;</v>
      </c>
      <c r="Q2662" s="106" t="str">
        <f>IF(PayItems[[#This Row],[Date Added / Modified]]&gt;0,TEXT(PayItems[[#This Row],[Date Added / Modified]],"m/d/yyy"),"")</f>
        <v/>
      </c>
    </row>
    <row r="2663" spans="1:17" x14ac:dyDescent="0.3">
      <c r="A2663" s="6" t="s">
        <v>5809</v>
      </c>
      <c r="B2663" s="6" t="s">
        <v>5810</v>
      </c>
      <c r="C2663" s="6" t="s">
        <v>6</v>
      </c>
      <c r="D2663" s="6" t="s">
        <v>5811</v>
      </c>
      <c r="E2663" s="8" t="s">
        <v>59</v>
      </c>
      <c r="F2663" s="8">
        <v>0</v>
      </c>
      <c r="G2663" s="8">
        <v>3</v>
      </c>
      <c r="H2663" s="6" t="s">
        <v>344</v>
      </c>
      <c r="I2663" s="184" t="s">
        <v>11392</v>
      </c>
      <c r="J2663" s="184" t="s">
        <v>11392</v>
      </c>
      <c r="K2663" s="184" t="s">
        <v>11391</v>
      </c>
      <c r="L2663" s="8">
        <v>14</v>
      </c>
      <c r="M2663" s="116"/>
      <c r="P26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&lt;tr&gt;&lt;td&gt;61902-3700&lt;/td&gt;&lt;td&gt;Gate, chain link, 6000mm width&lt;/td&gt;&lt;td&gt;Each&lt;/td&gt;&lt;td&gt;GATE, CHAIN LINK, 20 FEET WIDTH&lt;/td&gt;&lt;td&gt;EACH&lt;/td&gt;&lt;td&gt;0&lt;/td&gt;&lt;td&gt;3&lt;/td&gt;&lt;td&gt;N&lt;/td&gt;&lt;td&gt; &lt;/td&gt;&lt;td&gt;&lt;/td&gt;&lt;/tr&gt;</v>
      </c>
      <c r="Q2663" s="106" t="str">
        <f>IF(PayItems[[#This Row],[Date Added / Modified]]&gt;0,TEXT(PayItems[[#This Row],[Date Added / Modified]],"m/d/yyy"),"")</f>
        <v/>
      </c>
    </row>
    <row r="2664" spans="1:17" x14ac:dyDescent="0.3">
      <c r="A2664" s="6" t="s">
        <v>5812</v>
      </c>
      <c r="B2664" s="6" t="s">
        <v>5813</v>
      </c>
      <c r="C2664" s="6" t="s">
        <v>6</v>
      </c>
      <c r="D2664" s="6" t="s">
        <v>5814</v>
      </c>
      <c r="E2664" s="8" t="s">
        <v>59</v>
      </c>
      <c r="F2664" s="8">
        <v>0</v>
      </c>
      <c r="G2664" s="8">
        <v>3</v>
      </c>
      <c r="H2664" s="6" t="s">
        <v>344</v>
      </c>
      <c r="I2664" s="184" t="s">
        <v>11392</v>
      </c>
      <c r="J2664" s="184" t="s">
        <v>11392</v>
      </c>
      <c r="K2664" s="184" t="s">
        <v>11391</v>
      </c>
      <c r="L2664" s="8">
        <v>14</v>
      </c>
      <c r="M2664" s="116"/>
      <c r="P26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&lt;tr&gt;&lt;td&gt;61902-3800&lt;/td&gt;&lt;td&gt;Gate, chain link, 6600mm width&lt;/td&gt;&lt;td&gt;Each&lt;/td&gt;&lt;td&gt;GATE, CHAIN LINK, 22 FEET WIDTH&lt;/td&gt;&lt;td&gt;EACH&lt;/td&gt;&lt;td&gt;0&lt;/td&gt;&lt;td&gt;3&lt;/td&gt;&lt;td&gt;N&lt;/td&gt;&lt;td&gt; &lt;/td&gt;&lt;td&gt;&lt;/td&gt;&lt;/tr&gt;</v>
      </c>
      <c r="Q2664" s="106" t="str">
        <f>IF(PayItems[[#This Row],[Date Added / Modified]]&gt;0,TEXT(PayItems[[#This Row],[Date Added / Modified]],"m/d/yyy"),"")</f>
        <v/>
      </c>
    </row>
    <row r="2665" spans="1:17" x14ac:dyDescent="0.3">
      <c r="A2665" s="6" t="s">
        <v>5815</v>
      </c>
      <c r="B2665" s="6" t="s">
        <v>5816</v>
      </c>
      <c r="C2665" s="6" t="s">
        <v>6</v>
      </c>
      <c r="D2665" s="6" t="s">
        <v>5817</v>
      </c>
      <c r="E2665" s="8" t="s">
        <v>59</v>
      </c>
      <c r="F2665" s="8">
        <v>0</v>
      </c>
      <c r="G2665" s="8">
        <v>3</v>
      </c>
      <c r="H2665" s="6" t="s">
        <v>344</v>
      </c>
      <c r="I2665" s="184" t="s">
        <v>11392</v>
      </c>
      <c r="J2665" s="184" t="s">
        <v>11392</v>
      </c>
      <c r="K2665" s="184" t="s">
        <v>11391</v>
      </c>
      <c r="L2665" s="8">
        <v>14</v>
      </c>
      <c r="M2665" s="116"/>
      <c r="P26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&lt;tr&gt;&lt;td&gt;61902-3900&lt;/td&gt;&lt;td&gt;Gate, chain link, 7200mm width&lt;/td&gt;&lt;td&gt;Each&lt;/td&gt;&lt;td&gt;GATE, CHAIN LINK, 24 FEET WIDTH&lt;/td&gt;&lt;td&gt;EACH&lt;/td&gt;&lt;td&gt;0&lt;/td&gt;&lt;td&gt;3&lt;/td&gt;&lt;td&gt;N&lt;/td&gt;&lt;td&gt; &lt;/td&gt;&lt;td&gt;&lt;/td&gt;&lt;/tr&gt;</v>
      </c>
      <c r="Q2665" s="106" t="str">
        <f>IF(PayItems[[#This Row],[Date Added / Modified]]&gt;0,TEXT(PayItems[[#This Row],[Date Added / Modified]],"m/d/yyy"),"")</f>
        <v/>
      </c>
    </row>
    <row r="2666" spans="1:17" x14ac:dyDescent="0.3">
      <c r="A2666" s="6" t="s">
        <v>5818</v>
      </c>
      <c r="B2666" s="6" t="s">
        <v>5819</v>
      </c>
      <c r="C2666" s="6" t="s">
        <v>6</v>
      </c>
      <c r="D2666" s="6" t="s">
        <v>5820</v>
      </c>
      <c r="E2666" s="8" t="s">
        <v>59</v>
      </c>
      <c r="F2666" s="8">
        <v>0</v>
      </c>
      <c r="G2666" s="8">
        <v>3</v>
      </c>
      <c r="H2666" s="6" t="s">
        <v>344</v>
      </c>
      <c r="I2666" s="184" t="s">
        <v>11392</v>
      </c>
      <c r="J2666" s="184" t="s">
        <v>11392</v>
      </c>
      <c r="K2666" s="184" t="s">
        <v>11391</v>
      </c>
      <c r="L2666" s="8">
        <v>14</v>
      </c>
      <c r="M2666" s="116"/>
      <c r="P26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&lt;tr&gt;&lt;td&gt;61902-4000&lt;/td&gt;&lt;td&gt;Gate, chain link, 7800mm width&lt;/td&gt;&lt;td&gt;Each&lt;/td&gt;&lt;td&gt;GATE, CHAIN LINK, 26 FEET WIDTH&lt;/td&gt;&lt;td&gt;EACH&lt;/td&gt;&lt;td&gt;0&lt;/td&gt;&lt;td&gt;3&lt;/td&gt;&lt;td&gt;N&lt;/td&gt;&lt;td&gt; &lt;/td&gt;&lt;td&gt;&lt;/td&gt;&lt;/tr&gt;</v>
      </c>
      <c r="Q2666" s="106" t="str">
        <f>IF(PayItems[[#This Row],[Date Added / Modified]]&gt;0,TEXT(PayItems[[#This Row],[Date Added / Modified]],"m/d/yyy"),"")</f>
        <v/>
      </c>
    </row>
    <row r="2667" spans="1:17" x14ac:dyDescent="0.3">
      <c r="A2667" s="6" t="s">
        <v>5821</v>
      </c>
      <c r="B2667" s="6" t="s">
        <v>5822</v>
      </c>
      <c r="C2667" s="6" t="s">
        <v>6</v>
      </c>
      <c r="D2667" s="6" t="s">
        <v>5823</v>
      </c>
      <c r="E2667" s="8" t="s">
        <v>59</v>
      </c>
      <c r="F2667" s="8">
        <v>0</v>
      </c>
      <c r="G2667" s="8">
        <v>3</v>
      </c>
      <c r="H2667" s="6" t="s">
        <v>344</v>
      </c>
      <c r="I2667" s="184" t="s">
        <v>11392</v>
      </c>
      <c r="J2667" s="184" t="s">
        <v>11392</v>
      </c>
      <c r="K2667" s="184" t="s">
        <v>11391</v>
      </c>
      <c r="L2667" s="8">
        <v>14</v>
      </c>
      <c r="M2667" s="116"/>
      <c r="P26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&lt;tr&gt;&lt;td&gt;61902-4100&lt;/td&gt;&lt;td&gt;Gate, chain link, 8400mm width&lt;/td&gt;&lt;td&gt;Each&lt;/td&gt;&lt;td&gt;GATE, CHAIN LINK, 28 FEET WIDTH&lt;/td&gt;&lt;td&gt;EACH&lt;/td&gt;&lt;td&gt;0&lt;/td&gt;&lt;td&gt;3&lt;/td&gt;&lt;td&gt;N&lt;/td&gt;&lt;td&gt; &lt;/td&gt;&lt;td&gt;&lt;/td&gt;&lt;/tr&gt;</v>
      </c>
      <c r="Q2667" s="106" t="str">
        <f>IF(PayItems[[#This Row],[Date Added / Modified]]&gt;0,TEXT(PayItems[[#This Row],[Date Added / Modified]],"m/d/yyy"),"")</f>
        <v/>
      </c>
    </row>
    <row r="2668" spans="1:17" x14ac:dyDescent="0.3">
      <c r="A2668" s="6" t="s">
        <v>5824</v>
      </c>
      <c r="B2668" s="6" t="s">
        <v>5825</v>
      </c>
      <c r="C2668" s="6" t="s">
        <v>6</v>
      </c>
      <c r="D2668" s="6" t="s">
        <v>5826</v>
      </c>
      <c r="E2668" s="8" t="s">
        <v>59</v>
      </c>
      <c r="F2668" s="8">
        <v>0</v>
      </c>
      <c r="G2668" s="8">
        <v>3</v>
      </c>
      <c r="H2668" s="6" t="s">
        <v>344</v>
      </c>
      <c r="I2668" s="184" t="s">
        <v>11392</v>
      </c>
      <c r="J2668" s="184" t="s">
        <v>11392</v>
      </c>
      <c r="K2668" s="184" t="s">
        <v>11391</v>
      </c>
      <c r="L2668" s="8">
        <v>14</v>
      </c>
      <c r="M2668" s="116"/>
      <c r="P26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&lt;tr&gt;&lt;td&gt;61902-4200&lt;/td&gt;&lt;td&gt;Gate, chain link, 9000mm width&lt;/td&gt;&lt;td&gt;Each&lt;/td&gt;&lt;td&gt;GATE, CHAIN LINK, 30 FEET WIDTH&lt;/td&gt;&lt;td&gt;EACH&lt;/td&gt;&lt;td&gt;0&lt;/td&gt;&lt;td&gt;3&lt;/td&gt;&lt;td&gt;N&lt;/td&gt;&lt;td&gt; &lt;/td&gt;&lt;td&gt;&lt;/td&gt;&lt;/tr&gt;</v>
      </c>
      <c r="Q2668" s="106" t="str">
        <f>IF(PayItems[[#This Row],[Date Added / Modified]]&gt;0,TEXT(PayItems[[#This Row],[Date Added / Modified]],"m/d/yyy"),"")</f>
        <v/>
      </c>
    </row>
    <row r="2669" spans="1:17" x14ac:dyDescent="0.3">
      <c r="A2669" s="6" t="s">
        <v>5827</v>
      </c>
      <c r="B2669" s="6" t="s">
        <v>5828</v>
      </c>
      <c r="C2669" s="6" t="s">
        <v>6</v>
      </c>
      <c r="D2669" s="6" t="s">
        <v>5829</v>
      </c>
      <c r="E2669" s="8" t="s">
        <v>59</v>
      </c>
      <c r="F2669" s="8">
        <v>0</v>
      </c>
      <c r="G2669" s="8">
        <v>3</v>
      </c>
      <c r="H2669" s="6" t="s">
        <v>344</v>
      </c>
      <c r="I2669" s="184" t="s">
        <v>11392</v>
      </c>
      <c r="J2669" s="184" t="s">
        <v>11392</v>
      </c>
      <c r="K2669" s="184" t="s">
        <v>11391</v>
      </c>
      <c r="L2669" s="8">
        <v>14</v>
      </c>
      <c r="M2669" s="116"/>
      <c r="P26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&lt;tr&gt;&lt;td&gt;61902-4300&lt;/td&gt;&lt;td&gt;Gate, woven wire&lt;/td&gt;&lt;td&gt;Each&lt;/td&gt;&lt;td&gt;GATE, WOVEN WIRE&lt;/td&gt;&lt;td&gt;EACH&lt;/td&gt;&lt;td&gt;0&lt;/td&gt;&lt;td&gt;3&lt;/td&gt;&lt;td&gt;N&lt;/td&gt;&lt;td&gt; &lt;/td&gt;&lt;td&gt;&lt;/td&gt;&lt;/tr&gt;</v>
      </c>
      <c r="Q2669" s="106" t="str">
        <f>IF(PayItems[[#This Row],[Date Added / Modified]]&gt;0,TEXT(PayItems[[#This Row],[Date Added / Modified]],"m/d/yyy"),"")</f>
        <v/>
      </c>
    </row>
    <row r="2670" spans="1:17" x14ac:dyDescent="0.3">
      <c r="A2670" s="6" t="s">
        <v>5830</v>
      </c>
      <c r="B2670" s="6" t="s">
        <v>5831</v>
      </c>
      <c r="C2670" s="6" t="s">
        <v>6</v>
      </c>
      <c r="D2670" s="6" t="s">
        <v>5832</v>
      </c>
      <c r="E2670" s="8" t="s">
        <v>59</v>
      </c>
      <c r="F2670" s="8">
        <v>0</v>
      </c>
      <c r="G2670" s="8">
        <v>3</v>
      </c>
      <c r="H2670" s="6" t="s">
        <v>344</v>
      </c>
      <c r="I2670" s="184" t="s">
        <v>11392</v>
      </c>
      <c r="J2670" s="184" t="s">
        <v>11392</v>
      </c>
      <c r="K2670" s="184" t="s">
        <v>11391</v>
      </c>
      <c r="L2670" s="8">
        <v>14</v>
      </c>
      <c r="M2670" s="116"/>
      <c r="P26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&lt;tr&gt;&lt;td&gt;61902-4400&lt;/td&gt;&lt;td&gt;Gate, woven wire, 900mm width&lt;/td&gt;&lt;td&gt;Each&lt;/td&gt;&lt;td&gt;GATE, WOVEN WIRE, 3 FEET WIDTH&lt;/td&gt;&lt;td&gt;EACH&lt;/td&gt;&lt;td&gt;0&lt;/td&gt;&lt;td&gt;3&lt;/td&gt;&lt;td&gt;N&lt;/td&gt;&lt;td&gt; &lt;/td&gt;&lt;td&gt;&lt;/td&gt;&lt;/tr&gt;</v>
      </c>
      <c r="Q2670" s="106" t="str">
        <f>IF(PayItems[[#This Row],[Date Added / Modified]]&gt;0,TEXT(PayItems[[#This Row],[Date Added / Modified]],"m/d/yyy"),"")</f>
        <v/>
      </c>
    </row>
    <row r="2671" spans="1:17" x14ac:dyDescent="0.3">
      <c r="A2671" s="6" t="s">
        <v>5833</v>
      </c>
      <c r="B2671" s="6" t="s">
        <v>5834</v>
      </c>
      <c r="C2671" s="6" t="s">
        <v>6</v>
      </c>
      <c r="D2671" s="6" t="s">
        <v>5835</v>
      </c>
      <c r="E2671" s="8" t="s">
        <v>59</v>
      </c>
      <c r="F2671" s="8">
        <v>0</v>
      </c>
      <c r="G2671" s="8">
        <v>3</v>
      </c>
      <c r="H2671" s="6" t="s">
        <v>344</v>
      </c>
      <c r="I2671" s="184" t="s">
        <v>11392</v>
      </c>
      <c r="J2671" s="184" t="s">
        <v>11392</v>
      </c>
      <c r="K2671" s="184" t="s">
        <v>11391</v>
      </c>
      <c r="L2671" s="8">
        <v>14</v>
      </c>
      <c r="M2671" s="116"/>
      <c r="P26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&lt;tr&gt;&lt;td&gt;61902-4500&lt;/td&gt;&lt;td&gt;Gate, woven wire, 1200mm width&lt;/td&gt;&lt;td&gt;Each&lt;/td&gt;&lt;td&gt;GATE, WOVEN WIRE, 4 FEET WIDTH&lt;/td&gt;&lt;td&gt;EACH&lt;/td&gt;&lt;td&gt;0&lt;/td&gt;&lt;td&gt;3&lt;/td&gt;&lt;td&gt;N&lt;/td&gt;&lt;td&gt; &lt;/td&gt;&lt;td&gt;&lt;/td&gt;&lt;/tr&gt;</v>
      </c>
      <c r="Q2671" s="106" t="str">
        <f>IF(PayItems[[#This Row],[Date Added / Modified]]&gt;0,TEXT(PayItems[[#This Row],[Date Added / Modified]],"m/d/yyy"),"")</f>
        <v/>
      </c>
    </row>
    <row r="2672" spans="1:17" x14ac:dyDescent="0.3">
      <c r="A2672" s="6" t="s">
        <v>5836</v>
      </c>
      <c r="B2672" s="6" t="s">
        <v>5837</v>
      </c>
      <c r="C2672" s="6" t="s">
        <v>6</v>
      </c>
      <c r="D2672" s="6" t="s">
        <v>5838</v>
      </c>
      <c r="E2672" s="8" t="s">
        <v>59</v>
      </c>
      <c r="F2672" s="8">
        <v>0</v>
      </c>
      <c r="G2672" s="8">
        <v>3</v>
      </c>
      <c r="H2672" s="6" t="s">
        <v>344</v>
      </c>
      <c r="I2672" s="184" t="s">
        <v>11392</v>
      </c>
      <c r="J2672" s="184" t="s">
        <v>11392</v>
      </c>
      <c r="K2672" s="184" t="s">
        <v>11391</v>
      </c>
      <c r="L2672" s="8">
        <v>14</v>
      </c>
      <c r="M2672" s="116"/>
      <c r="P26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&lt;tr&gt;&lt;td&gt;61902-4600&lt;/td&gt;&lt;td&gt;Gate, woven wire, 1800mm width&lt;/td&gt;&lt;td&gt;Each&lt;/td&gt;&lt;td&gt;GATE, WOVEN WIRE, 6 FEET WIDTH&lt;/td&gt;&lt;td&gt;EACH&lt;/td&gt;&lt;td&gt;0&lt;/td&gt;&lt;td&gt;3&lt;/td&gt;&lt;td&gt;N&lt;/td&gt;&lt;td&gt; &lt;/td&gt;&lt;td&gt;&lt;/td&gt;&lt;/tr&gt;</v>
      </c>
      <c r="Q2672" s="106" t="str">
        <f>IF(PayItems[[#This Row],[Date Added / Modified]]&gt;0,TEXT(PayItems[[#This Row],[Date Added / Modified]],"m/d/yyy"),"")</f>
        <v/>
      </c>
    </row>
    <row r="2673" spans="1:17" x14ac:dyDescent="0.3">
      <c r="A2673" s="6" t="s">
        <v>5839</v>
      </c>
      <c r="B2673" s="6" t="s">
        <v>5840</v>
      </c>
      <c r="C2673" s="6" t="s">
        <v>6</v>
      </c>
      <c r="D2673" s="6" t="s">
        <v>5841</v>
      </c>
      <c r="E2673" s="8" t="s">
        <v>59</v>
      </c>
      <c r="F2673" s="8">
        <v>0</v>
      </c>
      <c r="G2673" s="8">
        <v>3</v>
      </c>
      <c r="H2673" s="6" t="s">
        <v>344</v>
      </c>
      <c r="I2673" s="184" t="s">
        <v>11392</v>
      </c>
      <c r="J2673" s="184" t="s">
        <v>11392</v>
      </c>
      <c r="K2673" s="184" t="s">
        <v>11391</v>
      </c>
      <c r="L2673" s="8">
        <v>14</v>
      </c>
      <c r="M2673" s="116"/>
      <c r="P26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&lt;tr&gt;&lt;td&gt;61902-4700&lt;/td&gt;&lt;td&gt;Gate, woven wire, 2400mm width&lt;/td&gt;&lt;td&gt;Each&lt;/td&gt;&lt;td&gt;GATE, WOVEN WIRE, 8 FEET WIDTH&lt;/td&gt;&lt;td&gt;EACH&lt;/td&gt;&lt;td&gt;0&lt;/td&gt;&lt;td&gt;3&lt;/td&gt;&lt;td&gt;N&lt;/td&gt;&lt;td&gt; &lt;/td&gt;&lt;td&gt;&lt;/td&gt;&lt;/tr&gt;</v>
      </c>
      <c r="Q2673" s="106" t="str">
        <f>IF(PayItems[[#This Row],[Date Added / Modified]]&gt;0,TEXT(PayItems[[#This Row],[Date Added / Modified]],"m/d/yyy"),"")</f>
        <v/>
      </c>
    </row>
    <row r="2674" spans="1:17" x14ac:dyDescent="0.3">
      <c r="A2674" s="6" t="s">
        <v>5842</v>
      </c>
      <c r="B2674" s="6" t="s">
        <v>5843</v>
      </c>
      <c r="C2674" s="6" t="s">
        <v>6</v>
      </c>
      <c r="D2674" s="6" t="s">
        <v>5844</v>
      </c>
      <c r="E2674" s="8" t="s">
        <v>59</v>
      </c>
      <c r="F2674" s="8">
        <v>0</v>
      </c>
      <c r="G2674" s="8">
        <v>3</v>
      </c>
      <c r="H2674" s="6" t="s">
        <v>344</v>
      </c>
      <c r="I2674" s="184" t="s">
        <v>11392</v>
      </c>
      <c r="J2674" s="184" t="s">
        <v>11392</v>
      </c>
      <c r="K2674" s="184" t="s">
        <v>11391</v>
      </c>
      <c r="L2674" s="8">
        <v>14</v>
      </c>
      <c r="M2674" s="116"/>
      <c r="P26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&lt;tr&gt;&lt;td&gt;61902-4800&lt;/td&gt;&lt;td&gt;Gate, woven wire, 3000mm width&lt;/td&gt;&lt;td&gt;Each&lt;/td&gt;&lt;td&gt;GATE, WOVEN WIRE, 10 FEET WIDTH&lt;/td&gt;&lt;td&gt;EACH&lt;/td&gt;&lt;td&gt;0&lt;/td&gt;&lt;td&gt;3&lt;/td&gt;&lt;td&gt;N&lt;/td&gt;&lt;td&gt; &lt;/td&gt;&lt;td&gt;&lt;/td&gt;&lt;/tr&gt;</v>
      </c>
      <c r="Q2674" s="106" t="str">
        <f>IF(PayItems[[#This Row],[Date Added / Modified]]&gt;0,TEXT(PayItems[[#This Row],[Date Added / Modified]],"m/d/yyy"),"")</f>
        <v/>
      </c>
    </row>
    <row r="2675" spans="1:17" x14ac:dyDescent="0.3">
      <c r="A2675" s="6" t="s">
        <v>5845</v>
      </c>
      <c r="B2675" s="6" t="s">
        <v>5846</v>
      </c>
      <c r="C2675" s="6" t="s">
        <v>6</v>
      </c>
      <c r="D2675" s="6" t="s">
        <v>5847</v>
      </c>
      <c r="E2675" s="8" t="s">
        <v>59</v>
      </c>
      <c r="F2675" s="8">
        <v>0</v>
      </c>
      <c r="G2675" s="8">
        <v>3</v>
      </c>
      <c r="H2675" s="6" t="s">
        <v>344</v>
      </c>
      <c r="I2675" s="184" t="s">
        <v>11392</v>
      </c>
      <c r="J2675" s="184" t="s">
        <v>11392</v>
      </c>
      <c r="K2675" s="184" t="s">
        <v>11391</v>
      </c>
      <c r="L2675" s="8">
        <v>14</v>
      </c>
      <c r="M2675" s="116"/>
      <c r="P26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&lt;tr&gt;&lt;td&gt;61902-4900&lt;/td&gt;&lt;td&gt;Gate, woven wire, 3600mm width&lt;/td&gt;&lt;td&gt;Each&lt;/td&gt;&lt;td&gt;GATE, WOVEN WIRE, 12 FEET WIDTH&lt;/td&gt;&lt;td&gt;EACH&lt;/td&gt;&lt;td&gt;0&lt;/td&gt;&lt;td&gt;3&lt;/td&gt;&lt;td&gt;N&lt;/td&gt;&lt;td&gt; &lt;/td&gt;&lt;td&gt;&lt;/td&gt;&lt;/tr&gt;</v>
      </c>
      <c r="Q2675" s="106" t="str">
        <f>IF(PayItems[[#This Row],[Date Added / Modified]]&gt;0,TEXT(PayItems[[#This Row],[Date Added / Modified]],"m/d/yyy"),"")</f>
        <v/>
      </c>
    </row>
    <row r="2676" spans="1:17" x14ac:dyDescent="0.3">
      <c r="A2676" s="6" t="s">
        <v>5848</v>
      </c>
      <c r="B2676" s="6" t="s">
        <v>5849</v>
      </c>
      <c r="C2676" s="6" t="s">
        <v>6</v>
      </c>
      <c r="D2676" s="6" t="s">
        <v>5850</v>
      </c>
      <c r="E2676" s="8" t="s">
        <v>59</v>
      </c>
      <c r="F2676" s="8">
        <v>0</v>
      </c>
      <c r="G2676" s="8">
        <v>3</v>
      </c>
      <c r="H2676" s="6" t="s">
        <v>344</v>
      </c>
      <c r="I2676" s="184" t="s">
        <v>11392</v>
      </c>
      <c r="J2676" s="184" t="s">
        <v>11392</v>
      </c>
      <c r="K2676" s="184" t="s">
        <v>11391</v>
      </c>
      <c r="L2676" s="8">
        <v>14</v>
      </c>
      <c r="M2676" s="116"/>
      <c r="P26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&lt;tr&gt;&lt;td&gt;61902-5000&lt;/td&gt;&lt;td&gt;Gate, woven wire, 4200mm width&lt;/td&gt;&lt;td&gt;Each&lt;/td&gt;&lt;td&gt;GATE, WOVEN WIRE, 14 FEET WIDTH&lt;/td&gt;&lt;td&gt;EACH&lt;/td&gt;&lt;td&gt;0&lt;/td&gt;&lt;td&gt;3&lt;/td&gt;&lt;td&gt;N&lt;/td&gt;&lt;td&gt; &lt;/td&gt;&lt;td&gt;&lt;/td&gt;&lt;/tr&gt;</v>
      </c>
      <c r="Q2676" s="106" t="str">
        <f>IF(PayItems[[#This Row],[Date Added / Modified]]&gt;0,TEXT(PayItems[[#This Row],[Date Added / Modified]],"m/d/yyy"),"")</f>
        <v/>
      </c>
    </row>
    <row r="2677" spans="1:17" x14ac:dyDescent="0.3">
      <c r="A2677" s="6" t="s">
        <v>5851</v>
      </c>
      <c r="B2677" s="6" t="s">
        <v>5852</v>
      </c>
      <c r="C2677" s="6" t="s">
        <v>6</v>
      </c>
      <c r="D2677" s="6" t="s">
        <v>5853</v>
      </c>
      <c r="E2677" s="8" t="s">
        <v>59</v>
      </c>
      <c r="F2677" s="8">
        <v>0</v>
      </c>
      <c r="G2677" s="8">
        <v>3</v>
      </c>
      <c r="H2677" s="6" t="s">
        <v>344</v>
      </c>
      <c r="I2677" s="184" t="s">
        <v>11392</v>
      </c>
      <c r="J2677" s="184" t="s">
        <v>11392</v>
      </c>
      <c r="K2677" s="184" t="s">
        <v>11391</v>
      </c>
      <c r="L2677" s="8">
        <v>14</v>
      </c>
      <c r="M2677" s="116"/>
      <c r="P26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&lt;tr&gt;&lt;td&gt;61902-5100&lt;/td&gt;&lt;td&gt;Gate, woven wire, 4800mm width&lt;/td&gt;&lt;td&gt;Each&lt;/td&gt;&lt;td&gt;GATE, WOVEN WIRE, 16 FEET WIDTH&lt;/td&gt;&lt;td&gt;EACH&lt;/td&gt;&lt;td&gt;0&lt;/td&gt;&lt;td&gt;3&lt;/td&gt;&lt;td&gt;N&lt;/td&gt;&lt;td&gt; &lt;/td&gt;&lt;td&gt;&lt;/td&gt;&lt;/tr&gt;</v>
      </c>
      <c r="Q2677" s="106" t="str">
        <f>IF(PayItems[[#This Row],[Date Added / Modified]]&gt;0,TEXT(PayItems[[#This Row],[Date Added / Modified]],"m/d/yyy"),"")</f>
        <v/>
      </c>
    </row>
    <row r="2678" spans="1:17" x14ac:dyDescent="0.3">
      <c r="A2678" s="6" t="s">
        <v>5854</v>
      </c>
      <c r="B2678" s="6" t="s">
        <v>5855</v>
      </c>
      <c r="C2678" s="6" t="s">
        <v>6</v>
      </c>
      <c r="D2678" s="6" t="s">
        <v>5856</v>
      </c>
      <c r="E2678" s="8" t="s">
        <v>59</v>
      </c>
      <c r="F2678" s="8">
        <v>0</v>
      </c>
      <c r="G2678" s="8">
        <v>3</v>
      </c>
      <c r="H2678" s="6" t="s">
        <v>344</v>
      </c>
      <c r="I2678" s="184" t="s">
        <v>11392</v>
      </c>
      <c r="J2678" s="184" t="s">
        <v>11392</v>
      </c>
      <c r="K2678" s="184" t="s">
        <v>11391</v>
      </c>
      <c r="L2678" s="8">
        <v>14</v>
      </c>
      <c r="M2678" s="116"/>
      <c r="P26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&lt;tr&gt;&lt;td&gt;61902-5200&lt;/td&gt;&lt;td&gt;Gate, woven wire, 5400mm width&lt;/td&gt;&lt;td&gt;Each&lt;/td&gt;&lt;td&gt;GATE, WOVEN WIRE, 18 FEET WIDTH&lt;/td&gt;&lt;td&gt;EACH&lt;/td&gt;&lt;td&gt;0&lt;/td&gt;&lt;td&gt;3&lt;/td&gt;&lt;td&gt;N&lt;/td&gt;&lt;td&gt; &lt;/td&gt;&lt;td&gt;&lt;/td&gt;&lt;/tr&gt;</v>
      </c>
      <c r="Q2678" s="106" t="str">
        <f>IF(PayItems[[#This Row],[Date Added / Modified]]&gt;0,TEXT(PayItems[[#This Row],[Date Added / Modified]],"m/d/yyy"),"")</f>
        <v/>
      </c>
    </row>
    <row r="2679" spans="1:17" x14ac:dyDescent="0.3">
      <c r="A2679" s="6" t="s">
        <v>5857</v>
      </c>
      <c r="B2679" s="6" t="s">
        <v>5858</v>
      </c>
      <c r="C2679" s="6" t="s">
        <v>6</v>
      </c>
      <c r="D2679" s="6" t="s">
        <v>5859</v>
      </c>
      <c r="E2679" s="8" t="s">
        <v>59</v>
      </c>
      <c r="F2679" s="8">
        <v>0</v>
      </c>
      <c r="G2679" s="8">
        <v>3</v>
      </c>
      <c r="H2679" s="6" t="s">
        <v>344</v>
      </c>
      <c r="I2679" s="184" t="s">
        <v>11392</v>
      </c>
      <c r="J2679" s="184" t="s">
        <v>11392</v>
      </c>
      <c r="K2679" s="184" t="s">
        <v>11391</v>
      </c>
      <c r="L2679" s="8">
        <v>14</v>
      </c>
      <c r="M2679" s="116"/>
      <c r="P26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&lt;tr&gt;&lt;td&gt;61902-5300&lt;/td&gt;&lt;td&gt;Gate, combination wire&lt;/td&gt;&lt;td&gt;Each&lt;/td&gt;&lt;td&gt;GATE, COMBINATION WIRE&lt;/td&gt;&lt;td&gt;EACH&lt;/td&gt;&lt;td&gt;0&lt;/td&gt;&lt;td&gt;3&lt;/td&gt;&lt;td&gt;N&lt;/td&gt;&lt;td&gt; &lt;/td&gt;&lt;td&gt;&lt;/td&gt;&lt;/tr&gt;</v>
      </c>
      <c r="Q2679" s="106" t="str">
        <f>IF(PayItems[[#This Row],[Date Added / Modified]]&gt;0,TEXT(PayItems[[#This Row],[Date Added / Modified]],"m/d/yyy"),"")</f>
        <v/>
      </c>
    </row>
    <row r="2680" spans="1:17" x14ac:dyDescent="0.3">
      <c r="A2680" s="106" t="s">
        <v>10956</v>
      </c>
      <c r="B2680" s="106" t="s">
        <v>10957</v>
      </c>
      <c r="C2680" s="88" t="s">
        <v>6</v>
      </c>
      <c r="D2680" s="106" t="s">
        <v>10958</v>
      </c>
      <c r="E2680" s="104" t="s">
        <v>59</v>
      </c>
      <c r="F2680" s="104">
        <v>0</v>
      </c>
      <c r="G2680" s="104">
        <v>3</v>
      </c>
      <c r="H2680" s="88" t="s">
        <v>344</v>
      </c>
      <c r="I2680" s="184" t="s">
        <v>11392</v>
      </c>
      <c r="J2680" s="184" t="s">
        <v>11392</v>
      </c>
      <c r="K2680" s="184" t="s">
        <v>11391</v>
      </c>
      <c r="L2680" s="104">
        <v>14</v>
      </c>
      <c r="M2680" s="116">
        <v>43143</v>
      </c>
      <c r="N2680" s="106" t="s">
        <v>9971</v>
      </c>
      <c r="O2680" s="88"/>
      <c r="P26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&lt;tr&gt;&lt;td&gt;61903-0000&lt;/td&gt;&lt;td&gt;Cattle guard&lt;/td&gt;&lt;td&gt;Each&lt;/td&gt;&lt;td&gt;CATTLE GUARD&lt;/td&gt;&lt;td&gt;EACH&lt;/td&gt;&lt;td&gt;0&lt;/td&gt;&lt;td&gt;3&lt;/td&gt;&lt;td&gt;N&lt;/td&gt;&lt;td&gt;2/12/2018&lt;/td&gt;&lt;td&gt;&lt;/td&gt;&lt;/tr&gt;</v>
      </c>
      <c r="Q2680" s="106" t="str">
        <f>IF(PayItems[[#This Row],[Date Added / Modified]]&gt;0,TEXT(PayItems[[#This Row],[Date Added / Modified]],"m/d/yyy"),"")</f>
        <v>2/12/2018</v>
      </c>
    </row>
    <row r="2681" spans="1:17" x14ac:dyDescent="0.3">
      <c r="A2681" s="6" t="s">
        <v>5860</v>
      </c>
      <c r="B2681" s="6" t="s">
        <v>5861</v>
      </c>
      <c r="C2681" s="6" t="s">
        <v>6</v>
      </c>
      <c r="D2681" s="6" t="s">
        <v>5862</v>
      </c>
      <c r="E2681" s="8" t="s">
        <v>59</v>
      </c>
      <c r="F2681" s="8">
        <v>0</v>
      </c>
      <c r="G2681" s="8">
        <v>3</v>
      </c>
      <c r="H2681" s="6" t="s">
        <v>344</v>
      </c>
      <c r="I2681" s="184" t="s">
        <v>11392</v>
      </c>
      <c r="J2681" s="184" t="s">
        <v>11392</v>
      </c>
      <c r="K2681" s="184" t="s">
        <v>11391</v>
      </c>
      <c r="L2681" s="8">
        <v>14</v>
      </c>
      <c r="M2681" s="116"/>
      <c r="P26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&lt;tr&gt;&lt;td&gt;61903-0100&lt;/td&gt;&lt;td&gt;Cattle guard, 3600mm&lt;/td&gt;&lt;td&gt;Each&lt;/td&gt;&lt;td&gt;CATTLE GUARD, 12 FEET&lt;/td&gt;&lt;td&gt;EACH&lt;/td&gt;&lt;td&gt;0&lt;/td&gt;&lt;td&gt;3&lt;/td&gt;&lt;td&gt;N&lt;/td&gt;&lt;td&gt; &lt;/td&gt;&lt;td&gt;&lt;/td&gt;&lt;/tr&gt;</v>
      </c>
      <c r="Q2681" s="106" t="str">
        <f>IF(PayItems[[#This Row],[Date Added / Modified]]&gt;0,TEXT(PayItems[[#This Row],[Date Added / Modified]],"m/d/yyy"),"")</f>
        <v/>
      </c>
    </row>
    <row r="2682" spans="1:17" x14ac:dyDescent="0.3">
      <c r="A2682" s="6" t="s">
        <v>5863</v>
      </c>
      <c r="B2682" s="6" t="s">
        <v>5864</v>
      </c>
      <c r="C2682" s="6" t="s">
        <v>6</v>
      </c>
      <c r="D2682" s="6" t="s">
        <v>5865</v>
      </c>
      <c r="E2682" s="8" t="s">
        <v>59</v>
      </c>
      <c r="F2682" s="8">
        <v>0</v>
      </c>
      <c r="G2682" s="8">
        <v>3</v>
      </c>
      <c r="H2682" s="6" t="s">
        <v>344</v>
      </c>
      <c r="I2682" s="184" t="s">
        <v>11392</v>
      </c>
      <c r="J2682" s="184" t="s">
        <v>11392</v>
      </c>
      <c r="K2682" s="184" t="s">
        <v>11391</v>
      </c>
      <c r="L2682" s="8">
        <v>14</v>
      </c>
      <c r="M2682" s="116"/>
      <c r="P26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&lt;tr&gt;&lt;td&gt;61903-0200&lt;/td&gt;&lt;td&gt;Cattle guard, 4200mm&lt;/td&gt;&lt;td&gt;Each&lt;/td&gt;&lt;td&gt;CATTLE GUARD, 14 FEET&lt;/td&gt;&lt;td&gt;EACH&lt;/td&gt;&lt;td&gt;0&lt;/td&gt;&lt;td&gt;3&lt;/td&gt;&lt;td&gt;N&lt;/td&gt;&lt;td&gt; &lt;/td&gt;&lt;td&gt;&lt;/td&gt;&lt;/tr&gt;</v>
      </c>
      <c r="Q2682" s="106" t="str">
        <f>IF(PayItems[[#This Row],[Date Added / Modified]]&gt;0,TEXT(PayItems[[#This Row],[Date Added / Modified]],"m/d/yyy"),"")</f>
        <v/>
      </c>
    </row>
    <row r="2683" spans="1:17" x14ac:dyDescent="0.3">
      <c r="A2683" s="6" t="s">
        <v>5866</v>
      </c>
      <c r="B2683" s="6" t="s">
        <v>5867</v>
      </c>
      <c r="C2683" s="6" t="s">
        <v>6</v>
      </c>
      <c r="D2683" s="6" t="s">
        <v>5868</v>
      </c>
      <c r="E2683" s="8" t="s">
        <v>59</v>
      </c>
      <c r="F2683" s="8">
        <v>0</v>
      </c>
      <c r="G2683" s="8">
        <v>3</v>
      </c>
      <c r="H2683" s="6" t="s">
        <v>344</v>
      </c>
      <c r="I2683" s="184" t="s">
        <v>11392</v>
      </c>
      <c r="J2683" s="184" t="s">
        <v>11392</v>
      </c>
      <c r="K2683" s="184" t="s">
        <v>11391</v>
      </c>
      <c r="L2683" s="8">
        <v>14</v>
      </c>
      <c r="M2683" s="116"/>
      <c r="P26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&lt;tr&gt;&lt;td&gt;61903-0300&lt;/td&gt;&lt;td&gt;Cattle guard, 4800mm&lt;/td&gt;&lt;td&gt;Each&lt;/td&gt;&lt;td&gt;CATTLE GUARD, 16 FEET&lt;/td&gt;&lt;td&gt;EACH&lt;/td&gt;&lt;td&gt;0&lt;/td&gt;&lt;td&gt;3&lt;/td&gt;&lt;td&gt;N&lt;/td&gt;&lt;td&gt; &lt;/td&gt;&lt;td&gt;&lt;/td&gt;&lt;/tr&gt;</v>
      </c>
      <c r="Q2683" s="106" t="str">
        <f>IF(PayItems[[#This Row],[Date Added / Modified]]&gt;0,TEXT(PayItems[[#This Row],[Date Added / Modified]],"m/d/yyy"),"")</f>
        <v/>
      </c>
    </row>
    <row r="2684" spans="1:17" x14ac:dyDescent="0.3">
      <c r="A2684" s="6" t="s">
        <v>5869</v>
      </c>
      <c r="B2684" s="6" t="s">
        <v>5870</v>
      </c>
      <c r="C2684" s="6" t="s">
        <v>6</v>
      </c>
      <c r="D2684" s="6" t="s">
        <v>5871</v>
      </c>
      <c r="E2684" s="8" t="s">
        <v>59</v>
      </c>
      <c r="F2684" s="8">
        <v>0</v>
      </c>
      <c r="G2684" s="8">
        <v>3</v>
      </c>
      <c r="H2684" s="6" t="s">
        <v>344</v>
      </c>
      <c r="I2684" s="184" t="s">
        <v>11392</v>
      </c>
      <c r="J2684" s="184" t="s">
        <v>11392</v>
      </c>
      <c r="K2684" s="184" t="s">
        <v>11391</v>
      </c>
      <c r="L2684" s="8">
        <v>14</v>
      </c>
      <c r="M2684" s="116"/>
      <c r="P26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&lt;tr&gt;&lt;td&gt;61903-0400&lt;/td&gt;&lt;td&gt;Cattle guard, 5400mm&lt;/td&gt;&lt;td&gt;Each&lt;/td&gt;&lt;td&gt;CATTLE GUARD, 18 FEET&lt;/td&gt;&lt;td&gt;EACH&lt;/td&gt;&lt;td&gt;0&lt;/td&gt;&lt;td&gt;3&lt;/td&gt;&lt;td&gt;N&lt;/td&gt;&lt;td&gt; &lt;/td&gt;&lt;td&gt;&lt;/td&gt;&lt;/tr&gt;</v>
      </c>
      <c r="Q2684" s="106" t="str">
        <f>IF(PayItems[[#This Row],[Date Added / Modified]]&gt;0,TEXT(PayItems[[#This Row],[Date Added / Modified]],"m/d/yyy"),"")</f>
        <v/>
      </c>
    </row>
    <row r="2685" spans="1:17" x14ac:dyDescent="0.3">
      <c r="A2685" s="6" t="s">
        <v>5872</v>
      </c>
      <c r="B2685" s="6" t="s">
        <v>5873</v>
      </c>
      <c r="C2685" s="6" t="s">
        <v>6</v>
      </c>
      <c r="D2685" s="6" t="s">
        <v>5874</v>
      </c>
      <c r="E2685" s="8" t="s">
        <v>59</v>
      </c>
      <c r="F2685" s="8">
        <v>0</v>
      </c>
      <c r="G2685" s="8">
        <v>3</v>
      </c>
      <c r="H2685" s="6" t="s">
        <v>344</v>
      </c>
      <c r="I2685" s="184" t="s">
        <v>11392</v>
      </c>
      <c r="J2685" s="184" t="s">
        <v>11392</v>
      </c>
      <c r="K2685" s="184" t="s">
        <v>11391</v>
      </c>
      <c r="L2685" s="8">
        <v>14</v>
      </c>
      <c r="M2685" s="116"/>
      <c r="P26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&lt;tr&gt;&lt;td&gt;61903-0500&lt;/td&gt;&lt;td&gt;Cattle guard, 6000mm&lt;/td&gt;&lt;td&gt;Each&lt;/td&gt;&lt;td&gt;CATTLE GUARD, 20 FEET&lt;/td&gt;&lt;td&gt;EACH&lt;/td&gt;&lt;td&gt;0&lt;/td&gt;&lt;td&gt;3&lt;/td&gt;&lt;td&gt;N&lt;/td&gt;&lt;td&gt; &lt;/td&gt;&lt;td&gt;&lt;/td&gt;&lt;/tr&gt;</v>
      </c>
      <c r="Q2685" s="106" t="str">
        <f>IF(PayItems[[#This Row],[Date Added / Modified]]&gt;0,TEXT(PayItems[[#This Row],[Date Added / Modified]],"m/d/yyy"),"")</f>
        <v/>
      </c>
    </row>
    <row r="2686" spans="1:17" x14ac:dyDescent="0.3">
      <c r="A2686" s="6" t="s">
        <v>5875</v>
      </c>
      <c r="B2686" s="6" t="s">
        <v>5876</v>
      </c>
      <c r="C2686" s="6" t="s">
        <v>6</v>
      </c>
      <c r="D2686" s="6" t="s">
        <v>5877</v>
      </c>
      <c r="E2686" s="8" t="s">
        <v>59</v>
      </c>
      <c r="F2686" s="8">
        <v>0</v>
      </c>
      <c r="G2686" s="8">
        <v>3</v>
      </c>
      <c r="H2686" s="6" t="s">
        <v>344</v>
      </c>
      <c r="I2686" s="184" t="s">
        <v>11392</v>
      </c>
      <c r="J2686" s="184" t="s">
        <v>11392</v>
      </c>
      <c r="K2686" s="184" t="s">
        <v>11391</v>
      </c>
      <c r="L2686" s="8">
        <v>14</v>
      </c>
      <c r="M2686" s="116"/>
      <c r="P26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&lt;tr&gt;&lt;td&gt;61903-0600&lt;/td&gt;&lt;td&gt;Cattle guard, 6600mm&lt;/td&gt;&lt;td&gt;Each&lt;/td&gt;&lt;td&gt;CATTLE GUARD, 22 FEET&lt;/td&gt;&lt;td&gt;EACH&lt;/td&gt;&lt;td&gt;0&lt;/td&gt;&lt;td&gt;3&lt;/td&gt;&lt;td&gt;N&lt;/td&gt;&lt;td&gt; &lt;/td&gt;&lt;td&gt;&lt;/td&gt;&lt;/tr&gt;</v>
      </c>
      <c r="Q2686" s="106" t="str">
        <f>IF(PayItems[[#This Row],[Date Added / Modified]]&gt;0,TEXT(PayItems[[#This Row],[Date Added / Modified]],"m/d/yyy"),"")</f>
        <v/>
      </c>
    </row>
    <row r="2687" spans="1:17" x14ac:dyDescent="0.3">
      <c r="A2687" s="6" t="s">
        <v>5878</v>
      </c>
      <c r="B2687" s="6" t="s">
        <v>5879</v>
      </c>
      <c r="C2687" s="6" t="s">
        <v>6</v>
      </c>
      <c r="D2687" s="6" t="s">
        <v>5880</v>
      </c>
      <c r="E2687" s="8" t="s">
        <v>59</v>
      </c>
      <c r="F2687" s="8">
        <v>0</v>
      </c>
      <c r="G2687" s="8">
        <v>3</v>
      </c>
      <c r="H2687" s="6" t="s">
        <v>344</v>
      </c>
      <c r="I2687" s="184" t="s">
        <v>11392</v>
      </c>
      <c r="J2687" s="184" t="s">
        <v>11392</v>
      </c>
      <c r="K2687" s="184" t="s">
        <v>11391</v>
      </c>
      <c r="L2687" s="8">
        <v>14</v>
      </c>
      <c r="M2687" s="116"/>
      <c r="P26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&lt;tr&gt;&lt;td&gt;61903-0700&lt;/td&gt;&lt;td&gt;Cattle guard, 7200mm&lt;/td&gt;&lt;td&gt;Each&lt;/td&gt;&lt;td&gt;CATTLE GUARD, 24 FEET&lt;/td&gt;&lt;td&gt;EACH&lt;/td&gt;&lt;td&gt;0&lt;/td&gt;&lt;td&gt;3&lt;/td&gt;&lt;td&gt;N&lt;/td&gt;&lt;td&gt; &lt;/td&gt;&lt;td&gt;&lt;/td&gt;&lt;/tr&gt;</v>
      </c>
      <c r="Q2687" s="106" t="str">
        <f>IF(PayItems[[#This Row],[Date Added / Modified]]&gt;0,TEXT(PayItems[[#This Row],[Date Added / Modified]],"m/d/yyy"),"")</f>
        <v/>
      </c>
    </row>
    <row r="2688" spans="1:17" x14ac:dyDescent="0.3">
      <c r="A2688" s="6" t="s">
        <v>5881</v>
      </c>
      <c r="B2688" s="6" t="s">
        <v>5882</v>
      </c>
      <c r="C2688" s="6" t="s">
        <v>6</v>
      </c>
      <c r="D2688" s="6" t="s">
        <v>5883</v>
      </c>
      <c r="E2688" s="8" t="s">
        <v>59</v>
      </c>
      <c r="F2688" s="8">
        <v>0</v>
      </c>
      <c r="G2688" s="8">
        <v>3</v>
      </c>
      <c r="H2688" s="6" t="s">
        <v>344</v>
      </c>
      <c r="I2688" s="184" t="s">
        <v>11392</v>
      </c>
      <c r="J2688" s="184" t="s">
        <v>11392</v>
      </c>
      <c r="K2688" s="184" t="s">
        <v>11391</v>
      </c>
      <c r="L2688" s="8">
        <v>14</v>
      </c>
      <c r="M2688" s="116"/>
      <c r="P26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&lt;tr&gt;&lt;td&gt;61903-0800&lt;/td&gt;&lt;td&gt;Cattle guard, 7800mm&lt;/td&gt;&lt;td&gt;Each&lt;/td&gt;&lt;td&gt;CATTLE GUARD, 26 FEET&lt;/td&gt;&lt;td&gt;EACH&lt;/td&gt;&lt;td&gt;0&lt;/td&gt;&lt;td&gt;3&lt;/td&gt;&lt;td&gt;N&lt;/td&gt;&lt;td&gt; &lt;/td&gt;&lt;td&gt;&lt;/td&gt;&lt;/tr&gt;</v>
      </c>
      <c r="Q2688" s="106" t="str">
        <f>IF(PayItems[[#This Row],[Date Added / Modified]]&gt;0,TEXT(PayItems[[#This Row],[Date Added / Modified]],"m/d/yyy"),"")</f>
        <v/>
      </c>
    </row>
    <row r="2689" spans="1:17" x14ac:dyDescent="0.3">
      <c r="A2689" s="6" t="s">
        <v>5884</v>
      </c>
      <c r="B2689" s="6" t="s">
        <v>5885</v>
      </c>
      <c r="C2689" s="6" t="s">
        <v>6</v>
      </c>
      <c r="D2689" s="6" t="s">
        <v>5886</v>
      </c>
      <c r="E2689" s="8" t="s">
        <v>59</v>
      </c>
      <c r="F2689" s="8">
        <v>0</v>
      </c>
      <c r="G2689" s="8">
        <v>3</v>
      </c>
      <c r="H2689" s="6" t="s">
        <v>344</v>
      </c>
      <c r="I2689" s="184" t="s">
        <v>11392</v>
      </c>
      <c r="J2689" s="184" t="s">
        <v>11392</v>
      </c>
      <c r="K2689" s="184" t="s">
        <v>11391</v>
      </c>
      <c r="L2689" s="8">
        <v>14</v>
      </c>
      <c r="M2689" s="116"/>
      <c r="P26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&lt;tr&gt;&lt;td&gt;61903-0900&lt;/td&gt;&lt;td&gt;Cattle guard, 8400mm&lt;/td&gt;&lt;td&gt;Each&lt;/td&gt;&lt;td&gt;CATTLE GUARD, 28 FEET&lt;/td&gt;&lt;td&gt;EACH&lt;/td&gt;&lt;td&gt;0&lt;/td&gt;&lt;td&gt;3&lt;/td&gt;&lt;td&gt;N&lt;/td&gt;&lt;td&gt; &lt;/td&gt;&lt;td&gt;&lt;/td&gt;&lt;/tr&gt;</v>
      </c>
      <c r="Q2689" s="106" t="str">
        <f>IF(PayItems[[#This Row],[Date Added / Modified]]&gt;0,TEXT(PayItems[[#This Row],[Date Added / Modified]],"m/d/yyy"),"")</f>
        <v/>
      </c>
    </row>
    <row r="2690" spans="1:17" x14ac:dyDescent="0.3">
      <c r="A2690" s="6" t="s">
        <v>5887</v>
      </c>
      <c r="B2690" s="6" t="s">
        <v>5888</v>
      </c>
      <c r="C2690" s="6" t="s">
        <v>6</v>
      </c>
      <c r="D2690" s="6" t="s">
        <v>5889</v>
      </c>
      <c r="E2690" s="8" t="s">
        <v>59</v>
      </c>
      <c r="F2690" s="8">
        <v>0</v>
      </c>
      <c r="G2690" s="8">
        <v>3</v>
      </c>
      <c r="H2690" s="6" t="s">
        <v>344</v>
      </c>
      <c r="I2690" s="184" t="s">
        <v>11392</v>
      </c>
      <c r="J2690" s="184" t="s">
        <v>11392</v>
      </c>
      <c r="K2690" s="184" t="s">
        <v>11391</v>
      </c>
      <c r="L2690" s="8">
        <v>14</v>
      </c>
      <c r="M2690" s="116"/>
      <c r="P26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&lt;tr&gt;&lt;td&gt;61903-1000&lt;/td&gt;&lt;td&gt;Cattle guard, 9000mm&lt;/td&gt;&lt;td&gt;Each&lt;/td&gt;&lt;td&gt;CATTLE GUARD, 30 FEET&lt;/td&gt;&lt;td&gt;EACH&lt;/td&gt;&lt;td&gt;0&lt;/td&gt;&lt;td&gt;3&lt;/td&gt;&lt;td&gt;N&lt;/td&gt;&lt;td&gt; &lt;/td&gt;&lt;td&gt;&lt;/td&gt;&lt;/tr&gt;</v>
      </c>
      <c r="Q2690" s="106" t="str">
        <f>IF(PayItems[[#This Row],[Date Added / Modified]]&gt;0,TEXT(PayItems[[#This Row],[Date Added / Modified]],"m/d/yyy"),"")</f>
        <v/>
      </c>
    </row>
    <row r="2691" spans="1:17" x14ac:dyDescent="0.3">
      <c r="A2691" s="6" t="s">
        <v>5890</v>
      </c>
      <c r="B2691" s="6" t="s">
        <v>5891</v>
      </c>
      <c r="C2691" s="6" t="s">
        <v>6</v>
      </c>
      <c r="D2691" s="6" t="s">
        <v>5892</v>
      </c>
      <c r="E2691" s="8" t="s">
        <v>59</v>
      </c>
      <c r="F2691" s="8">
        <v>0</v>
      </c>
      <c r="G2691" s="8">
        <v>3</v>
      </c>
      <c r="H2691" s="6" t="s">
        <v>344</v>
      </c>
      <c r="I2691" s="184" t="s">
        <v>11392</v>
      </c>
      <c r="J2691" s="184" t="s">
        <v>11392</v>
      </c>
      <c r="K2691" s="184" t="s">
        <v>11391</v>
      </c>
      <c r="L2691" s="8">
        <v>14</v>
      </c>
      <c r="M2691" s="116"/>
      <c r="P26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&lt;tr&gt;&lt;td&gt;61903-1100&lt;/td&gt;&lt;td&gt;Cattle guard, 9600mm&lt;/td&gt;&lt;td&gt;Each&lt;/td&gt;&lt;td&gt;CATTLE GUARD, 32 FEET&lt;/td&gt;&lt;td&gt;EACH&lt;/td&gt;&lt;td&gt;0&lt;/td&gt;&lt;td&gt;3&lt;/td&gt;&lt;td&gt;N&lt;/td&gt;&lt;td&gt; &lt;/td&gt;&lt;td&gt;&lt;/td&gt;&lt;/tr&gt;</v>
      </c>
      <c r="Q2691" s="106" t="str">
        <f>IF(PayItems[[#This Row],[Date Added / Modified]]&gt;0,TEXT(PayItems[[#This Row],[Date Added / Modified]],"m/d/yyy"),"")</f>
        <v/>
      </c>
    </row>
    <row r="2692" spans="1:17" x14ac:dyDescent="0.3">
      <c r="A2692" s="6" t="s">
        <v>5893</v>
      </c>
      <c r="B2692" s="6" t="s">
        <v>5894</v>
      </c>
      <c r="C2692" s="6" t="s">
        <v>6</v>
      </c>
      <c r="D2692" s="6" t="s">
        <v>5895</v>
      </c>
      <c r="E2692" s="8" t="s">
        <v>59</v>
      </c>
      <c r="F2692" s="8">
        <v>0</v>
      </c>
      <c r="G2692" s="8">
        <v>3</v>
      </c>
      <c r="H2692" s="6" t="s">
        <v>344</v>
      </c>
      <c r="I2692" s="184" t="s">
        <v>11392</v>
      </c>
      <c r="J2692" s="184" t="s">
        <v>11392</v>
      </c>
      <c r="K2692" s="184" t="s">
        <v>11391</v>
      </c>
      <c r="L2692" s="8">
        <v>14</v>
      </c>
      <c r="M2692" s="116"/>
      <c r="P26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&lt;tr&gt;&lt;td&gt;61903-1300&lt;/td&gt;&lt;td&gt;Cattle guard, 10800mm&lt;/td&gt;&lt;td&gt;Each&lt;/td&gt;&lt;td&gt;CATTLE GUARD, 36 FEET&lt;/td&gt;&lt;td&gt;EACH&lt;/td&gt;&lt;td&gt;0&lt;/td&gt;&lt;td&gt;3&lt;/td&gt;&lt;td&gt;N&lt;/td&gt;&lt;td&gt; &lt;/td&gt;&lt;td&gt;&lt;/td&gt;&lt;/tr&gt;</v>
      </c>
      <c r="Q2692" s="106" t="str">
        <f>IF(PayItems[[#This Row],[Date Added / Modified]]&gt;0,TEXT(PayItems[[#This Row],[Date Added / Modified]],"m/d/yyy"),"")</f>
        <v/>
      </c>
    </row>
    <row r="2693" spans="1:17" x14ac:dyDescent="0.3">
      <c r="A2693" s="6" t="s">
        <v>5896</v>
      </c>
      <c r="B2693" s="6" t="s">
        <v>5897</v>
      </c>
      <c r="C2693" s="6" t="s">
        <v>6</v>
      </c>
      <c r="D2693" s="6" t="s">
        <v>5898</v>
      </c>
      <c r="E2693" s="8" t="s">
        <v>59</v>
      </c>
      <c r="F2693" s="8">
        <v>0</v>
      </c>
      <c r="G2693" s="8">
        <v>3</v>
      </c>
      <c r="H2693" s="6" t="s">
        <v>344</v>
      </c>
      <c r="I2693" s="184" t="s">
        <v>11392</v>
      </c>
      <c r="J2693" s="184" t="s">
        <v>11392</v>
      </c>
      <c r="K2693" s="184" t="s">
        <v>11391</v>
      </c>
      <c r="L2693" s="8">
        <v>14</v>
      </c>
      <c r="M2693" s="116"/>
      <c r="P26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&lt;tr&gt;&lt;td&gt;61903-1500&lt;/td&gt;&lt;td&gt;Cattle guard, 12000mm&lt;/td&gt;&lt;td&gt;Each&lt;/td&gt;&lt;td&gt;CATTLE GUARD, 40 FEET&lt;/td&gt;&lt;td&gt;EACH&lt;/td&gt;&lt;td&gt;0&lt;/td&gt;&lt;td&gt;3&lt;/td&gt;&lt;td&gt;N&lt;/td&gt;&lt;td&gt; &lt;/td&gt;&lt;td&gt;&lt;/td&gt;&lt;/tr&gt;</v>
      </c>
      <c r="Q2693" s="106" t="str">
        <f>IF(PayItems[[#This Row],[Date Added / Modified]]&gt;0,TEXT(PayItems[[#This Row],[Date Added / Modified]],"m/d/yyy"),"")</f>
        <v/>
      </c>
    </row>
    <row r="2694" spans="1:17" x14ac:dyDescent="0.3">
      <c r="A2694" s="6" t="s">
        <v>5899</v>
      </c>
      <c r="B2694" s="6" t="s">
        <v>5900</v>
      </c>
      <c r="C2694" s="6" t="s">
        <v>6</v>
      </c>
      <c r="D2694" s="6" t="s">
        <v>5901</v>
      </c>
      <c r="E2694" s="8" t="s">
        <v>59</v>
      </c>
      <c r="F2694" s="8">
        <v>0</v>
      </c>
      <c r="G2694" s="8">
        <v>3</v>
      </c>
      <c r="H2694" s="6" t="s">
        <v>344</v>
      </c>
      <c r="I2694" s="184" t="s">
        <v>11392</v>
      </c>
      <c r="J2694" s="184" t="s">
        <v>11392</v>
      </c>
      <c r="K2694" s="184" t="s">
        <v>11391</v>
      </c>
      <c r="L2694" s="8">
        <v>14</v>
      </c>
      <c r="M2694" s="116"/>
      <c r="P26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&lt;tr&gt;&lt;td&gt;61904-0000&lt;/td&gt;&lt;td&gt;Bollard post&lt;/td&gt;&lt;td&gt;Each&lt;/td&gt;&lt;td&gt;BOLLARD POST&lt;/td&gt;&lt;td&gt;EACH&lt;/td&gt;&lt;td&gt;0&lt;/td&gt;&lt;td&gt;3&lt;/td&gt;&lt;td&gt;N&lt;/td&gt;&lt;td&gt; &lt;/td&gt;&lt;td&gt;&lt;/td&gt;&lt;/tr&gt;</v>
      </c>
      <c r="Q2694" s="106" t="str">
        <f>IF(PayItems[[#This Row],[Date Added / Modified]]&gt;0,TEXT(PayItems[[#This Row],[Date Added / Modified]],"m/d/yyy"),"")</f>
        <v/>
      </c>
    </row>
    <row r="2695" spans="1:17" x14ac:dyDescent="0.3">
      <c r="A2695" s="6" t="s">
        <v>5902</v>
      </c>
      <c r="B2695" s="6" t="s">
        <v>5903</v>
      </c>
      <c r="C2695" s="6" t="s">
        <v>110</v>
      </c>
      <c r="D2695" s="6" t="s">
        <v>5904</v>
      </c>
      <c r="E2695" s="8" t="s">
        <v>63</v>
      </c>
      <c r="F2695" s="8">
        <v>0</v>
      </c>
      <c r="G2695" s="8">
        <v>3</v>
      </c>
      <c r="H2695" s="6" t="s">
        <v>344</v>
      </c>
      <c r="I2695" s="184" t="s">
        <v>11392</v>
      </c>
      <c r="J2695" s="184" t="s">
        <v>11392</v>
      </c>
      <c r="K2695" s="184" t="s">
        <v>11391</v>
      </c>
      <c r="L2695" s="8">
        <v>14</v>
      </c>
      <c r="M2695" s="116"/>
      <c r="P26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&lt;tr&gt;&lt;td&gt;61905-0000&lt;/td&gt;&lt;td&gt;Tree planking&lt;/td&gt;&lt;td&gt;m&lt;/td&gt;&lt;td&gt;TREE PLANKING&lt;/td&gt;&lt;td&gt;LNFT&lt;/td&gt;&lt;td&gt;0&lt;/td&gt;&lt;td&gt;3&lt;/td&gt;&lt;td&gt;N&lt;/td&gt;&lt;td&gt; &lt;/td&gt;&lt;td&gt;&lt;/td&gt;&lt;/tr&gt;</v>
      </c>
      <c r="Q2695" s="106" t="str">
        <f>IF(PayItems[[#This Row],[Date Added / Modified]]&gt;0,TEXT(PayItems[[#This Row],[Date Added / Modified]],"m/d/yyy"),"")</f>
        <v/>
      </c>
    </row>
    <row r="2696" spans="1:17" x14ac:dyDescent="0.3">
      <c r="A2696" s="6" t="s">
        <v>5905</v>
      </c>
      <c r="B2696" s="6" t="s">
        <v>5906</v>
      </c>
      <c r="C2696" s="6" t="s">
        <v>6</v>
      </c>
      <c r="D2696" s="6" t="s">
        <v>5907</v>
      </c>
      <c r="E2696" s="8" t="s">
        <v>59</v>
      </c>
      <c r="F2696" s="8">
        <v>0</v>
      </c>
      <c r="G2696" s="8">
        <v>3</v>
      </c>
      <c r="H2696" s="6" t="s">
        <v>344</v>
      </c>
      <c r="I2696" s="184" t="s">
        <v>11392</v>
      </c>
      <c r="J2696" s="184" t="s">
        <v>11392</v>
      </c>
      <c r="K2696" s="184" t="s">
        <v>11391</v>
      </c>
      <c r="L2696" s="8">
        <v>14</v>
      </c>
      <c r="M2696" s="116"/>
      <c r="P26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&lt;tr&gt;&lt;td&gt;61906-0000&lt;/td&gt;&lt;td&gt;Stile&lt;/td&gt;&lt;td&gt;Each&lt;/td&gt;&lt;td&gt;STILE&lt;/td&gt;&lt;td&gt;EACH&lt;/td&gt;&lt;td&gt;0&lt;/td&gt;&lt;td&gt;3&lt;/td&gt;&lt;td&gt;N&lt;/td&gt;&lt;td&gt; &lt;/td&gt;&lt;td&gt;&lt;/td&gt;&lt;/tr&gt;</v>
      </c>
      <c r="Q2696" s="106" t="str">
        <f>IF(PayItems[[#This Row],[Date Added / Modified]]&gt;0,TEXT(PayItems[[#This Row],[Date Added / Modified]],"m/d/yyy"),"")</f>
        <v/>
      </c>
    </row>
    <row r="2697" spans="1:17" x14ac:dyDescent="0.3">
      <c r="A2697" s="6" t="s">
        <v>5908</v>
      </c>
      <c r="B2697" s="6" t="s">
        <v>5909</v>
      </c>
      <c r="C2697" s="6" t="s">
        <v>6</v>
      </c>
      <c r="D2697" s="6" t="s">
        <v>5910</v>
      </c>
      <c r="E2697" s="8" t="s">
        <v>59</v>
      </c>
      <c r="F2697" s="8">
        <v>0</v>
      </c>
      <c r="G2697" s="8">
        <v>3</v>
      </c>
      <c r="H2697" s="6" t="s">
        <v>344</v>
      </c>
      <c r="I2697" s="184" t="s">
        <v>11392</v>
      </c>
      <c r="J2697" s="184" t="s">
        <v>11392</v>
      </c>
      <c r="K2697" s="184" t="s">
        <v>11391</v>
      </c>
      <c r="L2697" s="8">
        <v>14</v>
      </c>
      <c r="M2697" s="116"/>
      <c r="P26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&lt;tr&gt;&lt;td&gt;61907-0000&lt;/td&gt;&lt;td&gt;Fence post&lt;/td&gt;&lt;td&gt;Each&lt;/td&gt;&lt;td&gt;FENCE POST&lt;/td&gt;&lt;td&gt;EACH&lt;/td&gt;&lt;td&gt;0&lt;/td&gt;&lt;td&gt;3&lt;/td&gt;&lt;td&gt;N&lt;/td&gt;&lt;td&gt; &lt;/td&gt;&lt;td&gt;&lt;/td&gt;&lt;/tr&gt;</v>
      </c>
      <c r="Q2697" s="106" t="str">
        <f>IF(PayItems[[#This Row],[Date Added / Modified]]&gt;0,TEXT(PayItems[[#This Row],[Date Added / Modified]],"m/d/yyy"),"")</f>
        <v/>
      </c>
    </row>
    <row r="2698" spans="1:17" x14ac:dyDescent="0.3">
      <c r="A2698" s="6" t="s">
        <v>5911</v>
      </c>
      <c r="B2698" s="6" t="s">
        <v>5912</v>
      </c>
      <c r="C2698" s="6" t="s">
        <v>6</v>
      </c>
      <c r="D2698" s="6" t="s">
        <v>5913</v>
      </c>
      <c r="E2698" s="8" t="s">
        <v>59</v>
      </c>
      <c r="F2698" s="8">
        <v>0</v>
      </c>
      <c r="G2698" s="8">
        <v>3</v>
      </c>
      <c r="H2698" s="6" t="s">
        <v>344</v>
      </c>
      <c r="I2698" s="184" t="s">
        <v>11392</v>
      </c>
      <c r="J2698" s="184" t="s">
        <v>11392</v>
      </c>
      <c r="K2698" s="184" t="s">
        <v>11391</v>
      </c>
      <c r="L2698" s="8">
        <v>14</v>
      </c>
      <c r="M2698" s="116"/>
      <c r="P26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&lt;tr&gt;&lt;td&gt;61907-1000&lt;/td&gt;&lt;td&gt;Fence post, concrete&lt;/td&gt;&lt;td&gt;Each&lt;/td&gt;&lt;td&gt;FENCE POST, CONCRETE&lt;/td&gt;&lt;td&gt;EACH&lt;/td&gt;&lt;td&gt;0&lt;/td&gt;&lt;td&gt;3&lt;/td&gt;&lt;td&gt;N&lt;/td&gt;&lt;td&gt; &lt;/td&gt;&lt;td&gt;&lt;/td&gt;&lt;/tr&gt;</v>
      </c>
      <c r="Q2698" s="106" t="str">
        <f>IF(PayItems[[#This Row],[Date Added / Modified]]&gt;0,TEXT(PayItems[[#This Row],[Date Added / Modified]],"m/d/yyy"),"")</f>
        <v/>
      </c>
    </row>
    <row r="2699" spans="1:17" x14ac:dyDescent="0.3">
      <c r="A2699" s="6" t="s">
        <v>5914</v>
      </c>
      <c r="B2699" s="8" t="s">
        <v>5915</v>
      </c>
      <c r="C2699" s="6" t="s">
        <v>6</v>
      </c>
      <c r="D2699" s="8" t="s">
        <v>5916</v>
      </c>
      <c r="E2699" s="8" t="s">
        <v>59</v>
      </c>
      <c r="F2699" s="8">
        <v>0</v>
      </c>
      <c r="G2699" s="8">
        <v>3</v>
      </c>
      <c r="H2699" s="6" t="s">
        <v>344</v>
      </c>
      <c r="I2699" s="184" t="s">
        <v>11392</v>
      </c>
      <c r="J2699" s="184" t="s">
        <v>11392</v>
      </c>
      <c r="K2699" s="184" t="s">
        <v>11391</v>
      </c>
      <c r="L2699" s="8">
        <v>14</v>
      </c>
      <c r="M2699" s="116"/>
      <c r="P26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&lt;tr&gt;&lt;td&gt;61920-1000&lt;/td&gt;&lt;td&gt;Remove and reset bollard post&lt;/td&gt;&lt;td&gt;Each&lt;/td&gt;&lt;td&gt;REMOVE AND RESET BOLLARD POST&lt;/td&gt;&lt;td&gt;EACH&lt;/td&gt;&lt;td&gt;0&lt;/td&gt;&lt;td&gt;3&lt;/td&gt;&lt;td&gt;N&lt;/td&gt;&lt;td&gt; &lt;/td&gt;&lt;td&gt;&lt;/td&gt;&lt;/tr&gt;</v>
      </c>
      <c r="Q2699" s="106" t="str">
        <f>IF(PayItems[[#This Row],[Date Added / Modified]]&gt;0,TEXT(PayItems[[#This Row],[Date Added / Modified]],"m/d/yyy"),"")</f>
        <v/>
      </c>
    </row>
    <row r="2700" spans="1:17" x14ac:dyDescent="0.3">
      <c r="A2700" s="6" t="s">
        <v>5917</v>
      </c>
      <c r="B2700" s="6" t="s">
        <v>5918</v>
      </c>
      <c r="C2700" s="6" t="s">
        <v>6</v>
      </c>
      <c r="D2700" s="6" t="s">
        <v>5919</v>
      </c>
      <c r="E2700" s="8" t="s">
        <v>59</v>
      </c>
      <c r="F2700" s="8">
        <v>0</v>
      </c>
      <c r="G2700" s="8">
        <v>3</v>
      </c>
      <c r="H2700" s="6" t="s">
        <v>344</v>
      </c>
      <c r="I2700" s="184" t="s">
        <v>11392</v>
      </c>
      <c r="J2700" s="184" t="s">
        <v>11392</v>
      </c>
      <c r="K2700" s="184" t="s">
        <v>11391</v>
      </c>
      <c r="L2700" s="8">
        <v>14</v>
      </c>
      <c r="M2700" s="116"/>
      <c r="P27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&lt;tr&gt;&lt;td&gt;61920-2000&lt;/td&gt;&lt;td&gt;Remove and reset gate&lt;/td&gt;&lt;td&gt;Each&lt;/td&gt;&lt;td&gt;REMOVE AND RESET GATE&lt;/td&gt;&lt;td&gt;EACH&lt;/td&gt;&lt;td&gt;0&lt;/td&gt;&lt;td&gt;3&lt;/td&gt;&lt;td&gt;N&lt;/td&gt;&lt;td&gt; &lt;/td&gt;&lt;td&gt;&lt;/td&gt;&lt;/tr&gt;</v>
      </c>
      <c r="Q2700" s="106" t="str">
        <f>IF(PayItems[[#This Row],[Date Added / Modified]]&gt;0,TEXT(PayItems[[#This Row],[Date Added / Modified]],"m/d/yyy"),"")</f>
        <v/>
      </c>
    </row>
    <row r="2701" spans="1:17" x14ac:dyDescent="0.3">
      <c r="A2701" s="6" t="s">
        <v>5920</v>
      </c>
      <c r="B2701" s="6" t="s">
        <v>5921</v>
      </c>
      <c r="C2701" s="6" t="s">
        <v>6</v>
      </c>
      <c r="D2701" s="6" t="s">
        <v>5922</v>
      </c>
      <c r="E2701" s="8" t="s">
        <v>59</v>
      </c>
      <c r="F2701" s="8">
        <v>0</v>
      </c>
      <c r="G2701" s="8">
        <v>3</v>
      </c>
      <c r="H2701" s="6" t="s">
        <v>344</v>
      </c>
      <c r="I2701" s="184" t="s">
        <v>11392</v>
      </c>
      <c r="J2701" s="184" t="s">
        <v>11392</v>
      </c>
      <c r="K2701" s="184" t="s">
        <v>11391</v>
      </c>
      <c r="L2701" s="8">
        <v>14</v>
      </c>
      <c r="M2701" s="116"/>
      <c r="P27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&lt;tr&gt;&lt;td&gt;61920-3000&lt;/td&gt;&lt;td&gt;Remove and reset cattle guard&lt;/td&gt;&lt;td&gt;Each&lt;/td&gt;&lt;td&gt;REMOVE AND RESET CATTLE GUARD&lt;/td&gt;&lt;td&gt;EACH&lt;/td&gt;&lt;td&gt;0&lt;/td&gt;&lt;td&gt;3&lt;/td&gt;&lt;td&gt;N&lt;/td&gt;&lt;td&gt; &lt;/td&gt;&lt;td&gt;&lt;/td&gt;&lt;/tr&gt;</v>
      </c>
      <c r="Q2701" s="106" t="str">
        <f>IF(PayItems[[#This Row],[Date Added / Modified]]&gt;0,TEXT(PayItems[[#This Row],[Date Added / Modified]],"m/d/yyy"),"")</f>
        <v/>
      </c>
    </row>
    <row r="2702" spans="1:17" x14ac:dyDescent="0.3">
      <c r="A2702" s="6" t="s">
        <v>5923</v>
      </c>
      <c r="B2702" s="6" t="s">
        <v>5924</v>
      </c>
      <c r="C2702" s="6" t="s">
        <v>6</v>
      </c>
      <c r="D2702" s="6" t="s">
        <v>5925</v>
      </c>
      <c r="E2702" s="8" t="s">
        <v>59</v>
      </c>
      <c r="F2702" s="8">
        <v>0</v>
      </c>
      <c r="G2702" s="8">
        <v>3</v>
      </c>
      <c r="H2702" s="6" t="s">
        <v>344</v>
      </c>
      <c r="I2702" s="184" t="s">
        <v>11392</v>
      </c>
      <c r="J2702" s="184" t="s">
        <v>11392</v>
      </c>
      <c r="K2702" s="184" t="s">
        <v>11391</v>
      </c>
      <c r="L2702" s="8">
        <v>14</v>
      </c>
      <c r="M2702" s="116"/>
      <c r="P27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&lt;tr&gt;&lt;td&gt;61920-4000&lt;/td&gt;&lt;td&gt;Remove and reset stile&lt;/td&gt;&lt;td&gt;Each&lt;/td&gt;&lt;td&gt;REMOVE AND RESET STILE&lt;/td&gt;&lt;td&gt;EACH&lt;/td&gt;&lt;td&gt;0&lt;/td&gt;&lt;td&gt;3&lt;/td&gt;&lt;td&gt;N&lt;/td&gt;&lt;td&gt; &lt;/td&gt;&lt;td&gt;&lt;/td&gt;&lt;/tr&gt;</v>
      </c>
      <c r="Q2702" s="106" t="str">
        <f>IF(PayItems[[#This Row],[Date Added / Modified]]&gt;0,TEXT(PayItems[[#This Row],[Date Added / Modified]],"m/d/yyy"),"")</f>
        <v/>
      </c>
    </row>
    <row r="2703" spans="1:17" x14ac:dyDescent="0.3">
      <c r="A2703" s="6" t="s">
        <v>5926</v>
      </c>
      <c r="B2703" s="6" t="s">
        <v>5927</v>
      </c>
      <c r="C2703" s="6" t="s">
        <v>110</v>
      </c>
      <c r="D2703" s="6" t="s">
        <v>5928</v>
      </c>
      <c r="E2703" s="8" t="s">
        <v>63</v>
      </c>
      <c r="F2703" s="8">
        <v>0</v>
      </c>
      <c r="G2703" s="8">
        <v>3</v>
      </c>
      <c r="H2703" s="6" t="s">
        <v>344</v>
      </c>
      <c r="I2703" s="184" t="s">
        <v>11392</v>
      </c>
      <c r="J2703" s="184" t="s">
        <v>11392</v>
      </c>
      <c r="K2703" s="184" t="s">
        <v>11391</v>
      </c>
      <c r="L2703" s="8">
        <v>14</v>
      </c>
      <c r="M2703" s="116"/>
      <c r="P27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&lt;tr&gt;&lt;td&gt;61921-1000&lt;/td&gt;&lt;td&gt;Remove and reset fence&lt;/td&gt;&lt;td&gt;m&lt;/td&gt;&lt;td&gt;REMOVE AND RESET FENCE&lt;/td&gt;&lt;td&gt;LNFT&lt;/td&gt;&lt;td&gt;0&lt;/td&gt;&lt;td&gt;3&lt;/td&gt;&lt;td&gt;N&lt;/td&gt;&lt;td&gt; &lt;/td&gt;&lt;td&gt;&lt;/td&gt;&lt;/tr&gt;</v>
      </c>
      <c r="Q2703" s="106" t="str">
        <f>IF(PayItems[[#This Row],[Date Added / Modified]]&gt;0,TEXT(PayItems[[#This Row],[Date Added / Modified]],"m/d/yyy"),"")</f>
        <v/>
      </c>
    </row>
    <row r="2704" spans="1:17" x14ac:dyDescent="0.3">
      <c r="A2704" s="6" t="s">
        <v>3829</v>
      </c>
      <c r="B2704" s="6" t="s">
        <v>3830</v>
      </c>
      <c r="C2704" s="6" t="s">
        <v>113</v>
      </c>
      <c r="D2704" s="6" t="s">
        <v>3831</v>
      </c>
      <c r="E2704" s="8" t="s">
        <v>65</v>
      </c>
      <c r="F2704" s="8">
        <v>0</v>
      </c>
      <c r="G2704" s="8">
        <v>3</v>
      </c>
      <c r="H2704" s="6" t="s">
        <v>344</v>
      </c>
      <c r="I2704" s="184" t="s">
        <v>11392</v>
      </c>
      <c r="J2704" s="184" t="s">
        <v>11392</v>
      </c>
      <c r="K2704" s="184" t="s">
        <v>11391</v>
      </c>
      <c r="L2704" s="8">
        <v>14</v>
      </c>
      <c r="M2704" s="116"/>
      <c r="P27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&lt;tr&gt;&lt;td&gt;62001-0000&lt;/td&gt;&lt;td&gt;Stone masonry&lt;/td&gt;&lt;td&gt;m3&lt;/td&gt;&lt;td&gt;STONE MASONRY&lt;/td&gt;&lt;td&gt;CUYD&lt;/td&gt;&lt;td&gt;0&lt;/td&gt;&lt;td&gt;3&lt;/td&gt;&lt;td&gt;N&lt;/td&gt;&lt;td&gt; &lt;/td&gt;&lt;td&gt;&lt;/td&gt;&lt;/tr&gt;</v>
      </c>
      <c r="Q2704" s="106" t="str">
        <f>IF(PayItems[[#This Row],[Date Added / Modified]]&gt;0,TEXT(PayItems[[#This Row],[Date Added / Modified]],"m/d/yyy"),"")</f>
        <v/>
      </c>
    </row>
    <row r="2705" spans="1:17" x14ac:dyDescent="0.3">
      <c r="A2705" s="6" t="s">
        <v>3832</v>
      </c>
      <c r="B2705" s="6" t="s">
        <v>3833</v>
      </c>
      <c r="C2705" s="6" t="s">
        <v>113</v>
      </c>
      <c r="D2705" s="6" t="s">
        <v>3834</v>
      </c>
      <c r="E2705" s="8" t="s">
        <v>65</v>
      </c>
      <c r="F2705" s="8">
        <v>0</v>
      </c>
      <c r="G2705" s="8">
        <v>3</v>
      </c>
      <c r="H2705" s="6" t="s">
        <v>344</v>
      </c>
      <c r="I2705" s="184" t="s">
        <v>11392</v>
      </c>
      <c r="J2705" s="184" t="s">
        <v>11392</v>
      </c>
      <c r="K2705" s="184" t="s">
        <v>11391</v>
      </c>
      <c r="L2705" s="8">
        <v>14</v>
      </c>
      <c r="M2705" s="116"/>
      <c r="P27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&lt;tr&gt;&lt;td&gt;62001-0100&lt;/td&gt;&lt;td&gt;Class A masonry, fine pointed finish&lt;/td&gt;&lt;td&gt;m3&lt;/td&gt;&lt;td&gt;CLASS A MASONRY, FINE POINTED FINISH&lt;/td&gt;&lt;td&gt;CUYD&lt;/td&gt;&lt;td&gt;0&lt;/td&gt;&lt;td&gt;3&lt;/td&gt;&lt;td&gt;N&lt;/td&gt;&lt;td&gt; &lt;/td&gt;&lt;td&gt;&lt;/td&gt;&lt;/tr&gt;</v>
      </c>
      <c r="Q2705" s="106" t="str">
        <f>IF(PayItems[[#This Row],[Date Added / Modified]]&gt;0,TEXT(PayItems[[#This Row],[Date Added / Modified]],"m/d/yyy"),"")</f>
        <v/>
      </c>
    </row>
    <row r="2706" spans="1:17" x14ac:dyDescent="0.3">
      <c r="A2706" s="6" t="s">
        <v>3835</v>
      </c>
      <c r="B2706" s="6" t="s">
        <v>3836</v>
      </c>
      <c r="C2706" s="6" t="s">
        <v>113</v>
      </c>
      <c r="D2706" s="6" t="s">
        <v>3837</v>
      </c>
      <c r="E2706" s="8" t="s">
        <v>65</v>
      </c>
      <c r="F2706" s="8">
        <v>0</v>
      </c>
      <c r="G2706" s="8">
        <v>3</v>
      </c>
      <c r="H2706" s="6" t="s">
        <v>344</v>
      </c>
      <c r="I2706" s="184" t="s">
        <v>11392</v>
      </c>
      <c r="J2706" s="184" t="s">
        <v>11392</v>
      </c>
      <c r="K2706" s="184" t="s">
        <v>11391</v>
      </c>
      <c r="L2706" s="8">
        <v>14</v>
      </c>
      <c r="M2706" s="116"/>
      <c r="P27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&lt;tr&gt;&lt;td&gt;62001-0200&lt;/td&gt;&lt;td&gt;Class A masonry, medium pointed finish&lt;/td&gt;&lt;td&gt;m3&lt;/td&gt;&lt;td&gt;CLASS A MASONRY, MEDIUM POINTED FINISH&lt;/td&gt;&lt;td&gt;CUYD&lt;/td&gt;&lt;td&gt;0&lt;/td&gt;&lt;td&gt;3&lt;/td&gt;&lt;td&gt;N&lt;/td&gt;&lt;td&gt; &lt;/td&gt;&lt;td&gt;&lt;/td&gt;&lt;/tr&gt;</v>
      </c>
      <c r="Q2706" s="106" t="str">
        <f>IF(PayItems[[#This Row],[Date Added / Modified]]&gt;0,TEXT(PayItems[[#This Row],[Date Added / Modified]],"m/d/yyy"),"")</f>
        <v/>
      </c>
    </row>
    <row r="2707" spans="1:17" x14ac:dyDescent="0.3">
      <c r="A2707" s="6" t="s">
        <v>3838</v>
      </c>
      <c r="B2707" s="6" t="s">
        <v>3839</v>
      </c>
      <c r="C2707" s="6" t="s">
        <v>113</v>
      </c>
      <c r="D2707" s="6" t="s">
        <v>3840</v>
      </c>
      <c r="E2707" s="8" t="s">
        <v>65</v>
      </c>
      <c r="F2707" s="8">
        <v>0</v>
      </c>
      <c r="G2707" s="8">
        <v>3</v>
      </c>
      <c r="H2707" s="6" t="s">
        <v>344</v>
      </c>
      <c r="I2707" s="184" t="s">
        <v>11392</v>
      </c>
      <c r="J2707" s="184" t="s">
        <v>11392</v>
      </c>
      <c r="K2707" s="184" t="s">
        <v>11391</v>
      </c>
      <c r="L2707" s="8">
        <v>14</v>
      </c>
      <c r="M2707" s="116"/>
      <c r="P27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&lt;tr&gt;&lt;td&gt;62001-0300&lt;/td&gt;&lt;td&gt;Class A masonry, course pointed finish&lt;/td&gt;&lt;td&gt;m3&lt;/td&gt;&lt;td&gt;CLASS A MASONRY, COURSE POINTED FINISH&lt;/td&gt;&lt;td&gt;CUYD&lt;/td&gt;&lt;td&gt;0&lt;/td&gt;&lt;td&gt;3&lt;/td&gt;&lt;td&gt;N&lt;/td&gt;&lt;td&gt; &lt;/td&gt;&lt;td&gt;&lt;/td&gt;&lt;/tr&gt;</v>
      </c>
      <c r="Q2707" s="106" t="str">
        <f>IF(PayItems[[#This Row],[Date Added / Modified]]&gt;0,TEXT(PayItems[[#This Row],[Date Added / Modified]],"m/d/yyy"),"")</f>
        <v/>
      </c>
    </row>
    <row r="2708" spans="1:17" x14ac:dyDescent="0.3">
      <c r="A2708" s="6" t="s">
        <v>3841</v>
      </c>
      <c r="B2708" s="6" t="s">
        <v>3842</v>
      </c>
      <c r="C2708" s="6" t="s">
        <v>113</v>
      </c>
      <c r="D2708" s="6" t="s">
        <v>3843</v>
      </c>
      <c r="E2708" s="8" t="s">
        <v>65</v>
      </c>
      <c r="F2708" s="8">
        <v>0</v>
      </c>
      <c r="G2708" s="8">
        <v>3</v>
      </c>
      <c r="H2708" s="6" t="s">
        <v>344</v>
      </c>
      <c r="I2708" s="184" t="s">
        <v>11392</v>
      </c>
      <c r="J2708" s="184" t="s">
        <v>11392</v>
      </c>
      <c r="K2708" s="184" t="s">
        <v>11391</v>
      </c>
      <c r="L2708" s="8">
        <v>14</v>
      </c>
      <c r="M2708" s="116"/>
      <c r="P27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&lt;tr&gt;&lt;td&gt;62001-0400&lt;/td&gt;&lt;td&gt;Class A masonry, split face finish&lt;/td&gt;&lt;td&gt;m3&lt;/td&gt;&lt;td&gt;CLASS A MASONRY, SPLIT FACE FINISH&lt;/td&gt;&lt;td&gt;CUYD&lt;/td&gt;&lt;td&gt;0&lt;/td&gt;&lt;td&gt;3&lt;/td&gt;&lt;td&gt;N&lt;/td&gt;&lt;td&gt; &lt;/td&gt;&lt;td&gt;&lt;/td&gt;&lt;/tr&gt;</v>
      </c>
      <c r="Q2708" s="106" t="str">
        <f>IF(PayItems[[#This Row],[Date Added / Modified]]&gt;0,TEXT(PayItems[[#This Row],[Date Added / Modified]],"m/d/yyy"),"")</f>
        <v/>
      </c>
    </row>
    <row r="2709" spans="1:17" x14ac:dyDescent="0.3">
      <c r="A2709" s="6" t="s">
        <v>3844</v>
      </c>
      <c r="B2709" s="6" t="s">
        <v>3845</v>
      </c>
      <c r="C2709" s="6" t="s">
        <v>113</v>
      </c>
      <c r="D2709" s="6" t="s">
        <v>3846</v>
      </c>
      <c r="E2709" s="8" t="s">
        <v>65</v>
      </c>
      <c r="F2709" s="8">
        <v>0</v>
      </c>
      <c r="G2709" s="8">
        <v>3</v>
      </c>
      <c r="H2709" s="6" t="s">
        <v>344</v>
      </c>
      <c r="I2709" s="184" t="s">
        <v>11392</v>
      </c>
      <c r="J2709" s="184" t="s">
        <v>11392</v>
      </c>
      <c r="K2709" s="184" t="s">
        <v>11391</v>
      </c>
      <c r="L2709" s="8">
        <v>14</v>
      </c>
      <c r="M2709" s="116"/>
      <c r="P27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&lt;tr&gt;&lt;td&gt;62001-0500&lt;/td&gt;&lt;td&gt;Class A masonry, rock face finish&lt;/td&gt;&lt;td&gt;m3&lt;/td&gt;&lt;td&gt;CLASS A MASONRY, ROCK FACE FINISH&lt;/td&gt;&lt;td&gt;CUYD&lt;/td&gt;&lt;td&gt;0&lt;/td&gt;&lt;td&gt;3&lt;/td&gt;&lt;td&gt;N&lt;/td&gt;&lt;td&gt; &lt;/td&gt;&lt;td&gt;&lt;/td&gt;&lt;/tr&gt;</v>
      </c>
      <c r="Q2709" s="106" t="str">
        <f>IF(PayItems[[#This Row],[Date Added / Modified]]&gt;0,TEXT(PayItems[[#This Row],[Date Added / Modified]],"m/d/yyy"),"")</f>
        <v/>
      </c>
    </row>
    <row r="2710" spans="1:17" x14ac:dyDescent="0.3">
      <c r="A2710" s="6" t="s">
        <v>3847</v>
      </c>
      <c r="B2710" s="6" t="s">
        <v>3848</v>
      </c>
      <c r="C2710" s="6" t="s">
        <v>113</v>
      </c>
      <c r="D2710" s="6" t="s">
        <v>3849</v>
      </c>
      <c r="E2710" s="8" t="s">
        <v>65</v>
      </c>
      <c r="F2710" s="8">
        <v>0</v>
      </c>
      <c r="G2710" s="8">
        <v>3</v>
      </c>
      <c r="H2710" s="6" t="s">
        <v>344</v>
      </c>
      <c r="I2710" s="184" t="s">
        <v>11392</v>
      </c>
      <c r="J2710" s="184" t="s">
        <v>11392</v>
      </c>
      <c r="K2710" s="184" t="s">
        <v>11391</v>
      </c>
      <c r="L2710" s="8">
        <v>14</v>
      </c>
      <c r="M2710" s="116"/>
      <c r="P27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&lt;tr&gt;&lt;td&gt;62001-0600&lt;/td&gt;&lt;td&gt;Class B masonry, fine pointed finish&lt;/td&gt;&lt;td&gt;m3&lt;/td&gt;&lt;td&gt;CLASS B MASONRY, FINE POINTED FINISH&lt;/td&gt;&lt;td&gt;CUYD&lt;/td&gt;&lt;td&gt;0&lt;/td&gt;&lt;td&gt;3&lt;/td&gt;&lt;td&gt;N&lt;/td&gt;&lt;td&gt; &lt;/td&gt;&lt;td&gt;&lt;/td&gt;&lt;/tr&gt;</v>
      </c>
      <c r="Q2710" s="106" t="str">
        <f>IF(PayItems[[#This Row],[Date Added / Modified]]&gt;0,TEXT(PayItems[[#This Row],[Date Added / Modified]],"m/d/yyy"),"")</f>
        <v/>
      </c>
    </row>
    <row r="2711" spans="1:17" x14ac:dyDescent="0.3">
      <c r="A2711" s="6" t="s">
        <v>3850</v>
      </c>
      <c r="B2711" s="6" t="s">
        <v>3851</v>
      </c>
      <c r="C2711" s="6" t="s">
        <v>113</v>
      </c>
      <c r="D2711" s="6" t="s">
        <v>3852</v>
      </c>
      <c r="E2711" s="8" t="s">
        <v>65</v>
      </c>
      <c r="F2711" s="8">
        <v>0</v>
      </c>
      <c r="G2711" s="8">
        <v>3</v>
      </c>
      <c r="H2711" s="6" t="s">
        <v>344</v>
      </c>
      <c r="I2711" s="184" t="s">
        <v>11392</v>
      </c>
      <c r="J2711" s="184" t="s">
        <v>11392</v>
      </c>
      <c r="K2711" s="184" t="s">
        <v>11391</v>
      </c>
      <c r="L2711" s="8">
        <v>14</v>
      </c>
      <c r="M2711" s="116"/>
      <c r="P27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&lt;tr&gt;&lt;td&gt;62001-0700&lt;/td&gt;&lt;td&gt;Class B masonry, medium pointed finish&lt;/td&gt;&lt;td&gt;m3&lt;/td&gt;&lt;td&gt;CLASS B MASONRY, MEDIUM POINTED FINISH&lt;/td&gt;&lt;td&gt;CUYD&lt;/td&gt;&lt;td&gt;0&lt;/td&gt;&lt;td&gt;3&lt;/td&gt;&lt;td&gt;N&lt;/td&gt;&lt;td&gt; &lt;/td&gt;&lt;td&gt;&lt;/td&gt;&lt;/tr&gt;</v>
      </c>
      <c r="Q2711" s="106" t="str">
        <f>IF(PayItems[[#This Row],[Date Added / Modified]]&gt;0,TEXT(PayItems[[#This Row],[Date Added / Modified]],"m/d/yyy"),"")</f>
        <v/>
      </c>
    </row>
    <row r="2712" spans="1:17" x14ac:dyDescent="0.3">
      <c r="A2712" s="6" t="s">
        <v>3853</v>
      </c>
      <c r="B2712" s="6" t="s">
        <v>3854</v>
      </c>
      <c r="C2712" s="6" t="s">
        <v>113</v>
      </c>
      <c r="D2712" s="6" t="s">
        <v>3855</v>
      </c>
      <c r="E2712" s="8" t="s">
        <v>65</v>
      </c>
      <c r="F2712" s="8">
        <v>0</v>
      </c>
      <c r="G2712" s="8">
        <v>3</v>
      </c>
      <c r="H2712" s="6" t="s">
        <v>344</v>
      </c>
      <c r="I2712" s="184" t="s">
        <v>11392</v>
      </c>
      <c r="J2712" s="184" t="s">
        <v>11392</v>
      </c>
      <c r="K2712" s="184" t="s">
        <v>11391</v>
      </c>
      <c r="L2712" s="8">
        <v>14</v>
      </c>
      <c r="M2712" s="116"/>
      <c r="P27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&lt;tr&gt;&lt;td&gt;62001-0800&lt;/td&gt;&lt;td&gt;Class B masonry, course pointed finish&lt;/td&gt;&lt;td&gt;m3&lt;/td&gt;&lt;td&gt;CLASS B MASONRY, COURSE POINTED FINISH&lt;/td&gt;&lt;td&gt;CUYD&lt;/td&gt;&lt;td&gt;0&lt;/td&gt;&lt;td&gt;3&lt;/td&gt;&lt;td&gt;N&lt;/td&gt;&lt;td&gt; &lt;/td&gt;&lt;td&gt;&lt;/td&gt;&lt;/tr&gt;</v>
      </c>
      <c r="Q2712" s="106" t="str">
        <f>IF(PayItems[[#This Row],[Date Added / Modified]]&gt;0,TEXT(PayItems[[#This Row],[Date Added / Modified]],"m/d/yyy"),"")</f>
        <v/>
      </c>
    </row>
    <row r="2713" spans="1:17" x14ac:dyDescent="0.3">
      <c r="A2713" s="6" t="s">
        <v>3856</v>
      </c>
      <c r="B2713" s="6" t="s">
        <v>3857</v>
      </c>
      <c r="C2713" s="6" t="s">
        <v>113</v>
      </c>
      <c r="D2713" s="6" t="s">
        <v>3858</v>
      </c>
      <c r="E2713" s="8" t="s">
        <v>65</v>
      </c>
      <c r="F2713" s="8">
        <v>0</v>
      </c>
      <c r="G2713" s="8">
        <v>3</v>
      </c>
      <c r="H2713" s="6" t="s">
        <v>344</v>
      </c>
      <c r="I2713" s="184" t="s">
        <v>11392</v>
      </c>
      <c r="J2713" s="184" t="s">
        <v>11392</v>
      </c>
      <c r="K2713" s="184" t="s">
        <v>11391</v>
      </c>
      <c r="L2713" s="8">
        <v>14</v>
      </c>
      <c r="M2713" s="116"/>
      <c r="P27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&lt;tr&gt;&lt;td&gt;62001-0900&lt;/td&gt;&lt;td&gt;Class B masonry, split face finish&lt;/td&gt;&lt;td&gt;m3&lt;/td&gt;&lt;td&gt;CLASS B MASONRY, SPLIT FACE FINISH&lt;/td&gt;&lt;td&gt;CUYD&lt;/td&gt;&lt;td&gt;0&lt;/td&gt;&lt;td&gt;3&lt;/td&gt;&lt;td&gt;N&lt;/td&gt;&lt;td&gt; &lt;/td&gt;&lt;td&gt;&lt;/td&gt;&lt;/tr&gt;</v>
      </c>
      <c r="Q2713" s="106" t="str">
        <f>IF(PayItems[[#This Row],[Date Added / Modified]]&gt;0,TEXT(PayItems[[#This Row],[Date Added / Modified]],"m/d/yyy"),"")</f>
        <v/>
      </c>
    </row>
    <row r="2714" spans="1:17" x14ac:dyDescent="0.3">
      <c r="A2714" s="6" t="s">
        <v>3859</v>
      </c>
      <c r="B2714" s="6" t="s">
        <v>3860</v>
      </c>
      <c r="C2714" s="6" t="s">
        <v>113</v>
      </c>
      <c r="D2714" s="6" t="s">
        <v>3861</v>
      </c>
      <c r="E2714" s="8" t="s">
        <v>65</v>
      </c>
      <c r="F2714" s="8">
        <v>0</v>
      </c>
      <c r="G2714" s="8">
        <v>3</v>
      </c>
      <c r="H2714" s="6" t="s">
        <v>344</v>
      </c>
      <c r="I2714" s="184" t="s">
        <v>11392</v>
      </c>
      <c r="J2714" s="184" t="s">
        <v>11392</v>
      </c>
      <c r="K2714" s="184" t="s">
        <v>11391</v>
      </c>
      <c r="L2714" s="8">
        <v>14</v>
      </c>
      <c r="M2714" s="116"/>
      <c r="P27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&lt;tr&gt;&lt;td&gt;62001-1000&lt;/td&gt;&lt;td&gt;Class B masonry, rock face finish&lt;/td&gt;&lt;td&gt;m3&lt;/td&gt;&lt;td&gt;CLASS B MASONRY, ROCK FACE FINISH&lt;/td&gt;&lt;td&gt;CUYD&lt;/td&gt;&lt;td&gt;0&lt;/td&gt;&lt;td&gt;3&lt;/td&gt;&lt;td&gt;N&lt;/td&gt;&lt;td&gt; &lt;/td&gt;&lt;td&gt;&lt;/td&gt;&lt;/tr&gt;</v>
      </c>
      <c r="Q2714" s="106" t="str">
        <f>IF(PayItems[[#This Row],[Date Added / Modified]]&gt;0,TEXT(PayItems[[#This Row],[Date Added / Modified]],"m/d/yyy"),"")</f>
        <v/>
      </c>
    </row>
    <row r="2715" spans="1:17" x14ac:dyDescent="0.3">
      <c r="A2715" s="6" t="s">
        <v>3862</v>
      </c>
      <c r="B2715" s="6" t="s">
        <v>3863</v>
      </c>
      <c r="C2715" s="6" t="s">
        <v>113</v>
      </c>
      <c r="D2715" s="6" t="s">
        <v>3864</v>
      </c>
      <c r="E2715" s="8" t="s">
        <v>65</v>
      </c>
      <c r="F2715" s="8">
        <v>0</v>
      </c>
      <c r="G2715" s="8">
        <v>3</v>
      </c>
      <c r="H2715" s="6" t="s">
        <v>344</v>
      </c>
      <c r="I2715" s="184" t="s">
        <v>11392</v>
      </c>
      <c r="J2715" s="184" t="s">
        <v>11392</v>
      </c>
      <c r="K2715" s="184" t="s">
        <v>11391</v>
      </c>
      <c r="L2715" s="8">
        <v>14</v>
      </c>
      <c r="M2715" s="116"/>
      <c r="P27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&lt;tr&gt;&lt;td&gt;62001-1100&lt;/td&gt;&lt;td&gt;Rubble masonry, fine pointed finish&lt;/td&gt;&lt;td&gt;m3&lt;/td&gt;&lt;td&gt;RUBBLE MASONRY, FINE POINTED FINISH&lt;/td&gt;&lt;td&gt;CUYD&lt;/td&gt;&lt;td&gt;0&lt;/td&gt;&lt;td&gt;3&lt;/td&gt;&lt;td&gt;N&lt;/td&gt;&lt;td&gt; &lt;/td&gt;&lt;td&gt;&lt;/td&gt;&lt;/tr&gt;</v>
      </c>
      <c r="Q2715" s="106" t="str">
        <f>IF(PayItems[[#This Row],[Date Added / Modified]]&gt;0,TEXT(PayItems[[#This Row],[Date Added / Modified]],"m/d/yyy"),"")</f>
        <v/>
      </c>
    </row>
    <row r="2716" spans="1:17" x14ac:dyDescent="0.3">
      <c r="A2716" s="6" t="s">
        <v>3865</v>
      </c>
      <c r="B2716" s="6" t="s">
        <v>3866</v>
      </c>
      <c r="C2716" s="6" t="s">
        <v>113</v>
      </c>
      <c r="D2716" s="6" t="s">
        <v>3867</v>
      </c>
      <c r="E2716" s="8" t="s">
        <v>65</v>
      </c>
      <c r="F2716" s="8">
        <v>0</v>
      </c>
      <c r="G2716" s="8">
        <v>3</v>
      </c>
      <c r="H2716" s="6" t="s">
        <v>344</v>
      </c>
      <c r="I2716" s="184" t="s">
        <v>11392</v>
      </c>
      <c r="J2716" s="184" t="s">
        <v>11392</v>
      </c>
      <c r="K2716" s="184" t="s">
        <v>11391</v>
      </c>
      <c r="L2716" s="8">
        <v>14</v>
      </c>
      <c r="M2716" s="116"/>
      <c r="P27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&lt;tr&gt;&lt;td&gt;62001-1200&lt;/td&gt;&lt;td&gt;Rubble masonry, medium pointed finish&lt;/td&gt;&lt;td&gt;m3&lt;/td&gt;&lt;td&gt;RUBBLE MASONRY, MEDIUM POINTED FINISH&lt;/td&gt;&lt;td&gt;CUYD&lt;/td&gt;&lt;td&gt;0&lt;/td&gt;&lt;td&gt;3&lt;/td&gt;&lt;td&gt;N&lt;/td&gt;&lt;td&gt; &lt;/td&gt;&lt;td&gt;&lt;/td&gt;&lt;/tr&gt;</v>
      </c>
      <c r="Q2716" s="106" t="str">
        <f>IF(PayItems[[#This Row],[Date Added / Modified]]&gt;0,TEXT(PayItems[[#This Row],[Date Added / Modified]],"m/d/yyy"),"")</f>
        <v/>
      </c>
    </row>
    <row r="2717" spans="1:17" x14ac:dyDescent="0.3">
      <c r="A2717" s="6" t="s">
        <v>3868</v>
      </c>
      <c r="B2717" s="6" t="s">
        <v>3869</v>
      </c>
      <c r="C2717" s="6" t="s">
        <v>113</v>
      </c>
      <c r="D2717" s="6" t="s">
        <v>3870</v>
      </c>
      <c r="E2717" s="8" t="s">
        <v>65</v>
      </c>
      <c r="F2717" s="8">
        <v>0</v>
      </c>
      <c r="G2717" s="8">
        <v>3</v>
      </c>
      <c r="H2717" s="6" t="s">
        <v>344</v>
      </c>
      <c r="I2717" s="184" t="s">
        <v>11392</v>
      </c>
      <c r="J2717" s="184" t="s">
        <v>11392</v>
      </c>
      <c r="K2717" s="184" t="s">
        <v>11391</v>
      </c>
      <c r="L2717" s="8">
        <v>14</v>
      </c>
      <c r="M2717" s="116"/>
      <c r="P27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&lt;tr&gt;&lt;td&gt;62001-1300&lt;/td&gt;&lt;td&gt;Rubble masonry, course pointed finish&lt;/td&gt;&lt;td&gt;m3&lt;/td&gt;&lt;td&gt;RUBBLE MASONRY, COURSE POINTED FINISH&lt;/td&gt;&lt;td&gt;CUYD&lt;/td&gt;&lt;td&gt;0&lt;/td&gt;&lt;td&gt;3&lt;/td&gt;&lt;td&gt;N&lt;/td&gt;&lt;td&gt; &lt;/td&gt;&lt;td&gt;&lt;/td&gt;&lt;/tr&gt;</v>
      </c>
      <c r="Q2717" s="106" t="str">
        <f>IF(PayItems[[#This Row],[Date Added / Modified]]&gt;0,TEXT(PayItems[[#This Row],[Date Added / Modified]],"m/d/yyy"),"")</f>
        <v/>
      </c>
    </row>
    <row r="2718" spans="1:17" x14ac:dyDescent="0.3">
      <c r="A2718" s="6" t="s">
        <v>3871</v>
      </c>
      <c r="B2718" s="6" t="s">
        <v>3872</v>
      </c>
      <c r="C2718" s="6" t="s">
        <v>113</v>
      </c>
      <c r="D2718" s="6" t="s">
        <v>3873</v>
      </c>
      <c r="E2718" s="8" t="s">
        <v>65</v>
      </c>
      <c r="F2718" s="8">
        <v>0</v>
      </c>
      <c r="G2718" s="8">
        <v>3</v>
      </c>
      <c r="H2718" s="6" t="s">
        <v>344</v>
      </c>
      <c r="I2718" s="184" t="s">
        <v>11392</v>
      </c>
      <c r="J2718" s="184" t="s">
        <v>11392</v>
      </c>
      <c r="K2718" s="184" t="s">
        <v>11391</v>
      </c>
      <c r="L2718" s="8">
        <v>14</v>
      </c>
      <c r="M2718" s="116"/>
      <c r="P27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&lt;tr&gt;&lt;td&gt;62001-1400&lt;/td&gt;&lt;td&gt;Rubble masonry, split face finish&lt;/td&gt;&lt;td&gt;m3&lt;/td&gt;&lt;td&gt;RUBBLE MASONRY, SPLIT FACE FINISH&lt;/td&gt;&lt;td&gt;CUYD&lt;/td&gt;&lt;td&gt;0&lt;/td&gt;&lt;td&gt;3&lt;/td&gt;&lt;td&gt;N&lt;/td&gt;&lt;td&gt; &lt;/td&gt;&lt;td&gt;&lt;/td&gt;&lt;/tr&gt;</v>
      </c>
      <c r="Q2718" s="106" t="str">
        <f>IF(PayItems[[#This Row],[Date Added / Modified]]&gt;0,TEXT(PayItems[[#This Row],[Date Added / Modified]],"m/d/yyy"),"")</f>
        <v/>
      </c>
    </row>
    <row r="2719" spans="1:17" x14ac:dyDescent="0.3">
      <c r="A2719" s="6" t="s">
        <v>3874</v>
      </c>
      <c r="B2719" s="6" t="s">
        <v>3875</v>
      </c>
      <c r="C2719" s="6" t="s">
        <v>113</v>
      </c>
      <c r="D2719" s="6" t="s">
        <v>3876</v>
      </c>
      <c r="E2719" s="8" t="s">
        <v>65</v>
      </c>
      <c r="F2719" s="8">
        <v>0</v>
      </c>
      <c r="G2719" s="8">
        <v>3</v>
      </c>
      <c r="H2719" s="6" t="s">
        <v>344</v>
      </c>
      <c r="I2719" s="184" t="s">
        <v>11392</v>
      </c>
      <c r="J2719" s="184" t="s">
        <v>11392</v>
      </c>
      <c r="K2719" s="184" t="s">
        <v>11391</v>
      </c>
      <c r="L2719" s="8">
        <v>14</v>
      </c>
      <c r="M2719" s="116"/>
      <c r="P27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&lt;tr&gt;&lt;td&gt;62001-1500&lt;/td&gt;&lt;td&gt;Rubble masonry, rock face finish&lt;/td&gt;&lt;td&gt;m3&lt;/td&gt;&lt;td&gt;RUBBLE MASONRY, ROCK FACE FINISH&lt;/td&gt;&lt;td&gt;CUYD&lt;/td&gt;&lt;td&gt;0&lt;/td&gt;&lt;td&gt;3&lt;/td&gt;&lt;td&gt;N&lt;/td&gt;&lt;td&gt; &lt;/td&gt;&lt;td&gt;&lt;/td&gt;&lt;/tr&gt;</v>
      </c>
      <c r="Q2719" s="106" t="str">
        <f>IF(PayItems[[#This Row],[Date Added / Modified]]&gt;0,TEXT(PayItems[[#This Row],[Date Added / Modified]],"m/d/yyy"),"")</f>
        <v/>
      </c>
    </row>
    <row r="2720" spans="1:17" x14ac:dyDescent="0.3">
      <c r="A2720" s="6" t="s">
        <v>3877</v>
      </c>
      <c r="B2720" s="6" t="s">
        <v>3878</v>
      </c>
      <c r="C2720" s="6" t="s">
        <v>113</v>
      </c>
      <c r="D2720" s="6" t="s">
        <v>3879</v>
      </c>
      <c r="E2720" s="8" t="s">
        <v>65</v>
      </c>
      <c r="F2720" s="8">
        <v>0</v>
      </c>
      <c r="G2720" s="8">
        <v>3</v>
      </c>
      <c r="H2720" s="6" t="s">
        <v>344</v>
      </c>
      <c r="I2720" s="184" t="s">
        <v>11392</v>
      </c>
      <c r="J2720" s="184" t="s">
        <v>11392</v>
      </c>
      <c r="K2720" s="184" t="s">
        <v>11391</v>
      </c>
      <c r="L2720" s="8">
        <v>14</v>
      </c>
      <c r="M2720" s="116"/>
      <c r="P27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&lt;tr&gt;&lt;td&gt;62001-1600&lt;/td&gt;&lt;td&gt;Dimensioned masonry, fine pointed finish&lt;/td&gt;&lt;td&gt;m3&lt;/td&gt;&lt;td&gt;DIMENSIONED MASONRY, FINE POINTED FINISH&lt;/td&gt;&lt;td&gt;CUYD&lt;/td&gt;&lt;td&gt;0&lt;/td&gt;&lt;td&gt;3&lt;/td&gt;&lt;td&gt;N&lt;/td&gt;&lt;td&gt; &lt;/td&gt;&lt;td&gt;&lt;/td&gt;&lt;/tr&gt;</v>
      </c>
      <c r="Q2720" s="106" t="str">
        <f>IF(PayItems[[#This Row],[Date Added / Modified]]&gt;0,TEXT(PayItems[[#This Row],[Date Added / Modified]],"m/d/yyy"),"")</f>
        <v/>
      </c>
    </row>
    <row r="2721" spans="1:17" x14ac:dyDescent="0.3">
      <c r="A2721" s="6" t="s">
        <v>3880</v>
      </c>
      <c r="B2721" s="6" t="s">
        <v>3881</v>
      </c>
      <c r="C2721" s="6" t="s">
        <v>113</v>
      </c>
      <c r="D2721" s="6" t="s">
        <v>3882</v>
      </c>
      <c r="E2721" s="8" t="s">
        <v>65</v>
      </c>
      <c r="F2721" s="8">
        <v>0</v>
      </c>
      <c r="G2721" s="8">
        <v>3</v>
      </c>
      <c r="H2721" s="6" t="s">
        <v>344</v>
      </c>
      <c r="I2721" s="184" t="s">
        <v>11392</v>
      </c>
      <c r="J2721" s="184" t="s">
        <v>11392</v>
      </c>
      <c r="K2721" s="184" t="s">
        <v>11391</v>
      </c>
      <c r="L2721" s="8">
        <v>14</v>
      </c>
      <c r="M2721" s="116"/>
      <c r="P27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&lt;tr&gt;&lt;td&gt;62001-1700&lt;/td&gt;&lt;td&gt;Dimensioned masonry, medium pointed finish&lt;/td&gt;&lt;td&gt;m3&lt;/td&gt;&lt;td&gt;DIMENSIONED MASONRY, MEDIUM POINTED FINISH&lt;/td&gt;&lt;td&gt;CUYD&lt;/td&gt;&lt;td&gt;0&lt;/td&gt;&lt;td&gt;3&lt;/td&gt;&lt;td&gt;N&lt;/td&gt;&lt;td&gt; &lt;/td&gt;&lt;td&gt;&lt;/td&gt;&lt;/tr&gt;</v>
      </c>
      <c r="Q2721" s="106" t="str">
        <f>IF(PayItems[[#This Row],[Date Added / Modified]]&gt;0,TEXT(PayItems[[#This Row],[Date Added / Modified]],"m/d/yyy"),"")</f>
        <v/>
      </c>
    </row>
    <row r="2722" spans="1:17" x14ac:dyDescent="0.3">
      <c r="A2722" s="6" t="s">
        <v>3883</v>
      </c>
      <c r="B2722" s="6" t="s">
        <v>3884</v>
      </c>
      <c r="C2722" s="6" t="s">
        <v>113</v>
      </c>
      <c r="D2722" s="6" t="s">
        <v>3885</v>
      </c>
      <c r="E2722" s="8" t="s">
        <v>65</v>
      </c>
      <c r="F2722" s="8">
        <v>0</v>
      </c>
      <c r="G2722" s="8">
        <v>3</v>
      </c>
      <c r="H2722" s="6" t="s">
        <v>344</v>
      </c>
      <c r="I2722" s="184" t="s">
        <v>11392</v>
      </c>
      <c r="J2722" s="184" t="s">
        <v>11392</v>
      </c>
      <c r="K2722" s="184" t="s">
        <v>11391</v>
      </c>
      <c r="L2722" s="8">
        <v>14</v>
      </c>
      <c r="M2722" s="116"/>
      <c r="P27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&lt;tr&gt;&lt;td&gt;62001-1800&lt;/td&gt;&lt;td&gt;Dimensioned masonry, course pointed finish&lt;/td&gt;&lt;td&gt;m3&lt;/td&gt;&lt;td&gt;DIMENSIONED MASONRY, COURSE POINTED FINISH&lt;/td&gt;&lt;td&gt;CUYD&lt;/td&gt;&lt;td&gt;0&lt;/td&gt;&lt;td&gt;3&lt;/td&gt;&lt;td&gt;N&lt;/td&gt;&lt;td&gt; &lt;/td&gt;&lt;td&gt;&lt;/td&gt;&lt;/tr&gt;</v>
      </c>
      <c r="Q2722" s="106" t="str">
        <f>IF(PayItems[[#This Row],[Date Added / Modified]]&gt;0,TEXT(PayItems[[#This Row],[Date Added / Modified]],"m/d/yyy"),"")</f>
        <v/>
      </c>
    </row>
    <row r="2723" spans="1:17" x14ac:dyDescent="0.3">
      <c r="A2723" s="6" t="s">
        <v>3886</v>
      </c>
      <c r="B2723" s="6" t="s">
        <v>3887</v>
      </c>
      <c r="C2723" s="6" t="s">
        <v>113</v>
      </c>
      <c r="D2723" s="6" t="s">
        <v>3888</v>
      </c>
      <c r="E2723" s="8" t="s">
        <v>65</v>
      </c>
      <c r="F2723" s="8">
        <v>0</v>
      </c>
      <c r="G2723" s="8">
        <v>3</v>
      </c>
      <c r="H2723" s="6" t="s">
        <v>344</v>
      </c>
      <c r="I2723" s="184" t="s">
        <v>11392</v>
      </c>
      <c r="J2723" s="184" t="s">
        <v>11392</v>
      </c>
      <c r="K2723" s="184" t="s">
        <v>11391</v>
      </c>
      <c r="L2723" s="8">
        <v>14</v>
      </c>
      <c r="M2723" s="116"/>
      <c r="P27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&lt;tr&gt;&lt;td&gt;62001-1900&lt;/td&gt;&lt;td&gt;Dimensioned masonry, split face finish&lt;/td&gt;&lt;td&gt;m3&lt;/td&gt;&lt;td&gt;DIMENSIONED MASONRY, SPLIT FACE FINISH&lt;/td&gt;&lt;td&gt;CUYD&lt;/td&gt;&lt;td&gt;0&lt;/td&gt;&lt;td&gt;3&lt;/td&gt;&lt;td&gt;N&lt;/td&gt;&lt;td&gt; &lt;/td&gt;&lt;td&gt;&lt;/td&gt;&lt;/tr&gt;</v>
      </c>
      <c r="Q2723" s="106" t="str">
        <f>IF(PayItems[[#This Row],[Date Added / Modified]]&gt;0,TEXT(PayItems[[#This Row],[Date Added / Modified]],"m/d/yyy"),"")</f>
        <v/>
      </c>
    </row>
    <row r="2724" spans="1:17" x14ac:dyDescent="0.3">
      <c r="A2724" s="6" t="s">
        <v>3889</v>
      </c>
      <c r="B2724" s="6" t="s">
        <v>3890</v>
      </c>
      <c r="C2724" s="6" t="s">
        <v>113</v>
      </c>
      <c r="D2724" s="6" t="s">
        <v>3891</v>
      </c>
      <c r="E2724" s="8" t="s">
        <v>65</v>
      </c>
      <c r="F2724" s="8">
        <v>0</v>
      </c>
      <c r="G2724" s="8">
        <v>3</v>
      </c>
      <c r="H2724" s="6" t="s">
        <v>344</v>
      </c>
      <c r="I2724" s="184" t="s">
        <v>11392</v>
      </c>
      <c r="J2724" s="184" t="s">
        <v>11392</v>
      </c>
      <c r="K2724" s="184" t="s">
        <v>11391</v>
      </c>
      <c r="L2724" s="8">
        <v>14</v>
      </c>
      <c r="M2724" s="116"/>
      <c r="P27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&lt;tr&gt;&lt;td&gt;62001-2000&lt;/td&gt;&lt;td&gt;Dimensioned masonry, rock face finish&lt;/td&gt;&lt;td&gt;m3&lt;/td&gt;&lt;td&gt;DIMENSIONED MASONRY, ROCK FACE FINISH&lt;/td&gt;&lt;td&gt;CUYD&lt;/td&gt;&lt;td&gt;0&lt;/td&gt;&lt;td&gt;3&lt;/td&gt;&lt;td&gt;N&lt;/td&gt;&lt;td&gt; &lt;/td&gt;&lt;td&gt;&lt;/td&gt;&lt;/tr&gt;</v>
      </c>
      <c r="Q2724" s="106" t="str">
        <f>IF(PayItems[[#This Row],[Date Added / Modified]]&gt;0,TEXT(PayItems[[#This Row],[Date Added / Modified]],"m/d/yyy"),"")</f>
        <v/>
      </c>
    </row>
    <row r="2725" spans="1:17" x14ac:dyDescent="0.3">
      <c r="A2725" s="6" t="s">
        <v>3892</v>
      </c>
      <c r="B2725" s="6" t="s">
        <v>3830</v>
      </c>
      <c r="C2725" s="6" t="s">
        <v>109</v>
      </c>
      <c r="D2725" s="6" t="s">
        <v>3831</v>
      </c>
      <c r="E2725" s="8" t="s">
        <v>62</v>
      </c>
      <c r="F2725" s="8">
        <v>0</v>
      </c>
      <c r="G2725" s="8">
        <v>3</v>
      </c>
      <c r="H2725" s="6" t="s">
        <v>344</v>
      </c>
      <c r="I2725" s="184" t="s">
        <v>11392</v>
      </c>
      <c r="J2725" s="184" t="s">
        <v>11392</v>
      </c>
      <c r="K2725" s="184" t="s">
        <v>11391</v>
      </c>
      <c r="L2725" s="8">
        <v>14</v>
      </c>
      <c r="M2725" s="116"/>
      <c r="P27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&lt;tr&gt;&lt;td&gt;62002-0000&lt;/td&gt;&lt;td&gt;Stone masonry&lt;/td&gt;&lt;td&gt;m2&lt;/td&gt;&lt;td&gt;STONE MASONRY&lt;/td&gt;&lt;td&gt;SQYD&lt;/td&gt;&lt;td&gt;0&lt;/td&gt;&lt;td&gt;3&lt;/td&gt;&lt;td&gt;N&lt;/td&gt;&lt;td&gt; &lt;/td&gt;&lt;td&gt;&lt;/td&gt;&lt;/tr&gt;</v>
      </c>
      <c r="Q2725" s="106" t="str">
        <f>IF(PayItems[[#This Row],[Date Added / Modified]]&gt;0,TEXT(PayItems[[#This Row],[Date Added / Modified]],"m/d/yyy"),"")</f>
        <v/>
      </c>
    </row>
    <row r="2726" spans="1:17" x14ac:dyDescent="0.3">
      <c r="A2726" s="6" t="s">
        <v>3893</v>
      </c>
      <c r="B2726" s="6" t="s">
        <v>3833</v>
      </c>
      <c r="C2726" s="6" t="s">
        <v>109</v>
      </c>
      <c r="D2726" s="6" t="s">
        <v>3834</v>
      </c>
      <c r="E2726" s="8" t="s">
        <v>62</v>
      </c>
      <c r="F2726" s="8">
        <v>0</v>
      </c>
      <c r="G2726" s="8">
        <v>3</v>
      </c>
      <c r="H2726" s="6" t="s">
        <v>344</v>
      </c>
      <c r="I2726" s="184" t="s">
        <v>11392</v>
      </c>
      <c r="J2726" s="184" t="s">
        <v>11392</v>
      </c>
      <c r="K2726" s="184" t="s">
        <v>11391</v>
      </c>
      <c r="L2726" s="8">
        <v>14</v>
      </c>
      <c r="M2726" s="116"/>
      <c r="P27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&lt;tr&gt;&lt;td&gt;62002-0100&lt;/td&gt;&lt;td&gt;Class A masonry, fine pointed finish&lt;/td&gt;&lt;td&gt;m2&lt;/td&gt;&lt;td&gt;CLASS A MASONRY, FINE POINTED FINISH&lt;/td&gt;&lt;td&gt;SQYD&lt;/td&gt;&lt;td&gt;0&lt;/td&gt;&lt;td&gt;3&lt;/td&gt;&lt;td&gt;N&lt;/td&gt;&lt;td&gt; &lt;/td&gt;&lt;td&gt;&lt;/td&gt;&lt;/tr&gt;</v>
      </c>
      <c r="Q2726" s="106" t="str">
        <f>IF(PayItems[[#This Row],[Date Added / Modified]]&gt;0,TEXT(PayItems[[#This Row],[Date Added / Modified]],"m/d/yyy"),"")</f>
        <v/>
      </c>
    </row>
    <row r="2727" spans="1:17" x14ac:dyDescent="0.3">
      <c r="A2727" s="6" t="s">
        <v>3894</v>
      </c>
      <c r="B2727" s="6" t="s">
        <v>3836</v>
      </c>
      <c r="C2727" s="6" t="s">
        <v>109</v>
      </c>
      <c r="D2727" s="6" t="s">
        <v>3837</v>
      </c>
      <c r="E2727" s="8" t="s">
        <v>62</v>
      </c>
      <c r="F2727" s="8">
        <v>0</v>
      </c>
      <c r="G2727" s="8">
        <v>3</v>
      </c>
      <c r="H2727" s="6" t="s">
        <v>344</v>
      </c>
      <c r="I2727" s="184" t="s">
        <v>11392</v>
      </c>
      <c r="J2727" s="184" t="s">
        <v>11392</v>
      </c>
      <c r="K2727" s="184" t="s">
        <v>11391</v>
      </c>
      <c r="L2727" s="8">
        <v>14</v>
      </c>
      <c r="M2727" s="116"/>
      <c r="P27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&lt;tr&gt;&lt;td&gt;62002-0200&lt;/td&gt;&lt;td&gt;Class A masonry, medium pointed finish&lt;/td&gt;&lt;td&gt;m2&lt;/td&gt;&lt;td&gt;CLASS A MASONRY, MEDIUM POINTED FINISH&lt;/td&gt;&lt;td&gt;SQYD&lt;/td&gt;&lt;td&gt;0&lt;/td&gt;&lt;td&gt;3&lt;/td&gt;&lt;td&gt;N&lt;/td&gt;&lt;td&gt; &lt;/td&gt;&lt;td&gt;&lt;/td&gt;&lt;/tr&gt;</v>
      </c>
      <c r="Q2727" s="106" t="str">
        <f>IF(PayItems[[#This Row],[Date Added / Modified]]&gt;0,TEXT(PayItems[[#This Row],[Date Added / Modified]],"m/d/yyy"),"")</f>
        <v/>
      </c>
    </row>
    <row r="2728" spans="1:17" x14ac:dyDescent="0.3">
      <c r="A2728" s="6" t="s">
        <v>3895</v>
      </c>
      <c r="B2728" s="6" t="s">
        <v>3839</v>
      </c>
      <c r="C2728" s="6" t="s">
        <v>109</v>
      </c>
      <c r="D2728" s="6" t="s">
        <v>3840</v>
      </c>
      <c r="E2728" s="8" t="s">
        <v>62</v>
      </c>
      <c r="F2728" s="8">
        <v>0</v>
      </c>
      <c r="G2728" s="8">
        <v>3</v>
      </c>
      <c r="H2728" s="6" t="s">
        <v>344</v>
      </c>
      <c r="I2728" s="184" t="s">
        <v>11392</v>
      </c>
      <c r="J2728" s="184" t="s">
        <v>11392</v>
      </c>
      <c r="K2728" s="184" t="s">
        <v>11391</v>
      </c>
      <c r="L2728" s="8">
        <v>14</v>
      </c>
      <c r="M2728" s="116"/>
      <c r="P27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&lt;tr&gt;&lt;td&gt;62002-0300&lt;/td&gt;&lt;td&gt;Class A masonry, course pointed finish&lt;/td&gt;&lt;td&gt;m2&lt;/td&gt;&lt;td&gt;CLASS A MASONRY, COURSE POINTED FINISH&lt;/td&gt;&lt;td&gt;SQYD&lt;/td&gt;&lt;td&gt;0&lt;/td&gt;&lt;td&gt;3&lt;/td&gt;&lt;td&gt;N&lt;/td&gt;&lt;td&gt; &lt;/td&gt;&lt;td&gt;&lt;/td&gt;&lt;/tr&gt;</v>
      </c>
      <c r="Q2728" s="106" t="str">
        <f>IF(PayItems[[#This Row],[Date Added / Modified]]&gt;0,TEXT(PayItems[[#This Row],[Date Added / Modified]],"m/d/yyy"),"")</f>
        <v/>
      </c>
    </row>
    <row r="2729" spans="1:17" x14ac:dyDescent="0.3">
      <c r="A2729" s="6" t="s">
        <v>3896</v>
      </c>
      <c r="B2729" s="6" t="s">
        <v>3842</v>
      </c>
      <c r="C2729" s="6" t="s">
        <v>109</v>
      </c>
      <c r="D2729" s="6" t="s">
        <v>3843</v>
      </c>
      <c r="E2729" s="8" t="s">
        <v>62</v>
      </c>
      <c r="F2729" s="8">
        <v>0</v>
      </c>
      <c r="G2729" s="8">
        <v>3</v>
      </c>
      <c r="H2729" s="6" t="s">
        <v>344</v>
      </c>
      <c r="I2729" s="184" t="s">
        <v>11392</v>
      </c>
      <c r="J2729" s="184" t="s">
        <v>11392</v>
      </c>
      <c r="K2729" s="184" t="s">
        <v>11391</v>
      </c>
      <c r="L2729" s="8">
        <v>14</v>
      </c>
      <c r="M2729" s="116"/>
      <c r="P27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&lt;tr&gt;&lt;td&gt;62002-0400&lt;/td&gt;&lt;td&gt;Class A masonry, split face finish&lt;/td&gt;&lt;td&gt;m2&lt;/td&gt;&lt;td&gt;CLASS A MASONRY, SPLIT FACE FINISH&lt;/td&gt;&lt;td&gt;SQYD&lt;/td&gt;&lt;td&gt;0&lt;/td&gt;&lt;td&gt;3&lt;/td&gt;&lt;td&gt;N&lt;/td&gt;&lt;td&gt; &lt;/td&gt;&lt;td&gt;&lt;/td&gt;&lt;/tr&gt;</v>
      </c>
      <c r="Q2729" s="106" t="str">
        <f>IF(PayItems[[#This Row],[Date Added / Modified]]&gt;0,TEXT(PayItems[[#This Row],[Date Added / Modified]],"m/d/yyy"),"")</f>
        <v/>
      </c>
    </row>
    <row r="2730" spans="1:17" x14ac:dyDescent="0.3">
      <c r="A2730" s="6" t="s">
        <v>3897</v>
      </c>
      <c r="B2730" s="6" t="s">
        <v>3845</v>
      </c>
      <c r="C2730" s="6" t="s">
        <v>109</v>
      </c>
      <c r="D2730" s="6" t="s">
        <v>3846</v>
      </c>
      <c r="E2730" s="8" t="s">
        <v>62</v>
      </c>
      <c r="F2730" s="8">
        <v>0</v>
      </c>
      <c r="G2730" s="8">
        <v>3</v>
      </c>
      <c r="H2730" s="6" t="s">
        <v>344</v>
      </c>
      <c r="I2730" s="184" t="s">
        <v>11392</v>
      </c>
      <c r="J2730" s="184" t="s">
        <v>11392</v>
      </c>
      <c r="K2730" s="184" t="s">
        <v>11391</v>
      </c>
      <c r="L2730" s="8">
        <v>14</v>
      </c>
      <c r="M2730" s="116"/>
      <c r="P27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&lt;tr&gt;&lt;td&gt;62002-0500&lt;/td&gt;&lt;td&gt;Class A masonry, rock face finish&lt;/td&gt;&lt;td&gt;m2&lt;/td&gt;&lt;td&gt;CLASS A MASONRY, ROCK FACE FINISH&lt;/td&gt;&lt;td&gt;SQYD&lt;/td&gt;&lt;td&gt;0&lt;/td&gt;&lt;td&gt;3&lt;/td&gt;&lt;td&gt;N&lt;/td&gt;&lt;td&gt; &lt;/td&gt;&lt;td&gt;&lt;/td&gt;&lt;/tr&gt;</v>
      </c>
      <c r="Q2730" s="106" t="str">
        <f>IF(PayItems[[#This Row],[Date Added / Modified]]&gt;0,TEXT(PayItems[[#This Row],[Date Added / Modified]],"m/d/yyy"),"")</f>
        <v/>
      </c>
    </row>
    <row r="2731" spans="1:17" x14ac:dyDescent="0.3">
      <c r="A2731" s="6" t="s">
        <v>3898</v>
      </c>
      <c r="B2731" s="6" t="s">
        <v>3848</v>
      </c>
      <c r="C2731" s="6" t="s">
        <v>109</v>
      </c>
      <c r="D2731" s="6" t="s">
        <v>3849</v>
      </c>
      <c r="E2731" s="8" t="s">
        <v>62</v>
      </c>
      <c r="F2731" s="8">
        <v>0</v>
      </c>
      <c r="G2731" s="8">
        <v>3</v>
      </c>
      <c r="H2731" s="6" t="s">
        <v>344</v>
      </c>
      <c r="I2731" s="184" t="s">
        <v>11392</v>
      </c>
      <c r="J2731" s="184" t="s">
        <v>11392</v>
      </c>
      <c r="K2731" s="184" t="s">
        <v>11391</v>
      </c>
      <c r="L2731" s="8">
        <v>14</v>
      </c>
      <c r="M2731" s="116"/>
      <c r="P27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&lt;tr&gt;&lt;td&gt;62002-0600&lt;/td&gt;&lt;td&gt;Class B masonry, fine pointed finish&lt;/td&gt;&lt;td&gt;m2&lt;/td&gt;&lt;td&gt;CLASS B MASONRY, FINE POINTED FINISH&lt;/td&gt;&lt;td&gt;SQYD&lt;/td&gt;&lt;td&gt;0&lt;/td&gt;&lt;td&gt;3&lt;/td&gt;&lt;td&gt;N&lt;/td&gt;&lt;td&gt; &lt;/td&gt;&lt;td&gt;&lt;/td&gt;&lt;/tr&gt;</v>
      </c>
      <c r="Q2731" s="106" t="str">
        <f>IF(PayItems[[#This Row],[Date Added / Modified]]&gt;0,TEXT(PayItems[[#This Row],[Date Added / Modified]],"m/d/yyy"),"")</f>
        <v/>
      </c>
    </row>
    <row r="2732" spans="1:17" x14ac:dyDescent="0.3">
      <c r="A2732" s="6" t="s">
        <v>3899</v>
      </c>
      <c r="B2732" s="6" t="s">
        <v>3851</v>
      </c>
      <c r="C2732" s="6" t="s">
        <v>109</v>
      </c>
      <c r="D2732" s="6" t="s">
        <v>3852</v>
      </c>
      <c r="E2732" s="8" t="s">
        <v>62</v>
      </c>
      <c r="F2732" s="8">
        <v>0</v>
      </c>
      <c r="G2732" s="8">
        <v>3</v>
      </c>
      <c r="H2732" s="6" t="s">
        <v>344</v>
      </c>
      <c r="I2732" s="184" t="s">
        <v>11392</v>
      </c>
      <c r="J2732" s="184" t="s">
        <v>11392</v>
      </c>
      <c r="K2732" s="184" t="s">
        <v>11391</v>
      </c>
      <c r="L2732" s="8">
        <v>14</v>
      </c>
      <c r="M2732" s="116"/>
      <c r="P27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&lt;tr&gt;&lt;td&gt;62002-0700&lt;/td&gt;&lt;td&gt;Class B masonry, medium pointed finish&lt;/td&gt;&lt;td&gt;m2&lt;/td&gt;&lt;td&gt;CLASS B MASONRY, MEDIUM POINTED FINISH&lt;/td&gt;&lt;td&gt;SQYD&lt;/td&gt;&lt;td&gt;0&lt;/td&gt;&lt;td&gt;3&lt;/td&gt;&lt;td&gt;N&lt;/td&gt;&lt;td&gt; &lt;/td&gt;&lt;td&gt;&lt;/td&gt;&lt;/tr&gt;</v>
      </c>
      <c r="Q2732" s="106" t="str">
        <f>IF(PayItems[[#This Row],[Date Added / Modified]]&gt;0,TEXT(PayItems[[#This Row],[Date Added / Modified]],"m/d/yyy"),"")</f>
        <v/>
      </c>
    </row>
    <row r="2733" spans="1:17" x14ac:dyDescent="0.3">
      <c r="A2733" s="6" t="s">
        <v>3900</v>
      </c>
      <c r="B2733" s="6" t="s">
        <v>3854</v>
      </c>
      <c r="C2733" s="6" t="s">
        <v>109</v>
      </c>
      <c r="D2733" s="6" t="s">
        <v>3855</v>
      </c>
      <c r="E2733" s="8" t="s">
        <v>62</v>
      </c>
      <c r="F2733" s="8">
        <v>0</v>
      </c>
      <c r="G2733" s="8">
        <v>3</v>
      </c>
      <c r="H2733" s="6" t="s">
        <v>344</v>
      </c>
      <c r="I2733" s="184" t="s">
        <v>11392</v>
      </c>
      <c r="J2733" s="184" t="s">
        <v>11392</v>
      </c>
      <c r="K2733" s="184" t="s">
        <v>11391</v>
      </c>
      <c r="L2733" s="8">
        <v>14</v>
      </c>
      <c r="M2733" s="116"/>
      <c r="P27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&lt;tr&gt;&lt;td&gt;62002-0800&lt;/td&gt;&lt;td&gt;Class B masonry, course pointed finish&lt;/td&gt;&lt;td&gt;m2&lt;/td&gt;&lt;td&gt;CLASS B MASONRY, COURSE POINTED FINISH&lt;/td&gt;&lt;td&gt;SQYD&lt;/td&gt;&lt;td&gt;0&lt;/td&gt;&lt;td&gt;3&lt;/td&gt;&lt;td&gt;N&lt;/td&gt;&lt;td&gt; &lt;/td&gt;&lt;td&gt;&lt;/td&gt;&lt;/tr&gt;</v>
      </c>
      <c r="Q2733" s="106" t="str">
        <f>IF(PayItems[[#This Row],[Date Added / Modified]]&gt;0,TEXT(PayItems[[#This Row],[Date Added / Modified]],"m/d/yyy"),"")</f>
        <v/>
      </c>
    </row>
    <row r="2734" spans="1:17" x14ac:dyDescent="0.3">
      <c r="A2734" s="6" t="s">
        <v>3901</v>
      </c>
      <c r="B2734" s="6" t="s">
        <v>3857</v>
      </c>
      <c r="C2734" s="6" t="s">
        <v>109</v>
      </c>
      <c r="D2734" s="6" t="s">
        <v>3858</v>
      </c>
      <c r="E2734" s="8" t="s">
        <v>62</v>
      </c>
      <c r="F2734" s="8">
        <v>0</v>
      </c>
      <c r="G2734" s="8">
        <v>3</v>
      </c>
      <c r="H2734" s="6" t="s">
        <v>344</v>
      </c>
      <c r="I2734" s="184" t="s">
        <v>11392</v>
      </c>
      <c r="J2734" s="184" t="s">
        <v>11392</v>
      </c>
      <c r="K2734" s="184" t="s">
        <v>11391</v>
      </c>
      <c r="L2734" s="8">
        <v>14</v>
      </c>
      <c r="M2734" s="116"/>
      <c r="P27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&lt;tr&gt;&lt;td&gt;62002-0900&lt;/td&gt;&lt;td&gt;Class B masonry, split face finish&lt;/td&gt;&lt;td&gt;m2&lt;/td&gt;&lt;td&gt;CLASS B MASONRY, SPLIT FACE FINISH&lt;/td&gt;&lt;td&gt;SQYD&lt;/td&gt;&lt;td&gt;0&lt;/td&gt;&lt;td&gt;3&lt;/td&gt;&lt;td&gt;N&lt;/td&gt;&lt;td&gt; &lt;/td&gt;&lt;td&gt;&lt;/td&gt;&lt;/tr&gt;</v>
      </c>
      <c r="Q2734" s="106" t="str">
        <f>IF(PayItems[[#This Row],[Date Added / Modified]]&gt;0,TEXT(PayItems[[#This Row],[Date Added / Modified]],"m/d/yyy"),"")</f>
        <v/>
      </c>
    </row>
    <row r="2735" spans="1:17" x14ac:dyDescent="0.3">
      <c r="A2735" s="6" t="s">
        <v>3902</v>
      </c>
      <c r="B2735" s="6" t="s">
        <v>3860</v>
      </c>
      <c r="C2735" s="6" t="s">
        <v>109</v>
      </c>
      <c r="D2735" s="6" t="s">
        <v>3861</v>
      </c>
      <c r="E2735" s="8" t="s">
        <v>62</v>
      </c>
      <c r="F2735" s="8">
        <v>0</v>
      </c>
      <c r="G2735" s="8">
        <v>3</v>
      </c>
      <c r="H2735" s="6" t="s">
        <v>344</v>
      </c>
      <c r="I2735" s="184" t="s">
        <v>11392</v>
      </c>
      <c r="J2735" s="184" t="s">
        <v>11392</v>
      </c>
      <c r="K2735" s="184" t="s">
        <v>11391</v>
      </c>
      <c r="L2735" s="8">
        <v>14</v>
      </c>
      <c r="M2735" s="116"/>
      <c r="P27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&lt;tr&gt;&lt;td&gt;62002-1000&lt;/td&gt;&lt;td&gt;Class B masonry, rock face finish&lt;/td&gt;&lt;td&gt;m2&lt;/td&gt;&lt;td&gt;CLASS B MASONRY, ROCK FACE FINISH&lt;/td&gt;&lt;td&gt;SQYD&lt;/td&gt;&lt;td&gt;0&lt;/td&gt;&lt;td&gt;3&lt;/td&gt;&lt;td&gt;N&lt;/td&gt;&lt;td&gt; &lt;/td&gt;&lt;td&gt;&lt;/td&gt;&lt;/tr&gt;</v>
      </c>
      <c r="Q2735" s="106" t="str">
        <f>IF(PayItems[[#This Row],[Date Added / Modified]]&gt;0,TEXT(PayItems[[#This Row],[Date Added / Modified]],"m/d/yyy"),"")</f>
        <v/>
      </c>
    </row>
    <row r="2736" spans="1:17" x14ac:dyDescent="0.3">
      <c r="A2736" s="6" t="s">
        <v>3903</v>
      </c>
      <c r="B2736" s="6" t="s">
        <v>3830</v>
      </c>
      <c r="C2736" s="6" t="s">
        <v>85</v>
      </c>
      <c r="D2736" s="6" t="s">
        <v>3831</v>
      </c>
      <c r="E2736" s="8" t="s">
        <v>85</v>
      </c>
      <c r="F2736" s="8">
        <v>0</v>
      </c>
      <c r="G2736" s="8">
        <v>3</v>
      </c>
      <c r="H2736" s="6" t="s">
        <v>344</v>
      </c>
      <c r="I2736" s="184" t="s">
        <v>11392</v>
      </c>
      <c r="J2736" s="184" t="s">
        <v>11392</v>
      </c>
      <c r="K2736" s="184" t="s">
        <v>11391</v>
      </c>
      <c r="L2736" s="8">
        <v>14</v>
      </c>
      <c r="M2736" s="116"/>
      <c r="P27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&lt;tr&gt;&lt;td&gt;62003-0000&lt;/td&gt;&lt;td&gt;Stone masonry&lt;/td&gt;&lt;td&gt;LPSM&lt;/td&gt;&lt;td&gt;STONE MASONRY&lt;/td&gt;&lt;td&gt;LPSM&lt;/td&gt;&lt;td&gt;0&lt;/td&gt;&lt;td&gt;3&lt;/td&gt;&lt;td&gt;N&lt;/td&gt;&lt;td&gt; &lt;/td&gt;&lt;td&gt;&lt;/td&gt;&lt;/tr&gt;</v>
      </c>
      <c r="Q2736" s="106" t="str">
        <f>IF(PayItems[[#This Row],[Date Added / Modified]]&gt;0,TEXT(PayItems[[#This Row],[Date Added / Modified]],"m/d/yyy"),"")</f>
        <v/>
      </c>
    </row>
    <row r="2737" spans="1:17" x14ac:dyDescent="0.3">
      <c r="A2737" s="6" t="s">
        <v>3904</v>
      </c>
      <c r="B2737" s="6" t="s">
        <v>35</v>
      </c>
      <c r="C2737" s="6" t="s">
        <v>113</v>
      </c>
      <c r="D2737" s="6" t="s">
        <v>3905</v>
      </c>
      <c r="E2737" s="8" t="s">
        <v>65</v>
      </c>
      <c r="F2737" s="8">
        <v>0</v>
      </c>
      <c r="G2737" s="8">
        <v>3</v>
      </c>
      <c r="H2737" s="6" t="s">
        <v>344</v>
      </c>
      <c r="I2737" s="184" t="s">
        <v>11392</v>
      </c>
      <c r="J2737" s="184" t="s">
        <v>11392</v>
      </c>
      <c r="K2737" s="184" t="s">
        <v>11391</v>
      </c>
      <c r="L2737" s="8">
        <v>14</v>
      </c>
      <c r="M2737" s="116"/>
      <c r="P27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&lt;tr&gt;&lt;td&gt;62005-0000&lt;/td&gt;&lt;td&gt;Concrete masonry units&lt;/td&gt;&lt;td&gt;m3&lt;/td&gt;&lt;td&gt;CONCRETE MASONRY UNITS&lt;/td&gt;&lt;td&gt;CUYD&lt;/td&gt;&lt;td&gt;0&lt;/td&gt;&lt;td&gt;3&lt;/td&gt;&lt;td&gt;N&lt;/td&gt;&lt;td&gt; &lt;/td&gt;&lt;td&gt;&lt;/td&gt;&lt;/tr&gt;</v>
      </c>
      <c r="Q2737" s="106" t="str">
        <f>IF(PayItems[[#This Row],[Date Added / Modified]]&gt;0,TEXT(PayItems[[#This Row],[Date Added / Modified]],"m/d/yyy"),"")</f>
        <v/>
      </c>
    </row>
    <row r="2738" spans="1:17" x14ac:dyDescent="0.3">
      <c r="A2738" s="6" t="s">
        <v>3906</v>
      </c>
      <c r="B2738" s="6" t="s">
        <v>35</v>
      </c>
      <c r="C2738" s="6" t="s">
        <v>109</v>
      </c>
      <c r="D2738" s="6" t="s">
        <v>3905</v>
      </c>
      <c r="E2738" s="8" t="s">
        <v>62</v>
      </c>
      <c r="F2738" s="8">
        <v>0</v>
      </c>
      <c r="G2738" s="8">
        <v>3</v>
      </c>
      <c r="H2738" s="6" t="s">
        <v>344</v>
      </c>
      <c r="I2738" s="184" t="s">
        <v>11392</v>
      </c>
      <c r="J2738" s="184" t="s">
        <v>11392</v>
      </c>
      <c r="K2738" s="184" t="s">
        <v>11391</v>
      </c>
      <c r="L2738" s="8">
        <v>14</v>
      </c>
      <c r="M2738" s="116"/>
      <c r="P27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&lt;tr&gt;&lt;td&gt;62006-0000&lt;/td&gt;&lt;td&gt;Concrete masonry units&lt;/td&gt;&lt;td&gt;m2&lt;/td&gt;&lt;td&gt;CONCRETE MASONRY UNITS&lt;/td&gt;&lt;td&gt;SQYD&lt;/td&gt;&lt;td&gt;0&lt;/td&gt;&lt;td&gt;3&lt;/td&gt;&lt;td&gt;N&lt;/td&gt;&lt;td&gt; &lt;/td&gt;&lt;td&gt;&lt;/td&gt;&lt;/tr&gt;</v>
      </c>
      <c r="Q2738" s="106" t="str">
        <f>IF(PayItems[[#This Row],[Date Added / Modified]]&gt;0,TEXT(PayItems[[#This Row],[Date Added / Modified]],"m/d/yyy"),"")</f>
        <v/>
      </c>
    </row>
    <row r="2739" spans="1:17" x14ac:dyDescent="0.3">
      <c r="A2739" s="6" t="s">
        <v>3907</v>
      </c>
      <c r="B2739" s="6" t="s">
        <v>3830</v>
      </c>
      <c r="C2739" s="6" t="s">
        <v>110</v>
      </c>
      <c r="D2739" s="6" t="s">
        <v>3831</v>
      </c>
      <c r="E2739" s="8" t="s">
        <v>63</v>
      </c>
      <c r="F2739" s="8">
        <v>0</v>
      </c>
      <c r="G2739" s="8">
        <v>3</v>
      </c>
      <c r="H2739" s="6" t="s">
        <v>344</v>
      </c>
      <c r="I2739" s="184" t="s">
        <v>11392</v>
      </c>
      <c r="J2739" s="184" t="s">
        <v>11392</v>
      </c>
      <c r="K2739" s="184" t="s">
        <v>11391</v>
      </c>
      <c r="L2739" s="8">
        <v>14</v>
      </c>
      <c r="M2739" s="116"/>
      <c r="P27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&lt;tr&gt;&lt;td&gt;62010-0000&lt;/td&gt;&lt;td&gt;Stone masonry&lt;/td&gt;&lt;td&gt;m&lt;/td&gt;&lt;td&gt;STONE MASONRY&lt;/td&gt;&lt;td&gt;LNFT&lt;/td&gt;&lt;td&gt;0&lt;/td&gt;&lt;td&gt;3&lt;/td&gt;&lt;td&gt;N&lt;/td&gt;&lt;td&gt; &lt;/td&gt;&lt;td&gt;&lt;/td&gt;&lt;/tr&gt;</v>
      </c>
      <c r="Q2739" s="106" t="str">
        <f>IF(PayItems[[#This Row],[Date Added / Modified]]&gt;0,TEXT(PayItems[[#This Row],[Date Added / Modified]],"m/d/yyy"),"")</f>
        <v/>
      </c>
    </row>
    <row r="2740" spans="1:17" x14ac:dyDescent="0.3">
      <c r="A2740" s="6" t="s">
        <v>3908</v>
      </c>
      <c r="B2740" s="6" t="s">
        <v>10311</v>
      </c>
      <c r="C2740" s="6" t="s">
        <v>110</v>
      </c>
      <c r="D2740" s="6" t="s">
        <v>10582</v>
      </c>
      <c r="E2740" s="8" t="s">
        <v>63</v>
      </c>
      <c r="F2740" s="8">
        <v>0</v>
      </c>
      <c r="G2740" s="8">
        <v>3</v>
      </c>
      <c r="H2740" s="6" t="s">
        <v>344</v>
      </c>
      <c r="I2740" s="184" t="s">
        <v>11392</v>
      </c>
      <c r="J2740" s="184" t="s">
        <v>11392</v>
      </c>
      <c r="K2740" s="184" t="s">
        <v>11391</v>
      </c>
      <c r="L2740" s="8">
        <v>14</v>
      </c>
      <c r="M2740" s="116"/>
      <c r="P27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&lt;tr&gt;&lt;td&gt;62010-1000&lt;/td&gt;&lt;td&gt;Stone masonry guardwall&lt;/td&gt;&lt;td&gt;m&lt;/td&gt;&lt;td&gt;STONE MASONRY GUARDWALL&lt;/td&gt;&lt;td&gt;LNFT&lt;/td&gt;&lt;td&gt;0&lt;/td&gt;&lt;td&gt;3&lt;/td&gt;&lt;td&gt;N&lt;/td&gt;&lt;td&gt; &lt;/td&gt;&lt;td&gt;&lt;/td&gt;&lt;/tr&gt;</v>
      </c>
      <c r="Q2740" s="106" t="str">
        <f>IF(PayItems[[#This Row],[Date Added / Modified]]&gt;0,TEXT(PayItems[[#This Row],[Date Added / Modified]],"m/d/yyy"),"")</f>
        <v/>
      </c>
    </row>
    <row r="2741" spans="1:17" x14ac:dyDescent="0.3">
      <c r="A2741" s="6" t="s">
        <v>3909</v>
      </c>
      <c r="B2741" s="6" t="s">
        <v>3910</v>
      </c>
      <c r="C2741" s="6" t="s">
        <v>110</v>
      </c>
      <c r="D2741" s="6" t="s">
        <v>3911</v>
      </c>
      <c r="E2741" s="8" t="s">
        <v>63</v>
      </c>
      <c r="F2741" s="8">
        <v>0</v>
      </c>
      <c r="G2741" s="8">
        <v>3</v>
      </c>
      <c r="H2741" s="6" t="s">
        <v>344</v>
      </c>
      <c r="I2741" s="184" t="s">
        <v>11392</v>
      </c>
      <c r="J2741" s="184" t="s">
        <v>11392</v>
      </c>
      <c r="K2741" s="184" t="s">
        <v>11391</v>
      </c>
      <c r="L2741" s="8">
        <v>14</v>
      </c>
      <c r="M2741" s="116"/>
      <c r="P27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&lt;tr&gt;&lt;td&gt;62010-2000&lt;/td&gt;&lt;td&gt;Stone masonry anchor slab guardwall&lt;/td&gt;&lt;td&gt;m&lt;/td&gt;&lt;td&gt;STONE MASONRY ANCHOR SLAB GUARDWALL&lt;/td&gt;&lt;td&gt;LNFT&lt;/td&gt;&lt;td&gt;0&lt;/td&gt;&lt;td&gt;3&lt;/td&gt;&lt;td&gt;N&lt;/td&gt;&lt;td&gt; &lt;/td&gt;&lt;td&gt;&lt;/td&gt;&lt;/tr&gt;</v>
      </c>
      <c r="Q2741" s="106" t="str">
        <f>IF(PayItems[[#This Row],[Date Added / Modified]]&gt;0,TEXT(PayItems[[#This Row],[Date Added / Modified]],"m/d/yyy"),"")</f>
        <v/>
      </c>
    </row>
    <row r="2742" spans="1:17" x14ac:dyDescent="0.3">
      <c r="A2742" s="6" t="s">
        <v>3912</v>
      </c>
      <c r="B2742" s="6" t="s">
        <v>10312</v>
      </c>
      <c r="C2742" s="6" t="s">
        <v>110</v>
      </c>
      <c r="D2742" s="6" t="s">
        <v>10583</v>
      </c>
      <c r="E2742" s="8" t="s">
        <v>63</v>
      </c>
      <c r="F2742" s="8">
        <v>0</v>
      </c>
      <c r="G2742" s="8">
        <v>3</v>
      </c>
      <c r="H2742" s="6" t="s">
        <v>344</v>
      </c>
      <c r="I2742" s="184" t="s">
        <v>11392</v>
      </c>
      <c r="J2742" s="184" t="s">
        <v>11392</v>
      </c>
      <c r="K2742" s="184" t="s">
        <v>11391</v>
      </c>
      <c r="L2742" s="8">
        <v>14</v>
      </c>
      <c r="M2742" s="116"/>
      <c r="P27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&lt;tr&gt;&lt;td&gt;62010-3000&lt;/td&gt;&lt;td&gt;Stone masonry guardwall type 1&lt;/td&gt;&lt;td&gt;m&lt;/td&gt;&lt;td&gt;STONE MASONRY GUARDWALL TYPE 1&lt;/td&gt;&lt;td&gt;LNFT&lt;/td&gt;&lt;td&gt;0&lt;/td&gt;&lt;td&gt;3&lt;/td&gt;&lt;td&gt;N&lt;/td&gt;&lt;td&gt; &lt;/td&gt;&lt;td&gt;&lt;/td&gt;&lt;/tr&gt;</v>
      </c>
      <c r="Q2742" s="106" t="str">
        <f>IF(PayItems[[#This Row],[Date Added / Modified]]&gt;0,TEXT(PayItems[[#This Row],[Date Added / Modified]],"m/d/yyy"),"")</f>
        <v/>
      </c>
    </row>
    <row r="2743" spans="1:17" x14ac:dyDescent="0.3">
      <c r="A2743" s="6" t="s">
        <v>3913</v>
      </c>
      <c r="B2743" s="6" t="s">
        <v>10313</v>
      </c>
      <c r="C2743" s="6" t="s">
        <v>110</v>
      </c>
      <c r="D2743" s="6" t="s">
        <v>10584</v>
      </c>
      <c r="E2743" s="8" t="s">
        <v>63</v>
      </c>
      <c r="F2743" s="8">
        <v>0</v>
      </c>
      <c r="G2743" s="8">
        <v>3</v>
      </c>
      <c r="H2743" s="6" t="s">
        <v>344</v>
      </c>
      <c r="I2743" s="184" t="s">
        <v>11392</v>
      </c>
      <c r="J2743" s="184" t="s">
        <v>11392</v>
      </c>
      <c r="K2743" s="184" t="s">
        <v>11391</v>
      </c>
      <c r="L2743" s="8">
        <v>14</v>
      </c>
      <c r="M2743" s="116"/>
      <c r="P27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&lt;tr&gt;&lt;td&gt;62010-4000&lt;/td&gt;&lt;td&gt;Stone masonry guardwall type 2&lt;/td&gt;&lt;td&gt;m&lt;/td&gt;&lt;td&gt;STONE MASONRY GUARDWALL TYPE 2&lt;/td&gt;&lt;td&gt;LNFT&lt;/td&gt;&lt;td&gt;0&lt;/td&gt;&lt;td&gt;3&lt;/td&gt;&lt;td&gt;N&lt;/td&gt;&lt;td&gt; &lt;/td&gt;&lt;td&gt;&lt;/td&gt;&lt;/tr&gt;</v>
      </c>
      <c r="Q2743" s="106" t="str">
        <f>IF(PayItems[[#This Row],[Date Added / Modified]]&gt;0,TEXT(PayItems[[#This Row],[Date Added / Modified]],"m/d/yyy"),"")</f>
        <v/>
      </c>
    </row>
    <row r="2744" spans="1:17" x14ac:dyDescent="0.3">
      <c r="A2744" s="6" t="s">
        <v>3914</v>
      </c>
      <c r="B2744" s="6" t="s">
        <v>10314</v>
      </c>
      <c r="C2744" s="6" t="s">
        <v>110</v>
      </c>
      <c r="D2744" s="6" t="s">
        <v>10585</v>
      </c>
      <c r="E2744" s="8" t="s">
        <v>63</v>
      </c>
      <c r="F2744" s="8">
        <v>0</v>
      </c>
      <c r="G2744" s="8">
        <v>3</v>
      </c>
      <c r="H2744" s="6" t="s">
        <v>344</v>
      </c>
      <c r="I2744" s="184" t="s">
        <v>11392</v>
      </c>
      <c r="J2744" s="184" t="s">
        <v>11392</v>
      </c>
      <c r="K2744" s="184" t="s">
        <v>11391</v>
      </c>
      <c r="L2744" s="8">
        <v>14</v>
      </c>
      <c r="M2744" s="116"/>
      <c r="P27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&lt;tr&gt;&lt;td&gt;62010-5000&lt;/td&gt;&lt;td&gt;Stone masonry guardwall type 3&lt;/td&gt;&lt;td&gt;m&lt;/td&gt;&lt;td&gt;STONE MASONRY GUARDWALL TYPE 3&lt;/td&gt;&lt;td&gt;LNFT&lt;/td&gt;&lt;td&gt;0&lt;/td&gt;&lt;td&gt;3&lt;/td&gt;&lt;td&gt;N&lt;/td&gt;&lt;td&gt; &lt;/td&gt;&lt;td&gt;&lt;/td&gt;&lt;/tr&gt;</v>
      </c>
      <c r="Q2744" s="106" t="str">
        <f>IF(PayItems[[#This Row],[Date Added / Modified]]&gt;0,TEXT(PayItems[[#This Row],[Date Added / Modified]],"m/d/yyy"),"")</f>
        <v/>
      </c>
    </row>
    <row r="2745" spans="1:17" x14ac:dyDescent="0.3">
      <c r="A2745" s="6" t="s">
        <v>3915</v>
      </c>
      <c r="B2745" s="6" t="s">
        <v>10315</v>
      </c>
      <c r="C2745" s="6" t="s">
        <v>110</v>
      </c>
      <c r="D2745" s="6" t="s">
        <v>10586</v>
      </c>
      <c r="E2745" s="8" t="s">
        <v>63</v>
      </c>
      <c r="F2745" s="8">
        <v>0</v>
      </c>
      <c r="G2745" s="8">
        <v>3</v>
      </c>
      <c r="H2745" s="6" t="s">
        <v>344</v>
      </c>
      <c r="I2745" s="184" t="s">
        <v>11392</v>
      </c>
      <c r="J2745" s="184" t="s">
        <v>11392</v>
      </c>
      <c r="K2745" s="184" t="s">
        <v>11391</v>
      </c>
      <c r="L2745" s="8">
        <v>14</v>
      </c>
      <c r="M2745" s="116"/>
      <c r="P27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&lt;tr&gt;&lt;td&gt;62010-6000&lt;/td&gt;&lt;td&gt;Stone masonry guardwall type 4&lt;/td&gt;&lt;td&gt;m&lt;/td&gt;&lt;td&gt;STONE MASONRY GUARDWALL TYPE 4&lt;/td&gt;&lt;td&gt;LNFT&lt;/td&gt;&lt;td&gt;0&lt;/td&gt;&lt;td&gt;3&lt;/td&gt;&lt;td&gt;N&lt;/td&gt;&lt;td&gt; &lt;/td&gt;&lt;td&gt;&lt;/td&gt;&lt;/tr&gt;</v>
      </c>
      <c r="Q2745" s="106" t="str">
        <f>IF(PayItems[[#This Row],[Date Added / Modified]]&gt;0,TEXT(PayItems[[#This Row],[Date Added / Modified]],"m/d/yyy"),"")</f>
        <v/>
      </c>
    </row>
    <row r="2746" spans="1:17" x14ac:dyDescent="0.3">
      <c r="A2746" s="6" t="s">
        <v>3916</v>
      </c>
      <c r="B2746" s="6" t="s">
        <v>3917</v>
      </c>
      <c r="C2746" s="6" t="s">
        <v>110</v>
      </c>
      <c r="D2746" s="6" t="s">
        <v>3918</v>
      </c>
      <c r="E2746" s="8" t="s">
        <v>63</v>
      </c>
      <c r="F2746" s="8">
        <v>0</v>
      </c>
      <c r="G2746" s="8">
        <v>3</v>
      </c>
      <c r="H2746" s="6" t="s">
        <v>344</v>
      </c>
      <c r="I2746" s="184" t="s">
        <v>11392</v>
      </c>
      <c r="J2746" s="184" t="s">
        <v>11392</v>
      </c>
      <c r="K2746" s="184" t="s">
        <v>11391</v>
      </c>
      <c r="L2746" s="8">
        <v>14</v>
      </c>
      <c r="M2746" s="116"/>
      <c r="P27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&lt;tr&gt;&lt;td&gt;62010-7000&lt;/td&gt;&lt;td&gt;Stone masonry parapet&lt;/td&gt;&lt;td&gt;m&lt;/td&gt;&lt;td&gt;STONE MASONRY PARAPET&lt;/td&gt;&lt;td&gt;LNFT&lt;/td&gt;&lt;td&gt;0&lt;/td&gt;&lt;td&gt;3&lt;/td&gt;&lt;td&gt;N&lt;/td&gt;&lt;td&gt; &lt;/td&gt;&lt;td&gt;&lt;/td&gt;&lt;/tr&gt;</v>
      </c>
      <c r="Q2746" s="106" t="str">
        <f>IF(PayItems[[#This Row],[Date Added / Modified]]&gt;0,TEXT(PayItems[[#This Row],[Date Added / Modified]],"m/d/yyy"),"")</f>
        <v/>
      </c>
    </row>
    <row r="2747" spans="1:17" x14ac:dyDescent="0.3">
      <c r="A2747" s="6" t="s">
        <v>3919</v>
      </c>
      <c r="B2747" s="6" t="s">
        <v>3920</v>
      </c>
      <c r="C2747" s="6" t="s">
        <v>6</v>
      </c>
      <c r="D2747" s="6" t="s">
        <v>3921</v>
      </c>
      <c r="E2747" s="8" t="s">
        <v>59</v>
      </c>
      <c r="F2747" s="8">
        <v>0</v>
      </c>
      <c r="G2747" s="8">
        <v>3</v>
      </c>
      <c r="H2747" s="6" t="s">
        <v>344</v>
      </c>
      <c r="I2747" s="184" t="s">
        <v>11392</v>
      </c>
      <c r="J2747" s="184" t="s">
        <v>11392</v>
      </c>
      <c r="K2747" s="184" t="s">
        <v>11391</v>
      </c>
      <c r="L2747" s="8">
        <v>14</v>
      </c>
      <c r="M2747" s="116"/>
      <c r="P27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&lt;tr&gt;&lt;td&gt;62011-0100&lt;/td&gt;&lt;td&gt;Stone masonry headwall for 300mm pipe culvert&lt;/td&gt;&lt;td&gt;Each&lt;/td&gt;&lt;td&gt;STONE MASONRY HEADWALL FOR 12-INCH PIPE CULVERT&lt;/td&gt;&lt;td&gt;EACH&lt;/td&gt;&lt;td&gt;0&lt;/td&gt;&lt;td&gt;3&lt;/td&gt;&lt;td&gt;N&lt;/td&gt;&lt;td&gt; &lt;/td&gt;&lt;td&gt;&lt;/td&gt;&lt;/tr&gt;</v>
      </c>
      <c r="Q2747" s="106" t="str">
        <f>IF(PayItems[[#This Row],[Date Added / Modified]]&gt;0,TEXT(PayItems[[#This Row],[Date Added / Modified]],"m/d/yyy"),"")</f>
        <v/>
      </c>
    </row>
    <row r="2748" spans="1:17" x14ac:dyDescent="0.3">
      <c r="A2748" s="6" t="s">
        <v>3922</v>
      </c>
      <c r="B2748" s="6" t="s">
        <v>3923</v>
      </c>
      <c r="C2748" s="6" t="s">
        <v>6</v>
      </c>
      <c r="D2748" s="6" t="s">
        <v>3924</v>
      </c>
      <c r="E2748" s="8" t="s">
        <v>59</v>
      </c>
      <c r="F2748" s="8">
        <v>0</v>
      </c>
      <c r="G2748" s="8">
        <v>3</v>
      </c>
      <c r="H2748" s="6" t="s">
        <v>344</v>
      </c>
      <c r="I2748" s="184" t="s">
        <v>11392</v>
      </c>
      <c r="J2748" s="184" t="s">
        <v>11392</v>
      </c>
      <c r="K2748" s="184" t="s">
        <v>11391</v>
      </c>
      <c r="L2748" s="8">
        <v>14</v>
      </c>
      <c r="M2748" s="116"/>
      <c r="P27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&lt;tr&gt;&lt;td&gt;62011-0200&lt;/td&gt;&lt;td&gt;Stone masonry headwall for 375mm pipe culvert&lt;/td&gt;&lt;td&gt;Each&lt;/td&gt;&lt;td&gt;STONE MASONRY HEADWALL FOR 15-INCH PIPE CULVERT&lt;/td&gt;&lt;td&gt;EACH&lt;/td&gt;&lt;td&gt;0&lt;/td&gt;&lt;td&gt;3&lt;/td&gt;&lt;td&gt;N&lt;/td&gt;&lt;td&gt; &lt;/td&gt;&lt;td&gt;&lt;/td&gt;&lt;/tr&gt;</v>
      </c>
      <c r="Q2748" s="106" t="str">
        <f>IF(PayItems[[#This Row],[Date Added / Modified]]&gt;0,TEXT(PayItems[[#This Row],[Date Added / Modified]],"m/d/yyy"),"")</f>
        <v/>
      </c>
    </row>
    <row r="2749" spans="1:17" x14ac:dyDescent="0.3">
      <c r="A2749" s="6" t="s">
        <v>3925</v>
      </c>
      <c r="B2749" s="6" t="s">
        <v>3926</v>
      </c>
      <c r="C2749" s="6" t="s">
        <v>6</v>
      </c>
      <c r="D2749" s="6" t="s">
        <v>3927</v>
      </c>
      <c r="E2749" s="8" t="s">
        <v>59</v>
      </c>
      <c r="F2749" s="8">
        <v>0</v>
      </c>
      <c r="G2749" s="8">
        <v>3</v>
      </c>
      <c r="H2749" s="6" t="s">
        <v>344</v>
      </c>
      <c r="I2749" s="184" t="s">
        <v>11392</v>
      </c>
      <c r="J2749" s="184" t="s">
        <v>11392</v>
      </c>
      <c r="K2749" s="184" t="s">
        <v>11391</v>
      </c>
      <c r="L2749" s="8">
        <v>14</v>
      </c>
      <c r="M2749" s="116"/>
      <c r="P27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&lt;tr&gt;&lt;td&gt;62011-0300&lt;/td&gt;&lt;td&gt;Stone masonry headwall for 450mm pipe culvert&lt;/td&gt;&lt;td&gt;Each&lt;/td&gt;&lt;td&gt;STONE MASONRY HEADWALL FOR 18-INCH PIPE CULVERT&lt;/td&gt;&lt;td&gt;EACH&lt;/td&gt;&lt;td&gt;0&lt;/td&gt;&lt;td&gt;3&lt;/td&gt;&lt;td&gt;N&lt;/td&gt;&lt;td&gt; &lt;/td&gt;&lt;td&gt;&lt;/td&gt;&lt;/tr&gt;</v>
      </c>
      <c r="Q2749" s="106" t="str">
        <f>IF(PayItems[[#This Row],[Date Added / Modified]]&gt;0,TEXT(PayItems[[#This Row],[Date Added / Modified]],"m/d/yyy"),"")</f>
        <v/>
      </c>
    </row>
    <row r="2750" spans="1:17" x14ac:dyDescent="0.3">
      <c r="A2750" s="6" t="s">
        <v>3928</v>
      </c>
      <c r="B2750" s="6" t="s">
        <v>3929</v>
      </c>
      <c r="C2750" s="6" t="s">
        <v>6</v>
      </c>
      <c r="D2750" s="6" t="s">
        <v>3930</v>
      </c>
      <c r="E2750" s="8" t="s">
        <v>59</v>
      </c>
      <c r="F2750" s="8">
        <v>0</v>
      </c>
      <c r="G2750" s="8">
        <v>3</v>
      </c>
      <c r="H2750" s="6" t="s">
        <v>344</v>
      </c>
      <c r="I2750" s="184" t="s">
        <v>11392</v>
      </c>
      <c r="J2750" s="184" t="s">
        <v>11392</v>
      </c>
      <c r="K2750" s="184" t="s">
        <v>11391</v>
      </c>
      <c r="L2750" s="8">
        <v>14</v>
      </c>
      <c r="M2750" s="116"/>
      <c r="P27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&lt;tr&gt;&lt;td&gt;62011-0400&lt;/td&gt;&lt;td&gt;Stone masonry headwall for 525mm pipe culvert&lt;/td&gt;&lt;td&gt;Each&lt;/td&gt;&lt;td&gt;STONE MASONRY HEADWALL FOR 21-INCH PIPE CULVERT&lt;/td&gt;&lt;td&gt;EACH&lt;/td&gt;&lt;td&gt;0&lt;/td&gt;&lt;td&gt;3&lt;/td&gt;&lt;td&gt;N&lt;/td&gt;&lt;td&gt; &lt;/td&gt;&lt;td&gt;&lt;/td&gt;&lt;/tr&gt;</v>
      </c>
      <c r="Q2750" s="106" t="str">
        <f>IF(PayItems[[#This Row],[Date Added / Modified]]&gt;0,TEXT(PayItems[[#This Row],[Date Added / Modified]],"m/d/yyy"),"")</f>
        <v/>
      </c>
    </row>
    <row r="2751" spans="1:17" x14ac:dyDescent="0.3">
      <c r="A2751" s="6" t="s">
        <v>3931</v>
      </c>
      <c r="B2751" s="6" t="s">
        <v>3932</v>
      </c>
      <c r="C2751" s="6" t="s">
        <v>6</v>
      </c>
      <c r="D2751" s="6" t="s">
        <v>3933</v>
      </c>
      <c r="E2751" s="8" t="s">
        <v>59</v>
      </c>
      <c r="F2751" s="8">
        <v>0</v>
      </c>
      <c r="G2751" s="8">
        <v>3</v>
      </c>
      <c r="H2751" s="6" t="s">
        <v>344</v>
      </c>
      <c r="I2751" s="184" t="s">
        <v>11392</v>
      </c>
      <c r="J2751" s="184" t="s">
        <v>11392</v>
      </c>
      <c r="K2751" s="184" t="s">
        <v>11391</v>
      </c>
      <c r="L2751" s="8">
        <v>14</v>
      </c>
      <c r="M2751" s="116"/>
      <c r="P27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&lt;tr&gt;&lt;td&gt;62011-0500&lt;/td&gt;&lt;td&gt;Stone masonry headwall for 600mm pipe culvert&lt;/td&gt;&lt;td&gt;Each&lt;/td&gt;&lt;td&gt;STONE MASONRY HEADWALL FOR 24-INCH PIPE CULVERT&lt;/td&gt;&lt;td&gt;EACH&lt;/td&gt;&lt;td&gt;0&lt;/td&gt;&lt;td&gt;3&lt;/td&gt;&lt;td&gt;N&lt;/td&gt;&lt;td&gt; &lt;/td&gt;&lt;td&gt;&lt;/td&gt;&lt;/tr&gt;</v>
      </c>
      <c r="Q2751" s="106" t="str">
        <f>IF(PayItems[[#This Row],[Date Added / Modified]]&gt;0,TEXT(PayItems[[#This Row],[Date Added / Modified]],"m/d/yyy"),"")</f>
        <v/>
      </c>
    </row>
    <row r="2752" spans="1:17" customFormat="1" x14ac:dyDescent="0.3">
      <c r="A2752" s="6" t="s">
        <v>3934</v>
      </c>
      <c r="B2752" s="6" t="s">
        <v>3935</v>
      </c>
      <c r="C2752" s="6" t="s">
        <v>6</v>
      </c>
      <c r="D2752" s="6" t="s">
        <v>3936</v>
      </c>
      <c r="E2752" s="8" t="s">
        <v>59</v>
      </c>
      <c r="F2752" s="8">
        <v>0</v>
      </c>
      <c r="G2752" s="8">
        <v>3</v>
      </c>
      <c r="H2752" s="6" t="s">
        <v>344</v>
      </c>
      <c r="I2752" s="184" t="s">
        <v>11392</v>
      </c>
      <c r="J2752" s="184" t="s">
        <v>11392</v>
      </c>
      <c r="K2752" s="184" t="s">
        <v>11391</v>
      </c>
      <c r="L2752" s="8">
        <v>14</v>
      </c>
      <c r="M2752" s="116"/>
      <c r="N2752" s="6"/>
      <c r="O2752" s="6"/>
      <c r="P27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&lt;tr&gt;&lt;td&gt;62011-0600&lt;/td&gt;&lt;td&gt;Stone masonry headwall for 750mm pipe culvert&lt;/td&gt;&lt;td&gt;Each&lt;/td&gt;&lt;td&gt;STONE MASONRY HEADWALL FOR 30-INCH PIPE CULVERT&lt;/td&gt;&lt;td&gt;EACH&lt;/td&gt;&lt;td&gt;0&lt;/td&gt;&lt;td&gt;3&lt;/td&gt;&lt;td&gt;N&lt;/td&gt;&lt;td&gt; &lt;/td&gt;&lt;td&gt;&lt;/td&gt;&lt;/tr&gt;</v>
      </c>
      <c r="Q2752" s="106" t="str">
        <f>IF(PayItems[[#This Row],[Date Added / Modified]]&gt;0,TEXT(PayItems[[#This Row],[Date Added / Modified]],"m/d/yyy"),"")</f>
        <v/>
      </c>
    </row>
    <row r="2753" spans="1:17" x14ac:dyDescent="0.3">
      <c r="A2753" s="6" t="s">
        <v>3937</v>
      </c>
      <c r="B2753" s="6" t="s">
        <v>3938</v>
      </c>
      <c r="C2753" s="6" t="s">
        <v>6</v>
      </c>
      <c r="D2753" s="6" t="s">
        <v>3939</v>
      </c>
      <c r="E2753" s="8" t="s">
        <v>59</v>
      </c>
      <c r="F2753" s="8">
        <v>0</v>
      </c>
      <c r="G2753" s="8">
        <v>3</v>
      </c>
      <c r="H2753" s="6" t="s">
        <v>344</v>
      </c>
      <c r="I2753" s="184" t="s">
        <v>11392</v>
      </c>
      <c r="J2753" s="184" t="s">
        <v>11392</v>
      </c>
      <c r="K2753" s="184" t="s">
        <v>11391</v>
      </c>
      <c r="L2753" s="8">
        <v>14</v>
      </c>
      <c r="M2753" s="116"/>
      <c r="P27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&lt;tr&gt;&lt;td&gt;62011-0700&lt;/td&gt;&lt;td&gt;Stone masonry headwall for 900mm pipe culvert&lt;/td&gt;&lt;td&gt;Each&lt;/td&gt;&lt;td&gt;STONE MASONRY HEADWALL FOR 36-INCH PIPE CULVERT&lt;/td&gt;&lt;td&gt;EACH&lt;/td&gt;&lt;td&gt;0&lt;/td&gt;&lt;td&gt;3&lt;/td&gt;&lt;td&gt;N&lt;/td&gt;&lt;td&gt; &lt;/td&gt;&lt;td&gt;&lt;/td&gt;&lt;/tr&gt;</v>
      </c>
      <c r="Q2753" s="106" t="str">
        <f>IF(PayItems[[#This Row],[Date Added / Modified]]&gt;0,TEXT(PayItems[[#This Row],[Date Added / Modified]],"m/d/yyy"),"")</f>
        <v/>
      </c>
    </row>
    <row r="2754" spans="1:17" x14ac:dyDescent="0.3">
      <c r="A2754" s="6" t="s">
        <v>3940</v>
      </c>
      <c r="B2754" s="6" t="s">
        <v>3941</v>
      </c>
      <c r="C2754" s="6" t="s">
        <v>6</v>
      </c>
      <c r="D2754" s="6" t="s">
        <v>3942</v>
      </c>
      <c r="E2754" s="8" t="s">
        <v>59</v>
      </c>
      <c r="F2754" s="8">
        <v>0</v>
      </c>
      <c r="G2754" s="8">
        <v>3</v>
      </c>
      <c r="H2754" s="6" t="s">
        <v>344</v>
      </c>
      <c r="I2754" s="184" t="s">
        <v>11392</v>
      </c>
      <c r="J2754" s="184" t="s">
        <v>11392</v>
      </c>
      <c r="K2754" s="184" t="s">
        <v>11391</v>
      </c>
      <c r="L2754" s="8">
        <v>14</v>
      </c>
      <c r="M2754" s="116"/>
      <c r="P27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&lt;tr&gt;&lt;td&gt;62011-0800&lt;/td&gt;&lt;td&gt;Stone masonry headwall for 1050mm pipe culvert&lt;/td&gt;&lt;td&gt;Each&lt;/td&gt;&lt;td&gt;STONE MASONRY HEADWALL FOR 42-INCH PIPE CULVERT&lt;/td&gt;&lt;td&gt;EACH&lt;/td&gt;&lt;td&gt;0&lt;/td&gt;&lt;td&gt;3&lt;/td&gt;&lt;td&gt;N&lt;/td&gt;&lt;td&gt; &lt;/td&gt;&lt;td&gt;&lt;/td&gt;&lt;/tr&gt;</v>
      </c>
      <c r="Q2754" s="106" t="str">
        <f>IF(PayItems[[#This Row],[Date Added / Modified]]&gt;0,TEXT(PayItems[[#This Row],[Date Added / Modified]],"m/d/yyy"),"")</f>
        <v/>
      </c>
    </row>
    <row r="2755" spans="1:17" x14ac:dyDescent="0.3">
      <c r="A2755" s="6" t="s">
        <v>3943</v>
      </c>
      <c r="B2755" s="6" t="s">
        <v>3944</v>
      </c>
      <c r="C2755" s="6" t="s">
        <v>6</v>
      </c>
      <c r="D2755" s="6" t="s">
        <v>3945</v>
      </c>
      <c r="E2755" s="8" t="s">
        <v>59</v>
      </c>
      <c r="F2755" s="8">
        <v>0</v>
      </c>
      <c r="G2755" s="8">
        <v>3</v>
      </c>
      <c r="H2755" s="6" t="s">
        <v>344</v>
      </c>
      <c r="I2755" s="184" t="s">
        <v>11392</v>
      </c>
      <c r="J2755" s="184" t="s">
        <v>11392</v>
      </c>
      <c r="K2755" s="184" t="s">
        <v>11391</v>
      </c>
      <c r="L2755" s="8">
        <v>14</v>
      </c>
      <c r="M2755" s="116"/>
      <c r="P27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&lt;tr&gt;&lt;td&gt;62011-0900&lt;/td&gt;&lt;td&gt;Stone masonry headwall for 1200mm pipe culvert&lt;/td&gt;&lt;td&gt;Each&lt;/td&gt;&lt;td&gt;STONE MASONRY HEADWALL FOR 48-INCH PIPE CULVERT&lt;/td&gt;&lt;td&gt;EACH&lt;/td&gt;&lt;td&gt;0&lt;/td&gt;&lt;td&gt;3&lt;/td&gt;&lt;td&gt;N&lt;/td&gt;&lt;td&gt; &lt;/td&gt;&lt;td&gt;&lt;/td&gt;&lt;/tr&gt;</v>
      </c>
      <c r="Q2755" s="106" t="str">
        <f>IF(PayItems[[#This Row],[Date Added / Modified]]&gt;0,TEXT(PayItems[[#This Row],[Date Added / Modified]],"m/d/yyy"),"")</f>
        <v/>
      </c>
    </row>
    <row r="2756" spans="1:17" x14ac:dyDescent="0.3">
      <c r="A2756" s="6" t="s">
        <v>3946</v>
      </c>
      <c r="B2756" s="6" t="s">
        <v>3947</v>
      </c>
      <c r="C2756" s="6" t="s">
        <v>6</v>
      </c>
      <c r="D2756" s="6" t="s">
        <v>3948</v>
      </c>
      <c r="E2756" s="8" t="s">
        <v>59</v>
      </c>
      <c r="F2756" s="8">
        <v>0</v>
      </c>
      <c r="G2756" s="8">
        <v>3</v>
      </c>
      <c r="H2756" s="6" t="s">
        <v>344</v>
      </c>
      <c r="I2756" s="184" t="s">
        <v>11392</v>
      </c>
      <c r="J2756" s="184" t="s">
        <v>11392</v>
      </c>
      <c r="K2756" s="184" t="s">
        <v>11391</v>
      </c>
      <c r="L2756" s="8">
        <v>14</v>
      </c>
      <c r="M2756" s="116"/>
      <c r="P27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&lt;tr&gt;&lt;td&gt;62011-1000&lt;/td&gt;&lt;td&gt;Stone masonry headwall for 1350mm pipe culvert&lt;/td&gt;&lt;td&gt;Each&lt;/td&gt;&lt;td&gt;STONE MASONRY HEADWALL FOR 54-INCH PIPE CULVERT&lt;/td&gt;&lt;td&gt;EACH&lt;/td&gt;&lt;td&gt;0&lt;/td&gt;&lt;td&gt;3&lt;/td&gt;&lt;td&gt;N&lt;/td&gt;&lt;td&gt; &lt;/td&gt;&lt;td&gt;&lt;/td&gt;&lt;/tr&gt;</v>
      </c>
      <c r="Q2756" s="106" t="str">
        <f>IF(PayItems[[#This Row],[Date Added / Modified]]&gt;0,TEXT(PayItems[[#This Row],[Date Added / Modified]],"m/d/yyy"),"")</f>
        <v/>
      </c>
    </row>
    <row r="2757" spans="1:17" x14ac:dyDescent="0.3">
      <c r="A2757" s="6" t="s">
        <v>3949</v>
      </c>
      <c r="B2757" s="6" t="s">
        <v>3950</v>
      </c>
      <c r="C2757" s="6" t="s">
        <v>6</v>
      </c>
      <c r="D2757" s="6" t="s">
        <v>3951</v>
      </c>
      <c r="E2757" s="8" t="s">
        <v>59</v>
      </c>
      <c r="F2757" s="8">
        <v>0</v>
      </c>
      <c r="G2757" s="8">
        <v>3</v>
      </c>
      <c r="H2757" s="6" t="s">
        <v>344</v>
      </c>
      <c r="I2757" s="184" t="s">
        <v>11392</v>
      </c>
      <c r="J2757" s="184" t="s">
        <v>11392</v>
      </c>
      <c r="K2757" s="184" t="s">
        <v>11391</v>
      </c>
      <c r="L2757" s="8">
        <v>14</v>
      </c>
      <c r="M2757" s="116"/>
      <c r="P27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&lt;tr&gt;&lt;td&gt;62011-1100&lt;/td&gt;&lt;td&gt;Stone masonry headwall for 1500mm pipe culvert&lt;/td&gt;&lt;td&gt;Each&lt;/td&gt;&lt;td&gt;STONE MASONRY HEADWALL FOR 60-INCH PIPE CULVERT&lt;/td&gt;&lt;td&gt;EACH&lt;/td&gt;&lt;td&gt;0&lt;/td&gt;&lt;td&gt;3&lt;/td&gt;&lt;td&gt;N&lt;/td&gt;&lt;td&gt; &lt;/td&gt;&lt;td&gt;&lt;/td&gt;&lt;/tr&gt;</v>
      </c>
      <c r="Q2757" s="106" t="str">
        <f>IF(PayItems[[#This Row],[Date Added / Modified]]&gt;0,TEXT(PayItems[[#This Row],[Date Added / Modified]],"m/d/yyy"),"")</f>
        <v/>
      </c>
    </row>
    <row r="2758" spans="1:17" x14ac:dyDescent="0.3">
      <c r="A2758" s="6" t="s">
        <v>3952</v>
      </c>
      <c r="B2758" s="6" t="s">
        <v>3953</v>
      </c>
      <c r="C2758" s="6" t="s">
        <v>6</v>
      </c>
      <c r="D2758" s="6" t="s">
        <v>3954</v>
      </c>
      <c r="E2758" s="8" t="s">
        <v>59</v>
      </c>
      <c r="F2758" s="8">
        <v>0</v>
      </c>
      <c r="G2758" s="8">
        <v>3</v>
      </c>
      <c r="H2758" s="6" t="s">
        <v>344</v>
      </c>
      <c r="I2758" s="184" t="s">
        <v>11392</v>
      </c>
      <c r="J2758" s="184" t="s">
        <v>11392</v>
      </c>
      <c r="K2758" s="184" t="s">
        <v>11391</v>
      </c>
      <c r="L2758" s="8">
        <v>14</v>
      </c>
      <c r="M2758" s="116"/>
      <c r="P27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&lt;tr&gt;&lt;td&gt;62011-1200&lt;/td&gt;&lt;td&gt;Stone masonry headwall for 1650mm pipe culvert&lt;/td&gt;&lt;td&gt;Each&lt;/td&gt;&lt;td&gt;STONE MASONRY HEADWALL FOR 66-INCH PIPE CULVERT&lt;/td&gt;&lt;td&gt;EACH&lt;/td&gt;&lt;td&gt;0&lt;/td&gt;&lt;td&gt;3&lt;/td&gt;&lt;td&gt;N&lt;/td&gt;&lt;td&gt; &lt;/td&gt;&lt;td&gt;&lt;/td&gt;&lt;/tr&gt;</v>
      </c>
      <c r="Q2758" s="106" t="str">
        <f>IF(PayItems[[#This Row],[Date Added / Modified]]&gt;0,TEXT(PayItems[[#This Row],[Date Added / Modified]],"m/d/yyy"),"")</f>
        <v/>
      </c>
    </row>
    <row r="2759" spans="1:17" x14ac:dyDescent="0.3">
      <c r="A2759" s="6" t="s">
        <v>3955</v>
      </c>
      <c r="B2759" s="6" t="s">
        <v>3956</v>
      </c>
      <c r="C2759" s="6" t="s">
        <v>6</v>
      </c>
      <c r="D2759" s="6" t="s">
        <v>3957</v>
      </c>
      <c r="E2759" s="8" t="s">
        <v>59</v>
      </c>
      <c r="F2759" s="8">
        <v>0</v>
      </c>
      <c r="G2759" s="8">
        <v>3</v>
      </c>
      <c r="H2759" s="6" t="s">
        <v>344</v>
      </c>
      <c r="I2759" s="184" t="s">
        <v>11392</v>
      </c>
      <c r="J2759" s="184" t="s">
        <v>11392</v>
      </c>
      <c r="K2759" s="184" t="s">
        <v>11391</v>
      </c>
      <c r="L2759" s="8">
        <v>14</v>
      </c>
      <c r="M2759" s="116"/>
      <c r="P27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&lt;tr&gt;&lt;td&gt;62011-1300&lt;/td&gt;&lt;td&gt;Stone masonry headwall for 1800mm pipe culvert&lt;/td&gt;&lt;td&gt;Each&lt;/td&gt;&lt;td&gt;STONE MASONRY HEADWALL FOR 72-INCH PIPE CULVERT&lt;/td&gt;&lt;td&gt;EACH&lt;/td&gt;&lt;td&gt;0&lt;/td&gt;&lt;td&gt;3&lt;/td&gt;&lt;td&gt;N&lt;/td&gt;&lt;td&gt; &lt;/td&gt;&lt;td&gt;&lt;/td&gt;&lt;/tr&gt;</v>
      </c>
      <c r="Q2759" s="106" t="str">
        <f>IF(PayItems[[#This Row],[Date Added / Modified]]&gt;0,TEXT(PayItems[[#This Row],[Date Added / Modified]],"m/d/yyy"),"")</f>
        <v/>
      </c>
    </row>
    <row r="2760" spans="1:17" x14ac:dyDescent="0.3">
      <c r="A2760" s="6" t="s">
        <v>3958</v>
      </c>
      <c r="B2760" s="6" t="s">
        <v>3959</v>
      </c>
      <c r="C2760" s="6" t="s">
        <v>6</v>
      </c>
      <c r="D2760" s="6" t="s">
        <v>3960</v>
      </c>
      <c r="E2760" s="8" t="s">
        <v>59</v>
      </c>
      <c r="F2760" s="8">
        <v>0</v>
      </c>
      <c r="G2760" s="8">
        <v>3</v>
      </c>
      <c r="H2760" s="6" t="s">
        <v>344</v>
      </c>
      <c r="I2760" s="184" t="s">
        <v>11392</v>
      </c>
      <c r="J2760" s="184" t="s">
        <v>11392</v>
      </c>
      <c r="K2760" s="184" t="s">
        <v>11391</v>
      </c>
      <c r="L2760" s="8">
        <v>14</v>
      </c>
      <c r="M2760" s="116"/>
      <c r="P27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&lt;tr&gt;&lt;td&gt;62011-1400&lt;/td&gt;&lt;td&gt;Stone masonry headwall for double 300mm pipe culvert&lt;/td&gt;&lt;td&gt;Each&lt;/td&gt;&lt;td&gt;STONE MASONRY HEADWALL FOR DOUBLE 12-INCH PIPE CULVERT&lt;/td&gt;&lt;td&gt;EACH&lt;/td&gt;&lt;td&gt;0&lt;/td&gt;&lt;td&gt;3&lt;/td&gt;&lt;td&gt;N&lt;/td&gt;&lt;td&gt; &lt;/td&gt;&lt;td&gt;&lt;/td&gt;&lt;/tr&gt;</v>
      </c>
      <c r="Q2760" s="106" t="str">
        <f>IF(PayItems[[#This Row],[Date Added / Modified]]&gt;0,TEXT(PayItems[[#This Row],[Date Added / Modified]],"m/d/yyy"),"")</f>
        <v/>
      </c>
    </row>
    <row r="2761" spans="1:17" x14ac:dyDescent="0.3">
      <c r="A2761" s="6" t="s">
        <v>3961</v>
      </c>
      <c r="B2761" s="6" t="s">
        <v>3962</v>
      </c>
      <c r="C2761" s="6" t="s">
        <v>6</v>
      </c>
      <c r="D2761" s="6" t="s">
        <v>3963</v>
      </c>
      <c r="E2761" s="8" t="s">
        <v>59</v>
      </c>
      <c r="F2761" s="8">
        <v>0</v>
      </c>
      <c r="G2761" s="8">
        <v>3</v>
      </c>
      <c r="H2761" s="6" t="s">
        <v>344</v>
      </c>
      <c r="I2761" s="184" t="s">
        <v>11392</v>
      </c>
      <c r="J2761" s="184" t="s">
        <v>11392</v>
      </c>
      <c r="K2761" s="184" t="s">
        <v>11391</v>
      </c>
      <c r="L2761" s="8">
        <v>14</v>
      </c>
      <c r="M2761" s="116"/>
      <c r="P27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&lt;tr&gt;&lt;td&gt;62011-1500&lt;/td&gt;&lt;td&gt;Stone masonry headwall for double 375mm pipe culvert&lt;/td&gt;&lt;td&gt;Each&lt;/td&gt;&lt;td&gt;STONE MASONRY HEADWALL FOR DOUBLE 15-INCH PIPE CULVERT&lt;/td&gt;&lt;td&gt;EACH&lt;/td&gt;&lt;td&gt;0&lt;/td&gt;&lt;td&gt;3&lt;/td&gt;&lt;td&gt;N&lt;/td&gt;&lt;td&gt; &lt;/td&gt;&lt;td&gt;&lt;/td&gt;&lt;/tr&gt;</v>
      </c>
      <c r="Q2761" s="106" t="str">
        <f>IF(PayItems[[#This Row],[Date Added / Modified]]&gt;0,TEXT(PayItems[[#This Row],[Date Added / Modified]],"m/d/yyy"),"")</f>
        <v/>
      </c>
    </row>
    <row r="2762" spans="1:17" x14ac:dyDescent="0.3">
      <c r="A2762" s="6" t="s">
        <v>3964</v>
      </c>
      <c r="B2762" s="6" t="s">
        <v>3965</v>
      </c>
      <c r="C2762" s="6" t="s">
        <v>6</v>
      </c>
      <c r="D2762" s="6" t="s">
        <v>3966</v>
      </c>
      <c r="E2762" s="8" t="s">
        <v>59</v>
      </c>
      <c r="F2762" s="8">
        <v>0</v>
      </c>
      <c r="G2762" s="8">
        <v>3</v>
      </c>
      <c r="H2762" s="6" t="s">
        <v>344</v>
      </c>
      <c r="I2762" s="184" t="s">
        <v>11392</v>
      </c>
      <c r="J2762" s="184" t="s">
        <v>11392</v>
      </c>
      <c r="K2762" s="184" t="s">
        <v>11391</v>
      </c>
      <c r="L2762" s="8">
        <v>14</v>
      </c>
      <c r="M2762" s="116"/>
      <c r="P27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&lt;tr&gt;&lt;td&gt;62011-1600&lt;/td&gt;&lt;td&gt;Stone masonry headwall for double 450mm pipe culvert&lt;/td&gt;&lt;td&gt;Each&lt;/td&gt;&lt;td&gt;STONE MASONRY HEADWALL FOR DOUBLE 18-INCH PIPE CULVERT&lt;/td&gt;&lt;td&gt;EACH&lt;/td&gt;&lt;td&gt;0&lt;/td&gt;&lt;td&gt;3&lt;/td&gt;&lt;td&gt;N&lt;/td&gt;&lt;td&gt; &lt;/td&gt;&lt;td&gt;&lt;/td&gt;&lt;/tr&gt;</v>
      </c>
      <c r="Q2762" s="106" t="str">
        <f>IF(PayItems[[#This Row],[Date Added / Modified]]&gt;0,TEXT(PayItems[[#This Row],[Date Added / Modified]],"m/d/yyy"),"")</f>
        <v/>
      </c>
    </row>
    <row r="2763" spans="1:17" x14ac:dyDescent="0.3">
      <c r="A2763" s="6" t="s">
        <v>3967</v>
      </c>
      <c r="B2763" s="6" t="s">
        <v>3968</v>
      </c>
      <c r="C2763" s="6" t="s">
        <v>6</v>
      </c>
      <c r="D2763" s="6" t="s">
        <v>3969</v>
      </c>
      <c r="E2763" s="8" t="s">
        <v>59</v>
      </c>
      <c r="F2763" s="8">
        <v>0</v>
      </c>
      <c r="G2763" s="8">
        <v>3</v>
      </c>
      <c r="H2763" s="6" t="s">
        <v>344</v>
      </c>
      <c r="I2763" s="184" t="s">
        <v>11392</v>
      </c>
      <c r="J2763" s="184" t="s">
        <v>11392</v>
      </c>
      <c r="K2763" s="184" t="s">
        <v>11391</v>
      </c>
      <c r="L2763" s="8">
        <v>14</v>
      </c>
      <c r="M2763" s="116"/>
      <c r="P27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&lt;tr&gt;&lt;td&gt;62011-1700&lt;/td&gt;&lt;td&gt;Stone masonry headwall for double 525mm pipe culvert&lt;/td&gt;&lt;td&gt;Each&lt;/td&gt;&lt;td&gt;STONE MASONRY HEADWALL FOR DOUBLE 21-INCH PIPE CULVERT&lt;/td&gt;&lt;td&gt;EACH&lt;/td&gt;&lt;td&gt;0&lt;/td&gt;&lt;td&gt;3&lt;/td&gt;&lt;td&gt;N&lt;/td&gt;&lt;td&gt; &lt;/td&gt;&lt;td&gt;&lt;/td&gt;&lt;/tr&gt;</v>
      </c>
      <c r="Q2763" s="106" t="str">
        <f>IF(PayItems[[#This Row],[Date Added / Modified]]&gt;0,TEXT(PayItems[[#This Row],[Date Added / Modified]],"m/d/yyy"),"")</f>
        <v/>
      </c>
    </row>
    <row r="2764" spans="1:17" x14ac:dyDescent="0.3">
      <c r="A2764" s="6" t="s">
        <v>3970</v>
      </c>
      <c r="B2764" s="6" t="s">
        <v>3971</v>
      </c>
      <c r="C2764" s="6" t="s">
        <v>6</v>
      </c>
      <c r="D2764" s="6" t="s">
        <v>3972</v>
      </c>
      <c r="E2764" s="8" t="s">
        <v>59</v>
      </c>
      <c r="F2764" s="8">
        <v>0</v>
      </c>
      <c r="G2764" s="8">
        <v>3</v>
      </c>
      <c r="H2764" s="6" t="s">
        <v>344</v>
      </c>
      <c r="I2764" s="184" t="s">
        <v>11392</v>
      </c>
      <c r="J2764" s="184" t="s">
        <v>11392</v>
      </c>
      <c r="K2764" s="184" t="s">
        <v>11391</v>
      </c>
      <c r="L2764" s="8">
        <v>14</v>
      </c>
      <c r="M2764" s="116"/>
      <c r="P27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&lt;tr&gt;&lt;td&gt;62011-1800&lt;/td&gt;&lt;td&gt;Stone masonry headwall for double 600mm pipe culvert&lt;/td&gt;&lt;td&gt;Each&lt;/td&gt;&lt;td&gt;STONE MASONRY HEADWALL FOR DOUBLE 24-INCH PIPE CULVERT&lt;/td&gt;&lt;td&gt;EACH&lt;/td&gt;&lt;td&gt;0&lt;/td&gt;&lt;td&gt;3&lt;/td&gt;&lt;td&gt;N&lt;/td&gt;&lt;td&gt; &lt;/td&gt;&lt;td&gt;&lt;/td&gt;&lt;/tr&gt;</v>
      </c>
      <c r="Q2764" s="106" t="str">
        <f>IF(PayItems[[#This Row],[Date Added / Modified]]&gt;0,TEXT(PayItems[[#This Row],[Date Added / Modified]],"m/d/yyy"),"")</f>
        <v/>
      </c>
    </row>
    <row r="2765" spans="1:17" x14ac:dyDescent="0.3">
      <c r="A2765" s="6" t="s">
        <v>3973</v>
      </c>
      <c r="B2765" s="6" t="s">
        <v>3974</v>
      </c>
      <c r="C2765" s="6" t="s">
        <v>6</v>
      </c>
      <c r="D2765" s="6" t="s">
        <v>3975</v>
      </c>
      <c r="E2765" s="8" t="s">
        <v>59</v>
      </c>
      <c r="F2765" s="8">
        <v>0</v>
      </c>
      <c r="G2765" s="8">
        <v>3</v>
      </c>
      <c r="H2765" s="6" t="s">
        <v>344</v>
      </c>
      <c r="I2765" s="184" t="s">
        <v>11392</v>
      </c>
      <c r="J2765" s="184" t="s">
        <v>11392</v>
      </c>
      <c r="K2765" s="184" t="s">
        <v>11391</v>
      </c>
      <c r="L2765" s="8">
        <v>14</v>
      </c>
      <c r="M2765" s="116"/>
      <c r="P27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&lt;tr&gt;&lt;td&gt;62011-1900&lt;/td&gt;&lt;td&gt;Stone masonry headwall for double 750mm pipe culvert&lt;/td&gt;&lt;td&gt;Each&lt;/td&gt;&lt;td&gt;STONE MASONRY HEADWALL FOR DOUBLE 30-INCH PIPE CULVERT&lt;/td&gt;&lt;td&gt;EACH&lt;/td&gt;&lt;td&gt;0&lt;/td&gt;&lt;td&gt;3&lt;/td&gt;&lt;td&gt;N&lt;/td&gt;&lt;td&gt; &lt;/td&gt;&lt;td&gt;&lt;/td&gt;&lt;/tr&gt;</v>
      </c>
      <c r="Q2765" s="106" t="str">
        <f>IF(PayItems[[#This Row],[Date Added / Modified]]&gt;0,TEXT(PayItems[[#This Row],[Date Added / Modified]],"m/d/yyy"),"")</f>
        <v/>
      </c>
    </row>
    <row r="2766" spans="1:17" x14ac:dyDescent="0.3">
      <c r="A2766" s="6" t="s">
        <v>3976</v>
      </c>
      <c r="B2766" s="6" t="s">
        <v>3977</v>
      </c>
      <c r="C2766" s="6" t="s">
        <v>6</v>
      </c>
      <c r="D2766" s="6" t="s">
        <v>3978</v>
      </c>
      <c r="E2766" s="8" t="s">
        <v>59</v>
      </c>
      <c r="F2766" s="8">
        <v>0</v>
      </c>
      <c r="G2766" s="8">
        <v>3</v>
      </c>
      <c r="H2766" s="6" t="s">
        <v>344</v>
      </c>
      <c r="I2766" s="184" t="s">
        <v>11392</v>
      </c>
      <c r="J2766" s="184" t="s">
        <v>11392</v>
      </c>
      <c r="K2766" s="184" t="s">
        <v>11391</v>
      </c>
      <c r="L2766" s="8">
        <v>14</v>
      </c>
      <c r="M2766" s="116"/>
      <c r="P27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&lt;tr&gt;&lt;td&gt;62011-2000&lt;/td&gt;&lt;td&gt;Stone masonry headwall for double 900mm pipe culvert&lt;/td&gt;&lt;td&gt;Each&lt;/td&gt;&lt;td&gt;STONE MASONRY HEADWALL FOR DOUBLE 36-INCH PIPE CULVERT&lt;/td&gt;&lt;td&gt;EACH&lt;/td&gt;&lt;td&gt;0&lt;/td&gt;&lt;td&gt;3&lt;/td&gt;&lt;td&gt;N&lt;/td&gt;&lt;td&gt; &lt;/td&gt;&lt;td&gt;&lt;/td&gt;&lt;/tr&gt;</v>
      </c>
      <c r="Q2766" s="106" t="str">
        <f>IF(PayItems[[#This Row],[Date Added / Modified]]&gt;0,TEXT(PayItems[[#This Row],[Date Added / Modified]],"m/d/yyy"),"")</f>
        <v/>
      </c>
    </row>
    <row r="2767" spans="1:17" s="88" customFormat="1" x14ac:dyDescent="0.3">
      <c r="A2767" s="6" t="s">
        <v>3979</v>
      </c>
      <c r="B2767" s="6" t="s">
        <v>3980</v>
      </c>
      <c r="C2767" s="6" t="s">
        <v>6</v>
      </c>
      <c r="D2767" s="6" t="s">
        <v>3981</v>
      </c>
      <c r="E2767" s="8" t="s">
        <v>59</v>
      </c>
      <c r="F2767" s="8">
        <v>0</v>
      </c>
      <c r="G2767" s="8">
        <v>3</v>
      </c>
      <c r="H2767" s="6" t="s">
        <v>344</v>
      </c>
      <c r="I2767" s="184" t="s">
        <v>11392</v>
      </c>
      <c r="J2767" s="184" t="s">
        <v>11392</v>
      </c>
      <c r="K2767" s="184" t="s">
        <v>11391</v>
      </c>
      <c r="L2767" s="8">
        <v>14</v>
      </c>
      <c r="M2767" s="116"/>
      <c r="N2767" s="6"/>
      <c r="O2767" s="6"/>
      <c r="P27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&lt;tr&gt;&lt;td&gt;62011-2100&lt;/td&gt;&lt;td&gt;Stone masonry headwall for double 1050mm pipe culvert&lt;/td&gt;&lt;td&gt;Each&lt;/td&gt;&lt;td&gt;STONE MASONRY HEADWALL FOR DOUBLE 42-INCH PIPE CULVERT&lt;/td&gt;&lt;td&gt;EACH&lt;/td&gt;&lt;td&gt;0&lt;/td&gt;&lt;td&gt;3&lt;/td&gt;&lt;td&gt;N&lt;/td&gt;&lt;td&gt; &lt;/td&gt;&lt;td&gt;&lt;/td&gt;&lt;/tr&gt;</v>
      </c>
      <c r="Q2767" s="106" t="str">
        <f>IF(PayItems[[#This Row],[Date Added / Modified]]&gt;0,TEXT(PayItems[[#This Row],[Date Added / Modified]],"m/d/yyy"),"")</f>
        <v/>
      </c>
    </row>
    <row r="2768" spans="1:17" x14ac:dyDescent="0.3">
      <c r="A2768" s="6" t="s">
        <v>3982</v>
      </c>
      <c r="B2768" s="6" t="s">
        <v>3983</v>
      </c>
      <c r="C2768" s="6" t="s">
        <v>6</v>
      </c>
      <c r="D2768" s="6" t="s">
        <v>3984</v>
      </c>
      <c r="E2768" s="8" t="s">
        <v>59</v>
      </c>
      <c r="F2768" s="8">
        <v>0</v>
      </c>
      <c r="G2768" s="8">
        <v>3</v>
      </c>
      <c r="H2768" s="6" t="s">
        <v>344</v>
      </c>
      <c r="I2768" s="184" t="s">
        <v>11392</v>
      </c>
      <c r="J2768" s="184" t="s">
        <v>11392</v>
      </c>
      <c r="K2768" s="184" t="s">
        <v>11391</v>
      </c>
      <c r="L2768" s="8">
        <v>14</v>
      </c>
      <c r="M2768" s="116"/>
      <c r="P27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&lt;tr&gt;&lt;td&gt;62011-2200&lt;/td&gt;&lt;td&gt;Stone masonry headwall for double 1200mm pipe culvert&lt;/td&gt;&lt;td&gt;Each&lt;/td&gt;&lt;td&gt;STONE MASONRY HEADWALL FOR DOUBLE 48-INCH PIPE CULVERT&lt;/td&gt;&lt;td&gt;EACH&lt;/td&gt;&lt;td&gt;0&lt;/td&gt;&lt;td&gt;3&lt;/td&gt;&lt;td&gt;N&lt;/td&gt;&lt;td&gt; &lt;/td&gt;&lt;td&gt;&lt;/td&gt;&lt;/tr&gt;</v>
      </c>
      <c r="Q2768" s="106" t="str">
        <f>IF(PayItems[[#This Row],[Date Added / Modified]]&gt;0,TEXT(PayItems[[#This Row],[Date Added / Modified]],"m/d/yyy"),"")</f>
        <v/>
      </c>
    </row>
    <row r="2769" spans="1:17" x14ac:dyDescent="0.3">
      <c r="A2769" s="6" t="s">
        <v>3985</v>
      </c>
      <c r="B2769" s="6" t="s">
        <v>3986</v>
      </c>
      <c r="C2769" s="6" t="s">
        <v>6</v>
      </c>
      <c r="D2769" s="6" t="s">
        <v>3987</v>
      </c>
      <c r="E2769" s="8" t="s">
        <v>59</v>
      </c>
      <c r="F2769" s="8">
        <v>0</v>
      </c>
      <c r="G2769" s="8">
        <v>3</v>
      </c>
      <c r="H2769" s="6" t="s">
        <v>344</v>
      </c>
      <c r="I2769" s="184" t="s">
        <v>11392</v>
      </c>
      <c r="J2769" s="184" t="s">
        <v>11392</v>
      </c>
      <c r="K2769" s="184" t="s">
        <v>11391</v>
      </c>
      <c r="L2769" s="8">
        <v>14</v>
      </c>
      <c r="M2769" s="116"/>
      <c r="P27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&lt;tr&gt;&lt;td&gt;62011-2300&lt;/td&gt;&lt;td&gt;Stone masonry headwall for double 1350mm pipe culvert&lt;/td&gt;&lt;td&gt;Each&lt;/td&gt;&lt;td&gt;STONE MASONRY HEADWALL FOR DOUBLE 54-INCH PIPE CULVERT&lt;/td&gt;&lt;td&gt;EACH&lt;/td&gt;&lt;td&gt;0&lt;/td&gt;&lt;td&gt;3&lt;/td&gt;&lt;td&gt;N&lt;/td&gt;&lt;td&gt; &lt;/td&gt;&lt;td&gt;&lt;/td&gt;&lt;/tr&gt;</v>
      </c>
      <c r="Q2769" s="106" t="str">
        <f>IF(PayItems[[#This Row],[Date Added / Modified]]&gt;0,TEXT(PayItems[[#This Row],[Date Added / Modified]],"m/d/yyy"),"")</f>
        <v/>
      </c>
    </row>
    <row r="2770" spans="1:17" x14ac:dyDescent="0.3">
      <c r="A2770" s="6" t="s">
        <v>3988</v>
      </c>
      <c r="B2770" s="6" t="s">
        <v>3989</v>
      </c>
      <c r="C2770" s="6" t="s">
        <v>6</v>
      </c>
      <c r="D2770" s="6" t="s">
        <v>3990</v>
      </c>
      <c r="E2770" s="8" t="s">
        <v>59</v>
      </c>
      <c r="F2770" s="8">
        <v>0</v>
      </c>
      <c r="G2770" s="8">
        <v>3</v>
      </c>
      <c r="H2770" s="6" t="s">
        <v>344</v>
      </c>
      <c r="I2770" s="184" t="s">
        <v>11392</v>
      </c>
      <c r="J2770" s="184" t="s">
        <v>11392</v>
      </c>
      <c r="K2770" s="184" t="s">
        <v>11391</v>
      </c>
      <c r="L2770" s="8">
        <v>14</v>
      </c>
      <c r="M2770" s="116"/>
      <c r="P27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&lt;tr&gt;&lt;td&gt;62011-2400&lt;/td&gt;&lt;td&gt;Stone masonry headwall for double 1500mm pipe culvert&lt;/td&gt;&lt;td&gt;Each&lt;/td&gt;&lt;td&gt;STONE MASONRY HEADWALL FOR DOUBLE 60-INCH PIPE CULVERT&lt;/td&gt;&lt;td&gt;EACH&lt;/td&gt;&lt;td&gt;0&lt;/td&gt;&lt;td&gt;3&lt;/td&gt;&lt;td&gt;N&lt;/td&gt;&lt;td&gt; &lt;/td&gt;&lt;td&gt;&lt;/td&gt;&lt;/tr&gt;</v>
      </c>
      <c r="Q2770" s="106" t="str">
        <f>IF(PayItems[[#This Row],[Date Added / Modified]]&gt;0,TEXT(PayItems[[#This Row],[Date Added / Modified]],"m/d/yyy"),"")</f>
        <v/>
      </c>
    </row>
    <row r="2771" spans="1:17" x14ac:dyDescent="0.3">
      <c r="A2771" s="6" t="s">
        <v>3991</v>
      </c>
      <c r="B2771" s="6" t="s">
        <v>3992</v>
      </c>
      <c r="C2771" s="6" t="s">
        <v>6</v>
      </c>
      <c r="D2771" s="6" t="s">
        <v>3993</v>
      </c>
      <c r="E2771" s="8" t="s">
        <v>59</v>
      </c>
      <c r="F2771" s="8">
        <v>0</v>
      </c>
      <c r="G2771" s="8">
        <v>3</v>
      </c>
      <c r="H2771" s="6" t="s">
        <v>344</v>
      </c>
      <c r="I2771" s="184" t="s">
        <v>11392</v>
      </c>
      <c r="J2771" s="184" t="s">
        <v>11392</v>
      </c>
      <c r="K2771" s="184" t="s">
        <v>11391</v>
      </c>
      <c r="L2771" s="8">
        <v>14</v>
      </c>
      <c r="M2771" s="116"/>
      <c r="P27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&lt;tr&gt;&lt;td&gt;62011-2500&lt;/td&gt;&lt;td&gt;Stone masonry headwall for double 1650mm pipe culvert&lt;/td&gt;&lt;td&gt;Each&lt;/td&gt;&lt;td&gt;STONE MASONRY HEADWALL FOR DOUBLE 66-INCH PIPE CULVERT&lt;/td&gt;&lt;td&gt;EACH&lt;/td&gt;&lt;td&gt;0&lt;/td&gt;&lt;td&gt;3&lt;/td&gt;&lt;td&gt;N&lt;/td&gt;&lt;td&gt; &lt;/td&gt;&lt;td&gt;&lt;/td&gt;&lt;/tr&gt;</v>
      </c>
      <c r="Q2771" s="106" t="str">
        <f>IF(PayItems[[#This Row],[Date Added / Modified]]&gt;0,TEXT(PayItems[[#This Row],[Date Added / Modified]],"m/d/yyy"),"")</f>
        <v/>
      </c>
    </row>
    <row r="2772" spans="1:17" s="88" customFormat="1" x14ac:dyDescent="0.3">
      <c r="A2772" s="6" t="s">
        <v>3994</v>
      </c>
      <c r="B2772" s="6" t="s">
        <v>3995</v>
      </c>
      <c r="C2772" s="6" t="s">
        <v>6</v>
      </c>
      <c r="D2772" s="6" t="s">
        <v>3996</v>
      </c>
      <c r="E2772" s="8" t="s">
        <v>59</v>
      </c>
      <c r="F2772" s="8">
        <v>0</v>
      </c>
      <c r="G2772" s="8">
        <v>3</v>
      </c>
      <c r="H2772" s="6" t="s">
        <v>344</v>
      </c>
      <c r="I2772" s="184" t="s">
        <v>11392</v>
      </c>
      <c r="J2772" s="184" t="s">
        <v>11392</v>
      </c>
      <c r="K2772" s="184" t="s">
        <v>11391</v>
      </c>
      <c r="L2772" s="8">
        <v>14</v>
      </c>
      <c r="M2772" s="116"/>
      <c r="N2772" s="6"/>
      <c r="O2772" s="6"/>
      <c r="P27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&lt;tr&gt;&lt;td&gt;62011-2600&lt;/td&gt;&lt;td&gt;Stone masonry headwall for double 1800mm pipe culvert&lt;/td&gt;&lt;td&gt;Each&lt;/td&gt;&lt;td&gt;STONE MASONRY HEADWALL FOR DOUBLE 72-INCH PIPE CULVERT&lt;/td&gt;&lt;td&gt;EACH&lt;/td&gt;&lt;td&gt;0&lt;/td&gt;&lt;td&gt;3&lt;/td&gt;&lt;td&gt;N&lt;/td&gt;&lt;td&gt; &lt;/td&gt;&lt;td&gt;&lt;/td&gt;&lt;/tr&gt;</v>
      </c>
      <c r="Q2772" s="106" t="str">
        <f>IF(PayItems[[#This Row],[Date Added / Modified]]&gt;0,TEXT(PayItems[[#This Row],[Date Added / Modified]],"m/d/yyy"),"")</f>
        <v/>
      </c>
    </row>
    <row r="2773" spans="1:17" x14ac:dyDescent="0.3">
      <c r="A2773" s="6" t="s">
        <v>3997</v>
      </c>
      <c r="B2773" s="6" t="s">
        <v>3998</v>
      </c>
      <c r="C2773" s="6" t="s">
        <v>6</v>
      </c>
      <c r="D2773" s="6" t="s">
        <v>3999</v>
      </c>
      <c r="E2773" s="8" t="s">
        <v>59</v>
      </c>
      <c r="F2773" s="8">
        <v>0</v>
      </c>
      <c r="G2773" s="8">
        <v>3</v>
      </c>
      <c r="H2773" s="6" t="s">
        <v>344</v>
      </c>
      <c r="I2773" s="184" t="s">
        <v>11392</v>
      </c>
      <c r="J2773" s="184" t="s">
        <v>11392</v>
      </c>
      <c r="K2773" s="184" t="s">
        <v>11391</v>
      </c>
      <c r="L2773" s="8">
        <v>14</v>
      </c>
      <c r="M2773" s="116"/>
      <c r="P27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&lt;tr&gt;&lt;td&gt;62011-2710&lt;/td&gt;&lt;td&gt;Stone masonry headwall for triple 600mm pipe culvert&lt;/td&gt;&lt;td&gt;Each&lt;/td&gt;&lt;td&gt;STONE MASONRY HEADWALL FOR TRIPLE 24-INCH PIPE CULVERT&lt;/td&gt;&lt;td&gt;EACH&lt;/td&gt;&lt;td&gt;0&lt;/td&gt;&lt;td&gt;3&lt;/td&gt;&lt;td&gt;N&lt;/td&gt;&lt;td&gt; &lt;/td&gt;&lt;td&gt;&lt;/td&gt;&lt;/tr&gt;</v>
      </c>
      <c r="Q2773" s="106" t="str">
        <f>IF(PayItems[[#This Row],[Date Added / Modified]]&gt;0,TEXT(PayItems[[#This Row],[Date Added / Modified]],"m/d/yyy"),"")</f>
        <v/>
      </c>
    </row>
    <row r="2774" spans="1:17" x14ac:dyDescent="0.3">
      <c r="A2774" s="6" t="s">
        <v>4000</v>
      </c>
      <c r="B2774" s="6" t="s">
        <v>4001</v>
      </c>
      <c r="C2774" s="6" t="s">
        <v>6</v>
      </c>
      <c r="D2774" s="6" t="s">
        <v>4002</v>
      </c>
      <c r="E2774" s="8" t="s">
        <v>59</v>
      </c>
      <c r="F2774" s="8">
        <v>0</v>
      </c>
      <c r="G2774" s="8">
        <v>3</v>
      </c>
      <c r="H2774" s="6" t="s">
        <v>344</v>
      </c>
      <c r="I2774" s="184" t="s">
        <v>11392</v>
      </c>
      <c r="J2774" s="184" t="s">
        <v>11392</v>
      </c>
      <c r="K2774" s="184" t="s">
        <v>11391</v>
      </c>
      <c r="L2774" s="8">
        <v>14</v>
      </c>
      <c r="M2774" s="116"/>
      <c r="P27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&lt;tr&gt;&lt;td&gt;62011-2720&lt;/td&gt;&lt;td&gt;Stone masonry headwall for triple 750mm pipe culvert&lt;/td&gt;&lt;td&gt;Each&lt;/td&gt;&lt;td&gt;STONE MASONRY HEADWALL FOR TRIPLE 30-INCH PIPE CULVERT&lt;/td&gt;&lt;td&gt;EACH&lt;/td&gt;&lt;td&gt;0&lt;/td&gt;&lt;td&gt;3&lt;/td&gt;&lt;td&gt;N&lt;/td&gt;&lt;td&gt; &lt;/td&gt;&lt;td&gt;&lt;/td&gt;&lt;/tr&gt;</v>
      </c>
      <c r="Q2774" s="106" t="str">
        <f>IF(PayItems[[#This Row],[Date Added / Modified]]&gt;0,TEXT(PayItems[[#This Row],[Date Added / Modified]],"m/d/yyy"),"")</f>
        <v/>
      </c>
    </row>
    <row r="2775" spans="1:17" x14ac:dyDescent="0.3">
      <c r="A2775" s="6" t="s">
        <v>4003</v>
      </c>
      <c r="B2775" s="6" t="s">
        <v>4004</v>
      </c>
      <c r="C2775" s="6" t="s">
        <v>6</v>
      </c>
      <c r="D2775" s="6" t="s">
        <v>4005</v>
      </c>
      <c r="E2775" s="8" t="s">
        <v>59</v>
      </c>
      <c r="F2775" s="8">
        <v>0</v>
      </c>
      <c r="G2775" s="8">
        <v>3</v>
      </c>
      <c r="H2775" s="6" t="s">
        <v>344</v>
      </c>
      <c r="I2775" s="184" t="s">
        <v>11392</v>
      </c>
      <c r="J2775" s="184" t="s">
        <v>11392</v>
      </c>
      <c r="K2775" s="184" t="s">
        <v>11391</v>
      </c>
      <c r="L2775" s="8">
        <v>14</v>
      </c>
      <c r="M2775" s="116"/>
      <c r="P27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&lt;tr&gt;&lt;td&gt;62011-2730&lt;/td&gt;&lt;td&gt;Stone masonry headwall for triple 900mm pipe culvert&lt;/td&gt;&lt;td&gt;Each&lt;/td&gt;&lt;td&gt;STONE MASONRY HEADWALL FOR TRIPLE 36-INCH PIPE CULVERT&lt;/td&gt;&lt;td&gt;EACH&lt;/td&gt;&lt;td&gt;0&lt;/td&gt;&lt;td&gt;3&lt;/td&gt;&lt;td&gt;N&lt;/td&gt;&lt;td&gt; &lt;/td&gt;&lt;td&gt;&lt;/td&gt;&lt;/tr&gt;</v>
      </c>
      <c r="Q2775" s="106" t="str">
        <f>IF(PayItems[[#This Row],[Date Added / Modified]]&gt;0,TEXT(PayItems[[#This Row],[Date Added / Modified]],"m/d/yyy"),"")</f>
        <v/>
      </c>
    </row>
    <row r="2776" spans="1:17" s="108" customFormat="1" x14ac:dyDescent="0.3">
      <c r="A2776" s="6" t="s">
        <v>4006</v>
      </c>
      <c r="B2776" s="6" t="s">
        <v>4007</v>
      </c>
      <c r="C2776" s="6" t="s">
        <v>6</v>
      </c>
      <c r="D2776" s="6" t="s">
        <v>4008</v>
      </c>
      <c r="E2776" s="8" t="s">
        <v>59</v>
      </c>
      <c r="F2776" s="8">
        <v>0</v>
      </c>
      <c r="G2776" s="8">
        <v>3</v>
      </c>
      <c r="H2776" s="6" t="s">
        <v>344</v>
      </c>
      <c r="I2776" s="184" t="s">
        <v>11392</v>
      </c>
      <c r="J2776" s="184" t="s">
        <v>11392</v>
      </c>
      <c r="K2776" s="184" t="s">
        <v>11391</v>
      </c>
      <c r="L2776" s="8">
        <v>14</v>
      </c>
      <c r="M2776" s="116"/>
      <c r="N2776" s="6"/>
      <c r="O2776" s="6"/>
      <c r="P27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&lt;tr&gt;&lt;td&gt;62011-2740&lt;/td&gt;&lt;td&gt;Stone masonry headwall for triple 1050mm pipe culvert&lt;/td&gt;&lt;td&gt;Each&lt;/td&gt;&lt;td&gt;STONE MASONRY HEADWALL FOR TRIPLE 42-INCH PIPE CULVERT&lt;/td&gt;&lt;td&gt;EACH&lt;/td&gt;&lt;td&gt;0&lt;/td&gt;&lt;td&gt;3&lt;/td&gt;&lt;td&gt;N&lt;/td&gt;&lt;td&gt; &lt;/td&gt;&lt;td&gt;&lt;/td&gt;&lt;/tr&gt;</v>
      </c>
      <c r="Q2776" s="106" t="str">
        <f>IF(PayItems[[#This Row],[Date Added / Modified]]&gt;0,TEXT(PayItems[[#This Row],[Date Added / Modified]],"m/d/yyy"),"")</f>
        <v/>
      </c>
    </row>
    <row r="2777" spans="1:17" s="108" customFormat="1" x14ac:dyDescent="0.3">
      <c r="A2777" s="6" t="s">
        <v>4009</v>
      </c>
      <c r="B2777" s="6" t="s">
        <v>4010</v>
      </c>
      <c r="C2777" s="6" t="s">
        <v>6</v>
      </c>
      <c r="D2777" s="6" t="s">
        <v>4011</v>
      </c>
      <c r="E2777" s="8" t="s">
        <v>59</v>
      </c>
      <c r="F2777" s="8">
        <v>0</v>
      </c>
      <c r="G2777" s="8">
        <v>3</v>
      </c>
      <c r="H2777" s="6" t="s">
        <v>344</v>
      </c>
      <c r="I2777" s="184" t="s">
        <v>11392</v>
      </c>
      <c r="J2777" s="184" t="s">
        <v>11392</v>
      </c>
      <c r="K2777" s="184" t="s">
        <v>11391</v>
      </c>
      <c r="L2777" s="8">
        <v>14</v>
      </c>
      <c r="M2777" s="116"/>
      <c r="N2777" s="6"/>
      <c r="O2777" s="6"/>
      <c r="P27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&lt;tr&gt;&lt;td&gt;62011-2750&lt;/td&gt;&lt;td&gt;Stone masonry headwall for triple 1200mm pipe culvert&lt;/td&gt;&lt;td&gt;Each&lt;/td&gt;&lt;td&gt;STONE MASONRY HEADWALL FOR TRIPLE 48-INCH PIPE CULVERT&lt;/td&gt;&lt;td&gt;EACH&lt;/td&gt;&lt;td&gt;0&lt;/td&gt;&lt;td&gt;3&lt;/td&gt;&lt;td&gt;N&lt;/td&gt;&lt;td&gt; &lt;/td&gt;&lt;td&gt;&lt;/td&gt;&lt;/tr&gt;</v>
      </c>
      <c r="Q2777" s="55" t="str">
        <f>IF(PayItems[[#This Row],[Date Added / Modified]]&gt;0,TEXT(PayItems[[#This Row],[Date Added / Modified]],"m/d/yyy"),"")</f>
        <v/>
      </c>
    </row>
    <row r="2778" spans="1:17" s="108" customFormat="1" x14ac:dyDescent="0.3">
      <c r="A2778" s="106" t="s">
        <v>11422</v>
      </c>
      <c r="B2778" s="106" t="s">
        <v>11417</v>
      </c>
      <c r="C2778" s="106" t="s">
        <v>6</v>
      </c>
      <c r="D2778" s="106" t="s">
        <v>11418</v>
      </c>
      <c r="E2778" s="45" t="s">
        <v>59</v>
      </c>
      <c r="F2778" s="45">
        <v>0</v>
      </c>
      <c r="G2778" s="45">
        <v>3</v>
      </c>
      <c r="H2778" s="106" t="s">
        <v>344</v>
      </c>
      <c r="I2778" s="185" t="s">
        <v>11392</v>
      </c>
      <c r="J2778" s="185" t="s">
        <v>11392</v>
      </c>
      <c r="K2778" s="185" t="s">
        <v>11391</v>
      </c>
      <c r="L2778" s="45">
        <v>14</v>
      </c>
      <c r="M2778" s="116">
        <v>45187</v>
      </c>
      <c r="N2778" s="106" t="s">
        <v>9977</v>
      </c>
      <c r="O2778" s="106"/>
      <c r="P2778"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&lt;tr&gt;&lt;td&gt;62011-3090&lt;/td&gt;&lt;td&gt;Stone masonry headwall for 1350mm equivalent diameter arch or elliptical pipe culvert&lt;/td&gt;&lt;td&gt;Each&lt;/td&gt;&lt;td&gt;STONE MASONRY HEADWALL FOR 54-INCH EQUIVALENT DIAMETER ARCH OR ELLIPTICAL PIPE CULVERT&lt;/td&gt;&lt;td&gt;EACH&lt;/td&gt;&lt;td&gt;0&lt;/td&gt;&lt;td&gt;3&lt;/td&gt;&lt;td&gt;N&lt;/td&gt;&lt;td&gt;9/18/2023&lt;/td&gt;&lt;td&gt;&lt;/td&gt;&lt;/tr&gt;</v>
      </c>
      <c r="Q2778" s="190" t="str">
        <f>IF(PayItems[[#This Row],[Date Added / Modified]]&gt;0,TEXT(PayItems[[#This Row],[Date Added / Modified]],"m/d/yyy"),"")</f>
        <v>9/18/2023</v>
      </c>
    </row>
    <row r="2779" spans="1:17" x14ac:dyDescent="0.3">
      <c r="A2779" s="106" t="s">
        <v>11423</v>
      </c>
      <c r="B2779" s="106" t="s">
        <v>11420</v>
      </c>
      <c r="C2779" s="106" t="s">
        <v>6</v>
      </c>
      <c r="D2779" s="106" t="s">
        <v>11419</v>
      </c>
      <c r="E2779" s="45" t="s">
        <v>59</v>
      </c>
      <c r="F2779" s="45">
        <v>0</v>
      </c>
      <c r="G2779" s="45">
        <v>3</v>
      </c>
      <c r="H2779" s="106" t="s">
        <v>344</v>
      </c>
      <c r="I2779" s="185" t="s">
        <v>11392</v>
      </c>
      <c r="J2779" s="185" t="s">
        <v>11392</v>
      </c>
      <c r="K2779" s="185" t="s">
        <v>11391</v>
      </c>
      <c r="L2779" s="45">
        <v>14</v>
      </c>
      <c r="M2779" s="116">
        <v>45187</v>
      </c>
      <c r="N2779" s="106" t="s">
        <v>9977</v>
      </c>
      <c r="O2779" s="106"/>
      <c r="P2779"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&lt;tr&gt;&lt;td&gt;62011-3120&lt;/td&gt;&lt;td&gt;Stone masonry headwall for 1800mm equivalent diameter arch or elliptical pipe culvert&lt;/td&gt;&lt;td&gt;Each&lt;/td&gt;&lt;td&gt;STONE MASONRY HEADWALL FOR 72-INCH EQUIVALENT DIAMETER ARCH OR ELLIPTICAL PIPE CULVERT&lt;/td&gt;&lt;td&gt;EACH&lt;/td&gt;&lt;td&gt;0&lt;/td&gt;&lt;td&gt;3&lt;/td&gt;&lt;td&gt;N&lt;/td&gt;&lt;td&gt;9/18/2023&lt;/td&gt;&lt;td&gt;&lt;/td&gt;&lt;/tr&gt;</v>
      </c>
      <c r="Q2779" s="190" t="str">
        <f>IF(PayItems[[#This Row],[Date Added / Modified]]&gt;0,TEXT(PayItems[[#This Row],[Date Added / Modified]],"m/d/yyy"),"")</f>
        <v>9/18/2023</v>
      </c>
    </row>
    <row r="2780" spans="1:17" x14ac:dyDescent="0.3">
      <c r="A2780" s="106" t="s">
        <v>11425</v>
      </c>
      <c r="B2780" s="106" t="s">
        <v>11421</v>
      </c>
      <c r="C2780" s="106" t="s">
        <v>6</v>
      </c>
      <c r="D2780" s="106" t="s">
        <v>11424</v>
      </c>
      <c r="E2780" s="45" t="s">
        <v>59</v>
      </c>
      <c r="F2780" s="45">
        <v>0</v>
      </c>
      <c r="G2780" s="45">
        <v>3</v>
      </c>
      <c r="H2780" s="106" t="s">
        <v>344</v>
      </c>
      <c r="I2780" s="185" t="s">
        <v>11392</v>
      </c>
      <c r="J2780" s="185" t="s">
        <v>11392</v>
      </c>
      <c r="K2780" s="185" t="s">
        <v>11391</v>
      </c>
      <c r="L2780" s="45">
        <v>14</v>
      </c>
      <c r="M2780" s="116">
        <v>45187</v>
      </c>
      <c r="N2780" s="106" t="s">
        <v>9977</v>
      </c>
      <c r="O2780" s="106"/>
      <c r="P2780"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&lt;tr&gt;&lt;td&gt;62011-3170&lt;/td&gt;&lt;td&gt;Stone masonry headwall for 2550mm equivalent diameter arch or elliptical pipe culvert&lt;/td&gt;&lt;td&gt;Each&lt;/td&gt;&lt;td&gt;STONE MASONRY HEADWALL FOR 102-INCH EQUIVALENT DIAMETER ARCH OR ELLIPTICAL PIPE CULVERT&lt;/td&gt;&lt;td&gt;EACH&lt;/td&gt;&lt;td&gt;0&lt;/td&gt;&lt;td&gt;3&lt;/td&gt;&lt;td&gt;N&lt;/td&gt;&lt;td&gt;9/18/2023&lt;/td&gt;&lt;td&gt;&lt;/td&gt;&lt;/tr&gt;</v>
      </c>
      <c r="Q2780" s="190" t="str">
        <f>IF(PayItems[[#This Row],[Date Added / Modified]]&gt;0,TEXT(PayItems[[#This Row],[Date Added / Modified]],"m/d/yyy"),"")</f>
        <v>9/18/2023</v>
      </c>
    </row>
    <row r="2781" spans="1:17" x14ac:dyDescent="0.3">
      <c r="A2781" s="34" t="s">
        <v>10010</v>
      </c>
      <c r="B2781" s="34" t="s">
        <v>10011</v>
      </c>
      <c r="C2781" s="34" t="s">
        <v>6</v>
      </c>
      <c r="D2781" s="34" t="s">
        <v>10012</v>
      </c>
      <c r="E2781" s="33" t="s">
        <v>59</v>
      </c>
      <c r="F2781" s="35">
        <v>0</v>
      </c>
      <c r="G2781" s="35">
        <v>3</v>
      </c>
      <c r="H2781" t="s">
        <v>344</v>
      </c>
      <c r="I2781" s="184" t="s">
        <v>11392</v>
      </c>
      <c r="J2781" s="184" t="s">
        <v>11392</v>
      </c>
      <c r="K2781" s="184" t="s">
        <v>11391</v>
      </c>
      <c r="L2781" s="8">
        <v>14</v>
      </c>
      <c r="M2781" s="119">
        <v>41898</v>
      </c>
      <c r="N2781" s="53" t="s">
        <v>9971</v>
      </c>
      <c r="O2781" s="109"/>
      <c r="P27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&lt;tr&gt;&lt;td&gt;62011-5000&lt;/td&gt;&lt;td&gt;Stone masonry pillar&lt;/td&gt;&lt;td&gt;Each&lt;/td&gt;&lt;td&gt;STONE MASONRY PILLAR&lt;/td&gt;&lt;td&gt;EACH&lt;/td&gt;&lt;td&gt;0&lt;/td&gt;&lt;td&gt;3&lt;/td&gt;&lt;td&gt;N&lt;/td&gt;&lt;td&gt;9/16/2014&lt;/td&gt;&lt;td&gt;&lt;/td&gt;&lt;/tr&gt;</v>
      </c>
      <c r="Q2781" s="106" t="str">
        <f>IF(PayItems[[#This Row],[Date Added / Modified]]&gt;0,TEXT(PayItems[[#This Row],[Date Added / Modified]],"m/d/yyy"),"")</f>
        <v>9/16/2014</v>
      </c>
    </row>
    <row r="2782" spans="1:17" x14ac:dyDescent="0.3">
      <c r="A2782" s="34" t="s">
        <v>10067</v>
      </c>
      <c r="B2782" s="34" t="s">
        <v>10068</v>
      </c>
      <c r="C2782" s="34" t="s">
        <v>6</v>
      </c>
      <c r="D2782" s="34" t="s">
        <v>10069</v>
      </c>
      <c r="E2782" s="33" t="s">
        <v>59</v>
      </c>
      <c r="F2782" s="35">
        <v>0</v>
      </c>
      <c r="G2782" s="35">
        <v>3</v>
      </c>
      <c r="H2782" t="s">
        <v>344</v>
      </c>
      <c r="I2782" s="184" t="s">
        <v>11392</v>
      </c>
      <c r="J2782" s="184" t="s">
        <v>11392</v>
      </c>
      <c r="K2782" s="184" t="s">
        <v>11391</v>
      </c>
      <c r="L2782" s="8">
        <v>14</v>
      </c>
      <c r="M2782" s="119">
        <v>41981</v>
      </c>
      <c r="N2782" s="53" t="s">
        <v>9962</v>
      </c>
      <c r="O2782" s="109"/>
      <c r="P27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&lt;tr&gt;&lt;td&gt;62011-5100&lt;/td&gt;&lt;td&gt;Stone masonry cap&lt;/td&gt;&lt;td&gt;Each&lt;/td&gt;&lt;td&gt;STONE MASONRY CAP&lt;/td&gt;&lt;td&gt;EACH&lt;/td&gt;&lt;td&gt;0&lt;/td&gt;&lt;td&gt;3&lt;/td&gt;&lt;td&gt;N&lt;/td&gt;&lt;td&gt;12/8/2014&lt;/td&gt;&lt;td&gt;&lt;/td&gt;&lt;/tr&gt;</v>
      </c>
      <c r="Q2782" s="106" t="str">
        <f>IF(PayItems[[#This Row],[Date Added / Modified]]&gt;0,TEXT(PayItems[[#This Row],[Date Added / Modified]],"m/d/yyy"),"")</f>
        <v>12/8/2014</v>
      </c>
    </row>
    <row r="2783" spans="1:17" x14ac:dyDescent="0.3">
      <c r="A2783" s="6" t="s">
        <v>4012</v>
      </c>
      <c r="B2783" s="6" t="s">
        <v>4013</v>
      </c>
      <c r="C2783" s="6" t="s">
        <v>113</v>
      </c>
      <c r="D2783" s="6" t="s">
        <v>4014</v>
      </c>
      <c r="E2783" s="8" t="s">
        <v>65</v>
      </c>
      <c r="F2783" s="8">
        <v>0</v>
      </c>
      <c r="G2783" s="8">
        <v>3</v>
      </c>
      <c r="H2783" s="6" t="s">
        <v>344</v>
      </c>
      <c r="I2783" s="184" t="s">
        <v>11392</v>
      </c>
      <c r="J2783" s="184" t="s">
        <v>11392</v>
      </c>
      <c r="K2783" s="184" t="s">
        <v>11391</v>
      </c>
      <c r="L2783" s="8">
        <v>14</v>
      </c>
      <c r="M2783" s="116"/>
      <c r="P27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&lt;tr&gt;&lt;td&gt;62012-1000&lt;/td&gt;&lt;td&gt;Stone masonry wall&lt;/td&gt;&lt;td&gt;m3&lt;/td&gt;&lt;td&gt;STONE MASONRY WALL&lt;/td&gt;&lt;td&gt;CUYD&lt;/td&gt;&lt;td&gt;0&lt;/td&gt;&lt;td&gt;3&lt;/td&gt;&lt;td&gt;N&lt;/td&gt;&lt;td&gt; &lt;/td&gt;&lt;td&gt;&lt;/td&gt;&lt;/tr&gt;</v>
      </c>
      <c r="Q2783" s="106" t="str">
        <f>IF(PayItems[[#This Row],[Date Added / Modified]]&gt;0,TEXT(PayItems[[#This Row],[Date Added / Modified]],"m/d/yyy"),"")</f>
        <v/>
      </c>
    </row>
    <row r="2784" spans="1:17" x14ac:dyDescent="0.3">
      <c r="A2784" s="6" t="s">
        <v>4015</v>
      </c>
      <c r="B2784" s="6" t="s">
        <v>4016</v>
      </c>
      <c r="C2784" s="6" t="s">
        <v>113</v>
      </c>
      <c r="D2784" s="6" t="s">
        <v>4017</v>
      </c>
      <c r="E2784" s="8" t="s">
        <v>65</v>
      </c>
      <c r="F2784" s="8">
        <v>0</v>
      </c>
      <c r="G2784" s="8">
        <v>3</v>
      </c>
      <c r="H2784" s="6" t="s">
        <v>344</v>
      </c>
      <c r="I2784" s="184" t="s">
        <v>11392</v>
      </c>
      <c r="J2784" s="184" t="s">
        <v>11392</v>
      </c>
      <c r="K2784" s="184" t="s">
        <v>11391</v>
      </c>
      <c r="L2784" s="8">
        <v>14</v>
      </c>
      <c r="M2784" s="116"/>
      <c r="P27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&lt;tr&gt;&lt;td&gt;62012-2000&lt;/td&gt;&lt;td&gt;Stone masonry sign base&lt;/td&gt;&lt;td&gt;m3&lt;/td&gt;&lt;td&gt;STONE MASONRY SIGN BASE&lt;/td&gt;&lt;td&gt;CUYD&lt;/td&gt;&lt;td&gt;0&lt;/td&gt;&lt;td&gt;3&lt;/td&gt;&lt;td&gt;N&lt;/td&gt;&lt;td&gt; &lt;/td&gt;&lt;td&gt;&lt;/td&gt;&lt;/tr&gt;</v>
      </c>
      <c r="Q2784" s="106" t="str">
        <f>IF(PayItems[[#This Row],[Date Added / Modified]]&gt;0,TEXT(PayItems[[#This Row],[Date Added / Modified]],"m/d/yyy"),"")</f>
        <v/>
      </c>
    </row>
    <row r="2785" spans="1:17" x14ac:dyDescent="0.3">
      <c r="A2785" s="6" t="s">
        <v>4018</v>
      </c>
      <c r="B2785" s="6" t="s">
        <v>4019</v>
      </c>
      <c r="C2785" s="6" t="s">
        <v>113</v>
      </c>
      <c r="D2785" s="6" t="s">
        <v>4020</v>
      </c>
      <c r="E2785" s="8" t="s">
        <v>65</v>
      </c>
      <c r="F2785" s="8">
        <v>0</v>
      </c>
      <c r="G2785" s="8">
        <v>3</v>
      </c>
      <c r="H2785" s="6" t="s">
        <v>344</v>
      </c>
      <c r="I2785" s="184" t="s">
        <v>11392</v>
      </c>
      <c r="J2785" s="184" t="s">
        <v>11392</v>
      </c>
      <c r="K2785" s="184" t="s">
        <v>11391</v>
      </c>
      <c r="L2785" s="8">
        <v>14</v>
      </c>
      <c r="M2785" s="116"/>
      <c r="P27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&lt;tr&gt;&lt;td&gt;62012-3000&lt;/td&gt;&lt;td&gt;Stone masonry headwall for box culvert&lt;/td&gt;&lt;td&gt;m3&lt;/td&gt;&lt;td&gt;STONE MASONRY HEADWALL FOR BOX CULVERT&lt;/td&gt;&lt;td&gt;CUYD&lt;/td&gt;&lt;td&gt;0&lt;/td&gt;&lt;td&gt;3&lt;/td&gt;&lt;td&gt;N&lt;/td&gt;&lt;td&gt; &lt;/td&gt;&lt;td&gt;&lt;/td&gt;&lt;/tr&gt;</v>
      </c>
      <c r="Q2785" s="106" t="str">
        <f>IF(PayItems[[#This Row],[Date Added / Modified]]&gt;0,TEXT(PayItems[[#This Row],[Date Added / Modified]],"m/d/yyy"),"")</f>
        <v/>
      </c>
    </row>
    <row r="2786" spans="1:17" x14ac:dyDescent="0.3">
      <c r="A2786" s="6" t="s">
        <v>4021</v>
      </c>
      <c r="B2786" s="6" t="s">
        <v>4022</v>
      </c>
      <c r="C2786" s="6" t="s">
        <v>109</v>
      </c>
      <c r="D2786" s="6" t="s">
        <v>4023</v>
      </c>
      <c r="E2786" s="8" t="s">
        <v>62</v>
      </c>
      <c r="F2786" s="8">
        <v>0</v>
      </c>
      <c r="G2786" s="8">
        <v>3</v>
      </c>
      <c r="H2786" s="6" t="s">
        <v>344</v>
      </c>
      <c r="I2786" s="184" t="s">
        <v>11392</v>
      </c>
      <c r="J2786" s="184" t="s">
        <v>11392</v>
      </c>
      <c r="K2786" s="184" t="s">
        <v>11391</v>
      </c>
      <c r="L2786" s="8">
        <v>14</v>
      </c>
      <c r="M2786" s="116"/>
      <c r="P27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&lt;tr&gt;&lt;td&gt;62013-1000&lt;/td&gt;&lt;td&gt;Stone masonry apron&lt;/td&gt;&lt;td&gt;m2&lt;/td&gt;&lt;td&gt;STONE MASONRY APRON&lt;/td&gt;&lt;td&gt;SQYD&lt;/td&gt;&lt;td&gt;0&lt;/td&gt;&lt;td&gt;3&lt;/td&gt;&lt;td&gt;N&lt;/td&gt;&lt;td&gt; &lt;/td&gt;&lt;td&gt;&lt;/td&gt;&lt;/tr&gt;</v>
      </c>
      <c r="Q2786" s="106" t="str">
        <f>IF(PayItems[[#This Row],[Date Added / Modified]]&gt;0,TEXT(PayItems[[#This Row],[Date Added / Modified]],"m/d/yyy"),"")</f>
        <v/>
      </c>
    </row>
    <row r="2787" spans="1:17" x14ac:dyDescent="0.3">
      <c r="A2787" s="6" t="s">
        <v>4024</v>
      </c>
      <c r="B2787" s="6" t="s">
        <v>4013</v>
      </c>
      <c r="C2787" s="6" t="s">
        <v>109</v>
      </c>
      <c r="D2787" s="6" t="s">
        <v>4014</v>
      </c>
      <c r="E2787" s="8" t="s">
        <v>62</v>
      </c>
      <c r="F2787" s="8">
        <v>0</v>
      </c>
      <c r="G2787" s="8">
        <v>3</v>
      </c>
      <c r="H2787" s="6" t="s">
        <v>344</v>
      </c>
      <c r="I2787" s="184" t="s">
        <v>11392</v>
      </c>
      <c r="J2787" s="184" t="s">
        <v>11392</v>
      </c>
      <c r="K2787" s="184" t="s">
        <v>11391</v>
      </c>
      <c r="L2787" s="8">
        <v>14</v>
      </c>
      <c r="M2787" s="116"/>
      <c r="P27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&lt;tr&gt;&lt;td&gt;62013-2000&lt;/td&gt;&lt;td&gt;Stone masonry wall&lt;/td&gt;&lt;td&gt;m2&lt;/td&gt;&lt;td&gt;STONE MASONRY WALL&lt;/td&gt;&lt;td&gt;SQYD&lt;/td&gt;&lt;td&gt;0&lt;/td&gt;&lt;td&gt;3&lt;/td&gt;&lt;td&gt;N&lt;/td&gt;&lt;td&gt; &lt;/td&gt;&lt;td&gt;&lt;/td&gt;&lt;/tr&gt;</v>
      </c>
      <c r="Q2787" s="106" t="str">
        <f>IF(PayItems[[#This Row],[Date Added / Modified]]&gt;0,TEXT(PayItems[[#This Row],[Date Added / Modified]],"m/d/yyy"),"")</f>
        <v/>
      </c>
    </row>
    <row r="2788" spans="1:17" x14ac:dyDescent="0.3">
      <c r="A2788" s="6" t="s">
        <v>4025</v>
      </c>
      <c r="B2788" s="6" t="s">
        <v>37</v>
      </c>
      <c r="C2788" s="6" t="s">
        <v>85</v>
      </c>
      <c r="D2788" s="6" t="s">
        <v>4026</v>
      </c>
      <c r="E2788" s="8" t="s">
        <v>85</v>
      </c>
      <c r="F2788" s="8">
        <v>0</v>
      </c>
      <c r="G2788" s="8">
        <v>3</v>
      </c>
      <c r="H2788" s="6" t="s">
        <v>344</v>
      </c>
      <c r="I2788" s="184" t="s">
        <v>11392</v>
      </c>
      <c r="J2788" s="184" t="s">
        <v>11392</v>
      </c>
      <c r="K2788" s="184" t="s">
        <v>11391</v>
      </c>
      <c r="L2788" s="8">
        <v>14</v>
      </c>
      <c r="M2788" s="116"/>
      <c r="P27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&lt;tr&gt;&lt;td&gt;62014-0000&lt;/td&gt;&lt;td&gt;Sample wall&lt;/td&gt;&lt;td&gt;LPSM&lt;/td&gt;&lt;td&gt;SAMPLE WALL&lt;/td&gt;&lt;td&gt;LPSM&lt;/td&gt;&lt;td&gt;0&lt;/td&gt;&lt;td&gt;3&lt;/td&gt;&lt;td&gt;N&lt;/td&gt;&lt;td&gt; &lt;/td&gt;&lt;td&gt;&lt;/td&gt;&lt;/tr&gt;</v>
      </c>
      <c r="Q2788" s="106" t="str">
        <f>IF(PayItems[[#This Row],[Date Added / Modified]]&gt;0,TEXT(PayItems[[#This Row],[Date Added / Modified]],"m/d/yyy"),"")</f>
        <v/>
      </c>
    </row>
    <row r="2789" spans="1:17" x14ac:dyDescent="0.3">
      <c r="A2789" s="6" t="s">
        <v>4027</v>
      </c>
      <c r="B2789" s="6" t="s">
        <v>4028</v>
      </c>
      <c r="C2789" s="6" t="s">
        <v>113</v>
      </c>
      <c r="D2789" s="6" t="s">
        <v>4029</v>
      </c>
      <c r="E2789" s="8" t="s">
        <v>65</v>
      </c>
      <c r="F2789" s="8">
        <v>0</v>
      </c>
      <c r="G2789" s="8">
        <v>3</v>
      </c>
      <c r="H2789" s="6" t="s">
        <v>344</v>
      </c>
      <c r="I2789" s="184" t="s">
        <v>11392</v>
      </c>
      <c r="J2789" s="184" t="s">
        <v>11392</v>
      </c>
      <c r="K2789" s="184" t="s">
        <v>11391</v>
      </c>
      <c r="L2789" s="8">
        <v>14</v>
      </c>
      <c r="M2789" s="116"/>
      <c r="P27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&lt;tr&gt;&lt;td&gt;62015-1000&lt;/td&gt;&lt;td&gt;Masonry, brick, wall&lt;/td&gt;&lt;td&gt;m3&lt;/td&gt;&lt;td&gt;MASONRY, BRICK, WALL&lt;/td&gt;&lt;td&gt;CUYD&lt;/td&gt;&lt;td&gt;0&lt;/td&gt;&lt;td&gt;3&lt;/td&gt;&lt;td&gt;N&lt;/td&gt;&lt;td&gt; &lt;/td&gt;&lt;td&gt;&lt;/td&gt;&lt;/tr&gt;</v>
      </c>
      <c r="Q2789" s="106" t="str">
        <f>IF(PayItems[[#This Row],[Date Added / Modified]]&gt;0,TEXT(PayItems[[#This Row],[Date Added / Modified]],"m/d/yyy"),"")</f>
        <v/>
      </c>
    </row>
    <row r="2790" spans="1:17" x14ac:dyDescent="0.3">
      <c r="A2790" s="6" t="s">
        <v>4030</v>
      </c>
      <c r="B2790" s="6" t="s">
        <v>4028</v>
      </c>
      <c r="C2790" s="6" t="s">
        <v>109</v>
      </c>
      <c r="D2790" s="6" t="s">
        <v>4029</v>
      </c>
      <c r="E2790" s="8" t="s">
        <v>62</v>
      </c>
      <c r="F2790" s="8">
        <v>0</v>
      </c>
      <c r="G2790" s="8">
        <v>3</v>
      </c>
      <c r="H2790" s="6" t="s">
        <v>344</v>
      </c>
      <c r="I2790" s="184" t="s">
        <v>11392</v>
      </c>
      <c r="J2790" s="184" t="s">
        <v>11392</v>
      </c>
      <c r="K2790" s="184" t="s">
        <v>11391</v>
      </c>
      <c r="L2790" s="8">
        <v>14</v>
      </c>
      <c r="M2790" s="116"/>
      <c r="P27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&lt;tr&gt;&lt;td&gt;62016-1000&lt;/td&gt;&lt;td&gt;Masonry, brick, wall&lt;/td&gt;&lt;td&gt;m2&lt;/td&gt;&lt;td&gt;MASONRY, BRICK, WALL&lt;/td&gt;&lt;td&gt;SQYD&lt;/td&gt;&lt;td&gt;0&lt;/td&gt;&lt;td&gt;3&lt;/td&gt;&lt;td&gt;N&lt;/td&gt;&lt;td&gt; &lt;/td&gt;&lt;td&gt;&lt;/td&gt;&lt;/tr&gt;</v>
      </c>
      <c r="Q2790" s="106" t="str">
        <f>IF(PayItems[[#This Row],[Date Added / Modified]]&gt;0,TEXT(PayItems[[#This Row],[Date Added / Modified]],"m/d/yyy"),"")</f>
        <v/>
      </c>
    </row>
    <row r="2791" spans="1:17" x14ac:dyDescent="0.3">
      <c r="A2791" s="106" t="s">
        <v>11227</v>
      </c>
      <c r="B2791" s="106" t="s">
        <v>11229</v>
      </c>
      <c r="C2791" s="88" t="s">
        <v>6</v>
      </c>
      <c r="D2791" s="106" t="s">
        <v>11228</v>
      </c>
      <c r="E2791" s="104" t="s">
        <v>59</v>
      </c>
      <c r="F2791" s="104">
        <v>0</v>
      </c>
      <c r="G2791" s="104">
        <v>3</v>
      </c>
      <c r="H2791" s="88" t="s">
        <v>344</v>
      </c>
      <c r="I2791" s="184" t="s">
        <v>11392</v>
      </c>
      <c r="J2791" s="184" t="s">
        <v>11392</v>
      </c>
      <c r="K2791" s="184" t="s">
        <v>11391</v>
      </c>
      <c r="L2791" s="104">
        <v>14</v>
      </c>
      <c r="M2791" s="116">
        <v>43955</v>
      </c>
      <c r="N2791" s="106" t="s">
        <v>9962</v>
      </c>
      <c r="O2791" s="88"/>
      <c r="P27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&lt;tr&gt;&lt;td&gt;62017-0200&lt;/td&gt;&lt;td&gt;Dry stacked stone masonry headwall for 375mm pipe culvert&lt;/td&gt;&lt;td&gt;Each&lt;/td&gt;&lt;td&gt;DRY STACKED STONE MASONRY HEADWALL FOR 15-INCH PIPE CULVERT&lt;/td&gt;&lt;td&gt;EACH&lt;/td&gt;&lt;td&gt;0&lt;/td&gt;&lt;td&gt;3&lt;/td&gt;&lt;td&gt;N&lt;/td&gt;&lt;td&gt;5/4/2020&lt;/td&gt;&lt;td&gt;&lt;/td&gt;&lt;/tr&gt;</v>
      </c>
      <c r="Q2791" s="106" t="str">
        <f>IF(PayItems[[#This Row],[Date Added / Modified]]&gt;0,TEXT(PayItems[[#This Row],[Date Added / Modified]],"m/d/yyy"),"")</f>
        <v>5/4/2020</v>
      </c>
    </row>
    <row r="2792" spans="1:17" x14ac:dyDescent="0.3">
      <c r="A2792" s="6" t="s">
        <v>4031</v>
      </c>
      <c r="B2792" s="6" t="s">
        <v>4032</v>
      </c>
      <c r="C2792" s="6" t="s">
        <v>6</v>
      </c>
      <c r="D2792" s="6" t="s">
        <v>4033</v>
      </c>
      <c r="E2792" s="8" t="s">
        <v>59</v>
      </c>
      <c r="F2792" s="8">
        <v>0</v>
      </c>
      <c r="G2792" s="8">
        <v>3</v>
      </c>
      <c r="H2792" s="6" t="s">
        <v>344</v>
      </c>
      <c r="I2792" s="184" t="s">
        <v>11392</v>
      </c>
      <c r="J2792" s="184" t="s">
        <v>11392</v>
      </c>
      <c r="K2792" s="184" t="s">
        <v>11391</v>
      </c>
      <c r="L2792" s="8">
        <v>14</v>
      </c>
      <c r="M2792" s="116"/>
      <c r="P27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&lt;tr&gt;&lt;td&gt;62017-0300&lt;/td&gt;&lt;td&gt;Dry stacked stone masonry headwall for 450mm pipe culvert&lt;/td&gt;&lt;td&gt;Each&lt;/td&gt;&lt;td&gt;DRY STACKED STONE MASONRY HEADWALL FOR 18-INCH PIPE CULVERT&lt;/td&gt;&lt;td&gt;EACH&lt;/td&gt;&lt;td&gt;0&lt;/td&gt;&lt;td&gt;3&lt;/td&gt;&lt;td&gt;N&lt;/td&gt;&lt;td&gt; &lt;/td&gt;&lt;td&gt;&lt;/td&gt;&lt;/tr&gt;</v>
      </c>
      <c r="Q2792" s="106" t="str">
        <f>IF(PayItems[[#This Row],[Date Added / Modified]]&gt;0,TEXT(PayItems[[#This Row],[Date Added / Modified]],"m/d/yyy"),"")</f>
        <v/>
      </c>
    </row>
    <row r="2793" spans="1:17" x14ac:dyDescent="0.3">
      <c r="A2793" s="6" t="s">
        <v>4034</v>
      </c>
      <c r="B2793" s="6" t="s">
        <v>4035</v>
      </c>
      <c r="C2793" s="6" t="s">
        <v>6</v>
      </c>
      <c r="D2793" s="6" t="s">
        <v>4036</v>
      </c>
      <c r="E2793" s="8" t="s">
        <v>59</v>
      </c>
      <c r="F2793" s="8">
        <v>0</v>
      </c>
      <c r="G2793" s="8">
        <v>3</v>
      </c>
      <c r="H2793" s="6" t="s">
        <v>344</v>
      </c>
      <c r="I2793" s="184" t="s">
        <v>11392</v>
      </c>
      <c r="J2793" s="184" t="s">
        <v>11392</v>
      </c>
      <c r="K2793" s="184" t="s">
        <v>11391</v>
      </c>
      <c r="L2793" s="8">
        <v>14</v>
      </c>
      <c r="M2793" s="116"/>
      <c r="P27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&lt;tr&gt;&lt;td&gt;62017-0500&lt;/td&gt;&lt;td&gt;Dry stacked stone masonry headwall for 600mm pipe culvert&lt;/td&gt;&lt;td&gt;Each&lt;/td&gt;&lt;td&gt;DRY STACKED STONE MASONRY HEADWALL FOR 24-INCH PIPE CULVERT&lt;/td&gt;&lt;td&gt;EACH&lt;/td&gt;&lt;td&gt;0&lt;/td&gt;&lt;td&gt;3&lt;/td&gt;&lt;td&gt;N&lt;/td&gt;&lt;td&gt; &lt;/td&gt;&lt;td&gt;&lt;/td&gt;&lt;/tr&gt;</v>
      </c>
      <c r="Q2793" s="106" t="str">
        <f>IF(PayItems[[#This Row],[Date Added / Modified]]&gt;0,TEXT(PayItems[[#This Row],[Date Added / Modified]],"m/d/yyy"),"")</f>
        <v/>
      </c>
    </row>
    <row r="2794" spans="1:17" x14ac:dyDescent="0.3">
      <c r="A2794" s="6" t="s">
        <v>8607</v>
      </c>
      <c r="B2794" s="6" t="s">
        <v>8608</v>
      </c>
      <c r="C2794" s="6" t="s">
        <v>6</v>
      </c>
      <c r="D2794" s="6" t="s">
        <v>8609</v>
      </c>
      <c r="E2794" s="8" t="s">
        <v>59</v>
      </c>
      <c r="F2794" s="8">
        <v>0</v>
      </c>
      <c r="G2794" s="8">
        <v>3</v>
      </c>
      <c r="H2794" s="6" t="s">
        <v>344</v>
      </c>
      <c r="I2794" s="184" t="s">
        <v>11392</v>
      </c>
      <c r="J2794" s="184" t="s">
        <v>11392</v>
      </c>
      <c r="K2794" s="184" t="s">
        <v>11391</v>
      </c>
      <c r="L2794" s="8">
        <v>14</v>
      </c>
      <c r="M2794" s="116"/>
      <c r="P27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&lt;tr&gt;&lt;td&gt;62017-0600&lt;/td&gt;&lt;td&gt;Dry stacked stone masonry headwall for 750mm pipe culvert&lt;/td&gt;&lt;td&gt;Each&lt;/td&gt;&lt;td&gt;DRY STACKED STONE MASONRY HEADWALL FOR 30-INCH PIPE CULVERT&lt;/td&gt;&lt;td&gt;EACH&lt;/td&gt;&lt;td&gt;0&lt;/td&gt;&lt;td&gt;3&lt;/td&gt;&lt;td&gt;N&lt;/td&gt;&lt;td&gt; &lt;/td&gt;&lt;td&gt;&lt;/td&gt;&lt;/tr&gt;</v>
      </c>
      <c r="Q2794" s="106" t="str">
        <f>IF(PayItems[[#This Row],[Date Added / Modified]]&gt;0,TEXT(PayItems[[#This Row],[Date Added / Modified]],"m/d/yyy"),"")</f>
        <v/>
      </c>
    </row>
    <row r="2795" spans="1:17" x14ac:dyDescent="0.3">
      <c r="A2795" s="6" t="s">
        <v>4037</v>
      </c>
      <c r="B2795" s="6" t="s">
        <v>4038</v>
      </c>
      <c r="C2795" s="6" t="s">
        <v>6</v>
      </c>
      <c r="D2795" s="6" t="s">
        <v>4039</v>
      </c>
      <c r="E2795" s="8" t="s">
        <v>59</v>
      </c>
      <c r="F2795" s="8">
        <v>0</v>
      </c>
      <c r="G2795" s="8">
        <v>3</v>
      </c>
      <c r="H2795" s="6" t="s">
        <v>344</v>
      </c>
      <c r="I2795" s="184" t="s">
        <v>11392</v>
      </c>
      <c r="J2795" s="184" t="s">
        <v>11392</v>
      </c>
      <c r="K2795" s="184" t="s">
        <v>11391</v>
      </c>
      <c r="L2795" s="8">
        <v>14</v>
      </c>
      <c r="M2795" s="116"/>
      <c r="P27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&lt;tr&gt;&lt;td&gt;62017-0700&lt;/td&gt;&lt;td&gt;Dry stacked stone masonry headwall for 900mm pipe culvert&lt;/td&gt;&lt;td&gt;Each&lt;/td&gt;&lt;td&gt;DRY STACKED STONE MASONRY HEADWALL FOR 36-INCH PIPE CULVERT&lt;/td&gt;&lt;td&gt;EACH&lt;/td&gt;&lt;td&gt;0&lt;/td&gt;&lt;td&gt;3&lt;/td&gt;&lt;td&gt;N&lt;/td&gt;&lt;td&gt; &lt;/td&gt;&lt;td&gt;&lt;/td&gt;&lt;/tr&gt;</v>
      </c>
      <c r="Q2795" s="106" t="str">
        <f>IF(PayItems[[#This Row],[Date Added / Modified]]&gt;0,TEXT(PayItems[[#This Row],[Date Added / Modified]],"m/d/yyy"),"")</f>
        <v/>
      </c>
    </row>
    <row r="2796" spans="1:17" x14ac:dyDescent="0.3">
      <c r="A2796" s="106" t="s">
        <v>11050</v>
      </c>
      <c r="B2796" s="106" t="s">
        <v>11052</v>
      </c>
      <c r="C2796" s="88" t="s">
        <v>6</v>
      </c>
      <c r="D2796" s="106" t="s">
        <v>11051</v>
      </c>
      <c r="E2796" s="104" t="s">
        <v>59</v>
      </c>
      <c r="F2796" s="104">
        <v>0</v>
      </c>
      <c r="G2796" s="104">
        <v>3</v>
      </c>
      <c r="H2796" s="88" t="s">
        <v>344</v>
      </c>
      <c r="I2796" s="184" t="s">
        <v>11392</v>
      </c>
      <c r="J2796" s="184" t="s">
        <v>11392</v>
      </c>
      <c r="K2796" s="184" t="s">
        <v>11391</v>
      </c>
      <c r="L2796" s="104">
        <v>14</v>
      </c>
      <c r="M2796" s="116">
        <v>43389</v>
      </c>
      <c r="N2796" s="106" t="s">
        <v>9962</v>
      </c>
      <c r="O2796" s="88"/>
      <c r="P27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&lt;tr&gt;&lt;td&gt;62017-0800&lt;/td&gt;&lt;td&gt;Dry stacked stone masonry headwall for 1050mm pipe culvert&lt;/td&gt;&lt;td&gt;Each&lt;/td&gt;&lt;td&gt;DRY STACKED STONE MASONRY HEADWALL FOR 42-INCH PIPE CULVERT&lt;/td&gt;&lt;td&gt;EACH&lt;/td&gt;&lt;td&gt;0&lt;/td&gt;&lt;td&gt;3&lt;/td&gt;&lt;td&gt;N&lt;/td&gt;&lt;td&gt;10/16/2018&lt;/td&gt;&lt;td&gt;&lt;/td&gt;&lt;/tr&gt;</v>
      </c>
      <c r="Q2796" s="106" t="str">
        <f>IF(PayItems[[#This Row],[Date Added / Modified]]&gt;0,TEXT(PayItems[[#This Row],[Date Added / Modified]],"m/d/yyy"),"")</f>
        <v>10/16/2018</v>
      </c>
    </row>
    <row r="2797" spans="1:17" s="88" customFormat="1" x14ac:dyDescent="0.3">
      <c r="A2797" s="6" t="s">
        <v>4040</v>
      </c>
      <c r="B2797" s="6" t="s">
        <v>4041</v>
      </c>
      <c r="C2797" s="6" t="s">
        <v>6</v>
      </c>
      <c r="D2797" s="6" t="s">
        <v>4042</v>
      </c>
      <c r="E2797" s="8" t="s">
        <v>59</v>
      </c>
      <c r="F2797" s="8">
        <v>0</v>
      </c>
      <c r="G2797" s="8">
        <v>3</v>
      </c>
      <c r="H2797" s="6" t="s">
        <v>344</v>
      </c>
      <c r="I2797" s="184" t="s">
        <v>11392</v>
      </c>
      <c r="J2797" s="184" t="s">
        <v>11392</v>
      </c>
      <c r="K2797" s="184" t="s">
        <v>11391</v>
      </c>
      <c r="L2797" s="8">
        <v>14</v>
      </c>
      <c r="M2797" s="116"/>
      <c r="N2797" s="6"/>
      <c r="O2797" s="6"/>
      <c r="P27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&lt;tr&gt;&lt;td&gt;62017-0900&lt;/td&gt;&lt;td&gt;Dry stacked stone masonry headwall for 1200mm pipe culvert&lt;/td&gt;&lt;td&gt;Each&lt;/td&gt;&lt;td&gt;DRY STACKED STONE MASONRY HEADWALL FOR 48-INCH PIPE CULVERT&lt;/td&gt;&lt;td&gt;EACH&lt;/td&gt;&lt;td&gt;0&lt;/td&gt;&lt;td&gt;3&lt;/td&gt;&lt;td&gt;N&lt;/td&gt;&lt;td&gt; &lt;/td&gt;&lt;td&gt;&lt;/td&gt;&lt;/tr&gt;</v>
      </c>
      <c r="Q2797" s="106" t="str">
        <f>IF(PayItems[[#This Row],[Date Added / Modified]]&gt;0,TEXT(PayItems[[#This Row],[Date Added / Modified]],"m/d/yyy"),"")</f>
        <v/>
      </c>
    </row>
    <row r="2798" spans="1:17" s="88" customFormat="1" x14ac:dyDescent="0.3">
      <c r="A2798" s="6" t="s">
        <v>4043</v>
      </c>
      <c r="B2798" s="6" t="s">
        <v>4044</v>
      </c>
      <c r="C2798" s="6" t="s">
        <v>6</v>
      </c>
      <c r="D2798" s="6" t="s">
        <v>4045</v>
      </c>
      <c r="E2798" s="8" t="s">
        <v>59</v>
      </c>
      <c r="F2798" s="8">
        <v>0</v>
      </c>
      <c r="G2798" s="8">
        <v>3</v>
      </c>
      <c r="H2798" s="6" t="s">
        <v>344</v>
      </c>
      <c r="I2798" s="184" t="s">
        <v>11392</v>
      </c>
      <c r="J2798" s="184" t="s">
        <v>11392</v>
      </c>
      <c r="K2798" s="184" t="s">
        <v>11391</v>
      </c>
      <c r="L2798" s="8">
        <v>14</v>
      </c>
      <c r="M2798" s="116"/>
      <c r="N2798" s="6"/>
      <c r="O2798" s="6"/>
      <c r="P27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&lt;tr&gt;&lt;td&gt;62017-3000&lt;/td&gt;&lt;td&gt;Dry stacked stone masonry headwall for box culvert&lt;/td&gt;&lt;td&gt;Each&lt;/td&gt;&lt;td&gt;DRY STACKED STONE MASONRY HEADWALL FOR BOX CULVERT&lt;/td&gt;&lt;td&gt;EACH&lt;/td&gt;&lt;td&gt;0&lt;/td&gt;&lt;td&gt;3&lt;/td&gt;&lt;td&gt;N&lt;/td&gt;&lt;td&gt; &lt;/td&gt;&lt;td&gt;&lt;/td&gt;&lt;/tr&gt;</v>
      </c>
      <c r="Q2798" s="106" t="str">
        <f>IF(PayItems[[#This Row],[Date Added / Modified]]&gt;0,TEXT(PayItems[[#This Row],[Date Added / Modified]],"m/d/yyy"),"")</f>
        <v/>
      </c>
    </row>
    <row r="2799" spans="1:17" x14ac:dyDescent="0.3">
      <c r="A2799" s="88" t="s">
        <v>11374</v>
      </c>
      <c r="B2799" s="88" t="s">
        <v>11377</v>
      </c>
      <c r="C2799" s="88" t="s">
        <v>6</v>
      </c>
      <c r="D2799" s="88" t="s">
        <v>11378</v>
      </c>
      <c r="E2799" s="104" t="s">
        <v>59</v>
      </c>
      <c r="F2799" s="104">
        <v>0</v>
      </c>
      <c r="G2799" s="104">
        <v>3</v>
      </c>
      <c r="H2799" s="88" t="s">
        <v>344</v>
      </c>
      <c r="I2799" s="184" t="s">
        <v>11392</v>
      </c>
      <c r="J2799" s="184" t="s">
        <v>11392</v>
      </c>
      <c r="K2799" s="184" t="s">
        <v>11391</v>
      </c>
      <c r="L2799" s="104">
        <v>14</v>
      </c>
      <c r="M2799" s="116">
        <v>44627</v>
      </c>
      <c r="N2799" s="88" t="s">
        <v>9977</v>
      </c>
      <c r="O2799" s="88"/>
      <c r="P2799"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&lt;tr&gt;&lt;td&gt;62018-0700&lt;/td&gt;&lt;td&gt;Dry stacked stone masonry headwall for 900mm equivalent diameter arch or elliptical pipe culvert&lt;/td&gt;&lt;td&gt;Each&lt;/td&gt;&lt;td&gt;DRY STACKED STONE MASONRY HEADWALL FOR 36-INCH EQUIVALENT DIAMETER ARCH OR ELLIPTICAL PIPE CULVERT&lt;/td&gt;&lt;td&gt;EACH&lt;/td&gt;&lt;td&gt;0&lt;/td&gt;&lt;td&gt;3&lt;/td&gt;&lt;td&gt;N&lt;/td&gt;&lt;td&gt;3/7/2022&lt;/td&gt;&lt;td&gt;&lt;/td&gt;&lt;/tr&gt;</v>
      </c>
      <c r="Q2799" s="106" t="str">
        <f>IF(PayItems[[#This Row],[Date Added / Modified]]&gt;0,TEXT(PayItems[[#This Row],[Date Added / Modified]],"m/d/yyy"),"")</f>
        <v>3/7/2022</v>
      </c>
    </row>
    <row r="2800" spans="1:17" x14ac:dyDescent="0.3">
      <c r="A2800" s="88" t="s">
        <v>11375</v>
      </c>
      <c r="B2800" s="88" t="s">
        <v>11376</v>
      </c>
      <c r="C2800" s="88" t="s">
        <v>6</v>
      </c>
      <c r="D2800" s="88" t="s">
        <v>11379</v>
      </c>
      <c r="E2800" s="104" t="s">
        <v>59</v>
      </c>
      <c r="F2800" s="104">
        <v>0</v>
      </c>
      <c r="G2800" s="104">
        <v>3</v>
      </c>
      <c r="H2800" s="88" t="s">
        <v>344</v>
      </c>
      <c r="I2800" s="184" t="s">
        <v>11392</v>
      </c>
      <c r="J2800" s="184" t="s">
        <v>11392</v>
      </c>
      <c r="K2800" s="184" t="s">
        <v>11391</v>
      </c>
      <c r="L2800" s="104">
        <v>14</v>
      </c>
      <c r="M2800" s="116">
        <v>44627</v>
      </c>
      <c r="N2800" s="88" t="s">
        <v>9977</v>
      </c>
      <c r="O2800" s="88"/>
      <c r="P2800"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&lt;tr&gt;&lt;td&gt;62018-0900&lt;/td&gt;&lt;td&gt;Dry stacked stone masonry headwall for 1200mm equivalent diameter arch or elliptical pipe culvert&lt;/td&gt;&lt;td&gt;Each&lt;/td&gt;&lt;td&gt;DRY STACKED STONE MASONRY HEADWALL FOR 48-INCH EQUIVALENT DIAMETER ARCH OR ELLIPTICAL PIPE CULVERT&lt;/td&gt;&lt;td&gt;EACH&lt;/td&gt;&lt;td&gt;0&lt;/td&gt;&lt;td&gt;3&lt;/td&gt;&lt;td&gt;N&lt;/td&gt;&lt;td&gt;3/7/2022&lt;/td&gt;&lt;td&gt;&lt;/td&gt;&lt;/tr&gt;</v>
      </c>
      <c r="Q2800" s="106" t="str">
        <f>IF(PayItems[[#This Row],[Date Added / Modified]]&gt;0,TEXT(PayItems[[#This Row],[Date Added / Modified]],"m/d/yyy"),"")</f>
        <v>3/7/2022</v>
      </c>
    </row>
    <row r="2801" spans="1:17" x14ac:dyDescent="0.3">
      <c r="A2801" s="6" t="s">
        <v>4046</v>
      </c>
      <c r="B2801" s="6" t="s">
        <v>4047</v>
      </c>
      <c r="C2801" s="6" t="s">
        <v>113</v>
      </c>
      <c r="D2801" s="6" t="s">
        <v>4048</v>
      </c>
      <c r="E2801" s="8" t="s">
        <v>65</v>
      </c>
      <c r="F2801" s="8">
        <v>0</v>
      </c>
      <c r="G2801" s="8">
        <v>3</v>
      </c>
      <c r="H2801" s="6" t="s">
        <v>344</v>
      </c>
      <c r="I2801" s="184" t="s">
        <v>11392</v>
      </c>
      <c r="J2801" s="184" t="s">
        <v>11392</v>
      </c>
      <c r="K2801" s="184" t="s">
        <v>11391</v>
      </c>
      <c r="L2801" s="8">
        <v>14</v>
      </c>
      <c r="M2801" s="116"/>
      <c r="P28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&lt;tr&gt;&lt;td&gt;62025-1000&lt;/td&gt;&lt;td&gt;Remove and reset stone masonry&lt;/td&gt;&lt;td&gt;m3&lt;/td&gt;&lt;td&gt;REMOVE AND RESET STONE MASONRY&lt;/td&gt;&lt;td&gt;CUYD&lt;/td&gt;&lt;td&gt;0&lt;/td&gt;&lt;td&gt;3&lt;/td&gt;&lt;td&gt;N&lt;/td&gt;&lt;td&gt; &lt;/td&gt;&lt;td&gt;&lt;/td&gt;&lt;/tr&gt;</v>
      </c>
      <c r="Q2801" s="106" t="str">
        <f>IF(PayItems[[#This Row],[Date Added / Modified]]&gt;0,TEXT(PayItems[[#This Row],[Date Added / Modified]],"m/d/yyy"),"")</f>
        <v/>
      </c>
    </row>
    <row r="2802" spans="1:17" x14ac:dyDescent="0.3">
      <c r="A2802" s="6" t="s">
        <v>4049</v>
      </c>
      <c r="B2802" s="6" t="s">
        <v>4047</v>
      </c>
      <c r="C2802" s="6" t="s">
        <v>109</v>
      </c>
      <c r="D2802" s="6" t="s">
        <v>4048</v>
      </c>
      <c r="E2802" s="8" t="s">
        <v>62</v>
      </c>
      <c r="F2802" s="8">
        <v>0</v>
      </c>
      <c r="G2802" s="8">
        <v>3</v>
      </c>
      <c r="H2802" s="6" t="s">
        <v>344</v>
      </c>
      <c r="I2802" s="184" t="s">
        <v>11392</v>
      </c>
      <c r="J2802" s="184" t="s">
        <v>11392</v>
      </c>
      <c r="K2802" s="184" t="s">
        <v>11391</v>
      </c>
      <c r="L2802" s="8">
        <v>14</v>
      </c>
      <c r="M2802" s="116"/>
      <c r="P28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&lt;tr&gt;&lt;td&gt;62026-1000&lt;/td&gt;&lt;td&gt;Remove and reset stone masonry&lt;/td&gt;&lt;td&gt;m2&lt;/td&gt;&lt;td&gt;REMOVE AND RESET STONE MASONRY&lt;/td&gt;&lt;td&gt;SQYD&lt;/td&gt;&lt;td&gt;0&lt;/td&gt;&lt;td&gt;3&lt;/td&gt;&lt;td&gt;N&lt;/td&gt;&lt;td&gt; &lt;/td&gt;&lt;td&gt;&lt;/td&gt;&lt;/tr&gt;</v>
      </c>
      <c r="Q2802" s="106" t="str">
        <f>IF(PayItems[[#This Row],[Date Added / Modified]]&gt;0,TEXT(PayItems[[#This Row],[Date Added / Modified]],"m/d/yyy"),"")</f>
        <v/>
      </c>
    </row>
    <row r="2803" spans="1:17" x14ac:dyDescent="0.3">
      <c r="A2803" s="6" t="s">
        <v>4050</v>
      </c>
      <c r="B2803" s="6" t="s">
        <v>4047</v>
      </c>
      <c r="C2803" s="6" t="s">
        <v>110</v>
      </c>
      <c r="D2803" s="6" t="s">
        <v>4048</v>
      </c>
      <c r="E2803" s="8" t="s">
        <v>63</v>
      </c>
      <c r="F2803" s="8">
        <v>0</v>
      </c>
      <c r="G2803" s="8">
        <v>3</v>
      </c>
      <c r="H2803" s="6" t="s">
        <v>344</v>
      </c>
      <c r="I2803" s="184" t="s">
        <v>11392</v>
      </c>
      <c r="J2803" s="184" t="s">
        <v>11392</v>
      </c>
      <c r="K2803" s="184" t="s">
        <v>11391</v>
      </c>
      <c r="L2803" s="8">
        <v>14</v>
      </c>
      <c r="M2803" s="116"/>
      <c r="P28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&lt;tr&gt;&lt;td&gt;62027-0000&lt;/td&gt;&lt;td&gt;Remove and reset stone masonry&lt;/td&gt;&lt;td&gt;m&lt;/td&gt;&lt;td&gt;REMOVE AND RESET STONE MASONRY&lt;/td&gt;&lt;td&gt;LNFT&lt;/td&gt;&lt;td&gt;0&lt;/td&gt;&lt;td&gt;3&lt;/td&gt;&lt;td&gt;N&lt;/td&gt;&lt;td&gt; &lt;/td&gt;&lt;td&gt;&lt;/td&gt;&lt;/tr&gt;</v>
      </c>
      <c r="Q2803" s="106" t="str">
        <f>IF(PayItems[[#This Row],[Date Added / Modified]]&gt;0,TEXT(PayItems[[#This Row],[Date Added / Modified]],"m/d/yyy"),"")</f>
        <v/>
      </c>
    </row>
    <row r="2804" spans="1:17" x14ac:dyDescent="0.3">
      <c r="A2804" s="6" t="s">
        <v>4051</v>
      </c>
      <c r="B2804" s="6" t="s">
        <v>4052</v>
      </c>
      <c r="C2804" s="6" t="s">
        <v>110</v>
      </c>
      <c r="D2804" s="6" t="s">
        <v>4053</v>
      </c>
      <c r="E2804" s="8" t="s">
        <v>63</v>
      </c>
      <c r="F2804" s="8">
        <v>0</v>
      </c>
      <c r="G2804" s="8">
        <v>3</v>
      </c>
      <c r="H2804" s="6" t="s">
        <v>344</v>
      </c>
      <c r="I2804" s="184" t="s">
        <v>11392</v>
      </c>
      <c r="J2804" s="184" t="s">
        <v>11392</v>
      </c>
      <c r="K2804" s="184" t="s">
        <v>11391</v>
      </c>
      <c r="L2804" s="8">
        <v>14</v>
      </c>
      <c r="M2804" s="116"/>
      <c r="P28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&lt;tr&gt;&lt;td&gt;62027-1000&lt;/td&gt;&lt;td&gt;Remove and reset stone masonry guardwall&lt;/td&gt;&lt;td&gt;m&lt;/td&gt;&lt;td&gt;REMOVE AND RESET STONE MASONRY GUARDWALL&lt;/td&gt;&lt;td&gt;LNFT&lt;/td&gt;&lt;td&gt;0&lt;/td&gt;&lt;td&gt;3&lt;/td&gt;&lt;td&gt;N&lt;/td&gt;&lt;td&gt; &lt;/td&gt;&lt;td&gt;&lt;/td&gt;&lt;/tr&gt;</v>
      </c>
      <c r="Q2804" s="106" t="str">
        <f>IF(PayItems[[#This Row],[Date Added / Modified]]&gt;0,TEXT(PayItems[[#This Row],[Date Added / Modified]],"m/d/yyy"),"")</f>
        <v/>
      </c>
    </row>
    <row r="2805" spans="1:17" x14ac:dyDescent="0.3">
      <c r="A2805" s="6" t="s">
        <v>4054</v>
      </c>
      <c r="B2805" s="6" t="s">
        <v>4055</v>
      </c>
      <c r="C2805" s="6" t="s">
        <v>110</v>
      </c>
      <c r="D2805" s="6" t="s">
        <v>4056</v>
      </c>
      <c r="E2805" s="8" t="s">
        <v>63</v>
      </c>
      <c r="F2805" s="8">
        <v>0</v>
      </c>
      <c r="G2805" s="8">
        <v>3</v>
      </c>
      <c r="H2805" s="6" t="s">
        <v>344</v>
      </c>
      <c r="I2805" s="184" t="s">
        <v>11392</v>
      </c>
      <c r="J2805" s="184" t="s">
        <v>11392</v>
      </c>
      <c r="K2805" s="184" t="s">
        <v>11391</v>
      </c>
      <c r="L2805" s="8">
        <v>14</v>
      </c>
      <c r="M2805" s="116"/>
      <c r="P28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&lt;tr&gt;&lt;td&gt;62027-2000&lt;/td&gt;&lt;td&gt;Remove and reset dry laid wall&lt;/td&gt;&lt;td&gt;m&lt;/td&gt;&lt;td&gt;REMOVE AND RESET DRY LAID WALL&lt;/td&gt;&lt;td&gt;LNFT&lt;/td&gt;&lt;td&gt;0&lt;/td&gt;&lt;td&gt;3&lt;/td&gt;&lt;td&gt;N&lt;/td&gt;&lt;td&gt; &lt;/td&gt;&lt;td&gt;&lt;/td&gt;&lt;/tr&gt;</v>
      </c>
      <c r="Q2805" s="106" t="str">
        <f>IF(PayItems[[#This Row],[Date Added / Modified]]&gt;0,TEXT(PayItems[[#This Row],[Date Added / Modified]],"m/d/yyy"),"")</f>
        <v/>
      </c>
    </row>
    <row r="2806" spans="1:17" x14ac:dyDescent="0.3">
      <c r="A2806" s="6" t="s">
        <v>4057</v>
      </c>
      <c r="B2806" s="6" t="s">
        <v>4058</v>
      </c>
      <c r="C2806" s="6" t="s">
        <v>6</v>
      </c>
      <c r="D2806" s="6" t="s">
        <v>4059</v>
      </c>
      <c r="E2806" s="8" t="s">
        <v>59</v>
      </c>
      <c r="F2806" s="8">
        <v>0</v>
      </c>
      <c r="G2806" s="8">
        <v>3</v>
      </c>
      <c r="H2806" s="6" t="s">
        <v>344</v>
      </c>
      <c r="I2806" s="184" t="s">
        <v>11392</v>
      </c>
      <c r="J2806" s="184" t="s">
        <v>11392</v>
      </c>
      <c r="K2806" s="184" t="s">
        <v>11391</v>
      </c>
      <c r="L2806" s="8">
        <v>14</v>
      </c>
      <c r="M2806" s="116"/>
      <c r="P28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&lt;tr&gt;&lt;td&gt;62028-1000&lt;/td&gt;&lt;td&gt;Remove and reset stone masonry headwall&lt;/td&gt;&lt;td&gt;Each&lt;/td&gt;&lt;td&gt;REMOVE AND RESET STONE MASONRY HEADWALL&lt;/td&gt;&lt;td&gt;EACH&lt;/td&gt;&lt;td&gt;0&lt;/td&gt;&lt;td&gt;3&lt;/td&gt;&lt;td&gt;N&lt;/td&gt;&lt;td&gt; &lt;/td&gt;&lt;td&gt;&lt;/td&gt;&lt;/tr&gt;</v>
      </c>
      <c r="Q2806" s="106" t="str">
        <f>IF(PayItems[[#This Row],[Date Added / Modified]]&gt;0,TEXT(PayItems[[#This Row],[Date Added / Modified]],"m/d/yyy"),"")</f>
        <v/>
      </c>
    </row>
    <row r="2807" spans="1:17" x14ac:dyDescent="0.3">
      <c r="A2807" s="6" t="s">
        <v>4060</v>
      </c>
      <c r="B2807" s="6" t="s">
        <v>38</v>
      </c>
      <c r="C2807" s="6" t="s">
        <v>110</v>
      </c>
      <c r="D2807" s="6" t="s">
        <v>4061</v>
      </c>
      <c r="E2807" s="8" t="s">
        <v>63</v>
      </c>
      <c r="F2807" s="8">
        <v>0</v>
      </c>
      <c r="G2807" s="8">
        <v>3</v>
      </c>
      <c r="H2807" s="6" t="s">
        <v>344</v>
      </c>
      <c r="I2807" s="184" t="s">
        <v>11392</v>
      </c>
      <c r="J2807" s="184" t="s">
        <v>11392</v>
      </c>
      <c r="K2807" s="184" t="s">
        <v>11391</v>
      </c>
      <c r="L2807" s="8">
        <v>14</v>
      </c>
      <c r="M2807" s="116"/>
      <c r="P28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&lt;tr&gt;&lt;td&gt;62030-0000&lt;/td&gt;&lt;td&gt;Repoint stone masonry&lt;/td&gt;&lt;td&gt;m&lt;/td&gt;&lt;td&gt;REPOINT STONE MASONRY&lt;/td&gt;&lt;td&gt;LNFT&lt;/td&gt;&lt;td&gt;0&lt;/td&gt;&lt;td&gt;3&lt;/td&gt;&lt;td&gt;N&lt;/td&gt;&lt;td&gt; &lt;/td&gt;&lt;td&gt;&lt;/td&gt;&lt;/tr&gt;</v>
      </c>
      <c r="Q2807" s="106" t="str">
        <f>IF(PayItems[[#This Row],[Date Added / Modified]]&gt;0,TEXT(PayItems[[#This Row],[Date Added / Modified]],"m/d/yyy"),"")</f>
        <v/>
      </c>
    </row>
    <row r="2808" spans="1:17" x14ac:dyDescent="0.3">
      <c r="A2808" s="6" t="s">
        <v>4062</v>
      </c>
      <c r="B2808" s="6" t="s">
        <v>38</v>
      </c>
      <c r="C2808" s="6" t="s">
        <v>109</v>
      </c>
      <c r="D2808" s="6" t="s">
        <v>4061</v>
      </c>
      <c r="E2808" s="8" t="s">
        <v>56</v>
      </c>
      <c r="F2808" s="8">
        <v>0</v>
      </c>
      <c r="G2808" s="8">
        <v>3</v>
      </c>
      <c r="H2808" s="6" t="s">
        <v>344</v>
      </c>
      <c r="I2808" s="184" t="s">
        <v>11392</v>
      </c>
      <c r="J2808" s="184" t="s">
        <v>11392</v>
      </c>
      <c r="K2808" s="184" t="s">
        <v>11391</v>
      </c>
      <c r="L2808" s="8">
        <v>14</v>
      </c>
      <c r="M2808" s="116"/>
      <c r="P28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&lt;tr&gt;&lt;td&gt;62031-0000&lt;/td&gt;&lt;td&gt;Repoint stone masonry&lt;/td&gt;&lt;td&gt;m2&lt;/td&gt;&lt;td&gt;REPOINT STONE MASONRY&lt;/td&gt;&lt;td&gt;SQFT&lt;/td&gt;&lt;td&gt;0&lt;/td&gt;&lt;td&gt;3&lt;/td&gt;&lt;td&gt;N&lt;/td&gt;&lt;td&gt; &lt;/td&gt;&lt;td&gt;&lt;/td&gt;&lt;/tr&gt;</v>
      </c>
      <c r="Q2808" s="106" t="str">
        <f>IF(PayItems[[#This Row],[Date Added / Modified]]&gt;0,TEXT(PayItems[[#This Row],[Date Added / Modified]],"m/d/yyy"),"")</f>
        <v/>
      </c>
    </row>
    <row r="2809" spans="1:17" x14ac:dyDescent="0.3">
      <c r="A2809" s="6" t="s">
        <v>4063</v>
      </c>
      <c r="B2809" s="6" t="s">
        <v>38</v>
      </c>
      <c r="C2809" s="6" t="s">
        <v>85</v>
      </c>
      <c r="D2809" s="6" t="s">
        <v>4061</v>
      </c>
      <c r="E2809" s="8" t="s">
        <v>85</v>
      </c>
      <c r="F2809" s="8">
        <v>0</v>
      </c>
      <c r="G2809" s="8">
        <v>3</v>
      </c>
      <c r="H2809" s="6" t="s">
        <v>344</v>
      </c>
      <c r="I2809" s="184" t="s">
        <v>11392</v>
      </c>
      <c r="J2809" s="184" t="s">
        <v>11392</v>
      </c>
      <c r="K2809" s="184" t="s">
        <v>11391</v>
      </c>
      <c r="L2809" s="8">
        <v>14</v>
      </c>
      <c r="M2809" s="116"/>
      <c r="P28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&lt;tr&gt;&lt;td&gt;62032-0000&lt;/td&gt;&lt;td&gt;Repoint stone masonry&lt;/td&gt;&lt;td&gt;LPSM&lt;/td&gt;&lt;td&gt;REPOINT STONE MASONRY&lt;/td&gt;&lt;td&gt;LPSM&lt;/td&gt;&lt;td&gt;0&lt;/td&gt;&lt;td&gt;3&lt;/td&gt;&lt;td&gt;N&lt;/td&gt;&lt;td&gt; &lt;/td&gt;&lt;td&gt;&lt;/td&gt;&lt;/tr&gt;</v>
      </c>
      <c r="Q2809" s="106" t="str">
        <f>IF(PayItems[[#This Row],[Date Added / Modified]]&gt;0,TEXT(PayItems[[#This Row],[Date Added / Modified]],"m/d/yyy"),"")</f>
        <v/>
      </c>
    </row>
    <row r="2810" spans="1:17" x14ac:dyDescent="0.3">
      <c r="A2810" s="6" t="s">
        <v>4064</v>
      </c>
      <c r="B2810" s="6" t="s">
        <v>39</v>
      </c>
      <c r="C2810" s="6" t="s">
        <v>109</v>
      </c>
      <c r="D2810" s="6" t="s">
        <v>4065</v>
      </c>
      <c r="E2810" s="8" t="s">
        <v>62</v>
      </c>
      <c r="F2810" s="8">
        <v>0</v>
      </c>
      <c r="G2810" s="8">
        <v>3</v>
      </c>
      <c r="H2810" s="6" t="s">
        <v>344</v>
      </c>
      <c r="I2810" s="184" t="s">
        <v>11392</v>
      </c>
      <c r="J2810" s="184" t="s">
        <v>11392</v>
      </c>
      <c r="K2810" s="184" t="s">
        <v>11391</v>
      </c>
      <c r="L2810" s="8">
        <v>14</v>
      </c>
      <c r="M2810" s="116"/>
      <c r="P28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&lt;tr&gt;&lt;td&gt;62035-0000&lt;/td&gt;&lt;td&gt;Clean stone masonry surfaces&lt;/td&gt;&lt;td&gt;m2&lt;/td&gt;&lt;td&gt;CLEAN STONE MASONRY SURFACES&lt;/td&gt;&lt;td&gt;SQYD&lt;/td&gt;&lt;td&gt;0&lt;/td&gt;&lt;td&gt;3&lt;/td&gt;&lt;td&gt;N&lt;/td&gt;&lt;td&gt; &lt;/td&gt;&lt;td&gt;&lt;/td&gt;&lt;/tr&gt;</v>
      </c>
      <c r="Q2810" s="106" t="str">
        <f>IF(PayItems[[#This Row],[Date Added / Modified]]&gt;0,TEXT(PayItems[[#This Row],[Date Added / Modified]],"m/d/yyy"),"")</f>
        <v/>
      </c>
    </row>
    <row r="2811" spans="1:17" x14ac:dyDescent="0.3">
      <c r="A2811" s="6" t="s">
        <v>4066</v>
      </c>
      <c r="B2811" s="6" t="s">
        <v>104</v>
      </c>
      <c r="C2811" s="6" t="s">
        <v>110</v>
      </c>
      <c r="D2811" s="6" t="s">
        <v>1474</v>
      </c>
      <c r="E2811" s="8" t="s">
        <v>63</v>
      </c>
      <c r="F2811" s="8">
        <v>0</v>
      </c>
      <c r="G2811" s="8">
        <v>3</v>
      </c>
      <c r="H2811" s="6" t="s">
        <v>344</v>
      </c>
      <c r="I2811" s="184" t="s">
        <v>11392</v>
      </c>
      <c r="J2811" s="184" t="s">
        <v>11392</v>
      </c>
      <c r="K2811" s="184" t="s">
        <v>11391</v>
      </c>
      <c r="L2811" s="8">
        <v>14</v>
      </c>
      <c r="M2811" s="116"/>
      <c r="P28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&lt;tr&gt;&lt;td&gt;62036-0000&lt;/td&gt;&lt;td&gt;Joint sealant&lt;/td&gt;&lt;td&gt;m&lt;/td&gt;&lt;td&gt;JOINT SEALANT&lt;/td&gt;&lt;td&gt;LNFT&lt;/td&gt;&lt;td&gt;0&lt;/td&gt;&lt;td&gt;3&lt;/td&gt;&lt;td&gt;N&lt;/td&gt;&lt;td&gt; &lt;/td&gt;&lt;td&gt;&lt;/td&gt;&lt;/tr&gt;</v>
      </c>
      <c r="Q2811" s="106" t="str">
        <f>IF(PayItems[[#This Row],[Date Added / Modified]]&gt;0,TEXT(PayItems[[#This Row],[Date Added / Modified]],"m/d/yyy"),"")</f>
        <v/>
      </c>
    </row>
    <row r="2812" spans="1:17" x14ac:dyDescent="0.3">
      <c r="A2812" s="6" t="s">
        <v>4067</v>
      </c>
      <c r="B2812" s="6" t="s">
        <v>4068</v>
      </c>
      <c r="C2812" s="6" t="s">
        <v>124</v>
      </c>
      <c r="D2812" s="6" t="s">
        <v>4069</v>
      </c>
      <c r="E2812" s="8" t="s">
        <v>66</v>
      </c>
      <c r="F2812" s="8">
        <v>0</v>
      </c>
      <c r="G2812" s="8">
        <v>3</v>
      </c>
      <c r="H2812" s="6" t="s">
        <v>344</v>
      </c>
      <c r="I2812" s="184" t="s">
        <v>11392</v>
      </c>
      <c r="J2812" s="184" t="s">
        <v>11392</v>
      </c>
      <c r="K2812" s="184" t="s">
        <v>11391</v>
      </c>
      <c r="L2812" s="8">
        <v>14</v>
      </c>
      <c r="M2812" s="116"/>
      <c r="P28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&lt;tr&gt;&lt;td&gt;62038-0000&lt;/td&gt;&lt;td&gt;Rock for masonry structures&lt;/td&gt;&lt;td&gt;t&lt;/td&gt;&lt;td&gt;ROCK FOR MASONRY STRUCTURES&lt;/td&gt;&lt;td&gt;TON&lt;/td&gt;&lt;td&gt;0&lt;/td&gt;&lt;td&gt;3&lt;/td&gt;&lt;td&gt;N&lt;/td&gt;&lt;td&gt; &lt;/td&gt;&lt;td&gt;&lt;/td&gt;&lt;/tr&gt;</v>
      </c>
      <c r="Q2812" s="106" t="str">
        <f>IF(PayItems[[#This Row],[Date Added / Modified]]&gt;0,TEXT(PayItems[[#This Row],[Date Added / Modified]],"m/d/yyy"),"")</f>
        <v/>
      </c>
    </row>
    <row r="2813" spans="1:17" x14ac:dyDescent="0.3">
      <c r="A2813" s="6" t="s">
        <v>5929</v>
      </c>
      <c r="B2813" s="6" t="s">
        <v>5930</v>
      </c>
      <c r="C2813" s="6" t="s">
        <v>6</v>
      </c>
      <c r="D2813" s="6" t="s">
        <v>5931</v>
      </c>
      <c r="E2813" s="8" t="s">
        <v>59</v>
      </c>
      <c r="F2813" s="8">
        <v>0</v>
      </c>
      <c r="G2813" s="8">
        <v>3</v>
      </c>
      <c r="H2813" s="6" t="s">
        <v>344</v>
      </c>
      <c r="I2813" s="184" t="s">
        <v>11392</v>
      </c>
      <c r="J2813" s="184" t="s">
        <v>11392</v>
      </c>
      <c r="K2813" s="184" t="s">
        <v>11391</v>
      </c>
      <c r="L2813" s="8">
        <v>14</v>
      </c>
      <c r="M2813" s="116"/>
      <c r="P28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&lt;tr&gt;&lt;td&gt;62101-0000&lt;/td&gt;&lt;td&gt;Monument&lt;/td&gt;&lt;td&gt;Each&lt;/td&gt;&lt;td&gt;MONUMENT&lt;/td&gt;&lt;td&gt;EACH&lt;/td&gt;&lt;td&gt;0&lt;/td&gt;&lt;td&gt;3&lt;/td&gt;&lt;td&gt;N&lt;/td&gt;&lt;td&gt; &lt;/td&gt;&lt;td&gt;&lt;/td&gt;&lt;/tr&gt;</v>
      </c>
      <c r="Q2813" s="106" t="str">
        <f>IF(PayItems[[#This Row],[Date Added / Modified]]&gt;0,TEXT(PayItems[[#This Row],[Date Added / Modified]],"m/d/yyy"),"")</f>
        <v/>
      </c>
    </row>
    <row r="2814" spans="1:17" x14ac:dyDescent="0.3">
      <c r="A2814" s="6" t="s">
        <v>5932</v>
      </c>
      <c r="B2814" s="6" t="s">
        <v>5933</v>
      </c>
      <c r="C2814" s="6" t="s">
        <v>6</v>
      </c>
      <c r="D2814" s="6" t="s">
        <v>5934</v>
      </c>
      <c r="E2814" s="8" t="s">
        <v>59</v>
      </c>
      <c r="F2814" s="8">
        <v>0</v>
      </c>
      <c r="G2814" s="8">
        <v>3</v>
      </c>
      <c r="H2814" s="6" t="s">
        <v>344</v>
      </c>
      <c r="I2814" s="184" t="s">
        <v>11392</v>
      </c>
      <c r="J2814" s="184" t="s">
        <v>11392</v>
      </c>
      <c r="K2814" s="184" t="s">
        <v>11391</v>
      </c>
      <c r="L2814" s="8">
        <v>14</v>
      </c>
      <c r="M2814" s="116"/>
      <c r="P28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&lt;tr&gt;&lt;td&gt;62102-0000&lt;/td&gt;&lt;td&gt;Marker&lt;/td&gt;&lt;td&gt;Each&lt;/td&gt;&lt;td&gt;MARKER&lt;/td&gt;&lt;td&gt;EACH&lt;/td&gt;&lt;td&gt;0&lt;/td&gt;&lt;td&gt;3&lt;/td&gt;&lt;td&gt;N&lt;/td&gt;&lt;td&gt; &lt;/td&gt;&lt;td&gt;&lt;/td&gt;&lt;/tr&gt;</v>
      </c>
      <c r="Q2814" s="106" t="str">
        <f>IF(PayItems[[#This Row],[Date Added / Modified]]&gt;0,TEXT(PayItems[[#This Row],[Date Added / Modified]],"m/d/yyy"),"")</f>
        <v/>
      </c>
    </row>
    <row r="2815" spans="1:17" x14ac:dyDescent="0.3">
      <c r="A2815" s="6" t="s">
        <v>5935</v>
      </c>
      <c r="B2815" s="6" t="s">
        <v>5936</v>
      </c>
      <c r="C2815" s="6" t="s">
        <v>107</v>
      </c>
      <c r="D2815" s="6" t="s">
        <v>5937</v>
      </c>
      <c r="E2815" s="8" t="s">
        <v>60</v>
      </c>
      <c r="F2815" s="8">
        <v>0</v>
      </c>
      <c r="G2815" s="8">
        <v>3</v>
      </c>
      <c r="H2815" s="6" t="s">
        <v>344</v>
      </c>
      <c r="I2815" s="184" t="s">
        <v>11392</v>
      </c>
      <c r="J2815" s="184" t="s">
        <v>11392</v>
      </c>
      <c r="K2815" s="184" t="s">
        <v>11391</v>
      </c>
      <c r="L2815" s="8">
        <v>14</v>
      </c>
      <c r="M2815" s="116"/>
      <c r="P28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&lt;tr&gt;&lt;td&gt;62201-0000&lt;/td&gt;&lt;td&gt;Equipment&lt;/td&gt;&lt;td&gt;Hour&lt;/td&gt;&lt;td&gt;EQUIPMENT&lt;/td&gt;&lt;td&gt;HOUR&lt;/td&gt;&lt;td&gt;0&lt;/td&gt;&lt;td&gt;3&lt;/td&gt;&lt;td&gt;N&lt;/td&gt;&lt;td&gt; &lt;/td&gt;&lt;td&gt;&lt;/td&gt;&lt;/tr&gt;</v>
      </c>
      <c r="Q2815" s="106" t="str">
        <f>IF(PayItems[[#This Row],[Date Added / Modified]]&gt;0,TEXT(PayItems[[#This Row],[Date Added / Modified]],"m/d/yyy"),"")</f>
        <v/>
      </c>
    </row>
    <row r="2816" spans="1:17" x14ac:dyDescent="0.3">
      <c r="A2816" s="6" t="s">
        <v>5938</v>
      </c>
      <c r="B2816" s="6" t="s">
        <v>10316</v>
      </c>
      <c r="C2816" s="6" t="s">
        <v>107</v>
      </c>
      <c r="D2816" s="6" t="s">
        <v>10587</v>
      </c>
      <c r="E2816" s="8" t="s">
        <v>60</v>
      </c>
      <c r="F2816" s="8">
        <v>0</v>
      </c>
      <c r="G2816" s="8">
        <v>3</v>
      </c>
      <c r="H2816" s="6" t="s">
        <v>344</v>
      </c>
      <c r="I2816" s="184" t="s">
        <v>11392</v>
      </c>
      <c r="J2816" s="184" t="s">
        <v>11392</v>
      </c>
      <c r="K2816" s="184" t="s">
        <v>11391</v>
      </c>
      <c r="L2816" s="8">
        <v>14</v>
      </c>
      <c r="M2816" s="116"/>
      <c r="P28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&lt;tr&gt;&lt;td&gt;62201-0050&lt;/td&gt;&lt;td&gt;Dump truck, 5 cubic meter minimum capacity&lt;/td&gt;&lt;td&gt;Hour&lt;/td&gt;&lt;td&gt;DUMP TRUCK, 5 CUBIC YARD MINIMUM CAPACITY&lt;/td&gt;&lt;td&gt;HOUR&lt;/td&gt;&lt;td&gt;0&lt;/td&gt;&lt;td&gt;3&lt;/td&gt;&lt;td&gt;N&lt;/td&gt;&lt;td&gt; &lt;/td&gt;&lt;td&gt;&lt;/td&gt;&lt;/tr&gt;</v>
      </c>
      <c r="Q2816" s="106" t="str">
        <f>IF(PayItems[[#This Row],[Date Added / Modified]]&gt;0,TEXT(PayItems[[#This Row],[Date Added / Modified]],"m/d/yyy"),"")</f>
        <v/>
      </c>
    </row>
    <row r="2817" spans="1:17" x14ac:dyDescent="0.3">
      <c r="A2817" s="6" t="s">
        <v>5939</v>
      </c>
      <c r="B2817" s="6" t="s">
        <v>10317</v>
      </c>
      <c r="C2817" s="6" t="s">
        <v>107</v>
      </c>
      <c r="D2817" s="6" t="s">
        <v>10588</v>
      </c>
      <c r="E2817" s="8" t="s">
        <v>60</v>
      </c>
      <c r="F2817" s="8">
        <v>0</v>
      </c>
      <c r="G2817" s="8">
        <v>3</v>
      </c>
      <c r="H2817" s="6" t="s">
        <v>344</v>
      </c>
      <c r="I2817" s="184" t="s">
        <v>11392</v>
      </c>
      <c r="J2817" s="184" t="s">
        <v>11392</v>
      </c>
      <c r="K2817" s="184" t="s">
        <v>11391</v>
      </c>
      <c r="L2817" s="8">
        <v>14</v>
      </c>
      <c r="M2817" s="116"/>
      <c r="P28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&lt;tr&gt;&lt;td&gt;62201-0100&lt;/td&gt;&lt;td&gt;Dump truck, 6 cubic meter minimum capacity&lt;/td&gt;&lt;td&gt;Hour&lt;/td&gt;&lt;td&gt;DUMP TRUCK, 6 CUBIC YARD MINIMUM CAPACITY&lt;/td&gt;&lt;td&gt;HOUR&lt;/td&gt;&lt;td&gt;0&lt;/td&gt;&lt;td&gt;3&lt;/td&gt;&lt;td&gt;N&lt;/td&gt;&lt;td&gt; &lt;/td&gt;&lt;td&gt;&lt;/td&gt;&lt;/tr&gt;</v>
      </c>
      <c r="Q2817" s="106" t="str">
        <f>IF(PayItems[[#This Row],[Date Added / Modified]]&gt;0,TEXT(PayItems[[#This Row],[Date Added / Modified]],"m/d/yyy"),"")</f>
        <v/>
      </c>
    </row>
    <row r="2818" spans="1:17" x14ac:dyDescent="0.3">
      <c r="A2818" s="6" t="s">
        <v>5940</v>
      </c>
      <c r="B2818" s="6" t="s">
        <v>10318</v>
      </c>
      <c r="C2818" s="6" t="s">
        <v>107</v>
      </c>
      <c r="D2818" s="6" t="s">
        <v>10589</v>
      </c>
      <c r="E2818" s="8" t="s">
        <v>60</v>
      </c>
      <c r="F2818" s="8">
        <v>0</v>
      </c>
      <c r="G2818" s="8">
        <v>3</v>
      </c>
      <c r="H2818" s="6" t="s">
        <v>344</v>
      </c>
      <c r="I2818" s="184" t="s">
        <v>11392</v>
      </c>
      <c r="J2818" s="184" t="s">
        <v>11392</v>
      </c>
      <c r="K2818" s="184" t="s">
        <v>11391</v>
      </c>
      <c r="L2818" s="8">
        <v>14</v>
      </c>
      <c r="M2818" s="116"/>
      <c r="P28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&lt;tr&gt;&lt;td&gt;62201-0150&lt;/td&gt;&lt;td&gt;Dump truck, 7 cubic meter minimum capacity&lt;/td&gt;&lt;td&gt;Hour&lt;/td&gt;&lt;td&gt;DUMP TRUCK, 7 CUBIC YARD MINIMUM CAPACITY&lt;/td&gt;&lt;td&gt;HOUR&lt;/td&gt;&lt;td&gt;0&lt;/td&gt;&lt;td&gt;3&lt;/td&gt;&lt;td&gt;N&lt;/td&gt;&lt;td&gt; &lt;/td&gt;&lt;td&gt;&lt;/td&gt;&lt;/tr&gt;</v>
      </c>
      <c r="Q2818" s="106" t="str">
        <f>IF(PayItems[[#This Row],[Date Added / Modified]]&gt;0,TEXT(PayItems[[#This Row],[Date Added / Modified]],"m/d/yyy"),"")</f>
        <v/>
      </c>
    </row>
    <row r="2819" spans="1:17" x14ac:dyDescent="0.3">
      <c r="A2819" s="6" t="s">
        <v>5941</v>
      </c>
      <c r="B2819" s="6" t="s">
        <v>10319</v>
      </c>
      <c r="C2819" s="6" t="s">
        <v>107</v>
      </c>
      <c r="D2819" s="6" t="s">
        <v>10590</v>
      </c>
      <c r="E2819" s="8" t="s">
        <v>60</v>
      </c>
      <c r="F2819" s="8">
        <v>0</v>
      </c>
      <c r="G2819" s="8">
        <v>3</v>
      </c>
      <c r="H2819" s="6" t="s">
        <v>344</v>
      </c>
      <c r="I2819" s="184" t="s">
        <v>11392</v>
      </c>
      <c r="J2819" s="184" t="s">
        <v>11392</v>
      </c>
      <c r="K2819" s="184" t="s">
        <v>11391</v>
      </c>
      <c r="L2819" s="8">
        <v>14</v>
      </c>
      <c r="M2819" s="116"/>
      <c r="P28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&lt;tr&gt;&lt;td&gt;62201-0200&lt;/td&gt;&lt;td&gt;Dump truck, 8 cubic meter minimum capacity&lt;/td&gt;&lt;td&gt;Hour&lt;/td&gt;&lt;td&gt;DUMP TRUCK, 8 CUBIC YARD MINIMUM CAPACITY&lt;/td&gt;&lt;td&gt;HOUR&lt;/td&gt;&lt;td&gt;0&lt;/td&gt;&lt;td&gt;3&lt;/td&gt;&lt;td&gt;N&lt;/td&gt;&lt;td&gt; &lt;/td&gt;&lt;td&gt;&lt;/td&gt;&lt;/tr&gt;</v>
      </c>
      <c r="Q2819" s="106" t="str">
        <f>IF(PayItems[[#This Row],[Date Added / Modified]]&gt;0,TEXT(PayItems[[#This Row],[Date Added / Modified]],"m/d/yyy"),"")</f>
        <v/>
      </c>
    </row>
    <row r="2820" spans="1:17" x14ac:dyDescent="0.3">
      <c r="A2820" s="6" t="s">
        <v>5942</v>
      </c>
      <c r="B2820" s="6" t="s">
        <v>10320</v>
      </c>
      <c r="C2820" s="6" t="s">
        <v>107</v>
      </c>
      <c r="D2820" s="6" t="s">
        <v>10591</v>
      </c>
      <c r="E2820" s="8" t="s">
        <v>60</v>
      </c>
      <c r="F2820" s="8">
        <v>0</v>
      </c>
      <c r="G2820" s="8">
        <v>3</v>
      </c>
      <c r="H2820" s="6" t="s">
        <v>344</v>
      </c>
      <c r="I2820" s="184" t="s">
        <v>11392</v>
      </c>
      <c r="J2820" s="184" t="s">
        <v>11392</v>
      </c>
      <c r="K2820" s="184" t="s">
        <v>11391</v>
      </c>
      <c r="L2820" s="8">
        <v>14</v>
      </c>
      <c r="M2820" s="116"/>
      <c r="P28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&lt;tr&gt;&lt;td&gt;62201-0250&lt;/td&gt;&lt;td&gt;Dump truck, 10 cubic meter minimum capacity&lt;/td&gt;&lt;td&gt;Hour&lt;/td&gt;&lt;td&gt;DUMP TRUCK, 10 CUBIC YARD MINIMUM CAPACITY&lt;/td&gt;&lt;td&gt;HOUR&lt;/td&gt;&lt;td&gt;0&lt;/td&gt;&lt;td&gt;3&lt;/td&gt;&lt;td&gt;N&lt;/td&gt;&lt;td&gt; &lt;/td&gt;&lt;td&gt;&lt;/td&gt;&lt;/tr&gt;</v>
      </c>
      <c r="Q2820" s="106" t="str">
        <f>IF(PayItems[[#This Row],[Date Added / Modified]]&gt;0,TEXT(PayItems[[#This Row],[Date Added / Modified]],"m/d/yyy"),"")</f>
        <v/>
      </c>
    </row>
    <row r="2821" spans="1:17" x14ac:dyDescent="0.3">
      <c r="A2821" s="6" t="s">
        <v>5943</v>
      </c>
      <c r="B2821" s="6" t="s">
        <v>10321</v>
      </c>
      <c r="C2821" s="6" t="s">
        <v>107</v>
      </c>
      <c r="D2821" s="6" t="s">
        <v>10592</v>
      </c>
      <c r="E2821" s="8" t="s">
        <v>60</v>
      </c>
      <c r="F2821" s="8">
        <v>0</v>
      </c>
      <c r="G2821" s="8">
        <v>3</v>
      </c>
      <c r="H2821" s="6" t="s">
        <v>344</v>
      </c>
      <c r="I2821" s="184" t="s">
        <v>11392</v>
      </c>
      <c r="J2821" s="184" t="s">
        <v>11392</v>
      </c>
      <c r="K2821" s="184" t="s">
        <v>11391</v>
      </c>
      <c r="L2821" s="8">
        <v>14</v>
      </c>
      <c r="M2821" s="116"/>
      <c r="P28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&lt;tr&gt;&lt;td&gt;62201-0300&lt;/td&gt;&lt;td&gt;Dump truck, 12 cubic meter minimum capacity&lt;/td&gt;&lt;td&gt;Hour&lt;/td&gt;&lt;td&gt;DUMP TRUCK, 12 CUBIC YARD MINIMUM CAPACITY&lt;/td&gt;&lt;td&gt;HOUR&lt;/td&gt;&lt;td&gt;0&lt;/td&gt;&lt;td&gt;3&lt;/td&gt;&lt;td&gt;N&lt;/td&gt;&lt;td&gt; &lt;/td&gt;&lt;td&gt;&lt;/td&gt;&lt;/tr&gt;</v>
      </c>
      <c r="Q2821" s="106" t="str">
        <f>IF(PayItems[[#This Row],[Date Added / Modified]]&gt;0,TEXT(PayItems[[#This Row],[Date Added / Modified]],"m/d/yyy"),"")</f>
        <v/>
      </c>
    </row>
    <row r="2822" spans="1:17" x14ac:dyDescent="0.3">
      <c r="A2822" s="6" t="s">
        <v>5944</v>
      </c>
      <c r="B2822" s="6" t="s">
        <v>10322</v>
      </c>
      <c r="C2822" s="6" t="s">
        <v>107</v>
      </c>
      <c r="D2822" s="6" t="s">
        <v>10593</v>
      </c>
      <c r="E2822" s="8" t="s">
        <v>60</v>
      </c>
      <c r="F2822" s="8">
        <v>0</v>
      </c>
      <c r="G2822" s="8">
        <v>3</v>
      </c>
      <c r="H2822" s="6" t="s">
        <v>344</v>
      </c>
      <c r="I2822" s="184" t="s">
        <v>11392</v>
      </c>
      <c r="J2822" s="184" t="s">
        <v>11392</v>
      </c>
      <c r="K2822" s="184" t="s">
        <v>11391</v>
      </c>
      <c r="L2822" s="8">
        <v>14</v>
      </c>
      <c r="M2822" s="116"/>
      <c r="P28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&lt;tr&gt;&lt;td&gt;62201-0310&lt;/td&gt;&lt;td&gt;Dump truck, 17 cubic meter minimum capacity&lt;/td&gt;&lt;td&gt;Hour&lt;/td&gt;&lt;td&gt;DUMP TRUCK, 17 CUBIC YARD MINIMUM CAPACITY&lt;/td&gt;&lt;td&gt;HOUR&lt;/td&gt;&lt;td&gt;0&lt;/td&gt;&lt;td&gt;3&lt;/td&gt;&lt;td&gt;N&lt;/td&gt;&lt;td&gt; &lt;/td&gt;&lt;td&gt;&lt;/td&gt;&lt;/tr&gt;</v>
      </c>
      <c r="Q2822" s="106" t="str">
        <f>IF(PayItems[[#This Row],[Date Added / Modified]]&gt;0,TEXT(PayItems[[#This Row],[Date Added / Modified]],"m/d/yyy"),"")</f>
        <v/>
      </c>
    </row>
    <row r="2823" spans="1:17" x14ac:dyDescent="0.3">
      <c r="A2823" s="6" t="s">
        <v>5945</v>
      </c>
      <c r="B2823" s="6" t="s">
        <v>10323</v>
      </c>
      <c r="C2823" s="6" t="s">
        <v>107</v>
      </c>
      <c r="D2823" s="6" t="s">
        <v>10594</v>
      </c>
      <c r="E2823" s="8" t="s">
        <v>60</v>
      </c>
      <c r="F2823" s="8">
        <v>0</v>
      </c>
      <c r="G2823" s="8">
        <v>3</v>
      </c>
      <c r="H2823" s="6" t="s">
        <v>344</v>
      </c>
      <c r="I2823" s="184" t="s">
        <v>11392</v>
      </c>
      <c r="J2823" s="184" t="s">
        <v>11392</v>
      </c>
      <c r="K2823" s="184" t="s">
        <v>11391</v>
      </c>
      <c r="L2823" s="8">
        <v>14</v>
      </c>
      <c r="M2823" s="116"/>
      <c r="P28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&lt;tr&gt;&lt;td&gt;62201-0350&lt;/td&gt;&lt;td&gt;Backhoe&lt;/td&gt;&lt;td&gt;Hour&lt;/td&gt;&lt;td&gt;BACKHOE&lt;/td&gt;&lt;td&gt;HOUR&lt;/td&gt;&lt;td&gt;0&lt;/td&gt;&lt;td&gt;3&lt;/td&gt;&lt;td&gt;N&lt;/td&gt;&lt;td&gt; &lt;/td&gt;&lt;td&gt;&lt;/td&gt;&lt;/tr&gt;</v>
      </c>
      <c r="Q2823" s="106" t="str">
        <f>IF(PayItems[[#This Row],[Date Added / Modified]]&gt;0,TEXT(PayItems[[#This Row],[Date Added / Modified]],"m/d/yyy"),"")</f>
        <v/>
      </c>
    </row>
    <row r="2824" spans="1:17" x14ac:dyDescent="0.3">
      <c r="A2824" s="6" t="s">
        <v>5946</v>
      </c>
      <c r="B2824" s="6" t="s">
        <v>5947</v>
      </c>
      <c r="C2824" s="6" t="s">
        <v>107</v>
      </c>
      <c r="D2824" s="106" t="s">
        <v>10935</v>
      </c>
      <c r="E2824" s="8" t="s">
        <v>60</v>
      </c>
      <c r="F2824" s="8">
        <v>0</v>
      </c>
      <c r="G2824" s="8">
        <v>3</v>
      </c>
      <c r="H2824" s="6" t="s">
        <v>344</v>
      </c>
      <c r="I2824" s="184" t="s">
        <v>11392</v>
      </c>
      <c r="J2824" s="184" t="s">
        <v>11392</v>
      </c>
      <c r="K2824" s="184" t="s">
        <v>11391</v>
      </c>
      <c r="L2824" s="8">
        <v>14</v>
      </c>
      <c r="M2824" s="116">
        <v>42991</v>
      </c>
      <c r="N2824" s="106" t="s">
        <v>9971</v>
      </c>
      <c r="O2824" s="106" t="s">
        <v>10936</v>
      </c>
      <c r="P28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&lt;tr&gt;&lt;td&gt;62201-0400&lt;/td&gt;&lt;td&gt;Backhoe loader, 60 liter minimum rated capacity bucket, 300mm width&lt;/td&gt;&lt;td&gt;Hour&lt;/td&gt;&lt;td&gt;BACKHOE LOADER, 2 CUBIC FOOT MINIMUM RATED CAPACITY BUCKET, 12-INCH WIDTH&lt;/td&gt;&lt;td&gt;HOUR&lt;/td&gt;&lt;td&gt;0&lt;/td&gt;&lt;td&gt;3&lt;/td&gt;&lt;td&gt;N&lt;/td&gt;&lt;td&gt;9/13/2017&lt;/td&gt;&lt;td&gt;fixed typo&lt;/td&gt;&lt;/tr&gt;</v>
      </c>
      <c r="Q2824" s="106" t="str">
        <f>IF(PayItems[[#This Row],[Date Added / Modified]]&gt;0,TEXT(PayItems[[#This Row],[Date Added / Modified]],"m/d/yyy"),"")</f>
        <v>9/13/2017</v>
      </c>
    </row>
    <row r="2825" spans="1:17" x14ac:dyDescent="0.3">
      <c r="A2825" s="6" t="s">
        <v>5948</v>
      </c>
      <c r="B2825" s="6" t="s">
        <v>5949</v>
      </c>
      <c r="C2825" s="6" t="s">
        <v>107</v>
      </c>
      <c r="D2825" s="6" t="s">
        <v>5950</v>
      </c>
      <c r="E2825" s="8" t="s">
        <v>60</v>
      </c>
      <c r="F2825" s="8">
        <v>0</v>
      </c>
      <c r="G2825" s="8">
        <v>3</v>
      </c>
      <c r="H2825" s="6" t="s">
        <v>344</v>
      </c>
      <c r="I2825" s="184" t="s">
        <v>11392</v>
      </c>
      <c r="J2825" s="184" t="s">
        <v>11392</v>
      </c>
      <c r="K2825" s="184" t="s">
        <v>11391</v>
      </c>
      <c r="L2825" s="8">
        <v>14</v>
      </c>
      <c r="M2825" s="116"/>
      <c r="P28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&lt;tr&gt;&lt;td&gt;62201-0450&lt;/td&gt;&lt;td&gt;Backhoe loader, 120 liter minimum rated capacity bucket, 450mm width&lt;/td&gt;&lt;td&gt;Hour&lt;/td&gt;&lt;td&gt;BACKHOE LOADER, 4 CUBIC FOOT MINIMUM RATED CAPACITY BUCKET, 18-INCH WIDTH&lt;/td&gt;&lt;td&gt;HOUR&lt;/td&gt;&lt;td&gt;0&lt;/td&gt;&lt;td&gt;3&lt;/td&gt;&lt;td&gt;N&lt;/td&gt;&lt;td&gt; &lt;/td&gt;&lt;td&gt;&lt;/td&gt;&lt;/tr&gt;</v>
      </c>
      <c r="Q2825" s="106" t="str">
        <f>IF(PayItems[[#This Row],[Date Added / Modified]]&gt;0,TEXT(PayItems[[#This Row],[Date Added / Modified]],"m/d/yyy"),"")</f>
        <v/>
      </c>
    </row>
    <row r="2826" spans="1:17" x14ac:dyDescent="0.3">
      <c r="A2826" s="6" t="s">
        <v>5951</v>
      </c>
      <c r="B2826" s="6" t="s">
        <v>5952</v>
      </c>
      <c r="C2826" s="6" t="s">
        <v>107</v>
      </c>
      <c r="D2826" s="6" t="s">
        <v>5953</v>
      </c>
      <c r="E2826" s="8" t="s">
        <v>60</v>
      </c>
      <c r="F2826" s="8">
        <v>0</v>
      </c>
      <c r="G2826" s="8">
        <v>3</v>
      </c>
      <c r="H2826" s="6" t="s">
        <v>344</v>
      </c>
      <c r="I2826" s="184" t="s">
        <v>11392</v>
      </c>
      <c r="J2826" s="184" t="s">
        <v>11392</v>
      </c>
      <c r="K2826" s="184" t="s">
        <v>11391</v>
      </c>
      <c r="L2826" s="8">
        <v>14</v>
      </c>
      <c r="M2826" s="116"/>
      <c r="P28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&lt;tr&gt;&lt;td&gt;62201-0500&lt;/td&gt;&lt;td&gt;Backhoe loader, 120 liter minimum rated capacity bucket, 4-wheel drive&lt;/td&gt;&lt;td&gt;Hour&lt;/td&gt;&lt;td&gt;BACKHOE LOADER, 4 CUBIC FOOT MINIMUM RATED CAPACITY BUCKET, 4-WHEEL DRIVE&lt;/td&gt;&lt;td&gt;HOUR&lt;/td&gt;&lt;td&gt;0&lt;/td&gt;&lt;td&gt;3&lt;/td&gt;&lt;td&gt;N&lt;/td&gt;&lt;td&gt; &lt;/td&gt;&lt;td&gt;&lt;/td&gt;&lt;/tr&gt;</v>
      </c>
      <c r="Q2826" s="106" t="str">
        <f>IF(PayItems[[#This Row],[Date Added / Modified]]&gt;0,TEXT(PayItems[[#This Row],[Date Added / Modified]],"m/d/yyy"),"")</f>
        <v/>
      </c>
    </row>
    <row r="2827" spans="1:17" x14ac:dyDescent="0.3">
      <c r="A2827" s="6" t="s">
        <v>5954</v>
      </c>
      <c r="B2827" s="6" t="s">
        <v>5955</v>
      </c>
      <c r="C2827" s="6" t="s">
        <v>107</v>
      </c>
      <c r="D2827" s="6" t="s">
        <v>5956</v>
      </c>
      <c r="E2827" s="8" t="s">
        <v>60</v>
      </c>
      <c r="F2827" s="8">
        <v>0</v>
      </c>
      <c r="G2827" s="8">
        <v>3</v>
      </c>
      <c r="H2827" s="6" t="s">
        <v>344</v>
      </c>
      <c r="I2827" s="184" t="s">
        <v>11392</v>
      </c>
      <c r="J2827" s="184" t="s">
        <v>11392</v>
      </c>
      <c r="K2827" s="184" t="s">
        <v>11391</v>
      </c>
      <c r="L2827" s="8">
        <v>14</v>
      </c>
      <c r="M2827" s="116"/>
      <c r="P28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&lt;tr&gt;&lt;td&gt;62201-0550&lt;/td&gt;&lt;td&gt;Backhoe loader, 180 liter minimum rated capacity bucket, 600mm width&lt;/td&gt;&lt;td&gt;Hour&lt;/td&gt;&lt;td&gt;BACKHOE LOADER, 6 CUBIC FOOT MINIMUM RATED CAPACITY BUCKET, 24-INCH WIDTH&lt;/td&gt;&lt;td&gt;HOUR&lt;/td&gt;&lt;td&gt;0&lt;/td&gt;&lt;td&gt;3&lt;/td&gt;&lt;td&gt;N&lt;/td&gt;&lt;td&gt; &lt;/td&gt;&lt;td&gt;&lt;/td&gt;&lt;/tr&gt;</v>
      </c>
      <c r="Q2827" s="106" t="str">
        <f>IF(PayItems[[#This Row],[Date Added / Modified]]&gt;0,TEXT(PayItems[[#This Row],[Date Added / Modified]],"m/d/yyy"),"")</f>
        <v/>
      </c>
    </row>
    <row r="2828" spans="1:17" x14ac:dyDescent="0.3">
      <c r="A2828" s="6" t="s">
        <v>5957</v>
      </c>
      <c r="B2828" s="6" t="s">
        <v>5958</v>
      </c>
      <c r="C2828" s="6" t="s">
        <v>107</v>
      </c>
      <c r="D2828" s="6" t="s">
        <v>5959</v>
      </c>
      <c r="E2828" s="8" t="s">
        <v>60</v>
      </c>
      <c r="F2828" s="8">
        <v>0</v>
      </c>
      <c r="G2828" s="8">
        <v>3</v>
      </c>
      <c r="H2828" s="6" t="s">
        <v>344</v>
      </c>
      <c r="I2828" s="184" t="s">
        <v>11392</v>
      </c>
      <c r="J2828" s="184" t="s">
        <v>11392</v>
      </c>
      <c r="K2828" s="184" t="s">
        <v>11391</v>
      </c>
      <c r="L2828" s="8">
        <v>14</v>
      </c>
      <c r="M2828" s="116"/>
      <c r="P28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&lt;tr&gt;&lt;td&gt;62201-0600&lt;/td&gt;&lt;td&gt;Backhoe loader, 240 liter minimum rated capacity bucket, 750mm width&lt;/td&gt;&lt;td&gt;Hour&lt;/td&gt;&lt;td&gt;BACKHOE LOADER, 8 CUBIC FOOT MINIMUM RATED CAPACITY BUCKET, 30-INCH WIDTH&lt;/td&gt;&lt;td&gt;HOUR&lt;/td&gt;&lt;td&gt;0&lt;/td&gt;&lt;td&gt;3&lt;/td&gt;&lt;td&gt;N&lt;/td&gt;&lt;td&gt; &lt;/td&gt;&lt;td&gt;&lt;/td&gt;&lt;/tr&gt;</v>
      </c>
      <c r="Q2828" s="106" t="str">
        <f>IF(PayItems[[#This Row],[Date Added / Modified]]&gt;0,TEXT(PayItems[[#This Row],[Date Added / Modified]],"m/d/yyy"),"")</f>
        <v/>
      </c>
    </row>
    <row r="2829" spans="1:17" x14ac:dyDescent="0.3">
      <c r="A2829" s="6" t="s">
        <v>5960</v>
      </c>
      <c r="B2829" s="6" t="s">
        <v>5961</v>
      </c>
      <c r="C2829" s="6" t="s">
        <v>107</v>
      </c>
      <c r="D2829" s="6" t="s">
        <v>5962</v>
      </c>
      <c r="E2829" s="8" t="s">
        <v>60</v>
      </c>
      <c r="F2829" s="8">
        <v>0</v>
      </c>
      <c r="G2829" s="8">
        <v>3</v>
      </c>
      <c r="H2829" s="6" t="s">
        <v>344</v>
      </c>
      <c r="I2829" s="184" t="s">
        <v>11392</v>
      </c>
      <c r="J2829" s="184" t="s">
        <v>11392</v>
      </c>
      <c r="K2829" s="184" t="s">
        <v>11391</v>
      </c>
      <c r="L2829" s="8">
        <v>14</v>
      </c>
      <c r="M2829" s="116"/>
      <c r="P28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&lt;tr&gt;&lt;td&gt;62201-0650&lt;/td&gt;&lt;td&gt;Backhoe loader, 300 liter minimum rated capacity bucket, 900mm width&lt;/td&gt;&lt;td&gt;Hour&lt;/td&gt;&lt;td&gt;BACKHOE LOADER, 10 CUBIC FOOT MINIMUM RATED CAPACITY BUCKET, 36-INCH WIDTH&lt;/td&gt;&lt;td&gt;HOUR&lt;/td&gt;&lt;td&gt;0&lt;/td&gt;&lt;td&gt;3&lt;/td&gt;&lt;td&gt;N&lt;/td&gt;&lt;td&gt; &lt;/td&gt;&lt;td&gt;&lt;/td&gt;&lt;/tr&gt;</v>
      </c>
      <c r="Q2829" s="106" t="str">
        <f>IF(PayItems[[#This Row],[Date Added / Modified]]&gt;0,TEXT(PayItems[[#This Row],[Date Added / Modified]],"m/d/yyy"),"")</f>
        <v/>
      </c>
    </row>
    <row r="2830" spans="1:17" x14ac:dyDescent="0.3">
      <c r="A2830" s="6" t="s">
        <v>5963</v>
      </c>
      <c r="B2830" s="6" t="s">
        <v>5964</v>
      </c>
      <c r="C2830" s="6" t="s">
        <v>107</v>
      </c>
      <c r="D2830" s="6" t="s">
        <v>5965</v>
      </c>
      <c r="E2830" s="8" t="s">
        <v>60</v>
      </c>
      <c r="F2830" s="8">
        <v>0</v>
      </c>
      <c r="G2830" s="8">
        <v>3</v>
      </c>
      <c r="H2830" s="6" t="s">
        <v>344</v>
      </c>
      <c r="I2830" s="184" t="s">
        <v>11392</v>
      </c>
      <c r="J2830" s="184" t="s">
        <v>11392</v>
      </c>
      <c r="K2830" s="184" t="s">
        <v>11391</v>
      </c>
      <c r="L2830" s="8">
        <v>14</v>
      </c>
      <c r="M2830" s="116"/>
      <c r="P28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&lt;tr&gt;&lt;td&gt;62201-0700&lt;/td&gt;&lt;td&gt;Backhoe loader, 1 cubic meter minimum capacity frontend bucket, 0.3 cubic meter minimum capacity backhoe bucket, 65 kW minimum flywheel&lt;/td&gt;&lt;td&gt;Hour&lt;/td&gt;&lt;td&gt;BACKHOE LOADER, 1 CUBIC YARD MINIMUM CAPACITY FRONTEND BUCKET, 10 CUBIC FOOT MINIMUM CAPACITY BACKHOE BUCKET, 90 HP MINIMUM FLYWHEEL&lt;/td&gt;&lt;td&gt;HOUR&lt;/td&gt;&lt;td&gt;0&lt;/td&gt;&lt;td&gt;3&lt;/td&gt;&lt;td&gt;N&lt;/td&gt;&lt;td&gt; &lt;/td&gt;&lt;td&gt;&lt;/td&gt;&lt;/tr&gt;</v>
      </c>
      <c r="Q2830" s="106" t="str">
        <f>IF(PayItems[[#This Row],[Date Added / Modified]]&gt;0,TEXT(PayItems[[#This Row],[Date Added / Modified]],"m/d/yyy"),"")</f>
        <v/>
      </c>
    </row>
    <row r="2831" spans="1:17" x14ac:dyDescent="0.3">
      <c r="A2831" s="6" t="s">
        <v>5966</v>
      </c>
      <c r="B2831" s="6" t="s">
        <v>10324</v>
      </c>
      <c r="C2831" s="6" t="s">
        <v>107</v>
      </c>
      <c r="D2831" s="6" t="s">
        <v>10595</v>
      </c>
      <c r="E2831" s="8" t="s">
        <v>60</v>
      </c>
      <c r="F2831" s="8">
        <v>0</v>
      </c>
      <c r="G2831" s="8">
        <v>3</v>
      </c>
      <c r="H2831" s="6" t="s">
        <v>344</v>
      </c>
      <c r="I2831" s="184" t="s">
        <v>11392</v>
      </c>
      <c r="J2831" s="184" t="s">
        <v>11392</v>
      </c>
      <c r="K2831" s="184" t="s">
        <v>11391</v>
      </c>
      <c r="L2831" s="8">
        <v>14</v>
      </c>
      <c r="M2831" s="116"/>
      <c r="P28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&lt;tr&gt;&lt;td&gt;62201-0750&lt;/td&gt;&lt;td&gt;Wheel loader, 0.4 cubic meter minimum rated capacity&lt;/td&gt;&lt;td&gt;Hour&lt;/td&gt;&lt;td&gt;WHEEL LOADER, 0.4 CUBIC YARD MINIMUM RATED CAPACITY&lt;/td&gt;&lt;td&gt;HOUR&lt;/td&gt;&lt;td&gt;0&lt;/td&gt;&lt;td&gt;3&lt;/td&gt;&lt;td&gt;N&lt;/td&gt;&lt;td&gt; &lt;/td&gt;&lt;td&gt;&lt;/td&gt;&lt;/tr&gt;</v>
      </c>
      <c r="Q2831" s="106" t="str">
        <f>IF(PayItems[[#This Row],[Date Added / Modified]]&gt;0,TEXT(PayItems[[#This Row],[Date Added / Modified]],"m/d/yyy"),"")</f>
        <v/>
      </c>
    </row>
    <row r="2832" spans="1:17" x14ac:dyDescent="0.3">
      <c r="A2832" s="6" t="s">
        <v>5967</v>
      </c>
      <c r="B2832" s="6" t="s">
        <v>10325</v>
      </c>
      <c r="C2832" s="6" t="s">
        <v>107</v>
      </c>
      <c r="D2832" s="6" t="s">
        <v>10596</v>
      </c>
      <c r="E2832" s="8" t="s">
        <v>60</v>
      </c>
      <c r="F2832" s="8">
        <v>0</v>
      </c>
      <c r="G2832" s="8">
        <v>3</v>
      </c>
      <c r="H2832" s="6" t="s">
        <v>344</v>
      </c>
      <c r="I2832" s="184" t="s">
        <v>11392</v>
      </c>
      <c r="J2832" s="184" t="s">
        <v>11392</v>
      </c>
      <c r="K2832" s="184" t="s">
        <v>11391</v>
      </c>
      <c r="L2832" s="8">
        <v>14</v>
      </c>
      <c r="M2832" s="116"/>
      <c r="P28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&lt;tr&gt;&lt;td&gt;62201-0800&lt;/td&gt;&lt;td&gt;Wheel Loader, 0.7 cubic meter minimum rated capacity&lt;/td&gt;&lt;td&gt;Hour&lt;/td&gt;&lt;td&gt;WHEEL LOADER, 0.7 CUBIC YARD MINIMUM RATED CAPACITY&lt;/td&gt;&lt;td&gt;HOUR&lt;/td&gt;&lt;td&gt;0&lt;/td&gt;&lt;td&gt;3&lt;/td&gt;&lt;td&gt;N&lt;/td&gt;&lt;td&gt; &lt;/td&gt;&lt;td&gt;&lt;/td&gt;&lt;/tr&gt;</v>
      </c>
      <c r="Q2832" s="106" t="str">
        <f>IF(PayItems[[#This Row],[Date Added / Modified]]&gt;0,TEXT(PayItems[[#This Row],[Date Added / Modified]],"m/d/yyy"),"")</f>
        <v/>
      </c>
    </row>
    <row r="2833" spans="1:17" x14ac:dyDescent="0.3">
      <c r="A2833" s="6" t="s">
        <v>5968</v>
      </c>
      <c r="B2833" s="6" t="s">
        <v>10326</v>
      </c>
      <c r="C2833" s="6" t="s">
        <v>107</v>
      </c>
      <c r="D2833" s="6" t="s">
        <v>10597</v>
      </c>
      <c r="E2833" s="8" t="s">
        <v>60</v>
      </c>
      <c r="F2833" s="8">
        <v>0</v>
      </c>
      <c r="G2833" s="8">
        <v>3</v>
      </c>
      <c r="H2833" s="6" t="s">
        <v>344</v>
      </c>
      <c r="I2833" s="184" t="s">
        <v>11392</v>
      </c>
      <c r="J2833" s="184" t="s">
        <v>11392</v>
      </c>
      <c r="K2833" s="184" t="s">
        <v>11391</v>
      </c>
      <c r="L2833" s="8">
        <v>14</v>
      </c>
      <c r="M2833" s="116"/>
      <c r="P28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&lt;tr&gt;&lt;td&gt;62201-0850&lt;/td&gt;&lt;td&gt;Wheel loader, 1 cubic meter minimum rated capacity&lt;/td&gt;&lt;td&gt;Hour&lt;/td&gt;&lt;td&gt;WHEEL LOADER, 1 CUBIC YARD MINIMUM RATED CAPACITY&lt;/td&gt;&lt;td&gt;HOUR&lt;/td&gt;&lt;td&gt;0&lt;/td&gt;&lt;td&gt;3&lt;/td&gt;&lt;td&gt;N&lt;/td&gt;&lt;td&gt; &lt;/td&gt;&lt;td&gt;&lt;/td&gt;&lt;/tr&gt;</v>
      </c>
      <c r="Q2833" s="106" t="str">
        <f>IF(PayItems[[#This Row],[Date Added / Modified]]&gt;0,TEXT(PayItems[[#This Row],[Date Added / Modified]],"m/d/yyy"),"")</f>
        <v/>
      </c>
    </row>
    <row r="2834" spans="1:17" x14ac:dyDescent="0.3">
      <c r="A2834" s="6" t="s">
        <v>5969</v>
      </c>
      <c r="B2834" s="6" t="s">
        <v>10327</v>
      </c>
      <c r="C2834" s="6" t="s">
        <v>107</v>
      </c>
      <c r="D2834" s="6" t="s">
        <v>10598</v>
      </c>
      <c r="E2834" s="8" t="s">
        <v>60</v>
      </c>
      <c r="F2834" s="8">
        <v>0</v>
      </c>
      <c r="G2834" s="8">
        <v>3</v>
      </c>
      <c r="H2834" s="6" t="s">
        <v>344</v>
      </c>
      <c r="I2834" s="184" t="s">
        <v>11392</v>
      </c>
      <c r="J2834" s="184" t="s">
        <v>11392</v>
      </c>
      <c r="K2834" s="184" t="s">
        <v>11391</v>
      </c>
      <c r="L2834" s="8">
        <v>14</v>
      </c>
      <c r="M2834" s="116"/>
      <c r="P28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&lt;tr&gt;&lt;td&gt;62201-0900&lt;/td&gt;&lt;td&gt;Wheel loader, 2 cubic meter minimum rated capacity&lt;/td&gt;&lt;td&gt;Hour&lt;/td&gt;&lt;td&gt;WHEEL LOADER, 2 CUBIC YARD MINIMUM RATED CAPACITY&lt;/td&gt;&lt;td&gt;HOUR&lt;/td&gt;&lt;td&gt;0&lt;/td&gt;&lt;td&gt;3&lt;/td&gt;&lt;td&gt;N&lt;/td&gt;&lt;td&gt; &lt;/td&gt;&lt;td&gt;&lt;/td&gt;&lt;/tr&gt;</v>
      </c>
      <c r="Q2834" s="106" t="str">
        <f>IF(PayItems[[#This Row],[Date Added / Modified]]&gt;0,TEXT(PayItems[[#This Row],[Date Added / Modified]],"m/d/yyy"),"")</f>
        <v/>
      </c>
    </row>
    <row r="2835" spans="1:17" x14ac:dyDescent="0.3">
      <c r="A2835" s="6" t="s">
        <v>5970</v>
      </c>
      <c r="B2835" s="6" t="s">
        <v>10328</v>
      </c>
      <c r="C2835" s="6" t="s">
        <v>107</v>
      </c>
      <c r="D2835" s="6" t="s">
        <v>10599</v>
      </c>
      <c r="E2835" s="8" t="s">
        <v>60</v>
      </c>
      <c r="F2835" s="8">
        <v>0</v>
      </c>
      <c r="G2835" s="8">
        <v>3</v>
      </c>
      <c r="H2835" s="6" t="s">
        <v>344</v>
      </c>
      <c r="I2835" s="184" t="s">
        <v>11392</v>
      </c>
      <c r="J2835" s="184" t="s">
        <v>11392</v>
      </c>
      <c r="K2835" s="184" t="s">
        <v>11391</v>
      </c>
      <c r="L2835" s="8">
        <v>14</v>
      </c>
      <c r="M2835" s="116"/>
      <c r="P28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&lt;tr&gt;&lt;td&gt;62201-0950&lt;/td&gt;&lt;td&gt;Wheel loader, 3 cubic meter minimum rated capacity&lt;/td&gt;&lt;td&gt;Hour&lt;/td&gt;&lt;td&gt;WHEEL LOADER, 3 CUBIC YARD MINIMUM RATED CAPACITY&lt;/td&gt;&lt;td&gt;HOUR&lt;/td&gt;&lt;td&gt;0&lt;/td&gt;&lt;td&gt;3&lt;/td&gt;&lt;td&gt;N&lt;/td&gt;&lt;td&gt; &lt;/td&gt;&lt;td&gt;&lt;/td&gt;&lt;/tr&gt;</v>
      </c>
      <c r="Q2835" s="106" t="str">
        <f>IF(PayItems[[#This Row],[Date Added / Modified]]&gt;0,TEXT(PayItems[[#This Row],[Date Added / Modified]],"m/d/yyy"),"")</f>
        <v/>
      </c>
    </row>
    <row r="2836" spans="1:17" x14ac:dyDescent="0.3">
      <c r="A2836" s="6" t="s">
        <v>5971</v>
      </c>
      <c r="B2836" s="6" t="s">
        <v>10329</v>
      </c>
      <c r="C2836" s="6" t="s">
        <v>107</v>
      </c>
      <c r="D2836" s="6" t="s">
        <v>10600</v>
      </c>
      <c r="E2836" s="8" t="s">
        <v>60</v>
      </c>
      <c r="F2836" s="8">
        <v>0</v>
      </c>
      <c r="G2836" s="8">
        <v>3</v>
      </c>
      <c r="H2836" s="6" t="s">
        <v>344</v>
      </c>
      <c r="I2836" s="184" t="s">
        <v>11392</v>
      </c>
      <c r="J2836" s="184" t="s">
        <v>11392</v>
      </c>
      <c r="K2836" s="184" t="s">
        <v>11391</v>
      </c>
      <c r="L2836" s="8">
        <v>14</v>
      </c>
      <c r="M2836" s="116"/>
      <c r="P28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&lt;tr&gt;&lt;td&gt;62201-1000&lt;/td&gt;&lt;td&gt;Wheel loader, 4 cubic meter minimum rated capacity&lt;/td&gt;&lt;td&gt;Hour&lt;/td&gt;&lt;td&gt;WHEEL LOADER, 4 CUBIC YARD MINIMUM RATED CAPACITY&lt;/td&gt;&lt;td&gt;HOUR&lt;/td&gt;&lt;td&gt;0&lt;/td&gt;&lt;td&gt;3&lt;/td&gt;&lt;td&gt;N&lt;/td&gt;&lt;td&gt; &lt;/td&gt;&lt;td&gt;&lt;/td&gt;&lt;/tr&gt;</v>
      </c>
      <c r="Q2836" s="106" t="str">
        <f>IF(PayItems[[#This Row],[Date Added / Modified]]&gt;0,TEXT(PayItems[[#This Row],[Date Added / Modified]],"m/d/yyy"),"")</f>
        <v/>
      </c>
    </row>
    <row r="2837" spans="1:17" x14ac:dyDescent="0.3">
      <c r="A2837" s="6" t="s">
        <v>5972</v>
      </c>
      <c r="B2837" s="6" t="s">
        <v>10330</v>
      </c>
      <c r="C2837" s="6" t="s">
        <v>107</v>
      </c>
      <c r="D2837" s="6" t="s">
        <v>10601</v>
      </c>
      <c r="E2837" s="8" t="s">
        <v>60</v>
      </c>
      <c r="F2837" s="8">
        <v>0</v>
      </c>
      <c r="G2837" s="8">
        <v>3</v>
      </c>
      <c r="H2837" s="6" t="s">
        <v>344</v>
      </c>
      <c r="I2837" s="184" t="s">
        <v>11392</v>
      </c>
      <c r="J2837" s="184" t="s">
        <v>11392</v>
      </c>
      <c r="K2837" s="184" t="s">
        <v>11391</v>
      </c>
      <c r="L2837" s="8">
        <v>14</v>
      </c>
      <c r="M2837" s="116"/>
      <c r="P28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&lt;tr&gt;&lt;td&gt;62201-1050&lt;/td&gt;&lt;td&gt;Wheel loader, 5 cubic meter minimum rated capacity&lt;/td&gt;&lt;td&gt;Hour&lt;/td&gt;&lt;td&gt;WHEEL LOADER, 5 CUBIC YARD MINIMUM RATED CAPACITY&lt;/td&gt;&lt;td&gt;HOUR&lt;/td&gt;&lt;td&gt;0&lt;/td&gt;&lt;td&gt;3&lt;/td&gt;&lt;td&gt;N&lt;/td&gt;&lt;td&gt; &lt;/td&gt;&lt;td&gt;&lt;/td&gt;&lt;/tr&gt;</v>
      </c>
      <c r="Q2837" s="106" t="str">
        <f>IF(PayItems[[#This Row],[Date Added / Modified]]&gt;0,TEXT(PayItems[[#This Row],[Date Added / Modified]],"m/d/yyy"),"")</f>
        <v/>
      </c>
    </row>
    <row r="2838" spans="1:17" x14ac:dyDescent="0.3">
      <c r="A2838" s="6" t="s">
        <v>5973</v>
      </c>
      <c r="B2838" s="6" t="s">
        <v>10331</v>
      </c>
      <c r="C2838" s="6" t="s">
        <v>107</v>
      </c>
      <c r="D2838" s="6" t="s">
        <v>10602</v>
      </c>
      <c r="E2838" s="8" t="s">
        <v>60</v>
      </c>
      <c r="F2838" s="8">
        <v>0</v>
      </c>
      <c r="G2838" s="8">
        <v>3</v>
      </c>
      <c r="H2838" s="6" t="s">
        <v>344</v>
      </c>
      <c r="I2838" s="184" t="s">
        <v>11392</v>
      </c>
      <c r="J2838" s="184" t="s">
        <v>11392</v>
      </c>
      <c r="K2838" s="184" t="s">
        <v>11391</v>
      </c>
      <c r="L2838" s="8">
        <v>14</v>
      </c>
      <c r="M2838" s="116"/>
      <c r="P28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&lt;tr&gt;&lt;td&gt;62201-1100&lt;/td&gt;&lt;td&gt;Wheel loader, 6 cubic meter minimum rated capacity&lt;/td&gt;&lt;td&gt;Hour&lt;/td&gt;&lt;td&gt;WHEEL LOADER, 6 CUBIC YARD MINIMUM RATED CAPACITY&lt;/td&gt;&lt;td&gt;HOUR&lt;/td&gt;&lt;td&gt;0&lt;/td&gt;&lt;td&gt;3&lt;/td&gt;&lt;td&gt;N&lt;/td&gt;&lt;td&gt; &lt;/td&gt;&lt;td&gt;&lt;/td&gt;&lt;/tr&gt;</v>
      </c>
      <c r="Q2838" s="106" t="str">
        <f>IF(PayItems[[#This Row],[Date Added / Modified]]&gt;0,TEXT(PayItems[[#This Row],[Date Added / Modified]],"m/d/yyy"),"")</f>
        <v/>
      </c>
    </row>
    <row r="2839" spans="1:17" x14ac:dyDescent="0.3">
      <c r="A2839" s="6" t="s">
        <v>5974</v>
      </c>
      <c r="B2839" s="6" t="s">
        <v>10332</v>
      </c>
      <c r="C2839" s="6" t="s">
        <v>107</v>
      </c>
      <c r="D2839" s="6" t="s">
        <v>10603</v>
      </c>
      <c r="E2839" s="8" t="s">
        <v>60</v>
      </c>
      <c r="F2839" s="8">
        <v>0</v>
      </c>
      <c r="G2839" s="8">
        <v>3</v>
      </c>
      <c r="H2839" s="6" t="s">
        <v>344</v>
      </c>
      <c r="I2839" s="184" t="s">
        <v>11392</v>
      </c>
      <c r="J2839" s="184" t="s">
        <v>11392</v>
      </c>
      <c r="K2839" s="184" t="s">
        <v>11391</v>
      </c>
      <c r="L2839" s="8">
        <v>14</v>
      </c>
      <c r="M2839" s="116"/>
      <c r="P28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&lt;tr&gt;&lt;td&gt;62201-1150&lt;/td&gt;&lt;td&gt;Bulldozer, 50kW minimum flywheel power&lt;/td&gt;&lt;td&gt;Hour&lt;/td&gt;&lt;td&gt;BULLDOZER, 70HP MINIMUM FLYWHEEL POWER&lt;/td&gt;&lt;td&gt;HOUR&lt;/td&gt;&lt;td&gt;0&lt;/td&gt;&lt;td&gt;3&lt;/td&gt;&lt;td&gt;N&lt;/td&gt;&lt;td&gt; &lt;/td&gt;&lt;td&gt;&lt;/td&gt;&lt;/tr&gt;</v>
      </c>
      <c r="Q2839" s="106" t="str">
        <f>IF(PayItems[[#This Row],[Date Added / Modified]]&gt;0,TEXT(PayItems[[#This Row],[Date Added / Modified]],"m/d/yyy"),"")</f>
        <v/>
      </c>
    </row>
    <row r="2840" spans="1:17" x14ac:dyDescent="0.3">
      <c r="A2840" s="6" t="s">
        <v>5975</v>
      </c>
      <c r="B2840" s="6" t="s">
        <v>10333</v>
      </c>
      <c r="C2840" s="6" t="s">
        <v>107</v>
      </c>
      <c r="D2840" s="6" t="s">
        <v>10604</v>
      </c>
      <c r="E2840" s="8" t="s">
        <v>60</v>
      </c>
      <c r="F2840" s="8">
        <v>0</v>
      </c>
      <c r="G2840" s="8">
        <v>3</v>
      </c>
      <c r="H2840" s="6" t="s">
        <v>344</v>
      </c>
      <c r="I2840" s="184" t="s">
        <v>11392</v>
      </c>
      <c r="J2840" s="184" t="s">
        <v>11392</v>
      </c>
      <c r="K2840" s="184" t="s">
        <v>11391</v>
      </c>
      <c r="L2840" s="8">
        <v>14</v>
      </c>
      <c r="M2840" s="116"/>
      <c r="P28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&lt;tr&gt;&lt;td&gt;62201-1200&lt;/td&gt;&lt;td&gt;Bulldozer, 60kW minimum flywheel power&lt;/td&gt;&lt;td&gt;Hour&lt;/td&gt;&lt;td&gt;BULLDOZER, 80HP MINIMUM FLYWHEEL POWER&lt;/td&gt;&lt;td&gt;HOUR&lt;/td&gt;&lt;td&gt;0&lt;/td&gt;&lt;td&gt;3&lt;/td&gt;&lt;td&gt;N&lt;/td&gt;&lt;td&gt; &lt;/td&gt;&lt;td&gt;&lt;/td&gt;&lt;/tr&gt;</v>
      </c>
      <c r="Q2840" s="106" t="str">
        <f>IF(PayItems[[#This Row],[Date Added / Modified]]&gt;0,TEXT(PayItems[[#This Row],[Date Added / Modified]],"m/d/yyy"),"")</f>
        <v/>
      </c>
    </row>
    <row r="2841" spans="1:17" x14ac:dyDescent="0.3">
      <c r="A2841" s="6" t="s">
        <v>5976</v>
      </c>
      <c r="B2841" s="6" t="s">
        <v>10334</v>
      </c>
      <c r="C2841" s="6" t="s">
        <v>107</v>
      </c>
      <c r="D2841" s="6" t="s">
        <v>10605</v>
      </c>
      <c r="E2841" s="8" t="s">
        <v>60</v>
      </c>
      <c r="F2841" s="8">
        <v>0</v>
      </c>
      <c r="G2841" s="8">
        <v>3</v>
      </c>
      <c r="H2841" s="6" t="s">
        <v>344</v>
      </c>
      <c r="I2841" s="184" t="s">
        <v>11392</v>
      </c>
      <c r="J2841" s="184" t="s">
        <v>11392</v>
      </c>
      <c r="K2841" s="184" t="s">
        <v>11391</v>
      </c>
      <c r="L2841" s="8">
        <v>14</v>
      </c>
      <c r="M2841" s="116"/>
      <c r="P28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&lt;tr&gt;&lt;td&gt;62201-1250&lt;/td&gt;&lt;td&gt;Bulldozer, 90kW minimum flywheel power&lt;/td&gt;&lt;td&gt;Hour&lt;/td&gt;&lt;td&gt;BULLDOZER, 120HP MINIMUM FLYWHEEL POWER&lt;/td&gt;&lt;td&gt;HOUR&lt;/td&gt;&lt;td&gt;0&lt;/td&gt;&lt;td&gt;3&lt;/td&gt;&lt;td&gt;N&lt;/td&gt;&lt;td&gt; &lt;/td&gt;&lt;td&gt;&lt;/td&gt;&lt;/tr&gt;</v>
      </c>
      <c r="Q2841" s="106" t="str">
        <f>IF(PayItems[[#This Row],[Date Added / Modified]]&gt;0,TEXT(PayItems[[#This Row],[Date Added / Modified]],"m/d/yyy"),"")</f>
        <v/>
      </c>
    </row>
    <row r="2842" spans="1:17" x14ac:dyDescent="0.3">
      <c r="A2842" s="6" t="s">
        <v>5977</v>
      </c>
      <c r="B2842" s="6" t="s">
        <v>10335</v>
      </c>
      <c r="C2842" s="6" t="s">
        <v>107</v>
      </c>
      <c r="D2842" s="6" t="s">
        <v>10606</v>
      </c>
      <c r="E2842" s="8" t="s">
        <v>60</v>
      </c>
      <c r="F2842" s="8">
        <v>0</v>
      </c>
      <c r="G2842" s="8">
        <v>3</v>
      </c>
      <c r="H2842" s="6" t="s">
        <v>344</v>
      </c>
      <c r="I2842" s="184" t="s">
        <v>11392</v>
      </c>
      <c r="J2842" s="184" t="s">
        <v>11392</v>
      </c>
      <c r="K2842" s="184" t="s">
        <v>11391</v>
      </c>
      <c r="L2842" s="8">
        <v>14</v>
      </c>
      <c r="M2842" s="116"/>
      <c r="P28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&lt;tr&gt;&lt;td&gt;62201-1300&lt;/td&gt;&lt;td&gt;Bulldozer, 120kW minimum flywheel power&lt;/td&gt;&lt;td&gt;Hour&lt;/td&gt;&lt;td&gt;BULLDOZER, 160HP MINIMUM FLYWHEEL POWER&lt;/td&gt;&lt;td&gt;HOUR&lt;/td&gt;&lt;td&gt;0&lt;/td&gt;&lt;td&gt;3&lt;/td&gt;&lt;td&gt;N&lt;/td&gt;&lt;td&gt; &lt;/td&gt;&lt;td&gt;&lt;/td&gt;&lt;/tr&gt;</v>
      </c>
      <c r="Q2842" s="106" t="str">
        <f>IF(PayItems[[#This Row],[Date Added / Modified]]&gt;0,TEXT(PayItems[[#This Row],[Date Added / Modified]],"m/d/yyy"),"")</f>
        <v/>
      </c>
    </row>
    <row r="2843" spans="1:17" x14ac:dyDescent="0.3">
      <c r="A2843" s="6" t="s">
        <v>5978</v>
      </c>
      <c r="B2843" s="6" t="s">
        <v>10336</v>
      </c>
      <c r="C2843" s="6" t="s">
        <v>107</v>
      </c>
      <c r="D2843" s="6" t="s">
        <v>10607</v>
      </c>
      <c r="E2843" s="8" t="s">
        <v>60</v>
      </c>
      <c r="F2843" s="8">
        <v>0</v>
      </c>
      <c r="G2843" s="8">
        <v>3</v>
      </c>
      <c r="H2843" s="6" t="s">
        <v>344</v>
      </c>
      <c r="I2843" s="184" t="s">
        <v>11392</v>
      </c>
      <c r="J2843" s="184" t="s">
        <v>11392</v>
      </c>
      <c r="K2843" s="184" t="s">
        <v>11391</v>
      </c>
      <c r="L2843" s="8">
        <v>14</v>
      </c>
      <c r="M2843" s="116"/>
      <c r="P28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&lt;tr&gt;&lt;td&gt;62201-1350&lt;/td&gt;&lt;td&gt;Bulldozer, 150kW minimum flywheel power&lt;/td&gt;&lt;td&gt;Hour&lt;/td&gt;&lt;td&gt;BULLDOZER, 200HP MINIMUM FLYWHEEL POWER&lt;/td&gt;&lt;td&gt;HOUR&lt;/td&gt;&lt;td&gt;0&lt;/td&gt;&lt;td&gt;3&lt;/td&gt;&lt;td&gt;N&lt;/td&gt;&lt;td&gt; &lt;/td&gt;&lt;td&gt;&lt;/td&gt;&lt;/tr&gt;</v>
      </c>
      <c r="Q2843" s="106" t="str">
        <f>IF(PayItems[[#This Row],[Date Added / Modified]]&gt;0,TEXT(PayItems[[#This Row],[Date Added / Modified]],"m/d/yyy"),"")</f>
        <v/>
      </c>
    </row>
    <row r="2844" spans="1:17" x14ac:dyDescent="0.3">
      <c r="A2844" s="6" t="s">
        <v>5979</v>
      </c>
      <c r="B2844" s="6" t="s">
        <v>10337</v>
      </c>
      <c r="C2844" s="6" t="s">
        <v>107</v>
      </c>
      <c r="D2844" s="6" t="s">
        <v>10608</v>
      </c>
      <c r="E2844" s="8" t="s">
        <v>60</v>
      </c>
      <c r="F2844" s="8">
        <v>0</v>
      </c>
      <c r="G2844" s="8">
        <v>3</v>
      </c>
      <c r="H2844" s="6" t="s">
        <v>344</v>
      </c>
      <c r="I2844" s="184" t="s">
        <v>11392</v>
      </c>
      <c r="J2844" s="184" t="s">
        <v>11392</v>
      </c>
      <c r="K2844" s="184" t="s">
        <v>11391</v>
      </c>
      <c r="L2844" s="8">
        <v>14</v>
      </c>
      <c r="M2844" s="116"/>
      <c r="P28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&lt;tr&gt;&lt;td&gt;62201-1400&lt;/td&gt;&lt;td&gt;Bulldozer, 200kW minimum flywheel power&lt;/td&gt;&lt;td&gt;Hour&lt;/td&gt;&lt;td&gt;BULLDOZER, 250HP MINIMUM FLYWHEEL POWER&lt;/td&gt;&lt;td&gt;HOUR&lt;/td&gt;&lt;td&gt;0&lt;/td&gt;&lt;td&gt;3&lt;/td&gt;&lt;td&gt;N&lt;/td&gt;&lt;td&gt; &lt;/td&gt;&lt;td&gt;&lt;/td&gt;&lt;/tr&gt;</v>
      </c>
      <c r="Q2844" s="106" t="str">
        <f>IF(PayItems[[#This Row],[Date Added / Modified]]&gt;0,TEXT(PayItems[[#This Row],[Date Added / Modified]],"m/d/yyy"),"")</f>
        <v/>
      </c>
    </row>
    <row r="2845" spans="1:17" x14ac:dyDescent="0.3">
      <c r="A2845" s="6" t="s">
        <v>5980</v>
      </c>
      <c r="B2845" s="6" t="s">
        <v>10338</v>
      </c>
      <c r="C2845" s="6" t="s">
        <v>107</v>
      </c>
      <c r="D2845" s="6" t="s">
        <v>10609</v>
      </c>
      <c r="E2845" s="8" t="s">
        <v>60</v>
      </c>
      <c r="F2845" s="8">
        <v>0</v>
      </c>
      <c r="G2845" s="8">
        <v>3</v>
      </c>
      <c r="H2845" s="6" t="s">
        <v>344</v>
      </c>
      <c r="I2845" s="184" t="s">
        <v>11392</v>
      </c>
      <c r="J2845" s="184" t="s">
        <v>11392</v>
      </c>
      <c r="K2845" s="184" t="s">
        <v>11391</v>
      </c>
      <c r="L2845" s="8">
        <v>14</v>
      </c>
      <c r="M2845" s="116"/>
      <c r="P28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&lt;tr&gt;&lt;td&gt;62201-1450&lt;/td&gt;&lt;td&gt;Bulldozer, 250kW minimum flywheel power&lt;/td&gt;&lt;td&gt;Hour&lt;/td&gt;&lt;td&gt;BULLDOZER, 350HP MINIMUM FLYWHEEL POWER&lt;/td&gt;&lt;td&gt;HOUR&lt;/td&gt;&lt;td&gt;0&lt;/td&gt;&lt;td&gt;3&lt;/td&gt;&lt;td&gt;N&lt;/td&gt;&lt;td&gt; &lt;/td&gt;&lt;td&gt;&lt;/td&gt;&lt;/tr&gt;</v>
      </c>
      <c r="Q2845" s="106" t="str">
        <f>IF(PayItems[[#This Row],[Date Added / Modified]]&gt;0,TEXT(PayItems[[#This Row],[Date Added / Modified]],"m/d/yyy"),"")</f>
        <v/>
      </c>
    </row>
    <row r="2846" spans="1:17" x14ac:dyDescent="0.3">
      <c r="A2846" s="6" t="s">
        <v>5981</v>
      </c>
      <c r="B2846" s="6" t="s">
        <v>10339</v>
      </c>
      <c r="C2846" s="6" t="s">
        <v>107</v>
      </c>
      <c r="D2846" s="6" t="s">
        <v>10610</v>
      </c>
      <c r="E2846" s="8" t="s">
        <v>60</v>
      </c>
      <c r="F2846" s="8">
        <v>0</v>
      </c>
      <c r="G2846" s="8">
        <v>3</v>
      </c>
      <c r="H2846" s="6" t="s">
        <v>344</v>
      </c>
      <c r="I2846" s="184" t="s">
        <v>11392</v>
      </c>
      <c r="J2846" s="184" t="s">
        <v>11392</v>
      </c>
      <c r="K2846" s="184" t="s">
        <v>11391</v>
      </c>
      <c r="L2846" s="8">
        <v>14</v>
      </c>
      <c r="M2846" s="116"/>
      <c r="P28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&lt;tr&gt;&lt;td&gt;62201-1500&lt;/td&gt;&lt;td&gt;Bulldozer, 300kW minimum flywheel power&lt;/td&gt;&lt;td&gt;Hour&lt;/td&gt;&lt;td&gt;BULLDOZER, 400HP MINIMUM FLYWHEEL POWER&lt;/td&gt;&lt;td&gt;HOUR&lt;/td&gt;&lt;td&gt;0&lt;/td&gt;&lt;td&gt;3&lt;/td&gt;&lt;td&gt;N&lt;/td&gt;&lt;td&gt; &lt;/td&gt;&lt;td&gt;&lt;/td&gt;&lt;/tr&gt;</v>
      </c>
      <c r="Q2846" s="106" t="str">
        <f>IF(PayItems[[#This Row],[Date Added / Modified]]&gt;0,TEXT(PayItems[[#This Row],[Date Added / Modified]],"m/d/yyy"),"")</f>
        <v/>
      </c>
    </row>
    <row r="2847" spans="1:17" x14ac:dyDescent="0.3">
      <c r="A2847" s="6" t="s">
        <v>5982</v>
      </c>
      <c r="B2847" s="6" t="s">
        <v>10340</v>
      </c>
      <c r="C2847" s="6" t="s">
        <v>107</v>
      </c>
      <c r="D2847" s="6" t="s">
        <v>10611</v>
      </c>
      <c r="E2847" s="8" t="s">
        <v>60</v>
      </c>
      <c r="F2847" s="8">
        <v>0</v>
      </c>
      <c r="G2847" s="8">
        <v>3</v>
      </c>
      <c r="H2847" s="6" t="s">
        <v>344</v>
      </c>
      <c r="I2847" s="184" t="s">
        <v>11392</v>
      </c>
      <c r="J2847" s="184" t="s">
        <v>11392</v>
      </c>
      <c r="K2847" s="184" t="s">
        <v>11391</v>
      </c>
      <c r="L2847" s="8">
        <v>14</v>
      </c>
      <c r="M2847" s="116"/>
      <c r="P28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&lt;tr&gt;&lt;td&gt;62201-1550&lt;/td&gt;&lt;td&gt;Bulldozer, power angle and power tilt blade, 45kW minimum&lt;/td&gt;&lt;td&gt;Hour&lt;/td&gt;&lt;td&gt;BULLDOZER, POWER ANGLE AND POWER TILT BLADE, 60HP MINIMUM&lt;/td&gt;&lt;td&gt;HOUR&lt;/td&gt;&lt;td&gt;0&lt;/td&gt;&lt;td&gt;3&lt;/td&gt;&lt;td&gt;N&lt;/td&gt;&lt;td&gt; &lt;/td&gt;&lt;td&gt;&lt;/td&gt;&lt;/tr&gt;</v>
      </c>
      <c r="Q2847" s="106" t="str">
        <f>IF(PayItems[[#This Row],[Date Added / Modified]]&gt;0,TEXT(PayItems[[#This Row],[Date Added / Modified]],"m/d/yyy"),"")</f>
        <v/>
      </c>
    </row>
    <row r="2848" spans="1:17" x14ac:dyDescent="0.3">
      <c r="A2848" s="6" t="s">
        <v>5983</v>
      </c>
      <c r="B2848" s="6" t="s">
        <v>10341</v>
      </c>
      <c r="C2848" s="6" t="s">
        <v>107</v>
      </c>
      <c r="D2848" s="6" t="s">
        <v>10612</v>
      </c>
      <c r="E2848" s="8" t="s">
        <v>60</v>
      </c>
      <c r="F2848" s="8">
        <v>0</v>
      </c>
      <c r="G2848" s="8">
        <v>3</v>
      </c>
      <c r="H2848" s="6" t="s">
        <v>344</v>
      </c>
      <c r="I2848" s="184" t="s">
        <v>11392</v>
      </c>
      <c r="J2848" s="184" t="s">
        <v>11392</v>
      </c>
      <c r="K2848" s="184" t="s">
        <v>11391</v>
      </c>
      <c r="L2848" s="8">
        <v>14</v>
      </c>
      <c r="M2848" s="116"/>
      <c r="P28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&lt;tr&gt;&lt;td&gt;62201-1600&lt;/td&gt;&lt;td&gt;Bulldozer, universal blade, 80kW minimum&lt;/td&gt;&lt;td&gt;Hour&lt;/td&gt;&lt;td&gt;BULLDOZER, UNIVERSAL BLADE, 100HP MINIMUM&lt;/td&gt;&lt;td&gt;HOUR&lt;/td&gt;&lt;td&gt;0&lt;/td&gt;&lt;td&gt;3&lt;/td&gt;&lt;td&gt;N&lt;/td&gt;&lt;td&gt; &lt;/td&gt;&lt;td&gt;&lt;/td&gt;&lt;/tr&gt;</v>
      </c>
      <c r="Q2848" s="106" t="str">
        <f>IF(PayItems[[#This Row],[Date Added / Modified]]&gt;0,TEXT(PayItems[[#This Row],[Date Added / Modified]],"m/d/yyy"),"")</f>
        <v/>
      </c>
    </row>
    <row r="2849" spans="1:17" x14ac:dyDescent="0.3">
      <c r="A2849" s="6" t="s">
        <v>5984</v>
      </c>
      <c r="B2849" s="6" t="s">
        <v>10342</v>
      </c>
      <c r="C2849" s="6" t="s">
        <v>107</v>
      </c>
      <c r="D2849" s="6" t="s">
        <v>10613</v>
      </c>
      <c r="E2849" s="8" t="s">
        <v>60</v>
      </c>
      <c r="F2849" s="8">
        <v>0</v>
      </c>
      <c r="G2849" s="8">
        <v>3</v>
      </c>
      <c r="H2849" s="6" t="s">
        <v>344</v>
      </c>
      <c r="I2849" s="184" t="s">
        <v>11392</v>
      </c>
      <c r="J2849" s="184" t="s">
        <v>11392</v>
      </c>
      <c r="K2849" s="184" t="s">
        <v>11391</v>
      </c>
      <c r="L2849" s="8">
        <v>14</v>
      </c>
      <c r="M2849" s="116"/>
      <c r="P28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&lt;tr&gt;&lt;td&gt;62201-1650&lt;/td&gt;&lt;td&gt;Bulldozer, universal blade, 125kW minimum&lt;/td&gt;&lt;td&gt;Hour&lt;/td&gt;&lt;td&gt;BULLDOZER, UNIVERSAL BLADE, 170HP MINIMUM&lt;/td&gt;&lt;td&gt;HOUR&lt;/td&gt;&lt;td&gt;0&lt;/td&gt;&lt;td&gt;3&lt;/td&gt;&lt;td&gt;N&lt;/td&gt;&lt;td&gt; &lt;/td&gt;&lt;td&gt;&lt;/td&gt;&lt;/tr&gt;</v>
      </c>
      <c r="Q2849" s="106" t="str">
        <f>IF(PayItems[[#This Row],[Date Added / Modified]]&gt;0,TEXT(PayItems[[#This Row],[Date Added / Modified]],"m/d/yyy"),"")</f>
        <v/>
      </c>
    </row>
    <row r="2850" spans="1:17" x14ac:dyDescent="0.3">
      <c r="A2850" s="6" t="s">
        <v>5985</v>
      </c>
      <c r="B2850" s="6" t="s">
        <v>10343</v>
      </c>
      <c r="C2850" s="6" t="s">
        <v>107</v>
      </c>
      <c r="D2850" s="6" t="s">
        <v>10614</v>
      </c>
      <c r="E2850" s="8" t="s">
        <v>60</v>
      </c>
      <c r="F2850" s="8">
        <v>0</v>
      </c>
      <c r="G2850" s="8">
        <v>3</v>
      </c>
      <c r="H2850" s="6" t="s">
        <v>344</v>
      </c>
      <c r="I2850" s="184" t="s">
        <v>11392</v>
      </c>
      <c r="J2850" s="184" t="s">
        <v>11392</v>
      </c>
      <c r="K2850" s="184" t="s">
        <v>11391</v>
      </c>
      <c r="L2850" s="8">
        <v>14</v>
      </c>
      <c r="M2850" s="116"/>
      <c r="P28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&lt;tr&gt;&lt;td&gt;62201-1700&lt;/td&gt;&lt;td&gt;Bulldozer, straight blade, 125kW&lt;/td&gt;&lt;td&gt;Hour&lt;/td&gt;&lt;td&gt;BULLDOZER, STRAIGHT BLADE, 170HP&lt;/td&gt;&lt;td&gt;HOUR&lt;/td&gt;&lt;td&gt;0&lt;/td&gt;&lt;td&gt;3&lt;/td&gt;&lt;td&gt;N&lt;/td&gt;&lt;td&gt; &lt;/td&gt;&lt;td&gt;&lt;/td&gt;&lt;/tr&gt;</v>
      </c>
      <c r="Q2850" s="106" t="str">
        <f>IF(PayItems[[#This Row],[Date Added / Modified]]&gt;0,TEXT(PayItems[[#This Row],[Date Added / Modified]],"m/d/yyy"),"")</f>
        <v/>
      </c>
    </row>
    <row r="2851" spans="1:17" x14ac:dyDescent="0.3">
      <c r="A2851" s="6" t="s">
        <v>5986</v>
      </c>
      <c r="B2851" s="6" t="s">
        <v>10344</v>
      </c>
      <c r="C2851" s="6" t="s">
        <v>107</v>
      </c>
      <c r="D2851" s="6" t="s">
        <v>10615</v>
      </c>
      <c r="E2851" s="8" t="s">
        <v>60</v>
      </c>
      <c r="F2851" s="8">
        <v>0</v>
      </c>
      <c r="G2851" s="8">
        <v>3</v>
      </c>
      <c r="H2851" s="6" t="s">
        <v>344</v>
      </c>
      <c r="I2851" s="184" t="s">
        <v>11392</v>
      </c>
      <c r="J2851" s="184" t="s">
        <v>11392</v>
      </c>
      <c r="K2851" s="184" t="s">
        <v>11391</v>
      </c>
      <c r="L2851" s="8">
        <v>14</v>
      </c>
      <c r="M2851" s="116"/>
      <c r="P28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&lt;tr&gt;&lt;td&gt;62201-1750&lt;/td&gt;&lt;td&gt;Bulldozer, 150kW minimum&lt;/td&gt;&lt;td&gt;Hour&lt;/td&gt;&lt;td&gt;BULLDOZER, 200HP MINIMUM&lt;/td&gt;&lt;td&gt;HOUR&lt;/td&gt;&lt;td&gt;0&lt;/td&gt;&lt;td&gt;3&lt;/td&gt;&lt;td&gt;N&lt;/td&gt;&lt;td&gt; &lt;/td&gt;&lt;td&gt;&lt;/td&gt;&lt;/tr&gt;</v>
      </c>
      <c r="Q2851" s="106" t="str">
        <f>IF(PayItems[[#This Row],[Date Added / Modified]]&gt;0,TEXT(PayItems[[#This Row],[Date Added / Modified]],"m/d/yyy"),"")</f>
        <v/>
      </c>
    </row>
    <row r="2852" spans="1:17" x14ac:dyDescent="0.3">
      <c r="A2852" s="6" t="s">
        <v>5987</v>
      </c>
      <c r="B2852" s="6" t="s">
        <v>10345</v>
      </c>
      <c r="C2852" s="6" t="s">
        <v>107</v>
      </c>
      <c r="D2852" s="6" t="s">
        <v>10616</v>
      </c>
      <c r="E2852" s="8" t="s">
        <v>60</v>
      </c>
      <c r="F2852" s="8">
        <v>0</v>
      </c>
      <c r="G2852" s="8">
        <v>3</v>
      </c>
      <c r="H2852" s="6" t="s">
        <v>344</v>
      </c>
      <c r="I2852" s="184" t="s">
        <v>11392</v>
      </c>
      <c r="J2852" s="184" t="s">
        <v>11392</v>
      </c>
      <c r="K2852" s="184" t="s">
        <v>11391</v>
      </c>
      <c r="L2852" s="8">
        <v>14</v>
      </c>
      <c r="M2852" s="116"/>
      <c r="P28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&lt;tr&gt;&lt;td&gt;62201-1800&lt;/td&gt;&lt;td&gt;Bulldozer, universal blade, 150kW minimum&lt;/td&gt;&lt;td&gt;Hour&lt;/td&gt;&lt;td&gt;BULLDOZER, UNIVERSAL BLADE, 200HP MINIMUM&lt;/td&gt;&lt;td&gt;HOUR&lt;/td&gt;&lt;td&gt;0&lt;/td&gt;&lt;td&gt;3&lt;/td&gt;&lt;td&gt;N&lt;/td&gt;&lt;td&gt; &lt;/td&gt;&lt;td&gt;&lt;/td&gt;&lt;/tr&gt;</v>
      </c>
      <c r="Q2852" s="106" t="str">
        <f>IF(PayItems[[#This Row],[Date Added / Modified]]&gt;0,TEXT(PayItems[[#This Row],[Date Added / Modified]],"m/d/yyy"),"")</f>
        <v/>
      </c>
    </row>
    <row r="2853" spans="1:17" x14ac:dyDescent="0.3">
      <c r="A2853" s="6" t="s">
        <v>5988</v>
      </c>
      <c r="B2853" s="6" t="s">
        <v>10346</v>
      </c>
      <c r="C2853" s="6" t="s">
        <v>107</v>
      </c>
      <c r="D2853" s="6" t="s">
        <v>10617</v>
      </c>
      <c r="E2853" s="8" t="s">
        <v>60</v>
      </c>
      <c r="F2853" s="8">
        <v>0</v>
      </c>
      <c r="G2853" s="8">
        <v>3</v>
      </c>
      <c r="H2853" s="6" t="s">
        <v>344</v>
      </c>
      <c r="I2853" s="184" t="s">
        <v>11392</v>
      </c>
      <c r="J2853" s="184" t="s">
        <v>11392</v>
      </c>
      <c r="K2853" s="184" t="s">
        <v>11391</v>
      </c>
      <c r="L2853" s="8">
        <v>14</v>
      </c>
      <c r="M2853" s="116"/>
      <c r="P28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&lt;tr&gt;&lt;td&gt;62201-1850&lt;/td&gt;&lt;td&gt;Bulldozer, universal blade, 210kW minimum, with winch and cable&lt;/td&gt;&lt;td&gt;Hour&lt;/td&gt;&lt;td&gt;BULLDOZER, UNIVERSAL BLADE, 250HP MINIMUM, WITH WINCH AND CABLE&lt;/td&gt;&lt;td&gt;HOUR&lt;/td&gt;&lt;td&gt;0&lt;/td&gt;&lt;td&gt;3&lt;/td&gt;&lt;td&gt;N&lt;/td&gt;&lt;td&gt; &lt;/td&gt;&lt;td&gt;&lt;/td&gt;&lt;/tr&gt;</v>
      </c>
      <c r="Q2853" s="106" t="str">
        <f>IF(PayItems[[#This Row],[Date Added / Modified]]&gt;0,TEXT(PayItems[[#This Row],[Date Added / Modified]],"m/d/yyy"),"")</f>
        <v/>
      </c>
    </row>
    <row r="2854" spans="1:17" x14ac:dyDescent="0.3">
      <c r="A2854" s="6" t="s">
        <v>5989</v>
      </c>
      <c r="B2854" s="6" t="s">
        <v>10347</v>
      </c>
      <c r="C2854" s="6" t="s">
        <v>107</v>
      </c>
      <c r="D2854" s="6" t="s">
        <v>10618</v>
      </c>
      <c r="E2854" s="8" t="s">
        <v>60</v>
      </c>
      <c r="F2854" s="8">
        <v>0</v>
      </c>
      <c r="G2854" s="8">
        <v>3</v>
      </c>
      <c r="H2854" s="6" t="s">
        <v>344</v>
      </c>
      <c r="I2854" s="184" t="s">
        <v>11392</v>
      </c>
      <c r="J2854" s="184" t="s">
        <v>11392</v>
      </c>
      <c r="K2854" s="184" t="s">
        <v>11391</v>
      </c>
      <c r="L2854" s="8">
        <v>14</v>
      </c>
      <c r="M2854" s="116"/>
      <c r="P28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&lt;tr&gt;&lt;td&gt;62201-1900&lt;/td&gt;&lt;td&gt;Bulldozer, ripper, 225kW minimum&lt;/td&gt;&lt;td&gt;Hour&lt;/td&gt;&lt;td&gt;BULLDOZER, RIPPER, 300HP MINIMUM&lt;/td&gt;&lt;td&gt;HOUR&lt;/td&gt;&lt;td&gt;0&lt;/td&gt;&lt;td&gt;3&lt;/td&gt;&lt;td&gt;N&lt;/td&gt;&lt;td&gt; &lt;/td&gt;&lt;td&gt;&lt;/td&gt;&lt;/tr&gt;</v>
      </c>
      <c r="Q2854" s="106" t="str">
        <f>IF(PayItems[[#This Row],[Date Added / Modified]]&gt;0,TEXT(PayItems[[#This Row],[Date Added / Modified]],"m/d/yyy"),"")</f>
        <v/>
      </c>
    </row>
    <row r="2855" spans="1:17" x14ac:dyDescent="0.3">
      <c r="A2855" s="6" t="s">
        <v>5990</v>
      </c>
      <c r="B2855" s="6" t="s">
        <v>10348</v>
      </c>
      <c r="C2855" s="6" t="s">
        <v>107</v>
      </c>
      <c r="D2855" s="6" t="s">
        <v>10619</v>
      </c>
      <c r="E2855" s="8" t="s">
        <v>60</v>
      </c>
      <c r="F2855" s="8">
        <v>0</v>
      </c>
      <c r="G2855" s="8">
        <v>3</v>
      </c>
      <c r="H2855" s="6" t="s">
        <v>344</v>
      </c>
      <c r="I2855" s="184" t="s">
        <v>11392</v>
      </c>
      <c r="J2855" s="184" t="s">
        <v>11392</v>
      </c>
      <c r="K2855" s="184" t="s">
        <v>11391</v>
      </c>
      <c r="L2855" s="8">
        <v>14</v>
      </c>
      <c r="M2855" s="116"/>
      <c r="P28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&lt;tr&gt;&lt;td&gt;62201-1950&lt;/td&gt;&lt;td&gt;Bulldozer, universal blade, 225kW minimum&lt;/td&gt;&lt;td&gt;Hour&lt;/td&gt;&lt;td&gt;BULLDOZER, UNIVERSAL BLADE, 300HP MINIMUM&lt;/td&gt;&lt;td&gt;HOUR&lt;/td&gt;&lt;td&gt;0&lt;/td&gt;&lt;td&gt;3&lt;/td&gt;&lt;td&gt;N&lt;/td&gt;&lt;td&gt; &lt;/td&gt;&lt;td&gt;&lt;/td&gt;&lt;/tr&gt;</v>
      </c>
      <c r="Q2855" s="106" t="str">
        <f>IF(PayItems[[#This Row],[Date Added / Modified]]&gt;0,TEXT(PayItems[[#This Row],[Date Added / Modified]],"m/d/yyy"),"")</f>
        <v/>
      </c>
    </row>
    <row r="2856" spans="1:17" x14ac:dyDescent="0.3">
      <c r="A2856" s="6" t="s">
        <v>5991</v>
      </c>
      <c r="B2856" s="6" t="s">
        <v>10349</v>
      </c>
      <c r="C2856" s="6" t="s">
        <v>107</v>
      </c>
      <c r="D2856" s="6" t="s">
        <v>10620</v>
      </c>
      <c r="E2856" s="8" t="s">
        <v>60</v>
      </c>
      <c r="F2856" s="8">
        <v>0</v>
      </c>
      <c r="G2856" s="8">
        <v>3</v>
      </c>
      <c r="H2856" s="6" t="s">
        <v>344</v>
      </c>
      <c r="I2856" s="184" t="s">
        <v>11392</v>
      </c>
      <c r="J2856" s="184" t="s">
        <v>11392</v>
      </c>
      <c r="K2856" s="184" t="s">
        <v>11391</v>
      </c>
      <c r="L2856" s="8">
        <v>14</v>
      </c>
      <c r="M2856" s="116"/>
      <c r="P28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&lt;tr&gt;&lt;td&gt;62201-2000&lt;/td&gt;&lt;td&gt;Bulldozer, universal blade and ripper, 225kW minimum&lt;/td&gt;&lt;td&gt;Hour&lt;/td&gt;&lt;td&gt;BULLDOZER, UNIVERSAL BLADE AND RIPPER, 300HP MINIMUM&lt;/td&gt;&lt;td&gt;HOUR&lt;/td&gt;&lt;td&gt;0&lt;/td&gt;&lt;td&gt;3&lt;/td&gt;&lt;td&gt;N&lt;/td&gt;&lt;td&gt; &lt;/td&gt;&lt;td&gt;&lt;/td&gt;&lt;/tr&gt;</v>
      </c>
      <c r="Q2856" s="106" t="str">
        <f>IF(PayItems[[#This Row],[Date Added / Modified]]&gt;0,TEXT(PayItems[[#This Row],[Date Added / Modified]],"m/d/yyy"),"")</f>
        <v/>
      </c>
    </row>
    <row r="2857" spans="1:17" x14ac:dyDescent="0.3">
      <c r="A2857" s="6" t="s">
        <v>5992</v>
      </c>
      <c r="B2857" s="6" t="s">
        <v>10350</v>
      </c>
      <c r="C2857" s="6" t="s">
        <v>107</v>
      </c>
      <c r="D2857" s="6" t="s">
        <v>10621</v>
      </c>
      <c r="E2857" s="8" t="s">
        <v>60</v>
      </c>
      <c r="F2857" s="8">
        <v>0</v>
      </c>
      <c r="G2857" s="8">
        <v>3</v>
      </c>
      <c r="H2857" s="6" t="s">
        <v>344</v>
      </c>
      <c r="I2857" s="184" t="s">
        <v>11392</v>
      </c>
      <c r="J2857" s="184" t="s">
        <v>11392</v>
      </c>
      <c r="K2857" s="184" t="s">
        <v>11391</v>
      </c>
      <c r="L2857" s="8">
        <v>14</v>
      </c>
      <c r="M2857" s="116"/>
      <c r="P28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&lt;tr&gt;&lt;td&gt;62201-2050&lt;/td&gt;&lt;td&gt;Roller&lt;/td&gt;&lt;td&gt;Hour&lt;/td&gt;&lt;td&gt;ROLLER&lt;/td&gt;&lt;td&gt;HOUR&lt;/td&gt;&lt;td&gt;0&lt;/td&gt;&lt;td&gt;3&lt;/td&gt;&lt;td&gt;N&lt;/td&gt;&lt;td&gt; &lt;/td&gt;&lt;td&gt;&lt;/td&gt;&lt;/tr&gt;</v>
      </c>
      <c r="Q2857" s="106" t="str">
        <f>IF(PayItems[[#This Row],[Date Added / Modified]]&gt;0,TEXT(PayItems[[#This Row],[Date Added / Modified]],"m/d/yyy"),"")</f>
        <v/>
      </c>
    </row>
    <row r="2858" spans="1:17" x14ac:dyDescent="0.3">
      <c r="A2858" s="6" t="s">
        <v>5993</v>
      </c>
      <c r="B2858" s="6" t="s">
        <v>10351</v>
      </c>
      <c r="C2858" s="6" t="s">
        <v>107</v>
      </c>
      <c r="D2858" s="6" t="s">
        <v>10622</v>
      </c>
      <c r="E2858" s="8" t="s">
        <v>60</v>
      </c>
      <c r="F2858" s="8">
        <v>0</v>
      </c>
      <c r="G2858" s="8">
        <v>3</v>
      </c>
      <c r="H2858" s="6" t="s">
        <v>344</v>
      </c>
      <c r="I2858" s="184" t="s">
        <v>11392</v>
      </c>
      <c r="J2858" s="184" t="s">
        <v>11392</v>
      </c>
      <c r="K2858" s="184" t="s">
        <v>11391</v>
      </c>
      <c r="L2858" s="8">
        <v>14</v>
      </c>
      <c r="M2858" s="116"/>
      <c r="P28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&lt;tr&gt;&lt;td&gt;62201-2100&lt;/td&gt;&lt;td&gt;Compactor&lt;/td&gt;&lt;td&gt;Hour&lt;/td&gt;&lt;td&gt;COMPACTOR&lt;/td&gt;&lt;td&gt;HOUR&lt;/td&gt;&lt;td&gt;0&lt;/td&gt;&lt;td&gt;3&lt;/td&gt;&lt;td&gt;N&lt;/td&gt;&lt;td&gt; &lt;/td&gt;&lt;td&gt;&lt;/td&gt;&lt;/tr&gt;</v>
      </c>
      <c r="Q2858" s="106" t="str">
        <f>IF(PayItems[[#This Row],[Date Added / Modified]]&gt;0,TEXT(PayItems[[#This Row],[Date Added / Modified]],"m/d/yyy"),"")</f>
        <v/>
      </c>
    </row>
    <row r="2859" spans="1:17" x14ac:dyDescent="0.3">
      <c r="A2859" s="6" t="s">
        <v>5994</v>
      </c>
      <c r="B2859" s="6" t="s">
        <v>10352</v>
      </c>
      <c r="C2859" s="6" t="s">
        <v>107</v>
      </c>
      <c r="D2859" s="6" t="s">
        <v>10623</v>
      </c>
      <c r="E2859" s="8" t="s">
        <v>60</v>
      </c>
      <c r="F2859" s="8">
        <v>0</v>
      </c>
      <c r="G2859" s="8">
        <v>3</v>
      </c>
      <c r="H2859" s="6" t="s">
        <v>344</v>
      </c>
      <c r="I2859" s="184" t="s">
        <v>11392</v>
      </c>
      <c r="J2859" s="184" t="s">
        <v>11392</v>
      </c>
      <c r="K2859" s="184" t="s">
        <v>11391</v>
      </c>
      <c r="L2859" s="8">
        <v>14</v>
      </c>
      <c r="M2859" s="116"/>
      <c r="P28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&lt;tr&gt;&lt;td&gt;62201-2150&lt;/td&gt;&lt;td&gt;Tractor, with 1500mm bar mower&lt;/td&gt;&lt;td&gt;Hour&lt;/td&gt;&lt;td&gt;TRACTOR, WITH 60-INCH BAR MOWER&lt;/td&gt;&lt;td&gt;HOUR&lt;/td&gt;&lt;td&gt;0&lt;/td&gt;&lt;td&gt;3&lt;/td&gt;&lt;td&gt;N&lt;/td&gt;&lt;td&gt; &lt;/td&gt;&lt;td&gt;&lt;/td&gt;&lt;/tr&gt;</v>
      </c>
      <c r="Q2859" s="106" t="str">
        <f>IF(PayItems[[#This Row],[Date Added / Modified]]&gt;0,TEXT(PayItems[[#This Row],[Date Added / Modified]],"m/d/yyy"),"")</f>
        <v/>
      </c>
    </row>
    <row r="2860" spans="1:17" x14ac:dyDescent="0.3">
      <c r="A2860" s="6" t="s">
        <v>5995</v>
      </c>
      <c r="B2860" s="6" t="s">
        <v>10353</v>
      </c>
      <c r="C2860" s="6" t="s">
        <v>107</v>
      </c>
      <c r="D2860" s="6" t="s">
        <v>10624</v>
      </c>
      <c r="E2860" s="8" t="s">
        <v>60</v>
      </c>
      <c r="F2860" s="8">
        <v>0</v>
      </c>
      <c r="G2860" s="8">
        <v>3</v>
      </c>
      <c r="H2860" s="6" t="s">
        <v>344</v>
      </c>
      <c r="I2860" s="184" t="s">
        <v>11392</v>
      </c>
      <c r="J2860" s="184" t="s">
        <v>11392</v>
      </c>
      <c r="K2860" s="184" t="s">
        <v>11391</v>
      </c>
      <c r="L2860" s="8">
        <v>14</v>
      </c>
      <c r="M2860" s="116"/>
      <c r="P28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&lt;tr&gt;&lt;td&gt;62201-2200&lt;/td&gt;&lt;td&gt;Tractor, with 1800mm bar mower&lt;/td&gt;&lt;td&gt;Hour&lt;/td&gt;&lt;td&gt;TRACTOR, WITH 72-INCH BAR MOWER&lt;/td&gt;&lt;td&gt;HOUR&lt;/td&gt;&lt;td&gt;0&lt;/td&gt;&lt;td&gt;3&lt;/td&gt;&lt;td&gt;N&lt;/td&gt;&lt;td&gt; &lt;/td&gt;&lt;td&gt;&lt;/td&gt;&lt;/tr&gt;</v>
      </c>
      <c r="Q2860" s="106" t="str">
        <f>IF(PayItems[[#This Row],[Date Added / Modified]]&gt;0,TEXT(PayItems[[#This Row],[Date Added / Modified]],"m/d/yyy"),"")</f>
        <v/>
      </c>
    </row>
    <row r="2861" spans="1:17" x14ac:dyDescent="0.3">
      <c r="A2861" s="6" t="s">
        <v>5996</v>
      </c>
      <c r="B2861" s="6" t="s">
        <v>10354</v>
      </c>
      <c r="C2861" s="6" t="s">
        <v>107</v>
      </c>
      <c r="D2861" s="6" t="s">
        <v>10625</v>
      </c>
      <c r="E2861" s="8" t="s">
        <v>60</v>
      </c>
      <c r="F2861" s="8">
        <v>0</v>
      </c>
      <c r="G2861" s="8">
        <v>3</v>
      </c>
      <c r="H2861" s="6" t="s">
        <v>344</v>
      </c>
      <c r="I2861" s="184" t="s">
        <v>11392</v>
      </c>
      <c r="J2861" s="184" t="s">
        <v>11392</v>
      </c>
      <c r="K2861" s="184" t="s">
        <v>11391</v>
      </c>
      <c r="L2861" s="8">
        <v>14</v>
      </c>
      <c r="M2861" s="116"/>
      <c r="P28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&lt;tr&gt;&lt;td&gt;62201-2250&lt;/td&gt;&lt;td&gt;Tractor, with 1800mm diameter rotary mower, 12HP&lt;/td&gt;&lt;td&gt;Hour&lt;/td&gt;&lt;td&gt;TRACTOR, WITH 72-INCH DIAMETER ROTARY MOWER, 12HP&lt;/td&gt;&lt;td&gt;HOUR&lt;/td&gt;&lt;td&gt;0&lt;/td&gt;&lt;td&gt;3&lt;/td&gt;&lt;td&gt;N&lt;/td&gt;&lt;td&gt; &lt;/td&gt;&lt;td&gt;&lt;/td&gt;&lt;/tr&gt;</v>
      </c>
      <c r="Q2861" s="106" t="str">
        <f>IF(PayItems[[#This Row],[Date Added / Modified]]&gt;0,TEXT(PayItems[[#This Row],[Date Added / Modified]],"m/d/yyy"),"")</f>
        <v/>
      </c>
    </row>
    <row r="2862" spans="1:17" x14ac:dyDescent="0.3">
      <c r="A2862" s="6" t="s">
        <v>5997</v>
      </c>
      <c r="B2862" s="6" t="s">
        <v>10355</v>
      </c>
      <c r="C2862" s="6" t="s">
        <v>107</v>
      </c>
      <c r="D2862" s="6" t="s">
        <v>10626</v>
      </c>
      <c r="E2862" s="8" t="s">
        <v>60</v>
      </c>
      <c r="F2862" s="8">
        <v>0</v>
      </c>
      <c r="G2862" s="8">
        <v>3</v>
      </c>
      <c r="H2862" s="6" t="s">
        <v>344</v>
      </c>
      <c r="I2862" s="184" t="s">
        <v>11392</v>
      </c>
      <c r="J2862" s="184" t="s">
        <v>11392</v>
      </c>
      <c r="K2862" s="184" t="s">
        <v>11391</v>
      </c>
      <c r="L2862" s="8">
        <v>14</v>
      </c>
      <c r="M2862" s="116"/>
      <c r="P28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&lt;tr&gt;&lt;td&gt;62201-2300&lt;/td&gt;&lt;td&gt;Brush mower, with 1800mm diameter rotary mower, 50HP&lt;/td&gt;&lt;td&gt;Hour&lt;/td&gt;&lt;td&gt;BRUSH MOWER, WITH 72-INCH DIAMETER ROTARY MOWER, 50HP&lt;/td&gt;&lt;td&gt;HOUR&lt;/td&gt;&lt;td&gt;0&lt;/td&gt;&lt;td&gt;3&lt;/td&gt;&lt;td&gt;N&lt;/td&gt;&lt;td&gt; &lt;/td&gt;&lt;td&gt;&lt;/td&gt;&lt;/tr&gt;</v>
      </c>
      <c r="Q2862" s="106" t="str">
        <f>IF(PayItems[[#This Row],[Date Added / Modified]]&gt;0,TEXT(PayItems[[#This Row],[Date Added / Modified]],"m/d/yyy"),"")</f>
        <v/>
      </c>
    </row>
    <row r="2863" spans="1:17" x14ac:dyDescent="0.3">
      <c r="A2863" s="6" t="s">
        <v>5998</v>
      </c>
      <c r="B2863" s="6" t="s">
        <v>10356</v>
      </c>
      <c r="C2863" s="6" t="s">
        <v>107</v>
      </c>
      <c r="D2863" s="6" t="s">
        <v>10627</v>
      </c>
      <c r="E2863" s="8" t="s">
        <v>60</v>
      </c>
      <c r="F2863" s="8">
        <v>0</v>
      </c>
      <c r="G2863" s="8">
        <v>3</v>
      </c>
      <c r="H2863" s="6" t="s">
        <v>344</v>
      </c>
      <c r="I2863" s="184" t="s">
        <v>11392</v>
      </c>
      <c r="J2863" s="184" t="s">
        <v>11392</v>
      </c>
      <c r="K2863" s="184" t="s">
        <v>11391</v>
      </c>
      <c r="L2863" s="8">
        <v>14</v>
      </c>
      <c r="M2863" s="116"/>
      <c r="P28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&lt;tr&gt;&lt;td&gt;62201-2350&lt;/td&gt;&lt;td&gt;Power broom&lt;/td&gt;&lt;td&gt;Hour&lt;/td&gt;&lt;td&gt;POWER BROOM&lt;/td&gt;&lt;td&gt;HOUR&lt;/td&gt;&lt;td&gt;0&lt;/td&gt;&lt;td&gt;3&lt;/td&gt;&lt;td&gt;N&lt;/td&gt;&lt;td&gt; &lt;/td&gt;&lt;td&gt;&lt;/td&gt;&lt;/tr&gt;</v>
      </c>
      <c r="Q2863" s="106" t="str">
        <f>IF(PayItems[[#This Row],[Date Added / Modified]]&gt;0,TEXT(PayItems[[#This Row],[Date Added / Modified]],"m/d/yyy"),"")</f>
        <v/>
      </c>
    </row>
    <row r="2864" spans="1:17" x14ac:dyDescent="0.3">
      <c r="A2864" s="6" t="s">
        <v>5999</v>
      </c>
      <c r="B2864" s="6" t="s">
        <v>6000</v>
      </c>
      <c r="C2864" s="6" t="s">
        <v>107</v>
      </c>
      <c r="D2864" s="6" t="s">
        <v>6001</v>
      </c>
      <c r="E2864" s="8" t="s">
        <v>60</v>
      </c>
      <c r="F2864" s="8">
        <v>0</v>
      </c>
      <c r="G2864" s="8">
        <v>3</v>
      </c>
      <c r="H2864" s="6" t="s">
        <v>344</v>
      </c>
      <c r="I2864" s="184" t="s">
        <v>11392</v>
      </c>
      <c r="J2864" s="184" t="s">
        <v>11392</v>
      </c>
      <c r="K2864" s="184" t="s">
        <v>11391</v>
      </c>
      <c r="L2864" s="8">
        <v>14</v>
      </c>
      <c r="M2864" s="116"/>
      <c r="P28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&lt;tr&gt;&lt;td&gt;62201-2360&lt;/td&gt;&lt;td&gt;Vacuum sweeper&lt;/td&gt;&lt;td&gt;Hour&lt;/td&gt;&lt;td&gt;VACUUM SWEEPER&lt;/td&gt;&lt;td&gt;HOUR&lt;/td&gt;&lt;td&gt;0&lt;/td&gt;&lt;td&gt;3&lt;/td&gt;&lt;td&gt;N&lt;/td&gt;&lt;td&gt; &lt;/td&gt;&lt;td&gt;&lt;/td&gt;&lt;/tr&gt;</v>
      </c>
      <c r="Q2864" s="106" t="str">
        <f>IF(PayItems[[#This Row],[Date Added / Modified]]&gt;0,TEXT(PayItems[[#This Row],[Date Added / Modified]],"m/d/yyy"),"")</f>
        <v/>
      </c>
    </row>
    <row r="2865" spans="1:17" x14ac:dyDescent="0.3">
      <c r="A2865" s="6" t="s">
        <v>6002</v>
      </c>
      <c r="B2865" s="6" t="s">
        <v>10357</v>
      </c>
      <c r="C2865" s="6" t="s">
        <v>107</v>
      </c>
      <c r="D2865" s="6" t="s">
        <v>10628</v>
      </c>
      <c r="E2865" s="8" t="s">
        <v>60</v>
      </c>
      <c r="F2865" s="8">
        <v>0</v>
      </c>
      <c r="G2865" s="8">
        <v>3</v>
      </c>
      <c r="H2865" s="6" t="s">
        <v>344</v>
      </c>
      <c r="I2865" s="184" t="s">
        <v>11392</v>
      </c>
      <c r="J2865" s="184" t="s">
        <v>11392</v>
      </c>
      <c r="K2865" s="184" t="s">
        <v>11391</v>
      </c>
      <c r="L2865" s="8">
        <v>14</v>
      </c>
      <c r="M2865" s="116"/>
      <c r="P28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&lt;tr&gt;&lt;td&gt;62201-2400&lt;/td&gt;&lt;td&gt;Crane&lt;/td&gt;&lt;td&gt;Hour&lt;/td&gt;&lt;td&gt;CRANE&lt;/td&gt;&lt;td&gt;HOUR&lt;/td&gt;&lt;td&gt;0&lt;/td&gt;&lt;td&gt;3&lt;/td&gt;&lt;td&gt;N&lt;/td&gt;&lt;td&gt; &lt;/td&gt;&lt;td&gt;&lt;/td&gt;&lt;/tr&gt;</v>
      </c>
      <c r="Q2865" s="106" t="str">
        <f>IF(PayItems[[#This Row],[Date Added / Modified]]&gt;0,TEXT(PayItems[[#This Row],[Date Added / Modified]],"m/d/yyy"),"")</f>
        <v/>
      </c>
    </row>
    <row r="2866" spans="1:17" x14ac:dyDescent="0.3">
      <c r="A2866" s="6" t="s">
        <v>6003</v>
      </c>
      <c r="B2866" s="6" t="s">
        <v>10358</v>
      </c>
      <c r="C2866" s="6" t="s">
        <v>107</v>
      </c>
      <c r="D2866" s="6" t="s">
        <v>10629</v>
      </c>
      <c r="E2866" s="8" t="s">
        <v>60</v>
      </c>
      <c r="F2866" s="8">
        <v>0</v>
      </c>
      <c r="G2866" s="8">
        <v>3</v>
      </c>
      <c r="H2866" s="6" t="s">
        <v>344</v>
      </c>
      <c r="I2866" s="184" t="s">
        <v>11392</v>
      </c>
      <c r="J2866" s="184" t="s">
        <v>11392</v>
      </c>
      <c r="K2866" s="184" t="s">
        <v>11391</v>
      </c>
      <c r="L2866" s="8">
        <v>14</v>
      </c>
      <c r="M2866" s="116"/>
      <c r="P28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&lt;tr&gt;&lt;td&gt;62201-2450&lt;/td&gt;&lt;td&gt;Crane, truck mounted, 40 metric ton minimum capacity, 33 meter minimum boom with clam bucket&lt;/td&gt;&lt;td&gt;Hour&lt;/td&gt;&lt;td&gt;CRANE, TRUCK MOUNTED, 40 TON MINIMUM CAPACITY, 100 FOOT MINIMUM BOOM WITH CLAM BUCKET&lt;/td&gt;&lt;td&gt;HOUR&lt;/td&gt;&lt;td&gt;0&lt;/td&gt;&lt;td&gt;3&lt;/td&gt;&lt;td&gt;N&lt;/td&gt;&lt;td&gt; &lt;/td&gt;&lt;td&gt;&lt;/td&gt;&lt;/tr&gt;</v>
      </c>
      <c r="Q2866" s="106" t="str">
        <f>IF(PayItems[[#This Row],[Date Added / Modified]]&gt;0,TEXT(PayItems[[#This Row],[Date Added / Modified]],"m/d/yyy"),"")</f>
        <v/>
      </c>
    </row>
    <row r="2867" spans="1:17" x14ac:dyDescent="0.3">
      <c r="A2867" s="6" t="s">
        <v>6004</v>
      </c>
      <c r="B2867" s="6" t="s">
        <v>10359</v>
      </c>
      <c r="C2867" s="6" t="s">
        <v>107</v>
      </c>
      <c r="D2867" s="6" t="s">
        <v>10630</v>
      </c>
      <c r="E2867" s="8" t="s">
        <v>60</v>
      </c>
      <c r="F2867" s="8">
        <v>0</v>
      </c>
      <c r="G2867" s="8">
        <v>3</v>
      </c>
      <c r="H2867" s="6" t="s">
        <v>344</v>
      </c>
      <c r="I2867" s="184" t="s">
        <v>11392</v>
      </c>
      <c r="J2867" s="184" t="s">
        <v>11392</v>
      </c>
      <c r="K2867" s="184" t="s">
        <v>11391</v>
      </c>
      <c r="L2867" s="8">
        <v>14</v>
      </c>
      <c r="M2867" s="116"/>
      <c r="P28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&lt;tr&gt;&lt;td&gt;62201-2500&lt;/td&gt;&lt;td&gt;Crane, truck mounted, 45 metric ton minimum capacity, 27 meter minimum boom, with dragline bucket&lt;/td&gt;&lt;td&gt;Hour&lt;/td&gt;&lt;td&gt;CRANE, TRUCK MOUNTED, 45 TON MINIMUM CAPACITY, 90 FOOT MINIMUM BOOM, WITH DRAGLINE BUCKET&lt;/td&gt;&lt;td&gt;HOUR&lt;/td&gt;&lt;td&gt;0&lt;/td&gt;&lt;td&gt;3&lt;/td&gt;&lt;td&gt;N&lt;/td&gt;&lt;td&gt; &lt;/td&gt;&lt;td&gt;&lt;/td&gt;&lt;/tr&gt;</v>
      </c>
      <c r="Q2867" s="106" t="str">
        <f>IF(PayItems[[#This Row],[Date Added / Modified]]&gt;0,TEXT(PayItems[[#This Row],[Date Added / Modified]],"m/d/yyy"),"")</f>
        <v/>
      </c>
    </row>
    <row r="2868" spans="1:17" x14ac:dyDescent="0.3">
      <c r="A2868" s="6" t="s">
        <v>6005</v>
      </c>
      <c r="B2868" s="6" t="s">
        <v>10360</v>
      </c>
      <c r="C2868" s="6" t="s">
        <v>107</v>
      </c>
      <c r="D2868" s="6" t="s">
        <v>10631</v>
      </c>
      <c r="E2868" s="8" t="s">
        <v>60</v>
      </c>
      <c r="F2868" s="8">
        <v>0</v>
      </c>
      <c r="G2868" s="8">
        <v>3</v>
      </c>
      <c r="H2868" s="6" t="s">
        <v>344</v>
      </c>
      <c r="I2868" s="184" t="s">
        <v>11392</v>
      </c>
      <c r="J2868" s="184" t="s">
        <v>11392</v>
      </c>
      <c r="K2868" s="184" t="s">
        <v>11391</v>
      </c>
      <c r="L2868" s="8">
        <v>14</v>
      </c>
      <c r="M2868" s="116"/>
      <c r="P28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&lt;tr&gt;&lt;td&gt;62201-2550&lt;/td&gt;&lt;td&gt;Crane, truck mounted, 45 metric ton minimum capacity, 30 meter minimum boom, with dragline bucket&lt;/td&gt;&lt;td&gt;Hour&lt;/td&gt;&lt;td&gt;CRANE, TRUCK MOUNTED, 45 TON MINIMUM CAPACITY, 100 FOOT MINIMUM BOOM, WITH DRAGLINE BUCKET&lt;/td&gt;&lt;td&gt;HOUR&lt;/td&gt;&lt;td&gt;0&lt;/td&gt;&lt;td&gt;3&lt;/td&gt;&lt;td&gt;N&lt;/td&gt;&lt;td&gt; &lt;/td&gt;&lt;td&gt;&lt;/td&gt;&lt;/tr&gt;</v>
      </c>
      <c r="Q2868" s="106" t="str">
        <f>IF(PayItems[[#This Row],[Date Added / Modified]]&gt;0,TEXT(PayItems[[#This Row],[Date Added / Modified]],"m/d/yyy"),"")</f>
        <v/>
      </c>
    </row>
    <row r="2869" spans="1:17" x14ac:dyDescent="0.3">
      <c r="A2869" s="6" t="s">
        <v>6006</v>
      </c>
      <c r="B2869" s="6" t="s">
        <v>6007</v>
      </c>
      <c r="C2869" s="6" t="s">
        <v>107</v>
      </c>
      <c r="D2869" s="6" t="s">
        <v>6008</v>
      </c>
      <c r="E2869" s="8" t="s">
        <v>60</v>
      </c>
      <c r="F2869" s="8">
        <v>0</v>
      </c>
      <c r="G2869" s="8">
        <v>3</v>
      </c>
      <c r="H2869" s="6" t="s">
        <v>344</v>
      </c>
      <c r="I2869" s="184" t="s">
        <v>11392</v>
      </c>
      <c r="J2869" s="184" t="s">
        <v>11392</v>
      </c>
      <c r="K2869" s="184" t="s">
        <v>11391</v>
      </c>
      <c r="L2869" s="8">
        <v>14</v>
      </c>
      <c r="M2869" s="116"/>
      <c r="P28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&lt;tr&gt;&lt;td&gt;62201-2600&lt;/td&gt;&lt;td&gt;Crane, truck mounted or self-propelled, 90 metric tons minimum capacity, 55m min. boom, with dragline bucket, wrecking ball, 6m dozer track&lt;/td&gt;&lt;td&gt;Hour&lt;/td&gt;&lt;td&gt;CRANE, TRUCK MOUNTED OR SELF-PROPELLED, 90 TONS MINIMUM CAPACITY, 180 FOOT MIN. BOOM, WITH DRAGLINE BUCKET, WRECKING BALL, 20 FOOT DOZER TRACK&lt;/td&gt;&lt;td&gt;HOUR&lt;/td&gt;&lt;td&gt;0&lt;/td&gt;&lt;td&gt;3&lt;/td&gt;&lt;td&gt;N&lt;/td&gt;&lt;td&gt; &lt;/td&gt;&lt;td&gt;&lt;/td&gt;&lt;/tr&gt;</v>
      </c>
      <c r="Q2869" s="106" t="str">
        <f>IF(PayItems[[#This Row],[Date Added / Modified]]&gt;0,TEXT(PayItems[[#This Row],[Date Added / Modified]],"m/d/yyy"),"")</f>
        <v/>
      </c>
    </row>
    <row r="2870" spans="1:17" x14ac:dyDescent="0.3">
      <c r="A2870" s="6" t="s">
        <v>6009</v>
      </c>
      <c r="B2870" s="6" t="s">
        <v>6010</v>
      </c>
      <c r="C2870" s="6" t="s">
        <v>107</v>
      </c>
      <c r="D2870" s="6" t="s">
        <v>6011</v>
      </c>
      <c r="E2870" s="8" t="s">
        <v>60</v>
      </c>
      <c r="F2870" s="8">
        <v>0</v>
      </c>
      <c r="G2870" s="8">
        <v>3</v>
      </c>
      <c r="H2870" s="6" t="s">
        <v>344</v>
      </c>
      <c r="I2870" s="184" t="s">
        <v>11392</v>
      </c>
      <c r="J2870" s="184" t="s">
        <v>11392</v>
      </c>
      <c r="K2870" s="184" t="s">
        <v>11391</v>
      </c>
      <c r="L2870" s="8">
        <v>14</v>
      </c>
      <c r="M2870" s="116"/>
      <c r="P28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&lt;tr&gt;&lt;td&gt;62201-2650&lt;/td&gt;&lt;td&gt;Crane, truck mounted, 65 metric ton minimum capacity, 55m minimum boom, with dragline bucket and 6m dozer track drag&lt;/td&gt;&lt;td&gt;Hour&lt;/td&gt;&lt;td&gt;CRANE, TRUCK MOUNTED, 65 TON MINIMUM CAPACITY, 180 FOOT MINIMUM BOOM, WITH DRAGLINE BUCKET AND 20 FOOT DOZER TRACK DRAG&lt;/td&gt;&lt;td&gt;HOUR&lt;/td&gt;&lt;td&gt;0&lt;/td&gt;&lt;td&gt;3&lt;/td&gt;&lt;td&gt;N&lt;/td&gt;&lt;td&gt; &lt;/td&gt;&lt;td&gt;&lt;/td&gt;&lt;/tr&gt;</v>
      </c>
      <c r="Q2870" s="106" t="str">
        <f>IF(PayItems[[#This Row],[Date Added / Modified]]&gt;0,TEXT(PayItems[[#This Row],[Date Added / Modified]],"m/d/yyy"),"")</f>
        <v/>
      </c>
    </row>
    <row r="2871" spans="1:17" x14ac:dyDescent="0.3">
      <c r="A2871" s="6" t="s">
        <v>6012</v>
      </c>
      <c r="B2871" s="6" t="s">
        <v>6013</v>
      </c>
      <c r="C2871" s="6" t="s">
        <v>107</v>
      </c>
      <c r="D2871" s="6" t="s">
        <v>6014</v>
      </c>
      <c r="E2871" s="8" t="s">
        <v>60</v>
      </c>
      <c r="F2871" s="8">
        <v>0</v>
      </c>
      <c r="G2871" s="8">
        <v>3</v>
      </c>
      <c r="H2871" s="6" t="s">
        <v>344</v>
      </c>
      <c r="I2871" s="184" t="s">
        <v>11392</v>
      </c>
      <c r="J2871" s="184" t="s">
        <v>11392</v>
      </c>
      <c r="K2871" s="184" t="s">
        <v>11391</v>
      </c>
      <c r="L2871" s="8">
        <v>14</v>
      </c>
      <c r="M2871" s="116"/>
      <c r="P28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&lt;tr&gt;&lt;td&gt;62201-2700&lt;/td&gt;&lt;td&gt;Crane, truck mounted, 90 metric ton minimum capacity, 55m minimum boom, with dragline bucket and 3m dozer track drag&lt;/td&gt;&lt;td&gt;Hour&lt;/td&gt;&lt;td&gt;CRANE, TRUCK MOUNTED, 90 TON MINIMUM CAPACITY, 180 FOOT MINIMUM BOOM, WITH DRAGLINE BUCKET AND 10 FOOT DOZER TRACK DRAG&lt;/td&gt;&lt;td&gt;HOUR&lt;/td&gt;&lt;td&gt;0&lt;/td&gt;&lt;td&gt;3&lt;/td&gt;&lt;td&gt;N&lt;/td&gt;&lt;td&gt; &lt;/td&gt;&lt;td&gt;&lt;/td&gt;&lt;/tr&gt;</v>
      </c>
      <c r="Q2871" s="106" t="str">
        <f>IF(PayItems[[#This Row],[Date Added / Modified]]&gt;0,TEXT(PayItems[[#This Row],[Date Added / Modified]],"m/d/yyy"),"")</f>
        <v/>
      </c>
    </row>
    <row r="2872" spans="1:17" x14ac:dyDescent="0.3">
      <c r="A2872" s="6" t="s">
        <v>6015</v>
      </c>
      <c r="B2872" s="6" t="s">
        <v>10361</v>
      </c>
      <c r="C2872" s="6" t="s">
        <v>107</v>
      </c>
      <c r="D2872" s="6" t="s">
        <v>10632</v>
      </c>
      <c r="E2872" s="8" t="s">
        <v>60</v>
      </c>
      <c r="F2872" s="8">
        <v>0</v>
      </c>
      <c r="G2872" s="8">
        <v>3</v>
      </c>
      <c r="H2872" s="6" t="s">
        <v>344</v>
      </c>
      <c r="I2872" s="184" t="s">
        <v>11392</v>
      </c>
      <c r="J2872" s="184" t="s">
        <v>11392</v>
      </c>
      <c r="K2872" s="184" t="s">
        <v>11391</v>
      </c>
      <c r="L2872" s="8">
        <v>14</v>
      </c>
      <c r="M2872" s="116"/>
      <c r="P28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&lt;tr&gt;&lt;td&gt;62201-2750&lt;/td&gt;&lt;td&gt;Motor grader&lt;/td&gt;&lt;td&gt;Hour&lt;/td&gt;&lt;td&gt;MOTOR GRADER&lt;/td&gt;&lt;td&gt;HOUR&lt;/td&gt;&lt;td&gt;0&lt;/td&gt;&lt;td&gt;3&lt;/td&gt;&lt;td&gt;N&lt;/td&gt;&lt;td&gt; &lt;/td&gt;&lt;td&gt;&lt;/td&gt;&lt;/tr&gt;</v>
      </c>
      <c r="Q2872" s="106" t="str">
        <f>IF(PayItems[[#This Row],[Date Added / Modified]]&gt;0,TEXT(PayItems[[#This Row],[Date Added / Modified]],"m/d/yyy"),"")</f>
        <v/>
      </c>
    </row>
    <row r="2873" spans="1:17" x14ac:dyDescent="0.3">
      <c r="A2873" s="6" t="s">
        <v>6016</v>
      </c>
      <c r="B2873" s="6" t="s">
        <v>10362</v>
      </c>
      <c r="C2873" s="6" t="s">
        <v>107</v>
      </c>
      <c r="D2873" s="6" t="s">
        <v>10633</v>
      </c>
      <c r="E2873" s="8" t="s">
        <v>60</v>
      </c>
      <c r="F2873" s="8">
        <v>0</v>
      </c>
      <c r="G2873" s="8">
        <v>3</v>
      </c>
      <c r="H2873" s="6" t="s">
        <v>344</v>
      </c>
      <c r="I2873" s="184" t="s">
        <v>11392</v>
      </c>
      <c r="J2873" s="184" t="s">
        <v>11392</v>
      </c>
      <c r="K2873" s="184" t="s">
        <v>11391</v>
      </c>
      <c r="L2873" s="8">
        <v>14</v>
      </c>
      <c r="M2873" s="116"/>
      <c r="P28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&lt;tr&gt;&lt;td&gt;62201-2800&lt;/td&gt;&lt;td&gt;Motor grader, 2.4 meter minimum blade&lt;/td&gt;&lt;td&gt;Hour&lt;/td&gt;&lt;td&gt;MOTOR GRADER, 8 FOOT MINIMUM BLADE&lt;/td&gt;&lt;td&gt;HOUR&lt;/td&gt;&lt;td&gt;0&lt;/td&gt;&lt;td&gt;3&lt;/td&gt;&lt;td&gt;N&lt;/td&gt;&lt;td&gt; &lt;/td&gt;&lt;td&gt;&lt;/td&gt;&lt;/tr&gt;</v>
      </c>
      <c r="Q2873" s="106" t="str">
        <f>IF(PayItems[[#This Row],[Date Added / Modified]]&gt;0,TEXT(PayItems[[#This Row],[Date Added / Modified]],"m/d/yyy"),"")</f>
        <v/>
      </c>
    </row>
    <row r="2874" spans="1:17" x14ac:dyDescent="0.3">
      <c r="A2874" s="6" t="s">
        <v>6017</v>
      </c>
      <c r="B2874" s="6" t="s">
        <v>10363</v>
      </c>
      <c r="C2874" s="6" t="s">
        <v>107</v>
      </c>
      <c r="D2874" s="6" t="s">
        <v>10634</v>
      </c>
      <c r="E2874" s="8" t="s">
        <v>60</v>
      </c>
      <c r="F2874" s="8">
        <v>0</v>
      </c>
      <c r="G2874" s="8">
        <v>3</v>
      </c>
      <c r="H2874" s="6" t="s">
        <v>344</v>
      </c>
      <c r="I2874" s="184" t="s">
        <v>11392</v>
      </c>
      <c r="J2874" s="184" t="s">
        <v>11392</v>
      </c>
      <c r="K2874" s="184" t="s">
        <v>11391</v>
      </c>
      <c r="L2874" s="8">
        <v>14</v>
      </c>
      <c r="M2874" s="116"/>
      <c r="P28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&lt;tr&gt;&lt;td&gt;62201-2850&lt;/td&gt;&lt;td&gt;Motor grader, 3.6 meter minimum blade&lt;/td&gt;&lt;td&gt;Hour&lt;/td&gt;&lt;td&gt;MOTOR GRADER, 12 FOOT MINIMUM BLADE&lt;/td&gt;&lt;td&gt;HOUR&lt;/td&gt;&lt;td&gt;0&lt;/td&gt;&lt;td&gt;3&lt;/td&gt;&lt;td&gt;N&lt;/td&gt;&lt;td&gt; &lt;/td&gt;&lt;td&gt;&lt;/td&gt;&lt;/tr&gt;</v>
      </c>
      <c r="Q2874" s="106" t="str">
        <f>IF(PayItems[[#This Row],[Date Added / Modified]]&gt;0,TEXT(PayItems[[#This Row],[Date Added / Modified]],"m/d/yyy"),"")</f>
        <v/>
      </c>
    </row>
    <row r="2875" spans="1:17" x14ac:dyDescent="0.3">
      <c r="A2875" s="6" t="s">
        <v>6018</v>
      </c>
      <c r="B2875" s="6" t="s">
        <v>10364</v>
      </c>
      <c r="C2875" s="6" t="s">
        <v>107</v>
      </c>
      <c r="D2875" s="6" t="s">
        <v>10635</v>
      </c>
      <c r="E2875" s="8" t="s">
        <v>60</v>
      </c>
      <c r="F2875" s="8">
        <v>0</v>
      </c>
      <c r="G2875" s="8">
        <v>3</v>
      </c>
      <c r="H2875" s="6" t="s">
        <v>344</v>
      </c>
      <c r="I2875" s="184" t="s">
        <v>11392</v>
      </c>
      <c r="J2875" s="184" t="s">
        <v>11392</v>
      </c>
      <c r="K2875" s="184" t="s">
        <v>11391</v>
      </c>
      <c r="L2875" s="8">
        <v>14</v>
      </c>
      <c r="M2875" s="116"/>
      <c r="P28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&lt;tr&gt;&lt;td&gt;62201-2950&lt;/td&gt;&lt;td&gt;Motor grader, 4.2 meter minimum blade&lt;/td&gt;&lt;td&gt;Hour&lt;/td&gt;&lt;td&gt;MOTOR GRADER, 14 FOOT MINIMUM BLADE&lt;/td&gt;&lt;td&gt;HOUR&lt;/td&gt;&lt;td&gt;0&lt;/td&gt;&lt;td&gt;3&lt;/td&gt;&lt;td&gt;N&lt;/td&gt;&lt;td&gt; &lt;/td&gt;&lt;td&gt;&lt;/td&gt;&lt;/tr&gt;</v>
      </c>
      <c r="Q2875" s="106" t="str">
        <f>IF(PayItems[[#This Row],[Date Added / Modified]]&gt;0,TEXT(PayItems[[#This Row],[Date Added / Modified]],"m/d/yyy"),"")</f>
        <v/>
      </c>
    </row>
    <row r="2876" spans="1:17" x14ac:dyDescent="0.3">
      <c r="A2876" s="6" t="s">
        <v>6019</v>
      </c>
      <c r="B2876" s="6" t="s">
        <v>10365</v>
      </c>
      <c r="C2876" s="6" t="s">
        <v>107</v>
      </c>
      <c r="D2876" s="6" t="s">
        <v>10636</v>
      </c>
      <c r="E2876" s="8" t="s">
        <v>60</v>
      </c>
      <c r="F2876" s="8">
        <v>0</v>
      </c>
      <c r="G2876" s="8">
        <v>3</v>
      </c>
      <c r="H2876" s="6" t="s">
        <v>344</v>
      </c>
      <c r="I2876" s="184" t="s">
        <v>11392</v>
      </c>
      <c r="J2876" s="184" t="s">
        <v>11392</v>
      </c>
      <c r="K2876" s="184" t="s">
        <v>11391</v>
      </c>
      <c r="L2876" s="8">
        <v>14</v>
      </c>
      <c r="M2876" s="116"/>
      <c r="P28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&lt;tr&gt;&lt;td&gt;62201-3000&lt;/td&gt;&lt;td&gt;Hydraulic excavator&lt;/td&gt;&lt;td&gt;Hour&lt;/td&gt;&lt;td&gt;HYDRAULIC EXCAVATOR&lt;/td&gt;&lt;td&gt;HOUR&lt;/td&gt;&lt;td&gt;0&lt;/td&gt;&lt;td&gt;3&lt;/td&gt;&lt;td&gt;N&lt;/td&gt;&lt;td&gt; &lt;/td&gt;&lt;td&gt;&lt;/td&gt;&lt;/tr&gt;</v>
      </c>
      <c r="Q2876" s="106" t="str">
        <f>IF(PayItems[[#This Row],[Date Added / Modified]]&gt;0,TEXT(PayItems[[#This Row],[Date Added / Modified]],"m/d/yyy"),"")</f>
        <v/>
      </c>
    </row>
    <row r="2877" spans="1:17" x14ac:dyDescent="0.3">
      <c r="A2877" s="6" t="s">
        <v>6020</v>
      </c>
      <c r="B2877" s="6" t="s">
        <v>10366</v>
      </c>
      <c r="C2877" s="6" t="s">
        <v>107</v>
      </c>
      <c r="D2877" s="6" t="s">
        <v>6021</v>
      </c>
      <c r="E2877" s="8" t="s">
        <v>60</v>
      </c>
      <c r="F2877" s="8">
        <v>0</v>
      </c>
      <c r="G2877" s="8">
        <v>3</v>
      </c>
      <c r="H2877" s="6" t="s">
        <v>344</v>
      </c>
      <c r="I2877" s="184" t="s">
        <v>11392</v>
      </c>
      <c r="J2877" s="184" t="s">
        <v>11392</v>
      </c>
      <c r="K2877" s="184" t="s">
        <v>11391</v>
      </c>
      <c r="L2877" s="8">
        <v>14</v>
      </c>
      <c r="M2877" s="116"/>
      <c r="P28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&lt;tr&gt;&lt;td&gt;62201-3050&lt;/td&gt;&lt;td&gt;Hydraulic excavator, rubber tired, 140-150HP, 0.75-0.96 cubic meter bucket&lt;/td&gt;&lt;td&gt;Hour&lt;/td&gt;&lt;td&gt;HYDRAULIC EXCAVATOR, RUBBER TIRED, 1.0 to 1.25 CUBIC YARD CAPACITY, 140-150HP MINIMUM&lt;/td&gt;&lt;td&gt;HOUR&lt;/td&gt;&lt;td&gt;0&lt;/td&gt;&lt;td&gt;3&lt;/td&gt;&lt;td&gt;N&lt;/td&gt;&lt;td&gt; &lt;/td&gt;&lt;td&gt;&lt;/td&gt;&lt;/tr&gt;</v>
      </c>
      <c r="Q2877" s="106" t="str">
        <f>IF(PayItems[[#This Row],[Date Added / Modified]]&gt;0,TEXT(PayItems[[#This Row],[Date Added / Modified]],"m/d/yyy"),"")</f>
        <v/>
      </c>
    </row>
    <row r="2878" spans="1:17" x14ac:dyDescent="0.3">
      <c r="A2878" s="6" t="s">
        <v>6022</v>
      </c>
      <c r="B2878" s="6" t="s">
        <v>10367</v>
      </c>
      <c r="C2878" s="6" t="s">
        <v>107</v>
      </c>
      <c r="D2878" s="6" t="s">
        <v>10637</v>
      </c>
      <c r="E2878" s="8" t="s">
        <v>60</v>
      </c>
      <c r="F2878" s="8">
        <v>0</v>
      </c>
      <c r="G2878" s="8">
        <v>3</v>
      </c>
      <c r="H2878" s="6" t="s">
        <v>344</v>
      </c>
      <c r="I2878" s="184" t="s">
        <v>11392</v>
      </c>
      <c r="J2878" s="184" t="s">
        <v>11392</v>
      </c>
      <c r="K2878" s="184" t="s">
        <v>11391</v>
      </c>
      <c r="L2878" s="8">
        <v>14</v>
      </c>
      <c r="M2878" s="116"/>
      <c r="P28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&lt;tr&gt;&lt;td&gt;62201-3100&lt;/td&gt;&lt;td&gt;Hydraulic excavator, 2.2 cubic meter minimum capacity bucket, 125kW minimum flywheel power&lt;/td&gt;&lt;td&gt;Hour&lt;/td&gt;&lt;td&gt;HYDRAULIC EXCAVATOR, 3.0 CUBIC YARD MINIMUM CAPACITY, 165HP MINIMUM FLYWHEEL POWER&lt;/td&gt;&lt;td&gt;HOUR&lt;/td&gt;&lt;td&gt;0&lt;/td&gt;&lt;td&gt;3&lt;/td&gt;&lt;td&gt;N&lt;/td&gt;&lt;td&gt; &lt;/td&gt;&lt;td&gt;&lt;/td&gt;&lt;/tr&gt;</v>
      </c>
      <c r="Q2878" s="106" t="str">
        <f>IF(PayItems[[#This Row],[Date Added / Modified]]&gt;0,TEXT(PayItems[[#This Row],[Date Added / Modified]],"m/d/yyy"),"")</f>
        <v/>
      </c>
    </row>
    <row r="2879" spans="1:17" x14ac:dyDescent="0.3">
      <c r="A2879" s="6" t="s">
        <v>6023</v>
      </c>
      <c r="B2879" s="6" t="s">
        <v>10368</v>
      </c>
      <c r="C2879" s="6" t="s">
        <v>107</v>
      </c>
      <c r="D2879" s="6" t="s">
        <v>10638</v>
      </c>
      <c r="E2879" s="8" t="s">
        <v>60</v>
      </c>
      <c r="F2879" s="8">
        <v>0</v>
      </c>
      <c r="G2879" s="8">
        <v>3</v>
      </c>
      <c r="H2879" s="6" t="s">
        <v>344</v>
      </c>
      <c r="I2879" s="184" t="s">
        <v>11392</v>
      </c>
      <c r="J2879" s="184" t="s">
        <v>11392</v>
      </c>
      <c r="K2879" s="184" t="s">
        <v>11391</v>
      </c>
      <c r="L2879" s="8">
        <v>14</v>
      </c>
      <c r="M2879" s="116"/>
      <c r="P28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&lt;tr&gt;&lt;td&gt;62201-3150&lt;/td&gt;&lt;td&gt;Hydraulic excavator, crawler mounted, 0.7m3 minimum capacity with thumb attachment&lt;/td&gt;&lt;td&gt;Hour&lt;/td&gt;&lt;td&gt;HYDRAULIC EXCAVATOR, CRAWLER MOUNTED, 1.0 CUBIC YARD MINIMUM CAPACITY WITH THUMB ATTACHMENT&lt;/td&gt;&lt;td&gt;HOUR&lt;/td&gt;&lt;td&gt;0&lt;/td&gt;&lt;td&gt;3&lt;/td&gt;&lt;td&gt;N&lt;/td&gt;&lt;td&gt; &lt;/td&gt;&lt;td&gt;&lt;/td&gt;&lt;/tr&gt;</v>
      </c>
      <c r="Q2879" s="106" t="str">
        <f>IF(PayItems[[#This Row],[Date Added / Modified]]&gt;0,TEXT(PayItems[[#This Row],[Date Added / Modified]],"m/d/yyy"),"")</f>
        <v/>
      </c>
    </row>
    <row r="2880" spans="1:17" x14ac:dyDescent="0.3">
      <c r="A2880" s="6" t="s">
        <v>6024</v>
      </c>
      <c r="B2880" s="6" t="s">
        <v>10369</v>
      </c>
      <c r="C2880" s="6" t="s">
        <v>107</v>
      </c>
      <c r="D2880" s="6" t="s">
        <v>10639</v>
      </c>
      <c r="E2880" s="8" t="s">
        <v>60</v>
      </c>
      <c r="F2880" s="8">
        <v>0</v>
      </c>
      <c r="G2880" s="8">
        <v>3</v>
      </c>
      <c r="H2880" s="6" t="s">
        <v>344</v>
      </c>
      <c r="I2880" s="184" t="s">
        <v>11392</v>
      </c>
      <c r="J2880" s="184" t="s">
        <v>11392</v>
      </c>
      <c r="K2880" s="184" t="s">
        <v>11391</v>
      </c>
      <c r="L2880" s="8">
        <v>14</v>
      </c>
      <c r="M2880" s="116"/>
      <c r="P28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&lt;tr&gt;&lt;td&gt;62201-3200&lt;/td&gt;&lt;td&gt;Hydraulic excavator, crawler mounted, 1.1m3 minimum capacity&lt;/td&gt;&lt;td&gt;Hour&lt;/td&gt;&lt;td&gt;HYDRAULIC EXCAVATOR, CRAWLER MOUNTED, 1.5 CUBIC YARD MINIMUM CAPACITY&lt;/td&gt;&lt;td&gt;HOUR&lt;/td&gt;&lt;td&gt;0&lt;/td&gt;&lt;td&gt;3&lt;/td&gt;&lt;td&gt;N&lt;/td&gt;&lt;td&gt; &lt;/td&gt;&lt;td&gt;&lt;/td&gt;&lt;/tr&gt;</v>
      </c>
      <c r="Q2880" s="106" t="str">
        <f>IF(PayItems[[#This Row],[Date Added / Modified]]&gt;0,TEXT(PayItems[[#This Row],[Date Added / Modified]],"m/d/yyy"),"")</f>
        <v/>
      </c>
    </row>
    <row r="2881" spans="1:17" x14ac:dyDescent="0.3">
      <c r="A2881" s="6" t="s">
        <v>6025</v>
      </c>
      <c r="B2881" s="6" t="s">
        <v>10370</v>
      </c>
      <c r="C2881" s="6" t="s">
        <v>107</v>
      </c>
      <c r="D2881" s="6" t="s">
        <v>10640</v>
      </c>
      <c r="E2881" s="8" t="s">
        <v>60</v>
      </c>
      <c r="F2881" s="8">
        <v>0</v>
      </c>
      <c r="G2881" s="8">
        <v>3</v>
      </c>
      <c r="H2881" s="6" t="s">
        <v>344</v>
      </c>
      <c r="I2881" s="184" t="s">
        <v>11392</v>
      </c>
      <c r="J2881" s="184" t="s">
        <v>11392</v>
      </c>
      <c r="K2881" s="184" t="s">
        <v>11391</v>
      </c>
      <c r="L2881" s="8">
        <v>14</v>
      </c>
      <c r="M2881" s="116"/>
      <c r="P28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&lt;tr&gt;&lt;td&gt;62201-3250&lt;/td&gt;&lt;td&gt;Hydraulic excavator, crawler mounted, 1.1m3 minimum, 185kW minimum&lt;/td&gt;&lt;td&gt;Hour&lt;/td&gt;&lt;td&gt;HYDRAULIC EXCAVATOR, CRAWLER MOUNTED, 1.5 CUBIC YARD MINIMUM CAPACITY, 245HP MINIMUM&lt;/td&gt;&lt;td&gt;HOUR&lt;/td&gt;&lt;td&gt;0&lt;/td&gt;&lt;td&gt;3&lt;/td&gt;&lt;td&gt;N&lt;/td&gt;&lt;td&gt; &lt;/td&gt;&lt;td&gt;&lt;/td&gt;&lt;/tr&gt;</v>
      </c>
      <c r="Q2881" s="106" t="str">
        <f>IF(PayItems[[#This Row],[Date Added / Modified]]&gt;0,TEXT(PayItems[[#This Row],[Date Added / Modified]],"m/d/yyy"),"")</f>
        <v/>
      </c>
    </row>
    <row r="2882" spans="1:17" x14ac:dyDescent="0.3">
      <c r="A2882" s="6" t="s">
        <v>6026</v>
      </c>
      <c r="B2882" s="6" t="s">
        <v>10371</v>
      </c>
      <c r="C2882" s="6" t="s">
        <v>107</v>
      </c>
      <c r="D2882" s="6" t="s">
        <v>10641</v>
      </c>
      <c r="E2882" s="8" t="s">
        <v>60</v>
      </c>
      <c r="F2882" s="8">
        <v>0</v>
      </c>
      <c r="G2882" s="8">
        <v>3</v>
      </c>
      <c r="H2882" s="6" t="s">
        <v>344</v>
      </c>
      <c r="I2882" s="184" t="s">
        <v>11392</v>
      </c>
      <c r="J2882" s="184" t="s">
        <v>11392</v>
      </c>
      <c r="K2882" s="184" t="s">
        <v>11391</v>
      </c>
      <c r="L2882" s="8">
        <v>14</v>
      </c>
      <c r="M2882" s="116"/>
      <c r="P28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&lt;tr&gt;&lt;td&gt;62201-3300&lt;/td&gt;&lt;td&gt;Hydraulic excavator, 0.7 cubic meter minimum capacity&lt;/td&gt;&lt;td&gt;Hour&lt;/td&gt;&lt;td&gt;HYDRAULIC EXCAVATOR, 3/4 CUBIC YARD MINIMUM CAPACITY&lt;/td&gt;&lt;td&gt;HOUR&lt;/td&gt;&lt;td&gt;0&lt;/td&gt;&lt;td&gt;3&lt;/td&gt;&lt;td&gt;N&lt;/td&gt;&lt;td&gt; &lt;/td&gt;&lt;td&gt;&lt;/td&gt;&lt;/tr&gt;</v>
      </c>
      <c r="Q2882" s="106" t="str">
        <f>IF(PayItems[[#This Row],[Date Added / Modified]]&gt;0,TEXT(PayItems[[#This Row],[Date Added / Modified]],"m/d/yyy"),"")</f>
        <v/>
      </c>
    </row>
    <row r="2883" spans="1:17" x14ac:dyDescent="0.3">
      <c r="A2883" s="6" t="s">
        <v>6027</v>
      </c>
      <c r="B2883" s="6" t="s">
        <v>10372</v>
      </c>
      <c r="C2883" s="6" t="s">
        <v>107</v>
      </c>
      <c r="D2883" s="6" t="s">
        <v>10642</v>
      </c>
      <c r="E2883" s="8" t="s">
        <v>60</v>
      </c>
      <c r="F2883" s="8">
        <v>0</v>
      </c>
      <c r="G2883" s="8">
        <v>3</v>
      </c>
      <c r="H2883" s="6" t="s">
        <v>344</v>
      </c>
      <c r="I2883" s="184" t="s">
        <v>11392</v>
      </c>
      <c r="J2883" s="184" t="s">
        <v>11392</v>
      </c>
      <c r="K2883" s="184" t="s">
        <v>11391</v>
      </c>
      <c r="L2883" s="8">
        <v>14</v>
      </c>
      <c r="M2883" s="116"/>
      <c r="P28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&lt;tr&gt;&lt;td&gt;62201-3350&lt;/td&gt;&lt;td&gt;Hydraulic excavator, 1.1 cubic meter minimum capacity&lt;/td&gt;&lt;td&gt;Hour&lt;/td&gt;&lt;td&gt;HYDRAULIC EXCAVATOR, 1 CUBIC YARD MINIMUM CAPACITY&lt;/td&gt;&lt;td&gt;HOUR&lt;/td&gt;&lt;td&gt;0&lt;/td&gt;&lt;td&gt;3&lt;/td&gt;&lt;td&gt;N&lt;/td&gt;&lt;td&gt; &lt;/td&gt;&lt;td&gt;&lt;/td&gt;&lt;/tr&gt;</v>
      </c>
      <c r="Q2883" s="106" t="str">
        <f>IF(PayItems[[#This Row],[Date Added / Modified]]&gt;0,TEXT(PayItems[[#This Row],[Date Added / Modified]],"m/d/yyy"),"")</f>
        <v/>
      </c>
    </row>
    <row r="2884" spans="1:17" x14ac:dyDescent="0.3">
      <c r="A2884" s="6" t="s">
        <v>6028</v>
      </c>
      <c r="B2884" s="6" t="s">
        <v>10373</v>
      </c>
      <c r="C2884" s="6" t="s">
        <v>107</v>
      </c>
      <c r="D2884" s="6" t="s">
        <v>10643</v>
      </c>
      <c r="E2884" s="8" t="s">
        <v>60</v>
      </c>
      <c r="F2884" s="8">
        <v>0</v>
      </c>
      <c r="G2884" s="8">
        <v>3</v>
      </c>
      <c r="H2884" s="6" t="s">
        <v>344</v>
      </c>
      <c r="I2884" s="184" t="s">
        <v>11392</v>
      </c>
      <c r="J2884" s="184" t="s">
        <v>11392</v>
      </c>
      <c r="K2884" s="184" t="s">
        <v>11391</v>
      </c>
      <c r="L2884" s="8">
        <v>14</v>
      </c>
      <c r="M2884" s="116"/>
      <c r="P28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&lt;tr&gt;&lt;td&gt;62201-3400&lt;/td&gt;&lt;td&gt;Hydraulic excavator, 1.1 cubic meter minimum capacity with thumb attachment&lt;/td&gt;&lt;td&gt;Hour&lt;/td&gt;&lt;td&gt;HYDRAULIC EXCAVATOR, 1 CUBIC YARD MINIMUM CAPACITY WITH THUMB ATTACHMENT&lt;/td&gt;&lt;td&gt;HOUR&lt;/td&gt;&lt;td&gt;0&lt;/td&gt;&lt;td&gt;3&lt;/td&gt;&lt;td&gt;N&lt;/td&gt;&lt;td&gt; &lt;/td&gt;&lt;td&gt;&lt;/td&gt;&lt;/tr&gt;</v>
      </c>
      <c r="Q2884" s="106" t="str">
        <f>IF(PayItems[[#This Row],[Date Added / Modified]]&gt;0,TEXT(PayItems[[#This Row],[Date Added / Modified]],"m/d/yyy"),"")</f>
        <v/>
      </c>
    </row>
    <row r="2885" spans="1:17" x14ac:dyDescent="0.3">
      <c r="A2885" s="6" t="s">
        <v>6029</v>
      </c>
      <c r="B2885" s="6" t="s">
        <v>10374</v>
      </c>
      <c r="C2885" s="6" t="s">
        <v>107</v>
      </c>
      <c r="D2885" s="6" t="s">
        <v>10644</v>
      </c>
      <c r="E2885" s="8" t="s">
        <v>60</v>
      </c>
      <c r="F2885" s="8">
        <v>0</v>
      </c>
      <c r="G2885" s="8">
        <v>3</v>
      </c>
      <c r="H2885" s="6" t="s">
        <v>344</v>
      </c>
      <c r="I2885" s="184" t="s">
        <v>11392</v>
      </c>
      <c r="J2885" s="184" t="s">
        <v>11392</v>
      </c>
      <c r="K2885" s="184" t="s">
        <v>11391</v>
      </c>
      <c r="L2885" s="8">
        <v>14</v>
      </c>
      <c r="M2885" s="116"/>
      <c r="P28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&lt;tr&gt;&lt;td&gt;62201-3450&lt;/td&gt;&lt;td&gt;Loader, track type, 2 cubic meter minimum capacity&lt;/td&gt;&lt;td&gt;Hour&lt;/td&gt;&lt;td&gt;LOADER, TRACK TYPE, 2 CUBIC YARD MINIMUM CAPACITY&lt;/td&gt;&lt;td&gt;HOUR&lt;/td&gt;&lt;td&gt;0&lt;/td&gt;&lt;td&gt;3&lt;/td&gt;&lt;td&gt;N&lt;/td&gt;&lt;td&gt; &lt;/td&gt;&lt;td&gt;&lt;/td&gt;&lt;/tr&gt;</v>
      </c>
      <c r="Q2885" s="106" t="str">
        <f>IF(PayItems[[#This Row],[Date Added / Modified]]&gt;0,TEXT(PayItems[[#This Row],[Date Added / Modified]],"m/d/yyy"),"")</f>
        <v/>
      </c>
    </row>
    <row r="2886" spans="1:17" x14ac:dyDescent="0.3">
      <c r="A2886" s="6" t="s">
        <v>6030</v>
      </c>
      <c r="B2886" s="6" t="s">
        <v>10375</v>
      </c>
      <c r="C2886" s="6" t="s">
        <v>107</v>
      </c>
      <c r="D2886" s="6" t="s">
        <v>10645</v>
      </c>
      <c r="E2886" s="8" t="s">
        <v>60</v>
      </c>
      <c r="F2886" s="8">
        <v>0</v>
      </c>
      <c r="G2886" s="8">
        <v>3</v>
      </c>
      <c r="H2886" s="6" t="s">
        <v>344</v>
      </c>
      <c r="I2886" s="184" t="s">
        <v>11392</v>
      </c>
      <c r="J2886" s="184" t="s">
        <v>11392</v>
      </c>
      <c r="K2886" s="184" t="s">
        <v>11391</v>
      </c>
      <c r="L2886" s="8">
        <v>14</v>
      </c>
      <c r="M2886" s="116"/>
      <c r="P28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&lt;tr&gt;&lt;td&gt;62201-3500&lt;/td&gt;&lt;td&gt;Loader, wheel, skid steer, 30kW minimum&lt;/td&gt;&lt;td&gt;Hour&lt;/td&gt;&lt;td&gt;LOADER, WHEEL, SKID STEER, 40HP MINIMUM&lt;/td&gt;&lt;td&gt;HOUR&lt;/td&gt;&lt;td&gt;0&lt;/td&gt;&lt;td&gt;3&lt;/td&gt;&lt;td&gt;N&lt;/td&gt;&lt;td&gt; &lt;/td&gt;&lt;td&gt;&lt;/td&gt;&lt;/tr&gt;</v>
      </c>
      <c r="Q2886" s="106" t="str">
        <f>IF(PayItems[[#This Row],[Date Added / Modified]]&gt;0,TEXT(PayItems[[#This Row],[Date Added / Modified]],"m/d/yyy"),"")</f>
        <v/>
      </c>
    </row>
    <row r="2887" spans="1:17" x14ac:dyDescent="0.3">
      <c r="A2887" s="6" t="s">
        <v>6031</v>
      </c>
      <c r="B2887" s="6" t="s">
        <v>10376</v>
      </c>
      <c r="C2887" s="6" t="s">
        <v>107</v>
      </c>
      <c r="D2887" s="6" t="s">
        <v>10646</v>
      </c>
      <c r="E2887" s="8" t="s">
        <v>60</v>
      </c>
      <c r="F2887" s="8">
        <v>0</v>
      </c>
      <c r="G2887" s="8">
        <v>3</v>
      </c>
      <c r="H2887" s="6" t="s">
        <v>344</v>
      </c>
      <c r="I2887" s="184" t="s">
        <v>11392</v>
      </c>
      <c r="J2887" s="184" t="s">
        <v>11392</v>
      </c>
      <c r="K2887" s="184" t="s">
        <v>11391</v>
      </c>
      <c r="L2887" s="8">
        <v>14</v>
      </c>
      <c r="M2887" s="116"/>
      <c r="P28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&lt;tr&gt;&lt;td&gt;62201-3550&lt;/td&gt;&lt;td&gt;Four wheel all terrain vehicle&lt;/td&gt;&lt;td&gt;Hour&lt;/td&gt;&lt;td&gt;FOUR WHEEL ALL TERRAIN VEHICLE&lt;/td&gt;&lt;td&gt;HOUR&lt;/td&gt;&lt;td&gt;0&lt;/td&gt;&lt;td&gt;3&lt;/td&gt;&lt;td&gt;N&lt;/td&gt;&lt;td&gt; &lt;/td&gt;&lt;td&gt;&lt;/td&gt;&lt;/tr&gt;</v>
      </c>
      <c r="Q2887" s="106" t="str">
        <f>IF(PayItems[[#This Row],[Date Added / Modified]]&gt;0,TEXT(PayItems[[#This Row],[Date Added / Modified]],"m/d/yyy"),"")</f>
        <v/>
      </c>
    </row>
    <row r="2888" spans="1:17" x14ac:dyDescent="0.3">
      <c r="A2888" s="6" t="s">
        <v>6032</v>
      </c>
      <c r="B2888" s="6" t="s">
        <v>10377</v>
      </c>
      <c r="C2888" s="6" t="s">
        <v>107</v>
      </c>
      <c r="D2888" s="6" t="s">
        <v>10647</v>
      </c>
      <c r="E2888" s="8" t="s">
        <v>60</v>
      </c>
      <c r="F2888" s="8">
        <v>0</v>
      </c>
      <c r="G2888" s="8">
        <v>3</v>
      </c>
      <c r="H2888" s="6" t="s">
        <v>344</v>
      </c>
      <c r="I2888" s="184" t="s">
        <v>11392</v>
      </c>
      <c r="J2888" s="184" t="s">
        <v>11392</v>
      </c>
      <c r="K2888" s="184" t="s">
        <v>11391</v>
      </c>
      <c r="L2888" s="8">
        <v>14</v>
      </c>
      <c r="M2888" s="116"/>
      <c r="P28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&lt;tr&gt;&lt;td&gt;62201-3600&lt;/td&gt;&lt;td&gt;Manlift&lt;/td&gt;&lt;td&gt;Hour&lt;/td&gt;&lt;td&gt;MANLIFT&lt;/td&gt;&lt;td&gt;HOUR&lt;/td&gt;&lt;td&gt;0&lt;/td&gt;&lt;td&gt;3&lt;/td&gt;&lt;td&gt;N&lt;/td&gt;&lt;td&gt; &lt;/td&gt;&lt;td&gt;&lt;/td&gt;&lt;/tr&gt;</v>
      </c>
      <c r="Q2888" s="106" t="str">
        <f>IF(PayItems[[#This Row],[Date Added / Modified]]&gt;0,TEXT(PayItems[[#This Row],[Date Added / Modified]],"m/d/yyy"),"")</f>
        <v/>
      </c>
    </row>
    <row r="2889" spans="1:17" x14ac:dyDescent="0.3">
      <c r="A2889" s="6" t="s">
        <v>6033</v>
      </c>
      <c r="B2889" s="6" t="s">
        <v>10378</v>
      </c>
      <c r="C2889" s="6" t="s">
        <v>107</v>
      </c>
      <c r="D2889" s="6" t="s">
        <v>10648</v>
      </c>
      <c r="E2889" s="8" t="s">
        <v>60</v>
      </c>
      <c r="F2889" s="8">
        <v>0</v>
      </c>
      <c r="G2889" s="8">
        <v>3</v>
      </c>
      <c r="H2889" s="6" t="s">
        <v>344</v>
      </c>
      <c r="I2889" s="184" t="s">
        <v>11392</v>
      </c>
      <c r="J2889" s="184" t="s">
        <v>11392</v>
      </c>
      <c r="K2889" s="184" t="s">
        <v>11391</v>
      </c>
      <c r="L2889" s="8">
        <v>14</v>
      </c>
      <c r="M2889" s="116"/>
      <c r="P28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&lt;tr&gt;&lt;td&gt;62201-3650&lt;/td&gt;&lt;td&gt;Chipper&lt;/td&gt;&lt;td&gt;Hour&lt;/td&gt;&lt;td&gt;CHIPPER&lt;/td&gt;&lt;td&gt;HOUR&lt;/td&gt;&lt;td&gt;0&lt;/td&gt;&lt;td&gt;3&lt;/td&gt;&lt;td&gt;N&lt;/td&gt;&lt;td&gt; &lt;/td&gt;&lt;td&gt;&lt;/td&gt;&lt;/tr&gt;</v>
      </c>
      <c r="Q2889" s="106" t="str">
        <f>IF(PayItems[[#This Row],[Date Added / Modified]]&gt;0,TEXT(PayItems[[#This Row],[Date Added / Modified]],"m/d/yyy"),"")</f>
        <v/>
      </c>
    </row>
    <row r="2890" spans="1:17" x14ac:dyDescent="0.3">
      <c r="A2890" s="6" t="s">
        <v>6034</v>
      </c>
      <c r="B2890" s="6" t="s">
        <v>10379</v>
      </c>
      <c r="C2890" s="6" t="s">
        <v>107</v>
      </c>
      <c r="D2890" s="6" t="s">
        <v>10649</v>
      </c>
      <c r="E2890" s="8" t="s">
        <v>60</v>
      </c>
      <c r="F2890" s="8">
        <v>0</v>
      </c>
      <c r="G2890" s="8">
        <v>3</v>
      </c>
      <c r="H2890" s="6" t="s">
        <v>344</v>
      </c>
      <c r="I2890" s="184" t="s">
        <v>11392</v>
      </c>
      <c r="J2890" s="184" t="s">
        <v>11392</v>
      </c>
      <c r="K2890" s="184" t="s">
        <v>11391</v>
      </c>
      <c r="L2890" s="8">
        <v>14</v>
      </c>
      <c r="M2890" s="116"/>
      <c r="P28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&lt;tr&gt;&lt;td&gt;62201-3700&lt;/td&gt;&lt;td&gt;Stump Cutter&lt;/td&gt;&lt;td&gt;Hour&lt;/td&gt;&lt;td&gt;STUMP CUTTER&lt;/td&gt;&lt;td&gt;HOUR&lt;/td&gt;&lt;td&gt;0&lt;/td&gt;&lt;td&gt;3&lt;/td&gt;&lt;td&gt;N&lt;/td&gt;&lt;td&gt; &lt;/td&gt;&lt;td&gt;&lt;/td&gt;&lt;/tr&gt;</v>
      </c>
      <c r="Q2890" s="106" t="str">
        <f>IF(PayItems[[#This Row],[Date Added / Modified]]&gt;0,TEXT(PayItems[[#This Row],[Date Added / Modified]],"m/d/yyy"),"")</f>
        <v/>
      </c>
    </row>
    <row r="2891" spans="1:17" x14ac:dyDescent="0.3">
      <c r="A2891" s="6" t="s">
        <v>6035</v>
      </c>
      <c r="B2891" s="6" t="s">
        <v>10380</v>
      </c>
      <c r="C2891" s="6" t="s">
        <v>107</v>
      </c>
      <c r="D2891" s="6" t="s">
        <v>10650</v>
      </c>
      <c r="E2891" s="8" t="s">
        <v>60</v>
      </c>
      <c r="F2891" s="8">
        <v>0</v>
      </c>
      <c r="G2891" s="8">
        <v>3</v>
      </c>
      <c r="H2891" s="6" t="s">
        <v>344</v>
      </c>
      <c r="I2891" s="184" t="s">
        <v>11392</v>
      </c>
      <c r="J2891" s="184" t="s">
        <v>11392</v>
      </c>
      <c r="K2891" s="184" t="s">
        <v>11391</v>
      </c>
      <c r="L2891" s="8">
        <v>14</v>
      </c>
      <c r="M2891" s="116"/>
      <c r="P28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&lt;tr&gt;&lt;td&gt;62201-3750&lt;/td&gt;&lt;td&gt;Chain Saw&lt;/td&gt;&lt;td&gt;Hour&lt;/td&gt;&lt;td&gt;CHAIN SAW&lt;/td&gt;&lt;td&gt;HOUR&lt;/td&gt;&lt;td&gt;0&lt;/td&gt;&lt;td&gt;3&lt;/td&gt;&lt;td&gt;N&lt;/td&gt;&lt;td&gt; &lt;/td&gt;&lt;td&gt;&lt;/td&gt;&lt;/tr&gt;</v>
      </c>
      <c r="Q2891" s="106" t="str">
        <f>IF(PayItems[[#This Row],[Date Added / Modified]]&gt;0,TEXT(PayItems[[#This Row],[Date Added / Modified]],"m/d/yyy"),"")</f>
        <v/>
      </c>
    </row>
    <row r="2892" spans="1:17" x14ac:dyDescent="0.3">
      <c r="A2892" s="6" t="s">
        <v>6036</v>
      </c>
      <c r="B2892" s="6" t="s">
        <v>10381</v>
      </c>
      <c r="C2892" s="6" t="s">
        <v>107</v>
      </c>
      <c r="D2892" s="6" t="s">
        <v>10651</v>
      </c>
      <c r="E2892" s="8" t="s">
        <v>60</v>
      </c>
      <c r="F2892" s="8">
        <v>0</v>
      </c>
      <c r="G2892" s="8">
        <v>3</v>
      </c>
      <c r="H2892" s="6" t="s">
        <v>344</v>
      </c>
      <c r="I2892" s="184" t="s">
        <v>11392</v>
      </c>
      <c r="J2892" s="184" t="s">
        <v>11392</v>
      </c>
      <c r="K2892" s="184" t="s">
        <v>11391</v>
      </c>
      <c r="L2892" s="8">
        <v>14</v>
      </c>
      <c r="M2892" s="116"/>
      <c r="P28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&lt;tr&gt;&lt;td&gt;62201-3800&lt;/td&gt;&lt;td&gt;Pickup Truck, 1 Ton&lt;/td&gt;&lt;td&gt;Hour&lt;/td&gt;&lt;td&gt;PICKUP TRUCK, 1 TON&lt;/td&gt;&lt;td&gt;HOUR&lt;/td&gt;&lt;td&gt;0&lt;/td&gt;&lt;td&gt;3&lt;/td&gt;&lt;td&gt;N&lt;/td&gt;&lt;td&gt; &lt;/td&gt;&lt;td&gt;&lt;/td&gt;&lt;/tr&gt;</v>
      </c>
      <c r="Q2892" s="106" t="str">
        <f>IF(PayItems[[#This Row],[Date Added / Modified]]&gt;0,TEXT(PayItems[[#This Row],[Date Added / Modified]],"m/d/yyy"),"")</f>
        <v/>
      </c>
    </row>
    <row r="2893" spans="1:17" x14ac:dyDescent="0.3">
      <c r="A2893" s="6" t="s">
        <v>6037</v>
      </c>
      <c r="B2893" s="6" t="s">
        <v>10382</v>
      </c>
      <c r="C2893" s="6" t="s">
        <v>107</v>
      </c>
      <c r="D2893" s="6" t="s">
        <v>10652</v>
      </c>
      <c r="E2893" s="8" t="s">
        <v>60</v>
      </c>
      <c r="F2893" s="8">
        <v>0</v>
      </c>
      <c r="G2893" s="8">
        <v>3</v>
      </c>
      <c r="H2893" s="6" t="s">
        <v>344</v>
      </c>
      <c r="I2893" s="184" t="s">
        <v>11392</v>
      </c>
      <c r="J2893" s="184" t="s">
        <v>11392</v>
      </c>
      <c r="K2893" s="184" t="s">
        <v>11391</v>
      </c>
      <c r="L2893" s="8">
        <v>14</v>
      </c>
      <c r="M2893" s="116"/>
      <c r="P28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&lt;tr&gt;&lt;td&gt;62201-3850&lt;/td&gt;&lt;td&gt;Water truck&lt;/td&gt;&lt;td&gt;Hour&lt;/td&gt;&lt;td&gt;WATER TRUCK&lt;/td&gt;&lt;td&gt;HOUR&lt;/td&gt;&lt;td&gt;0&lt;/td&gt;&lt;td&gt;3&lt;/td&gt;&lt;td&gt;N&lt;/td&gt;&lt;td&gt; &lt;/td&gt;&lt;td&gt;&lt;/td&gt;&lt;/tr&gt;</v>
      </c>
      <c r="Q2893" s="106" t="str">
        <f>IF(PayItems[[#This Row],[Date Added / Modified]]&gt;0,TEXT(PayItems[[#This Row],[Date Added / Modified]],"m/d/yyy"),"")</f>
        <v/>
      </c>
    </row>
    <row r="2894" spans="1:17" x14ac:dyDescent="0.3">
      <c r="A2894" s="6" t="s">
        <v>6038</v>
      </c>
      <c r="B2894" s="6" t="s">
        <v>10383</v>
      </c>
      <c r="C2894" s="6" t="s">
        <v>107</v>
      </c>
      <c r="D2894" s="6" t="s">
        <v>10653</v>
      </c>
      <c r="E2894" s="8" t="s">
        <v>60</v>
      </c>
      <c r="F2894" s="8">
        <v>0</v>
      </c>
      <c r="G2894" s="8">
        <v>3</v>
      </c>
      <c r="H2894" s="6" t="s">
        <v>344</v>
      </c>
      <c r="I2894" s="184" t="s">
        <v>11392</v>
      </c>
      <c r="J2894" s="184" t="s">
        <v>11392</v>
      </c>
      <c r="K2894" s="184" t="s">
        <v>11391</v>
      </c>
      <c r="L2894" s="8">
        <v>14</v>
      </c>
      <c r="M2894" s="116"/>
      <c r="P28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&lt;tr&gt;&lt;td&gt;62201-3900&lt;/td&gt;&lt;td&gt;Snow plow&lt;/td&gt;&lt;td&gt;Hour&lt;/td&gt;&lt;td&gt;SNOW PLOW&lt;/td&gt;&lt;td&gt;HOUR&lt;/td&gt;&lt;td&gt;0&lt;/td&gt;&lt;td&gt;3&lt;/td&gt;&lt;td&gt;N&lt;/td&gt;&lt;td&gt; &lt;/td&gt;&lt;td&gt;&lt;/td&gt;&lt;/tr&gt;</v>
      </c>
      <c r="Q2894" s="106" t="str">
        <f>IF(PayItems[[#This Row],[Date Added / Modified]]&gt;0,TEXT(PayItems[[#This Row],[Date Added / Modified]],"m/d/yyy"),"")</f>
        <v/>
      </c>
    </row>
    <row r="2895" spans="1:17" x14ac:dyDescent="0.3">
      <c r="A2895" s="6" t="s">
        <v>6039</v>
      </c>
      <c r="B2895" s="6" t="s">
        <v>10384</v>
      </c>
      <c r="C2895" s="6" t="s">
        <v>107</v>
      </c>
      <c r="D2895" s="6" t="s">
        <v>10654</v>
      </c>
      <c r="E2895" s="8" t="s">
        <v>60</v>
      </c>
      <c r="F2895" s="8">
        <v>0</v>
      </c>
      <c r="G2895" s="8">
        <v>3</v>
      </c>
      <c r="H2895" s="6" t="s">
        <v>344</v>
      </c>
      <c r="I2895" s="184" t="s">
        <v>11392</v>
      </c>
      <c r="J2895" s="184" t="s">
        <v>11392</v>
      </c>
      <c r="K2895" s="184" t="s">
        <v>11391</v>
      </c>
      <c r="L2895" s="8">
        <v>14</v>
      </c>
      <c r="M2895" s="116"/>
      <c r="P28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&lt;tr&gt;&lt;td&gt;62201-3950&lt;/td&gt;&lt;td&gt;Scraper, 15 cubic meter minimum capacity&lt;/td&gt;&lt;td&gt;Hour&lt;/td&gt;&lt;td&gt;SCRAPER, 15 CUBIC YARD MINIMUM CAPACITY&lt;/td&gt;&lt;td&gt;HOUR&lt;/td&gt;&lt;td&gt;0&lt;/td&gt;&lt;td&gt;3&lt;/td&gt;&lt;td&gt;N&lt;/td&gt;&lt;td&gt; &lt;/td&gt;&lt;td&gt;&lt;/td&gt;&lt;/tr&gt;</v>
      </c>
      <c r="Q2895" s="106" t="str">
        <f>IF(PayItems[[#This Row],[Date Added / Modified]]&gt;0,TEXT(PayItems[[#This Row],[Date Added / Modified]],"m/d/yyy"),"")</f>
        <v/>
      </c>
    </row>
    <row r="2896" spans="1:17" x14ac:dyDescent="0.3">
      <c r="A2896" s="6" t="s">
        <v>6040</v>
      </c>
      <c r="B2896" s="6" t="s">
        <v>10385</v>
      </c>
      <c r="C2896" s="6" t="s">
        <v>107</v>
      </c>
      <c r="D2896" s="6" t="s">
        <v>10655</v>
      </c>
      <c r="E2896" s="8" t="s">
        <v>60</v>
      </c>
      <c r="F2896" s="8">
        <v>0</v>
      </c>
      <c r="G2896" s="8">
        <v>3</v>
      </c>
      <c r="H2896" s="6" t="s">
        <v>344</v>
      </c>
      <c r="I2896" s="184" t="s">
        <v>11392</v>
      </c>
      <c r="J2896" s="184" t="s">
        <v>11392</v>
      </c>
      <c r="K2896" s="184" t="s">
        <v>11391</v>
      </c>
      <c r="L2896" s="8">
        <v>14</v>
      </c>
      <c r="M2896" s="116"/>
      <c r="P28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&lt;tr&gt;&lt;td&gt;62201-4000&lt;/td&gt;&lt;td&gt;Truck, highway 0.7 metric tons pickup (without operator)&lt;/td&gt;&lt;td&gt;Hour&lt;/td&gt;&lt;td&gt;TRUCK, HIGHWAY 3/4 TON PICKUP (WITHOUT OPERATOR)&lt;/td&gt;&lt;td&gt;HOUR&lt;/td&gt;&lt;td&gt;0&lt;/td&gt;&lt;td&gt;3&lt;/td&gt;&lt;td&gt;N&lt;/td&gt;&lt;td&gt; &lt;/td&gt;&lt;td&gt;&lt;/td&gt;&lt;/tr&gt;</v>
      </c>
      <c r="Q2896" s="106" t="str">
        <f>IF(PayItems[[#This Row],[Date Added / Modified]]&gt;0,TEXT(PayItems[[#This Row],[Date Added / Modified]],"m/d/yyy"),"")</f>
        <v/>
      </c>
    </row>
    <row r="2897" spans="1:17" x14ac:dyDescent="0.3">
      <c r="A2897" s="6" t="s">
        <v>6041</v>
      </c>
      <c r="B2897" s="6" t="s">
        <v>10386</v>
      </c>
      <c r="C2897" s="6" t="s">
        <v>107</v>
      </c>
      <c r="D2897" s="6" t="s">
        <v>10656</v>
      </c>
      <c r="E2897" s="8" t="s">
        <v>60</v>
      </c>
      <c r="F2897" s="8">
        <v>0</v>
      </c>
      <c r="G2897" s="8">
        <v>3</v>
      </c>
      <c r="H2897" s="6" t="s">
        <v>344</v>
      </c>
      <c r="I2897" s="184" t="s">
        <v>11392</v>
      </c>
      <c r="J2897" s="184" t="s">
        <v>11392</v>
      </c>
      <c r="K2897" s="184" t="s">
        <v>11391</v>
      </c>
      <c r="L2897" s="8">
        <v>14</v>
      </c>
      <c r="M2897" s="116"/>
      <c r="P28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&lt;tr&gt;&lt;td&gt;62201-4050&lt;/td&gt;&lt;td&gt;Air equipment, bushhammer, including bits and fittings (without operator)&lt;/td&gt;&lt;td&gt;Hour&lt;/td&gt;&lt;td&gt;AIR EQUIPMENT, BUSHHAMMER, INCLUDING BITS AND FITTINGS (WITHOUT OPERATOR)&lt;/td&gt;&lt;td&gt;HOUR&lt;/td&gt;&lt;td&gt;0&lt;/td&gt;&lt;td&gt;3&lt;/td&gt;&lt;td&gt;N&lt;/td&gt;&lt;td&gt; &lt;/td&gt;&lt;td&gt;&lt;/td&gt;&lt;/tr&gt;</v>
      </c>
      <c r="Q2897" s="106" t="str">
        <f>IF(PayItems[[#This Row],[Date Added / Modified]]&gt;0,TEXT(PayItems[[#This Row],[Date Added / Modified]],"m/d/yyy"),"")</f>
        <v/>
      </c>
    </row>
    <row r="2898" spans="1:17" x14ac:dyDescent="0.3">
      <c r="A2898" s="6" t="s">
        <v>6042</v>
      </c>
      <c r="B2898" s="6" t="s">
        <v>10387</v>
      </c>
      <c r="C2898" s="6" t="s">
        <v>107</v>
      </c>
      <c r="D2898" s="6" t="s">
        <v>10657</v>
      </c>
      <c r="E2898" s="8" t="s">
        <v>60</v>
      </c>
      <c r="F2898" s="8">
        <v>0</v>
      </c>
      <c r="G2898" s="8">
        <v>3</v>
      </c>
      <c r="H2898" s="6" t="s">
        <v>344</v>
      </c>
      <c r="I2898" s="184" t="s">
        <v>11392</v>
      </c>
      <c r="J2898" s="184" t="s">
        <v>11392</v>
      </c>
      <c r="K2898" s="184" t="s">
        <v>11391</v>
      </c>
      <c r="L2898" s="8">
        <v>14</v>
      </c>
      <c r="M2898" s="116"/>
      <c r="P28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&lt;tr&gt;&lt;td&gt;62201-4100&lt;/td&gt;&lt;td&gt;Air equipment, paving breaker, 20 kg minimum (without operator)&lt;/td&gt;&lt;td&gt;Hour&lt;/td&gt;&lt;td&gt;AIR EQUIPMENT, PAVING BREAKER, 50 POUND MINIMUM (WITHOUT OPERATOR)&lt;/td&gt;&lt;td&gt;HOUR&lt;/td&gt;&lt;td&gt;0&lt;/td&gt;&lt;td&gt;3&lt;/td&gt;&lt;td&gt;N&lt;/td&gt;&lt;td&gt; &lt;/td&gt;&lt;td&gt;&lt;/td&gt;&lt;/tr&gt;</v>
      </c>
      <c r="Q2898" s="106" t="str">
        <f>IF(PayItems[[#This Row],[Date Added / Modified]]&gt;0,TEXT(PayItems[[#This Row],[Date Added / Modified]],"m/d/yyy"),"")</f>
        <v/>
      </c>
    </row>
    <row r="2899" spans="1:17" x14ac:dyDescent="0.3">
      <c r="A2899" s="6" t="s">
        <v>6043</v>
      </c>
      <c r="B2899" s="6" t="s">
        <v>10388</v>
      </c>
      <c r="C2899" s="6" t="s">
        <v>107</v>
      </c>
      <c r="D2899" s="6" t="s">
        <v>10658</v>
      </c>
      <c r="E2899" s="8" t="s">
        <v>60</v>
      </c>
      <c r="F2899" s="8">
        <v>0</v>
      </c>
      <c r="G2899" s="8">
        <v>3</v>
      </c>
      <c r="H2899" s="6" t="s">
        <v>344</v>
      </c>
      <c r="I2899" s="184" t="s">
        <v>11392</v>
      </c>
      <c r="J2899" s="184" t="s">
        <v>11392</v>
      </c>
      <c r="K2899" s="184" t="s">
        <v>11391</v>
      </c>
      <c r="L2899" s="8">
        <v>14</v>
      </c>
      <c r="M2899" s="116"/>
      <c r="P28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&lt;tr&gt;&lt;td&gt;62201-4150&lt;/td&gt;&lt;td&gt;Power tool, saw, chain, gasoline powered, 600 mm bar length (without operator)&lt;/td&gt;&lt;td&gt;Hour&lt;/td&gt;&lt;td&gt;POWER TOOL, SAW, CHAIN, GASOLINE POWERED, 2 FOOT BAR LENGTH (WITHOUT OPERATOR)&lt;/td&gt;&lt;td&gt;HOUR&lt;/td&gt;&lt;td&gt;0&lt;/td&gt;&lt;td&gt;3&lt;/td&gt;&lt;td&gt;N&lt;/td&gt;&lt;td&gt; &lt;/td&gt;&lt;td&gt;&lt;/td&gt;&lt;/tr&gt;</v>
      </c>
      <c r="Q2899" s="106" t="str">
        <f>IF(PayItems[[#This Row],[Date Added / Modified]]&gt;0,TEXT(PayItems[[#This Row],[Date Added / Modified]],"m/d/yyy"),"")</f>
        <v/>
      </c>
    </row>
    <row r="2900" spans="1:17" x14ac:dyDescent="0.3">
      <c r="A2900" s="6" t="s">
        <v>6044</v>
      </c>
      <c r="B2900" s="6" t="s">
        <v>10389</v>
      </c>
      <c r="C2900" s="6" t="s">
        <v>107</v>
      </c>
      <c r="D2900" s="6" t="s">
        <v>10659</v>
      </c>
      <c r="E2900" s="8" t="s">
        <v>60</v>
      </c>
      <c r="F2900" s="8">
        <v>0</v>
      </c>
      <c r="G2900" s="8">
        <v>3</v>
      </c>
      <c r="H2900" s="6" t="s">
        <v>344</v>
      </c>
      <c r="I2900" s="184" t="s">
        <v>11392</v>
      </c>
      <c r="J2900" s="184" t="s">
        <v>11392</v>
      </c>
      <c r="K2900" s="184" t="s">
        <v>11391</v>
      </c>
      <c r="L2900" s="8">
        <v>14</v>
      </c>
      <c r="M2900" s="116"/>
      <c r="P29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&lt;tr&gt;&lt;td&gt;62201-4200&lt;/td&gt;&lt;td&gt;Cutting torch, oxygen-acetylene, portable, including hose and tips (without operator)&lt;/td&gt;&lt;td&gt;Hour&lt;/td&gt;&lt;td&gt;CUTTING TORCH, OXYGEN-ACETYLENE, PORTABLE, INCLUDING HOSE AND TIPS (WITHOUT OPERATOR)&lt;/td&gt;&lt;td&gt;HOUR&lt;/td&gt;&lt;td&gt;0&lt;/td&gt;&lt;td&gt;3&lt;/td&gt;&lt;td&gt;N&lt;/td&gt;&lt;td&gt; &lt;/td&gt;&lt;td&gt;&lt;/td&gt;&lt;/tr&gt;</v>
      </c>
      <c r="Q2900" s="106" t="str">
        <f>IF(PayItems[[#This Row],[Date Added / Modified]]&gt;0,TEXT(PayItems[[#This Row],[Date Added / Modified]],"m/d/yyy"),"")</f>
        <v/>
      </c>
    </row>
    <row r="2901" spans="1:17" x14ac:dyDescent="0.3">
      <c r="A2901" s="6" t="s">
        <v>6045</v>
      </c>
      <c r="B2901" s="6" t="s">
        <v>10371</v>
      </c>
      <c r="C2901" s="6" t="s">
        <v>107</v>
      </c>
      <c r="D2901" s="6" t="s">
        <v>10660</v>
      </c>
      <c r="E2901" s="8" t="s">
        <v>60</v>
      </c>
      <c r="F2901" s="8">
        <v>0</v>
      </c>
      <c r="G2901" s="8">
        <v>3</v>
      </c>
      <c r="H2901" s="6" t="s">
        <v>344</v>
      </c>
      <c r="I2901" s="184" t="s">
        <v>11392</v>
      </c>
      <c r="J2901" s="184" t="s">
        <v>11392</v>
      </c>
      <c r="K2901" s="184" t="s">
        <v>11391</v>
      </c>
      <c r="L2901" s="8">
        <v>14</v>
      </c>
      <c r="M2901" s="116"/>
      <c r="P29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&lt;tr&gt;&lt;td&gt;62201-4250&lt;/td&gt;&lt;td&gt;Hydraulic excavator, 0.7 cubic meter minimum capacity&lt;/td&gt;&lt;td&gt;Hour&lt;/td&gt;&lt;td&gt;HYDRAULIC EXCAVATOR, 0.7 CUBIC METER MINIMUM CAPACITY&lt;/td&gt;&lt;td&gt;HOUR&lt;/td&gt;&lt;td&gt;0&lt;/td&gt;&lt;td&gt;3&lt;/td&gt;&lt;td&gt;N&lt;/td&gt;&lt;td&gt; &lt;/td&gt;&lt;td&gt;&lt;/td&gt;&lt;/tr&gt;</v>
      </c>
      <c r="Q2901" s="106" t="str">
        <f>IF(PayItems[[#This Row],[Date Added / Modified]]&gt;0,TEXT(PayItems[[#This Row],[Date Added / Modified]],"m/d/yyy"),"")</f>
        <v/>
      </c>
    </row>
    <row r="2902" spans="1:17" x14ac:dyDescent="0.3">
      <c r="A2902" s="6" t="s">
        <v>6046</v>
      </c>
      <c r="B2902" s="6" t="s">
        <v>10390</v>
      </c>
      <c r="C2902" s="6" t="s">
        <v>107</v>
      </c>
      <c r="D2902" s="6" t="s">
        <v>10661</v>
      </c>
      <c r="E2902" s="8" t="s">
        <v>60</v>
      </c>
      <c r="F2902" s="8">
        <v>0</v>
      </c>
      <c r="G2902" s="8">
        <v>3</v>
      </c>
      <c r="H2902" s="6" t="s">
        <v>344</v>
      </c>
      <c r="I2902" s="184" t="s">
        <v>11392</v>
      </c>
      <c r="J2902" s="184" t="s">
        <v>11392</v>
      </c>
      <c r="K2902" s="184" t="s">
        <v>11391</v>
      </c>
      <c r="L2902" s="8">
        <v>14</v>
      </c>
      <c r="M2902" s="116"/>
      <c r="P29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&lt;tr&gt;&lt;td&gt;62201-4300&lt;/td&gt;&lt;td&gt;Pump, water, trash, 150mm&lt;/td&gt;&lt;td&gt;Hour&lt;/td&gt;&lt;td&gt;PUMP, WATER, TRASH, 6-INCH&lt;/td&gt;&lt;td&gt;HOUR&lt;/td&gt;&lt;td&gt;0&lt;/td&gt;&lt;td&gt;3&lt;/td&gt;&lt;td&gt;N&lt;/td&gt;&lt;td&gt; &lt;/td&gt;&lt;td&gt;&lt;/td&gt;&lt;/tr&gt;</v>
      </c>
      <c r="Q2902" s="106" t="str">
        <f>IF(PayItems[[#This Row],[Date Added / Modified]]&gt;0,TEXT(PayItems[[#This Row],[Date Added / Modified]],"m/d/yyy"),"")</f>
        <v/>
      </c>
    </row>
    <row r="2903" spans="1:17" x14ac:dyDescent="0.3">
      <c r="A2903" s="6" t="s">
        <v>6047</v>
      </c>
      <c r="B2903" s="6" t="s">
        <v>6048</v>
      </c>
      <c r="C2903" s="6" t="s">
        <v>85</v>
      </c>
      <c r="D2903" s="6" t="s">
        <v>6049</v>
      </c>
      <c r="E2903" s="8" t="s">
        <v>85</v>
      </c>
      <c r="F2903" s="8">
        <v>0</v>
      </c>
      <c r="G2903" s="8">
        <v>3</v>
      </c>
      <c r="H2903" s="6" t="s">
        <v>344</v>
      </c>
      <c r="I2903" s="184" t="s">
        <v>11392</v>
      </c>
      <c r="J2903" s="184" t="s">
        <v>11392</v>
      </c>
      <c r="K2903" s="184" t="s">
        <v>11391</v>
      </c>
      <c r="L2903" s="8">
        <v>14</v>
      </c>
      <c r="M2903" s="116"/>
      <c r="P29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&lt;tr&gt;&lt;td&gt;62202-1000&lt;/td&gt;&lt;td&gt;Materials transfer vehicle&lt;/td&gt;&lt;td&gt;LPSM&lt;/td&gt;&lt;td&gt;MATERIALS TRANSFER VEHICLE&lt;/td&gt;&lt;td&gt;LPSM&lt;/td&gt;&lt;td&gt;0&lt;/td&gt;&lt;td&gt;3&lt;/td&gt;&lt;td&gt;N&lt;/td&gt;&lt;td&gt; &lt;/td&gt;&lt;td&gt;&lt;/td&gt;&lt;/tr&gt;</v>
      </c>
      <c r="Q2903" s="106" t="str">
        <f>IF(PayItems[[#This Row],[Date Added / Modified]]&gt;0,TEXT(PayItems[[#This Row],[Date Added / Modified]],"m/d/yyy"),"")</f>
        <v/>
      </c>
    </row>
    <row r="2904" spans="1:17" x14ac:dyDescent="0.3">
      <c r="A2904" s="106" t="s">
        <v>11200</v>
      </c>
      <c r="B2904" s="106" t="s">
        <v>6000</v>
      </c>
      <c r="C2904" s="88" t="s">
        <v>85</v>
      </c>
      <c r="D2904" s="106" t="s">
        <v>6001</v>
      </c>
      <c r="E2904" s="104" t="s">
        <v>85</v>
      </c>
      <c r="F2904" s="104">
        <v>0</v>
      </c>
      <c r="G2904" s="104">
        <v>3</v>
      </c>
      <c r="H2904" s="88" t="s">
        <v>344</v>
      </c>
      <c r="I2904" s="184" t="s">
        <v>11392</v>
      </c>
      <c r="J2904" s="184" t="s">
        <v>11392</v>
      </c>
      <c r="K2904" s="184" t="s">
        <v>11391</v>
      </c>
      <c r="L2904" s="104">
        <v>14</v>
      </c>
      <c r="M2904" s="116">
        <v>43885</v>
      </c>
      <c r="N2904" s="106" t="s">
        <v>9971</v>
      </c>
      <c r="O2904" s="168"/>
      <c r="P290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&lt;tr&gt;&lt;td&gt;62202-2000&lt;/td&gt;&lt;td&gt;Vacuum sweeper&lt;/td&gt;&lt;td&gt;LPSM&lt;/td&gt;&lt;td&gt;VACUUM SWEEPER&lt;/td&gt;&lt;td&gt;LPSM&lt;/td&gt;&lt;td&gt;0&lt;/td&gt;&lt;td&gt;3&lt;/td&gt;&lt;td&gt;N&lt;/td&gt;&lt;td&gt;2/24/2020&lt;/td&gt;&lt;td&gt;&lt;/td&gt;&lt;/tr&gt;</v>
      </c>
      <c r="Q2904" s="169" t="str">
        <f>IF(PayItems[[#This Row],[Date Added / Modified]]&gt;0,TEXT(PayItems[[#This Row],[Date Added / Modified]],"m/d/yyy"),"")</f>
        <v>2/24/2020</v>
      </c>
    </row>
    <row r="2905" spans="1:17" x14ac:dyDescent="0.3">
      <c r="A2905" s="6" t="s">
        <v>6050</v>
      </c>
      <c r="B2905" s="6" t="s">
        <v>6051</v>
      </c>
      <c r="C2905" s="6" t="s">
        <v>107</v>
      </c>
      <c r="D2905" s="6" t="s">
        <v>6052</v>
      </c>
      <c r="E2905" s="8" t="s">
        <v>60</v>
      </c>
      <c r="F2905" s="8">
        <v>0</v>
      </c>
      <c r="G2905" s="8">
        <v>3</v>
      </c>
      <c r="H2905" s="6" t="s">
        <v>344</v>
      </c>
      <c r="I2905" s="184" t="s">
        <v>11392</v>
      </c>
      <c r="J2905" s="184" t="s">
        <v>11392</v>
      </c>
      <c r="K2905" s="184" t="s">
        <v>11391</v>
      </c>
      <c r="L2905" s="8">
        <v>14</v>
      </c>
      <c r="M2905" s="116"/>
      <c r="P29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&lt;tr&gt;&lt;td&gt;62301-0000&lt;/td&gt;&lt;td&gt;General labor&lt;/td&gt;&lt;td&gt;Hour&lt;/td&gt;&lt;td&gt;GENERAL LABOR&lt;/td&gt;&lt;td&gt;HOUR&lt;/td&gt;&lt;td&gt;0&lt;/td&gt;&lt;td&gt;3&lt;/td&gt;&lt;td&gt;N&lt;/td&gt;&lt;td&gt; &lt;/td&gt;&lt;td&gt;&lt;/td&gt;&lt;/tr&gt;</v>
      </c>
      <c r="Q2905" s="106" t="str">
        <f>IF(PayItems[[#This Row],[Date Added / Modified]]&gt;0,TEXT(PayItems[[#This Row],[Date Added / Modified]],"m/d/yyy"),"")</f>
        <v/>
      </c>
    </row>
    <row r="2906" spans="1:17" s="88" customFormat="1" x14ac:dyDescent="0.3">
      <c r="A2906" s="6" t="s">
        <v>6053</v>
      </c>
      <c r="B2906" s="6" t="s">
        <v>6054</v>
      </c>
      <c r="C2906" s="6" t="s">
        <v>107</v>
      </c>
      <c r="D2906" s="6" t="s">
        <v>6055</v>
      </c>
      <c r="E2906" s="8" t="s">
        <v>60</v>
      </c>
      <c r="F2906" s="8">
        <v>0</v>
      </c>
      <c r="G2906" s="8">
        <v>3</v>
      </c>
      <c r="H2906" s="6" t="s">
        <v>344</v>
      </c>
      <c r="I2906" s="184" t="s">
        <v>11392</v>
      </c>
      <c r="J2906" s="184" t="s">
        <v>11392</v>
      </c>
      <c r="K2906" s="184" t="s">
        <v>11391</v>
      </c>
      <c r="L2906" s="8">
        <v>14</v>
      </c>
      <c r="M2906" s="116"/>
      <c r="N2906" s="6"/>
      <c r="O2906" s="6"/>
      <c r="P29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&lt;tr&gt;&lt;td&gt;62302-0000&lt;/td&gt;&lt;td&gt;Special labor&lt;/td&gt;&lt;td&gt;Hour&lt;/td&gt;&lt;td&gt;SPECIAL LABOR&lt;/td&gt;&lt;td&gt;HOUR&lt;/td&gt;&lt;td&gt;0&lt;/td&gt;&lt;td&gt;3&lt;/td&gt;&lt;td&gt;N&lt;/td&gt;&lt;td&gt; &lt;/td&gt;&lt;td&gt;&lt;/td&gt;&lt;/tr&gt;</v>
      </c>
      <c r="Q2906" s="106" t="str">
        <f>IF(PayItems[[#This Row],[Date Added / Modified]]&gt;0,TEXT(PayItems[[#This Row],[Date Added / Modified]],"m/d/yyy"),"")</f>
        <v/>
      </c>
    </row>
    <row r="2907" spans="1:17" x14ac:dyDescent="0.3">
      <c r="A2907" s="6" t="s">
        <v>6056</v>
      </c>
      <c r="B2907" s="6" t="s">
        <v>6057</v>
      </c>
      <c r="C2907" s="6" t="s">
        <v>107</v>
      </c>
      <c r="D2907" s="6" t="s">
        <v>6058</v>
      </c>
      <c r="E2907" s="8" t="s">
        <v>60</v>
      </c>
      <c r="F2907" s="8">
        <v>0</v>
      </c>
      <c r="G2907" s="8">
        <v>3</v>
      </c>
      <c r="H2907" s="6" t="s">
        <v>344</v>
      </c>
      <c r="I2907" s="184" t="s">
        <v>11392</v>
      </c>
      <c r="J2907" s="184" t="s">
        <v>11392</v>
      </c>
      <c r="K2907" s="184" t="s">
        <v>11391</v>
      </c>
      <c r="L2907" s="8">
        <v>14</v>
      </c>
      <c r="M2907" s="116"/>
      <c r="P29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&lt;tr&gt;&lt;td&gt;62302-0100&lt;/td&gt;&lt;td&gt;Special labor, slope scaling&lt;/td&gt;&lt;td&gt;Hour&lt;/td&gt;&lt;td&gt;SPECIAL LABOR, SLOPE SCALING&lt;/td&gt;&lt;td&gt;HOUR&lt;/td&gt;&lt;td&gt;0&lt;/td&gt;&lt;td&gt;3&lt;/td&gt;&lt;td&gt;N&lt;/td&gt;&lt;td&gt; &lt;/td&gt;&lt;td&gt;&lt;/td&gt;&lt;/tr&gt;</v>
      </c>
      <c r="Q2907" s="106" t="str">
        <f>IF(PayItems[[#This Row],[Date Added / Modified]]&gt;0,TEXT(PayItems[[#This Row],[Date Added / Modified]],"m/d/yyy"),"")</f>
        <v/>
      </c>
    </row>
    <row r="2908" spans="1:17" x14ac:dyDescent="0.3">
      <c r="A2908" s="6" t="s">
        <v>6059</v>
      </c>
      <c r="B2908" s="6" t="s">
        <v>6060</v>
      </c>
      <c r="C2908" s="6" t="s">
        <v>107</v>
      </c>
      <c r="D2908" s="6" t="s">
        <v>6061</v>
      </c>
      <c r="E2908" s="8" t="s">
        <v>60</v>
      </c>
      <c r="F2908" s="8">
        <v>0</v>
      </c>
      <c r="G2908" s="8">
        <v>3</v>
      </c>
      <c r="H2908" s="6" t="s">
        <v>344</v>
      </c>
      <c r="I2908" s="184" t="s">
        <v>11392</v>
      </c>
      <c r="J2908" s="184" t="s">
        <v>11392</v>
      </c>
      <c r="K2908" s="184" t="s">
        <v>11391</v>
      </c>
      <c r="L2908" s="8">
        <v>14</v>
      </c>
      <c r="M2908" s="116"/>
      <c r="P29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&lt;tr&gt;&lt;td&gt;62302-1000&lt;/td&gt;&lt;td&gt;Special labor, hired technical services&lt;/td&gt;&lt;td&gt;Hour&lt;/td&gt;&lt;td&gt;SPECIAL LABOR, HIRED TECHNICAL SERVICES&lt;/td&gt;&lt;td&gt;HOUR&lt;/td&gt;&lt;td&gt;0&lt;/td&gt;&lt;td&gt;3&lt;/td&gt;&lt;td&gt;N&lt;/td&gt;&lt;td&gt; &lt;/td&gt;&lt;td&gt;&lt;/td&gt;&lt;/tr&gt;</v>
      </c>
      <c r="Q2908" s="106" t="str">
        <f>IF(PayItems[[#This Row],[Date Added / Modified]]&gt;0,TEXT(PayItems[[#This Row],[Date Added / Modified]],"m/d/yyy"),"")</f>
        <v/>
      </c>
    </row>
    <row r="2909" spans="1:17" s="88" customFormat="1" x14ac:dyDescent="0.3">
      <c r="A2909" s="6" t="s">
        <v>6062</v>
      </c>
      <c r="B2909" s="6" t="s">
        <v>6063</v>
      </c>
      <c r="C2909" s="6" t="s">
        <v>107</v>
      </c>
      <c r="D2909" s="6" t="s">
        <v>6064</v>
      </c>
      <c r="E2909" s="8" t="s">
        <v>60</v>
      </c>
      <c r="F2909" s="8">
        <v>0</v>
      </c>
      <c r="G2909" s="8">
        <v>3</v>
      </c>
      <c r="H2909" s="6" t="s">
        <v>344</v>
      </c>
      <c r="I2909" s="184" t="s">
        <v>11392</v>
      </c>
      <c r="J2909" s="184" t="s">
        <v>11392</v>
      </c>
      <c r="K2909" s="184" t="s">
        <v>11391</v>
      </c>
      <c r="L2909" s="8">
        <v>14</v>
      </c>
      <c r="M2909" s="116"/>
      <c r="N2909" s="6"/>
      <c r="O2909" s="6"/>
      <c r="P29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&lt;tr&gt;&lt;td&gt;62302-1100&lt;/td&gt;&lt;td&gt;Special labor, hired survey services&lt;/td&gt;&lt;td&gt;Hour&lt;/td&gt;&lt;td&gt;SPECIAL LABOR, HIRED SURVEY SERVICES&lt;/td&gt;&lt;td&gt;HOUR&lt;/td&gt;&lt;td&gt;0&lt;/td&gt;&lt;td&gt;3&lt;/td&gt;&lt;td&gt;N&lt;/td&gt;&lt;td&gt; &lt;/td&gt;&lt;td&gt;&lt;/td&gt;&lt;/tr&gt;</v>
      </c>
      <c r="Q2909" s="106" t="str">
        <f>IF(PayItems[[#This Row],[Date Added / Modified]]&gt;0,TEXT(PayItems[[#This Row],[Date Added / Modified]],"m/d/yyy"),"")</f>
        <v/>
      </c>
    </row>
    <row r="2910" spans="1:17" x14ac:dyDescent="0.3">
      <c r="A2910" s="6" t="s">
        <v>6065</v>
      </c>
      <c r="B2910" s="6" t="s">
        <v>6060</v>
      </c>
      <c r="C2910" s="6" t="s">
        <v>85</v>
      </c>
      <c r="D2910" s="6" t="s">
        <v>6061</v>
      </c>
      <c r="E2910" s="8" t="s">
        <v>85</v>
      </c>
      <c r="F2910" s="8">
        <v>0</v>
      </c>
      <c r="G2910" s="8">
        <v>3</v>
      </c>
      <c r="H2910" s="6" t="s">
        <v>344</v>
      </c>
      <c r="I2910" s="184" t="s">
        <v>11392</v>
      </c>
      <c r="J2910" s="184" t="s">
        <v>11392</v>
      </c>
      <c r="K2910" s="184" t="s">
        <v>11391</v>
      </c>
      <c r="L2910" s="8">
        <v>14</v>
      </c>
      <c r="M2910" s="116"/>
      <c r="P29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&lt;tr&gt;&lt;td&gt;62303-1000&lt;/td&gt;&lt;td&gt;Special labor, hired technical services&lt;/td&gt;&lt;td&gt;LPSM&lt;/td&gt;&lt;td&gt;SPECIAL LABOR, HIRED TECHNICAL SERVICES&lt;/td&gt;&lt;td&gt;LPSM&lt;/td&gt;&lt;td&gt;0&lt;/td&gt;&lt;td&gt;3&lt;/td&gt;&lt;td&gt;N&lt;/td&gt;&lt;td&gt; &lt;/td&gt;&lt;td&gt;&lt;/td&gt;&lt;/tr&gt;</v>
      </c>
      <c r="Q2910" s="106" t="str">
        <f>IF(PayItems[[#This Row],[Date Added / Modified]]&gt;0,TEXT(PayItems[[#This Row],[Date Added / Modified]],"m/d/yyy"),"")</f>
        <v/>
      </c>
    </row>
    <row r="2911" spans="1:17" x14ac:dyDescent="0.3">
      <c r="A2911" s="106" t="s">
        <v>10847</v>
      </c>
      <c r="B2911" s="88" t="s">
        <v>6054</v>
      </c>
      <c r="C2911" s="106" t="s">
        <v>10846</v>
      </c>
      <c r="D2911" s="88" t="s">
        <v>6055</v>
      </c>
      <c r="E2911" s="45" t="s">
        <v>31</v>
      </c>
      <c r="F2911" s="104">
        <v>0</v>
      </c>
      <c r="G2911" s="104">
        <v>3</v>
      </c>
      <c r="H2911" s="88" t="s">
        <v>344</v>
      </c>
      <c r="I2911" s="184" t="s">
        <v>11392</v>
      </c>
      <c r="J2911" s="184" t="s">
        <v>11392</v>
      </c>
      <c r="K2911" s="184" t="s">
        <v>11391</v>
      </c>
      <c r="L2911" s="104">
        <v>14</v>
      </c>
      <c r="M2911" s="116">
        <v>42598</v>
      </c>
      <c r="N2911" s="106" t="s">
        <v>9977</v>
      </c>
      <c r="O2911" s="106"/>
      <c r="P29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&lt;tr&gt;&lt;td&gt;62304-0000&lt;/td&gt;&lt;td&gt;Special labor&lt;/td&gt;&lt;td&gt;day&lt;/td&gt;&lt;td&gt;SPECIAL LABOR&lt;/td&gt;&lt;td&gt;DAY&lt;/td&gt;&lt;td&gt;0&lt;/td&gt;&lt;td&gt;3&lt;/td&gt;&lt;td&gt;N&lt;/td&gt;&lt;td&gt;8/16/2016&lt;/td&gt;&lt;td&gt;&lt;/td&gt;&lt;/tr&gt;</v>
      </c>
      <c r="Q2911" s="106" t="str">
        <f>IF(PayItems[[#This Row],[Date Added / Modified]]&gt;0,TEXT(PayItems[[#This Row],[Date Added / Modified]],"m/d/yyy"),"")</f>
        <v>8/16/2016</v>
      </c>
    </row>
    <row r="2912" spans="1:17" x14ac:dyDescent="0.3">
      <c r="A2912" s="106" t="s">
        <v>11334</v>
      </c>
      <c r="B2912" s="88" t="s">
        <v>11336</v>
      </c>
      <c r="C2912" s="88" t="s">
        <v>5209</v>
      </c>
      <c r="D2912" s="88" t="s">
        <v>11335</v>
      </c>
      <c r="E2912" s="104" t="s">
        <v>5209</v>
      </c>
      <c r="F2912" s="104">
        <v>0</v>
      </c>
      <c r="G2912" s="104">
        <v>3</v>
      </c>
      <c r="H2912" s="88" t="s">
        <v>344</v>
      </c>
      <c r="I2912" s="184" t="s">
        <v>11392</v>
      </c>
      <c r="J2912" s="184" t="s">
        <v>11391</v>
      </c>
      <c r="K2912" s="184" t="s">
        <v>11391</v>
      </c>
      <c r="L2912" s="104">
        <v>14</v>
      </c>
      <c r="M2912" s="116">
        <v>44417</v>
      </c>
      <c r="N2912" s="88" t="s">
        <v>9962</v>
      </c>
      <c r="O2912" s="88"/>
      <c r="P29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&lt;tr&gt;&lt;td&gt;62305-1000&lt;/td&gt;&lt;td&gt;Special labor, supplemental archaeological survey&lt;/td&gt;&lt;td&gt;CTSM&lt;/td&gt;&lt;td&gt;SPECIAL LABOR, SUPPLEMENTAL ARCHAEOLOGICAL SURVEY&lt;/td&gt;&lt;td&gt;CTSM&lt;/td&gt;&lt;td&gt;0&lt;/td&gt;&lt;td&gt;3&lt;/td&gt;&lt;td&gt;N&lt;/td&gt;&lt;td&gt;8/9/2021&lt;/td&gt;&lt;td&gt;&lt;/td&gt;&lt;/tr&gt;</v>
      </c>
      <c r="Q2912" s="106" t="str">
        <f>IF(PayItems[[#This Row],[Date Added / Modified]]&gt;0,TEXT(PayItems[[#This Row],[Date Added / Modified]],"m/d/yyy"),"")</f>
        <v>8/9/2021</v>
      </c>
    </row>
    <row r="2913" spans="1:17" x14ac:dyDescent="0.3">
      <c r="A2913" s="6" t="s">
        <v>6066</v>
      </c>
      <c r="B2913" s="6" t="s">
        <v>6067</v>
      </c>
      <c r="C2913" s="6" t="s">
        <v>109</v>
      </c>
      <c r="D2913" s="6" t="s">
        <v>6068</v>
      </c>
      <c r="E2913" s="8" t="s">
        <v>62</v>
      </c>
      <c r="F2913" s="8">
        <v>0</v>
      </c>
      <c r="G2913" s="8">
        <v>3</v>
      </c>
      <c r="H2913" s="6" t="s">
        <v>344</v>
      </c>
      <c r="I2913" s="184" t="s">
        <v>11392</v>
      </c>
      <c r="J2913" s="184" t="s">
        <v>11392</v>
      </c>
      <c r="K2913" s="184" t="s">
        <v>11391</v>
      </c>
      <c r="L2913" s="8">
        <v>14</v>
      </c>
      <c r="M2913" s="116"/>
      <c r="P29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&lt;tr&gt;&lt;td&gt;62401-0100&lt;/td&gt;&lt;td&gt;Furnishing and placing topsoil, 50mm depth&lt;/td&gt;&lt;td&gt;m2&lt;/td&gt;&lt;td&gt;FURNISHING AND PLACING TOPSOIL, 2-INCH DEPTH&lt;/td&gt;&lt;td&gt;SQYD&lt;/td&gt;&lt;td&gt;0&lt;/td&gt;&lt;td&gt;3&lt;/td&gt;&lt;td&gt;N&lt;/td&gt;&lt;td&gt; &lt;/td&gt;&lt;td&gt;&lt;/td&gt;&lt;/tr&gt;</v>
      </c>
      <c r="Q2913" s="106" t="str">
        <f>IF(PayItems[[#This Row],[Date Added / Modified]]&gt;0,TEXT(PayItems[[#This Row],[Date Added / Modified]],"m/d/yyy"),"")</f>
        <v/>
      </c>
    </row>
    <row r="2914" spans="1:17" x14ac:dyDescent="0.3">
      <c r="A2914" s="6" t="s">
        <v>6069</v>
      </c>
      <c r="B2914" s="6" t="s">
        <v>6070</v>
      </c>
      <c r="C2914" s="6" t="s">
        <v>109</v>
      </c>
      <c r="D2914" s="6" t="s">
        <v>6071</v>
      </c>
      <c r="E2914" s="8" t="s">
        <v>62</v>
      </c>
      <c r="F2914" s="8">
        <v>0</v>
      </c>
      <c r="G2914" s="8">
        <v>3</v>
      </c>
      <c r="H2914" s="6" t="s">
        <v>344</v>
      </c>
      <c r="I2914" s="184" t="s">
        <v>11392</v>
      </c>
      <c r="J2914" s="184" t="s">
        <v>11392</v>
      </c>
      <c r="K2914" s="184" t="s">
        <v>11391</v>
      </c>
      <c r="L2914" s="8">
        <v>14</v>
      </c>
      <c r="M2914" s="116"/>
      <c r="P29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&lt;tr&gt;&lt;td&gt;62401-0200&lt;/td&gt;&lt;td&gt;Furnishing and placing topsoil, 75mm depth&lt;/td&gt;&lt;td&gt;m2&lt;/td&gt;&lt;td&gt;FURNISHING AND PLACING TOPSOIL, 3-INCH DEPTH&lt;/td&gt;&lt;td&gt;SQYD&lt;/td&gt;&lt;td&gt;0&lt;/td&gt;&lt;td&gt;3&lt;/td&gt;&lt;td&gt;N&lt;/td&gt;&lt;td&gt; &lt;/td&gt;&lt;td&gt;&lt;/td&gt;&lt;/tr&gt;</v>
      </c>
      <c r="Q2914" s="106" t="str">
        <f>IF(PayItems[[#This Row],[Date Added / Modified]]&gt;0,TEXT(PayItems[[#This Row],[Date Added / Modified]],"m/d/yyy"),"")</f>
        <v/>
      </c>
    </row>
    <row r="2915" spans="1:17" x14ac:dyDescent="0.3">
      <c r="A2915" s="6" t="s">
        <v>6072</v>
      </c>
      <c r="B2915" s="6" t="s">
        <v>6073</v>
      </c>
      <c r="C2915" s="6" t="s">
        <v>109</v>
      </c>
      <c r="D2915" s="6" t="s">
        <v>6074</v>
      </c>
      <c r="E2915" s="8" t="s">
        <v>62</v>
      </c>
      <c r="F2915" s="8">
        <v>0</v>
      </c>
      <c r="G2915" s="8">
        <v>3</v>
      </c>
      <c r="H2915" s="6" t="s">
        <v>344</v>
      </c>
      <c r="I2915" s="184" t="s">
        <v>11392</v>
      </c>
      <c r="J2915" s="184" t="s">
        <v>11392</v>
      </c>
      <c r="K2915" s="184" t="s">
        <v>11391</v>
      </c>
      <c r="L2915" s="8">
        <v>14</v>
      </c>
      <c r="M2915" s="116"/>
      <c r="P29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&lt;tr&gt;&lt;td&gt;62401-0300&lt;/td&gt;&lt;td&gt;Furnishing and placing topsoil, 100mm depth&lt;/td&gt;&lt;td&gt;m2&lt;/td&gt;&lt;td&gt;FURNISHING AND PLACING TOPSOIL, 4-INCH DEPTH&lt;/td&gt;&lt;td&gt;SQYD&lt;/td&gt;&lt;td&gt;0&lt;/td&gt;&lt;td&gt;3&lt;/td&gt;&lt;td&gt;N&lt;/td&gt;&lt;td&gt; &lt;/td&gt;&lt;td&gt;&lt;/td&gt;&lt;/tr&gt;</v>
      </c>
      <c r="Q2915" s="106" t="str">
        <f>IF(PayItems[[#This Row],[Date Added / Modified]]&gt;0,TEXT(PayItems[[#This Row],[Date Added / Modified]],"m/d/yyy"),"")</f>
        <v/>
      </c>
    </row>
    <row r="2916" spans="1:17" x14ac:dyDescent="0.3">
      <c r="A2916" s="6" t="s">
        <v>6075</v>
      </c>
      <c r="B2916" s="6" t="s">
        <v>6076</v>
      </c>
      <c r="C2916" s="6" t="s">
        <v>109</v>
      </c>
      <c r="D2916" s="6" t="s">
        <v>6077</v>
      </c>
      <c r="E2916" s="8" t="s">
        <v>62</v>
      </c>
      <c r="F2916" s="8">
        <v>0</v>
      </c>
      <c r="G2916" s="8">
        <v>3</v>
      </c>
      <c r="H2916" s="6" t="s">
        <v>344</v>
      </c>
      <c r="I2916" s="184" t="s">
        <v>11392</v>
      </c>
      <c r="J2916" s="184" t="s">
        <v>11392</v>
      </c>
      <c r="K2916" s="184" t="s">
        <v>11391</v>
      </c>
      <c r="L2916" s="8">
        <v>14</v>
      </c>
      <c r="M2916" s="116"/>
      <c r="P29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&lt;tr&gt;&lt;td&gt;62401-0400&lt;/td&gt;&lt;td&gt;Furnishing and placing topsoil, 150mm depth&lt;/td&gt;&lt;td&gt;m2&lt;/td&gt;&lt;td&gt;FURNISHING AND PLACING TOPSOIL, 6-INCH DEPTH&lt;/td&gt;&lt;td&gt;SQYD&lt;/td&gt;&lt;td&gt;0&lt;/td&gt;&lt;td&gt;3&lt;/td&gt;&lt;td&gt;N&lt;/td&gt;&lt;td&gt; &lt;/td&gt;&lt;td&gt;&lt;/td&gt;&lt;/tr&gt;</v>
      </c>
      <c r="Q2916" s="106" t="str">
        <f>IF(PayItems[[#This Row],[Date Added / Modified]]&gt;0,TEXT(PayItems[[#This Row],[Date Added / Modified]],"m/d/yyy"),"")</f>
        <v/>
      </c>
    </row>
    <row r="2917" spans="1:17" x14ac:dyDescent="0.3">
      <c r="A2917" s="6" t="s">
        <v>6078</v>
      </c>
      <c r="B2917" s="6" t="s">
        <v>6079</v>
      </c>
      <c r="C2917" s="6" t="s">
        <v>109</v>
      </c>
      <c r="D2917" s="6" t="s">
        <v>6080</v>
      </c>
      <c r="E2917" s="8" t="s">
        <v>62</v>
      </c>
      <c r="F2917" s="8">
        <v>0</v>
      </c>
      <c r="G2917" s="8">
        <v>3</v>
      </c>
      <c r="H2917" s="6" t="s">
        <v>344</v>
      </c>
      <c r="I2917" s="184" t="s">
        <v>11392</v>
      </c>
      <c r="J2917" s="184" t="s">
        <v>11392</v>
      </c>
      <c r="K2917" s="184" t="s">
        <v>11391</v>
      </c>
      <c r="L2917" s="8">
        <v>14</v>
      </c>
      <c r="M2917" s="116"/>
      <c r="P29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&lt;tr&gt;&lt;td&gt;62401-0500&lt;/td&gt;&lt;td&gt;Furnishing and placing topsoil, 200mm depth&lt;/td&gt;&lt;td&gt;m2&lt;/td&gt;&lt;td&gt;FURNISHING AND PLACING TOPSOIL, 8-INCH DEPTH&lt;/td&gt;&lt;td&gt;SQYD&lt;/td&gt;&lt;td&gt;0&lt;/td&gt;&lt;td&gt;3&lt;/td&gt;&lt;td&gt;N&lt;/td&gt;&lt;td&gt; &lt;/td&gt;&lt;td&gt;&lt;/td&gt;&lt;/tr&gt;</v>
      </c>
      <c r="Q2917" s="106" t="str">
        <f>IF(PayItems[[#This Row],[Date Added / Modified]]&gt;0,TEXT(PayItems[[#This Row],[Date Added / Modified]],"m/d/yyy"),"")</f>
        <v/>
      </c>
    </row>
    <row r="2918" spans="1:17" x14ac:dyDescent="0.3">
      <c r="A2918" s="6" t="s">
        <v>6081</v>
      </c>
      <c r="B2918" s="6" t="s">
        <v>6082</v>
      </c>
      <c r="C2918" s="6" t="s">
        <v>109</v>
      </c>
      <c r="D2918" s="6" t="s">
        <v>6083</v>
      </c>
      <c r="E2918" s="8" t="s">
        <v>62</v>
      </c>
      <c r="F2918" s="8">
        <v>0</v>
      </c>
      <c r="G2918" s="8">
        <v>3</v>
      </c>
      <c r="H2918" s="6" t="s">
        <v>344</v>
      </c>
      <c r="I2918" s="184" t="s">
        <v>11392</v>
      </c>
      <c r="J2918" s="184" t="s">
        <v>11392</v>
      </c>
      <c r="K2918" s="184" t="s">
        <v>11391</v>
      </c>
      <c r="L2918" s="8">
        <v>14</v>
      </c>
      <c r="M2918" s="116"/>
      <c r="P29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&lt;tr&gt;&lt;td&gt;62401-0600&lt;/td&gt;&lt;td&gt;Furnishing and placing topsoil, 250mm depth&lt;/td&gt;&lt;td&gt;m2&lt;/td&gt;&lt;td&gt;FURNISHING AND PLACING TOPSOIL, 10-INCH DEPTH&lt;/td&gt;&lt;td&gt;SQYD&lt;/td&gt;&lt;td&gt;0&lt;/td&gt;&lt;td&gt;3&lt;/td&gt;&lt;td&gt;N&lt;/td&gt;&lt;td&gt; &lt;/td&gt;&lt;td&gt;&lt;/td&gt;&lt;/tr&gt;</v>
      </c>
      <c r="Q2918" s="106" t="str">
        <f>IF(PayItems[[#This Row],[Date Added / Modified]]&gt;0,TEXT(PayItems[[#This Row],[Date Added / Modified]],"m/d/yyy"),"")</f>
        <v/>
      </c>
    </row>
    <row r="2919" spans="1:17" x14ac:dyDescent="0.3">
      <c r="A2919" s="6" t="s">
        <v>6084</v>
      </c>
      <c r="B2919" s="6" t="s">
        <v>6085</v>
      </c>
      <c r="C2919" s="6" t="s">
        <v>109</v>
      </c>
      <c r="D2919" s="6" t="s">
        <v>6086</v>
      </c>
      <c r="E2919" s="8" t="s">
        <v>62</v>
      </c>
      <c r="F2919" s="8">
        <v>0</v>
      </c>
      <c r="G2919" s="8">
        <v>3</v>
      </c>
      <c r="H2919" s="6" t="s">
        <v>344</v>
      </c>
      <c r="I2919" s="184" t="s">
        <v>11392</v>
      </c>
      <c r="J2919" s="184" t="s">
        <v>11392</v>
      </c>
      <c r="K2919" s="184" t="s">
        <v>11391</v>
      </c>
      <c r="L2919" s="8">
        <v>14</v>
      </c>
      <c r="M2919" s="116"/>
      <c r="P29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&lt;tr&gt;&lt;td&gt;62401-0700&lt;/td&gt;&lt;td&gt;Furnishing and placing topsoil, 300mm depth&lt;/td&gt;&lt;td&gt;m2&lt;/td&gt;&lt;td&gt;FURNISHING AND PLACING TOPSOIL, 12-INCH DEPTH&lt;/td&gt;&lt;td&gt;SQYD&lt;/td&gt;&lt;td&gt;0&lt;/td&gt;&lt;td&gt;3&lt;/td&gt;&lt;td&gt;N&lt;/td&gt;&lt;td&gt; &lt;/td&gt;&lt;td&gt;&lt;/td&gt;&lt;/tr&gt;</v>
      </c>
      <c r="Q2919" s="106" t="str">
        <f>IF(PayItems[[#This Row],[Date Added / Modified]]&gt;0,TEXT(PayItems[[#This Row],[Date Added / Modified]],"m/d/yyy"),"")</f>
        <v/>
      </c>
    </row>
    <row r="2920" spans="1:17" x14ac:dyDescent="0.3">
      <c r="A2920" s="6" t="s">
        <v>6087</v>
      </c>
      <c r="B2920" s="6" t="s">
        <v>6067</v>
      </c>
      <c r="C2920" s="6" t="s">
        <v>108</v>
      </c>
      <c r="D2920" s="6" t="s">
        <v>6068</v>
      </c>
      <c r="E2920" s="8" t="s">
        <v>61</v>
      </c>
      <c r="F2920" s="8">
        <v>1</v>
      </c>
      <c r="G2920" s="8">
        <v>3</v>
      </c>
      <c r="H2920" s="6" t="s">
        <v>344</v>
      </c>
      <c r="I2920" s="184" t="s">
        <v>11392</v>
      </c>
      <c r="J2920" s="184" t="s">
        <v>11392</v>
      </c>
      <c r="K2920" s="184" t="s">
        <v>11391</v>
      </c>
      <c r="L2920" s="8">
        <v>14</v>
      </c>
      <c r="M2920" s="116"/>
      <c r="P29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&lt;tr&gt;&lt;td&gt;62402-0100&lt;/td&gt;&lt;td&gt;Furnishing and placing topsoil, 50mm depth&lt;/td&gt;&lt;td&gt;ha&lt;/td&gt;&lt;td&gt;FURNISHING AND PLACING TOPSOIL, 2-INCH DEPTH&lt;/td&gt;&lt;td&gt;ACRE&lt;/td&gt;&lt;td&gt;1&lt;/td&gt;&lt;td&gt;3&lt;/td&gt;&lt;td&gt;N&lt;/td&gt;&lt;td&gt; &lt;/td&gt;&lt;td&gt;&lt;/td&gt;&lt;/tr&gt;</v>
      </c>
      <c r="Q2920" s="106" t="str">
        <f>IF(PayItems[[#This Row],[Date Added / Modified]]&gt;0,TEXT(PayItems[[#This Row],[Date Added / Modified]],"m/d/yyy"),"")</f>
        <v/>
      </c>
    </row>
    <row r="2921" spans="1:17" x14ac:dyDescent="0.3">
      <c r="A2921" s="6" t="s">
        <v>6088</v>
      </c>
      <c r="B2921" s="6" t="s">
        <v>6070</v>
      </c>
      <c r="C2921" s="6" t="s">
        <v>108</v>
      </c>
      <c r="D2921" s="6" t="s">
        <v>6071</v>
      </c>
      <c r="E2921" s="8" t="s">
        <v>61</v>
      </c>
      <c r="F2921" s="8">
        <v>1</v>
      </c>
      <c r="G2921" s="8">
        <v>3</v>
      </c>
      <c r="H2921" s="6" t="s">
        <v>344</v>
      </c>
      <c r="I2921" s="184" t="s">
        <v>11392</v>
      </c>
      <c r="J2921" s="184" t="s">
        <v>11392</v>
      </c>
      <c r="K2921" s="184" t="s">
        <v>11391</v>
      </c>
      <c r="L2921" s="8">
        <v>14</v>
      </c>
      <c r="M2921" s="116"/>
      <c r="P29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&lt;tr&gt;&lt;td&gt;62402-0200&lt;/td&gt;&lt;td&gt;Furnishing and placing topsoil, 75mm depth&lt;/td&gt;&lt;td&gt;ha&lt;/td&gt;&lt;td&gt;FURNISHING AND PLACING TOPSOIL, 3-INCH DEPTH&lt;/td&gt;&lt;td&gt;ACRE&lt;/td&gt;&lt;td&gt;1&lt;/td&gt;&lt;td&gt;3&lt;/td&gt;&lt;td&gt;N&lt;/td&gt;&lt;td&gt; &lt;/td&gt;&lt;td&gt;&lt;/td&gt;&lt;/tr&gt;</v>
      </c>
      <c r="Q2921" s="106" t="str">
        <f>IF(PayItems[[#This Row],[Date Added / Modified]]&gt;0,TEXT(PayItems[[#This Row],[Date Added / Modified]],"m/d/yyy"),"")</f>
        <v/>
      </c>
    </row>
    <row r="2922" spans="1:17" s="79" customFormat="1" x14ac:dyDescent="0.3">
      <c r="A2922" s="6" t="s">
        <v>6089</v>
      </c>
      <c r="B2922" s="6" t="s">
        <v>6073</v>
      </c>
      <c r="C2922" s="6" t="s">
        <v>108</v>
      </c>
      <c r="D2922" s="6" t="s">
        <v>6074</v>
      </c>
      <c r="E2922" s="8" t="s">
        <v>61</v>
      </c>
      <c r="F2922" s="8">
        <v>1</v>
      </c>
      <c r="G2922" s="8">
        <v>3</v>
      </c>
      <c r="H2922" s="6" t="s">
        <v>344</v>
      </c>
      <c r="I2922" s="184" t="s">
        <v>11392</v>
      </c>
      <c r="J2922" s="184" t="s">
        <v>11392</v>
      </c>
      <c r="K2922" s="184" t="s">
        <v>11391</v>
      </c>
      <c r="L2922" s="8">
        <v>14</v>
      </c>
      <c r="M2922" s="116"/>
      <c r="N2922" s="6"/>
      <c r="O2922" s="6"/>
      <c r="P29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&lt;tr&gt;&lt;td&gt;62402-0300&lt;/td&gt;&lt;td&gt;Furnishing and placing topsoil, 100mm depth&lt;/td&gt;&lt;td&gt;ha&lt;/td&gt;&lt;td&gt;FURNISHING AND PLACING TOPSOIL, 4-INCH DEPTH&lt;/td&gt;&lt;td&gt;ACRE&lt;/td&gt;&lt;td&gt;1&lt;/td&gt;&lt;td&gt;3&lt;/td&gt;&lt;td&gt;N&lt;/td&gt;&lt;td&gt; &lt;/td&gt;&lt;td&gt;&lt;/td&gt;&lt;/tr&gt;</v>
      </c>
      <c r="Q2922" s="106" t="str">
        <f>IF(PayItems[[#This Row],[Date Added / Modified]]&gt;0,TEXT(PayItems[[#This Row],[Date Added / Modified]],"m/d/yyy"),"")</f>
        <v/>
      </c>
    </row>
    <row r="2923" spans="1:17" s="79" customFormat="1" x14ac:dyDescent="0.3">
      <c r="A2923" s="6" t="s">
        <v>6090</v>
      </c>
      <c r="B2923" s="6" t="s">
        <v>6076</v>
      </c>
      <c r="C2923" s="6" t="s">
        <v>108</v>
      </c>
      <c r="D2923" s="6" t="s">
        <v>6077</v>
      </c>
      <c r="E2923" s="8" t="s">
        <v>61</v>
      </c>
      <c r="F2923" s="8">
        <v>1</v>
      </c>
      <c r="G2923" s="8">
        <v>3</v>
      </c>
      <c r="H2923" s="6" t="s">
        <v>344</v>
      </c>
      <c r="I2923" s="184" t="s">
        <v>11392</v>
      </c>
      <c r="J2923" s="184" t="s">
        <v>11392</v>
      </c>
      <c r="K2923" s="184" t="s">
        <v>11391</v>
      </c>
      <c r="L2923" s="8">
        <v>14</v>
      </c>
      <c r="M2923" s="116"/>
      <c r="N2923" s="6"/>
      <c r="O2923" s="6"/>
      <c r="P29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&lt;tr&gt;&lt;td&gt;62402-0400&lt;/td&gt;&lt;td&gt;Furnishing and placing topsoil, 150mm depth&lt;/td&gt;&lt;td&gt;ha&lt;/td&gt;&lt;td&gt;FURNISHING AND PLACING TOPSOIL, 6-INCH DEPTH&lt;/td&gt;&lt;td&gt;ACRE&lt;/td&gt;&lt;td&gt;1&lt;/td&gt;&lt;td&gt;3&lt;/td&gt;&lt;td&gt;N&lt;/td&gt;&lt;td&gt; &lt;/td&gt;&lt;td&gt;&lt;/td&gt;&lt;/tr&gt;</v>
      </c>
      <c r="Q2923" s="106" t="str">
        <f>IF(PayItems[[#This Row],[Date Added / Modified]]&gt;0,TEXT(PayItems[[#This Row],[Date Added / Modified]],"m/d/yyy"),"")</f>
        <v/>
      </c>
    </row>
    <row r="2924" spans="1:17" x14ac:dyDescent="0.3">
      <c r="A2924" s="6" t="s">
        <v>6091</v>
      </c>
      <c r="B2924" s="6" t="s">
        <v>6079</v>
      </c>
      <c r="C2924" s="6" t="s">
        <v>108</v>
      </c>
      <c r="D2924" s="6" t="s">
        <v>6080</v>
      </c>
      <c r="E2924" s="8" t="s">
        <v>61</v>
      </c>
      <c r="F2924" s="8">
        <v>1</v>
      </c>
      <c r="G2924" s="8">
        <v>3</v>
      </c>
      <c r="H2924" s="6" t="s">
        <v>344</v>
      </c>
      <c r="I2924" s="184" t="s">
        <v>11392</v>
      </c>
      <c r="J2924" s="184" t="s">
        <v>11392</v>
      </c>
      <c r="K2924" s="184" t="s">
        <v>11391</v>
      </c>
      <c r="L2924" s="8">
        <v>14</v>
      </c>
      <c r="M2924" s="116"/>
      <c r="P29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&lt;tr&gt;&lt;td&gt;62402-0500&lt;/td&gt;&lt;td&gt;Furnishing and placing topsoil, 200mm depth&lt;/td&gt;&lt;td&gt;ha&lt;/td&gt;&lt;td&gt;FURNISHING AND PLACING TOPSOIL, 8-INCH DEPTH&lt;/td&gt;&lt;td&gt;ACRE&lt;/td&gt;&lt;td&gt;1&lt;/td&gt;&lt;td&gt;3&lt;/td&gt;&lt;td&gt;N&lt;/td&gt;&lt;td&gt; &lt;/td&gt;&lt;td&gt;&lt;/td&gt;&lt;/tr&gt;</v>
      </c>
      <c r="Q2924" s="106" t="str">
        <f>IF(PayItems[[#This Row],[Date Added / Modified]]&gt;0,TEXT(PayItems[[#This Row],[Date Added / Modified]],"m/d/yyy"),"")</f>
        <v/>
      </c>
    </row>
    <row r="2925" spans="1:17" x14ac:dyDescent="0.3">
      <c r="A2925" s="6" t="s">
        <v>6092</v>
      </c>
      <c r="B2925" s="6" t="s">
        <v>6082</v>
      </c>
      <c r="C2925" s="6" t="s">
        <v>108</v>
      </c>
      <c r="D2925" s="6" t="s">
        <v>6083</v>
      </c>
      <c r="E2925" s="8" t="s">
        <v>61</v>
      </c>
      <c r="F2925" s="8">
        <v>1</v>
      </c>
      <c r="G2925" s="8">
        <v>3</v>
      </c>
      <c r="H2925" s="6" t="s">
        <v>344</v>
      </c>
      <c r="I2925" s="184" t="s">
        <v>11392</v>
      </c>
      <c r="J2925" s="184" t="s">
        <v>11392</v>
      </c>
      <c r="K2925" s="184" t="s">
        <v>11391</v>
      </c>
      <c r="L2925" s="8">
        <v>14</v>
      </c>
      <c r="M2925" s="116"/>
      <c r="P29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&lt;tr&gt;&lt;td&gt;62402-0600&lt;/td&gt;&lt;td&gt;Furnishing and placing topsoil, 250mm depth&lt;/td&gt;&lt;td&gt;ha&lt;/td&gt;&lt;td&gt;FURNISHING AND PLACING TOPSOIL, 10-INCH DEPTH&lt;/td&gt;&lt;td&gt;ACRE&lt;/td&gt;&lt;td&gt;1&lt;/td&gt;&lt;td&gt;3&lt;/td&gt;&lt;td&gt;N&lt;/td&gt;&lt;td&gt; &lt;/td&gt;&lt;td&gt;&lt;/td&gt;&lt;/tr&gt;</v>
      </c>
      <c r="Q2925" s="106" t="str">
        <f>IF(PayItems[[#This Row],[Date Added / Modified]]&gt;0,TEXT(PayItems[[#This Row],[Date Added / Modified]],"m/d/yyy"),"")</f>
        <v/>
      </c>
    </row>
    <row r="2926" spans="1:17" x14ac:dyDescent="0.3">
      <c r="A2926" s="6" t="s">
        <v>6093</v>
      </c>
      <c r="B2926" s="6" t="s">
        <v>6085</v>
      </c>
      <c r="C2926" s="6" t="s">
        <v>108</v>
      </c>
      <c r="D2926" s="6" t="s">
        <v>6086</v>
      </c>
      <c r="E2926" s="8" t="s">
        <v>61</v>
      </c>
      <c r="F2926" s="8">
        <v>1</v>
      </c>
      <c r="G2926" s="8">
        <v>3</v>
      </c>
      <c r="H2926" s="6" t="s">
        <v>344</v>
      </c>
      <c r="I2926" s="184" t="s">
        <v>11392</v>
      </c>
      <c r="J2926" s="184" t="s">
        <v>11392</v>
      </c>
      <c r="K2926" s="184" t="s">
        <v>11391</v>
      </c>
      <c r="L2926" s="8">
        <v>14</v>
      </c>
      <c r="M2926" s="116"/>
      <c r="P29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&lt;tr&gt;&lt;td&gt;62402-0700&lt;/td&gt;&lt;td&gt;Furnishing and placing topsoil, 300mm depth&lt;/td&gt;&lt;td&gt;ha&lt;/td&gt;&lt;td&gt;FURNISHING AND PLACING TOPSOIL, 12-INCH DEPTH&lt;/td&gt;&lt;td&gt;ACRE&lt;/td&gt;&lt;td&gt;1&lt;/td&gt;&lt;td&gt;3&lt;/td&gt;&lt;td&gt;N&lt;/td&gt;&lt;td&gt; &lt;/td&gt;&lt;td&gt;&lt;/td&gt;&lt;/tr&gt;</v>
      </c>
      <c r="Q2926" s="106" t="str">
        <f>IF(PayItems[[#This Row],[Date Added / Modified]]&gt;0,TEXT(PayItems[[#This Row],[Date Added / Modified]],"m/d/yyy"),"")</f>
        <v/>
      </c>
    </row>
    <row r="2927" spans="1:17" s="106" customFormat="1" x14ac:dyDescent="0.3">
      <c r="A2927" s="6" t="s">
        <v>6094</v>
      </c>
      <c r="B2927" s="6" t="s">
        <v>8964</v>
      </c>
      <c r="C2927" s="6" t="s">
        <v>113</v>
      </c>
      <c r="D2927" s="6" t="s">
        <v>10662</v>
      </c>
      <c r="E2927" s="8" t="s">
        <v>65</v>
      </c>
      <c r="F2927" s="8">
        <v>0</v>
      </c>
      <c r="G2927" s="8">
        <v>3</v>
      </c>
      <c r="H2927" s="6" t="s">
        <v>344</v>
      </c>
      <c r="I2927" s="184" t="s">
        <v>11392</v>
      </c>
      <c r="J2927" s="184" t="s">
        <v>11392</v>
      </c>
      <c r="K2927" s="184" t="s">
        <v>11391</v>
      </c>
      <c r="L2927" s="8">
        <v>14</v>
      </c>
      <c r="M2927" s="116"/>
      <c r="N2927" s="6"/>
      <c r="O2927" s="6"/>
      <c r="P29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&lt;tr&gt;&lt;td&gt;62403-0000&lt;/td&gt;&lt;td&gt;Furnishing and placing topsoil&lt;/td&gt;&lt;td&gt;m3&lt;/td&gt;&lt;td&gt;FURNISHING AND PLACING TOPSOIL&lt;/td&gt;&lt;td&gt;CUYD&lt;/td&gt;&lt;td&gt;0&lt;/td&gt;&lt;td&gt;3&lt;/td&gt;&lt;td&gt;N&lt;/td&gt;&lt;td&gt; &lt;/td&gt;&lt;td&gt;&lt;/td&gt;&lt;/tr&gt;</v>
      </c>
      <c r="Q2927" s="106" t="str">
        <f>IF(PayItems[[#This Row],[Date Added / Modified]]&gt;0,TEXT(PayItems[[#This Row],[Date Added / Modified]],"m/d/yyy"),"")</f>
        <v/>
      </c>
    </row>
    <row r="2928" spans="1:17" x14ac:dyDescent="0.3">
      <c r="A2928" s="6" t="s">
        <v>6095</v>
      </c>
      <c r="B2928" s="6" t="s">
        <v>8964</v>
      </c>
      <c r="C2928" s="6" t="s">
        <v>124</v>
      </c>
      <c r="D2928" s="6" t="s">
        <v>10662</v>
      </c>
      <c r="E2928" s="8" t="s">
        <v>66</v>
      </c>
      <c r="F2928" s="8">
        <v>0</v>
      </c>
      <c r="G2928" s="8">
        <v>3</v>
      </c>
      <c r="H2928" s="6" t="s">
        <v>344</v>
      </c>
      <c r="I2928" s="184" t="s">
        <v>11392</v>
      </c>
      <c r="J2928" s="184" t="s">
        <v>11392</v>
      </c>
      <c r="K2928" s="184" t="s">
        <v>11391</v>
      </c>
      <c r="L2928" s="8">
        <v>14</v>
      </c>
      <c r="M2928" s="116"/>
      <c r="P29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&lt;tr&gt;&lt;td&gt;62404-0000&lt;/td&gt;&lt;td&gt;Furnishing and placing topsoil&lt;/td&gt;&lt;td&gt;t&lt;/td&gt;&lt;td&gt;FURNISHING AND PLACING TOPSOIL&lt;/td&gt;&lt;td&gt;TON&lt;/td&gt;&lt;td&gt;0&lt;/td&gt;&lt;td&gt;3&lt;/td&gt;&lt;td&gt;N&lt;/td&gt;&lt;td&gt; &lt;/td&gt;&lt;td&gt;&lt;/td&gt;&lt;/tr&gt;</v>
      </c>
      <c r="Q2928" s="106" t="str">
        <f>IF(PayItems[[#This Row],[Date Added / Modified]]&gt;0,TEXT(PayItems[[#This Row],[Date Added / Modified]],"m/d/yyy"),"")</f>
        <v/>
      </c>
    </row>
    <row r="2929" spans="1:17" x14ac:dyDescent="0.3">
      <c r="A2929" s="106" t="s">
        <v>11428</v>
      </c>
      <c r="B2929" s="106" t="s">
        <v>9664</v>
      </c>
      <c r="C2929" s="106" t="s">
        <v>109</v>
      </c>
      <c r="D2929" s="106" t="s">
        <v>10663</v>
      </c>
      <c r="E2929" s="45" t="s">
        <v>62</v>
      </c>
      <c r="F2929" s="45">
        <v>0</v>
      </c>
      <c r="G2929" s="45">
        <v>3</v>
      </c>
      <c r="H2929" s="106" t="s">
        <v>344</v>
      </c>
      <c r="I2929" s="185" t="s">
        <v>11392</v>
      </c>
      <c r="J2929" s="185" t="s">
        <v>11392</v>
      </c>
      <c r="K2929" s="185" t="s">
        <v>11391</v>
      </c>
      <c r="L2929" s="45">
        <v>14</v>
      </c>
      <c r="M2929" s="116">
        <v>45201</v>
      </c>
      <c r="N2929" s="106" t="s">
        <v>9977</v>
      </c>
      <c r="O2929" s="106"/>
      <c r="P2929"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&lt;tr&gt;&lt;td&gt;62405-0000&lt;/td&gt;&lt;td&gt;Placing conserved topsoil&lt;/td&gt;&lt;td&gt;m2&lt;/td&gt;&lt;td&gt;PLACING CONSERVED TOPSOIL&lt;/td&gt;&lt;td&gt;SQYD&lt;/td&gt;&lt;td&gt;0&lt;/td&gt;&lt;td&gt;3&lt;/td&gt;&lt;td&gt;N&lt;/td&gt;&lt;td&gt;10/2/2023&lt;/td&gt;&lt;td&gt;&lt;/td&gt;&lt;/tr&gt;</v>
      </c>
      <c r="Q2929" s="176" t="str">
        <f>IF(PayItems[[#This Row],[Date Added / Modified]]&gt;0,TEXT(PayItems[[#This Row],[Date Added / Modified]],"m/d/yyy"),"")</f>
        <v>10/2/2023</v>
      </c>
    </row>
    <row r="2930" spans="1:17" x14ac:dyDescent="0.3">
      <c r="A2930" s="6" t="s">
        <v>6096</v>
      </c>
      <c r="B2930" s="6" t="s">
        <v>6097</v>
      </c>
      <c r="C2930" s="6" t="s">
        <v>109</v>
      </c>
      <c r="D2930" s="6" t="s">
        <v>6098</v>
      </c>
      <c r="E2930" s="8" t="s">
        <v>62</v>
      </c>
      <c r="F2930" s="8">
        <v>0</v>
      </c>
      <c r="G2930" s="8">
        <v>3</v>
      </c>
      <c r="H2930" s="6" t="s">
        <v>344</v>
      </c>
      <c r="I2930" s="184" t="s">
        <v>11392</v>
      </c>
      <c r="J2930" s="184" t="s">
        <v>11392</v>
      </c>
      <c r="K2930" s="184" t="s">
        <v>11391</v>
      </c>
      <c r="L2930" s="8">
        <v>14</v>
      </c>
      <c r="M2930" s="116"/>
      <c r="P29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&lt;tr&gt;&lt;td&gt;62405-0100&lt;/td&gt;&lt;td&gt;Placing conserved topsoil, 50mm depth&lt;/td&gt;&lt;td&gt;m2&lt;/td&gt;&lt;td&gt;PLACING CONSERVED TOPSOIL, 2-INCH DEPTH&lt;/td&gt;&lt;td&gt;SQYD&lt;/td&gt;&lt;td&gt;0&lt;/td&gt;&lt;td&gt;3&lt;/td&gt;&lt;td&gt;N&lt;/td&gt;&lt;td&gt; &lt;/td&gt;&lt;td&gt;&lt;/td&gt;&lt;/tr&gt;</v>
      </c>
      <c r="Q2930" s="106" t="str">
        <f>IF(PayItems[[#This Row],[Date Added / Modified]]&gt;0,TEXT(PayItems[[#This Row],[Date Added / Modified]],"m/d/yyy"),"")</f>
        <v/>
      </c>
    </row>
    <row r="2931" spans="1:17" x14ac:dyDescent="0.3">
      <c r="A2931" s="6" t="s">
        <v>6099</v>
      </c>
      <c r="B2931" s="6" t="s">
        <v>6100</v>
      </c>
      <c r="C2931" s="6" t="s">
        <v>109</v>
      </c>
      <c r="D2931" s="6" t="s">
        <v>6101</v>
      </c>
      <c r="E2931" s="8" t="s">
        <v>62</v>
      </c>
      <c r="F2931" s="8">
        <v>0</v>
      </c>
      <c r="G2931" s="8">
        <v>3</v>
      </c>
      <c r="H2931" s="6" t="s">
        <v>344</v>
      </c>
      <c r="I2931" s="184" t="s">
        <v>11392</v>
      </c>
      <c r="J2931" s="184" t="s">
        <v>11392</v>
      </c>
      <c r="K2931" s="184" t="s">
        <v>11391</v>
      </c>
      <c r="L2931" s="8">
        <v>14</v>
      </c>
      <c r="M2931" s="116"/>
      <c r="P29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&lt;tr&gt;&lt;td&gt;62405-0200&lt;/td&gt;&lt;td&gt;Placing conserved topsoil, 75mm depth&lt;/td&gt;&lt;td&gt;m2&lt;/td&gt;&lt;td&gt;PLACING CONSERVED TOPSOIL, 3-INCH DEPTH&lt;/td&gt;&lt;td&gt;SQYD&lt;/td&gt;&lt;td&gt;0&lt;/td&gt;&lt;td&gt;3&lt;/td&gt;&lt;td&gt;N&lt;/td&gt;&lt;td&gt; &lt;/td&gt;&lt;td&gt;&lt;/td&gt;&lt;/tr&gt;</v>
      </c>
      <c r="Q2931" s="106" t="str">
        <f>IF(PayItems[[#This Row],[Date Added / Modified]]&gt;0,TEXT(PayItems[[#This Row],[Date Added / Modified]],"m/d/yyy"),"")</f>
        <v/>
      </c>
    </row>
    <row r="2932" spans="1:17" x14ac:dyDescent="0.3">
      <c r="A2932" s="6" t="s">
        <v>6102</v>
      </c>
      <c r="B2932" s="6" t="s">
        <v>6103</v>
      </c>
      <c r="C2932" s="6" t="s">
        <v>109</v>
      </c>
      <c r="D2932" s="6" t="s">
        <v>6104</v>
      </c>
      <c r="E2932" s="8" t="s">
        <v>62</v>
      </c>
      <c r="F2932" s="8">
        <v>0</v>
      </c>
      <c r="G2932" s="8">
        <v>3</v>
      </c>
      <c r="H2932" s="6" t="s">
        <v>344</v>
      </c>
      <c r="I2932" s="184" t="s">
        <v>11392</v>
      </c>
      <c r="J2932" s="184" t="s">
        <v>11392</v>
      </c>
      <c r="K2932" s="184" t="s">
        <v>11391</v>
      </c>
      <c r="L2932" s="8">
        <v>14</v>
      </c>
      <c r="M2932" s="116"/>
      <c r="P29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&lt;tr&gt;&lt;td&gt;62405-0300&lt;/td&gt;&lt;td&gt;Placing conserved topsoil, 100mm depth&lt;/td&gt;&lt;td&gt;m2&lt;/td&gt;&lt;td&gt;PLACING CONSERVED TOPSOIL, 4-INCH DEPTH&lt;/td&gt;&lt;td&gt;SQYD&lt;/td&gt;&lt;td&gt;0&lt;/td&gt;&lt;td&gt;3&lt;/td&gt;&lt;td&gt;N&lt;/td&gt;&lt;td&gt; &lt;/td&gt;&lt;td&gt;&lt;/td&gt;&lt;/tr&gt;</v>
      </c>
      <c r="Q2932" s="106" t="str">
        <f>IF(PayItems[[#This Row],[Date Added / Modified]]&gt;0,TEXT(PayItems[[#This Row],[Date Added / Modified]],"m/d/yyy"),"")</f>
        <v/>
      </c>
    </row>
    <row r="2933" spans="1:17" x14ac:dyDescent="0.3">
      <c r="A2933" s="106" t="s">
        <v>10806</v>
      </c>
      <c r="B2933" s="106" t="s">
        <v>8601</v>
      </c>
      <c r="C2933" s="88" t="s">
        <v>109</v>
      </c>
      <c r="D2933" s="106" t="s">
        <v>8602</v>
      </c>
      <c r="E2933" s="104" t="s">
        <v>62</v>
      </c>
      <c r="F2933" s="104">
        <v>0</v>
      </c>
      <c r="G2933" s="104">
        <v>3</v>
      </c>
      <c r="H2933" s="88" t="s">
        <v>344</v>
      </c>
      <c r="I2933" s="184" t="s">
        <v>11392</v>
      </c>
      <c r="J2933" s="184" t="s">
        <v>11392</v>
      </c>
      <c r="K2933" s="184" t="s">
        <v>11391</v>
      </c>
      <c r="L2933" s="104">
        <v>14</v>
      </c>
      <c r="M2933" s="116">
        <v>42541</v>
      </c>
      <c r="N2933" s="106" t="s">
        <v>9971</v>
      </c>
      <c r="O2933" s="106"/>
      <c r="P29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&lt;tr&gt;&lt;td&gt;62405-0350&lt;/td&gt;&lt;td&gt;Placing conserved topsoil, 125mm depth&lt;/td&gt;&lt;td&gt;m2&lt;/td&gt;&lt;td&gt;PLACING CONSERVED TOPSOIL, 5-INCH DEPTH&lt;/td&gt;&lt;td&gt;SQYD&lt;/td&gt;&lt;td&gt;0&lt;/td&gt;&lt;td&gt;3&lt;/td&gt;&lt;td&gt;N&lt;/td&gt;&lt;td&gt;6/20/2016&lt;/td&gt;&lt;td&gt;&lt;/td&gt;&lt;/tr&gt;</v>
      </c>
      <c r="Q2933" s="106" t="str">
        <f>IF(PayItems[[#This Row],[Date Added / Modified]]&gt;0,TEXT(PayItems[[#This Row],[Date Added / Modified]],"m/d/yyy"),"")</f>
        <v>6/20/2016</v>
      </c>
    </row>
    <row r="2934" spans="1:17" x14ac:dyDescent="0.3">
      <c r="A2934" s="6" t="s">
        <v>6105</v>
      </c>
      <c r="B2934" s="6" t="s">
        <v>6106</v>
      </c>
      <c r="C2934" s="6" t="s">
        <v>109</v>
      </c>
      <c r="D2934" s="6" t="s">
        <v>6107</v>
      </c>
      <c r="E2934" s="8" t="s">
        <v>62</v>
      </c>
      <c r="F2934" s="8">
        <v>0</v>
      </c>
      <c r="G2934" s="8">
        <v>3</v>
      </c>
      <c r="H2934" s="6" t="s">
        <v>344</v>
      </c>
      <c r="I2934" s="184" t="s">
        <v>11392</v>
      </c>
      <c r="J2934" s="184" t="s">
        <v>11392</v>
      </c>
      <c r="K2934" s="184" t="s">
        <v>11391</v>
      </c>
      <c r="L2934" s="8">
        <v>14</v>
      </c>
      <c r="M2934" s="116"/>
      <c r="P29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&lt;tr&gt;&lt;td&gt;62405-0400&lt;/td&gt;&lt;td&gt;Placing conserved topsoil, 150mm depth&lt;/td&gt;&lt;td&gt;m2&lt;/td&gt;&lt;td&gt;PLACING CONSERVED TOPSOIL, 6-INCH DEPTH&lt;/td&gt;&lt;td&gt;SQYD&lt;/td&gt;&lt;td&gt;0&lt;/td&gt;&lt;td&gt;3&lt;/td&gt;&lt;td&gt;N&lt;/td&gt;&lt;td&gt; &lt;/td&gt;&lt;td&gt;&lt;/td&gt;&lt;/tr&gt;</v>
      </c>
      <c r="Q2934" s="106" t="str">
        <f>IF(PayItems[[#This Row],[Date Added / Modified]]&gt;0,TEXT(PayItems[[#This Row],[Date Added / Modified]],"m/d/yyy"),"")</f>
        <v/>
      </c>
    </row>
    <row r="2935" spans="1:17" x14ac:dyDescent="0.3">
      <c r="A2935" s="6" t="s">
        <v>6108</v>
      </c>
      <c r="B2935" s="6" t="s">
        <v>6109</v>
      </c>
      <c r="C2935" s="6" t="s">
        <v>109</v>
      </c>
      <c r="D2935" s="6" t="s">
        <v>6110</v>
      </c>
      <c r="E2935" s="8" t="s">
        <v>62</v>
      </c>
      <c r="F2935" s="8">
        <v>0</v>
      </c>
      <c r="G2935" s="8">
        <v>3</v>
      </c>
      <c r="H2935" s="6" t="s">
        <v>344</v>
      </c>
      <c r="I2935" s="184" t="s">
        <v>11392</v>
      </c>
      <c r="J2935" s="184" t="s">
        <v>11392</v>
      </c>
      <c r="K2935" s="184" t="s">
        <v>11391</v>
      </c>
      <c r="L2935" s="8">
        <v>14</v>
      </c>
      <c r="M2935" s="116"/>
      <c r="P29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&lt;tr&gt;&lt;td&gt;62405-0500&lt;/td&gt;&lt;td&gt;Placing conserved topsoil, 200mm depth&lt;/td&gt;&lt;td&gt;m2&lt;/td&gt;&lt;td&gt;PLACING CONSERVED TOPSOIL, 8-INCH DEPTH&lt;/td&gt;&lt;td&gt;SQYD&lt;/td&gt;&lt;td&gt;0&lt;/td&gt;&lt;td&gt;3&lt;/td&gt;&lt;td&gt;N&lt;/td&gt;&lt;td&gt; &lt;/td&gt;&lt;td&gt;&lt;/td&gt;&lt;/tr&gt;</v>
      </c>
      <c r="Q2935" s="106" t="str">
        <f>IF(PayItems[[#This Row],[Date Added / Modified]]&gt;0,TEXT(PayItems[[#This Row],[Date Added / Modified]],"m/d/yyy"),"")</f>
        <v/>
      </c>
    </row>
    <row r="2936" spans="1:17" x14ac:dyDescent="0.3">
      <c r="A2936" s="6" t="s">
        <v>6111</v>
      </c>
      <c r="B2936" s="6" t="s">
        <v>6112</v>
      </c>
      <c r="C2936" s="6" t="s">
        <v>109</v>
      </c>
      <c r="D2936" s="6" t="s">
        <v>6113</v>
      </c>
      <c r="E2936" s="8" t="s">
        <v>62</v>
      </c>
      <c r="F2936" s="8">
        <v>0</v>
      </c>
      <c r="G2936" s="8">
        <v>3</v>
      </c>
      <c r="H2936" s="6" t="s">
        <v>344</v>
      </c>
      <c r="I2936" s="184" t="s">
        <v>11392</v>
      </c>
      <c r="J2936" s="184" t="s">
        <v>11392</v>
      </c>
      <c r="K2936" s="184" t="s">
        <v>11391</v>
      </c>
      <c r="L2936" s="8">
        <v>14</v>
      </c>
      <c r="M2936" s="116"/>
      <c r="P29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&lt;tr&gt;&lt;td&gt;62405-0600&lt;/td&gt;&lt;td&gt;Placing conserved topsoil, 250mm depth&lt;/td&gt;&lt;td&gt;m2&lt;/td&gt;&lt;td&gt;PLACING CONSERVED TOPSOIL, 10-INCH DEPTH&lt;/td&gt;&lt;td&gt;SQYD&lt;/td&gt;&lt;td&gt;0&lt;/td&gt;&lt;td&gt;3&lt;/td&gt;&lt;td&gt;N&lt;/td&gt;&lt;td&gt; &lt;/td&gt;&lt;td&gt;&lt;/td&gt;&lt;/tr&gt;</v>
      </c>
      <c r="Q2936" s="106" t="str">
        <f>IF(PayItems[[#This Row],[Date Added / Modified]]&gt;0,TEXT(PayItems[[#This Row],[Date Added / Modified]],"m/d/yyy"),"")</f>
        <v/>
      </c>
    </row>
    <row r="2937" spans="1:17" x14ac:dyDescent="0.3">
      <c r="A2937" s="6" t="s">
        <v>6114</v>
      </c>
      <c r="B2937" s="6" t="s">
        <v>6115</v>
      </c>
      <c r="C2937" s="6" t="s">
        <v>109</v>
      </c>
      <c r="D2937" s="6" t="s">
        <v>6116</v>
      </c>
      <c r="E2937" s="8" t="s">
        <v>62</v>
      </c>
      <c r="F2937" s="8">
        <v>0</v>
      </c>
      <c r="G2937" s="8">
        <v>3</v>
      </c>
      <c r="H2937" s="6" t="s">
        <v>344</v>
      </c>
      <c r="I2937" s="184" t="s">
        <v>11392</v>
      </c>
      <c r="J2937" s="184" t="s">
        <v>11392</v>
      </c>
      <c r="K2937" s="184" t="s">
        <v>11391</v>
      </c>
      <c r="L2937" s="8">
        <v>14</v>
      </c>
      <c r="M2937" s="116"/>
      <c r="P29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&lt;tr&gt;&lt;td&gt;62405-0700&lt;/td&gt;&lt;td&gt;Placing conserved topsoil, 300mm depth&lt;/td&gt;&lt;td&gt;m2&lt;/td&gt;&lt;td&gt;PLACING CONSERVED TOPSOIL, 12-INCH DEPTH&lt;/td&gt;&lt;td&gt;SQYD&lt;/td&gt;&lt;td&gt;0&lt;/td&gt;&lt;td&gt;3&lt;/td&gt;&lt;td&gt;N&lt;/td&gt;&lt;td&gt; &lt;/td&gt;&lt;td&gt;&lt;/td&gt;&lt;/tr&gt;</v>
      </c>
      <c r="Q2937" s="106" t="str">
        <f>IF(PayItems[[#This Row],[Date Added / Modified]]&gt;0,TEXT(PayItems[[#This Row],[Date Added / Modified]],"m/d/yyy"),"")</f>
        <v/>
      </c>
    </row>
    <row r="2938" spans="1:17" x14ac:dyDescent="0.3">
      <c r="A2938" s="106" t="s">
        <v>11049</v>
      </c>
      <c r="B2938" s="106" t="s">
        <v>6125</v>
      </c>
      <c r="C2938" s="88" t="s">
        <v>109</v>
      </c>
      <c r="D2938" s="106" t="s">
        <v>6126</v>
      </c>
      <c r="E2938" s="104" t="s">
        <v>62</v>
      </c>
      <c r="F2938" s="104">
        <v>0</v>
      </c>
      <c r="G2938" s="104">
        <v>3</v>
      </c>
      <c r="H2938" s="88" t="s">
        <v>344</v>
      </c>
      <c r="I2938" s="184" t="s">
        <v>11392</v>
      </c>
      <c r="J2938" s="184" t="s">
        <v>11392</v>
      </c>
      <c r="K2938" s="184" t="s">
        <v>11391</v>
      </c>
      <c r="L2938" s="104">
        <v>14</v>
      </c>
      <c r="M2938" s="116">
        <v>43325</v>
      </c>
      <c r="N2938" s="106" t="s">
        <v>9977</v>
      </c>
      <c r="O2938" s="88"/>
      <c r="P29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&lt;tr&gt;&lt;td&gt;62405-1300&lt;/td&gt;&lt;td&gt;Placing conserved topsoil, 600mm depth&lt;/td&gt;&lt;td&gt;m2&lt;/td&gt;&lt;td&gt;PLACING CONSERVED TOPSOIL, 24-INCH DEPTH&lt;/td&gt;&lt;td&gt;SQYD&lt;/td&gt;&lt;td&gt;0&lt;/td&gt;&lt;td&gt;3&lt;/td&gt;&lt;td&gt;N&lt;/td&gt;&lt;td&gt;8/13/2018&lt;/td&gt;&lt;td&gt;&lt;/td&gt;&lt;/tr&gt;</v>
      </c>
      <c r="Q2938" s="106" t="str">
        <f>IF(PayItems[[#This Row],[Date Added / Modified]]&gt;0,TEXT(PayItems[[#This Row],[Date Added / Modified]],"m/d/yyy"),"")</f>
        <v>8/13/2018</v>
      </c>
    </row>
    <row r="2939" spans="1:17" x14ac:dyDescent="0.3">
      <c r="A2939" s="6" t="s">
        <v>6117</v>
      </c>
      <c r="B2939" s="6" t="s">
        <v>6097</v>
      </c>
      <c r="C2939" s="6" t="s">
        <v>108</v>
      </c>
      <c r="D2939" s="6" t="s">
        <v>6098</v>
      </c>
      <c r="E2939" s="8" t="s">
        <v>61</v>
      </c>
      <c r="F2939" s="8">
        <v>1</v>
      </c>
      <c r="G2939" s="8">
        <v>3</v>
      </c>
      <c r="H2939" s="6" t="s">
        <v>344</v>
      </c>
      <c r="I2939" s="184" t="s">
        <v>11392</v>
      </c>
      <c r="J2939" s="184" t="s">
        <v>11392</v>
      </c>
      <c r="K2939" s="184" t="s">
        <v>11391</v>
      </c>
      <c r="L2939" s="8">
        <v>14</v>
      </c>
      <c r="M2939" s="116"/>
      <c r="P29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&lt;tr&gt;&lt;td&gt;62406-0100&lt;/td&gt;&lt;td&gt;Placing conserved topsoil, 50mm depth&lt;/td&gt;&lt;td&gt;ha&lt;/td&gt;&lt;td&gt;PLACING CONSERVED TOPSOIL, 2-INCH DEPTH&lt;/td&gt;&lt;td&gt;ACRE&lt;/td&gt;&lt;td&gt;1&lt;/td&gt;&lt;td&gt;3&lt;/td&gt;&lt;td&gt;N&lt;/td&gt;&lt;td&gt; &lt;/td&gt;&lt;td&gt;&lt;/td&gt;&lt;/tr&gt;</v>
      </c>
      <c r="Q2939" s="106" t="str">
        <f>IF(PayItems[[#This Row],[Date Added / Modified]]&gt;0,TEXT(PayItems[[#This Row],[Date Added / Modified]],"m/d/yyy"),"")</f>
        <v/>
      </c>
    </row>
    <row r="2940" spans="1:17" x14ac:dyDescent="0.3">
      <c r="A2940" s="6" t="s">
        <v>6118</v>
      </c>
      <c r="B2940" s="6" t="s">
        <v>6100</v>
      </c>
      <c r="C2940" s="6" t="s">
        <v>108</v>
      </c>
      <c r="D2940" s="6" t="s">
        <v>6101</v>
      </c>
      <c r="E2940" s="8" t="s">
        <v>61</v>
      </c>
      <c r="F2940" s="8">
        <v>1</v>
      </c>
      <c r="G2940" s="8">
        <v>3</v>
      </c>
      <c r="H2940" s="6" t="s">
        <v>344</v>
      </c>
      <c r="I2940" s="184" t="s">
        <v>11392</v>
      </c>
      <c r="J2940" s="184" t="s">
        <v>11392</v>
      </c>
      <c r="K2940" s="184" t="s">
        <v>11391</v>
      </c>
      <c r="L2940" s="8">
        <v>14</v>
      </c>
      <c r="M2940" s="116"/>
      <c r="P29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&lt;tr&gt;&lt;td&gt;62406-0200&lt;/td&gt;&lt;td&gt;Placing conserved topsoil, 75mm depth&lt;/td&gt;&lt;td&gt;ha&lt;/td&gt;&lt;td&gt;PLACING CONSERVED TOPSOIL, 3-INCH DEPTH&lt;/td&gt;&lt;td&gt;ACRE&lt;/td&gt;&lt;td&gt;1&lt;/td&gt;&lt;td&gt;3&lt;/td&gt;&lt;td&gt;N&lt;/td&gt;&lt;td&gt; &lt;/td&gt;&lt;td&gt;&lt;/td&gt;&lt;/tr&gt;</v>
      </c>
      <c r="Q2940" s="106" t="str">
        <f>IF(PayItems[[#This Row],[Date Added / Modified]]&gt;0,TEXT(PayItems[[#This Row],[Date Added / Modified]],"m/d/yyy"),"")</f>
        <v/>
      </c>
    </row>
    <row r="2941" spans="1:17" x14ac:dyDescent="0.3">
      <c r="A2941" s="6" t="s">
        <v>6119</v>
      </c>
      <c r="B2941" s="6" t="s">
        <v>6103</v>
      </c>
      <c r="C2941" s="6" t="s">
        <v>108</v>
      </c>
      <c r="D2941" s="6" t="s">
        <v>6104</v>
      </c>
      <c r="E2941" s="8" t="s">
        <v>61</v>
      </c>
      <c r="F2941" s="8">
        <v>1</v>
      </c>
      <c r="G2941" s="8">
        <v>3</v>
      </c>
      <c r="H2941" s="6" t="s">
        <v>344</v>
      </c>
      <c r="I2941" s="184" t="s">
        <v>11392</v>
      </c>
      <c r="J2941" s="184" t="s">
        <v>11392</v>
      </c>
      <c r="K2941" s="184" t="s">
        <v>11391</v>
      </c>
      <c r="L2941" s="8">
        <v>14</v>
      </c>
      <c r="M2941" s="116"/>
      <c r="P29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&lt;tr&gt;&lt;td&gt;62406-0300&lt;/td&gt;&lt;td&gt;Placing conserved topsoil, 100mm depth&lt;/td&gt;&lt;td&gt;ha&lt;/td&gt;&lt;td&gt;PLACING CONSERVED TOPSOIL, 4-INCH DEPTH&lt;/td&gt;&lt;td&gt;ACRE&lt;/td&gt;&lt;td&gt;1&lt;/td&gt;&lt;td&gt;3&lt;/td&gt;&lt;td&gt;N&lt;/td&gt;&lt;td&gt; &lt;/td&gt;&lt;td&gt;&lt;/td&gt;&lt;/tr&gt;</v>
      </c>
      <c r="Q2941" s="106" t="str">
        <f>IF(PayItems[[#This Row],[Date Added / Modified]]&gt;0,TEXT(PayItems[[#This Row],[Date Added / Modified]],"m/d/yyy"),"")</f>
        <v/>
      </c>
    </row>
    <row r="2942" spans="1:17" x14ac:dyDescent="0.3">
      <c r="A2942" s="6" t="s">
        <v>8600</v>
      </c>
      <c r="B2942" s="6" t="s">
        <v>8601</v>
      </c>
      <c r="C2942" s="6" t="s">
        <v>108</v>
      </c>
      <c r="D2942" s="6" t="s">
        <v>8602</v>
      </c>
      <c r="E2942" s="8" t="s">
        <v>61</v>
      </c>
      <c r="F2942" s="8">
        <v>1</v>
      </c>
      <c r="G2942" s="8">
        <v>3</v>
      </c>
      <c r="H2942" s="6" t="s">
        <v>344</v>
      </c>
      <c r="I2942" s="184" t="s">
        <v>11392</v>
      </c>
      <c r="J2942" s="184" t="s">
        <v>11392</v>
      </c>
      <c r="K2942" s="184" t="s">
        <v>11391</v>
      </c>
      <c r="L2942" s="8">
        <v>14</v>
      </c>
      <c r="M2942" s="116"/>
      <c r="P29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&lt;tr&gt;&lt;td&gt;62406-0350&lt;/td&gt;&lt;td&gt;Placing conserved topsoil, 125mm depth&lt;/td&gt;&lt;td&gt;ha&lt;/td&gt;&lt;td&gt;PLACING CONSERVED TOPSOIL, 5-INCH DEPTH&lt;/td&gt;&lt;td&gt;ACRE&lt;/td&gt;&lt;td&gt;1&lt;/td&gt;&lt;td&gt;3&lt;/td&gt;&lt;td&gt;N&lt;/td&gt;&lt;td&gt; &lt;/td&gt;&lt;td&gt;&lt;/td&gt;&lt;/tr&gt;</v>
      </c>
      <c r="Q2942" s="106" t="str">
        <f>IF(PayItems[[#This Row],[Date Added / Modified]]&gt;0,TEXT(PayItems[[#This Row],[Date Added / Modified]],"m/d/yyy"),"")</f>
        <v/>
      </c>
    </row>
    <row r="2943" spans="1:17" x14ac:dyDescent="0.3">
      <c r="A2943" s="6" t="s">
        <v>6120</v>
      </c>
      <c r="B2943" s="6" t="s">
        <v>6106</v>
      </c>
      <c r="C2943" s="6" t="s">
        <v>108</v>
      </c>
      <c r="D2943" s="6" t="s">
        <v>6107</v>
      </c>
      <c r="E2943" s="8" t="s">
        <v>61</v>
      </c>
      <c r="F2943" s="8">
        <v>1</v>
      </c>
      <c r="G2943" s="8">
        <v>3</v>
      </c>
      <c r="H2943" s="6" t="s">
        <v>344</v>
      </c>
      <c r="I2943" s="184" t="s">
        <v>11392</v>
      </c>
      <c r="J2943" s="184" t="s">
        <v>11392</v>
      </c>
      <c r="K2943" s="184" t="s">
        <v>11391</v>
      </c>
      <c r="L2943" s="8">
        <v>14</v>
      </c>
      <c r="M2943" s="116"/>
      <c r="P29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&lt;tr&gt;&lt;td&gt;62406-0400&lt;/td&gt;&lt;td&gt;Placing conserved topsoil, 150mm depth&lt;/td&gt;&lt;td&gt;ha&lt;/td&gt;&lt;td&gt;PLACING CONSERVED TOPSOIL, 6-INCH DEPTH&lt;/td&gt;&lt;td&gt;ACRE&lt;/td&gt;&lt;td&gt;1&lt;/td&gt;&lt;td&gt;3&lt;/td&gt;&lt;td&gt;N&lt;/td&gt;&lt;td&gt; &lt;/td&gt;&lt;td&gt;&lt;/td&gt;&lt;/tr&gt;</v>
      </c>
      <c r="Q2943" s="106" t="str">
        <f>IF(PayItems[[#This Row],[Date Added / Modified]]&gt;0,TEXT(PayItems[[#This Row],[Date Added / Modified]],"m/d/yyy"),"")</f>
        <v/>
      </c>
    </row>
    <row r="2944" spans="1:17" x14ac:dyDescent="0.3">
      <c r="A2944" s="6" t="s">
        <v>6121</v>
      </c>
      <c r="B2944" s="6" t="s">
        <v>6109</v>
      </c>
      <c r="C2944" s="6" t="s">
        <v>108</v>
      </c>
      <c r="D2944" s="6" t="s">
        <v>6110</v>
      </c>
      <c r="E2944" s="8" t="s">
        <v>61</v>
      </c>
      <c r="F2944" s="8">
        <v>1</v>
      </c>
      <c r="G2944" s="8">
        <v>3</v>
      </c>
      <c r="H2944" s="6" t="s">
        <v>344</v>
      </c>
      <c r="I2944" s="184" t="s">
        <v>11392</v>
      </c>
      <c r="J2944" s="184" t="s">
        <v>11392</v>
      </c>
      <c r="K2944" s="184" t="s">
        <v>11391</v>
      </c>
      <c r="L2944" s="8">
        <v>14</v>
      </c>
      <c r="M2944" s="116"/>
      <c r="P29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&lt;tr&gt;&lt;td&gt;62406-0500&lt;/td&gt;&lt;td&gt;Placing conserved topsoil, 200mm depth&lt;/td&gt;&lt;td&gt;ha&lt;/td&gt;&lt;td&gt;PLACING CONSERVED TOPSOIL, 8-INCH DEPTH&lt;/td&gt;&lt;td&gt;ACRE&lt;/td&gt;&lt;td&gt;1&lt;/td&gt;&lt;td&gt;3&lt;/td&gt;&lt;td&gt;N&lt;/td&gt;&lt;td&gt; &lt;/td&gt;&lt;td&gt;&lt;/td&gt;&lt;/tr&gt;</v>
      </c>
      <c r="Q2944" s="106" t="str">
        <f>IF(PayItems[[#This Row],[Date Added / Modified]]&gt;0,TEXT(PayItems[[#This Row],[Date Added / Modified]],"m/d/yyy"),"")</f>
        <v/>
      </c>
    </row>
    <row r="2945" spans="1:17" x14ac:dyDescent="0.3">
      <c r="A2945" s="6" t="s">
        <v>6122</v>
      </c>
      <c r="B2945" s="6" t="s">
        <v>6112</v>
      </c>
      <c r="C2945" s="6" t="s">
        <v>108</v>
      </c>
      <c r="D2945" s="6" t="s">
        <v>6113</v>
      </c>
      <c r="E2945" s="8" t="s">
        <v>61</v>
      </c>
      <c r="F2945" s="8">
        <v>1</v>
      </c>
      <c r="G2945" s="8">
        <v>3</v>
      </c>
      <c r="H2945" s="6" t="s">
        <v>344</v>
      </c>
      <c r="I2945" s="184" t="s">
        <v>11392</v>
      </c>
      <c r="J2945" s="184" t="s">
        <v>11392</v>
      </c>
      <c r="K2945" s="184" t="s">
        <v>11391</v>
      </c>
      <c r="L2945" s="8">
        <v>14</v>
      </c>
      <c r="M2945" s="116"/>
      <c r="P29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&lt;tr&gt;&lt;td&gt;62406-0600&lt;/td&gt;&lt;td&gt;Placing conserved topsoil, 250mm depth&lt;/td&gt;&lt;td&gt;ha&lt;/td&gt;&lt;td&gt;PLACING CONSERVED TOPSOIL, 10-INCH DEPTH&lt;/td&gt;&lt;td&gt;ACRE&lt;/td&gt;&lt;td&gt;1&lt;/td&gt;&lt;td&gt;3&lt;/td&gt;&lt;td&gt;N&lt;/td&gt;&lt;td&gt; &lt;/td&gt;&lt;td&gt;&lt;/td&gt;&lt;/tr&gt;</v>
      </c>
      <c r="Q2945" s="106" t="str">
        <f>IF(PayItems[[#This Row],[Date Added / Modified]]&gt;0,TEXT(PayItems[[#This Row],[Date Added / Modified]],"m/d/yyy"),"")</f>
        <v/>
      </c>
    </row>
    <row r="2946" spans="1:17" x14ac:dyDescent="0.3">
      <c r="A2946" s="6" t="s">
        <v>6123</v>
      </c>
      <c r="B2946" s="6" t="s">
        <v>6115</v>
      </c>
      <c r="C2946" s="6" t="s">
        <v>108</v>
      </c>
      <c r="D2946" s="6" t="s">
        <v>6116</v>
      </c>
      <c r="E2946" s="8" t="s">
        <v>61</v>
      </c>
      <c r="F2946" s="8">
        <v>1</v>
      </c>
      <c r="G2946" s="8">
        <v>3</v>
      </c>
      <c r="H2946" s="6" t="s">
        <v>344</v>
      </c>
      <c r="I2946" s="184" t="s">
        <v>11392</v>
      </c>
      <c r="J2946" s="184" t="s">
        <v>11392</v>
      </c>
      <c r="K2946" s="184" t="s">
        <v>11391</v>
      </c>
      <c r="L2946" s="8">
        <v>14</v>
      </c>
      <c r="M2946" s="116"/>
      <c r="P29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&lt;tr&gt;&lt;td&gt;62406-0700&lt;/td&gt;&lt;td&gt;Placing conserved topsoil, 300mm depth&lt;/td&gt;&lt;td&gt;ha&lt;/td&gt;&lt;td&gt;PLACING CONSERVED TOPSOIL, 12-INCH DEPTH&lt;/td&gt;&lt;td&gt;ACRE&lt;/td&gt;&lt;td&gt;1&lt;/td&gt;&lt;td&gt;3&lt;/td&gt;&lt;td&gt;N&lt;/td&gt;&lt;td&gt; &lt;/td&gt;&lt;td&gt;&lt;/td&gt;&lt;/tr&gt;</v>
      </c>
      <c r="Q2946" s="106" t="str">
        <f>IF(PayItems[[#This Row],[Date Added / Modified]]&gt;0,TEXT(PayItems[[#This Row],[Date Added / Modified]],"m/d/yyy"),"")</f>
        <v/>
      </c>
    </row>
    <row r="2947" spans="1:17" x14ac:dyDescent="0.3">
      <c r="A2947" s="6" t="s">
        <v>6124</v>
      </c>
      <c r="B2947" s="6" t="s">
        <v>6125</v>
      </c>
      <c r="C2947" s="6" t="s">
        <v>108</v>
      </c>
      <c r="D2947" s="6" t="s">
        <v>6126</v>
      </c>
      <c r="E2947" s="8" t="s">
        <v>61</v>
      </c>
      <c r="F2947" s="8">
        <v>1</v>
      </c>
      <c r="G2947" s="8">
        <v>3</v>
      </c>
      <c r="H2947" s="6" t="s">
        <v>344</v>
      </c>
      <c r="I2947" s="184" t="s">
        <v>11392</v>
      </c>
      <c r="J2947" s="184" t="s">
        <v>11392</v>
      </c>
      <c r="K2947" s="184" t="s">
        <v>11391</v>
      </c>
      <c r="L2947" s="8">
        <v>14</v>
      </c>
      <c r="M2947" s="116"/>
      <c r="P29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&lt;tr&gt;&lt;td&gt;62406-1300&lt;/td&gt;&lt;td&gt;Placing conserved topsoil, 600mm depth&lt;/td&gt;&lt;td&gt;ha&lt;/td&gt;&lt;td&gt;PLACING CONSERVED TOPSOIL, 24-INCH DEPTH&lt;/td&gt;&lt;td&gt;ACRE&lt;/td&gt;&lt;td&gt;1&lt;/td&gt;&lt;td&gt;3&lt;/td&gt;&lt;td&gt;N&lt;/td&gt;&lt;td&gt; &lt;/td&gt;&lt;td&gt;&lt;/td&gt;&lt;/tr&gt;</v>
      </c>
      <c r="Q2947" s="106" t="str">
        <f>IF(PayItems[[#This Row],[Date Added / Modified]]&gt;0,TEXT(PayItems[[#This Row],[Date Added / Modified]],"m/d/yyy"),"")</f>
        <v/>
      </c>
    </row>
    <row r="2948" spans="1:17" x14ac:dyDescent="0.3">
      <c r="A2948" s="6" t="s">
        <v>6127</v>
      </c>
      <c r="B2948" s="6" t="s">
        <v>9664</v>
      </c>
      <c r="C2948" s="6" t="s">
        <v>113</v>
      </c>
      <c r="D2948" s="6" t="s">
        <v>10663</v>
      </c>
      <c r="E2948" s="8" t="s">
        <v>65</v>
      </c>
      <c r="F2948" s="8">
        <v>0</v>
      </c>
      <c r="G2948" s="8">
        <v>3</v>
      </c>
      <c r="H2948" s="6" t="s">
        <v>344</v>
      </c>
      <c r="I2948" s="184" t="s">
        <v>11392</v>
      </c>
      <c r="J2948" s="184" t="s">
        <v>11392</v>
      </c>
      <c r="K2948" s="184" t="s">
        <v>11391</v>
      </c>
      <c r="L2948" s="8">
        <v>14</v>
      </c>
      <c r="M2948" s="116"/>
      <c r="P29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&lt;tr&gt;&lt;td&gt;62407-0000&lt;/td&gt;&lt;td&gt;Placing conserved topsoil&lt;/td&gt;&lt;td&gt;m3&lt;/td&gt;&lt;td&gt;PLACING CONSERVED TOPSOIL&lt;/td&gt;&lt;td&gt;CUYD&lt;/td&gt;&lt;td&gt;0&lt;/td&gt;&lt;td&gt;3&lt;/td&gt;&lt;td&gt;N&lt;/td&gt;&lt;td&gt; &lt;/td&gt;&lt;td&gt;&lt;/td&gt;&lt;/tr&gt;</v>
      </c>
      <c r="Q2948" s="106" t="str">
        <f>IF(PayItems[[#This Row],[Date Added / Modified]]&gt;0,TEXT(PayItems[[#This Row],[Date Added / Modified]],"m/d/yyy"),"")</f>
        <v/>
      </c>
    </row>
    <row r="2949" spans="1:17" x14ac:dyDescent="0.3">
      <c r="A2949" s="6" t="s">
        <v>6128</v>
      </c>
      <c r="B2949" s="6" t="s">
        <v>9664</v>
      </c>
      <c r="C2949" s="6" t="s">
        <v>124</v>
      </c>
      <c r="D2949" s="6" t="s">
        <v>10663</v>
      </c>
      <c r="E2949" s="8" t="s">
        <v>66</v>
      </c>
      <c r="F2949" s="8">
        <v>0</v>
      </c>
      <c r="G2949" s="8">
        <v>3</v>
      </c>
      <c r="H2949" s="6" t="s">
        <v>344</v>
      </c>
      <c r="I2949" s="184" t="s">
        <v>11392</v>
      </c>
      <c r="J2949" s="184" t="s">
        <v>11392</v>
      </c>
      <c r="K2949" s="184" t="s">
        <v>11391</v>
      </c>
      <c r="L2949" s="8">
        <v>14</v>
      </c>
      <c r="M2949" s="116"/>
      <c r="P29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&lt;tr&gt;&lt;td&gt;62408-0000&lt;/td&gt;&lt;td&gt;Placing conserved topsoil&lt;/td&gt;&lt;td&gt;t&lt;/td&gt;&lt;td&gt;PLACING CONSERVED TOPSOIL&lt;/td&gt;&lt;td&gt;TON&lt;/td&gt;&lt;td&gt;0&lt;/td&gt;&lt;td&gt;3&lt;/td&gt;&lt;td&gt;N&lt;/td&gt;&lt;td&gt; &lt;/td&gt;&lt;td&gt;&lt;/td&gt;&lt;/tr&gt;</v>
      </c>
      <c r="Q2949" s="106" t="str">
        <f>IF(PayItems[[#This Row],[Date Added / Modified]]&gt;0,TEXT(PayItems[[#This Row],[Date Added / Modified]],"m/d/yyy"),"")</f>
        <v/>
      </c>
    </row>
    <row r="2950" spans="1:17" s="88" customFormat="1" x14ac:dyDescent="0.3">
      <c r="A2950" s="6" t="s">
        <v>6129</v>
      </c>
      <c r="B2950" s="6" t="s">
        <v>8965</v>
      </c>
      <c r="C2950" s="6" t="s">
        <v>113</v>
      </c>
      <c r="D2950" s="6" t="s">
        <v>10664</v>
      </c>
      <c r="E2950" s="8" t="s">
        <v>65</v>
      </c>
      <c r="F2950" s="8">
        <v>0</v>
      </c>
      <c r="G2950" s="8">
        <v>3</v>
      </c>
      <c r="H2950" s="6" t="s">
        <v>344</v>
      </c>
      <c r="I2950" s="184" t="s">
        <v>11392</v>
      </c>
      <c r="J2950" s="184" t="s">
        <v>11392</v>
      </c>
      <c r="K2950" s="184" t="s">
        <v>11391</v>
      </c>
      <c r="L2950" s="8">
        <v>14</v>
      </c>
      <c r="M2950" s="116"/>
      <c r="N2950" s="6"/>
      <c r="O2950" s="6"/>
      <c r="P29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&lt;tr&gt;&lt;td&gt;62409-0000&lt;/td&gt;&lt;td&gt;Placing manufactured topsoil&lt;/td&gt;&lt;td&gt;m3&lt;/td&gt;&lt;td&gt;PLACING MANUFACTURED TOPSOIL&lt;/td&gt;&lt;td&gt;CUYD&lt;/td&gt;&lt;td&gt;0&lt;/td&gt;&lt;td&gt;3&lt;/td&gt;&lt;td&gt;N&lt;/td&gt;&lt;td&gt; &lt;/td&gt;&lt;td&gt;&lt;/td&gt;&lt;/tr&gt;</v>
      </c>
      <c r="Q2950" s="106" t="str">
        <f>IF(PayItems[[#This Row],[Date Added / Modified]]&gt;0,TEXT(PayItems[[#This Row],[Date Added / Modified]],"m/d/yyy"),"")</f>
        <v/>
      </c>
    </row>
    <row r="2951" spans="1:17" s="88" customFormat="1" x14ac:dyDescent="0.3">
      <c r="A2951" s="6" t="s">
        <v>6130</v>
      </c>
      <c r="B2951" s="6" t="s">
        <v>8965</v>
      </c>
      <c r="C2951" s="6" t="s">
        <v>109</v>
      </c>
      <c r="D2951" s="6" t="s">
        <v>10664</v>
      </c>
      <c r="E2951" s="8" t="s">
        <v>62</v>
      </c>
      <c r="F2951" s="8">
        <v>0</v>
      </c>
      <c r="G2951" s="8">
        <v>3</v>
      </c>
      <c r="H2951" s="6" t="s">
        <v>344</v>
      </c>
      <c r="I2951" s="184" t="s">
        <v>11392</v>
      </c>
      <c r="J2951" s="184" t="s">
        <v>11392</v>
      </c>
      <c r="K2951" s="184" t="s">
        <v>11391</v>
      </c>
      <c r="L2951" s="8">
        <v>14</v>
      </c>
      <c r="M2951" s="116"/>
      <c r="N2951" s="6"/>
      <c r="O2951" s="6"/>
      <c r="P29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&lt;tr&gt;&lt;td&gt;62410-0000&lt;/td&gt;&lt;td&gt;Placing manufactured topsoil&lt;/td&gt;&lt;td&gt;m2&lt;/td&gt;&lt;td&gt;PLACING MANUFACTURED TOPSOIL&lt;/td&gt;&lt;td&gt;SQYD&lt;/td&gt;&lt;td&gt;0&lt;/td&gt;&lt;td&gt;3&lt;/td&gt;&lt;td&gt;N&lt;/td&gt;&lt;td&gt; &lt;/td&gt;&lt;td&gt;&lt;/td&gt;&lt;/tr&gt;</v>
      </c>
      <c r="Q2951" s="55" t="str">
        <f>IF(PayItems[[#This Row],[Date Added / Modified]]&gt;0,TEXT(PayItems[[#This Row],[Date Added / Modified]],"m/d/yyy"),"")</f>
        <v/>
      </c>
    </row>
    <row r="2952" spans="1:17" x14ac:dyDescent="0.3">
      <c r="A2952" s="106" t="s">
        <v>10895</v>
      </c>
      <c r="B2952" s="106" t="s">
        <v>10896</v>
      </c>
      <c r="C2952" s="106" t="s">
        <v>109</v>
      </c>
      <c r="D2952" s="106" t="s">
        <v>10897</v>
      </c>
      <c r="E2952" s="45" t="s">
        <v>62</v>
      </c>
      <c r="F2952" s="45">
        <v>0</v>
      </c>
      <c r="G2952" s="45">
        <v>3</v>
      </c>
      <c r="H2952" s="106" t="s">
        <v>344</v>
      </c>
      <c r="I2952" s="184" t="s">
        <v>11392</v>
      </c>
      <c r="J2952" s="184" t="s">
        <v>11392</v>
      </c>
      <c r="K2952" s="184" t="s">
        <v>11391</v>
      </c>
      <c r="L2952" s="45">
        <v>14</v>
      </c>
      <c r="M2952" s="116">
        <v>42849</v>
      </c>
      <c r="N2952" s="106" t="s">
        <v>9971</v>
      </c>
      <c r="O2952" s="106"/>
      <c r="P295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&lt;tr&gt;&lt;td&gt;62411-0350&lt;/td&gt;&lt;td&gt;Placing Government-furnished topsoil, 125mm depth&lt;/td&gt;&lt;td&gt;m2&lt;/td&gt;&lt;td&gt;PLACING GOVERNMENT-FURNISHED TOPSOIL, 5-INCH DEPTH&lt;/td&gt;&lt;td&gt;SQYD&lt;/td&gt;&lt;td&gt;0&lt;/td&gt;&lt;td&gt;3&lt;/td&gt;&lt;td&gt;N&lt;/td&gt;&lt;td&gt;4/24/2017&lt;/td&gt;&lt;td&gt;&lt;/td&gt;&lt;/tr&gt;</v>
      </c>
      <c r="Q2952" s="55" t="str">
        <f>IF(PayItems[[#This Row],[Date Added / Modified]]&gt;0,TEXT(PayItems[[#This Row],[Date Added / Modified]],"m/d/yyy"),"")</f>
        <v>4/24/2017</v>
      </c>
    </row>
    <row r="2953" spans="1:17" x14ac:dyDescent="0.3">
      <c r="A2953" s="6" t="s">
        <v>9665</v>
      </c>
      <c r="B2953" s="6" t="s">
        <v>8966</v>
      </c>
      <c r="C2953" s="6" t="s">
        <v>113</v>
      </c>
      <c r="D2953" s="6" t="s">
        <v>9666</v>
      </c>
      <c r="E2953" s="8" t="s">
        <v>65</v>
      </c>
      <c r="F2953" s="8">
        <v>0</v>
      </c>
      <c r="G2953" s="8">
        <v>3</v>
      </c>
      <c r="H2953" s="6" t="s">
        <v>344</v>
      </c>
      <c r="I2953" s="184" t="s">
        <v>11392</v>
      </c>
      <c r="J2953" s="184" t="s">
        <v>11392</v>
      </c>
      <c r="K2953" s="184" t="s">
        <v>11391</v>
      </c>
      <c r="L2953" s="8">
        <v>14</v>
      </c>
      <c r="M2953" s="116"/>
      <c r="P29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&lt;tr&gt;&lt;td&gt;62415-0000&lt;/td&gt;&lt;td&gt;Conserve and place forest duff&lt;/td&gt;&lt;td&gt;m3&lt;/td&gt;&lt;td&gt;CONSERVE AND PLACE FOREST DUFF&lt;/td&gt;&lt;td&gt;CUYD&lt;/td&gt;&lt;td&gt;0&lt;/td&gt;&lt;td&gt;3&lt;/td&gt;&lt;td&gt;N&lt;/td&gt;&lt;td&gt; &lt;/td&gt;&lt;td&gt;&lt;/td&gt;&lt;/tr&gt;</v>
      </c>
      <c r="Q2953" s="106" t="str">
        <f>IF(PayItems[[#This Row],[Date Added / Modified]]&gt;0,TEXT(PayItems[[#This Row],[Date Added / Modified]],"m/d/yyy"),"")</f>
        <v/>
      </c>
    </row>
    <row r="2954" spans="1:17" x14ac:dyDescent="0.3">
      <c r="A2954" s="6" t="s">
        <v>6131</v>
      </c>
      <c r="B2954" s="6" t="s">
        <v>6132</v>
      </c>
      <c r="C2954" s="6" t="s">
        <v>108</v>
      </c>
      <c r="D2954" s="6" t="s">
        <v>6133</v>
      </c>
      <c r="E2954" s="8" t="s">
        <v>61</v>
      </c>
      <c r="F2954" s="8">
        <v>1</v>
      </c>
      <c r="G2954" s="8">
        <v>3</v>
      </c>
      <c r="H2954" s="6" t="s">
        <v>344</v>
      </c>
      <c r="I2954" s="184" t="s">
        <v>11392</v>
      </c>
      <c r="J2954" s="184" t="s">
        <v>11392</v>
      </c>
      <c r="K2954" s="184" t="s">
        <v>11391</v>
      </c>
      <c r="L2954" s="8">
        <v>14</v>
      </c>
      <c r="M2954" s="116"/>
      <c r="P29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&lt;tr&gt;&lt;td&gt;62501-0000&lt;/td&gt;&lt;td&gt;Turf establishment&lt;/td&gt;&lt;td&gt;ha&lt;/td&gt;&lt;td&gt;TURF ESTABLISHMENT&lt;/td&gt;&lt;td&gt;ACRE&lt;/td&gt;&lt;td&gt;1&lt;/td&gt;&lt;td&gt;3&lt;/td&gt;&lt;td&gt;N&lt;/td&gt;&lt;td&gt; &lt;/td&gt;&lt;td&gt;&lt;/td&gt;&lt;/tr&gt;</v>
      </c>
      <c r="Q2954" s="106" t="str">
        <f>IF(PayItems[[#This Row],[Date Added / Modified]]&gt;0,TEXT(PayItems[[#This Row],[Date Added / Modified]],"m/d/yyy"),"")</f>
        <v/>
      </c>
    </row>
    <row r="2955" spans="1:17" x14ac:dyDescent="0.3">
      <c r="A2955" s="6" t="s">
        <v>6134</v>
      </c>
      <c r="B2955" s="6" t="s">
        <v>6132</v>
      </c>
      <c r="C2955" s="6" t="s">
        <v>109</v>
      </c>
      <c r="D2955" s="6" t="s">
        <v>6133</v>
      </c>
      <c r="E2955" s="8" t="s">
        <v>62</v>
      </c>
      <c r="F2955" s="8">
        <v>0</v>
      </c>
      <c r="G2955" s="8">
        <v>3</v>
      </c>
      <c r="H2955" s="6" t="s">
        <v>344</v>
      </c>
      <c r="I2955" s="184" t="s">
        <v>11392</v>
      </c>
      <c r="J2955" s="184" t="s">
        <v>11392</v>
      </c>
      <c r="K2955" s="184" t="s">
        <v>11391</v>
      </c>
      <c r="L2955" s="8">
        <v>14</v>
      </c>
      <c r="M2955" s="116"/>
      <c r="P29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&lt;tr&gt;&lt;td&gt;62502-0000&lt;/td&gt;&lt;td&gt;Turf establishment&lt;/td&gt;&lt;td&gt;m2&lt;/td&gt;&lt;td&gt;TURF ESTABLISHMENT&lt;/td&gt;&lt;td&gt;SQYD&lt;/td&gt;&lt;td&gt;0&lt;/td&gt;&lt;td&gt;3&lt;/td&gt;&lt;td&gt;N&lt;/td&gt;&lt;td&gt; &lt;/td&gt;&lt;td&gt;&lt;/td&gt;&lt;/tr&gt;</v>
      </c>
      <c r="Q2955" s="106" t="str">
        <f>IF(PayItems[[#This Row],[Date Added / Modified]]&gt;0,TEXT(PayItems[[#This Row],[Date Added / Modified]],"m/d/yyy"),"")</f>
        <v/>
      </c>
    </row>
    <row r="2956" spans="1:17" x14ac:dyDescent="0.3">
      <c r="A2956" s="6" t="s">
        <v>6135</v>
      </c>
      <c r="B2956" s="6" t="s">
        <v>6132</v>
      </c>
      <c r="C2956" s="6" t="s">
        <v>111</v>
      </c>
      <c r="D2956" s="6" t="s">
        <v>6133</v>
      </c>
      <c r="E2956" s="8" t="s">
        <v>64</v>
      </c>
      <c r="F2956" s="8">
        <v>0</v>
      </c>
      <c r="G2956" s="8">
        <v>3</v>
      </c>
      <c r="H2956" s="6" t="s">
        <v>344</v>
      </c>
      <c r="I2956" s="184" t="s">
        <v>11392</v>
      </c>
      <c r="J2956" s="184" t="s">
        <v>11392</v>
      </c>
      <c r="K2956" s="184" t="s">
        <v>11391</v>
      </c>
      <c r="L2956" s="8">
        <v>14</v>
      </c>
      <c r="M2956" s="116"/>
      <c r="P29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&lt;tr&gt;&lt;td&gt;62503-0000&lt;/td&gt;&lt;td&gt;Turf establishment&lt;/td&gt;&lt;td&gt;slry&lt;/td&gt;&lt;td&gt;TURF ESTABLISHMENT&lt;/td&gt;&lt;td&gt;SLRY&lt;/td&gt;&lt;td&gt;0&lt;/td&gt;&lt;td&gt;3&lt;/td&gt;&lt;td&gt;N&lt;/td&gt;&lt;td&gt; &lt;/td&gt;&lt;td&gt;&lt;/td&gt;&lt;/tr&gt;</v>
      </c>
      <c r="Q2956" s="106" t="str">
        <f>IF(PayItems[[#This Row],[Date Added / Modified]]&gt;0,TEXT(PayItems[[#This Row],[Date Added / Modified]],"m/d/yyy"),"")</f>
        <v/>
      </c>
    </row>
    <row r="2957" spans="1:17" x14ac:dyDescent="0.3">
      <c r="A2957" s="6" t="s">
        <v>6136</v>
      </c>
      <c r="B2957" s="6" t="s">
        <v>6137</v>
      </c>
      <c r="C2957" s="6" t="s">
        <v>108</v>
      </c>
      <c r="D2957" s="6" t="s">
        <v>6138</v>
      </c>
      <c r="E2957" s="8" t="s">
        <v>61</v>
      </c>
      <c r="F2957" s="8">
        <v>1</v>
      </c>
      <c r="G2957" s="8">
        <v>3</v>
      </c>
      <c r="H2957" s="6" t="s">
        <v>344</v>
      </c>
      <c r="I2957" s="184" t="s">
        <v>11392</v>
      </c>
      <c r="J2957" s="184" t="s">
        <v>11392</v>
      </c>
      <c r="K2957" s="184" t="s">
        <v>11391</v>
      </c>
      <c r="L2957" s="8">
        <v>14</v>
      </c>
      <c r="M2957" s="116"/>
      <c r="P29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&lt;tr&gt;&lt;td&gt;62510-1000&lt;/td&gt;&lt;td&gt;Seeding, dry method&lt;/td&gt;&lt;td&gt;ha&lt;/td&gt;&lt;td&gt;SEEDING, DRY METHOD&lt;/td&gt;&lt;td&gt;ACRE&lt;/td&gt;&lt;td&gt;1&lt;/td&gt;&lt;td&gt;3&lt;/td&gt;&lt;td&gt;N&lt;/td&gt;&lt;td&gt; &lt;/td&gt;&lt;td&gt;&lt;/td&gt;&lt;/tr&gt;</v>
      </c>
      <c r="Q2957" s="106" t="str">
        <f>IF(PayItems[[#This Row],[Date Added / Modified]]&gt;0,TEXT(PayItems[[#This Row],[Date Added / Modified]],"m/d/yyy"),"")</f>
        <v/>
      </c>
    </row>
    <row r="2958" spans="1:17" x14ac:dyDescent="0.3">
      <c r="A2958" s="6" t="s">
        <v>6139</v>
      </c>
      <c r="B2958" s="6" t="s">
        <v>6140</v>
      </c>
      <c r="C2958" s="6" t="s">
        <v>108</v>
      </c>
      <c r="D2958" s="6" t="s">
        <v>6141</v>
      </c>
      <c r="E2958" s="8" t="s">
        <v>61</v>
      </c>
      <c r="F2958" s="8">
        <v>1</v>
      </c>
      <c r="G2958" s="8">
        <v>3</v>
      </c>
      <c r="H2958" s="6" t="s">
        <v>344</v>
      </c>
      <c r="I2958" s="184" t="s">
        <v>11392</v>
      </c>
      <c r="J2958" s="184" t="s">
        <v>11392</v>
      </c>
      <c r="K2958" s="184" t="s">
        <v>11391</v>
      </c>
      <c r="L2958" s="8">
        <v>14</v>
      </c>
      <c r="M2958" s="116"/>
      <c r="P29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&lt;tr&gt;&lt;td&gt;62510-2000&lt;/td&gt;&lt;td&gt;Seeding, hydraulic method&lt;/td&gt;&lt;td&gt;ha&lt;/td&gt;&lt;td&gt;SEEDING, HYDRAULIC METHOD&lt;/td&gt;&lt;td&gt;ACRE&lt;/td&gt;&lt;td&gt;1&lt;/td&gt;&lt;td&gt;3&lt;/td&gt;&lt;td&gt;N&lt;/td&gt;&lt;td&gt; &lt;/td&gt;&lt;td&gt;&lt;/td&gt;&lt;/tr&gt;</v>
      </c>
      <c r="Q2958" s="106" t="str">
        <f>IF(PayItems[[#This Row],[Date Added / Modified]]&gt;0,TEXT(PayItems[[#This Row],[Date Added / Modified]],"m/d/yyy"),"")</f>
        <v/>
      </c>
    </row>
    <row r="2959" spans="1:17" x14ac:dyDescent="0.3">
      <c r="A2959" s="6" t="s">
        <v>6142</v>
      </c>
      <c r="B2959" s="6" t="s">
        <v>6137</v>
      </c>
      <c r="C2959" s="6" t="s">
        <v>109</v>
      </c>
      <c r="D2959" s="6" t="s">
        <v>6138</v>
      </c>
      <c r="E2959" s="8" t="s">
        <v>62</v>
      </c>
      <c r="F2959" s="8">
        <v>0</v>
      </c>
      <c r="G2959" s="8">
        <v>3</v>
      </c>
      <c r="H2959" s="6" t="s">
        <v>344</v>
      </c>
      <c r="I2959" s="184" t="s">
        <v>11392</v>
      </c>
      <c r="J2959" s="184" t="s">
        <v>11392</v>
      </c>
      <c r="K2959" s="184" t="s">
        <v>11391</v>
      </c>
      <c r="L2959" s="8">
        <v>14</v>
      </c>
      <c r="M2959" s="116"/>
      <c r="P29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&lt;tr&gt;&lt;td&gt;62511-1000&lt;/td&gt;&lt;td&gt;Seeding, dry method&lt;/td&gt;&lt;td&gt;m2&lt;/td&gt;&lt;td&gt;SEEDING, DRY METHOD&lt;/td&gt;&lt;td&gt;SQYD&lt;/td&gt;&lt;td&gt;0&lt;/td&gt;&lt;td&gt;3&lt;/td&gt;&lt;td&gt;N&lt;/td&gt;&lt;td&gt; &lt;/td&gt;&lt;td&gt;&lt;/td&gt;&lt;/tr&gt;</v>
      </c>
      <c r="Q2959" s="106" t="str">
        <f>IF(PayItems[[#This Row],[Date Added / Modified]]&gt;0,TEXT(PayItems[[#This Row],[Date Added / Modified]],"m/d/yyy"),"")</f>
        <v/>
      </c>
    </row>
    <row r="2960" spans="1:17" x14ac:dyDescent="0.3">
      <c r="A2960" s="6" t="s">
        <v>6143</v>
      </c>
      <c r="B2960" s="6" t="s">
        <v>6140</v>
      </c>
      <c r="C2960" s="6" t="s">
        <v>109</v>
      </c>
      <c r="D2960" s="6" t="s">
        <v>6141</v>
      </c>
      <c r="E2960" s="8" t="s">
        <v>62</v>
      </c>
      <c r="F2960" s="8">
        <v>0</v>
      </c>
      <c r="G2960" s="8">
        <v>3</v>
      </c>
      <c r="H2960" s="6" t="s">
        <v>344</v>
      </c>
      <c r="I2960" s="184" t="s">
        <v>11392</v>
      </c>
      <c r="J2960" s="184" t="s">
        <v>11392</v>
      </c>
      <c r="K2960" s="184" t="s">
        <v>11391</v>
      </c>
      <c r="L2960" s="8">
        <v>14</v>
      </c>
      <c r="M2960" s="116"/>
      <c r="P29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&lt;tr&gt;&lt;td&gt;62511-2000&lt;/td&gt;&lt;td&gt;Seeding, hydraulic method&lt;/td&gt;&lt;td&gt;m2&lt;/td&gt;&lt;td&gt;SEEDING, HYDRAULIC METHOD&lt;/td&gt;&lt;td&gt;SQYD&lt;/td&gt;&lt;td&gt;0&lt;/td&gt;&lt;td&gt;3&lt;/td&gt;&lt;td&gt;N&lt;/td&gt;&lt;td&gt; &lt;/td&gt;&lt;td&gt;&lt;/td&gt;&lt;/tr&gt;</v>
      </c>
      <c r="Q2960" s="106" t="str">
        <f>IF(PayItems[[#This Row],[Date Added / Modified]]&gt;0,TEXT(PayItems[[#This Row],[Date Added / Modified]],"m/d/yyy"),"")</f>
        <v/>
      </c>
    </row>
    <row r="2961" spans="1:17" x14ac:dyDescent="0.3">
      <c r="A2961" s="6" t="s">
        <v>6144</v>
      </c>
      <c r="B2961" s="8" t="s">
        <v>6140</v>
      </c>
      <c r="C2961" s="6" t="s">
        <v>111</v>
      </c>
      <c r="D2961" s="8" t="s">
        <v>6141</v>
      </c>
      <c r="E2961" s="8" t="s">
        <v>64</v>
      </c>
      <c r="F2961" s="8">
        <v>0</v>
      </c>
      <c r="G2961" s="8">
        <v>3</v>
      </c>
      <c r="H2961" s="6" t="s">
        <v>344</v>
      </c>
      <c r="I2961" s="184" t="s">
        <v>11392</v>
      </c>
      <c r="J2961" s="184" t="s">
        <v>11392</v>
      </c>
      <c r="K2961" s="184" t="s">
        <v>11391</v>
      </c>
      <c r="L2961" s="8">
        <v>14</v>
      </c>
      <c r="M2961" s="116"/>
      <c r="P29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&lt;tr&gt;&lt;td&gt;62512-1000&lt;/td&gt;&lt;td&gt;Seeding, hydraulic method&lt;/td&gt;&lt;td&gt;slry&lt;/td&gt;&lt;td&gt;SEEDING, HYDRAULIC METHOD&lt;/td&gt;&lt;td&gt;SLRY&lt;/td&gt;&lt;td&gt;0&lt;/td&gt;&lt;td&gt;3&lt;/td&gt;&lt;td&gt;N&lt;/td&gt;&lt;td&gt; &lt;/td&gt;&lt;td&gt;&lt;/td&gt;&lt;/tr&gt;</v>
      </c>
      <c r="Q2961" s="106" t="str">
        <f>IF(PayItems[[#This Row],[Date Added / Modified]]&gt;0,TEXT(PayItems[[#This Row],[Date Added / Modified]],"m/d/yyy"),"")</f>
        <v/>
      </c>
    </row>
    <row r="2962" spans="1:17" x14ac:dyDescent="0.3">
      <c r="A2962" s="6" t="s">
        <v>6145</v>
      </c>
      <c r="B2962" s="6" t="s">
        <v>6146</v>
      </c>
      <c r="C2962" s="6" t="s">
        <v>108</v>
      </c>
      <c r="D2962" s="6" t="s">
        <v>6147</v>
      </c>
      <c r="E2962" s="8" t="s">
        <v>61</v>
      </c>
      <c r="F2962" s="8">
        <v>1</v>
      </c>
      <c r="G2962" s="8">
        <v>3</v>
      </c>
      <c r="H2962" s="6" t="s">
        <v>344</v>
      </c>
      <c r="I2962" s="184" t="s">
        <v>11392</v>
      </c>
      <c r="J2962" s="184" t="s">
        <v>11392</v>
      </c>
      <c r="K2962" s="184" t="s">
        <v>11391</v>
      </c>
      <c r="L2962" s="8">
        <v>14</v>
      </c>
      <c r="M2962" s="116"/>
      <c r="P29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&lt;tr&gt;&lt;td&gt;62515-1000&lt;/td&gt;&lt;td&gt;Mulching, dry method&lt;/td&gt;&lt;td&gt;ha&lt;/td&gt;&lt;td&gt;MULCHING, DRY METHOD&lt;/td&gt;&lt;td&gt;ACRE&lt;/td&gt;&lt;td&gt;1&lt;/td&gt;&lt;td&gt;3&lt;/td&gt;&lt;td&gt;N&lt;/td&gt;&lt;td&gt; &lt;/td&gt;&lt;td&gt;&lt;/td&gt;&lt;/tr&gt;</v>
      </c>
      <c r="Q2962" s="106" t="str">
        <f>IF(PayItems[[#This Row],[Date Added / Modified]]&gt;0,TEXT(PayItems[[#This Row],[Date Added / Modified]],"m/d/yyy"),"")</f>
        <v/>
      </c>
    </row>
    <row r="2963" spans="1:17" x14ac:dyDescent="0.3">
      <c r="A2963" s="6" t="s">
        <v>6148</v>
      </c>
      <c r="B2963" s="6" t="s">
        <v>6149</v>
      </c>
      <c r="C2963" s="6" t="s">
        <v>108</v>
      </c>
      <c r="D2963" s="6" t="s">
        <v>6150</v>
      </c>
      <c r="E2963" s="8" t="s">
        <v>61</v>
      </c>
      <c r="F2963" s="8">
        <v>1</v>
      </c>
      <c r="G2963" s="8">
        <v>3</v>
      </c>
      <c r="H2963" s="6" t="s">
        <v>344</v>
      </c>
      <c r="I2963" s="184" t="s">
        <v>11392</v>
      </c>
      <c r="J2963" s="184" t="s">
        <v>11392</v>
      </c>
      <c r="K2963" s="184" t="s">
        <v>11391</v>
      </c>
      <c r="L2963" s="8">
        <v>14</v>
      </c>
      <c r="M2963" s="116"/>
      <c r="P29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&lt;tr&gt;&lt;td&gt;62515-2000&lt;/td&gt;&lt;td&gt;Mulching, hydraulic method&lt;/td&gt;&lt;td&gt;ha&lt;/td&gt;&lt;td&gt;MULCHING, HYDRAULIC METHOD&lt;/td&gt;&lt;td&gt;ACRE&lt;/td&gt;&lt;td&gt;1&lt;/td&gt;&lt;td&gt;3&lt;/td&gt;&lt;td&gt;N&lt;/td&gt;&lt;td&gt; &lt;/td&gt;&lt;td&gt;&lt;/td&gt;&lt;/tr&gt;</v>
      </c>
      <c r="Q2963" s="106" t="str">
        <f>IF(PayItems[[#This Row],[Date Added / Modified]]&gt;0,TEXT(PayItems[[#This Row],[Date Added / Modified]],"m/d/yyy"),"")</f>
        <v/>
      </c>
    </row>
    <row r="2964" spans="1:17" x14ac:dyDescent="0.3">
      <c r="A2964" s="6" t="s">
        <v>6151</v>
      </c>
      <c r="B2964" s="6" t="s">
        <v>6152</v>
      </c>
      <c r="C2964" s="6" t="s">
        <v>108</v>
      </c>
      <c r="D2964" s="6" t="s">
        <v>6153</v>
      </c>
      <c r="E2964" s="8" t="s">
        <v>61</v>
      </c>
      <c r="F2964" s="8">
        <v>1</v>
      </c>
      <c r="G2964" s="8">
        <v>3</v>
      </c>
      <c r="H2964" s="6" t="s">
        <v>344</v>
      </c>
      <c r="I2964" s="184" t="s">
        <v>11392</v>
      </c>
      <c r="J2964" s="184" t="s">
        <v>11392</v>
      </c>
      <c r="K2964" s="184" t="s">
        <v>11391</v>
      </c>
      <c r="L2964" s="8">
        <v>14</v>
      </c>
      <c r="M2964" s="116"/>
      <c r="P29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&lt;tr&gt;&lt;td&gt;62515-3000&lt;/td&gt;&lt;td&gt;Mulching, hydraulic method, bonded fiber matrix&lt;/td&gt;&lt;td&gt;ha&lt;/td&gt;&lt;td&gt;MULCHING, HYDRAULIC METHOD, BONDED FIBER MATRIX&lt;/td&gt;&lt;td&gt;ACRE&lt;/td&gt;&lt;td&gt;1&lt;/td&gt;&lt;td&gt;3&lt;/td&gt;&lt;td&gt;N&lt;/td&gt;&lt;td&gt; &lt;/td&gt;&lt;td&gt;&lt;/td&gt;&lt;/tr&gt;</v>
      </c>
      <c r="Q2964" s="106" t="str">
        <f>IF(PayItems[[#This Row],[Date Added / Modified]]&gt;0,TEXT(PayItems[[#This Row],[Date Added / Modified]],"m/d/yyy"),"")</f>
        <v/>
      </c>
    </row>
    <row r="2965" spans="1:17" x14ac:dyDescent="0.3">
      <c r="A2965" s="6" t="s">
        <v>6154</v>
      </c>
      <c r="B2965" s="6" t="s">
        <v>6155</v>
      </c>
      <c r="C2965" s="6" t="s">
        <v>108</v>
      </c>
      <c r="D2965" s="6" t="s">
        <v>6156</v>
      </c>
      <c r="E2965" s="8" t="s">
        <v>61</v>
      </c>
      <c r="F2965" s="8">
        <v>1</v>
      </c>
      <c r="G2965" s="8">
        <v>3</v>
      </c>
      <c r="H2965" s="6" t="s">
        <v>344</v>
      </c>
      <c r="I2965" s="184" t="s">
        <v>11392</v>
      </c>
      <c r="J2965" s="184" t="s">
        <v>11392</v>
      </c>
      <c r="K2965" s="184" t="s">
        <v>11391</v>
      </c>
      <c r="L2965" s="8">
        <v>14</v>
      </c>
      <c r="M2965" s="116"/>
      <c r="P29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&lt;tr&gt;&lt;td&gt;62515-4000&lt;/td&gt;&lt;td&gt;Mulching, hand method&lt;/td&gt;&lt;td&gt;ha&lt;/td&gt;&lt;td&gt;MULCHING, HAND METHOD&lt;/td&gt;&lt;td&gt;ACRE&lt;/td&gt;&lt;td&gt;1&lt;/td&gt;&lt;td&gt;3&lt;/td&gt;&lt;td&gt;N&lt;/td&gt;&lt;td&gt; &lt;/td&gt;&lt;td&gt;&lt;/td&gt;&lt;/tr&gt;</v>
      </c>
      <c r="Q2965" s="106" t="str">
        <f>IF(PayItems[[#This Row],[Date Added / Modified]]&gt;0,TEXT(PayItems[[#This Row],[Date Added / Modified]],"m/d/yyy"),"")</f>
        <v/>
      </c>
    </row>
    <row r="2966" spans="1:17" x14ac:dyDescent="0.3">
      <c r="A2966" s="6" t="s">
        <v>6157</v>
      </c>
      <c r="B2966" s="6" t="s">
        <v>6146</v>
      </c>
      <c r="C2966" s="6" t="s">
        <v>109</v>
      </c>
      <c r="D2966" s="6" t="s">
        <v>6147</v>
      </c>
      <c r="E2966" s="8" t="s">
        <v>62</v>
      </c>
      <c r="F2966" s="8">
        <v>0</v>
      </c>
      <c r="G2966" s="8">
        <v>3</v>
      </c>
      <c r="H2966" s="6" t="s">
        <v>344</v>
      </c>
      <c r="I2966" s="184" t="s">
        <v>11392</v>
      </c>
      <c r="J2966" s="184" t="s">
        <v>11392</v>
      </c>
      <c r="K2966" s="184" t="s">
        <v>11391</v>
      </c>
      <c r="L2966" s="8">
        <v>14</v>
      </c>
      <c r="M2966" s="116"/>
      <c r="P29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&lt;tr&gt;&lt;td&gt;62516-1000&lt;/td&gt;&lt;td&gt;Mulching, dry method&lt;/td&gt;&lt;td&gt;m2&lt;/td&gt;&lt;td&gt;MULCHING, DRY METHOD&lt;/td&gt;&lt;td&gt;SQYD&lt;/td&gt;&lt;td&gt;0&lt;/td&gt;&lt;td&gt;3&lt;/td&gt;&lt;td&gt;N&lt;/td&gt;&lt;td&gt; &lt;/td&gt;&lt;td&gt;&lt;/td&gt;&lt;/tr&gt;</v>
      </c>
      <c r="Q2966" s="106" t="str">
        <f>IF(PayItems[[#This Row],[Date Added / Modified]]&gt;0,TEXT(PayItems[[#This Row],[Date Added / Modified]],"m/d/yyy"),"")</f>
        <v/>
      </c>
    </row>
    <row r="2967" spans="1:17" x14ac:dyDescent="0.3">
      <c r="A2967" s="6" t="s">
        <v>6158</v>
      </c>
      <c r="B2967" s="6" t="s">
        <v>6149</v>
      </c>
      <c r="C2967" s="6" t="s">
        <v>109</v>
      </c>
      <c r="D2967" s="6" t="s">
        <v>6150</v>
      </c>
      <c r="E2967" s="8" t="s">
        <v>62</v>
      </c>
      <c r="F2967" s="8">
        <v>0</v>
      </c>
      <c r="G2967" s="8">
        <v>3</v>
      </c>
      <c r="H2967" s="6" t="s">
        <v>344</v>
      </c>
      <c r="I2967" s="184" t="s">
        <v>11392</v>
      </c>
      <c r="J2967" s="184" t="s">
        <v>11392</v>
      </c>
      <c r="K2967" s="184" t="s">
        <v>11391</v>
      </c>
      <c r="L2967" s="8">
        <v>14</v>
      </c>
      <c r="M2967" s="116"/>
      <c r="P29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&lt;tr&gt;&lt;td&gt;62516-2000&lt;/td&gt;&lt;td&gt;Mulching, hydraulic method&lt;/td&gt;&lt;td&gt;m2&lt;/td&gt;&lt;td&gt;MULCHING, HYDRAULIC METHOD&lt;/td&gt;&lt;td&gt;SQYD&lt;/td&gt;&lt;td&gt;0&lt;/td&gt;&lt;td&gt;3&lt;/td&gt;&lt;td&gt;N&lt;/td&gt;&lt;td&gt; &lt;/td&gt;&lt;td&gt;&lt;/td&gt;&lt;/tr&gt;</v>
      </c>
      <c r="Q2967" s="106" t="str">
        <f>IF(PayItems[[#This Row],[Date Added / Modified]]&gt;0,TEXT(PayItems[[#This Row],[Date Added / Modified]],"m/d/yyy"),"")</f>
        <v/>
      </c>
    </row>
    <row r="2968" spans="1:17" x14ac:dyDescent="0.3">
      <c r="A2968" s="6" t="s">
        <v>6159</v>
      </c>
      <c r="B2968" s="6" t="s">
        <v>6152</v>
      </c>
      <c r="C2968" s="6" t="s">
        <v>109</v>
      </c>
      <c r="D2968" s="6" t="s">
        <v>6153</v>
      </c>
      <c r="E2968" s="8" t="s">
        <v>62</v>
      </c>
      <c r="F2968" s="8">
        <v>0</v>
      </c>
      <c r="G2968" s="8">
        <v>3</v>
      </c>
      <c r="H2968" s="6" t="s">
        <v>344</v>
      </c>
      <c r="I2968" s="184" t="s">
        <v>11392</v>
      </c>
      <c r="J2968" s="184" t="s">
        <v>11392</v>
      </c>
      <c r="K2968" s="184" t="s">
        <v>11391</v>
      </c>
      <c r="L2968" s="8">
        <v>14</v>
      </c>
      <c r="M2968" s="116"/>
      <c r="P29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&lt;tr&gt;&lt;td&gt;62516-3000&lt;/td&gt;&lt;td&gt;Mulching, hydraulic method, bonded fiber matrix&lt;/td&gt;&lt;td&gt;m2&lt;/td&gt;&lt;td&gt;MULCHING, HYDRAULIC METHOD, BONDED FIBER MATRIX&lt;/td&gt;&lt;td&gt;SQYD&lt;/td&gt;&lt;td&gt;0&lt;/td&gt;&lt;td&gt;3&lt;/td&gt;&lt;td&gt;N&lt;/td&gt;&lt;td&gt; &lt;/td&gt;&lt;td&gt;&lt;/td&gt;&lt;/tr&gt;</v>
      </c>
      <c r="Q2968" s="106" t="str">
        <f>IF(PayItems[[#This Row],[Date Added / Modified]]&gt;0,TEXT(PayItems[[#This Row],[Date Added / Modified]],"m/d/yyy"),"")</f>
        <v/>
      </c>
    </row>
    <row r="2969" spans="1:17" x14ac:dyDescent="0.3">
      <c r="A2969" s="6" t="s">
        <v>6160</v>
      </c>
      <c r="B2969" s="6" t="s">
        <v>6155</v>
      </c>
      <c r="C2969" s="6" t="s">
        <v>109</v>
      </c>
      <c r="D2969" s="6" t="s">
        <v>6156</v>
      </c>
      <c r="E2969" s="8" t="s">
        <v>62</v>
      </c>
      <c r="F2969" s="8">
        <v>0</v>
      </c>
      <c r="G2969" s="8">
        <v>3</v>
      </c>
      <c r="H2969" s="6" t="s">
        <v>344</v>
      </c>
      <c r="I2969" s="184" t="s">
        <v>11392</v>
      </c>
      <c r="J2969" s="184" t="s">
        <v>11392</v>
      </c>
      <c r="K2969" s="184" t="s">
        <v>11391</v>
      </c>
      <c r="L2969" s="8">
        <v>14</v>
      </c>
      <c r="M2969" s="116"/>
      <c r="P29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&lt;tr&gt;&lt;td&gt;62516-4000&lt;/td&gt;&lt;td&gt;Mulching, hand method&lt;/td&gt;&lt;td&gt;m2&lt;/td&gt;&lt;td&gt;MULCHING, HAND METHOD&lt;/td&gt;&lt;td&gt;SQYD&lt;/td&gt;&lt;td&gt;0&lt;/td&gt;&lt;td&gt;3&lt;/td&gt;&lt;td&gt;N&lt;/td&gt;&lt;td&gt; &lt;/td&gt;&lt;td&gt;&lt;/td&gt;&lt;/tr&gt;</v>
      </c>
      <c r="Q2969" s="106" t="str">
        <f>IF(PayItems[[#This Row],[Date Added / Modified]]&gt;0,TEXT(PayItems[[#This Row],[Date Added / Modified]],"m/d/yyy"),"")</f>
        <v/>
      </c>
    </row>
    <row r="2970" spans="1:17" x14ac:dyDescent="0.3">
      <c r="A2970" s="6" t="s">
        <v>6161</v>
      </c>
      <c r="B2970" s="8" t="s">
        <v>6149</v>
      </c>
      <c r="C2970" s="6" t="s">
        <v>111</v>
      </c>
      <c r="D2970" s="8" t="s">
        <v>6150</v>
      </c>
      <c r="E2970" s="8" t="s">
        <v>64</v>
      </c>
      <c r="F2970" s="8">
        <v>0</v>
      </c>
      <c r="G2970" s="8">
        <v>3</v>
      </c>
      <c r="H2970" s="6" t="s">
        <v>344</v>
      </c>
      <c r="I2970" s="184" t="s">
        <v>11392</v>
      </c>
      <c r="J2970" s="184" t="s">
        <v>11392</v>
      </c>
      <c r="K2970" s="184" t="s">
        <v>11391</v>
      </c>
      <c r="L2970" s="8">
        <v>14</v>
      </c>
      <c r="M2970" s="116"/>
      <c r="P29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&lt;tr&gt;&lt;td&gt;62517-1000&lt;/td&gt;&lt;td&gt;Mulching, hydraulic method&lt;/td&gt;&lt;td&gt;slry&lt;/td&gt;&lt;td&gt;MULCHING, HYDRAULIC METHOD&lt;/td&gt;&lt;td&gt;SLRY&lt;/td&gt;&lt;td&gt;0&lt;/td&gt;&lt;td&gt;3&lt;/td&gt;&lt;td&gt;N&lt;/td&gt;&lt;td&gt; &lt;/td&gt;&lt;td&gt;&lt;/td&gt;&lt;/tr&gt;</v>
      </c>
      <c r="Q2970" s="106" t="str">
        <f>IF(PayItems[[#This Row],[Date Added / Modified]]&gt;0,TEXT(PayItems[[#This Row],[Date Added / Modified]],"m/d/yyy"),"")</f>
        <v/>
      </c>
    </row>
    <row r="2971" spans="1:17" x14ac:dyDescent="0.3">
      <c r="A2971" s="6" t="s">
        <v>6162</v>
      </c>
      <c r="B2971" s="6" t="s">
        <v>6163</v>
      </c>
      <c r="C2971" s="6" t="s">
        <v>108</v>
      </c>
      <c r="D2971" s="6" t="s">
        <v>6164</v>
      </c>
      <c r="E2971" s="8" t="s">
        <v>61</v>
      </c>
      <c r="F2971" s="8">
        <v>1</v>
      </c>
      <c r="G2971" s="8">
        <v>3</v>
      </c>
      <c r="H2971" s="6" t="s">
        <v>344</v>
      </c>
      <c r="I2971" s="184" t="s">
        <v>11392</v>
      </c>
      <c r="J2971" s="184" t="s">
        <v>11392</v>
      </c>
      <c r="K2971" s="184" t="s">
        <v>11391</v>
      </c>
      <c r="L2971" s="8">
        <v>14</v>
      </c>
      <c r="M2971" s="116"/>
      <c r="P29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&lt;tr&gt;&lt;td&gt;62520-0000&lt;/td&gt;&lt;td&gt;Fertilizer&lt;/td&gt;&lt;td&gt;ha&lt;/td&gt;&lt;td&gt;FERTILIZER&lt;/td&gt;&lt;td&gt;ACRE&lt;/td&gt;&lt;td&gt;1&lt;/td&gt;&lt;td&gt;3&lt;/td&gt;&lt;td&gt;N&lt;/td&gt;&lt;td&gt; &lt;/td&gt;&lt;td&gt;&lt;/td&gt;&lt;/tr&gt;</v>
      </c>
      <c r="Q2971" s="106" t="str">
        <f>IF(PayItems[[#This Row],[Date Added / Modified]]&gt;0,TEXT(PayItems[[#This Row],[Date Added / Modified]],"m/d/yyy"),"")</f>
        <v/>
      </c>
    </row>
    <row r="2972" spans="1:17" x14ac:dyDescent="0.3">
      <c r="A2972" s="6" t="s">
        <v>6165</v>
      </c>
      <c r="B2972" s="6" t="s">
        <v>6163</v>
      </c>
      <c r="C2972" s="6" t="s">
        <v>124</v>
      </c>
      <c r="D2972" s="6" t="s">
        <v>6164</v>
      </c>
      <c r="E2972" s="8" t="s">
        <v>66</v>
      </c>
      <c r="F2972" s="8">
        <v>0</v>
      </c>
      <c r="G2972" s="8">
        <v>3</v>
      </c>
      <c r="H2972" s="6" t="s">
        <v>344</v>
      </c>
      <c r="I2972" s="184" t="s">
        <v>11392</v>
      </c>
      <c r="J2972" s="184" t="s">
        <v>11392</v>
      </c>
      <c r="K2972" s="184" t="s">
        <v>11391</v>
      </c>
      <c r="L2972" s="8">
        <v>14</v>
      </c>
      <c r="M2972" s="116"/>
      <c r="P29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&lt;tr&gt;&lt;td&gt;62521-0000&lt;/td&gt;&lt;td&gt;Fertilizer&lt;/td&gt;&lt;td&gt;t&lt;/td&gt;&lt;td&gt;FERTILIZER&lt;/td&gt;&lt;td&gt;TON&lt;/td&gt;&lt;td&gt;0&lt;/td&gt;&lt;td&gt;3&lt;/td&gt;&lt;td&gt;N&lt;/td&gt;&lt;td&gt; &lt;/td&gt;&lt;td&gt;&lt;/td&gt;&lt;/tr&gt;</v>
      </c>
      <c r="Q2972" s="106" t="str">
        <f>IF(PayItems[[#This Row],[Date Added / Modified]]&gt;0,TEXT(PayItems[[#This Row],[Date Added / Modified]],"m/d/yyy"),"")</f>
        <v/>
      </c>
    </row>
    <row r="2973" spans="1:17" x14ac:dyDescent="0.3">
      <c r="A2973" s="6" t="s">
        <v>6166</v>
      </c>
      <c r="B2973" s="6" t="s">
        <v>6167</v>
      </c>
      <c r="C2973" s="6" t="s">
        <v>113</v>
      </c>
      <c r="D2973" s="6" t="s">
        <v>6168</v>
      </c>
      <c r="E2973" s="8" t="s">
        <v>55</v>
      </c>
      <c r="F2973" s="8">
        <v>0</v>
      </c>
      <c r="G2973" s="8">
        <v>3</v>
      </c>
      <c r="H2973" s="6" t="s">
        <v>344</v>
      </c>
      <c r="I2973" s="184" t="s">
        <v>11392</v>
      </c>
      <c r="J2973" s="184" t="s">
        <v>11392</v>
      </c>
      <c r="K2973" s="184" t="s">
        <v>11391</v>
      </c>
      <c r="L2973" s="8">
        <v>14</v>
      </c>
      <c r="M2973" s="116"/>
      <c r="P29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&lt;tr&gt;&lt;td&gt;62525-0000&lt;/td&gt;&lt;td&gt;Water&lt;/td&gt;&lt;td&gt;m3&lt;/td&gt;&lt;td&gt;WATER&lt;/td&gt;&lt;td&gt;MGAL&lt;/td&gt;&lt;td&gt;0&lt;/td&gt;&lt;td&gt;3&lt;/td&gt;&lt;td&gt;N&lt;/td&gt;&lt;td&gt; &lt;/td&gt;&lt;td&gt;&lt;/td&gt;&lt;/tr&gt;</v>
      </c>
      <c r="Q2973" s="106" t="str">
        <f>IF(PayItems[[#This Row],[Date Added / Modified]]&gt;0,TEXT(PayItems[[#This Row],[Date Added / Modified]],"m/d/yyy"),"")</f>
        <v/>
      </c>
    </row>
    <row r="2974" spans="1:17" x14ac:dyDescent="0.3">
      <c r="A2974" s="6" t="s">
        <v>6171</v>
      </c>
      <c r="B2974" s="6" t="s">
        <v>6169</v>
      </c>
      <c r="C2974" s="6" t="s">
        <v>108</v>
      </c>
      <c r="D2974" s="6" t="s">
        <v>6170</v>
      </c>
      <c r="E2974" s="8" t="s">
        <v>61</v>
      </c>
      <c r="F2974" s="8">
        <v>1</v>
      </c>
      <c r="G2974" s="8">
        <v>3</v>
      </c>
      <c r="H2974" s="6" t="s">
        <v>344</v>
      </c>
      <c r="I2974" s="184" t="s">
        <v>11392</v>
      </c>
      <c r="J2974" s="184" t="s">
        <v>11392</v>
      </c>
      <c r="K2974" s="184" t="s">
        <v>11391</v>
      </c>
      <c r="L2974" s="8">
        <v>14</v>
      </c>
      <c r="M2974" s="116"/>
      <c r="P29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&lt;tr&gt;&lt;td&gt;62531-0000&lt;/td&gt;&lt;td&gt;Pesticide&lt;/td&gt;&lt;td&gt;ha&lt;/td&gt;&lt;td&gt;PESTICIDE&lt;/td&gt;&lt;td&gt;ACRE&lt;/td&gt;&lt;td&gt;1&lt;/td&gt;&lt;td&gt;3&lt;/td&gt;&lt;td&gt;N&lt;/td&gt;&lt;td&gt; &lt;/td&gt;&lt;td&gt;&lt;/td&gt;&lt;/tr&gt;</v>
      </c>
      <c r="Q2974" s="106" t="str">
        <f>IF(PayItems[[#This Row],[Date Added / Modified]]&gt;0,TEXT(PayItems[[#This Row],[Date Added / Modified]],"m/d/yyy"),"")</f>
        <v/>
      </c>
    </row>
    <row r="2975" spans="1:17" x14ac:dyDescent="0.3">
      <c r="A2975" s="6" t="s">
        <v>6172</v>
      </c>
      <c r="B2975" s="6" t="s">
        <v>6173</v>
      </c>
      <c r="C2975" s="6" t="s">
        <v>46</v>
      </c>
      <c r="D2975" s="6" t="s">
        <v>6174</v>
      </c>
      <c r="E2975" s="8" t="s">
        <v>67</v>
      </c>
      <c r="F2975" s="8">
        <v>0</v>
      </c>
      <c r="G2975" s="8">
        <v>3</v>
      </c>
      <c r="H2975" s="6" t="s">
        <v>344</v>
      </c>
      <c r="I2975" s="184" t="s">
        <v>11392</v>
      </c>
      <c r="J2975" s="184" t="s">
        <v>11392</v>
      </c>
      <c r="K2975" s="184" t="s">
        <v>11391</v>
      </c>
      <c r="L2975" s="8">
        <v>14</v>
      </c>
      <c r="M2975" s="116"/>
      <c r="P29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&lt;tr&gt;&lt;td&gt;62535-0000&lt;/td&gt;&lt;td&gt;Herbicide&lt;/td&gt;&lt;td&gt;L&lt;/td&gt;&lt;td&gt;HERBICIDE&lt;/td&gt;&lt;td&gt;GAL&lt;/td&gt;&lt;td&gt;0&lt;/td&gt;&lt;td&gt;3&lt;/td&gt;&lt;td&gt;N&lt;/td&gt;&lt;td&gt; &lt;/td&gt;&lt;td&gt;&lt;/td&gt;&lt;/tr&gt;</v>
      </c>
      <c r="Q2975" s="106" t="str">
        <f>IF(PayItems[[#This Row],[Date Added / Modified]]&gt;0,TEXT(PayItems[[#This Row],[Date Added / Modified]],"m/d/yyy"),"")</f>
        <v/>
      </c>
    </row>
    <row r="2976" spans="1:17" x14ac:dyDescent="0.3">
      <c r="A2976" s="6" t="s">
        <v>6177</v>
      </c>
      <c r="B2976" s="6" t="s">
        <v>6178</v>
      </c>
      <c r="C2976" s="6" t="s">
        <v>124</v>
      </c>
      <c r="D2976" s="6" t="s">
        <v>6179</v>
      </c>
      <c r="E2976" s="8" t="s">
        <v>66</v>
      </c>
      <c r="F2976" s="8">
        <v>0</v>
      </c>
      <c r="G2976" s="8">
        <v>3</v>
      </c>
      <c r="H2976" s="6" t="s">
        <v>344</v>
      </c>
      <c r="I2976" s="184" t="s">
        <v>11392</v>
      </c>
      <c r="J2976" s="184" t="s">
        <v>11392</v>
      </c>
      <c r="K2976" s="184" t="s">
        <v>11391</v>
      </c>
      <c r="L2976" s="8">
        <v>14</v>
      </c>
      <c r="M2976" s="116"/>
      <c r="P29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&lt;tr&gt;&lt;td&gt;62541-5000&lt;/td&gt;&lt;td&gt;Seeding supplements, lime&lt;/td&gt;&lt;td&gt;t&lt;/td&gt;&lt;td&gt;SEEDING SUPPLEMENTS, LIME&lt;/td&gt;&lt;td&gt;TON&lt;/td&gt;&lt;td&gt;0&lt;/td&gt;&lt;td&gt;3&lt;/td&gt;&lt;td&gt;N&lt;/td&gt;&lt;td&gt; &lt;/td&gt;&lt;td&gt;&lt;/td&gt;&lt;/tr&gt;</v>
      </c>
      <c r="Q2976" s="106" t="str">
        <f>IF(PayItems[[#This Row],[Date Added / Modified]]&gt;0,TEXT(PayItems[[#This Row],[Date Added / Modified]],"m/d/yyy"),"")</f>
        <v/>
      </c>
    </row>
    <row r="2977" spans="1:17" x14ac:dyDescent="0.3">
      <c r="A2977" s="6" t="s">
        <v>6180</v>
      </c>
      <c r="B2977" s="6" t="s">
        <v>6175</v>
      </c>
      <c r="C2977" s="6" t="s">
        <v>105</v>
      </c>
      <c r="D2977" s="6" t="s">
        <v>6176</v>
      </c>
      <c r="E2977" s="8" t="s">
        <v>30</v>
      </c>
      <c r="F2977" s="8">
        <v>0</v>
      </c>
      <c r="G2977" s="8">
        <v>3</v>
      </c>
      <c r="H2977" s="6" t="s">
        <v>344</v>
      </c>
      <c r="I2977" s="184" t="s">
        <v>11392</v>
      </c>
      <c r="J2977" s="184" t="s">
        <v>11392</v>
      </c>
      <c r="K2977" s="184" t="s">
        <v>11391</v>
      </c>
      <c r="L2977" s="8">
        <v>14</v>
      </c>
      <c r="M2977" s="116"/>
      <c r="N2977" s="143"/>
      <c r="P29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&lt;tr&gt;&lt;td&gt;62542-1000&lt;/td&gt;&lt;td&gt;Seeding supplements, seed&lt;/td&gt;&lt;td&gt;kg&lt;/td&gt;&lt;td&gt;SEEDING SUPPLEMENTS, SEED&lt;/td&gt;&lt;td&gt;LB&lt;/td&gt;&lt;td&gt;0&lt;/td&gt;&lt;td&gt;3&lt;/td&gt;&lt;td&gt;N&lt;/td&gt;&lt;td&gt; &lt;/td&gt;&lt;td&gt;&lt;/td&gt;&lt;/tr&gt;</v>
      </c>
      <c r="Q2977" s="106" t="str">
        <f>IF(PayItems[[#This Row],[Date Added / Modified]]&gt;0,TEXT(PayItems[[#This Row],[Date Added / Modified]],"m/d/yyy"),"")</f>
        <v/>
      </c>
    </row>
    <row r="2978" spans="1:17" x14ac:dyDescent="0.3">
      <c r="A2978" s="55" t="s">
        <v>11068</v>
      </c>
      <c r="B2978" s="56" t="s">
        <v>11069</v>
      </c>
      <c r="C2978" s="106" t="s">
        <v>108</v>
      </c>
      <c r="D2978" s="106" t="s">
        <v>11071</v>
      </c>
      <c r="E2978" s="45" t="s">
        <v>61</v>
      </c>
      <c r="F2978" s="104">
        <v>0</v>
      </c>
      <c r="G2978" s="104">
        <v>3</v>
      </c>
      <c r="H2978" s="88" t="s">
        <v>344</v>
      </c>
      <c r="I2978" s="184" t="s">
        <v>11392</v>
      </c>
      <c r="J2978" s="184" t="s">
        <v>11392</v>
      </c>
      <c r="K2978" s="184" t="s">
        <v>11391</v>
      </c>
      <c r="L2978" s="104">
        <v>14</v>
      </c>
      <c r="M2978" s="116">
        <v>43535</v>
      </c>
      <c r="N2978" s="106" t="s">
        <v>9977</v>
      </c>
      <c r="O2978" s="143"/>
      <c r="P297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&lt;tr&gt;&lt;td&gt;62550-2000&lt;/td&gt;&lt;td&gt;Biotic soil amendment, hydraulic method&lt;/td&gt;&lt;td&gt;ha&lt;/td&gt;&lt;td&gt;BIOTIC SOIL AMENDMENT, HYDRAULIC METHOD&lt;/td&gt;&lt;td&gt;ACRE&lt;/td&gt;&lt;td&gt;0&lt;/td&gt;&lt;td&gt;3&lt;/td&gt;&lt;td&gt;N&lt;/td&gt;&lt;td&gt;3/11/2019&lt;/td&gt;&lt;td&gt;&lt;/td&gt;&lt;/tr&gt;</v>
      </c>
      <c r="Q2978" s="106" t="str">
        <f>IF(PayItems[[#This Row],[Date Added / Modified]]&gt;0,TEXT(PayItems[[#This Row],[Date Added / Modified]],"m/d/yyy"),"")</f>
        <v>3/11/2019</v>
      </c>
    </row>
    <row r="2979" spans="1:17" x14ac:dyDescent="0.3">
      <c r="A2979" s="55" t="s">
        <v>11070</v>
      </c>
      <c r="B2979" s="56" t="s">
        <v>11069</v>
      </c>
      <c r="C2979" s="106" t="s">
        <v>109</v>
      </c>
      <c r="D2979" s="106" t="s">
        <v>11071</v>
      </c>
      <c r="E2979" s="45" t="s">
        <v>62</v>
      </c>
      <c r="F2979" s="104">
        <v>0</v>
      </c>
      <c r="G2979" s="104">
        <v>3</v>
      </c>
      <c r="H2979" s="88" t="s">
        <v>344</v>
      </c>
      <c r="I2979" s="184" t="s">
        <v>11392</v>
      </c>
      <c r="J2979" s="184" t="s">
        <v>11392</v>
      </c>
      <c r="K2979" s="184" t="s">
        <v>11391</v>
      </c>
      <c r="L2979" s="104">
        <v>14</v>
      </c>
      <c r="M2979" s="116">
        <v>43535</v>
      </c>
      <c r="N2979" s="106" t="s">
        <v>9977</v>
      </c>
      <c r="O2979" s="143"/>
      <c r="P297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&lt;tr&gt;&lt;td&gt;62551-2000&lt;/td&gt;&lt;td&gt;Biotic soil amendment, hydraulic method&lt;/td&gt;&lt;td&gt;m2&lt;/td&gt;&lt;td&gt;BIOTIC SOIL AMENDMENT, HYDRAULIC METHOD&lt;/td&gt;&lt;td&gt;SQYD&lt;/td&gt;&lt;td&gt;0&lt;/td&gt;&lt;td&gt;3&lt;/td&gt;&lt;td&gt;N&lt;/td&gt;&lt;td&gt;3/11/2019&lt;/td&gt;&lt;td&gt;&lt;/td&gt;&lt;/tr&gt;</v>
      </c>
      <c r="Q2979" s="106" t="str">
        <f>IF(PayItems[[#This Row],[Date Added / Modified]]&gt;0,TEXT(PayItems[[#This Row],[Date Added / Modified]],"m/d/yyy"),"")</f>
        <v>3/11/2019</v>
      </c>
    </row>
    <row r="2980" spans="1:17" x14ac:dyDescent="0.3">
      <c r="A2980" s="6" t="s">
        <v>6181</v>
      </c>
      <c r="B2980" s="8" t="s">
        <v>6182</v>
      </c>
      <c r="C2980" s="6" t="s">
        <v>6</v>
      </c>
      <c r="D2980" s="8" t="s">
        <v>6183</v>
      </c>
      <c r="E2980" s="8" t="s">
        <v>59</v>
      </c>
      <c r="F2980" s="8">
        <v>0</v>
      </c>
      <c r="G2980" s="8">
        <v>3</v>
      </c>
      <c r="H2980" s="6" t="s">
        <v>344</v>
      </c>
      <c r="I2980" s="184" t="s">
        <v>11392</v>
      </c>
      <c r="J2980" s="184" t="s">
        <v>11392</v>
      </c>
      <c r="K2980" s="184" t="s">
        <v>11391</v>
      </c>
      <c r="L2980" s="8">
        <v>14</v>
      </c>
      <c r="M2980" s="116"/>
      <c r="P29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&lt;tr&gt;&lt;td&gt;62601-0100&lt;/td&gt;&lt;td&gt;Acer rubrum, red maple, 35mm - 50mm caliper, balled and burlapped&lt;/td&gt;&lt;td&gt;Each&lt;/td&gt;&lt;td&gt;ACER RUBRUM, RED MAPLE, 1 1/2-INCH TO 2-INCH CALIPER, BALLED AND BURLAPPED&lt;/td&gt;&lt;td&gt;EACH&lt;/td&gt;&lt;td&gt;0&lt;/td&gt;&lt;td&gt;3&lt;/td&gt;&lt;td&gt;N&lt;/td&gt;&lt;td&gt; &lt;/td&gt;&lt;td&gt;&lt;/td&gt;&lt;/tr&gt;</v>
      </c>
      <c r="Q2980" s="106" t="str">
        <f>IF(PayItems[[#This Row],[Date Added / Modified]]&gt;0,TEXT(PayItems[[#This Row],[Date Added / Modified]],"m/d/yyy"),"")</f>
        <v/>
      </c>
    </row>
    <row r="2981" spans="1:17" x14ac:dyDescent="0.3">
      <c r="A2981" s="6" t="s">
        <v>6184</v>
      </c>
      <c r="B2981" s="8" t="s">
        <v>6185</v>
      </c>
      <c r="C2981" s="6" t="s">
        <v>6</v>
      </c>
      <c r="D2981" s="8" t="s">
        <v>6186</v>
      </c>
      <c r="E2981" s="8" t="s">
        <v>59</v>
      </c>
      <c r="F2981" s="8">
        <v>0</v>
      </c>
      <c r="G2981" s="8">
        <v>3</v>
      </c>
      <c r="H2981" s="6" t="s">
        <v>344</v>
      </c>
      <c r="I2981" s="184" t="s">
        <v>11392</v>
      </c>
      <c r="J2981" s="184" t="s">
        <v>11392</v>
      </c>
      <c r="K2981" s="184" t="s">
        <v>11391</v>
      </c>
      <c r="L2981" s="8">
        <v>14</v>
      </c>
      <c r="M2981" s="116"/>
      <c r="P29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&lt;tr&gt;&lt;td&gt;62601-0150&lt;/td&gt;&lt;td&gt;Acer rubrum, red maple, 50mm - 65mm caliper, balled and burlapped&lt;/td&gt;&lt;td&gt;Each&lt;/td&gt;&lt;td&gt;ACER RUBRUM, RED MAPLE, 2-INCH TO 2 1/2-INCH CALIPER, BALLED AND BURLAPPED&lt;/td&gt;&lt;td&gt;EACH&lt;/td&gt;&lt;td&gt;0&lt;/td&gt;&lt;td&gt;3&lt;/td&gt;&lt;td&gt;N&lt;/td&gt;&lt;td&gt; &lt;/td&gt;&lt;td&gt;&lt;/td&gt;&lt;/tr&gt;</v>
      </c>
      <c r="Q2981" s="106" t="str">
        <f>IF(PayItems[[#This Row],[Date Added / Modified]]&gt;0,TEXT(PayItems[[#This Row],[Date Added / Modified]],"m/d/yyy"),"")</f>
        <v/>
      </c>
    </row>
    <row r="2982" spans="1:17" x14ac:dyDescent="0.3">
      <c r="A2982" s="6" t="s">
        <v>6187</v>
      </c>
      <c r="B2982" s="8" t="s">
        <v>6188</v>
      </c>
      <c r="C2982" s="6" t="s">
        <v>6</v>
      </c>
      <c r="D2982" s="8" t="s">
        <v>6189</v>
      </c>
      <c r="E2982" s="8" t="s">
        <v>59</v>
      </c>
      <c r="F2982" s="8">
        <v>0</v>
      </c>
      <c r="G2982" s="8">
        <v>3</v>
      </c>
      <c r="H2982" s="6" t="s">
        <v>344</v>
      </c>
      <c r="I2982" s="184" t="s">
        <v>11392</v>
      </c>
      <c r="J2982" s="184" t="s">
        <v>11392</v>
      </c>
      <c r="K2982" s="184" t="s">
        <v>11391</v>
      </c>
      <c r="L2982" s="8">
        <v>14</v>
      </c>
      <c r="M2982" s="116"/>
      <c r="P29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&lt;tr&gt;&lt;td&gt;62601-0200&lt;/td&gt;&lt;td&gt;Acer rubrum, red maple, 65mm - 80mm caliper, balled and burlapped&lt;/td&gt;&lt;td&gt;Each&lt;/td&gt;&lt;td&gt;ACER RUBRUM, RED MAPLE, 2 1/2-INCH TO 3 1/2-INCH CALIPER, BALLED AND BURLAPPED&lt;/td&gt;&lt;td&gt;EACH&lt;/td&gt;&lt;td&gt;0&lt;/td&gt;&lt;td&gt;3&lt;/td&gt;&lt;td&gt;N&lt;/td&gt;&lt;td&gt; &lt;/td&gt;&lt;td&gt;&lt;/td&gt;&lt;/tr&gt;</v>
      </c>
      <c r="Q2982" s="106" t="str">
        <f>IF(PayItems[[#This Row],[Date Added / Modified]]&gt;0,TEXT(PayItems[[#This Row],[Date Added / Modified]],"m/d/yyy"),"")</f>
        <v/>
      </c>
    </row>
    <row r="2983" spans="1:17" x14ac:dyDescent="0.3">
      <c r="A2983" s="6" t="s">
        <v>6190</v>
      </c>
      <c r="B2983" s="8" t="s">
        <v>6191</v>
      </c>
      <c r="C2983" s="6" t="s">
        <v>6</v>
      </c>
      <c r="D2983" s="8" t="s">
        <v>6192</v>
      </c>
      <c r="E2983" s="8" t="s">
        <v>59</v>
      </c>
      <c r="F2983" s="8">
        <v>0</v>
      </c>
      <c r="G2983" s="8">
        <v>3</v>
      </c>
      <c r="H2983" s="6" t="s">
        <v>344</v>
      </c>
      <c r="I2983" s="184" t="s">
        <v>11392</v>
      </c>
      <c r="J2983" s="184" t="s">
        <v>11392</v>
      </c>
      <c r="K2983" s="184" t="s">
        <v>11391</v>
      </c>
      <c r="L2983" s="8">
        <v>14</v>
      </c>
      <c r="M2983" s="116"/>
      <c r="P29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&lt;tr&gt;&lt;td&gt;62601-0250&lt;/td&gt;&lt;td&gt;Aronia melanocarpa, black chokeberry, 900mm - 1050mm height, balled and burlapped&lt;/td&gt;&lt;td&gt;Each&lt;/td&gt;&lt;td&gt;ARONIA MELANOCARPA, BLACK CHOKEBERRY, 36-INCH TO 42-INCH HEIGHT, BALLED AND BURLAPPED&lt;/td&gt;&lt;td&gt;EACH&lt;/td&gt;&lt;td&gt;0&lt;/td&gt;&lt;td&gt;3&lt;/td&gt;&lt;td&gt;N&lt;/td&gt;&lt;td&gt; &lt;/td&gt;&lt;td&gt;&lt;/td&gt;&lt;/tr&gt;</v>
      </c>
      <c r="Q2983" s="106" t="str">
        <f>IF(PayItems[[#This Row],[Date Added / Modified]]&gt;0,TEXT(PayItems[[#This Row],[Date Added / Modified]],"m/d/yyy"),"")</f>
        <v/>
      </c>
    </row>
    <row r="2984" spans="1:17" x14ac:dyDescent="0.3">
      <c r="A2984" s="6" t="s">
        <v>6193</v>
      </c>
      <c r="B2984" s="8" t="s">
        <v>6194</v>
      </c>
      <c r="C2984" s="6" t="s">
        <v>6</v>
      </c>
      <c r="D2984" s="8" t="s">
        <v>6195</v>
      </c>
      <c r="E2984" s="8" t="s">
        <v>59</v>
      </c>
      <c r="F2984" s="8">
        <v>0</v>
      </c>
      <c r="G2984" s="8">
        <v>3</v>
      </c>
      <c r="H2984" s="6" t="s">
        <v>344</v>
      </c>
      <c r="I2984" s="184" t="s">
        <v>11392</v>
      </c>
      <c r="J2984" s="184" t="s">
        <v>11392</v>
      </c>
      <c r="K2984" s="184" t="s">
        <v>11391</v>
      </c>
      <c r="L2984" s="8">
        <v>14</v>
      </c>
      <c r="M2984" s="116"/>
      <c r="P29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&lt;tr&gt;&lt;td&gt;62601-0270&lt;/td&gt;&lt;td&gt;Amelanchier alnifolia, serviceberry, 1 gallon&lt;/td&gt;&lt;td&gt;Each&lt;/td&gt;&lt;td&gt;AMELANCHIER ALNIFOLIA, SERVICEBERRY, 1 GALLON&lt;/td&gt;&lt;td&gt;EACH&lt;/td&gt;&lt;td&gt;0&lt;/td&gt;&lt;td&gt;3&lt;/td&gt;&lt;td&gt;N&lt;/td&gt;&lt;td&gt; &lt;/td&gt;&lt;td&gt;&lt;/td&gt;&lt;/tr&gt;</v>
      </c>
      <c r="Q2984" s="106" t="str">
        <f>IF(PayItems[[#This Row],[Date Added / Modified]]&gt;0,TEXT(PayItems[[#This Row],[Date Added / Modified]],"m/d/yyy"),"")</f>
        <v/>
      </c>
    </row>
    <row r="2985" spans="1:17" x14ac:dyDescent="0.3">
      <c r="A2985" s="6" t="s">
        <v>6196</v>
      </c>
      <c r="B2985" s="8" t="s">
        <v>6197</v>
      </c>
      <c r="C2985" s="6" t="s">
        <v>6</v>
      </c>
      <c r="D2985" s="8" t="s">
        <v>6198</v>
      </c>
      <c r="E2985" s="8" t="s">
        <v>59</v>
      </c>
      <c r="F2985" s="8">
        <v>0</v>
      </c>
      <c r="G2985" s="8">
        <v>3</v>
      </c>
      <c r="H2985" s="6" t="s">
        <v>344</v>
      </c>
      <c r="I2985" s="184" t="s">
        <v>11392</v>
      </c>
      <c r="J2985" s="184" t="s">
        <v>11392</v>
      </c>
      <c r="K2985" s="184" t="s">
        <v>11391</v>
      </c>
      <c r="L2985" s="8">
        <v>14</v>
      </c>
      <c r="M2985" s="116"/>
      <c r="P29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&lt;tr&gt;&lt;td&gt;62601-0300&lt;/td&gt;&lt;td&gt;Amelanchier canadensis, serviceberry, 450mm - 600mm height, balled and burlapped&lt;/td&gt;&lt;td&gt;Each&lt;/td&gt;&lt;td&gt;AMELANCHIER CANADENSIS, SERVICEBERRY, 18-INCH TO 24-INCH HEIGHT, BALLED AND BURLAPPED&lt;/td&gt;&lt;td&gt;EACH&lt;/td&gt;&lt;td&gt;0&lt;/td&gt;&lt;td&gt;3&lt;/td&gt;&lt;td&gt;N&lt;/td&gt;&lt;td&gt; &lt;/td&gt;&lt;td&gt;&lt;/td&gt;&lt;/tr&gt;</v>
      </c>
      <c r="Q2985" s="106" t="str">
        <f>IF(PayItems[[#This Row],[Date Added / Modified]]&gt;0,TEXT(PayItems[[#This Row],[Date Added / Modified]],"m/d/yyy"),"")</f>
        <v/>
      </c>
    </row>
    <row r="2986" spans="1:17" x14ac:dyDescent="0.3">
      <c r="A2986" s="6" t="s">
        <v>6199</v>
      </c>
      <c r="B2986" s="8" t="s">
        <v>6200</v>
      </c>
      <c r="C2986" s="6" t="s">
        <v>6</v>
      </c>
      <c r="D2986" s="8" t="s">
        <v>6201</v>
      </c>
      <c r="E2986" s="8" t="s">
        <v>59</v>
      </c>
      <c r="F2986" s="8">
        <v>0</v>
      </c>
      <c r="G2986" s="8">
        <v>3</v>
      </c>
      <c r="H2986" s="6" t="s">
        <v>344</v>
      </c>
      <c r="I2986" s="184" t="s">
        <v>11392</v>
      </c>
      <c r="J2986" s="184" t="s">
        <v>11392</v>
      </c>
      <c r="K2986" s="184" t="s">
        <v>11391</v>
      </c>
      <c r="L2986" s="8">
        <v>14</v>
      </c>
      <c r="M2986" s="116"/>
      <c r="P29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&lt;tr&gt;&lt;td&gt;62601-0350&lt;/td&gt;&lt;td&gt;Amelanchier canadensis, serviceberry, 600mm - 750mm height, balled and burlapped&lt;/td&gt;&lt;td&gt;Each&lt;/td&gt;&lt;td&gt;AMELANCHIER CANADENSIS, SERVICEBERRY, 24-INCH TO 30-INCH HEIGHT, BALLED AND BURLAPPED&lt;/td&gt;&lt;td&gt;EACH&lt;/td&gt;&lt;td&gt;0&lt;/td&gt;&lt;td&gt;3&lt;/td&gt;&lt;td&gt;N&lt;/td&gt;&lt;td&gt; &lt;/td&gt;&lt;td&gt;&lt;/td&gt;&lt;/tr&gt;</v>
      </c>
      <c r="Q2986" s="106" t="str">
        <f>IF(PayItems[[#This Row],[Date Added / Modified]]&gt;0,TEXT(PayItems[[#This Row],[Date Added / Modified]],"m/d/yyy"),"")</f>
        <v/>
      </c>
    </row>
    <row r="2987" spans="1:17" x14ac:dyDescent="0.3">
      <c r="A2987" s="6" t="s">
        <v>6202</v>
      </c>
      <c r="B2987" s="8" t="s">
        <v>6203</v>
      </c>
      <c r="C2987" s="6" t="s">
        <v>6</v>
      </c>
      <c r="D2987" s="8" t="s">
        <v>6204</v>
      </c>
      <c r="E2987" s="8" t="s">
        <v>59</v>
      </c>
      <c r="F2987" s="8">
        <v>0</v>
      </c>
      <c r="G2987" s="8">
        <v>3</v>
      </c>
      <c r="H2987" s="6" t="s">
        <v>344</v>
      </c>
      <c r="I2987" s="184" t="s">
        <v>11392</v>
      </c>
      <c r="J2987" s="184" t="s">
        <v>11392</v>
      </c>
      <c r="K2987" s="184" t="s">
        <v>11391</v>
      </c>
      <c r="L2987" s="8">
        <v>14</v>
      </c>
      <c r="M2987" s="116"/>
      <c r="P29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&lt;tr&gt;&lt;td&gt;62601-0400&lt;/td&gt;&lt;td&gt;Amelanchier canadensis, serviceberry, 1050mm - 1200mm height, balled and burlapped&lt;/td&gt;&lt;td&gt;Each&lt;/td&gt;&lt;td&gt;AMELANCHIER CANADENSIS, SERVICEBERRY, 42-INCH TO 48-INCH HEIGHT, BALLED AND BURLAPPED&lt;/td&gt;&lt;td&gt;EACH&lt;/td&gt;&lt;td&gt;0&lt;/td&gt;&lt;td&gt;3&lt;/td&gt;&lt;td&gt;N&lt;/td&gt;&lt;td&gt; &lt;/td&gt;&lt;td&gt;&lt;/td&gt;&lt;/tr&gt;</v>
      </c>
      <c r="Q2987" s="106" t="str">
        <f>IF(PayItems[[#This Row],[Date Added / Modified]]&gt;0,TEXT(PayItems[[#This Row],[Date Added / Modified]],"m/d/yyy"),"")</f>
        <v/>
      </c>
    </row>
    <row r="2988" spans="1:17" x14ac:dyDescent="0.3">
      <c r="A2988" s="6" t="s">
        <v>6205</v>
      </c>
      <c r="B2988" s="8" t="s">
        <v>6206</v>
      </c>
      <c r="C2988" s="6" t="s">
        <v>6</v>
      </c>
      <c r="D2988" s="8" t="s">
        <v>6207</v>
      </c>
      <c r="E2988" s="8" t="s">
        <v>59</v>
      </c>
      <c r="F2988" s="8">
        <v>0</v>
      </c>
      <c r="G2988" s="8">
        <v>3</v>
      </c>
      <c r="H2988" s="6" t="s">
        <v>344</v>
      </c>
      <c r="I2988" s="184" t="s">
        <v>11392</v>
      </c>
      <c r="J2988" s="184" t="s">
        <v>11392</v>
      </c>
      <c r="K2988" s="184" t="s">
        <v>11391</v>
      </c>
      <c r="L2988" s="8">
        <v>14</v>
      </c>
      <c r="M2988" s="116"/>
      <c r="P29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&lt;tr&gt;&lt;td&gt;62601-0450&lt;/td&gt;&lt;td&gt;Amelanchier canadensis, serviceberry, 1200mm - 1500mm height, balled and burlapped&lt;/td&gt;&lt;td&gt;Each&lt;/td&gt;&lt;td&gt;AMELANCHIER CANADENSIS, SERVICEBERRY, 48-INCH TO 60-INCH HEIGHT, BALLED AND BURLAPPED&lt;/td&gt;&lt;td&gt;EACH&lt;/td&gt;&lt;td&gt;0&lt;/td&gt;&lt;td&gt;3&lt;/td&gt;&lt;td&gt;N&lt;/td&gt;&lt;td&gt; &lt;/td&gt;&lt;td&gt;&lt;/td&gt;&lt;/tr&gt;</v>
      </c>
      <c r="Q2988" s="106" t="str">
        <f>IF(PayItems[[#This Row],[Date Added / Modified]]&gt;0,TEXT(PayItems[[#This Row],[Date Added / Modified]],"m/d/yyy"),"")</f>
        <v/>
      </c>
    </row>
    <row r="2989" spans="1:17" x14ac:dyDescent="0.3">
      <c r="A2989" s="6" t="s">
        <v>6208</v>
      </c>
      <c r="B2989" s="8" t="s">
        <v>6209</v>
      </c>
      <c r="C2989" s="6" t="s">
        <v>6</v>
      </c>
      <c r="D2989" s="8" t="s">
        <v>6210</v>
      </c>
      <c r="E2989" s="8" t="s">
        <v>59</v>
      </c>
      <c r="F2989" s="8">
        <v>0</v>
      </c>
      <c r="G2989" s="8">
        <v>3</v>
      </c>
      <c r="H2989" s="6" t="s">
        <v>344</v>
      </c>
      <c r="I2989" s="184" t="s">
        <v>11392</v>
      </c>
      <c r="J2989" s="184" t="s">
        <v>11392</v>
      </c>
      <c r="K2989" s="184" t="s">
        <v>11391</v>
      </c>
      <c r="L2989" s="8">
        <v>14</v>
      </c>
      <c r="M2989" s="116"/>
      <c r="P29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&lt;tr&gt;&lt;td&gt;62601-0500&lt;/td&gt;&lt;td&gt;Amelanchier canadensis, serviceberry, 1800mm - 2400mm height, balled and burlapped&lt;/td&gt;&lt;td&gt;Each&lt;/td&gt;&lt;td&gt;AMELANCHIER CANADENSIS, SERVICEBERRY, 6 FEET TO 8 FEET HEIGHT, BALLED AND BURLAPPED&lt;/td&gt;&lt;td&gt;EACH&lt;/td&gt;&lt;td&gt;0&lt;/td&gt;&lt;td&gt;3&lt;/td&gt;&lt;td&gt;N&lt;/td&gt;&lt;td&gt; &lt;/td&gt;&lt;td&gt;&lt;/td&gt;&lt;/tr&gt;</v>
      </c>
      <c r="Q2989" s="106" t="str">
        <f>IF(PayItems[[#This Row],[Date Added / Modified]]&gt;0,TEXT(PayItems[[#This Row],[Date Added / Modified]],"m/d/yyy"),"")</f>
        <v/>
      </c>
    </row>
    <row r="2990" spans="1:17" x14ac:dyDescent="0.3">
      <c r="A2990" s="6" t="s">
        <v>6211</v>
      </c>
      <c r="B2990" s="8" t="s">
        <v>6212</v>
      </c>
      <c r="C2990" s="6" t="s">
        <v>6</v>
      </c>
      <c r="D2990" s="8" t="s">
        <v>6213</v>
      </c>
      <c r="E2990" s="8" t="s">
        <v>59</v>
      </c>
      <c r="F2990" s="8">
        <v>0</v>
      </c>
      <c r="G2990" s="8">
        <v>3</v>
      </c>
      <c r="H2990" s="6" t="s">
        <v>344</v>
      </c>
      <c r="I2990" s="184" t="s">
        <v>11392</v>
      </c>
      <c r="J2990" s="184" t="s">
        <v>11392</v>
      </c>
      <c r="K2990" s="184" t="s">
        <v>11391</v>
      </c>
      <c r="L2990" s="8">
        <v>14</v>
      </c>
      <c r="M2990" s="116"/>
      <c r="P29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&lt;tr&gt;&lt;td&gt;62601-0550&lt;/td&gt;&lt;td&gt;Acer rubrum 'october glory', october glory red maple, 35mm - 50mm caliper, balled and burlapped&lt;/td&gt;&lt;td&gt;Each&lt;/td&gt;&lt;td&gt;ACER RUBRUM 'OCTOBER GLORY', OCTOBER GLORY RED MAPLE, 1 1/2-INCH TO 2-INCH CALIPER, BALLED AND BURLAPPED&lt;/td&gt;&lt;td&gt;EACH&lt;/td&gt;&lt;td&gt;0&lt;/td&gt;&lt;td&gt;3&lt;/td&gt;&lt;td&gt;N&lt;/td&gt;&lt;td&gt; &lt;/td&gt;&lt;td&gt;&lt;/td&gt;&lt;/tr&gt;</v>
      </c>
      <c r="Q2990" s="106" t="str">
        <f>IF(PayItems[[#This Row],[Date Added / Modified]]&gt;0,TEXT(PayItems[[#This Row],[Date Added / Modified]],"m/d/yyy"),"")</f>
        <v/>
      </c>
    </row>
    <row r="2991" spans="1:17" x14ac:dyDescent="0.3">
      <c r="A2991" s="6" t="s">
        <v>6214</v>
      </c>
      <c r="B2991" s="8" t="s">
        <v>6215</v>
      </c>
      <c r="C2991" s="6" t="s">
        <v>6</v>
      </c>
      <c r="D2991" s="8" t="s">
        <v>6216</v>
      </c>
      <c r="E2991" s="8" t="s">
        <v>59</v>
      </c>
      <c r="F2991" s="8">
        <v>0</v>
      </c>
      <c r="G2991" s="8">
        <v>3</v>
      </c>
      <c r="H2991" s="6" t="s">
        <v>344</v>
      </c>
      <c r="I2991" s="184" t="s">
        <v>11392</v>
      </c>
      <c r="J2991" s="184" t="s">
        <v>11392</v>
      </c>
      <c r="K2991" s="184" t="s">
        <v>11391</v>
      </c>
      <c r="L2991" s="8">
        <v>14</v>
      </c>
      <c r="M2991" s="116"/>
      <c r="P29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&lt;tr&gt;&lt;td&gt;62601-0600&lt;/td&gt;&lt;td&gt;Acer rubrum 'october glory', october glory red maple, 80mm - 100mm caliper, balled and burlapped&lt;/td&gt;&lt;td&gt;Each&lt;/td&gt;&lt;td&gt;ACER RUBRUM 'OCTOBER GLORY', OCTOBER GLORY RED MAPLE, 3 1/2-INCH TO 4-INCH CALIPER, BALLED AND BURLAPPED&lt;/td&gt;&lt;td&gt;EACH&lt;/td&gt;&lt;td&gt;0&lt;/td&gt;&lt;td&gt;3&lt;/td&gt;&lt;td&gt;N&lt;/td&gt;&lt;td&gt; &lt;/td&gt;&lt;td&gt;&lt;/td&gt;&lt;/tr&gt;</v>
      </c>
      <c r="Q2991" s="106" t="str">
        <f>IF(PayItems[[#This Row],[Date Added / Modified]]&gt;0,TEXT(PayItems[[#This Row],[Date Added / Modified]],"m/d/yyy"),"")</f>
        <v/>
      </c>
    </row>
    <row r="2992" spans="1:17" x14ac:dyDescent="0.3">
      <c r="A2992" s="6" t="s">
        <v>6217</v>
      </c>
      <c r="B2992" s="8" t="s">
        <v>6218</v>
      </c>
      <c r="C2992" s="6" t="s">
        <v>6</v>
      </c>
      <c r="D2992" s="8" t="s">
        <v>6219</v>
      </c>
      <c r="E2992" s="8" t="s">
        <v>59</v>
      </c>
      <c r="F2992" s="8">
        <v>0</v>
      </c>
      <c r="G2992" s="8">
        <v>3</v>
      </c>
      <c r="H2992" s="6" t="s">
        <v>344</v>
      </c>
      <c r="I2992" s="184" t="s">
        <v>11392</v>
      </c>
      <c r="J2992" s="184" t="s">
        <v>11392</v>
      </c>
      <c r="K2992" s="184" t="s">
        <v>11391</v>
      </c>
      <c r="L2992" s="8">
        <v>14</v>
      </c>
      <c r="M2992" s="116"/>
      <c r="P29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&lt;tr&gt;&lt;td&gt;62601-0650&lt;/td&gt;&lt;td&gt;Acer saccharum, sugar maple, 20mm - 35mm caliper, balled and burlapped&lt;/td&gt;&lt;td&gt;Each&lt;/td&gt;&lt;td&gt;ACER SACCHARUM, SUGAR MAPLE, 1-INCH TO 1 1/2-INCH CALIPER, BALLED AND BURLAPPED&lt;/td&gt;&lt;td&gt;EACH&lt;/td&gt;&lt;td&gt;0&lt;/td&gt;&lt;td&gt;3&lt;/td&gt;&lt;td&gt;N&lt;/td&gt;&lt;td&gt; &lt;/td&gt;&lt;td&gt;&lt;/td&gt;&lt;/tr&gt;</v>
      </c>
      <c r="Q2992" s="106" t="str">
        <f>IF(PayItems[[#This Row],[Date Added / Modified]]&gt;0,TEXT(PayItems[[#This Row],[Date Added / Modified]],"m/d/yyy"),"")</f>
        <v/>
      </c>
    </row>
    <row r="2993" spans="1:17" x14ac:dyDescent="0.3">
      <c r="A2993" s="6" t="s">
        <v>6220</v>
      </c>
      <c r="B2993" s="8" t="s">
        <v>6221</v>
      </c>
      <c r="C2993" s="6" t="s">
        <v>6</v>
      </c>
      <c r="D2993" s="45" t="s">
        <v>6222</v>
      </c>
      <c r="E2993" s="8" t="s">
        <v>59</v>
      </c>
      <c r="F2993" s="8">
        <v>0</v>
      </c>
      <c r="G2993" s="8">
        <v>3</v>
      </c>
      <c r="H2993" s="6" t="s">
        <v>344</v>
      </c>
      <c r="I2993" s="184" t="s">
        <v>11392</v>
      </c>
      <c r="J2993" s="184" t="s">
        <v>11392</v>
      </c>
      <c r="K2993" s="184" t="s">
        <v>11391</v>
      </c>
      <c r="L2993" s="8">
        <v>14</v>
      </c>
      <c r="M2993" s="116"/>
      <c r="P29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&lt;tr&gt;&lt;td&gt;62601-0700&lt;/td&gt;&lt;td&gt;Acer saccharum, sugar maple, 35mm - 50mm caliper, balled and burlapped&lt;/td&gt;&lt;td&gt;Each&lt;/td&gt;&lt;td&gt;ACER SACCHARUM, SUGAR MAPLE, 1 1/2-INCH TO 2-INCH CALIPER, BALLED AND BURLAPPED&lt;/td&gt;&lt;td&gt;EACH&lt;/td&gt;&lt;td&gt;0&lt;/td&gt;&lt;td&gt;3&lt;/td&gt;&lt;td&gt;N&lt;/td&gt;&lt;td&gt; &lt;/td&gt;&lt;td&gt;&lt;/td&gt;&lt;/tr&gt;</v>
      </c>
      <c r="Q2993" s="106" t="str">
        <f>IF(PayItems[[#This Row],[Date Added / Modified]]&gt;0,TEXT(PayItems[[#This Row],[Date Added / Modified]],"m/d/yyy"),"")</f>
        <v/>
      </c>
    </row>
    <row r="2994" spans="1:17" s="106" customFormat="1" x14ac:dyDescent="0.3">
      <c r="A2994" s="6" t="s">
        <v>6223</v>
      </c>
      <c r="B2994" s="8" t="s">
        <v>6224</v>
      </c>
      <c r="C2994" s="6" t="s">
        <v>6</v>
      </c>
      <c r="D2994" s="8" t="s">
        <v>6225</v>
      </c>
      <c r="E2994" s="8" t="s">
        <v>59</v>
      </c>
      <c r="F2994" s="8">
        <v>0</v>
      </c>
      <c r="G2994" s="8">
        <v>3</v>
      </c>
      <c r="H2994" s="6" t="s">
        <v>344</v>
      </c>
      <c r="I2994" s="184" t="s">
        <v>11392</v>
      </c>
      <c r="J2994" s="184" t="s">
        <v>11392</v>
      </c>
      <c r="K2994" s="184" t="s">
        <v>11391</v>
      </c>
      <c r="L2994" s="8">
        <v>14</v>
      </c>
      <c r="M2994" s="116"/>
      <c r="N2994" s="6"/>
      <c r="O2994" s="6"/>
      <c r="P29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&lt;tr&gt;&lt;td&gt;62601-0750&lt;/td&gt;&lt;td&gt;Acer saccharum, sugar maple, 50mm - 65mm caliper, balled and burlapped&lt;/td&gt;&lt;td&gt;Each&lt;/td&gt;&lt;td&gt;ACER SACCHARUM, SUGAR MAPLE, 2-INCH TO 2 1/2-INCH CALIPER, BALLED AND BURLAPPED&lt;/td&gt;&lt;td&gt;EACH&lt;/td&gt;&lt;td&gt;0&lt;/td&gt;&lt;td&gt;3&lt;/td&gt;&lt;td&gt;N&lt;/td&gt;&lt;td&gt; &lt;/td&gt;&lt;td&gt;&lt;/td&gt;&lt;/tr&gt;</v>
      </c>
      <c r="Q2994" s="106" t="str">
        <f>IF(PayItems[[#This Row],[Date Added / Modified]]&gt;0,TEXT(PayItems[[#This Row],[Date Added / Modified]],"m/d/yyy"),"")</f>
        <v/>
      </c>
    </row>
    <row r="2995" spans="1:17" x14ac:dyDescent="0.3">
      <c r="A2995" s="6" t="s">
        <v>6226</v>
      </c>
      <c r="B2995" s="8" t="s">
        <v>6227</v>
      </c>
      <c r="C2995" s="6" t="s">
        <v>6</v>
      </c>
      <c r="D2995" s="8" t="s">
        <v>6228</v>
      </c>
      <c r="E2995" s="8" t="s">
        <v>59</v>
      </c>
      <c r="F2995" s="8">
        <v>0</v>
      </c>
      <c r="G2995" s="8">
        <v>3</v>
      </c>
      <c r="H2995" s="6" t="s">
        <v>344</v>
      </c>
      <c r="I2995" s="184" t="s">
        <v>11392</v>
      </c>
      <c r="J2995" s="184" t="s">
        <v>11392</v>
      </c>
      <c r="K2995" s="184" t="s">
        <v>11391</v>
      </c>
      <c r="L2995" s="8">
        <v>14</v>
      </c>
      <c r="M2995" s="116"/>
      <c r="P29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&lt;tr&gt;&lt;td&gt;62601-0800&lt;/td&gt;&lt;td&gt;Amelanchier aborea, serviceberry, 2400mm - 3000mm height, balled and burlapped&lt;/td&gt;&lt;td&gt;Each&lt;/td&gt;&lt;td&gt;AMELANCHIER ABOREA, SERVICEBERRY, 8 FEET TO 10 FEET HEIGHT, BALLED AND BURLAPPED&lt;/td&gt;&lt;td&gt;EACH&lt;/td&gt;&lt;td&gt;0&lt;/td&gt;&lt;td&gt;3&lt;/td&gt;&lt;td&gt;N&lt;/td&gt;&lt;td&gt; &lt;/td&gt;&lt;td&gt;&lt;/td&gt;&lt;/tr&gt;</v>
      </c>
      <c r="Q2995" s="106" t="str">
        <f>IF(PayItems[[#This Row],[Date Added / Modified]]&gt;0,TEXT(PayItems[[#This Row],[Date Added / Modified]],"m/d/yyy"),"")</f>
        <v/>
      </c>
    </row>
    <row r="2996" spans="1:17" x14ac:dyDescent="0.3">
      <c r="A2996" s="6" t="s">
        <v>6229</v>
      </c>
      <c r="B2996" s="8" t="s">
        <v>6230</v>
      </c>
      <c r="C2996" s="6" t="s">
        <v>6</v>
      </c>
      <c r="D2996" s="8" t="s">
        <v>6231</v>
      </c>
      <c r="E2996" s="8" t="s">
        <v>59</v>
      </c>
      <c r="F2996" s="8">
        <v>0</v>
      </c>
      <c r="G2996" s="8">
        <v>3</v>
      </c>
      <c r="H2996" s="6" t="s">
        <v>344</v>
      </c>
      <c r="I2996" s="184" t="s">
        <v>11392</v>
      </c>
      <c r="J2996" s="184" t="s">
        <v>11392</v>
      </c>
      <c r="K2996" s="184" t="s">
        <v>11391</v>
      </c>
      <c r="L2996" s="8">
        <v>14</v>
      </c>
      <c r="M2996" s="116"/>
      <c r="P29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&lt;tr&gt;&lt;td&gt;62601-0820&lt;/td&gt;&lt;td&gt;Arctostaphylos uva-ursi, Kinnikinnick, 1 gallon&lt;/td&gt;&lt;td&gt;Each&lt;/td&gt;&lt;td&gt;ARCTOSTAPHYLOS UVA-URSI, KINNIKINNICK, 1 GALLON&lt;/td&gt;&lt;td&gt;EACH&lt;/td&gt;&lt;td&gt;0&lt;/td&gt;&lt;td&gt;3&lt;/td&gt;&lt;td&gt;N&lt;/td&gt;&lt;td&gt; &lt;/td&gt;&lt;td&gt;&lt;/td&gt;&lt;/tr&gt;</v>
      </c>
      <c r="Q2996" s="106" t="str">
        <f>IF(PayItems[[#This Row],[Date Added / Modified]]&gt;0,TEXT(PayItems[[#This Row],[Date Added / Modified]],"m/d/yyy"),"")</f>
        <v/>
      </c>
    </row>
    <row r="2997" spans="1:17" x14ac:dyDescent="0.3">
      <c r="A2997" s="6" t="s">
        <v>6232</v>
      </c>
      <c r="B2997" s="8" t="s">
        <v>6233</v>
      </c>
      <c r="C2997" s="6" t="s">
        <v>6</v>
      </c>
      <c r="D2997" s="8" t="s">
        <v>6234</v>
      </c>
      <c r="E2997" s="8" t="s">
        <v>59</v>
      </c>
      <c r="F2997" s="8">
        <v>0</v>
      </c>
      <c r="G2997" s="8">
        <v>3</v>
      </c>
      <c r="H2997" s="6" t="s">
        <v>344</v>
      </c>
      <c r="I2997" s="184" t="s">
        <v>11392</v>
      </c>
      <c r="J2997" s="184" t="s">
        <v>11392</v>
      </c>
      <c r="K2997" s="184" t="s">
        <v>11391</v>
      </c>
      <c r="L2997" s="8">
        <v>14</v>
      </c>
      <c r="M2997" s="116"/>
      <c r="P29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&lt;tr&gt;&lt;td&gt;62601-0850&lt;/td&gt;&lt;td&gt;Aronia arbutifolia, red chokeberry, 750mm - 900mm height, balled and burlapped&lt;/td&gt;&lt;td&gt;Each&lt;/td&gt;&lt;td&gt;ARONIA ARBUTIFOLIA, RED CHOKEBERRY, 30-INCH TO 36-INCH HEIGHT, BALLED AND BURLAPPED&lt;/td&gt;&lt;td&gt;EACH&lt;/td&gt;&lt;td&gt;0&lt;/td&gt;&lt;td&gt;3&lt;/td&gt;&lt;td&gt;N&lt;/td&gt;&lt;td&gt; &lt;/td&gt;&lt;td&gt;&lt;/td&gt;&lt;/tr&gt;</v>
      </c>
      <c r="Q2997" s="106" t="str">
        <f>IF(PayItems[[#This Row],[Date Added / Modified]]&gt;0,TEXT(PayItems[[#This Row],[Date Added / Modified]],"m/d/yyy"),"")</f>
        <v/>
      </c>
    </row>
    <row r="2998" spans="1:17" s="106" customFormat="1" x14ac:dyDescent="0.3">
      <c r="A2998" s="6" t="s">
        <v>6235</v>
      </c>
      <c r="B2998" s="6" t="s">
        <v>6236</v>
      </c>
      <c r="C2998" s="6" t="s">
        <v>6</v>
      </c>
      <c r="D2998" s="106" t="s">
        <v>6237</v>
      </c>
      <c r="E2998" s="8" t="s">
        <v>59</v>
      </c>
      <c r="F2998" s="8">
        <v>0</v>
      </c>
      <c r="G2998" s="8">
        <v>3</v>
      </c>
      <c r="H2998" s="6" t="s">
        <v>344</v>
      </c>
      <c r="I2998" s="184" t="s">
        <v>11392</v>
      </c>
      <c r="J2998" s="184" t="s">
        <v>11392</v>
      </c>
      <c r="K2998" s="184" t="s">
        <v>11391</v>
      </c>
      <c r="L2998" s="8">
        <v>14</v>
      </c>
      <c r="M2998" s="116"/>
      <c r="N2998" s="6"/>
      <c r="O2998" s="6"/>
      <c r="P29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&lt;tr&gt;&lt;td&gt;62601-0900&lt;/td&gt;&lt;td&gt;Artemesia tridentata, big sagebush 19 liter, container grown&lt;/td&gt;&lt;td&gt;Each&lt;/td&gt;&lt;td&gt;ARTEMESIA TRIDENTATA, BIG SAGEBUSH 5 GALLON, CONTAINER GROWN&lt;/td&gt;&lt;td&gt;EACH&lt;/td&gt;&lt;td&gt;0&lt;/td&gt;&lt;td&gt;3&lt;/td&gt;&lt;td&gt;N&lt;/td&gt;&lt;td&gt; &lt;/td&gt;&lt;td&gt;&lt;/td&gt;&lt;/tr&gt;</v>
      </c>
      <c r="Q2998" s="106" t="str">
        <f>IF(PayItems[[#This Row],[Date Added / Modified]]&gt;0,TEXT(PayItems[[#This Row],[Date Added / Modified]],"m/d/yyy"),"")</f>
        <v/>
      </c>
    </row>
    <row r="2999" spans="1:17" x14ac:dyDescent="0.3">
      <c r="A2999" s="6" t="s">
        <v>6238</v>
      </c>
      <c r="B2999" s="6" t="s">
        <v>6239</v>
      </c>
      <c r="C2999" s="6" t="s">
        <v>6</v>
      </c>
      <c r="D2999" s="6" t="s">
        <v>6240</v>
      </c>
      <c r="E2999" s="8" t="s">
        <v>59</v>
      </c>
      <c r="F2999" s="8">
        <v>0</v>
      </c>
      <c r="G2999" s="8">
        <v>3</v>
      </c>
      <c r="H2999" s="6" t="s">
        <v>344</v>
      </c>
      <c r="I2999" s="184" t="s">
        <v>11392</v>
      </c>
      <c r="J2999" s="184" t="s">
        <v>11392</v>
      </c>
      <c r="K2999" s="184" t="s">
        <v>11391</v>
      </c>
      <c r="L2999" s="8">
        <v>14</v>
      </c>
      <c r="M2999" s="116"/>
      <c r="P29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&lt;tr&gt;&lt;td&gt;62601-0950&lt;/td&gt;&lt;td&gt;Artriplex canescens, fourwing saltbrush 19 liter, container grown&lt;/td&gt;&lt;td&gt;Each&lt;/td&gt;&lt;td&gt;ARTRIPLEX CANESCENS, FOURWING SALTBRUSH 5 GALLON, CONTAINER GROWN&lt;/td&gt;&lt;td&gt;EACH&lt;/td&gt;&lt;td&gt;0&lt;/td&gt;&lt;td&gt;3&lt;/td&gt;&lt;td&gt;N&lt;/td&gt;&lt;td&gt; &lt;/td&gt;&lt;td&gt;&lt;/td&gt;&lt;/tr&gt;</v>
      </c>
      <c r="Q2999" s="106" t="str">
        <f>IF(PayItems[[#This Row],[Date Added / Modified]]&gt;0,TEXT(PayItems[[#This Row],[Date Added / Modified]],"m/d/yyy"),"")</f>
        <v/>
      </c>
    </row>
    <row r="3000" spans="1:17" x14ac:dyDescent="0.3">
      <c r="A3000" s="6" t="s">
        <v>6241</v>
      </c>
      <c r="B3000" s="6" t="s">
        <v>6242</v>
      </c>
      <c r="C3000" s="8" t="s">
        <v>6</v>
      </c>
      <c r="D3000" s="6" t="s">
        <v>6243</v>
      </c>
      <c r="E3000" s="8" t="s">
        <v>59</v>
      </c>
      <c r="F3000" s="8">
        <v>0</v>
      </c>
      <c r="G3000" s="8">
        <v>3</v>
      </c>
      <c r="H3000" s="6" t="s">
        <v>344</v>
      </c>
      <c r="I3000" s="184" t="s">
        <v>11392</v>
      </c>
      <c r="J3000" s="184" t="s">
        <v>11392</v>
      </c>
      <c r="K3000" s="184" t="s">
        <v>11391</v>
      </c>
      <c r="L3000" s="8">
        <v>14</v>
      </c>
      <c r="M3000" s="116"/>
      <c r="P30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&lt;tr&gt;&lt;td&gt;62601-1000&lt;/td&gt;&lt;td&gt;Alnus sinuata, sitka alder, 300mm - 450mm height, container grown&lt;/td&gt;&lt;td&gt;Each&lt;/td&gt;&lt;td&gt;ALNUS SINUATA, SITKA ALDER, 12- INCH TO 18-INCH HEIGHT, CONTAINER GROWN&lt;/td&gt;&lt;td&gt;EACH&lt;/td&gt;&lt;td&gt;0&lt;/td&gt;&lt;td&gt;3&lt;/td&gt;&lt;td&gt;N&lt;/td&gt;&lt;td&gt; &lt;/td&gt;&lt;td&gt;&lt;/td&gt;&lt;/tr&gt;</v>
      </c>
      <c r="Q3000" s="106" t="str">
        <f>IF(PayItems[[#This Row],[Date Added / Modified]]&gt;0,TEXT(PayItems[[#This Row],[Date Added / Modified]],"m/d/yyy"),"")</f>
        <v/>
      </c>
    </row>
    <row r="3001" spans="1:17" x14ac:dyDescent="0.3">
      <c r="A3001" s="6" t="s">
        <v>9410</v>
      </c>
      <c r="B3001" s="6" t="s">
        <v>9412</v>
      </c>
      <c r="C3001" s="8" t="s">
        <v>6</v>
      </c>
      <c r="D3001" s="6" t="s">
        <v>9411</v>
      </c>
      <c r="E3001" s="8" t="s">
        <v>59</v>
      </c>
      <c r="F3001" s="8">
        <v>0</v>
      </c>
      <c r="G3001" s="8">
        <v>3</v>
      </c>
      <c r="H3001" s="6" t="s">
        <v>344</v>
      </c>
      <c r="I3001" s="184" t="s">
        <v>11392</v>
      </c>
      <c r="J3001" s="184" t="s">
        <v>11392</v>
      </c>
      <c r="K3001" s="184" t="s">
        <v>11391</v>
      </c>
      <c r="L3001" s="8">
        <v>14</v>
      </c>
      <c r="M3001" s="116"/>
      <c r="P30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&lt;tr&gt;&lt;td&gt;62601-1050&lt;/td&gt;&lt;td&gt;Alnus rhombifolia, white alder, 450mm - 900mm height, container grown&lt;/td&gt;&lt;td&gt;Each&lt;/td&gt;&lt;td&gt;ALNUS RHOMBIFOLIA, WHITE ALDER, 18-INCH TO 36-INCH HEIGHT, CONTAINER GROWN&lt;/td&gt;&lt;td&gt;EACH&lt;/td&gt;&lt;td&gt;0&lt;/td&gt;&lt;td&gt;3&lt;/td&gt;&lt;td&gt;N&lt;/td&gt;&lt;td&gt; &lt;/td&gt;&lt;td&gt;&lt;/td&gt;&lt;/tr&gt;</v>
      </c>
      <c r="Q3001" s="106" t="str">
        <f>IF(PayItems[[#This Row],[Date Added / Modified]]&gt;0,TEXT(PayItems[[#This Row],[Date Added / Modified]],"m/d/yyy"),"")</f>
        <v/>
      </c>
    </row>
    <row r="3002" spans="1:17" x14ac:dyDescent="0.3">
      <c r="A3002" s="6" t="s">
        <v>9413</v>
      </c>
      <c r="B3002" s="6" t="s">
        <v>9415</v>
      </c>
      <c r="C3002" s="8" t="s">
        <v>6</v>
      </c>
      <c r="D3002" s="6" t="s">
        <v>9414</v>
      </c>
      <c r="E3002" s="8" t="s">
        <v>59</v>
      </c>
      <c r="F3002" s="8">
        <v>0</v>
      </c>
      <c r="G3002" s="8">
        <v>3</v>
      </c>
      <c r="H3002" s="6" t="s">
        <v>344</v>
      </c>
      <c r="I3002" s="184" t="s">
        <v>11392</v>
      </c>
      <c r="J3002" s="184" t="s">
        <v>11392</v>
      </c>
      <c r="K3002" s="184" t="s">
        <v>11391</v>
      </c>
      <c r="L3002" s="8">
        <v>14</v>
      </c>
      <c r="M3002" s="116"/>
      <c r="P30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&lt;tr&gt;&lt;td&gt;62601-1070&lt;/td&gt;&lt;td&gt;Alnus rubra, red alder, 450mm - 900mm height, container grown&lt;/td&gt;&lt;td&gt;Each&lt;/td&gt;&lt;td&gt;ALNUS RUBRA, RED ALDER, 18-INCH TO 36-INCH HEIGHT, CONTAINER GROWN&lt;/td&gt;&lt;td&gt;EACH&lt;/td&gt;&lt;td&gt;0&lt;/td&gt;&lt;td&gt;3&lt;/td&gt;&lt;td&gt;N&lt;/td&gt;&lt;td&gt; &lt;/td&gt;&lt;td&gt;&lt;/td&gt;&lt;/tr&gt;</v>
      </c>
      <c r="Q3002" s="106" t="str">
        <f>IF(PayItems[[#This Row],[Date Added / Modified]]&gt;0,TEXT(PayItems[[#This Row],[Date Added / Modified]],"m/d/yyy"),"")</f>
        <v/>
      </c>
    </row>
    <row r="3003" spans="1:17" x14ac:dyDescent="0.3">
      <c r="A3003" s="6" t="s">
        <v>6244</v>
      </c>
      <c r="B3003" s="6" t="s">
        <v>6245</v>
      </c>
      <c r="C3003" s="8" t="s">
        <v>6</v>
      </c>
      <c r="D3003" s="6" t="s">
        <v>6246</v>
      </c>
      <c r="E3003" s="8" t="s">
        <v>59</v>
      </c>
      <c r="F3003" s="8">
        <v>0</v>
      </c>
      <c r="G3003" s="8">
        <v>3</v>
      </c>
      <c r="H3003" s="6" t="s">
        <v>344</v>
      </c>
      <c r="I3003" s="184" t="s">
        <v>11392</v>
      </c>
      <c r="J3003" s="184" t="s">
        <v>11392</v>
      </c>
      <c r="K3003" s="184" t="s">
        <v>11391</v>
      </c>
      <c r="L3003" s="8">
        <v>14</v>
      </c>
      <c r="M3003" s="116"/>
      <c r="P30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&lt;tr&gt;&lt;td&gt;62601-1100&lt;/td&gt;&lt;td&gt;Acer macrophyllum, big leaf maple, 20mm-35mm caliper, balled and burlapped&lt;/td&gt;&lt;td&gt;Each&lt;/td&gt;&lt;td&gt;ACER MACROPHYLLUM, BIG LEAF MAPLE, 1-INCH TO 1 1/2-INCH CALIPER, BALLED AND BURLAPPED&lt;/td&gt;&lt;td&gt;EACH&lt;/td&gt;&lt;td&gt;0&lt;/td&gt;&lt;td&gt;3&lt;/td&gt;&lt;td&gt;N&lt;/td&gt;&lt;td&gt; &lt;/td&gt;&lt;td&gt;&lt;/td&gt;&lt;/tr&gt;</v>
      </c>
      <c r="Q3003" s="106" t="str">
        <f>IF(PayItems[[#This Row],[Date Added / Modified]]&gt;0,TEXT(PayItems[[#This Row],[Date Added / Modified]],"m/d/yyy"),"")</f>
        <v/>
      </c>
    </row>
    <row r="3004" spans="1:17" x14ac:dyDescent="0.3">
      <c r="A3004" s="6" t="s">
        <v>6247</v>
      </c>
      <c r="B3004" s="6" t="s">
        <v>6248</v>
      </c>
      <c r="C3004" s="8" t="s">
        <v>6</v>
      </c>
      <c r="D3004" s="6" t="s">
        <v>6249</v>
      </c>
      <c r="E3004" s="8" t="s">
        <v>59</v>
      </c>
      <c r="F3004" s="8">
        <v>0</v>
      </c>
      <c r="G3004" s="8">
        <v>3</v>
      </c>
      <c r="H3004" s="6" t="s">
        <v>344</v>
      </c>
      <c r="I3004" s="184" t="s">
        <v>11392</v>
      </c>
      <c r="J3004" s="184" t="s">
        <v>11392</v>
      </c>
      <c r="K3004" s="184" t="s">
        <v>11391</v>
      </c>
      <c r="L3004" s="8">
        <v>14</v>
      </c>
      <c r="M3004" s="116"/>
      <c r="P30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&lt;tr&gt;&lt;td&gt;62601-1200&lt;/td&gt;&lt;td&gt;Anaphalis magaritacea, western pearly everlasting, 100mm pots&lt;/td&gt;&lt;td&gt;Each&lt;/td&gt;&lt;td&gt;ANAPHALIS MAGARITACEA, WESTERN PEARLY EVERLASTING, 4-INCH POTS&lt;/td&gt;&lt;td&gt;EACH&lt;/td&gt;&lt;td&gt;0&lt;/td&gt;&lt;td&gt;3&lt;/td&gt;&lt;td&gt;N&lt;/td&gt;&lt;td&gt; &lt;/td&gt;&lt;td&gt;&lt;/td&gt;&lt;/tr&gt;</v>
      </c>
      <c r="Q3004" s="106" t="str">
        <f>IF(PayItems[[#This Row],[Date Added / Modified]]&gt;0,TEXT(PayItems[[#This Row],[Date Added / Modified]],"m/d/yyy"),"")</f>
        <v/>
      </c>
    </row>
    <row r="3005" spans="1:17" x14ac:dyDescent="0.3">
      <c r="A3005" s="6" t="s">
        <v>6250</v>
      </c>
      <c r="B3005" s="11" t="s">
        <v>6251</v>
      </c>
      <c r="C3005" s="8" t="s">
        <v>6</v>
      </c>
      <c r="D3005" s="6" t="s">
        <v>6252</v>
      </c>
      <c r="E3005" s="8" t="s">
        <v>59</v>
      </c>
      <c r="F3005" s="8">
        <v>0</v>
      </c>
      <c r="G3005" s="8">
        <v>3</v>
      </c>
      <c r="H3005" s="6" t="s">
        <v>344</v>
      </c>
      <c r="I3005" s="184" t="s">
        <v>11392</v>
      </c>
      <c r="J3005" s="184" t="s">
        <v>11392</v>
      </c>
      <c r="K3005" s="184" t="s">
        <v>11391</v>
      </c>
      <c r="L3005" s="8">
        <v>14</v>
      </c>
      <c r="M3005" s="116"/>
      <c r="P30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&lt;tr&gt;&lt;td&gt;62601-1300&lt;/td&gt;&lt;td&gt;Abies lasiocarpa, subalpine fir, 450mm to 900mm height, container grown&lt;/td&gt;&lt;td&gt;Each&lt;/td&gt;&lt;td&gt;ABIES LASIOCARPA, SUBALPINE FIR, 18-INCH TO 36-INCH HEIGHT, CONTAINER GROWN&lt;/td&gt;&lt;td&gt;EACH&lt;/td&gt;&lt;td&gt;0&lt;/td&gt;&lt;td&gt;3&lt;/td&gt;&lt;td&gt;N&lt;/td&gt;&lt;td&gt; &lt;/td&gt;&lt;td&gt;&lt;/td&gt;&lt;/tr&gt;</v>
      </c>
      <c r="Q3005" s="106" t="str">
        <f>IF(PayItems[[#This Row],[Date Added / Modified]]&gt;0,TEXT(PayItems[[#This Row],[Date Added / Modified]],"m/d/yyy"),"")</f>
        <v/>
      </c>
    </row>
    <row r="3006" spans="1:17" x14ac:dyDescent="0.3">
      <c r="A3006" s="6" t="s">
        <v>6253</v>
      </c>
      <c r="B3006" s="11" t="s">
        <v>6254</v>
      </c>
      <c r="C3006" s="8" t="s">
        <v>6</v>
      </c>
      <c r="D3006" s="6" t="s">
        <v>6255</v>
      </c>
      <c r="E3006" s="8" t="s">
        <v>59</v>
      </c>
      <c r="F3006" s="8">
        <v>0</v>
      </c>
      <c r="G3006" s="8">
        <v>3</v>
      </c>
      <c r="H3006" s="6" t="s">
        <v>344</v>
      </c>
      <c r="I3006" s="184" t="s">
        <v>11392</v>
      </c>
      <c r="J3006" s="184" t="s">
        <v>11392</v>
      </c>
      <c r="K3006" s="184" t="s">
        <v>11391</v>
      </c>
      <c r="L3006" s="8">
        <v>14</v>
      </c>
      <c r="M3006" s="116"/>
      <c r="P30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&lt;tr&gt;&lt;td&gt;62601-1400&lt;/td&gt;&lt;td&gt;Acer glabrum, rocky mountain maple, 450mm to 900mm height, container grown&lt;/td&gt;&lt;td&gt;Each&lt;/td&gt;&lt;td&gt;ACER GLABRUM, ROCKY MOUNTAIN MAPLE, 18-INCH TO 36-INCH HEIGHT, CONTAINER GROWN&lt;/td&gt;&lt;td&gt;EACH&lt;/td&gt;&lt;td&gt;0&lt;/td&gt;&lt;td&gt;3&lt;/td&gt;&lt;td&gt;N&lt;/td&gt;&lt;td&gt; &lt;/td&gt;&lt;td&gt;&lt;/td&gt;&lt;/tr&gt;</v>
      </c>
      <c r="Q3006" s="106" t="str">
        <f>IF(PayItems[[#This Row],[Date Added / Modified]]&gt;0,TEXT(PayItems[[#This Row],[Date Added / Modified]],"m/d/yyy"),"")</f>
        <v/>
      </c>
    </row>
    <row r="3007" spans="1:17" x14ac:dyDescent="0.3">
      <c r="A3007" s="106" t="s">
        <v>11262</v>
      </c>
      <c r="B3007" s="177" t="s">
        <v>6254</v>
      </c>
      <c r="C3007" s="106" t="s">
        <v>6</v>
      </c>
      <c r="D3007" s="106" t="s">
        <v>11264</v>
      </c>
      <c r="E3007" s="45" t="s">
        <v>59</v>
      </c>
      <c r="F3007" s="45">
        <v>0</v>
      </c>
      <c r="G3007" s="45">
        <v>3</v>
      </c>
      <c r="H3007" s="106" t="s">
        <v>344</v>
      </c>
      <c r="I3007" s="184" t="s">
        <v>11392</v>
      </c>
      <c r="J3007" s="184" t="s">
        <v>11392</v>
      </c>
      <c r="K3007" s="184" t="s">
        <v>11391</v>
      </c>
      <c r="L3007" s="45">
        <v>14</v>
      </c>
      <c r="M3007" s="116">
        <v>44179</v>
      </c>
      <c r="N3007" s="106" t="s">
        <v>9977</v>
      </c>
      <c r="O3007" s="106"/>
      <c r="P3007" s="178"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&lt;tr&gt;&lt;td&gt;62601-1425&lt;/td&gt;&lt;td&gt;Acer glabrum, rocky mountain maple, 450mm to 900mm height, container grown&lt;/td&gt;&lt;td&gt;Each&lt;/td&gt;&lt;td&gt;ACER GLABRUM, ROCKY MOUNTAIN MAPLE, 1 1/2-INCH TO 2-INCH CALIPER, BALLED AND BURLAPPED&lt;/td&gt;&lt;td&gt;EACH&lt;/td&gt;&lt;td&gt;0&lt;/td&gt;&lt;td&gt;3&lt;/td&gt;&lt;td&gt;N&lt;/td&gt;&lt;td&gt;12/14/2020&lt;/td&gt;&lt;td&gt;&lt;/td&gt;&lt;/tr&gt;</v>
      </c>
      <c r="Q3007" s="106" t="str">
        <f>IF(PayItems[[#This Row],[Date Added / Modified]]&gt;0,TEXT(PayItems[[#This Row],[Date Added / Modified]],"m/d/yyy"),"")</f>
        <v>12/14/2020</v>
      </c>
    </row>
    <row r="3008" spans="1:17" x14ac:dyDescent="0.3">
      <c r="A3008" s="6" t="s">
        <v>6256</v>
      </c>
      <c r="B3008" s="11" t="s">
        <v>6257</v>
      </c>
      <c r="C3008" s="8" t="s">
        <v>6</v>
      </c>
      <c r="D3008" s="6" t="s">
        <v>6258</v>
      </c>
      <c r="E3008" s="8" t="s">
        <v>59</v>
      </c>
      <c r="F3008" s="8">
        <v>0</v>
      </c>
      <c r="G3008" s="8">
        <v>3</v>
      </c>
      <c r="H3008" s="6" t="s">
        <v>344</v>
      </c>
      <c r="I3008" s="184" t="s">
        <v>11392</v>
      </c>
      <c r="J3008" s="184" t="s">
        <v>11392</v>
      </c>
      <c r="K3008" s="184" t="s">
        <v>11391</v>
      </c>
      <c r="L3008" s="8">
        <v>14</v>
      </c>
      <c r="M3008" s="116"/>
      <c r="P30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&lt;tr&gt;&lt;td&gt;62601-1500&lt;/td&gt;&lt;td&gt;Alnus incana ssp. Tenuifolia, thinleaf alder, 450mm to 900mm height, container grown&lt;/td&gt;&lt;td&gt;Each&lt;/td&gt;&lt;td&gt;ALNUS INCANA SSP. TENUIFOLIA, THINLEAF ALDER, 18-INCH TO 36-INCH HEIGHT, CONTAINER GROWN&lt;/td&gt;&lt;td&gt;EACH&lt;/td&gt;&lt;td&gt;0&lt;/td&gt;&lt;td&gt;3&lt;/td&gt;&lt;td&gt;N&lt;/td&gt;&lt;td&gt; &lt;/td&gt;&lt;td&gt;&lt;/td&gt;&lt;/tr&gt;</v>
      </c>
      <c r="Q3008" s="106" t="str">
        <f>IF(PayItems[[#This Row],[Date Added / Modified]]&gt;0,TEXT(PayItems[[#This Row],[Date Added / Modified]],"m/d/yyy"),"")</f>
        <v/>
      </c>
    </row>
    <row r="3009" spans="1:17" x14ac:dyDescent="0.3">
      <c r="A3009" s="6" t="s">
        <v>6259</v>
      </c>
      <c r="B3009" s="11" t="s">
        <v>6260</v>
      </c>
      <c r="C3009" s="8" t="s">
        <v>6</v>
      </c>
      <c r="D3009" s="11" t="s">
        <v>6261</v>
      </c>
      <c r="E3009" s="8" t="s">
        <v>59</v>
      </c>
      <c r="F3009" s="8">
        <v>0</v>
      </c>
      <c r="G3009" s="8">
        <v>3</v>
      </c>
      <c r="H3009" s="6" t="s">
        <v>344</v>
      </c>
      <c r="I3009" s="184" t="s">
        <v>11392</v>
      </c>
      <c r="J3009" s="184" t="s">
        <v>11392</v>
      </c>
      <c r="K3009" s="184" t="s">
        <v>11391</v>
      </c>
      <c r="L3009" s="8">
        <v>14</v>
      </c>
      <c r="M3009" s="116"/>
      <c r="P30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&lt;tr&gt;&lt;td&gt;62601-1550&lt;/td&gt;&lt;td&gt;Alnus incana ssp. Tenuifolia, thinleaf alder, 8 liter, container grown&lt;/td&gt;&lt;td&gt;Each&lt;/td&gt;&lt;td&gt;ALNUS INCANA SSP. TENUIFOLIA, THINLEAF ALDER, 2 GALLON, CONTAINER GROWN&lt;/td&gt;&lt;td&gt;EACH&lt;/td&gt;&lt;td&gt;0&lt;/td&gt;&lt;td&gt;3&lt;/td&gt;&lt;td&gt;N&lt;/td&gt;&lt;td&gt; &lt;/td&gt;&lt;td&gt;&lt;/td&gt;&lt;/tr&gt;</v>
      </c>
      <c r="Q3009" s="106" t="str">
        <f>IF(PayItems[[#This Row],[Date Added / Modified]]&gt;0,TEXT(PayItems[[#This Row],[Date Added / Modified]],"m/d/yyy"),"")</f>
        <v/>
      </c>
    </row>
    <row r="3010" spans="1:17" x14ac:dyDescent="0.3">
      <c r="A3010" s="6" t="s">
        <v>6262</v>
      </c>
      <c r="B3010" s="11" t="s">
        <v>6263</v>
      </c>
      <c r="C3010" s="8" t="s">
        <v>6</v>
      </c>
      <c r="D3010" s="6" t="s">
        <v>6264</v>
      </c>
      <c r="E3010" s="8" t="s">
        <v>59</v>
      </c>
      <c r="F3010" s="8">
        <v>0</v>
      </c>
      <c r="G3010" s="8">
        <v>3</v>
      </c>
      <c r="H3010" s="6" t="s">
        <v>344</v>
      </c>
      <c r="I3010" s="184" t="s">
        <v>11392</v>
      </c>
      <c r="J3010" s="184" t="s">
        <v>11392</v>
      </c>
      <c r="K3010" s="184" t="s">
        <v>11391</v>
      </c>
      <c r="L3010" s="8">
        <v>14</v>
      </c>
      <c r="M3010" s="116"/>
      <c r="P30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&lt;tr&gt;&lt;td&gt;62601-1600&lt;/td&gt;&lt;td&gt;Arctostaphlyos uva-ursi, kinnikinnick, 300mm - 450mm height, container grown&lt;/td&gt;&lt;td&gt;Each&lt;/td&gt;&lt;td&gt;ARCTOSTAPHLYOS UVA-URSI, KINNIKINNICK, 12-INCH - 18-INCH HEIGHT, CONTAINER GROWN&lt;/td&gt;&lt;td&gt;EACH&lt;/td&gt;&lt;td&gt;0&lt;/td&gt;&lt;td&gt;3&lt;/td&gt;&lt;td&gt;N&lt;/td&gt;&lt;td&gt; &lt;/td&gt;&lt;td&gt;&lt;/td&gt;&lt;/tr&gt;</v>
      </c>
      <c r="Q3010" s="106" t="str">
        <f>IF(PayItems[[#This Row],[Date Added / Modified]]&gt;0,TEXT(PayItems[[#This Row],[Date Added / Modified]],"m/d/yyy"),"")</f>
        <v/>
      </c>
    </row>
    <row r="3011" spans="1:17" x14ac:dyDescent="0.3">
      <c r="A3011" s="106" t="s">
        <v>11261</v>
      </c>
      <c r="B3011" s="106" t="s">
        <v>11296</v>
      </c>
      <c r="C3011" s="106" t="s">
        <v>6</v>
      </c>
      <c r="D3011" s="106" t="s">
        <v>11263</v>
      </c>
      <c r="E3011" s="45" t="s">
        <v>59</v>
      </c>
      <c r="F3011" s="45">
        <v>0</v>
      </c>
      <c r="G3011" s="45">
        <v>3</v>
      </c>
      <c r="H3011" s="106" t="s">
        <v>344</v>
      </c>
      <c r="I3011" s="184" t="s">
        <v>11392</v>
      </c>
      <c r="J3011" s="184" t="s">
        <v>11392</v>
      </c>
      <c r="K3011" s="184" t="s">
        <v>11391</v>
      </c>
      <c r="L3011" s="45">
        <v>14</v>
      </c>
      <c r="M3011" s="116">
        <v>44179</v>
      </c>
      <c r="N3011" s="106" t="s">
        <v>9977</v>
      </c>
      <c r="O3011" s="106"/>
      <c r="P3011"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&lt;tr&gt;&lt;td&gt;62601-1650&lt;/td&gt;&lt;td&gt;Acer circcinatum, vine maple, 19 liter, container grown&lt;/td&gt;&lt;td&gt;Each&lt;/td&gt;&lt;td&gt;ACER CIRCINATUM, VINE MAPLE, 5 GALLON, CONTAINER GROWN&lt;/td&gt;&lt;td&gt;EACH&lt;/td&gt;&lt;td&gt;0&lt;/td&gt;&lt;td&gt;3&lt;/td&gt;&lt;td&gt;N&lt;/td&gt;&lt;td&gt;12/14/2020&lt;/td&gt;&lt;td&gt;&lt;/td&gt;&lt;/tr&gt;</v>
      </c>
      <c r="Q3011" s="176" t="str">
        <f>IF(PayItems[[#This Row],[Date Added / Modified]]&gt;0,TEXT(PayItems[[#This Row],[Date Added / Modified]],"m/d/yyy"),"")</f>
        <v>12/14/2020</v>
      </c>
    </row>
    <row r="3012" spans="1:17" x14ac:dyDescent="0.3">
      <c r="A3012" s="6" t="s">
        <v>6265</v>
      </c>
      <c r="B3012" s="8" t="s">
        <v>6266</v>
      </c>
      <c r="C3012" s="6" t="s">
        <v>6</v>
      </c>
      <c r="D3012" s="8" t="s">
        <v>6267</v>
      </c>
      <c r="E3012" s="8" t="s">
        <v>59</v>
      </c>
      <c r="F3012" s="8">
        <v>0</v>
      </c>
      <c r="G3012" s="8">
        <v>3</v>
      </c>
      <c r="H3012" s="6" t="s">
        <v>344</v>
      </c>
      <c r="I3012" s="184" t="s">
        <v>11392</v>
      </c>
      <c r="J3012" s="184" t="s">
        <v>11392</v>
      </c>
      <c r="K3012" s="184" t="s">
        <v>11391</v>
      </c>
      <c r="L3012" s="8">
        <v>14</v>
      </c>
      <c r="M3012" s="116"/>
      <c r="P30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&lt;tr&gt;&lt;td&gt;62602-0100&lt;/td&gt;&lt;td&gt;Betula papyrifera, paper birch, 1500mm - 1800mm clump, balled and burlapped&lt;/td&gt;&lt;td&gt;Each&lt;/td&gt;&lt;td&gt;BETULA PAPYRIFERA, PAPER BIRCH, 60-INCH TO 72-INCH CLUMP, BALLED AND BURLAPPED&lt;/td&gt;&lt;td&gt;EACH&lt;/td&gt;&lt;td&gt;0&lt;/td&gt;&lt;td&gt;3&lt;/td&gt;&lt;td&gt;N&lt;/td&gt;&lt;td&gt; &lt;/td&gt;&lt;td&gt;&lt;/td&gt;&lt;/tr&gt;</v>
      </c>
      <c r="Q3012" s="106" t="str">
        <f>IF(PayItems[[#This Row],[Date Added / Modified]]&gt;0,TEXT(PayItems[[#This Row],[Date Added / Modified]],"m/d/yyy"),"")</f>
        <v/>
      </c>
    </row>
    <row r="3013" spans="1:17" x14ac:dyDescent="0.3">
      <c r="A3013" s="6" t="s">
        <v>6268</v>
      </c>
      <c r="B3013" s="8" t="s">
        <v>6269</v>
      </c>
      <c r="C3013" s="6" t="s">
        <v>6</v>
      </c>
      <c r="D3013" s="8" t="s">
        <v>6270</v>
      </c>
      <c r="E3013" s="8" t="s">
        <v>59</v>
      </c>
      <c r="F3013" s="8">
        <v>0</v>
      </c>
      <c r="G3013" s="8">
        <v>3</v>
      </c>
      <c r="H3013" s="6" t="s">
        <v>344</v>
      </c>
      <c r="I3013" s="184" t="s">
        <v>11392</v>
      </c>
      <c r="J3013" s="184" t="s">
        <v>11392</v>
      </c>
      <c r="K3013" s="184" t="s">
        <v>11391</v>
      </c>
      <c r="L3013" s="8">
        <v>14</v>
      </c>
      <c r="M3013" s="116"/>
      <c r="P30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&lt;tr&gt;&lt;td&gt;62602-0150&lt;/td&gt;&lt;td&gt;Betula papyrifera, paper birch, 2400mm - 3000mm clump, balled and burlapped&lt;/td&gt;&lt;td&gt;Each&lt;/td&gt;&lt;td&gt;BETULA PAPYRIFERA, PAPER BIRCH, 8 FEET TO 10 FEET CLUMP, BALLED AND BURLAPPED&lt;/td&gt;&lt;td&gt;EACH&lt;/td&gt;&lt;td&gt;0&lt;/td&gt;&lt;td&gt;3&lt;/td&gt;&lt;td&gt;N&lt;/td&gt;&lt;td&gt; &lt;/td&gt;&lt;td&gt;&lt;/td&gt;&lt;/tr&gt;</v>
      </c>
      <c r="Q3013" s="106" t="str">
        <f>IF(PayItems[[#This Row],[Date Added / Modified]]&gt;0,TEXT(PayItems[[#This Row],[Date Added / Modified]],"m/d/yyy"),"")</f>
        <v/>
      </c>
    </row>
    <row r="3014" spans="1:17" x14ac:dyDescent="0.3">
      <c r="A3014" s="6" t="s">
        <v>6271</v>
      </c>
      <c r="B3014" s="8" t="s">
        <v>6272</v>
      </c>
      <c r="C3014" s="6" t="s">
        <v>6</v>
      </c>
      <c r="D3014" s="8" t="s">
        <v>6273</v>
      </c>
      <c r="E3014" s="8" t="s">
        <v>59</v>
      </c>
      <c r="F3014" s="8">
        <v>0</v>
      </c>
      <c r="G3014" s="8">
        <v>3</v>
      </c>
      <c r="H3014" s="6" t="s">
        <v>344</v>
      </c>
      <c r="I3014" s="184" t="s">
        <v>11392</v>
      </c>
      <c r="J3014" s="184" t="s">
        <v>11392</v>
      </c>
      <c r="K3014" s="184" t="s">
        <v>11391</v>
      </c>
      <c r="L3014" s="8">
        <v>14</v>
      </c>
      <c r="M3014" s="116"/>
      <c r="P30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&lt;tr&gt;&lt;td&gt;62602-0200&lt;/td&gt;&lt;td&gt;Betula nigra, river birch, 2400mm - 3000mm height, balled and burlapped&lt;/td&gt;&lt;td&gt;Each&lt;/td&gt;&lt;td&gt;BETULA NIGRA, RIVER BIRCH, 8 FEET TO 10 FEET HEIGHT, BALLED AND BURLAPPED&lt;/td&gt;&lt;td&gt;EACH&lt;/td&gt;&lt;td&gt;0&lt;/td&gt;&lt;td&gt;3&lt;/td&gt;&lt;td&gt;N&lt;/td&gt;&lt;td&gt; &lt;/td&gt;&lt;td&gt;&lt;/td&gt;&lt;/tr&gt;</v>
      </c>
      <c r="Q3014" s="106" t="str">
        <f>IF(PayItems[[#This Row],[Date Added / Modified]]&gt;0,TEXT(PayItems[[#This Row],[Date Added / Modified]],"m/d/yyy"),"")</f>
        <v/>
      </c>
    </row>
    <row r="3015" spans="1:17" x14ac:dyDescent="0.3">
      <c r="A3015" s="6" t="s">
        <v>6274</v>
      </c>
      <c r="B3015" s="6" t="s">
        <v>6275</v>
      </c>
      <c r="C3015" s="6" t="s">
        <v>6</v>
      </c>
      <c r="D3015" s="6" t="s">
        <v>6276</v>
      </c>
      <c r="E3015" s="8" t="s">
        <v>59</v>
      </c>
      <c r="F3015" s="8">
        <v>0</v>
      </c>
      <c r="G3015" s="8">
        <v>3</v>
      </c>
      <c r="H3015" s="6" t="s">
        <v>344</v>
      </c>
      <c r="I3015" s="184" t="s">
        <v>11392</v>
      </c>
      <c r="J3015" s="184" t="s">
        <v>11392</v>
      </c>
      <c r="K3015" s="184" t="s">
        <v>11391</v>
      </c>
      <c r="L3015" s="8">
        <v>14</v>
      </c>
      <c r="M3015" s="116"/>
      <c r="P30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&lt;tr&gt;&lt;td&gt;62602-0250&lt;/td&gt;&lt;td&gt;Betula occidentalis, river birch, 4 liter, container grown&lt;/td&gt;&lt;td&gt;Each&lt;/td&gt;&lt;td&gt;BETULA OCCIDENTALIS, RIVER BIRCH, 1 GALLON, CONTAINER GROWN&lt;/td&gt;&lt;td&gt;EACH&lt;/td&gt;&lt;td&gt;0&lt;/td&gt;&lt;td&gt;3&lt;/td&gt;&lt;td&gt;N&lt;/td&gt;&lt;td&gt; &lt;/td&gt;&lt;td&gt;&lt;/td&gt;&lt;/tr&gt;</v>
      </c>
      <c r="Q3015" s="106" t="str">
        <f>IF(PayItems[[#This Row],[Date Added / Modified]]&gt;0,TEXT(PayItems[[#This Row],[Date Added / Modified]],"m/d/yyy"),"")</f>
        <v/>
      </c>
    </row>
    <row r="3016" spans="1:17" x14ac:dyDescent="0.3">
      <c r="A3016" s="6" t="s">
        <v>6277</v>
      </c>
      <c r="B3016" s="6" t="s">
        <v>6278</v>
      </c>
      <c r="C3016" s="8" t="s">
        <v>6</v>
      </c>
      <c r="D3016" s="6" t="s">
        <v>6279</v>
      </c>
      <c r="E3016" s="8" t="s">
        <v>59</v>
      </c>
      <c r="F3016" s="8">
        <v>0</v>
      </c>
      <c r="G3016" s="8">
        <v>3</v>
      </c>
      <c r="H3016" s="6" t="s">
        <v>344</v>
      </c>
      <c r="I3016" s="184" t="s">
        <v>11392</v>
      </c>
      <c r="J3016" s="184" t="s">
        <v>11392</v>
      </c>
      <c r="K3016" s="184" t="s">
        <v>11391</v>
      </c>
      <c r="L3016" s="8">
        <v>14</v>
      </c>
      <c r="M3016" s="116"/>
      <c r="P30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&lt;tr&gt;&lt;td&gt;62602-0300&lt;/td&gt;&lt;td&gt;Betula glandulosa, bog birch, 300mm-450mm height, container grown&lt;/td&gt;&lt;td&gt;Each&lt;/td&gt;&lt;td&gt;BETULA GLANDULOSA, BOG BIRCH, 12-INCH TO 18-INCH HEIGHT, CONTAINER GROWN&lt;/td&gt;&lt;td&gt;EACH&lt;/td&gt;&lt;td&gt;0&lt;/td&gt;&lt;td&gt;3&lt;/td&gt;&lt;td&gt;N&lt;/td&gt;&lt;td&gt; &lt;/td&gt;&lt;td&gt;&lt;/td&gt;&lt;/tr&gt;</v>
      </c>
      <c r="Q3016" s="106" t="str">
        <f>IF(PayItems[[#This Row],[Date Added / Modified]]&gt;0,TEXT(PayItems[[#This Row],[Date Added / Modified]],"m/d/yyy"),"")</f>
        <v/>
      </c>
    </row>
    <row r="3017" spans="1:17" x14ac:dyDescent="0.3">
      <c r="A3017" s="6" t="s">
        <v>6280</v>
      </c>
      <c r="B3017" s="6" t="s">
        <v>6281</v>
      </c>
      <c r="C3017" s="8" t="s">
        <v>6</v>
      </c>
      <c r="D3017" s="6" t="s">
        <v>6282</v>
      </c>
      <c r="E3017" s="8" t="s">
        <v>59</v>
      </c>
      <c r="F3017" s="8">
        <v>0</v>
      </c>
      <c r="G3017" s="8">
        <v>3</v>
      </c>
      <c r="H3017" s="6" t="s">
        <v>344</v>
      </c>
      <c r="I3017" s="184" t="s">
        <v>11392</v>
      </c>
      <c r="J3017" s="184" t="s">
        <v>11392</v>
      </c>
      <c r="K3017" s="184" t="s">
        <v>11391</v>
      </c>
      <c r="L3017" s="8">
        <v>14</v>
      </c>
      <c r="M3017" s="116"/>
      <c r="P30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&lt;tr&gt;&lt;td&gt;62603-0050&lt;/td&gt;&lt;td&gt;Celtis occidentalis, common hackberry, 8 liter, container grown&lt;/td&gt;&lt;td&gt;Each&lt;/td&gt;&lt;td&gt;CELTIS OCCIDENTALIS, COMMON HACKBERRY, 2 GALLON, CONTAINER GROWN&lt;/td&gt;&lt;td&gt;EACH&lt;/td&gt;&lt;td&gt;0&lt;/td&gt;&lt;td&gt;3&lt;/td&gt;&lt;td&gt;N&lt;/td&gt;&lt;td&gt; &lt;/td&gt;&lt;td&gt;&lt;/td&gt;&lt;/tr&gt;</v>
      </c>
      <c r="Q3017" s="106" t="str">
        <f>IF(PayItems[[#This Row],[Date Added / Modified]]&gt;0,TEXT(PayItems[[#This Row],[Date Added / Modified]],"m/d/yyy"),"")</f>
        <v/>
      </c>
    </row>
    <row r="3018" spans="1:17" x14ac:dyDescent="0.3">
      <c r="A3018" s="6" t="s">
        <v>6283</v>
      </c>
      <c r="B3018" s="8" t="s">
        <v>6284</v>
      </c>
      <c r="C3018" s="6" t="s">
        <v>6</v>
      </c>
      <c r="D3018" s="8" t="s">
        <v>6285</v>
      </c>
      <c r="E3018" s="8" t="s">
        <v>59</v>
      </c>
      <c r="F3018" s="8">
        <v>0</v>
      </c>
      <c r="G3018" s="8">
        <v>3</v>
      </c>
      <c r="H3018" s="6" t="s">
        <v>344</v>
      </c>
      <c r="I3018" s="184" t="s">
        <v>11392</v>
      </c>
      <c r="J3018" s="184" t="s">
        <v>11392</v>
      </c>
      <c r="K3018" s="184" t="s">
        <v>11391</v>
      </c>
      <c r="L3018" s="8">
        <v>14</v>
      </c>
      <c r="M3018" s="116"/>
      <c r="P30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&lt;tr&gt;&lt;td&gt;62603-0100&lt;/td&gt;&lt;td&gt;Cercis canadensis, eastern redbud, 20mm - 35mm caliper, balled and burlapped&lt;/td&gt;&lt;td&gt;Each&lt;/td&gt;&lt;td&gt;CERCIS CANADENSIS, EASTERN REDBUD, 1-INCH TO 1 1/2-INCH CALIPER, BALLED AND BURLAPPED&lt;/td&gt;&lt;td&gt;EACH&lt;/td&gt;&lt;td&gt;0&lt;/td&gt;&lt;td&gt;3&lt;/td&gt;&lt;td&gt;N&lt;/td&gt;&lt;td&gt; &lt;/td&gt;&lt;td&gt;&lt;/td&gt;&lt;/tr&gt;</v>
      </c>
      <c r="Q3018" s="106" t="str">
        <f>IF(PayItems[[#This Row],[Date Added / Modified]]&gt;0,TEXT(PayItems[[#This Row],[Date Added / Modified]],"m/d/yyy"),"")</f>
        <v/>
      </c>
    </row>
    <row r="3019" spans="1:17" x14ac:dyDescent="0.3">
      <c r="A3019" s="6" t="s">
        <v>6286</v>
      </c>
      <c r="B3019" s="8" t="s">
        <v>6287</v>
      </c>
      <c r="C3019" s="6" t="s">
        <v>6</v>
      </c>
      <c r="D3019" s="8" t="s">
        <v>6288</v>
      </c>
      <c r="E3019" s="8" t="s">
        <v>59</v>
      </c>
      <c r="F3019" s="8">
        <v>0</v>
      </c>
      <c r="G3019" s="8">
        <v>3</v>
      </c>
      <c r="H3019" s="6" t="s">
        <v>344</v>
      </c>
      <c r="I3019" s="184" t="s">
        <v>11392</v>
      </c>
      <c r="J3019" s="184" t="s">
        <v>11392</v>
      </c>
      <c r="K3019" s="184" t="s">
        <v>11391</v>
      </c>
      <c r="L3019" s="8">
        <v>14</v>
      </c>
      <c r="M3019" s="116"/>
      <c r="P30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&lt;tr&gt;&lt;td&gt;62603-0150&lt;/td&gt;&lt;td&gt;Cercis canadensis, eastern redbud, 35mm - 50mm caliper, balled and burlapped&lt;/td&gt;&lt;td&gt;Each&lt;/td&gt;&lt;td&gt;CERCIS CANADENSIS, EASTERN REDBUD, 1 1/2-INCH TO 2-INCH CALIPER, BALLED AND BURLAPPED&lt;/td&gt;&lt;td&gt;EACH&lt;/td&gt;&lt;td&gt;0&lt;/td&gt;&lt;td&gt;3&lt;/td&gt;&lt;td&gt;N&lt;/td&gt;&lt;td&gt; &lt;/td&gt;&lt;td&gt;&lt;/td&gt;&lt;/tr&gt;</v>
      </c>
      <c r="Q3019" s="106" t="str">
        <f>IF(PayItems[[#This Row],[Date Added / Modified]]&gt;0,TEXT(PayItems[[#This Row],[Date Added / Modified]],"m/d/yyy"),"")</f>
        <v/>
      </c>
    </row>
    <row r="3020" spans="1:17" x14ac:dyDescent="0.3">
      <c r="A3020" s="6" t="s">
        <v>6289</v>
      </c>
      <c r="B3020" s="8" t="s">
        <v>6290</v>
      </c>
      <c r="C3020" s="6" t="s">
        <v>6</v>
      </c>
      <c r="D3020" s="8" t="s">
        <v>6291</v>
      </c>
      <c r="E3020" s="8" t="s">
        <v>59</v>
      </c>
      <c r="F3020" s="8">
        <v>0</v>
      </c>
      <c r="G3020" s="8">
        <v>3</v>
      </c>
      <c r="H3020" s="6" t="s">
        <v>344</v>
      </c>
      <c r="I3020" s="184" t="s">
        <v>11392</v>
      </c>
      <c r="J3020" s="184" t="s">
        <v>11392</v>
      </c>
      <c r="K3020" s="184" t="s">
        <v>11391</v>
      </c>
      <c r="L3020" s="8">
        <v>14</v>
      </c>
      <c r="M3020" s="116"/>
      <c r="P30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&lt;tr&gt;&lt;td&gt;62603-0200&lt;/td&gt;&lt;td&gt;Cercis canadensis, eastern redbud, 50mm - 65mm caliper, balled and burlapped&lt;/td&gt;&lt;td&gt;Each&lt;/td&gt;&lt;td&gt;CERCIS CANADENSIS, EASTERN REDBUD, 2-INCH TO 2 1/2-INCH CALIPER, BALLED AND BURLAPPED&lt;/td&gt;&lt;td&gt;EACH&lt;/td&gt;&lt;td&gt;0&lt;/td&gt;&lt;td&gt;3&lt;/td&gt;&lt;td&gt;N&lt;/td&gt;&lt;td&gt; &lt;/td&gt;&lt;td&gt;&lt;/td&gt;&lt;/tr&gt;</v>
      </c>
      <c r="Q3020" s="106" t="str">
        <f>IF(PayItems[[#This Row],[Date Added / Modified]]&gt;0,TEXT(PayItems[[#This Row],[Date Added / Modified]],"m/d/yyy"),"")</f>
        <v/>
      </c>
    </row>
    <row r="3021" spans="1:17" x14ac:dyDescent="0.3">
      <c r="A3021" s="6" t="s">
        <v>6292</v>
      </c>
      <c r="B3021" s="8" t="s">
        <v>6293</v>
      </c>
      <c r="C3021" s="6" t="s">
        <v>6</v>
      </c>
      <c r="D3021" s="8" t="s">
        <v>6294</v>
      </c>
      <c r="E3021" s="8" t="s">
        <v>59</v>
      </c>
      <c r="F3021" s="8">
        <v>0</v>
      </c>
      <c r="G3021" s="8">
        <v>3</v>
      </c>
      <c r="H3021" s="6" t="s">
        <v>344</v>
      </c>
      <c r="I3021" s="184" t="s">
        <v>11392</v>
      </c>
      <c r="J3021" s="184" t="s">
        <v>11392</v>
      </c>
      <c r="K3021" s="184" t="s">
        <v>11391</v>
      </c>
      <c r="L3021" s="8">
        <v>14</v>
      </c>
      <c r="M3021" s="116"/>
      <c r="P30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&lt;tr&gt;&lt;td&gt;62603-0250&lt;/td&gt;&lt;td&gt;Cercis canadensis, eastern redbud 'multi-stem', 1500mm - 1800mm height, balled and burlapped&lt;/td&gt;&lt;td&gt;Each&lt;/td&gt;&lt;td&gt;CERCIS CANADENSIS, EASTERN REDBUD 'MULTI-STEM', 60-INCH TO 72-INCH HEIGHT, BALLED AND BURLAPPED&lt;/td&gt;&lt;td&gt;EACH&lt;/td&gt;&lt;td&gt;0&lt;/td&gt;&lt;td&gt;3&lt;/td&gt;&lt;td&gt;N&lt;/td&gt;&lt;td&gt; &lt;/td&gt;&lt;td&gt;&lt;/td&gt;&lt;/tr&gt;</v>
      </c>
      <c r="Q3021" s="106" t="str">
        <f>IF(PayItems[[#This Row],[Date Added / Modified]]&gt;0,TEXT(PayItems[[#This Row],[Date Added / Modified]],"m/d/yyy"),"")</f>
        <v/>
      </c>
    </row>
    <row r="3022" spans="1:17" x14ac:dyDescent="0.3">
      <c r="A3022" s="6" t="s">
        <v>6295</v>
      </c>
      <c r="B3022" s="8" t="s">
        <v>6296</v>
      </c>
      <c r="C3022" s="6" t="s">
        <v>6</v>
      </c>
      <c r="D3022" s="8" t="s">
        <v>6297</v>
      </c>
      <c r="E3022" s="8" t="s">
        <v>59</v>
      </c>
      <c r="F3022" s="8">
        <v>0</v>
      </c>
      <c r="G3022" s="8">
        <v>3</v>
      </c>
      <c r="H3022" s="6" t="s">
        <v>344</v>
      </c>
      <c r="I3022" s="184" t="s">
        <v>11392</v>
      </c>
      <c r="J3022" s="184" t="s">
        <v>11392</v>
      </c>
      <c r="K3022" s="184" t="s">
        <v>11391</v>
      </c>
      <c r="L3022" s="8">
        <v>14</v>
      </c>
      <c r="M3022" s="116"/>
      <c r="P30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&lt;tr&gt;&lt;td&gt;62603-0300&lt;/td&gt;&lt;td&gt;Cercis canadensis, eastern redbud 'multi-stem', 1800mm - 2400mm height, balled and burlapped&lt;/td&gt;&lt;td&gt;Each&lt;/td&gt;&lt;td&gt;CERCIS CANADENSIS, EASTERN REDBUD 'MULTI-STEM', 6 FEET TO 8 FEET HEIGHT, BALLED AND BURLAPPED&lt;/td&gt;&lt;td&gt;EACH&lt;/td&gt;&lt;td&gt;0&lt;/td&gt;&lt;td&gt;3&lt;/td&gt;&lt;td&gt;N&lt;/td&gt;&lt;td&gt; &lt;/td&gt;&lt;td&gt;&lt;/td&gt;&lt;/tr&gt;</v>
      </c>
      <c r="Q3022" s="106" t="str">
        <f>IF(PayItems[[#This Row],[Date Added / Modified]]&gt;0,TEXT(PayItems[[#This Row],[Date Added / Modified]],"m/d/yyy"),"")</f>
        <v/>
      </c>
    </row>
    <row r="3023" spans="1:17" x14ac:dyDescent="0.3">
      <c r="A3023" s="6" t="s">
        <v>6298</v>
      </c>
      <c r="B3023" s="8" t="s">
        <v>6299</v>
      </c>
      <c r="C3023" s="6" t="s">
        <v>6</v>
      </c>
      <c r="D3023" s="8" t="s">
        <v>6300</v>
      </c>
      <c r="E3023" s="8" t="s">
        <v>59</v>
      </c>
      <c r="F3023" s="8">
        <v>0</v>
      </c>
      <c r="G3023" s="8">
        <v>3</v>
      </c>
      <c r="H3023" s="6" t="s">
        <v>344</v>
      </c>
      <c r="I3023" s="184" t="s">
        <v>11392</v>
      </c>
      <c r="J3023" s="184" t="s">
        <v>11392</v>
      </c>
      <c r="K3023" s="184" t="s">
        <v>11391</v>
      </c>
      <c r="L3023" s="8">
        <v>14</v>
      </c>
      <c r="M3023" s="116"/>
      <c r="P30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&lt;tr&gt;&lt;td&gt;62603-0350&lt;/td&gt;&lt;td&gt;Cornus sericea, red osier dogwood, 600mm - 750mm height, balled and burlapped&lt;/td&gt;&lt;td&gt;Each&lt;/td&gt;&lt;td&gt;CORNUS SERICEA, RED OSIER DOGWOOD, 24-INCH TO 30-INCH HEIGHT, BALLED AND BURLAPPED&lt;/td&gt;&lt;td&gt;EACH&lt;/td&gt;&lt;td&gt;0&lt;/td&gt;&lt;td&gt;3&lt;/td&gt;&lt;td&gt;N&lt;/td&gt;&lt;td&gt; &lt;/td&gt;&lt;td&gt;&lt;/td&gt;&lt;/tr&gt;</v>
      </c>
      <c r="Q3023" s="106" t="str">
        <f>IF(PayItems[[#This Row],[Date Added / Modified]]&gt;0,TEXT(PayItems[[#This Row],[Date Added / Modified]],"m/d/yyy"),"")</f>
        <v/>
      </c>
    </row>
    <row r="3024" spans="1:17" x14ac:dyDescent="0.3">
      <c r="A3024" s="6" t="s">
        <v>6301</v>
      </c>
      <c r="B3024" s="8" t="s">
        <v>6302</v>
      </c>
      <c r="C3024" s="6" t="s">
        <v>6</v>
      </c>
      <c r="D3024" s="8" t="s">
        <v>6303</v>
      </c>
      <c r="E3024" s="8" t="s">
        <v>59</v>
      </c>
      <c r="F3024" s="8">
        <v>0</v>
      </c>
      <c r="G3024" s="8">
        <v>3</v>
      </c>
      <c r="H3024" s="6" t="s">
        <v>344</v>
      </c>
      <c r="I3024" s="184" t="s">
        <v>11392</v>
      </c>
      <c r="J3024" s="184" t="s">
        <v>11392</v>
      </c>
      <c r="K3024" s="184" t="s">
        <v>11391</v>
      </c>
      <c r="L3024" s="8">
        <v>14</v>
      </c>
      <c r="M3024" s="116"/>
      <c r="P30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&lt;tr&gt;&lt;td&gt;62603-0400&lt;/td&gt;&lt;td&gt;Cornus sericea, red osier dogwood, 1050mm - 1200mm height, balled and burlapped&lt;/td&gt;&lt;td&gt;Each&lt;/td&gt;&lt;td&gt;CORNUS SERICEA, RED OSIER DOGWOOD, 42-INCH TO 48-INCH HEIGHT, BALLED AND BURLAPPED&lt;/td&gt;&lt;td&gt;EACH&lt;/td&gt;&lt;td&gt;0&lt;/td&gt;&lt;td&gt;3&lt;/td&gt;&lt;td&gt;N&lt;/td&gt;&lt;td&gt; &lt;/td&gt;&lt;td&gt;&lt;/td&gt;&lt;/tr&gt;</v>
      </c>
      <c r="Q3024" s="106" t="str">
        <f>IF(PayItems[[#This Row],[Date Added / Modified]]&gt;0,TEXT(PayItems[[#This Row],[Date Added / Modified]],"m/d/yyy"),"")</f>
        <v/>
      </c>
    </row>
    <row r="3025" spans="1:17" x14ac:dyDescent="0.3">
      <c r="A3025" s="6" t="s">
        <v>6304</v>
      </c>
      <c r="B3025" s="8" t="s">
        <v>6305</v>
      </c>
      <c r="C3025" s="6" t="s">
        <v>6</v>
      </c>
      <c r="D3025" s="8" t="s">
        <v>6306</v>
      </c>
      <c r="E3025" s="8" t="s">
        <v>59</v>
      </c>
      <c r="F3025" s="8">
        <v>0</v>
      </c>
      <c r="G3025" s="8">
        <v>3</v>
      </c>
      <c r="H3025" s="6" t="s">
        <v>344</v>
      </c>
      <c r="I3025" s="184" t="s">
        <v>11392</v>
      </c>
      <c r="J3025" s="184" t="s">
        <v>11392</v>
      </c>
      <c r="K3025" s="184" t="s">
        <v>11391</v>
      </c>
      <c r="L3025" s="8">
        <v>14</v>
      </c>
      <c r="M3025" s="116"/>
      <c r="P30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&lt;tr&gt;&lt;td&gt;62603-0450&lt;/td&gt;&lt;td&gt;Cornus kousa, kousa dogwood, 1500mm - 1800mm height, balled and burlapped&lt;/td&gt;&lt;td&gt;Each&lt;/td&gt;&lt;td&gt;CORNUS KOUSA, KOUSA DOGWOOD, 60-INCH TO 72-INCH HEIGHT, BALLED AND BURLAPPED&lt;/td&gt;&lt;td&gt;EACH&lt;/td&gt;&lt;td&gt;0&lt;/td&gt;&lt;td&gt;3&lt;/td&gt;&lt;td&gt;N&lt;/td&gt;&lt;td&gt; &lt;/td&gt;&lt;td&gt;&lt;/td&gt;&lt;/tr&gt;</v>
      </c>
      <c r="Q3025" s="106" t="str">
        <f>IF(PayItems[[#This Row],[Date Added / Modified]]&gt;0,TEXT(PayItems[[#This Row],[Date Added / Modified]],"m/d/yyy"),"")</f>
        <v/>
      </c>
    </row>
    <row r="3026" spans="1:17" x14ac:dyDescent="0.3">
      <c r="A3026" s="6" t="s">
        <v>6307</v>
      </c>
      <c r="B3026" s="8" t="s">
        <v>6308</v>
      </c>
      <c r="C3026" s="6" t="s">
        <v>6</v>
      </c>
      <c r="D3026" s="8" t="s">
        <v>6309</v>
      </c>
      <c r="E3026" s="8" t="s">
        <v>59</v>
      </c>
      <c r="F3026" s="8">
        <v>0</v>
      </c>
      <c r="G3026" s="8">
        <v>3</v>
      </c>
      <c r="H3026" s="6" t="s">
        <v>344</v>
      </c>
      <c r="I3026" s="184" t="s">
        <v>11392</v>
      </c>
      <c r="J3026" s="184" t="s">
        <v>11392</v>
      </c>
      <c r="K3026" s="184" t="s">
        <v>11391</v>
      </c>
      <c r="L3026" s="8">
        <v>14</v>
      </c>
      <c r="M3026" s="116"/>
      <c r="P30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&lt;tr&gt;&lt;td&gt;62603-0500&lt;/td&gt;&lt;td&gt;Cornus kousa, kousa dogwood, 1800mm - 2400mm height, balled and burlapped&lt;/td&gt;&lt;td&gt;Each&lt;/td&gt;&lt;td&gt;CORNUS KOUSA, KOUSA DOGWOOD, 6 FEET TO 8 FEET HEIGHT, BALLED AND BURLAPPED&lt;/td&gt;&lt;td&gt;EACH&lt;/td&gt;&lt;td&gt;0&lt;/td&gt;&lt;td&gt;3&lt;/td&gt;&lt;td&gt;N&lt;/td&gt;&lt;td&gt; &lt;/td&gt;&lt;td&gt;&lt;/td&gt;&lt;/tr&gt;</v>
      </c>
      <c r="Q3026" s="106" t="str">
        <f>IF(PayItems[[#This Row],[Date Added / Modified]]&gt;0,TEXT(PayItems[[#This Row],[Date Added / Modified]],"m/d/yyy"),"")</f>
        <v/>
      </c>
    </row>
    <row r="3027" spans="1:17" x14ac:dyDescent="0.3">
      <c r="A3027" s="6" t="s">
        <v>6310</v>
      </c>
      <c r="B3027" s="8" t="s">
        <v>6311</v>
      </c>
      <c r="C3027" s="6" t="s">
        <v>6</v>
      </c>
      <c r="D3027" s="8" t="s">
        <v>6312</v>
      </c>
      <c r="E3027" s="8" t="s">
        <v>59</v>
      </c>
      <c r="F3027" s="8">
        <v>0</v>
      </c>
      <c r="G3027" s="8">
        <v>3</v>
      </c>
      <c r="H3027" s="6" t="s">
        <v>344</v>
      </c>
      <c r="I3027" s="184" t="s">
        <v>11392</v>
      </c>
      <c r="J3027" s="184" t="s">
        <v>11392</v>
      </c>
      <c r="K3027" s="184" t="s">
        <v>11391</v>
      </c>
      <c r="L3027" s="8">
        <v>14</v>
      </c>
      <c r="M3027" s="116"/>
      <c r="P30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&lt;tr&gt;&lt;td&gt;62603-0550&lt;/td&gt;&lt;td&gt;Cornus florida, white flowering dogwood, 300mm - 450mm height, balled and burlapped&lt;/td&gt;&lt;td&gt;Each&lt;/td&gt;&lt;td&gt;CORNUS FLORIDA, WHITE FLOWERING DOGWOOD, 12-INCH TO 18-INCH HEIGHT, BALLED AND BURLAPPED&lt;/td&gt;&lt;td&gt;EACH&lt;/td&gt;&lt;td&gt;0&lt;/td&gt;&lt;td&gt;3&lt;/td&gt;&lt;td&gt;N&lt;/td&gt;&lt;td&gt; &lt;/td&gt;&lt;td&gt;&lt;/td&gt;&lt;/tr&gt;</v>
      </c>
      <c r="Q3027" s="106" t="str">
        <f>IF(PayItems[[#This Row],[Date Added / Modified]]&gt;0,TEXT(PayItems[[#This Row],[Date Added / Modified]],"m/d/yyy"),"")</f>
        <v/>
      </c>
    </row>
    <row r="3028" spans="1:17" x14ac:dyDescent="0.3">
      <c r="A3028" s="6" t="s">
        <v>6313</v>
      </c>
      <c r="B3028" s="8" t="s">
        <v>6314</v>
      </c>
      <c r="C3028" s="6" t="s">
        <v>6</v>
      </c>
      <c r="D3028" s="8" t="s">
        <v>6315</v>
      </c>
      <c r="E3028" s="8" t="s">
        <v>59</v>
      </c>
      <c r="F3028" s="8">
        <v>0</v>
      </c>
      <c r="G3028" s="8">
        <v>3</v>
      </c>
      <c r="H3028" s="6" t="s">
        <v>344</v>
      </c>
      <c r="I3028" s="184" t="s">
        <v>11392</v>
      </c>
      <c r="J3028" s="184" t="s">
        <v>11392</v>
      </c>
      <c r="K3028" s="184" t="s">
        <v>11391</v>
      </c>
      <c r="L3028" s="8">
        <v>14</v>
      </c>
      <c r="M3028" s="116"/>
      <c r="P30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&lt;tr&gt;&lt;td&gt;62603-0600&lt;/td&gt;&lt;td&gt;Cornus florida, white flowering dogwood, 900mm - 1050mm height, balled and burlapped&lt;/td&gt;&lt;td&gt;Each&lt;/td&gt;&lt;td&gt;CORNUS FLORIDA, WHITE FLOWERING DOGWOOD, 36-INCH TO 42-INCH HEIGHT, BALLED AND BURLAPPED&lt;/td&gt;&lt;td&gt;EACH&lt;/td&gt;&lt;td&gt;0&lt;/td&gt;&lt;td&gt;3&lt;/td&gt;&lt;td&gt;N&lt;/td&gt;&lt;td&gt; &lt;/td&gt;&lt;td&gt;&lt;/td&gt;&lt;/tr&gt;</v>
      </c>
      <c r="Q3028" s="106" t="str">
        <f>IF(PayItems[[#This Row],[Date Added / Modified]]&gt;0,TEXT(PayItems[[#This Row],[Date Added / Modified]],"m/d/yyy"),"")</f>
        <v/>
      </c>
    </row>
    <row r="3029" spans="1:17" x14ac:dyDescent="0.3">
      <c r="A3029" s="6" t="s">
        <v>6316</v>
      </c>
      <c r="B3029" s="8" t="s">
        <v>6317</v>
      </c>
      <c r="C3029" s="6" t="s">
        <v>6</v>
      </c>
      <c r="D3029" s="8" t="s">
        <v>6318</v>
      </c>
      <c r="E3029" s="8" t="s">
        <v>59</v>
      </c>
      <c r="F3029" s="8">
        <v>0</v>
      </c>
      <c r="G3029" s="8">
        <v>3</v>
      </c>
      <c r="H3029" s="6" t="s">
        <v>344</v>
      </c>
      <c r="I3029" s="184" t="s">
        <v>11392</v>
      </c>
      <c r="J3029" s="184" t="s">
        <v>11392</v>
      </c>
      <c r="K3029" s="184" t="s">
        <v>11391</v>
      </c>
      <c r="L3029" s="8">
        <v>14</v>
      </c>
      <c r="M3029" s="116"/>
      <c r="P30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&lt;tr&gt;&lt;td&gt;62603-0650&lt;/td&gt;&lt;td&gt;Cornus florida, white flowering dogwood, 1200mm - 1500mm height, balled and burlapped&lt;/td&gt;&lt;td&gt;Each&lt;/td&gt;&lt;td&gt;CORNUS FLORIDA, WHITE FLOWERING DOGWOOD, 48-INCH TO 60-INCH HEIGHT, BALLED AND BURLAPPED&lt;/td&gt;&lt;td&gt;EACH&lt;/td&gt;&lt;td&gt;0&lt;/td&gt;&lt;td&gt;3&lt;/td&gt;&lt;td&gt;N&lt;/td&gt;&lt;td&gt; &lt;/td&gt;&lt;td&gt;&lt;/td&gt;&lt;/tr&gt;</v>
      </c>
      <c r="Q3029" s="106" t="str">
        <f>IF(PayItems[[#This Row],[Date Added / Modified]]&gt;0,TEXT(PayItems[[#This Row],[Date Added / Modified]],"m/d/yyy"),"")</f>
        <v/>
      </c>
    </row>
    <row r="3030" spans="1:17" x14ac:dyDescent="0.3">
      <c r="A3030" s="6" t="s">
        <v>6319</v>
      </c>
      <c r="B3030" s="8" t="s">
        <v>6320</v>
      </c>
      <c r="C3030" s="6" t="s">
        <v>6</v>
      </c>
      <c r="D3030" s="8" t="s">
        <v>6321</v>
      </c>
      <c r="E3030" s="8" t="s">
        <v>59</v>
      </c>
      <c r="F3030" s="8">
        <v>0</v>
      </c>
      <c r="G3030" s="8">
        <v>3</v>
      </c>
      <c r="H3030" s="6" t="s">
        <v>344</v>
      </c>
      <c r="I3030" s="184" t="s">
        <v>11392</v>
      </c>
      <c r="J3030" s="184" t="s">
        <v>11392</v>
      </c>
      <c r="K3030" s="184" t="s">
        <v>11391</v>
      </c>
      <c r="L3030" s="8">
        <v>14</v>
      </c>
      <c r="M3030" s="116"/>
      <c r="P30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&lt;tr&gt;&lt;td&gt;62603-0700&lt;/td&gt;&lt;td&gt;Cornus florida, white flowering dogwood, 1500mm - 1800mm height, balled and burlapped&lt;/td&gt;&lt;td&gt;Each&lt;/td&gt;&lt;td&gt;CORNUS FLORIDA, WHITE FLOWERING DOGWOOD, 60-INCH TO 72-INCH HEIGHT, BALLED AND BURLAPPED&lt;/td&gt;&lt;td&gt;EACH&lt;/td&gt;&lt;td&gt;0&lt;/td&gt;&lt;td&gt;3&lt;/td&gt;&lt;td&gt;N&lt;/td&gt;&lt;td&gt; &lt;/td&gt;&lt;td&gt;&lt;/td&gt;&lt;/tr&gt;</v>
      </c>
      <c r="Q3030" s="106" t="str">
        <f>IF(PayItems[[#This Row],[Date Added / Modified]]&gt;0,TEXT(PayItems[[#This Row],[Date Added / Modified]],"m/d/yyy"),"")</f>
        <v/>
      </c>
    </row>
    <row r="3031" spans="1:17" x14ac:dyDescent="0.3">
      <c r="A3031" s="6" t="s">
        <v>6322</v>
      </c>
      <c r="B3031" s="8" t="s">
        <v>6323</v>
      </c>
      <c r="C3031" s="6" t="s">
        <v>6</v>
      </c>
      <c r="D3031" s="8" t="s">
        <v>6324</v>
      </c>
      <c r="E3031" s="8" t="s">
        <v>59</v>
      </c>
      <c r="F3031" s="8">
        <v>0</v>
      </c>
      <c r="G3031" s="8">
        <v>3</v>
      </c>
      <c r="H3031" s="6" t="s">
        <v>344</v>
      </c>
      <c r="I3031" s="184" t="s">
        <v>11392</v>
      </c>
      <c r="J3031" s="184" t="s">
        <v>11392</v>
      </c>
      <c r="K3031" s="184" t="s">
        <v>11391</v>
      </c>
      <c r="L3031" s="8">
        <v>14</v>
      </c>
      <c r="M3031" s="116"/>
      <c r="P30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&lt;tr&gt;&lt;td&gt;62603-0750&lt;/td&gt;&lt;td&gt;Cornus florida, white flowering dogwood, 1800mm - 2400mm height, balled and burlapped&lt;/td&gt;&lt;td&gt;Each&lt;/td&gt;&lt;td&gt;CORNUS FLORIDA, WHITE FLOWERING DOGWOOD, 6 FEET TO 8 FEET HEIGHT, BALLED AND BURLAPPED&lt;/td&gt;&lt;td&gt;EACH&lt;/td&gt;&lt;td&gt;0&lt;/td&gt;&lt;td&gt;3&lt;/td&gt;&lt;td&gt;N&lt;/td&gt;&lt;td&gt; &lt;/td&gt;&lt;td&gt;&lt;/td&gt;&lt;/tr&gt;</v>
      </c>
      <c r="Q3031" s="106" t="str">
        <f>IF(PayItems[[#This Row],[Date Added / Modified]]&gt;0,TEXT(PayItems[[#This Row],[Date Added / Modified]],"m/d/yyy"),"")</f>
        <v/>
      </c>
    </row>
    <row r="3032" spans="1:17" x14ac:dyDescent="0.3">
      <c r="A3032" s="6" t="s">
        <v>6325</v>
      </c>
      <c r="B3032" s="8" t="s">
        <v>6326</v>
      </c>
      <c r="C3032" s="6" t="s">
        <v>6</v>
      </c>
      <c r="D3032" s="8" t="s">
        <v>6327</v>
      </c>
      <c r="E3032" s="8" t="s">
        <v>59</v>
      </c>
      <c r="F3032" s="8">
        <v>0</v>
      </c>
      <c r="G3032" s="8">
        <v>3</v>
      </c>
      <c r="H3032" s="6" t="s">
        <v>344</v>
      </c>
      <c r="I3032" s="184" t="s">
        <v>11392</v>
      </c>
      <c r="J3032" s="184" t="s">
        <v>11392</v>
      </c>
      <c r="K3032" s="184" t="s">
        <v>11391</v>
      </c>
      <c r="L3032" s="8">
        <v>14</v>
      </c>
      <c r="M3032" s="116"/>
      <c r="P30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&lt;tr&gt;&lt;td&gt;62603-0800&lt;/td&gt;&lt;td&gt;Cornus florida, white flowering dogwood, 2400mm - 3000mm height, balled and burlapped&lt;/td&gt;&lt;td&gt;Each&lt;/td&gt;&lt;td&gt;CORNUS FLORIDA, WHITE FLOWERING DOGWOOD, 8 FEET TO 10 FEET HEIGHT, BALLED AND BURLAPPED&lt;/td&gt;&lt;td&gt;EACH&lt;/td&gt;&lt;td&gt;0&lt;/td&gt;&lt;td&gt;3&lt;/td&gt;&lt;td&gt;N&lt;/td&gt;&lt;td&gt; &lt;/td&gt;&lt;td&gt;&lt;/td&gt;&lt;/tr&gt;</v>
      </c>
      <c r="Q3032" s="106" t="str">
        <f>IF(PayItems[[#This Row],[Date Added / Modified]]&gt;0,TEXT(PayItems[[#This Row],[Date Added / Modified]],"m/d/yyy"),"")</f>
        <v/>
      </c>
    </row>
    <row r="3033" spans="1:17" x14ac:dyDescent="0.3">
      <c r="A3033" s="6" t="s">
        <v>6328</v>
      </c>
      <c r="B3033" s="8" t="s">
        <v>6329</v>
      </c>
      <c r="C3033" s="6" t="s">
        <v>6</v>
      </c>
      <c r="D3033" s="8" t="s">
        <v>6330</v>
      </c>
      <c r="E3033" s="8" t="s">
        <v>59</v>
      </c>
      <c r="F3033" s="8">
        <v>0</v>
      </c>
      <c r="G3033" s="8">
        <v>3</v>
      </c>
      <c r="H3033" s="6" t="s">
        <v>344</v>
      </c>
      <c r="I3033" s="184" t="s">
        <v>11392</v>
      </c>
      <c r="J3033" s="184" t="s">
        <v>11392</v>
      </c>
      <c r="K3033" s="184" t="s">
        <v>11391</v>
      </c>
      <c r="L3033" s="8">
        <v>14</v>
      </c>
      <c r="M3033" s="116"/>
      <c r="P30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&lt;tr&gt;&lt;td&gt;62603-0850&lt;/td&gt;&lt;td&gt;Cornus amonum, silky dogwood, 750mm - 900mm height, balled and burlapped&lt;/td&gt;&lt;td&gt;Each&lt;/td&gt;&lt;td&gt;CORNUS AMONUM, SILKY DOGWOOD, 30-INCH TO 36-INCH HEIGHT, BALLED AND BURLAPPED&lt;/td&gt;&lt;td&gt;EACH&lt;/td&gt;&lt;td&gt;0&lt;/td&gt;&lt;td&gt;3&lt;/td&gt;&lt;td&gt;N&lt;/td&gt;&lt;td&gt; &lt;/td&gt;&lt;td&gt;&lt;/td&gt;&lt;/tr&gt;</v>
      </c>
      <c r="Q3033" s="106" t="str">
        <f>IF(PayItems[[#This Row],[Date Added / Modified]]&gt;0,TEXT(PayItems[[#This Row],[Date Added / Modified]],"m/d/yyy"),"")</f>
        <v/>
      </c>
    </row>
    <row r="3034" spans="1:17" x14ac:dyDescent="0.3">
      <c r="A3034" s="6" t="s">
        <v>6331</v>
      </c>
      <c r="B3034" s="8" t="s">
        <v>6332</v>
      </c>
      <c r="C3034" s="6" t="s">
        <v>6</v>
      </c>
      <c r="D3034" s="8" t="s">
        <v>6333</v>
      </c>
      <c r="E3034" s="8" t="s">
        <v>59</v>
      </c>
      <c r="F3034" s="8">
        <v>0</v>
      </c>
      <c r="G3034" s="8">
        <v>3</v>
      </c>
      <c r="H3034" s="6" t="s">
        <v>344</v>
      </c>
      <c r="I3034" s="184" t="s">
        <v>11392</v>
      </c>
      <c r="J3034" s="184" t="s">
        <v>11392</v>
      </c>
      <c r="K3034" s="184" t="s">
        <v>11391</v>
      </c>
      <c r="L3034" s="8">
        <v>14</v>
      </c>
      <c r="M3034" s="116"/>
      <c r="P30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&lt;tr&gt;&lt;td&gt;62603-0900&lt;/td&gt;&lt;td&gt;Cornus amonum, silky dogwood, 1050mm - 1200mm height, balled and burlapped&lt;/td&gt;&lt;td&gt;Each&lt;/td&gt;&lt;td&gt;CORNUS AMONUM, SILKY DOGWOOD, 42-INCH TO 48-INCH HEIGHT, BALLED AND BURLAPPED&lt;/td&gt;&lt;td&gt;EACH&lt;/td&gt;&lt;td&gt;0&lt;/td&gt;&lt;td&gt;3&lt;/td&gt;&lt;td&gt;N&lt;/td&gt;&lt;td&gt; &lt;/td&gt;&lt;td&gt;&lt;/td&gt;&lt;/tr&gt;</v>
      </c>
      <c r="Q3034" s="106" t="str">
        <f>IF(PayItems[[#This Row],[Date Added / Modified]]&gt;0,TEXT(PayItems[[#This Row],[Date Added / Modified]],"m/d/yyy"),"")</f>
        <v/>
      </c>
    </row>
    <row r="3035" spans="1:17" s="106" customFormat="1" x14ac:dyDescent="0.3">
      <c r="A3035" s="6" t="s">
        <v>6334</v>
      </c>
      <c r="B3035" s="8" t="s">
        <v>6335</v>
      </c>
      <c r="C3035" s="6" t="s">
        <v>6</v>
      </c>
      <c r="D3035" s="8" t="s">
        <v>6336</v>
      </c>
      <c r="E3035" s="8" t="s">
        <v>59</v>
      </c>
      <c r="F3035" s="8">
        <v>0</v>
      </c>
      <c r="G3035" s="8">
        <v>3</v>
      </c>
      <c r="H3035" s="6" t="s">
        <v>344</v>
      </c>
      <c r="I3035" s="184" t="s">
        <v>11392</v>
      </c>
      <c r="J3035" s="184" t="s">
        <v>11392</v>
      </c>
      <c r="K3035" s="184" t="s">
        <v>11391</v>
      </c>
      <c r="L3035" s="8">
        <v>14</v>
      </c>
      <c r="M3035" s="116"/>
      <c r="N3035" s="6"/>
      <c r="O3035" s="6"/>
      <c r="P30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&lt;tr&gt;&lt;td&gt;62603-0950&lt;/td&gt;&lt;td&gt;Cornus racemosa, gray dogwood, 750mm - 900mm height, balled and burlapped&lt;/td&gt;&lt;td&gt;Each&lt;/td&gt;&lt;td&gt;CORNUS RACEMOSA, GRAY DOGWOOD, 30-INCH TO 36-INCH HEIGHT, BALLED AND BURLAPPED&lt;/td&gt;&lt;td&gt;EACH&lt;/td&gt;&lt;td&gt;0&lt;/td&gt;&lt;td&gt;3&lt;/td&gt;&lt;td&gt;N&lt;/td&gt;&lt;td&gt; &lt;/td&gt;&lt;td&gt;&lt;/td&gt;&lt;/tr&gt;</v>
      </c>
      <c r="Q3035" s="106" t="str">
        <f>IF(PayItems[[#This Row],[Date Added / Modified]]&gt;0,TEXT(PayItems[[#This Row],[Date Added / Modified]],"m/d/yyy"),"")</f>
        <v/>
      </c>
    </row>
    <row r="3036" spans="1:17" x14ac:dyDescent="0.3">
      <c r="A3036" s="6" t="s">
        <v>6337</v>
      </c>
      <c r="B3036" s="8" t="s">
        <v>6338</v>
      </c>
      <c r="C3036" s="6" t="s">
        <v>6</v>
      </c>
      <c r="D3036" s="8" t="s">
        <v>6339</v>
      </c>
      <c r="E3036" s="8" t="s">
        <v>59</v>
      </c>
      <c r="F3036" s="8">
        <v>0</v>
      </c>
      <c r="G3036" s="8">
        <v>3</v>
      </c>
      <c r="H3036" s="6" t="s">
        <v>344</v>
      </c>
      <c r="I3036" s="184" t="s">
        <v>11392</v>
      </c>
      <c r="J3036" s="184" t="s">
        <v>11392</v>
      </c>
      <c r="K3036" s="184" t="s">
        <v>11391</v>
      </c>
      <c r="L3036" s="8">
        <v>14</v>
      </c>
      <c r="M3036" s="116"/>
      <c r="P30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&lt;tr&gt;&lt;td&gt;62603-1000&lt;/td&gt;&lt;td&gt;Crataegus crusgalli, cockspur hawthorn, 1500mm - 1800mm height, balled and burlapped&lt;/td&gt;&lt;td&gt;Each&lt;/td&gt;&lt;td&gt;CRATAEGUS CRUSGALLI, COCKSPUR HAWTHORN, 60-INCH TO 72-INCH HEIGHT, BALLED AND BURLAPPED&lt;/td&gt;&lt;td&gt;EACH&lt;/td&gt;&lt;td&gt;0&lt;/td&gt;&lt;td&gt;3&lt;/td&gt;&lt;td&gt;N&lt;/td&gt;&lt;td&gt; &lt;/td&gt;&lt;td&gt;&lt;/td&gt;&lt;/tr&gt;</v>
      </c>
      <c r="Q3036" s="106" t="str">
        <f>IF(PayItems[[#This Row],[Date Added / Modified]]&gt;0,TEXT(PayItems[[#This Row],[Date Added / Modified]],"m/d/yyy"),"")</f>
        <v/>
      </c>
    </row>
    <row r="3037" spans="1:17" x14ac:dyDescent="0.3">
      <c r="A3037" s="6" t="s">
        <v>6340</v>
      </c>
      <c r="B3037" s="8" t="s">
        <v>6341</v>
      </c>
      <c r="C3037" s="6" t="s">
        <v>6</v>
      </c>
      <c r="D3037" s="8" t="s">
        <v>6342</v>
      </c>
      <c r="E3037" s="8" t="s">
        <v>59</v>
      </c>
      <c r="F3037" s="8">
        <v>0</v>
      </c>
      <c r="G3037" s="8">
        <v>3</v>
      </c>
      <c r="H3037" s="6" t="s">
        <v>344</v>
      </c>
      <c r="I3037" s="184" t="s">
        <v>11392</v>
      </c>
      <c r="J3037" s="184" t="s">
        <v>11392</v>
      </c>
      <c r="K3037" s="184" t="s">
        <v>11391</v>
      </c>
      <c r="L3037" s="8">
        <v>14</v>
      </c>
      <c r="M3037" s="116"/>
      <c r="P30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&lt;tr&gt;&lt;td&gt;62603-1050&lt;/td&gt;&lt;td&gt;Cornus 'rutban', aurora dogwood, 1800mm - 2400mm height, balled and burlapped&lt;/td&gt;&lt;td&gt;Each&lt;/td&gt;&lt;td&gt;CORNUS 'RUTBAN', AURORA DOGWOOD, 6 FEET TO 8 FEET HEIGHT, BALLED AND BURLAPPED&lt;/td&gt;&lt;td&gt;EACH&lt;/td&gt;&lt;td&gt;0&lt;/td&gt;&lt;td&gt;3&lt;/td&gt;&lt;td&gt;N&lt;/td&gt;&lt;td&gt; &lt;/td&gt;&lt;td&gt;&lt;/td&gt;&lt;/tr&gt;</v>
      </c>
      <c r="Q3037" s="106" t="str">
        <f>IF(PayItems[[#This Row],[Date Added / Modified]]&gt;0,TEXT(PayItems[[#This Row],[Date Added / Modified]],"m/d/yyy"),"")</f>
        <v/>
      </c>
    </row>
    <row r="3038" spans="1:17" x14ac:dyDescent="0.3">
      <c r="A3038" s="6" t="s">
        <v>6343</v>
      </c>
      <c r="B3038" s="8" t="s">
        <v>6344</v>
      </c>
      <c r="C3038" s="6" t="s">
        <v>6</v>
      </c>
      <c r="D3038" s="8" t="s">
        <v>6345</v>
      </c>
      <c r="E3038" s="8" t="s">
        <v>59</v>
      </c>
      <c r="F3038" s="8">
        <v>0</v>
      </c>
      <c r="G3038" s="8">
        <v>3</v>
      </c>
      <c r="H3038" s="6" t="s">
        <v>344</v>
      </c>
      <c r="I3038" s="184" t="s">
        <v>11392</v>
      </c>
      <c r="J3038" s="184" t="s">
        <v>11392</v>
      </c>
      <c r="K3038" s="184" t="s">
        <v>11391</v>
      </c>
      <c r="L3038" s="8">
        <v>14</v>
      </c>
      <c r="M3038" s="116"/>
      <c r="P30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&lt;tr&gt;&lt;td&gt;62603-1100&lt;/td&gt;&lt;td&gt;Cornus 'rutdan', galaxy dogwood, 1800mm - 2400mm height, balled and burlapped&lt;/td&gt;&lt;td&gt;Each&lt;/td&gt;&lt;td&gt;CORNUS 'RUTDAN', GALAXY DOGWOOD, 6 FEET TO 8 FEET HEIGHT, BALLED AND BURLAPPED&lt;/td&gt;&lt;td&gt;EACH&lt;/td&gt;&lt;td&gt;0&lt;/td&gt;&lt;td&gt;3&lt;/td&gt;&lt;td&gt;N&lt;/td&gt;&lt;td&gt; &lt;/td&gt;&lt;td&gt;&lt;/td&gt;&lt;/tr&gt;</v>
      </c>
      <c r="Q3038" s="106" t="str">
        <f>IF(PayItems[[#This Row],[Date Added / Modified]]&gt;0,TEXT(PayItems[[#This Row],[Date Added / Modified]],"m/d/yyy"),"")</f>
        <v/>
      </c>
    </row>
    <row r="3039" spans="1:17" s="106" customFormat="1" x14ac:dyDescent="0.3">
      <c r="A3039" s="6" t="s">
        <v>6346</v>
      </c>
      <c r="B3039" s="8" t="s">
        <v>6347</v>
      </c>
      <c r="C3039" s="6" t="s">
        <v>6</v>
      </c>
      <c r="D3039" s="8" t="s">
        <v>6348</v>
      </c>
      <c r="E3039" s="8" t="s">
        <v>59</v>
      </c>
      <c r="F3039" s="8">
        <v>0</v>
      </c>
      <c r="G3039" s="8">
        <v>3</v>
      </c>
      <c r="H3039" s="6" t="s">
        <v>344</v>
      </c>
      <c r="I3039" s="184" t="s">
        <v>11392</v>
      </c>
      <c r="J3039" s="184" t="s">
        <v>11392</v>
      </c>
      <c r="K3039" s="184" t="s">
        <v>11391</v>
      </c>
      <c r="L3039" s="8">
        <v>14</v>
      </c>
      <c r="M3039" s="116"/>
      <c r="N3039" s="6"/>
      <c r="O3039" s="6"/>
      <c r="P30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&lt;tr&gt;&lt;td&gt;62603-1150&lt;/td&gt;&lt;td&gt;Cornus alba, red twig dogwood, 600mm - 750mm height, container grown&lt;/td&gt;&lt;td&gt;Each&lt;/td&gt;&lt;td&gt;CORNUS ALBA, RED TWIG DOGWOOD, 24-INCH TO 30-INCH HEIGHT, CONTAINER GROWN&lt;/td&gt;&lt;td&gt;EACH&lt;/td&gt;&lt;td&gt;0&lt;/td&gt;&lt;td&gt;3&lt;/td&gt;&lt;td&gt;N&lt;/td&gt;&lt;td&gt; &lt;/td&gt;&lt;td&gt;&lt;/td&gt;&lt;/tr&gt;</v>
      </c>
      <c r="Q3039" s="106" t="str">
        <f>IF(PayItems[[#This Row],[Date Added / Modified]]&gt;0,TEXT(PayItems[[#This Row],[Date Added / Modified]],"m/d/yyy"),"")</f>
        <v/>
      </c>
    </row>
    <row r="3040" spans="1:17" x14ac:dyDescent="0.3">
      <c r="A3040" s="6" t="s">
        <v>6349</v>
      </c>
      <c r="B3040" s="8" t="s">
        <v>6350</v>
      </c>
      <c r="C3040" s="6" t="s">
        <v>6</v>
      </c>
      <c r="D3040" s="8" t="s">
        <v>6351</v>
      </c>
      <c r="E3040" s="8" t="s">
        <v>59</v>
      </c>
      <c r="F3040" s="8">
        <v>0</v>
      </c>
      <c r="G3040" s="8">
        <v>3</v>
      </c>
      <c r="H3040" s="6" t="s">
        <v>344</v>
      </c>
      <c r="I3040" s="184" t="s">
        <v>11392</v>
      </c>
      <c r="J3040" s="184" t="s">
        <v>11392</v>
      </c>
      <c r="K3040" s="184" t="s">
        <v>11391</v>
      </c>
      <c r="L3040" s="8">
        <v>14</v>
      </c>
      <c r="M3040" s="116"/>
      <c r="P30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&lt;tr&gt;&lt;td&gt;62603-1200&lt;/td&gt;&lt;td&gt;Chionanthus Virginicus, fringe tree, 1500mm - 1800mm height, balled and burlapped&lt;/td&gt;&lt;td&gt;Each&lt;/td&gt;&lt;td&gt;CHIONANTHUS VIRGINICUS, FRINGE TREE, 60-INCH TO 72-INCH HEIGHT, BALLED AND BURLAPPED&lt;/td&gt;&lt;td&gt;EACH&lt;/td&gt;&lt;td&gt;0&lt;/td&gt;&lt;td&gt;3&lt;/td&gt;&lt;td&gt;N&lt;/td&gt;&lt;td&gt; &lt;/td&gt;&lt;td&gt;&lt;/td&gt;&lt;/tr&gt;</v>
      </c>
      <c r="Q3040" s="106" t="str">
        <f>IF(PayItems[[#This Row],[Date Added / Modified]]&gt;0,TEXT(PayItems[[#This Row],[Date Added / Modified]],"m/d/yyy"),"")</f>
        <v/>
      </c>
    </row>
    <row r="3041" spans="1:17" x14ac:dyDescent="0.3">
      <c r="A3041" s="6" t="s">
        <v>6352</v>
      </c>
      <c r="B3041" s="6" t="s">
        <v>6353</v>
      </c>
      <c r="C3041" s="6" t="s">
        <v>6</v>
      </c>
      <c r="D3041" s="106" t="s">
        <v>6354</v>
      </c>
      <c r="E3041" s="8" t="s">
        <v>59</v>
      </c>
      <c r="F3041" s="8">
        <v>0</v>
      </c>
      <c r="G3041" s="8">
        <v>3</v>
      </c>
      <c r="H3041" s="6" t="s">
        <v>344</v>
      </c>
      <c r="I3041" s="184" t="s">
        <v>11392</v>
      </c>
      <c r="J3041" s="184" t="s">
        <v>11392</v>
      </c>
      <c r="K3041" s="184" t="s">
        <v>11391</v>
      </c>
      <c r="L3041" s="8">
        <v>14</v>
      </c>
      <c r="M3041" s="116"/>
      <c r="P30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&lt;tr&gt;&lt;td&gt;62603-1250&lt;/td&gt;&lt;td&gt;Chrysothamnus sp., rabbitbrush 19 liter, container grown&lt;/td&gt;&lt;td&gt;Each&lt;/td&gt;&lt;td&gt;CHRYSOTHAMNUS SP., RABBITBRUSH 5 GALLON, CONTAINER GROWN&lt;/td&gt;&lt;td&gt;EACH&lt;/td&gt;&lt;td&gt;0&lt;/td&gt;&lt;td&gt;3&lt;/td&gt;&lt;td&gt;N&lt;/td&gt;&lt;td&gt; &lt;/td&gt;&lt;td&gt;&lt;/td&gt;&lt;/tr&gt;</v>
      </c>
      <c r="Q3041" s="106" t="str">
        <f>IF(PayItems[[#This Row],[Date Added / Modified]]&gt;0,TEXT(PayItems[[#This Row],[Date Added / Modified]],"m/d/yyy"),"")</f>
        <v/>
      </c>
    </row>
    <row r="3042" spans="1:17" x14ac:dyDescent="0.3">
      <c r="A3042" s="6" t="s">
        <v>6355</v>
      </c>
      <c r="B3042" s="6" t="s">
        <v>6356</v>
      </c>
      <c r="C3042" s="6" t="s">
        <v>6</v>
      </c>
      <c r="D3042" s="6" t="s">
        <v>6357</v>
      </c>
      <c r="E3042" s="8" t="s">
        <v>59</v>
      </c>
      <c r="F3042" s="8">
        <v>0</v>
      </c>
      <c r="G3042" s="8">
        <v>3</v>
      </c>
      <c r="H3042" s="6" t="s">
        <v>344</v>
      </c>
      <c r="I3042" s="184" t="s">
        <v>11392</v>
      </c>
      <c r="J3042" s="184" t="s">
        <v>11392</v>
      </c>
      <c r="K3042" s="184" t="s">
        <v>11391</v>
      </c>
      <c r="L3042" s="8">
        <v>14</v>
      </c>
      <c r="M3042" s="116"/>
      <c r="P30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&lt;tr&gt;&lt;td&gt;62603-1300&lt;/td&gt;&lt;td&gt;Ceanothus cuneatus, buckbrush, 200mm height&lt;/td&gt;&lt;td&gt;Each&lt;/td&gt;&lt;td&gt;CEANOTHUS CUNEATUS, BUCKBRUSH, 8-INCH HEIGHT&lt;/td&gt;&lt;td&gt;EACH&lt;/td&gt;&lt;td&gt;0&lt;/td&gt;&lt;td&gt;3&lt;/td&gt;&lt;td&gt;N&lt;/td&gt;&lt;td&gt; &lt;/td&gt;&lt;td&gt;&lt;/td&gt;&lt;/tr&gt;</v>
      </c>
      <c r="Q3042" s="106" t="str">
        <f>IF(PayItems[[#This Row],[Date Added / Modified]]&gt;0,TEXT(PayItems[[#This Row],[Date Added / Modified]],"m/d/yyy"),"")</f>
        <v/>
      </c>
    </row>
    <row r="3043" spans="1:17" x14ac:dyDescent="0.3">
      <c r="A3043" s="6" t="s">
        <v>6358</v>
      </c>
      <c r="B3043" s="6" t="s">
        <v>6359</v>
      </c>
      <c r="C3043" s="6" t="s">
        <v>6</v>
      </c>
      <c r="D3043" s="6" t="s">
        <v>6360</v>
      </c>
      <c r="E3043" s="8" t="s">
        <v>59</v>
      </c>
      <c r="F3043" s="8">
        <v>0</v>
      </c>
      <c r="G3043" s="8">
        <v>3</v>
      </c>
      <c r="H3043" s="6" t="s">
        <v>344</v>
      </c>
      <c r="I3043" s="184" t="s">
        <v>11392</v>
      </c>
      <c r="J3043" s="184" t="s">
        <v>11392</v>
      </c>
      <c r="K3043" s="184" t="s">
        <v>11391</v>
      </c>
      <c r="L3043" s="8">
        <v>14</v>
      </c>
      <c r="M3043" s="116"/>
      <c r="P30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&lt;tr&gt;&lt;td&gt;62603-1350&lt;/td&gt;&lt;td&gt;Ceanothus integerrimus, deerbrush, 200mm height&lt;/td&gt;&lt;td&gt;Each&lt;/td&gt;&lt;td&gt;CEANOTHUS INTEGERRIMUS, DEERBRUSH, 8-INCH HEIGHT&lt;/td&gt;&lt;td&gt;EACH&lt;/td&gt;&lt;td&gt;0&lt;/td&gt;&lt;td&gt;3&lt;/td&gt;&lt;td&gt;N&lt;/td&gt;&lt;td&gt; &lt;/td&gt;&lt;td&gt;&lt;/td&gt;&lt;/tr&gt;</v>
      </c>
      <c r="Q3043" s="106" t="str">
        <f>IF(PayItems[[#This Row],[Date Added / Modified]]&gt;0,TEXT(PayItems[[#This Row],[Date Added / Modified]],"m/d/yyy"),"")</f>
        <v/>
      </c>
    </row>
    <row r="3044" spans="1:17" x14ac:dyDescent="0.3">
      <c r="A3044" s="6" t="s">
        <v>6361</v>
      </c>
      <c r="B3044" s="6" t="s">
        <v>6362</v>
      </c>
      <c r="C3044" s="6" t="s">
        <v>6</v>
      </c>
      <c r="D3044" s="6" t="s">
        <v>6363</v>
      </c>
      <c r="E3044" s="8" t="s">
        <v>59</v>
      </c>
      <c r="F3044" s="8">
        <v>0</v>
      </c>
      <c r="G3044" s="8">
        <v>3</v>
      </c>
      <c r="H3044" s="6" t="s">
        <v>344</v>
      </c>
      <c r="I3044" s="184" t="s">
        <v>11392</v>
      </c>
      <c r="J3044" s="184" t="s">
        <v>11392</v>
      </c>
      <c r="K3044" s="184" t="s">
        <v>11391</v>
      </c>
      <c r="L3044" s="8">
        <v>14</v>
      </c>
      <c r="M3044" s="116"/>
      <c r="P30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&lt;tr&gt;&lt;td&gt;62603-1400&lt;/td&gt;&lt;td&gt;Cercocarpus montanus, mountain mahogany, 20 liter, container grown&lt;/td&gt;&lt;td&gt;Each&lt;/td&gt;&lt;td&gt;CERCOCARPUS MONTANUS, MOUNTAIN MAHOGANY, 5 GALLON, CONTAINER GROWN&lt;/td&gt;&lt;td&gt;EACH&lt;/td&gt;&lt;td&gt;0&lt;/td&gt;&lt;td&gt;3&lt;/td&gt;&lt;td&gt;N&lt;/td&gt;&lt;td&gt; &lt;/td&gt;&lt;td&gt;&lt;/td&gt;&lt;/tr&gt;</v>
      </c>
      <c r="Q3044" s="106" t="str">
        <f>IF(PayItems[[#This Row],[Date Added / Modified]]&gt;0,TEXT(PayItems[[#This Row],[Date Added / Modified]],"m/d/yyy"),"")</f>
        <v/>
      </c>
    </row>
    <row r="3045" spans="1:17" x14ac:dyDescent="0.3">
      <c r="A3045" s="6" t="s">
        <v>6364</v>
      </c>
      <c r="B3045" s="6" t="s">
        <v>6365</v>
      </c>
      <c r="C3045" s="6" t="s">
        <v>6</v>
      </c>
      <c r="D3045" s="6" t="s">
        <v>6366</v>
      </c>
      <c r="E3045" s="8" t="s">
        <v>59</v>
      </c>
      <c r="F3045" s="8">
        <v>0</v>
      </c>
      <c r="G3045" s="8">
        <v>3</v>
      </c>
      <c r="H3045" s="6" t="s">
        <v>344</v>
      </c>
      <c r="I3045" s="184" t="s">
        <v>11392</v>
      </c>
      <c r="J3045" s="184" t="s">
        <v>11392</v>
      </c>
      <c r="K3045" s="184" t="s">
        <v>11391</v>
      </c>
      <c r="L3045" s="8">
        <v>14</v>
      </c>
      <c r="M3045" s="116"/>
      <c r="P30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&lt;tr&gt;&lt;td&gt;62603-1450&lt;/td&gt;&lt;td&gt;Calocedrus decurrens, incense cedar, 1200mm - 1500mm height, balled and burlapped&lt;/td&gt;&lt;td&gt;Each&lt;/td&gt;&lt;td&gt;CALOCEDRUS DECURRENS, INCENSE CEDAR, 48-INCH TO 60-INCH HEIGHT, BALLED AND BURLAPPED&lt;/td&gt;&lt;td&gt;EACH&lt;/td&gt;&lt;td&gt;0&lt;/td&gt;&lt;td&gt;3&lt;/td&gt;&lt;td&gt;N&lt;/td&gt;&lt;td&gt; &lt;/td&gt;&lt;td&gt;&lt;/td&gt;&lt;/tr&gt;</v>
      </c>
      <c r="Q3045" s="106" t="str">
        <f>IF(PayItems[[#This Row],[Date Added / Modified]]&gt;0,TEXT(PayItems[[#This Row],[Date Added / Modified]],"m/d/yyy"),"")</f>
        <v/>
      </c>
    </row>
    <row r="3046" spans="1:17" x14ac:dyDescent="0.3">
      <c r="A3046" s="6" t="s">
        <v>6367</v>
      </c>
      <c r="B3046" s="41" t="s">
        <v>10391</v>
      </c>
      <c r="C3046" s="6" t="s">
        <v>6</v>
      </c>
      <c r="D3046" s="41" t="s">
        <v>10665</v>
      </c>
      <c r="E3046" s="8" t="s">
        <v>59</v>
      </c>
      <c r="F3046" s="8">
        <v>0</v>
      </c>
      <c r="G3046" s="8">
        <v>3</v>
      </c>
      <c r="H3046" s="6" t="s">
        <v>344</v>
      </c>
      <c r="I3046" s="184" t="s">
        <v>11392</v>
      </c>
      <c r="J3046" s="184" t="s">
        <v>11392</v>
      </c>
      <c r="K3046" s="184" t="s">
        <v>11391</v>
      </c>
      <c r="L3046" s="8">
        <v>14</v>
      </c>
      <c r="M3046" s="116"/>
      <c r="P30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&lt;tr&gt;&lt;td&gt;62603-1500&lt;/td&gt;&lt;td&gt;Crataegus columbiana, columbia hawthorn, 8 liter, container grown&lt;/td&gt;&lt;td&gt;Each&lt;/td&gt;&lt;td&gt;CRATAEGUS COLUMBIANA, COLUMBIA HAWTHORN, 2 GALLON, CONTAINER GROWN&lt;/td&gt;&lt;td&gt;EACH&lt;/td&gt;&lt;td&gt;0&lt;/td&gt;&lt;td&gt;3&lt;/td&gt;&lt;td&gt;N&lt;/td&gt;&lt;td&gt; &lt;/td&gt;&lt;td&gt;&lt;/td&gt;&lt;/tr&gt;</v>
      </c>
      <c r="Q3046" s="106" t="str">
        <f>IF(PayItems[[#This Row],[Date Added / Modified]]&gt;0,TEXT(PayItems[[#This Row],[Date Added / Modified]],"m/d/yyy"),"")</f>
        <v/>
      </c>
    </row>
    <row r="3047" spans="1:17" x14ac:dyDescent="0.3">
      <c r="A3047" s="6" t="s">
        <v>6368</v>
      </c>
      <c r="B3047" s="41" t="s">
        <v>10174</v>
      </c>
      <c r="C3047" s="6" t="s">
        <v>6</v>
      </c>
      <c r="D3047" s="41" t="s">
        <v>10175</v>
      </c>
      <c r="E3047" s="8" t="s">
        <v>59</v>
      </c>
      <c r="F3047" s="8">
        <v>0</v>
      </c>
      <c r="G3047" s="8">
        <v>3</v>
      </c>
      <c r="H3047" s="6" t="s">
        <v>344</v>
      </c>
      <c r="I3047" s="184" t="s">
        <v>11392</v>
      </c>
      <c r="J3047" s="184" t="s">
        <v>11392</v>
      </c>
      <c r="K3047" s="184" t="s">
        <v>11391</v>
      </c>
      <c r="L3047" s="8">
        <v>14</v>
      </c>
      <c r="M3047" s="116"/>
      <c r="P30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&lt;tr&gt;&lt;td&gt;62603-1550&lt;/td&gt;&lt;td&gt;Cerocarpus ledifolius, curl-leaf mountain mahogany, 8 liter, container grown&lt;/td&gt;&lt;td&gt;Each&lt;/td&gt;&lt;td&gt;CEROCARPUS LEDIFOLIUS, CURL-LEAF MOUNTAIN MAHOGANY, 2 GALLON, CONTAINER GROWN&lt;/td&gt;&lt;td&gt;EACH&lt;/td&gt;&lt;td&gt;0&lt;/td&gt;&lt;td&gt;3&lt;/td&gt;&lt;td&gt;N&lt;/td&gt;&lt;td&gt; &lt;/td&gt;&lt;td&gt;&lt;/td&gt;&lt;/tr&gt;</v>
      </c>
      <c r="Q3047" s="106" t="str">
        <f>IF(PayItems[[#This Row],[Date Added / Modified]]&gt;0,TEXT(PayItems[[#This Row],[Date Added / Modified]],"m/d/yyy"),"")</f>
        <v/>
      </c>
    </row>
    <row r="3048" spans="1:17" s="88" customFormat="1" x14ac:dyDescent="0.3">
      <c r="A3048" s="106" t="s">
        <v>11278</v>
      </c>
      <c r="B3048" s="106" t="s">
        <v>11289</v>
      </c>
      <c r="C3048" s="106" t="s">
        <v>6</v>
      </c>
      <c r="D3048" s="106" t="s">
        <v>11279</v>
      </c>
      <c r="E3048" s="45" t="s">
        <v>59</v>
      </c>
      <c r="F3048" s="45">
        <v>0</v>
      </c>
      <c r="G3048" s="45">
        <v>3</v>
      </c>
      <c r="H3048" s="106" t="s">
        <v>344</v>
      </c>
      <c r="I3048" s="184" t="s">
        <v>11392</v>
      </c>
      <c r="J3048" s="184" t="s">
        <v>11392</v>
      </c>
      <c r="K3048" s="184" t="s">
        <v>11391</v>
      </c>
      <c r="L3048" s="45">
        <v>14</v>
      </c>
      <c r="M3048" s="116">
        <v>44179</v>
      </c>
      <c r="N3048" s="106" t="s">
        <v>9977</v>
      </c>
      <c r="O3048" s="106"/>
      <c r="P3048"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&lt;tr&gt;&lt;td&gt;62603-1600&lt;/td&gt;&lt;td&gt;Ceanothus prostratus, prostrate ceanothus, 4 liter, container grown&lt;/td&gt;&lt;td&gt;Each&lt;/td&gt;&lt;td&gt;CEANOTHUS PROSTRATUS, PROSTRATE CEANOTHUS, 1 GALLON, CONTAINER GROWN &lt;/td&gt;&lt;td&gt;EACH&lt;/td&gt;&lt;td&gt;0&lt;/td&gt;&lt;td&gt;3&lt;/td&gt;&lt;td&gt;N&lt;/td&gt;&lt;td&gt;12/14/2020&lt;/td&gt;&lt;td&gt;&lt;/td&gt;&lt;/tr&gt;</v>
      </c>
      <c r="Q3048" s="176" t="str">
        <f>IF(PayItems[[#This Row],[Date Added / Modified]]&gt;0,TEXT(PayItems[[#This Row],[Date Added / Modified]],"m/d/yyy"),"")</f>
        <v>12/14/2020</v>
      </c>
    </row>
    <row r="3049" spans="1:17" s="88" customFormat="1" x14ac:dyDescent="0.3">
      <c r="A3049" s="106" t="s">
        <v>11450</v>
      </c>
      <c r="B3049" s="106" t="s">
        <v>11452</v>
      </c>
      <c r="C3049" s="106" t="s">
        <v>6</v>
      </c>
      <c r="D3049" s="106" t="s">
        <v>11453</v>
      </c>
      <c r="E3049" s="45" t="s">
        <v>59</v>
      </c>
      <c r="F3049" s="45">
        <v>0</v>
      </c>
      <c r="G3049" s="45">
        <v>3</v>
      </c>
      <c r="H3049" s="106" t="s">
        <v>344</v>
      </c>
      <c r="I3049" s="184" t="s">
        <v>11392</v>
      </c>
      <c r="J3049" s="184" t="s">
        <v>11392</v>
      </c>
      <c r="K3049" s="184" t="s">
        <v>11391</v>
      </c>
      <c r="L3049" s="45">
        <v>14</v>
      </c>
      <c r="M3049" s="116">
        <v>45426</v>
      </c>
      <c r="N3049" s="106" t="s">
        <v>9962</v>
      </c>
      <c r="O3049" s="106"/>
      <c r="P304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&lt;tr&gt;&lt;td&gt;62603-1700&lt;/td&gt;&lt;td&gt;Castenea dentata, american chestnut, 2400mm - 3000mm height, balled and burlapped&lt;/td&gt;&lt;td&gt;Each&lt;/td&gt;&lt;td&gt;CASTENEA DENTATA, AMERICAN CHESTNUT,  8 FEET TO 10 FEET HEIGHT, BALLED AND BURLAPPED&lt;/td&gt;&lt;td&gt;EACH&lt;/td&gt;&lt;td&gt;0&lt;/td&gt;&lt;td&gt;3&lt;/td&gt;&lt;td&gt;N&lt;/td&gt;&lt;td&gt;5/14/2024&lt;/td&gt;&lt;td&gt;&lt;/td&gt;&lt;/tr&gt;</v>
      </c>
      <c r="Q3049" s="176" t="str">
        <f>IF(PayItems[[#This Row],[Date Added / Modified]]&gt;0,TEXT(PayItems[[#This Row],[Date Added / Modified]],"m/d/yyy"),"")</f>
        <v>5/14/2024</v>
      </c>
    </row>
    <row r="3050" spans="1:17" x14ac:dyDescent="0.3">
      <c r="A3050" s="106" t="s">
        <v>11451</v>
      </c>
      <c r="B3050" s="106" t="s">
        <v>11457</v>
      </c>
      <c r="C3050" s="106" t="s">
        <v>6</v>
      </c>
      <c r="D3050" s="106" t="s">
        <v>11454</v>
      </c>
      <c r="E3050" s="45" t="s">
        <v>59</v>
      </c>
      <c r="F3050" s="45">
        <v>0</v>
      </c>
      <c r="G3050" s="45">
        <v>3</v>
      </c>
      <c r="H3050" s="106" t="s">
        <v>344</v>
      </c>
      <c r="I3050" s="184" t="s">
        <v>11392</v>
      </c>
      <c r="J3050" s="184" t="s">
        <v>11392</v>
      </c>
      <c r="K3050" s="184" t="s">
        <v>11391</v>
      </c>
      <c r="L3050" s="45">
        <v>14</v>
      </c>
      <c r="M3050" s="116">
        <v>45426</v>
      </c>
      <c r="N3050" s="106" t="s">
        <v>9962</v>
      </c>
      <c r="O3050" s="106"/>
      <c r="P305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&lt;tr&gt;&lt;td&gt;62603-1800&lt;/td&gt;&lt;td&gt;Cladrastis kentuckea, kentucky yellowwood, 2400mm - 3000mm height, balled and burlapped&lt;/td&gt;&lt;td&gt;Each&lt;/td&gt;&lt;td&gt;CLADRASTIS KENTUCKEA, KENTUCKY YELLOWWOOD,  8 FEET TO 10 FEET HEIGHT, BALLED AND BURLAPPED&lt;/td&gt;&lt;td&gt;EACH&lt;/td&gt;&lt;td&gt;0&lt;/td&gt;&lt;td&gt;3&lt;/td&gt;&lt;td&gt;N&lt;/td&gt;&lt;td&gt;5/14/2024&lt;/td&gt;&lt;td&gt;&lt;/td&gt;&lt;/tr&gt;</v>
      </c>
      <c r="Q3050" s="176" t="str">
        <f>IF(PayItems[[#This Row],[Date Added / Modified]]&gt;0,TEXT(PayItems[[#This Row],[Date Added / Modified]],"m/d/yyy"),"")</f>
        <v>5/14/2024</v>
      </c>
    </row>
    <row r="3051" spans="1:17" x14ac:dyDescent="0.3">
      <c r="A3051" s="6" t="s">
        <v>6369</v>
      </c>
      <c r="B3051" s="8" t="s">
        <v>6370</v>
      </c>
      <c r="C3051" s="6" t="s">
        <v>6</v>
      </c>
      <c r="D3051" s="8" t="s">
        <v>6371</v>
      </c>
      <c r="E3051" s="8" t="s">
        <v>59</v>
      </c>
      <c r="F3051" s="8">
        <v>0</v>
      </c>
      <c r="G3051" s="8">
        <v>3</v>
      </c>
      <c r="H3051" s="6" t="s">
        <v>344</v>
      </c>
      <c r="I3051" s="184" t="s">
        <v>11392</v>
      </c>
      <c r="J3051" s="184" t="s">
        <v>11392</v>
      </c>
      <c r="K3051" s="184" t="s">
        <v>11391</v>
      </c>
      <c r="L3051" s="8">
        <v>14</v>
      </c>
      <c r="M3051" s="116"/>
      <c r="P30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&lt;tr&gt;&lt;td&gt;62604-0100&lt;/td&gt;&lt;td&gt;Diospyros Virginiana, common persimmon, 1800mm - 2400mm height, balled and burlapped&lt;/td&gt;&lt;td&gt;Each&lt;/td&gt;&lt;td&gt;DIOSPYROS VIRGINIANA, COMMON PERSIMMON, 6 FEET TO 8 FEET HEIGHT, BALLED AND BURLAPPED&lt;/td&gt;&lt;td&gt;EACH&lt;/td&gt;&lt;td&gt;0&lt;/td&gt;&lt;td&gt;3&lt;/td&gt;&lt;td&gt;N&lt;/td&gt;&lt;td&gt; &lt;/td&gt;&lt;td&gt;&lt;/td&gt;&lt;/tr&gt;</v>
      </c>
      <c r="Q3051" s="106" t="str">
        <f>IF(PayItems[[#This Row],[Date Added / Modified]]&gt;0,TEXT(PayItems[[#This Row],[Date Added / Modified]],"m/d/yyy"),"")</f>
        <v/>
      </c>
    </row>
    <row r="3052" spans="1:17" x14ac:dyDescent="0.3">
      <c r="A3052" s="6" t="s">
        <v>6372</v>
      </c>
      <c r="B3052" s="8" t="s">
        <v>6373</v>
      </c>
      <c r="C3052" s="6" t="s">
        <v>6</v>
      </c>
      <c r="D3052" s="8" t="s">
        <v>6374</v>
      </c>
      <c r="E3052" s="8" t="s">
        <v>59</v>
      </c>
      <c r="F3052" s="8">
        <v>0</v>
      </c>
      <c r="G3052" s="8">
        <v>3</v>
      </c>
      <c r="H3052" s="6" t="s">
        <v>344</v>
      </c>
      <c r="I3052" s="184" t="s">
        <v>11392</v>
      </c>
      <c r="J3052" s="184" t="s">
        <v>11392</v>
      </c>
      <c r="K3052" s="184" t="s">
        <v>11391</v>
      </c>
      <c r="L3052" s="8">
        <v>14</v>
      </c>
      <c r="M3052" s="116"/>
      <c r="P30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&lt;tr&gt;&lt;td&gt;62605-0100&lt;/td&gt;&lt;td&gt;Evonymus alata compacta, burningbush, 600mm - 750mm height, balled and burlapped&lt;/td&gt;&lt;td&gt;Each&lt;/td&gt;&lt;td&gt;EVONYMUS ALATA COMPACTA, BURNINGBUSH, 24-INCH TO 30-INCH HEIGHT, BALLED AND BURLAPPED&lt;/td&gt;&lt;td&gt;EACH&lt;/td&gt;&lt;td&gt;0&lt;/td&gt;&lt;td&gt;3&lt;/td&gt;&lt;td&gt;N&lt;/td&gt;&lt;td&gt; &lt;/td&gt;&lt;td&gt;&lt;/td&gt;&lt;/tr&gt;</v>
      </c>
      <c r="Q3052" s="106" t="str">
        <f>IF(PayItems[[#This Row],[Date Added / Modified]]&gt;0,TEXT(PayItems[[#This Row],[Date Added / Modified]],"m/d/yyy"),"")</f>
        <v/>
      </c>
    </row>
    <row r="3053" spans="1:17" x14ac:dyDescent="0.3">
      <c r="A3053" s="6" t="s">
        <v>6375</v>
      </c>
      <c r="B3053" s="8" t="s">
        <v>6376</v>
      </c>
      <c r="C3053" s="6" t="s">
        <v>6</v>
      </c>
      <c r="D3053" s="8" t="s">
        <v>6377</v>
      </c>
      <c r="E3053" s="8" t="s">
        <v>59</v>
      </c>
      <c r="F3053" s="8">
        <v>0</v>
      </c>
      <c r="G3053" s="8">
        <v>3</v>
      </c>
      <c r="H3053" s="6" t="s">
        <v>344</v>
      </c>
      <c r="I3053" s="184" t="s">
        <v>11392</v>
      </c>
      <c r="J3053" s="184" t="s">
        <v>11392</v>
      </c>
      <c r="K3053" s="184" t="s">
        <v>11391</v>
      </c>
      <c r="L3053" s="8">
        <v>14</v>
      </c>
      <c r="M3053" s="116"/>
      <c r="P30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&lt;tr&gt;&lt;td&gt;62605-0200&lt;/td&gt;&lt;td&gt;Eriophyllum lanatum, common wooly sunflower, 100mm pots&lt;/td&gt;&lt;td&gt;Each&lt;/td&gt;&lt;td&gt;ERIOPHYLLUM LANATUM, COMMON WOOLY SUNFLOWER, 4-INCH POTS&lt;/td&gt;&lt;td&gt;EACH&lt;/td&gt;&lt;td&gt;0&lt;/td&gt;&lt;td&gt;3&lt;/td&gt;&lt;td&gt;N&lt;/td&gt;&lt;td&gt; &lt;/td&gt;&lt;td&gt;&lt;/td&gt;&lt;/tr&gt;</v>
      </c>
      <c r="Q3053" s="106" t="str">
        <f>IF(PayItems[[#This Row],[Date Added / Modified]]&gt;0,TEXT(PayItems[[#This Row],[Date Added / Modified]],"m/d/yyy"),"")</f>
        <v/>
      </c>
    </row>
    <row r="3054" spans="1:17" x14ac:dyDescent="0.3">
      <c r="A3054" s="106" t="s">
        <v>11265</v>
      </c>
      <c r="B3054" s="45" t="s">
        <v>11297</v>
      </c>
      <c r="C3054" s="106" t="s">
        <v>6</v>
      </c>
      <c r="D3054" s="45" t="s">
        <v>11266</v>
      </c>
      <c r="E3054" s="45" t="s">
        <v>59</v>
      </c>
      <c r="F3054" s="45">
        <v>0</v>
      </c>
      <c r="G3054" s="45">
        <v>3</v>
      </c>
      <c r="H3054" s="106" t="s">
        <v>344</v>
      </c>
      <c r="I3054" s="184" t="s">
        <v>11392</v>
      </c>
      <c r="J3054" s="184" t="s">
        <v>11392</v>
      </c>
      <c r="K3054" s="184" t="s">
        <v>11391</v>
      </c>
      <c r="L3054" s="45">
        <v>14</v>
      </c>
      <c r="M3054" s="116">
        <v>44179</v>
      </c>
      <c r="N3054" s="106" t="s">
        <v>9977</v>
      </c>
      <c r="O3054" s="106"/>
      <c r="P3054"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&lt;tr&gt;&lt;td&gt;62605-0250&lt;/td&gt;&lt;td&gt;Ericamerica nauseosa, rubber rabbitbush, 4 liter, container grown&lt;/td&gt;&lt;td&gt;Each&lt;/td&gt;&lt;td&gt;ERICAMERICA NAUSEOSA, RUBBER RABBITBUSH, 1 GALLON, CONTAINER GROWN &lt;/td&gt;&lt;td&gt;EACH&lt;/td&gt;&lt;td&gt;0&lt;/td&gt;&lt;td&gt;3&lt;/td&gt;&lt;td&gt;N&lt;/td&gt;&lt;td&gt;12/14/2020&lt;/td&gt;&lt;td&gt;&lt;/td&gt;&lt;/tr&gt;</v>
      </c>
      <c r="Q3054" s="176" t="str">
        <f>IF(PayItems[[#This Row],[Date Added / Modified]]&gt;0,TEXT(PayItems[[#This Row],[Date Added / Modified]],"m/d/yyy"),"")</f>
        <v>12/14/2020</v>
      </c>
    </row>
    <row r="3055" spans="1:17" x14ac:dyDescent="0.3">
      <c r="A3055" s="6" t="s">
        <v>6378</v>
      </c>
      <c r="B3055" s="8" t="s">
        <v>6379</v>
      </c>
      <c r="C3055" s="6" t="s">
        <v>6</v>
      </c>
      <c r="D3055" s="8" t="s">
        <v>6380</v>
      </c>
      <c r="E3055" s="8" t="s">
        <v>59</v>
      </c>
      <c r="F3055" s="8">
        <v>0</v>
      </c>
      <c r="G3055" s="8">
        <v>3</v>
      </c>
      <c r="H3055" s="6" t="s">
        <v>344</v>
      </c>
      <c r="I3055" s="184" t="s">
        <v>11392</v>
      </c>
      <c r="J3055" s="184" t="s">
        <v>11392</v>
      </c>
      <c r="K3055" s="184" t="s">
        <v>11391</v>
      </c>
      <c r="L3055" s="8">
        <v>14</v>
      </c>
      <c r="M3055" s="116"/>
      <c r="P30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&lt;tr&gt;&lt;td&gt;62606-0100&lt;/td&gt;&lt;td&gt;Fraxinus pennsylvanica, marshall's seedles ash, 35mm - 50mm caliper, balled and burlapped&lt;/td&gt;&lt;td&gt;Each&lt;/td&gt;&lt;td&gt;FRAXINUS PENNSYLVANICA, MARSHALL'S SEEDLES ASH, 1 1/2-INCH TO 2-INCH CALIPER, BALLED AND BURLAPPED&lt;/td&gt;&lt;td&gt;EACH&lt;/td&gt;&lt;td&gt;0&lt;/td&gt;&lt;td&gt;3&lt;/td&gt;&lt;td&gt;N&lt;/td&gt;&lt;td&gt; &lt;/td&gt;&lt;td&gt;&lt;/td&gt;&lt;/tr&gt;</v>
      </c>
      <c r="Q3055" s="106" t="str">
        <f>IF(PayItems[[#This Row],[Date Added / Modified]]&gt;0,TEXT(PayItems[[#This Row],[Date Added / Modified]],"m/d/yyy"),"")</f>
        <v/>
      </c>
    </row>
    <row r="3056" spans="1:17" x14ac:dyDescent="0.3">
      <c r="A3056" s="6" t="s">
        <v>6381</v>
      </c>
      <c r="B3056" s="8" t="s">
        <v>6382</v>
      </c>
      <c r="C3056" s="6" t="s">
        <v>6</v>
      </c>
      <c r="D3056" s="8" t="s">
        <v>6383</v>
      </c>
      <c r="E3056" s="8" t="s">
        <v>59</v>
      </c>
      <c r="F3056" s="8">
        <v>0</v>
      </c>
      <c r="G3056" s="8">
        <v>3</v>
      </c>
      <c r="H3056" s="6" t="s">
        <v>344</v>
      </c>
      <c r="I3056" s="184" t="s">
        <v>11392</v>
      </c>
      <c r="J3056" s="184" t="s">
        <v>11392</v>
      </c>
      <c r="K3056" s="184" t="s">
        <v>11391</v>
      </c>
      <c r="L3056" s="8">
        <v>14</v>
      </c>
      <c r="M3056" s="116"/>
      <c r="P30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&lt;tr&gt;&lt;td&gt;62606-0150&lt;/td&gt;&lt;td&gt;Fagus grandifloria, american beech, 35mm - 50mm caliper, balled and burlapped&lt;/td&gt;&lt;td&gt;Each&lt;/td&gt;&lt;td&gt;FAGUS GRANDIFLORIA, AMERICAN BEECH, 1 1/2-INCH TO 2-INCH CALIPER, BALLED AND BURLAPPED&lt;/td&gt;&lt;td&gt;EACH&lt;/td&gt;&lt;td&gt;0&lt;/td&gt;&lt;td&gt;3&lt;/td&gt;&lt;td&gt;N&lt;/td&gt;&lt;td&gt; &lt;/td&gt;&lt;td&gt;&lt;/td&gt;&lt;/tr&gt;</v>
      </c>
      <c r="Q3056" s="106" t="str">
        <f>IF(PayItems[[#This Row],[Date Added / Modified]]&gt;0,TEXT(PayItems[[#This Row],[Date Added / Modified]],"m/d/yyy"),"")</f>
        <v/>
      </c>
    </row>
    <row r="3057" spans="1:17" x14ac:dyDescent="0.3">
      <c r="A3057" s="6" t="s">
        <v>6384</v>
      </c>
      <c r="B3057" s="8" t="s">
        <v>6385</v>
      </c>
      <c r="C3057" s="6" t="s">
        <v>6</v>
      </c>
      <c r="D3057" s="8" t="s">
        <v>6386</v>
      </c>
      <c r="E3057" s="8" t="s">
        <v>59</v>
      </c>
      <c r="F3057" s="8">
        <v>0</v>
      </c>
      <c r="G3057" s="8">
        <v>3</v>
      </c>
      <c r="H3057" s="6" t="s">
        <v>344</v>
      </c>
      <c r="I3057" s="184" t="s">
        <v>11392</v>
      </c>
      <c r="J3057" s="184" t="s">
        <v>11392</v>
      </c>
      <c r="K3057" s="184" t="s">
        <v>11391</v>
      </c>
      <c r="L3057" s="8">
        <v>14</v>
      </c>
      <c r="M3057" s="116"/>
      <c r="P30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&lt;tr&gt;&lt;td&gt;62606-0200&lt;/td&gt;&lt;td&gt;Forsythia intermedia, border forsythia, 450mm - 600mm height, container grown&lt;/td&gt;&lt;td&gt;Each&lt;/td&gt;&lt;td&gt;FORSYTHIA INTERMEDIA, BORDER FORSYTHIA, 18-INCH TO 24-INCH HEIGHT, CONTAINER GROWN&lt;/td&gt;&lt;td&gt;EACH&lt;/td&gt;&lt;td&gt;0&lt;/td&gt;&lt;td&gt;3&lt;/td&gt;&lt;td&gt;N&lt;/td&gt;&lt;td&gt; &lt;/td&gt;&lt;td&gt;&lt;/td&gt;&lt;/tr&gt;</v>
      </c>
      <c r="Q3057" s="106" t="str">
        <f>IF(PayItems[[#This Row],[Date Added / Modified]]&gt;0,TEXT(PayItems[[#This Row],[Date Added / Modified]],"m/d/yyy"),"")</f>
        <v/>
      </c>
    </row>
    <row r="3058" spans="1:17" x14ac:dyDescent="0.3">
      <c r="A3058" s="6" t="s">
        <v>6387</v>
      </c>
      <c r="B3058" s="8" t="s">
        <v>6388</v>
      </c>
      <c r="C3058" s="6" t="s">
        <v>6</v>
      </c>
      <c r="D3058" s="8" t="s">
        <v>6389</v>
      </c>
      <c r="E3058" s="8" t="s">
        <v>59</v>
      </c>
      <c r="F3058" s="8">
        <v>0</v>
      </c>
      <c r="G3058" s="8">
        <v>3</v>
      </c>
      <c r="H3058" s="6" t="s">
        <v>344</v>
      </c>
      <c r="I3058" s="184" t="s">
        <v>11392</v>
      </c>
      <c r="J3058" s="184" t="s">
        <v>11392</v>
      </c>
      <c r="K3058" s="184" t="s">
        <v>11391</v>
      </c>
      <c r="L3058" s="8">
        <v>14</v>
      </c>
      <c r="M3058" s="116"/>
      <c r="P30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&lt;tr&gt;&lt;td&gt;62606-0250&lt;/td&gt;&lt;td&gt;Forsythia intermedia, border forsythia, 600mm - 750mm height, balled and burlapped&lt;/td&gt;&lt;td&gt;Each&lt;/td&gt;&lt;td&gt;FORSYTHIA INTERMEDIA, BORDER FORSYTHIA, 24-INCH TO 30-INCH HEIGHT, BALLED AND BURLAPPED&lt;/td&gt;&lt;td&gt;EACH&lt;/td&gt;&lt;td&gt;0&lt;/td&gt;&lt;td&gt;3&lt;/td&gt;&lt;td&gt;N&lt;/td&gt;&lt;td&gt; &lt;/td&gt;&lt;td&gt;&lt;/td&gt;&lt;/tr&gt;</v>
      </c>
      <c r="Q3058" s="106" t="str">
        <f>IF(PayItems[[#This Row],[Date Added / Modified]]&gt;0,TEXT(PayItems[[#This Row],[Date Added / Modified]],"m/d/yyy"),"")</f>
        <v/>
      </c>
    </row>
    <row r="3059" spans="1:17" x14ac:dyDescent="0.3">
      <c r="A3059" s="6" t="s">
        <v>6390</v>
      </c>
      <c r="B3059" s="8" t="s">
        <v>6391</v>
      </c>
      <c r="C3059" s="6" t="s">
        <v>6</v>
      </c>
      <c r="D3059" s="8" t="s">
        <v>6392</v>
      </c>
      <c r="E3059" s="8" t="s">
        <v>59</v>
      </c>
      <c r="F3059" s="8">
        <v>0</v>
      </c>
      <c r="G3059" s="8">
        <v>3</v>
      </c>
      <c r="H3059" s="6" t="s">
        <v>344</v>
      </c>
      <c r="I3059" s="184" t="s">
        <v>11392</v>
      </c>
      <c r="J3059" s="184" t="s">
        <v>11392</v>
      </c>
      <c r="K3059" s="184" t="s">
        <v>11391</v>
      </c>
      <c r="L3059" s="8">
        <v>14</v>
      </c>
      <c r="M3059" s="116"/>
      <c r="P30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&lt;tr&gt;&lt;td&gt;62606-0300&lt;/td&gt;&lt;td&gt;Fraxinus pennsylvanica, green ash, 20mm - 35mm caliper, balled and burlapped&lt;/td&gt;&lt;td&gt;Each&lt;/td&gt;&lt;td&gt;FRAXINUS PENNSYLVANICA, GREEN ASH, 1-INCH TO 1 1/2-INCH CALIPER, BALLED AND BURLAPPED&lt;/td&gt;&lt;td&gt;EACH&lt;/td&gt;&lt;td&gt;0&lt;/td&gt;&lt;td&gt;3&lt;/td&gt;&lt;td&gt;N&lt;/td&gt;&lt;td&gt; &lt;/td&gt;&lt;td&gt;&lt;/td&gt;&lt;/tr&gt;</v>
      </c>
      <c r="Q3059" s="106" t="str">
        <f>IF(PayItems[[#This Row],[Date Added / Modified]]&gt;0,TEXT(PayItems[[#This Row],[Date Added / Modified]],"m/d/yyy"),"")</f>
        <v/>
      </c>
    </row>
    <row r="3060" spans="1:17" x14ac:dyDescent="0.3">
      <c r="A3060" s="6" t="s">
        <v>6393</v>
      </c>
      <c r="B3060" s="8" t="s">
        <v>6394</v>
      </c>
      <c r="C3060" s="6" t="s">
        <v>6</v>
      </c>
      <c r="D3060" s="8" t="s">
        <v>6395</v>
      </c>
      <c r="E3060" s="8" t="s">
        <v>59</v>
      </c>
      <c r="F3060" s="8">
        <v>0</v>
      </c>
      <c r="G3060" s="8">
        <v>3</v>
      </c>
      <c r="H3060" s="6" t="s">
        <v>344</v>
      </c>
      <c r="I3060" s="184" t="s">
        <v>11392</v>
      </c>
      <c r="J3060" s="184" t="s">
        <v>11392</v>
      </c>
      <c r="K3060" s="184" t="s">
        <v>11391</v>
      </c>
      <c r="L3060" s="8">
        <v>14</v>
      </c>
      <c r="M3060" s="116"/>
      <c r="P30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&lt;tr&gt;&lt;td&gt;62606-0350&lt;/td&gt;&lt;td&gt;Fraxinus pennsylvanica, green ash, 35mm - 50mm caliper, balled and burlapped&lt;/td&gt;&lt;td&gt;Each&lt;/td&gt;&lt;td&gt;FRAXINUS PENNSYLVANICA, GREEN ASH, 1 1/2-INCH TO 2-INCH CALIPER, BALLED AND BURLAPPED&lt;/td&gt;&lt;td&gt;EACH&lt;/td&gt;&lt;td&gt;0&lt;/td&gt;&lt;td&gt;3&lt;/td&gt;&lt;td&gt;N&lt;/td&gt;&lt;td&gt; &lt;/td&gt;&lt;td&gt;&lt;/td&gt;&lt;/tr&gt;</v>
      </c>
      <c r="Q3060" s="106" t="str">
        <f>IF(PayItems[[#This Row],[Date Added / Modified]]&gt;0,TEXT(PayItems[[#This Row],[Date Added / Modified]],"m/d/yyy"),"")</f>
        <v/>
      </c>
    </row>
    <row r="3061" spans="1:17" x14ac:dyDescent="0.3">
      <c r="A3061" s="6" t="s">
        <v>6396</v>
      </c>
      <c r="B3061" s="8" t="s">
        <v>6397</v>
      </c>
      <c r="C3061" s="6" t="s">
        <v>6</v>
      </c>
      <c r="D3061" s="8" t="s">
        <v>6398</v>
      </c>
      <c r="E3061" s="8" t="s">
        <v>59</v>
      </c>
      <c r="F3061" s="8">
        <v>0</v>
      </c>
      <c r="G3061" s="8">
        <v>3</v>
      </c>
      <c r="H3061" s="6" t="s">
        <v>344</v>
      </c>
      <c r="I3061" s="184" t="s">
        <v>11392</v>
      </c>
      <c r="J3061" s="184" t="s">
        <v>11392</v>
      </c>
      <c r="K3061" s="184" t="s">
        <v>11391</v>
      </c>
      <c r="L3061" s="8">
        <v>14</v>
      </c>
      <c r="M3061" s="116"/>
      <c r="P30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&lt;tr&gt;&lt;td&gt;62606-0400&lt;/td&gt;&lt;td&gt;Fraxinus pennsylvanica, green ash, 50mm - 65mm caliper, balled and burlapped&lt;/td&gt;&lt;td&gt;Each&lt;/td&gt;&lt;td&gt;FRAXINUS PENNSYLVANICA, GREEN ASH, 2-INCH TO 2 1/2-INCH CALIPER, BALLED AND BURLAPPED&lt;/td&gt;&lt;td&gt;EACH&lt;/td&gt;&lt;td&gt;0&lt;/td&gt;&lt;td&gt;3&lt;/td&gt;&lt;td&gt;N&lt;/td&gt;&lt;td&gt; &lt;/td&gt;&lt;td&gt;&lt;/td&gt;&lt;/tr&gt;</v>
      </c>
      <c r="Q3061" s="106" t="str">
        <f>IF(PayItems[[#This Row],[Date Added / Modified]]&gt;0,TEXT(PayItems[[#This Row],[Date Added / Modified]],"m/d/yyy"),"")</f>
        <v/>
      </c>
    </row>
    <row r="3062" spans="1:17" x14ac:dyDescent="0.3">
      <c r="A3062" s="6" t="s">
        <v>6399</v>
      </c>
      <c r="B3062" s="8" t="s">
        <v>6400</v>
      </c>
      <c r="C3062" s="6" t="s">
        <v>6</v>
      </c>
      <c r="D3062" s="8" t="s">
        <v>6401</v>
      </c>
      <c r="E3062" s="8" t="s">
        <v>59</v>
      </c>
      <c r="F3062" s="8">
        <v>0</v>
      </c>
      <c r="G3062" s="8">
        <v>3</v>
      </c>
      <c r="H3062" s="6" t="s">
        <v>344</v>
      </c>
      <c r="I3062" s="184" t="s">
        <v>11392</v>
      </c>
      <c r="J3062" s="184" t="s">
        <v>11392</v>
      </c>
      <c r="K3062" s="184" t="s">
        <v>11391</v>
      </c>
      <c r="L3062" s="8">
        <v>14</v>
      </c>
      <c r="M3062" s="116"/>
      <c r="P30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&lt;tr&gt;&lt;td&gt;62606-0450&lt;/td&gt;&lt;td&gt;Forsythia suspensa, weeping forsythia, 600mm - 750mm height, container grown&lt;/td&gt;&lt;td&gt;Each&lt;/td&gt;&lt;td&gt;FORSYTHIA SUSPENSA, WEEPING FORSYTHIA, 24-INCH TO 30-INCH HEIGHT, CONTAINER GROWN&lt;/td&gt;&lt;td&gt;EACH&lt;/td&gt;&lt;td&gt;0&lt;/td&gt;&lt;td&gt;3&lt;/td&gt;&lt;td&gt;N&lt;/td&gt;&lt;td&gt; &lt;/td&gt;&lt;td&gt;&lt;/td&gt;&lt;/tr&gt;</v>
      </c>
      <c r="Q3062" s="106" t="str">
        <f>IF(PayItems[[#This Row],[Date Added / Modified]]&gt;0,TEXT(PayItems[[#This Row],[Date Added / Modified]],"m/d/yyy"),"")</f>
        <v/>
      </c>
    </row>
    <row r="3063" spans="1:17" x14ac:dyDescent="0.3">
      <c r="A3063" s="6" t="s">
        <v>6402</v>
      </c>
      <c r="B3063" s="8" t="s">
        <v>6403</v>
      </c>
      <c r="C3063" s="6" t="s">
        <v>6</v>
      </c>
      <c r="D3063" s="8" t="s">
        <v>6404</v>
      </c>
      <c r="E3063" s="8" t="s">
        <v>59</v>
      </c>
      <c r="F3063" s="8">
        <v>0</v>
      </c>
      <c r="G3063" s="8">
        <v>3</v>
      </c>
      <c r="H3063" s="6" t="s">
        <v>344</v>
      </c>
      <c r="I3063" s="184" t="s">
        <v>11392</v>
      </c>
      <c r="J3063" s="184" t="s">
        <v>11392</v>
      </c>
      <c r="K3063" s="184" t="s">
        <v>11391</v>
      </c>
      <c r="L3063" s="8">
        <v>14</v>
      </c>
      <c r="M3063" s="116"/>
      <c r="P30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&lt;tr&gt;&lt;td&gt;62607-0100&lt;/td&gt;&lt;td&gt;Ginkgo biloba (male) specimen, 75-90mm caliper, balled and burlapped&lt;/td&gt;&lt;td&gt;Each&lt;/td&gt;&lt;td&gt;GINKGO BILOBA (MALE) SPECIMEN, 3-INCH TO 3 1/2-INCH CALIPER, BALLED AND BURLAPPED&lt;/td&gt;&lt;td&gt;EACH&lt;/td&gt;&lt;td&gt;0&lt;/td&gt;&lt;td&gt;3&lt;/td&gt;&lt;td&gt;N&lt;/td&gt;&lt;td&gt; &lt;/td&gt;&lt;td&gt;&lt;/td&gt;&lt;/tr&gt;</v>
      </c>
      <c r="Q3063" s="106" t="str">
        <f>IF(PayItems[[#This Row],[Date Added / Modified]]&gt;0,TEXT(PayItems[[#This Row],[Date Added / Modified]],"m/d/yyy"),"")</f>
        <v/>
      </c>
    </row>
    <row r="3064" spans="1:17" x14ac:dyDescent="0.3">
      <c r="A3064" s="6" t="s">
        <v>6405</v>
      </c>
      <c r="B3064" s="8" t="s">
        <v>6406</v>
      </c>
      <c r="C3064" s="6" t="s">
        <v>6</v>
      </c>
      <c r="D3064" s="8" t="s">
        <v>6407</v>
      </c>
      <c r="E3064" s="8" t="s">
        <v>59</v>
      </c>
      <c r="F3064" s="8">
        <v>0</v>
      </c>
      <c r="G3064" s="8">
        <v>3</v>
      </c>
      <c r="H3064" s="6" t="s">
        <v>344</v>
      </c>
      <c r="I3064" s="184" t="s">
        <v>11392</v>
      </c>
      <c r="J3064" s="184" t="s">
        <v>11392</v>
      </c>
      <c r="K3064" s="184" t="s">
        <v>11391</v>
      </c>
      <c r="L3064" s="8">
        <v>14</v>
      </c>
      <c r="M3064" s="116"/>
      <c r="P30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&lt;tr&gt;&lt;td&gt;62608-0100&lt;/td&gt;&lt;td&gt;Hamalis virginiana, common witchhazel, 750mm - 900mm height, balled and burlapped&lt;/td&gt;&lt;td&gt;Each&lt;/td&gt;&lt;td&gt;HAMALIS VIRGINIANA, COMMON WITCHHAZEL, 30-INCH TO 36-INCH HEIGHT, BALLED AND BURLAPPED&lt;/td&gt;&lt;td&gt;EACH&lt;/td&gt;&lt;td&gt;0&lt;/td&gt;&lt;td&gt;3&lt;/td&gt;&lt;td&gt;N&lt;/td&gt;&lt;td&gt; &lt;/td&gt;&lt;td&gt;&lt;/td&gt;&lt;/tr&gt;</v>
      </c>
      <c r="Q3064" s="106" t="str">
        <f>IF(PayItems[[#This Row],[Date Added / Modified]]&gt;0,TEXT(PayItems[[#This Row],[Date Added / Modified]],"m/d/yyy"),"")</f>
        <v/>
      </c>
    </row>
    <row r="3065" spans="1:17" x14ac:dyDescent="0.3">
      <c r="A3065" s="6" t="s">
        <v>6408</v>
      </c>
      <c r="B3065" s="8" t="s">
        <v>6409</v>
      </c>
      <c r="C3065" s="6" t="s">
        <v>6</v>
      </c>
      <c r="D3065" s="8" t="s">
        <v>6410</v>
      </c>
      <c r="E3065" s="8" t="s">
        <v>59</v>
      </c>
      <c r="F3065" s="8">
        <v>0</v>
      </c>
      <c r="G3065" s="8">
        <v>3</v>
      </c>
      <c r="H3065" s="6" t="s">
        <v>344</v>
      </c>
      <c r="I3065" s="184" t="s">
        <v>11392</v>
      </c>
      <c r="J3065" s="184" t="s">
        <v>11392</v>
      </c>
      <c r="K3065" s="184" t="s">
        <v>11391</v>
      </c>
      <c r="L3065" s="8">
        <v>14</v>
      </c>
      <c r="M3065" s="116"/>
      <c r="P30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&lt;tr&gt;&lt;td&gt;62608-0150&lt;/td&gt;&lt;td&gt;Hamalis virginiana, common witchhazel, 1050mm - 1200mm height, balled and burlapped&lt;/td&gt;&lt;td&gt;Each&lt;/td&gt;&lt;td&gt;HAMALIS VIRGINIANA, COMMON WITCHHAZEL, 42-INCH TO 48-INCH HEIGHT, BALLED AND BURLAPPED&lt;/td&gt;&lt;td&gt;EACH&lt;/td&gt;&lt;td&gt;0&lt;/td&gt;&lt;td&gt;3&lt;/td&gt;&lt;td&gt;N&lt;/td&gt;&lt;td&gt; &lt;/td&gt;&lt;td&gt;&lt;/td&gt;&lt;/tr&gt;</v>
      </c>
      <c r="Q3065" s="106" t="str">
        <f>IF(PayItems[[#This Row],[Date Added / Modified]]&gt;0,TEXT(PayItems[[#This Row],[Date Added / Modified]],"m/d/yyy"),"")</f>
        <v/>
      </c>
    </row>
    <row r="3066" spans="1:17" x14ac:dyDescent="0.3">
      <c r="A3066" s="6" t="s">
        <v>6411</v>
      </c>
      <c r="B3066" s="8" t="s">
        <v>6412</v>
      </c>
      <c r="C3066" s="6" t="s">
        <v>6</v>
      </c>
      <c r="D3066" s="8" t="s">
        <v>6413</v>
      </c>
      <c r="E3066" s="8" t="s">
        <v>59</v>
      </c>
      <c r="F3066" s="8">
        <v>0</v>
      </c>
      <c r="G3066" s="8">
        <v>3</v>
      </c>
      <c r="H3066" s="6" t="s">
        <v>344</v>
      </c>
      <c r="I3066" s="184" t="s">
        <v>11392</v>
      </c>
      <c r="J3066" s="184" t="s">
        <v>11392</v>
      </c>
      <c r="K3066" s="184" t="s">
        <v>11391</v>
      </c>
      <c r="L3066" s="8">
        <v>14</v>
      </c>
      <c r="M3066" s="116"/>
      <c r="P30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&lt;tr&gt;&lt;td&gt;62608-0200&lt;/td&gt;&lt;td&gt;Holodiscus discolor, oceanspray, 4 liter, container grown&lt;/td&gt;&lt;td&gt;Each&lt;/td&gt;&lt;td&gt;HOLODISCUS DISCOLOR, OCEANSPRAY, 1 GALLON, CONTAINER GROWN&lt;/td&gt;&lt;td&gt;EACH&lt;/td&gt;&lt;td&gt;0&lt;/td&gt;&lt;td&gt;3&lt;/td&gt;&lt;td&gt;N&lt;/td&gt;&lt;td&gt; &lt;/td&gt;&lt;td&gt;&lt;/td&gt;&lt;/tr&gt;</v>
      </c>
      <c r="Q3066" s="106" t="str">
        <f>IF(PayItems[[#This Row],[Date Added / Modified]]&gt;0,TEXT(PayItems[[#This Row],[Date Added / Modified]],"m/d/yyy"),"")</f>
        <v/>
      </c>
    </row>
    <row r="3067" spans="1:17" x14ac:dyDescent="0.3">
      <c r="A3067" s="6" t="s">
        <v>6414</v>
      </c>
      <c r="B3067" s="8" t="s">
        <v>6415</v>
      </c>
      <c r="C3067" s="6" t="s">
        <v>6</v>
      </c>
      <c r="D3067" s="6" t="s">
        <v>6416</v>
      </c>
      <c r="E3067" s="8" t="s">
        <v>59</v>
      </c>
      <c r="F3067" s="8">
        <v>0</v>
      </c>
      <c r="G3067" s="8">
        <v>3</v>
      </c>
      <c r="H3067" s="6" t="s">
        <v>344</v>
      </c>
      <c r="I3067" s="184" t="s">
        <v>11392</v>
      </c>
      <c r="J3067" s="184" t="s">
        <v>11392</v>
      </c>
      <c r="K3067" s="184" t="s">
        <v>11391</v>
      </c>
      <c r="L3067" s="8">
        <v>14</v>
      </c>
      <c r="M3067" s="116"/>
      <c r="P30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&lt;tr&gt;&lt;td&gt;62608-0250&lt;/td&gt;&lt;td&gt;Hydrangea quercifolia, oakleaf hydrangea, 900mm - 1050mm height, balled and burlapped&lt;/td&gt;&lt;td&gt;Each&lt;/td&gt;&lt;td&gt;HYDRANGEA QUERCIFOLIA, OAKLEAF HYDRANGEA, 36-INCH - 42-INCH HEIGHT, BALLED AND BURLAPPED&lt;/td&gt;&lt;td&gt;EACH&lt;/td&gt;&lt;td&gt;0&lt;/td&gt;&lt;td&gt;3&lt;/td&gt;&lt;td&gt;N&lt;/td&gt;&lt;td&gt; &lt;/td&gt;&lt;td&gt;&lt;/td&gt;&lt;/tr&gt;</v>
      </c>
      <c r="Q3067" s="106" t="str">
        <f>IF(PayItems[[#This Row],[Date Added / Modified]]&gt;0,TEXT(PayItems[[#This Row],[Date Added / Modified]],"m/d/yyy"),"")</f>
        <v/>
      </c>
    </row>
    <row r="3068" spans="1:17" x14ac:dyDescent="0.3">
      <c r="A3068" s="6" t="s">
        <v>6417</v>
      </c>
      <c r="B3068" s="8" t="s">
        <v>6418</v>
      </c>
      <c r="C3068" s="6" t="s">
        <v>6</v>
      </c>
      <c r="D3068" s="8" t="s">
        <v>6419</v>
      </c>
      <c r="E3068" s="8" t="s">
        <v>59</v>
      </c>
      <c r="F3068" s="8">
        <v>0</v>
      </c>
      <c r="G3068" s="8">
        <v>3</v>
      </c>
      <c r="H3068" s="6" t="s">
        <v>344</v>
      </c>
      <c r="I3068" s="184" t="s">
        <v>11392</v>
      </c>
      <c r="J3068" s="184" t="s">
        <v>11392</v>
      </c>
      <c r="K3068" s="184" t="s">
        <v>11391</v>
      </c>
      <c r="L3068" s="8">
        <v>14</v>
      </c>
      <c r="M3068" s="116"/>
      <c r="P30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&lt;tr&gt;&lt;td&gt;62609-0100&lt;/td&gt;&lt;td&gt;Ilex verticillata, winterberry, 450mm - 600mm height, balled and burlapped&lt;/td&gt;&lt;td&gt;Each&lt;/td&gt;&lt;td&gt;ILEX VERTICILLATA, WINTERBERRY, 18-INCH TO 24-INCH HEIGHT, BALLED AND BURLAPPED&lt;/td&gt;&lt;td&gt;EACH&lt;/td&gt;&lt;td&gt;0&lt;/td&gt;&lt;td&gt;3&lt;/td&gt;&lt;td&gt;N&lt;/td&gt;&lt;td&gt; &lt;/td&gt;&lt;td&gt;&lt;/td&gt;&lt;/tr&gt;</v>
      </c>
      <c r="Q3068" s="106" t="str">
        <f>IF(PayItems[[#This Row],[Date Added / Modified]]&gt;0,TEXT(PayItems[[#This Row],[Date Added / Modified]],"m/d/yyy"),"")</f>
        <v/>
      </c>
    </row>
    <row r="3069" spans="1:17" x14ac:dyDescent="0.3">
      <c r="A3069" s="6" t="s">
        <v>6420</v>
      </c>
      <c r="B3069" s="8" t="s">
        <v>6421</v>
      </c>
      <c r="C3069" s="6" t="s">
        <v>6</v>
      </c>
      <c r="D3069" s="8" t="s">
        <v>6422</v>
      </c>
      <c r="E3069" s="8" t="s">
        <v>59</v>
      </c>
      <c r="F3069" s="8">
        <v>0</v>
      </c>
      <c r="G3069" s="8">
        <v>3</v>
      </c>
      <c r="H3069" s="6" t="s">
        <v>344</v>
      </c>
      <c r="I3069" s="184" t="s">
        <v>11392</v>
      </c>
      <c r="J3069" s="184" t="s">
        <v>11392</v>
      </c>
      <c r="K3069" s="184" t="s">
        <v>11391</v>
      </c>
      <c r="L3069" s="8">
        <v>14</v>
      </c>
      <c r="M3069" s="116"/>
      <c r="P30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&lt;tr&gt;&lt;td&gt;62609-0150&lt;/td&gt;&lt;td&gt;Ilex verticillata, winterberry, 750mm - 900mm height, balled and burlapped&lt;/td&gt;&lt;td&gt;Each&lt;/td&gt;&lt;td&gt;ILEX VERTICILLATA, WINTERBERRY, 30-INCH TO 36-INCH HEIGHT, BALLED AND BURLAPPED&lt;/td&gt;&lt;td&gt;EACH&lt;/td&gt;&lt;td&gt;0&lt;/td&gt;&lt;td&gt;3&lt;/td&gt;&lt;td&gt;N&lt;/td&gt;&lt;td&gt; &lt;/td&gt;&lt;td&gt;&lt;/td&gt;&lt;/tr&gt;</v>
      </c>
      <c r="Q3069" s="106" t="str">
        <f>IF(PayItems[[#This Row],[Date Added / Modified]]&gt;0,TEXT(PayItems[[#This Row],[Date Added / Modified]],"m/d/yyy"),"")</f>
        <v/>
      </c>
    </row>
    <row r="3070" spans="1:17" x14ac:dyDescent="0.3">
      <c r="A3070" s="6" t="s">
        <v>6423</v>
      </c>
      <c r="B3070" s="8" t="s">
        <v>6424</v>
      </c>
      <c r="C3070" s="6" t="s">
        <v>6</v>
      </c>
      <c r="D3070" s="8" t="s">
        <v>6425</v>
      </c>
      <c r="E3070" s="8" t="s">
        <v>59</v>
      </c>
      <c r="F3070" s="8">
        <v>0</v>
      </c>
      <c r="G3070" s="8">
        <v>3</v>
      </c>
      <c r="H3070" s="6" t="s">
        <v>344</v>
      </c>
      <c r="I3070" s="184" t="s">
        <v>11392</v>
      </c>
      <c r="J3070" s="184" t="s">
        <v>11392</v>
      </c>
      <c r="K3070" s="184" t="s">
        <v>11391</v>
      </c>
      <c r="L3070" s="8">
        <v>14</v>
      </c>
      <c r="M3070" s="116"/>
      <c r="P30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&lt;tr&gt;&lt;td&gt;62609-0200&lt;/td&gt;&lt;td&gt;Ilex opaca, american holly, 450mm - 600mm height, container grown&lt;/td&gt;&lt;td&gt;Each&lt;/td&gt;&lt;td&gt;ILEX OPACA, AMERICAN HOLLY, 18-INCH TO 24-INCH HEIGHT, CONTAINER GROWN&lt;/td&gt;&lt;td&gt;EACH&lt;/td&gt;&lt;td&gt;0&lt;/td&gt;&lt;td&gt;3&lt;/td&gt;&lt;td&gt;N&lt;/td&gt;&lt;td&gt; &lt;/td&gt;&lt;td&gt;&lt;/td&gt;&lt;/tr&gt;</v>
      </c>
      <c r="Q3070" s="106" t="str">
        <f>IF(PayItems[[#This Row],[Date Added / Modified]]&gt;0,TEXT(PayItems[[#This Row],[Date Added / Modified]],"m/d/yyy"),"")</f>
        <v/>
      </c>
    </row>
    <row r="3071" spans="1:17" x14ac:dyDescent="0.3">
      <c r="A3071" s="6" t="s">
        <v>6426</v>
      </c>
      <c r="B3071" s="8" t="s">
        <v>6427</v>
      </c>
      <c r="C3071" s="6" t="s">
        <v>6</v>
      </c>
      <c r="D3071" s="8" t="s">
        <v>6428</v>
      </c>
      <c r="E3071" s="8" t="s">
        <v>59</v>
      </c>
      <c r="F3071" s="8">
        <v>0</v>
      </c>
      <c r="G3071" s="8">
        <v>3</v>
      </c>
      <c r="H3071" s="6" t="s">
        <v>344</v>
      </c>
      <c r="I3071" s="184" t="s">
        <v>11392</v>
      </c>
      <c r="J3071" s="184" t="s">
        <v>11392</v>
      </c>
      <c r="K3071" s="184" t="s">
        <v>11391</v>
      </c>
      <c r="L3071" s="8">
        <v>14</v>
      </c>
      <c r="M3071" s="116"/>
      <c r="P30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&lt;tr&gt;&lt;td&gt;62609-0250&lt;/td&gt;&lt;td&gt;Ilex opaca, american holly, 600mm - 750mm height, container grown&lt;/td&gt;&lt;td&gt;Each&lt;/td&gt;&lt;td&gt;ILEX OPACA, AMERICAN HOLLY, 24-INCH TO 30-INCH HEIGHT, CONTAINER GROWN&lt;/td&gt;&lt;td&gt;EACH&lt;/td&gt;&lt;td&gt;0&lt;/td&gt;&lt;td&gt;3&lt;/td&gt;&lt;td&gt;N&lt;/td&gt;&lt;td&gt; &lt;/td&gt;&lt;td&gt;&lt;/td&gt;&lt;/tr&gt;</v>
      </c>
      <c r="Q3071" s="106" t="str">
        <f>IF(PayItems[[#This Row],[Date Added / Modified]]&gt;0,TEXT(PayItems[[#This Row],[Date Added / Modified]],"m/d/yyy"),"")</f>
        <v/>
      </c>
    </row>
    <row r="3072" spans="1:17" x14ac:dyDescent="0.3">
      <c r="A3072" s="6" t="s">
        <v>6429</v>
      </c>
      <c r="B3072" s="8" t="s">
        <v>6430</v>
      </c>
      <c r="C3072" s="6" t="s">
        <v>6</v>
      </c>
      <c r="D3072" s="8" t="s">
        <v>6431</v>
      </c>
      <c r="E3072" s="8" t="s">
        <v>59</v>
      </c>
      <c r="F3072" s="8">
        <v>0</v>
      </c>
      <c r="G3072" s="8">
        <v>3</v>
      </c>
      <c r="H3072" s="6" t="s">
        <v>344</v>
      </c>
      <c r="I3072" s="184" t="s">
        <v>11392</v>
      </c>
      <c r="J3072" s="184" t="s">
        <v>11392</v>
      </c>
      <c r="K3072" s="184" t="s">
        <v>11391</v>
      </c>
      <c r="L3072" s="8">
        <v>14</v>
      </c>
      <c r="M3072" s="116"/>
      <c r="P30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&lt;tr&gt;&lt;td&gt;62609-0300&lt;/td&gt;&lt;td&gt;Ilex opaca, american holly, 750mm - 900mm height, balled and burlapped&lt;/td&gt;&lt;td&gt;Each&lt;/td&gt;&lt;td&gt;ILEX OPACA, AMERICAN HOLLY, 30-INCH TO 36-INCH HEIGHT, BALLED AND BURLAPPED&lt;/td&gt;&lt;td&gt;EACH&lt;/td&gt;&lt;td&gt;0&lt;/td&gt;&lt;td&gt;3&lt;/td&gt;&lt;td&gt;N&lt;/td&gt;&lt;td&gt; &lt;/td&gt;&lt;td&gt;&lt;/td&gt;&lt;/tr&gt;</v>
      </c>
      <c r="Q3072" s="106" t="str">
        <f>IF(PayItems[[#This Row],[Date Added / Modified]]&gt;0,TEXT(PayItems[[#This Row],[Date Added / Modified]],"m/d/yyy"),"")</f>
        <v/>
      </c>
    </row>
    <row r="3073" spans="1:17" x14ac:dyDescent="0.3">
      <c r="A3073" s="6" t="s">
        <v>6432</v>
      </c>
      <c r="B3073" s="8" t="s">
        <v>6433</v>
      </c>
      <c r="C3073" s="6" t="s">
        <v>6</v>
      </c>
      <c r="D3073" s="8" t="s">
        <v>6434</v>
      </c>
      <c r="E3073" s="8" t="s">
        <v>59</v>
      </c>
      <c r="F3073" s="8">
        <v>0</v>
      </c>
      <c r="G3073" s="8">
        <v>3</v>
      </c>
      <c r="H3073" s="6" t="s">
        <v>344</v>
      </c>
      <c r="I3073" s="184" t="s">
        <v>11392</v>
      </c>
      <c r="J3073" s="184" t="s">
        <v>11392</v>
      </c>
      <c r="K3073" s="184" t="s">
        <v>11391</v>
      </c>
      <c r="L3073" s="8">
        <v>14</v>
      </c>
      <c r="M3073" s="116"/>
      <c r="P30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&lt;tr&gt;&lt;td&gt;62609-0350&lt;/td&gt;&lt;td&gt;Ilex opaca, american holly, 1200mm - 1500mm height, balled and burlapped&lt;/td&gt;&lt;td&gt;Each&lt;/td&gt;&lt;td&gt;ILEX OPACA, AMERICAN HOLLY, 48-INCH TO 60-INCH HEIGHT, BALLED AND BURLAPPED&lt;/td&gt;&lt;td&gt;EACH&lt;/td&gt;&lt;td&gt;0&lt;/td&gt;&lt;td&gt;3&lt;/td&gt;&lt;td&gt;N&lt;/td&gt;&lt;td&gt; &lt;/td&gt;&lt;td&gt;&lt;/td&gt;&lt;/tr&gt;</v>
      </c>
      <c r="Q3073" s="106" t="str">
        <f>IF(PayItems[[#This Row],[Date Added / Modified]]&gt;0,TEXT(PayItems[[#This Row],[Date Added / Modified]],"m/d/yyy"),"")</f>
        <v/>
      </c>
    </row>
    <row r="3074" spans="1:17" x14ac:dyDescent="0.3">
      <c r="A3074" s="6" t="s">
        <v>6435</v>
      </c>
      <c r="B3074" s="8" t="s">
        <v>6436</v>
      </c>
      <c r="C3074" s="6" t="s">
        <v>6</v>
      </c>
      <c r="D3074" s="8" t="s">
        <v>6437</v>
      </c>
      <c r="E3074" s="8" t="s">
        <v>59</v>
      </c>
      <c r="F3074" s="8">
        <v>0</v>
      </c>
      <c r="G3074" s="8">
        <v>3</v>
      </c>
      <c r="H3074" s="6" t="s">
        <v>344</v>
      </c>
      <c r="I3074" s="184" t="s">
        <v>11392</v>
      </c>
      <c r="J3074" s="184" t="s">
        <v>11392</v>
      </c>
      <c r="K3074" s="184" t="s">
        <v>11391</v>
      </c>
      <c r="L3074" s="8">
        <v>14</v>
      </c>
      <c r="M3074" s="116"/>
      <c r="P30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&lt;tr&gt;&lt;td&gt;62609-0400&lt;/td&gt;&lt;td&gt;Ilex opaca, american holly, 1500mm - 1800mm height, balled and burlapped&lt;/td&gt;&lt;td&gt;Each&lt;/td&gt;&lt;td&gt;ILEX OPACA, AMERICAN HOLLY, 60-INCH TO 72-INCH HEIGHT, BALLED AND BURLAPPED&lt;/td&gt;&lt;td&gt;EACH&lt;/td&gt;&lt;td&gt;0&lt;/td&gt;&lt;td&gt;3&lt;/td&gt;&lt;td&gt;N&lt;/td&gt;&lt;td&gt; &lt;/td&gt;&lt;td&gt;&lt;/td&gt;&lt;/tr&gt;</v>
      </c>
      <c r="Q3074" s="106" t="str">
        <f>IF(PayItems[[#This Row],[Date Added / Modified]]&gt;0,TEXT(PayItems[[#This Row],[Date Added / Modified]],"m/d/yyy"),"")</f>
        <v/>
      </c>
    </row>
    <row r="3075" spans="1:17" x14ac:dyDescent="0.3">
      <c r="A3075" s="6" t="s">
        <v>6438</v>
      </c>
      <c r="B3075" s="8" t="s">
        <v>6439</v>
      </c>
      <c r="C3075" s="6" t="s">
        <v>6</v>
      </c>
      <c r="D3075" s="8" t="s">
        <v>6440</v>
      </c>
      <c r="E3075" s="8" t="s">
        <v>59</v>
      </c>
      <c r="F3075" s="8">
        <v>0</v>
      </c>
      <c r="G3075" s="8">
        <v>3</v>
      </c>
      <c r="H3075" s="6" t="s">
        <v>344</v>
      </c>
      <c r="I3075" s="184" t="s">
        <v>11392</v>
      </c>
      <c r="J3075" s="184" t="s">
        <v>11392</v>
      </c>
      <c r="K3075" s="184" t="s">
        <v>11391</v>
      </c>
      <c r="L3075" s="8">
        <v>14</v>
      </c>
      <c r="M3075" s="116"/>
      <c r="P30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&lt;tr&gt;&lt;td&gt;62609-0450&lt;/td&gt;&lt;td&gt;Ilex opaca, american holly, 1800mm - 2400mm height, balled and burlapped&lt;/td&gt;&lt;td&gt;Each&lt;/td&gt;&lt;td&gt;ILEX OPACA, AMERICAN HOLLY, 6 FEET TO 8 FEET HEIGHT, BALLED AND BURLAPPED&lt;/td&gt;&lt;td&gt;EACH&lt;/td&gt;&lt;td&gt;0&lt;/td&gt;&lt;td&gt;3&lt;/td&gt;&lt;td&gt;N&lt;/td&gt;&lt;td&gt; &lt;/td&gt;&lt;td&gt;&lt;/td&gt;&lt;/tr&gt;</v>
      </c>
      <c r="Q3075" s="106" t="str">
        <f>IF(PayItems[[#This Row],[Date Added / Modified]]&gt;0,TEXT(PayItems[[#This Row],[Date Added / Modified]],"m/d/yyy"),"")</f>
        <v/>
      </c>
    </row>
    <row r="3076" spans="1:17" x14ac:dyDescent="0.3">
      <c r="A3076" s="6" t="s">
        <v>6441</v>
      </c>
      <c r="B3076" s="8" t="s">
        <v>6442</v>
      </c>
      <c r="C3076" s="6" t="s">
        <v>6</v>
      </c>
      <c r="D3076" s="8" t="s">
        <v>6443</v>
      </c>
      <c r="E3076" s="8" t="s">
        <v>59</v>
      </c>
      <c r="F3076" s="8">
        <v>0</v>
      </c>
      <c r="G3076" s="8">
        <v>3</v>
      </c>
      <c r="H3076" s="6" t="s">
        <v>344</v>
      </c>
      <c r="I3076" s="184" t="s">
        <v>11392</v>
      </c>
      <c r="J3076" s="184" t="s">
        <v>11392</v>
      </c>
      <c r="K3076" s="184" t="s">
        <v>11391</v>
      </c>
      <c r="L3076" s="8">
        <v>14</v>
      </c>
      <c r="M3076" s="116"/>
      <c r="P30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&lt;tr&gt;&lt;td&gt;62609-0500&lt;/td&gt;&lt;td&gt;Ilex opaca, american holly, 2400mm - 3000mm height, balled and burlapped&lt;/td&gt;&lt;td&gt;Each&lt;/td&gt;&lt;td&gt;ILEX OPACA, AMERICAN HOLLY, 8 FEET TO 10 FEET HEIGHT, BALLED AND BURLAPPED&lt;/td&gt;&lt;td&gt;EACH&lt;/td&gt;&lt;td&gt;0&lt;/td&gt;&lt;td&gt;3&lt;/td&gt;&lt;td&gt;N&lt;/td&gt;&lt;td&gt; &lt;/td&gt;&lt;td&gt;&lt;/td&gt;&lt;/tr&gt;</v>
      </c>
      <c r="Q3076" s="106" t="str">
        <f>IF(PayItems[[#This Row],[Date Added / Modified]]&gt;0,TEXT(PayItems[[#This Row],[Date Added / Modified]],"m/d/yyy"),"")</f>
        <v/>
      </c>
    </row>
    <row r="3077" spans="1:17" x14ac:dyDescent="0.3">
      <c r="A3077" s="6" t="s">
        <v>6444</v>
      </c>
      <c r="B3077" s="8" t="s">
        <v>6445</v>
      </c>
      <c r="C3077" s="6" t="s">
        <v>6</v>
      </c>
      <c r="D3077" s="8" t="s">
        <v>6446</v>
      </c>
      <c r="E3077" s="8" t="s">
        <v>59</v>
      </c>
      <c r="F3077" s="8">
        <v>0</v>
      </c>
      <c r="G3077" s="8">
        <v>3</v>
      </c>
      <c r="H3077" s="6" t="s">
        <v>344</v>
      </c>
      <c r="I3077" s="184" t="s">
        <v>11392</v>
      </c>
      <c r="J3077" s="184" t="s">
        <v>11392</v>
      </c>
      <c r="K3077" s="184" t="s">
        <v>11391</v>
      </c>
      <c r="L3077" s="8">
        <v>14</v>
      </c>
      <c r="M3077" s="116"/>
      <c r="P30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&lt;tr&gt;&lt;td&gt;62609-0550&lt;/td&gt;&lt;td&gt;Ilex x "Nellie R. Stevens", Nellie Stevens holly, 1500mm 1800mm height, balled and burlapped&lt;/td&gt;&lt;td&gt;Each&lt;/td&gt;&lt;td&gt;ILEX X "NELLIE R. STEVENS", NELLIE STEVENS HOLLY, 60-INCH 72-INCH HEIGHT, BALLED AND BURLAPPED&lt;/td&gt;&lt;td&gt;EACH&lt;/td&gt;&lt;td&gt;0&lt;/td&gt;&lt;td&gt;3&lt;/td&gt;&lt;td&gt;N&lt;/td&gt;&lt;td&gt; &lt;/td&gt;&lt;td&gt;&lt;/td&gt;&lt;/tr&gt;</v>
      </c>
      <c r="Q3077" s="106" t="str">
        <f>IF(PayItems[[#This Row],[Date Added / Modified]]&gt;0,TEXT(PayItems[[#This Row],[Date Added / Modified]],"m/d/yyy"),"")</f>
        <v/>
      </c>
    </row>
    <row r="3078" spans="1:17" x14ac:dyDescent="0.3">
      <c r="A3078" s="6" t="s">
        <v>6447</v>
      </c>
      <c r="B3078" s="8" t="s">
        <v>6448</v>
      </c>
      <c r="C3078" s="6" t="s">
        <v>6</v>
      </c>
      <c r="D3078" s="8" t="s">
        <v>6449</v>
      </c>
      <c r="E3078" s="8" t="s">
        <v>59</v>
      </c>
      <c r="F3078" s="8">
        <v>0</v>
      </c>
      <c r="G3078" s="8">
        <v>3</v>
      </c>
      <c r="H3078" s="6" t="s">
        <v>344</v>
      </c>
      <c r="I3078" s="184" t="s">
        <v>11392</v>
      </c>
      <c r="J3078" s="184" t="s">
        <v>11392</v>
      </c>
      <c r="K3078" s="184" t="s">
        <v>11391</v>
      </c>
      <c r="L3078" s="8">
        <v>14</v>
      </c>
      <c r="M3078" s="116"/>
      <c r="P30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&lt;tr&gt;&lt;td&gt;62610-0100&lt;/td&gt;&lt;td&gt;Juniperus virginiana, eastern red cedar, 1500mm - 1800mm height, balled and burlapped&lt;/td&gt;&lt;td&gt;Each&lt;/td&gt;&lt;td&gt;JUNIPERUS VIRGINIANA, EASTERN RED CEDAR, 60-INCH TO 72-INCH HEIGHT, BALLED AND BURLAPPED&lt;/td&gt;&lt;td&gt;EACH&lt;/td&gt;&lt;td&gt;0&lt;/td&gt;&lt;td&gt;3&lt;/td&gt;&lt;td&gt;N&lt;/td&gt;&lt;td&gt; &lt;/td&gt;&lt;td&gt;&lt;/td&gt;&lt;/tr&gt;</v>
      </c>
      <c r="Q3078" s="106" t="str">
        <f>IF(PayItems[[#This Row],[Date Added / Modified]]&gt;0,TEXT(PayItems[[#This Row],[Date Added / Modified]],"m/d/yyy"),"")</f>
        <v/>
      </c>
    </row>
    <row r="3079" spans="1:17" x14ac:dyDescent="0.3">
      <c r="A3079" s="6" t="s">
        <v>6450</v>
      </c>
      <c r="B3079" s="8" t="s">
        <v>6451</v>
      </c>
      <c r="C3079" s="6" t="s">
        <v>6</v>
      </c>
      <c r="D3079" s="8" t="s">
        <v>6452</v>
      </c>
      <c r="E3079" s="8" t="s">
        <v>59</v>
      </c>
      <c r="F3079" s="8">
        <v>0</v>
      </c>
      <c r="G3079" s="8">
        <v>3</v>
      </c>
      <c r="H3079" s="6" t="s">
        <v>344</v>
      </c>
      <c r="I3079" s="184" t="s">
        <v>11392</v>
      </c>
      <c r="J3079" s="184" t="s">
        <v>11392</v>
      </c>
      <c r="K3079" s="184" t="s">
        <v>11391</v>
      </c>
      <c r="L3079" s="8">
        <v>14</v>
      </c>
      <c r="M3079" s="116"/>
      <c r="P30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&lt;tr&gt;&lt;td&gt;62610-0150&lt;/td&gt;&lt;td&gt;Juniperus virginiana, eastern red cedar, 1800mm - 2400mm height, balled and burlapped&lt;/td&gt;&lt;td&gt;Each&lt;/td&gt;&lt;td&gt;JUNIPERUS VIRGINIANA, EASTERN RED CEDAR, 6 FEET TO 8 FEET HEIGHT, BALLED AND BURLAPPED&lt;/td&gt;&lt;td&gt;EACH&lt;/td&gt;&lt;td&gt;0&lt;/td&gt;&lt;td&gt;3&lt;/td&gt;&lt;td&gt;N&lt;/td&gt;&lt;td&gt; &lt;/td&gt;&lt;td&gt;&lt;/td&gt;&lt;/tr&gt;</v>
      </c>
      <c r="Q3079" s="106" t="str">
        <f>IF(PayItems[[#This Row],[Date Added / Modified]]&gt;0,TEXT(PayItems[[#This Row],[Date Added / Modified]],"m/d/yyy"),"")</f>
        <v/>
      </c>
    </row>
    <row r="3080" spans="1:17" x14ac:dyDescent="0.3">
      <c r="A3080" s="6" t="s">
        <v>6453</v>
      </c>
      <c r="B3080" s="11" t="s">
        <v>6454</v>
      </c>
      <c r="C3080" s="6" t="s">
        <v>6</v>
      </c>
      <c r="D3080" s="8" t="s">
        <v>6455</v>
      </c>
      <c r="E3080" s="8" t="s">
        <v>59</v>
      </c>
      <c r="F3080" s="8">
        <v>0</v>
      </c>
      <c r="G3080" s="8">
        <v>3</v>
      </c>
      <c r="H3080" s="6" t="s">
        <v>344</v>
      </c>
      <c r="I3080" s="184" t="s">
        <v>11392</v>
      </c>
      <c r="J3080" s="184" t="s">
        <v>11392</v>
      </c>
      <c r="K3080" s="184" t="s">
        <v>11391</v>
      </c>
      <c r="L3080" s="8">
        <v>14</v>
      </c>
      <c r="M3080" s="116"/>
      <c r="P30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&lt;tr&gt;&lt;td&gt;62610-0200&lt;/td&gt;&lt;td&gt;Juniperus communis, common juniper, 300mm to 450mm height, container grown&lt;/td&gt;&lt;td&gt;Each&lt;/td&gt;&lt;td&gt;JUNIPERUS COMMUNIS, COMMON JUNIPER, 12-INCH TO 18-INCH HEIGHT, CONTAINER GROWN&lt;/td&gt;&lt;td&gt;EACH&lt;/td&gt;&lt;td&gt;0&lt;/td&gt;&lt;td&gt;3&lt;/td&gt;&lt;td&gt;N&lt;/td&gt;&lt;td&gt; &lt;/td&gt;&lt;td&gt;&lt;/td&gt;&lt;/tr&gt;</v>
      </c>
      <c r="Q3080" s="106" t="str">
        <f>IF(PayItems[[#This Row],[Date Added / Modified]]&gt;0,TEXT(PayItems[[#This Row],[Date Added / Modified]],"m/d/yyy"),"")</f>
        <v/>
      </c>
    </row>
    <row r="3081" spans="1:17" s="88" customFormat="1" x14ac:dyDescent="0.3">
      <c r="A3081" s="6" t="s">
        <v>6456</v>
      </c>
      <c r="B3081" s="11" t="s">
        <v>6457</v>
      </c>
      <c r="C3081" s="6" t="s">
        <v>6</v>
      </c>
      <c r="D3081" s="8" t="s">
        <v>6458</v>
      </c>
      <c r="E3081" s="8" t="s">
        <v>59</v>
      </c>
      <c r="F3081" s="8">
        <v>0</v>
      </c>
      <c r="G3081" s="8">
        <v>3</v>
      </c>
      <c r="H3081" s="6" t="s">
        <v>344</v>
      </c>
      <c r="I3081" s="184" t="s">
        <v>11392</v>
      </c>
      <c r="J3081" s="184" t="s">
        <v>11392</v>
      </c>
      <c r="K3081" s="184" t="s">
        <v>11391</v>
      </c>
      <c r="L3081" s="8">
        <v>14</v>
      </c>
      <c r="M3081" s="116"/>
      <c r="N3081" s="6"/>
      <c r="O3081" s="6"/>
      <c r="P30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&lt;tr&gt;&lt;td&gt;62610-0300&lt;/td&gt;&lt;td&gt;Jamesia americana, fivepetal cliffbush, 300mm to 450mm height, container grown&lt;/td&gt;&lt;td&gt;Each&lt;/td&gt;&lt;td&gt;JAMESIA AMERICANA, FIVEPETAL CLIFFBUSH, 12-INCH TO 18-INCH HEIGHT, CONTAINER GROWN&lt;/td&gt;&lt;td&gt;EACH&lt;/td&gt;&lt;td&gt;0&lt;/td&gt;&lt;td&gt;3&lt;/td&gt;&lt;td&gt;N&lt;/td&gt;&lt;td&gt; &lt;/td&gt;&lt;td&gt;&lt;/td&gt;&lt;/tr&gt;</v>
      </c>
      <c r="Q3081" s="106" t="str">
        <f>IF(PayItems[[#This Row],[Date Added / Modified]]&gt;0,TEXT(PayItems[[#This Row],[Date Added / Modified]],"m/d/yyy"),"")</f>
        <v/>
      </c>
    </row>
    <row r="3082" spans="1:17" x14ac:dyDescent="0.3">
      <c r="A3082" s="106" t="s">
        <v>11449</v>
      </c>
      <c r="B3082" s="106" t="s">
        <v>11455</v>
      </c>
      <c r="C3082" s="106" t="s">
        <v>6</v>
      </c>
      <c r="D3082" s="45" t="s">
        <v>11456</v>
      </c>
      <c r="E3082" s="45" t="s">
        <v>59</v>
      </c>
      <c r="F3082" s="45">
        <v>0</v>
      </c>
      <c r="G3082" s="45">
        <v>3</v>
      </c>
      <c r="H3082" s="106" t="s">
        <v>344</v>
      </c>
      <c r="I3082" s="185" t="s">
        <v>11392</v>
      </c>
      <c r="J3082" s="185" t="s">
        <v>11392</v>
      </c>
      <c r="K3082" s="185" t="s">
        <v>11391</v>
      </c>
      <c r="L3082" s="45">
        <v>14</v>
      </c>
      <c r="M3082" s="116">
        <v>45426</v>
      </c>
      <c r="N3082" s="106" t="s">
        <v>9962</v>
      </c>
      <c r="O3082" s="106"/>
      <c r="P3082"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&lt;tr&gt;&lt;td&gt;62610-0400&lt;/td&gt;&lt;td&gt;Juglans nigra, black walnut,  2400mm - 3000mm height, balled and burlapped&lt;/td&gt;&lt;td&gt;Each&lt;/td&gt;&lt;td&gt;JUGLANS NIGRA, BLACK WALNUT,  8 FEET TO 10 FEET HEIGHT, BALLED AND BURLAPPED&lt;/td&gt;&lt;td&gt;EACH&lt;/td&gt;&lt;td&gt;0&lt;/td&gt;&lt;td&gt;3&lt;/td&gt;&lt;td&gt;N&lt;/td&gt;&lt;td&gt;5/14/2024&lt;/td&gt;&lt;td&gt;&lt;/td&gt;&lt;/tr&gt;</v>
      </c>
      <c r="Q3082" s="176" t="str">
        <f>IF(PayItems[[#This Row],[Date Added / Modified]]&gt;0,TEXT(PayItems[[#This Row],[Date Added / Modified]],"m/d/yyy"),"")</f>
        <v>5/14/2024</v>
      </c>
    </row>
    <row r="3083" spans="1:17" x14ac:dyDescent="0.3">
      <c r="A3083" s="6" t="s">
        <v>6459</v>
      </c>
      <c r="B3083" s="8" t="s">
        <v>6460</v>
      </c>
      <c r="C3083" s="6" t="s">
        <v>6</v>
      </c>
      <c r="D3083" s="8" t="s">
        <v>6461</v>
      </c>
      <c r="E3083" s="8" t="s">
        <v>59</v>
      </c>
      <c r="F3083" s="8">
        <v>0</v>
      </c>
      <c r="G3083" s="8">
        <v>3</v>
      </c>
      <c r="H3083" s="6" t="s">
        <v>344</v>
      </c>
      <c r="I3083" s="184" t="s">
        <v>11392</v>
      </c>
      <c r="J3083" s="184" t="s">
        <v>11392</v>
      </c>
      <c r="K3083" s="184" t="s">
        <v>11391</v>
      </c>
      <c r="L3083" s="8">
        <v>14</v>
      </c>
      <c r="M3083" s="116"/>
      <c r="P30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&lt;tr&gt;&lt;td&gt;62611-0100&lt;/td&gt;&lt;td&gt;Kalmia latifolia, mountain laurel, 450mm - 600mm height, balled and burlapped&lt;/td&gt;&lt;td&gt;Each&lt;/td&gt;&lt;td&gt;KALMIA LATIFOLIA, MOUNTAIN LAUREL, 18-INCH TO 24-INCH HEIGHT, BALLED AND BURLAPPED&lt;/td&gt;&lt;td&gt;EACH&lt;/td&gt;&lt;td&gt;0&lt;/td&gt;&lt;td&gt;3&lt;/td&gt;&lt;td&gt;N&lt;/td&gt;&lt;td&gt; &lt;/td&gt;&lt;td&gt;&lt;/td&gt;&lt;/tr&gt;</v>
      </c>
      <c r="Q3083" s="106" t="str">
        <f>IF(PayItems[[#This Row],[Date Added / Modified]]&gt;0,TEXT(PayItems[[#This Row],[Date Added / Modified]],"m/d/yyy"),"")</f>
        <v/>
      </c>
    </row>
    <row r="3084" spans="1:17" x14ac:dyDescent="0.3">
      <c r="A3084" s="6" t="s">
        <v>6462</v>
      </c>
      <c r="B3084" s="8" t="s">
        <v>6463</v>
      </c>
      <c r="C3084" s="6" t="s">
        <v>6</v>
      </c>
      <c r="D3084" s="8" t="s">
        <v>6464</v>
      </c>
      <c r="E3084" s="8" t="s">
        <v>59</v>
      </c>
      <c r="F3084" s="8">
        <v>0</v>
      </c>
      <c r="G3084" s="8">
        <v>3</v>
      </c>
      <c r="H3084" s="6" t="s">
        <v>344</v>
      </c>
      <c r="I3084" s="184" t="s">
        <v>11392</v>
      </c>
      <c r="J3084" s="184" t="s">
        <v>11392</v>
      </c>
      <c r="K3084" s="184" t="s">
        <v>11391</v>
      </c>
      <c r="L3084" s="8">
        <v>14</v>
      </c>
      <c r="M3084" s="116"/>
      <c r="P30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&lt;tr&gt;&lt;td&gt;62611-0150&lt;/td&gt;&lt;td&gt;Kalmia latifolia, mountain laurel, 600mm - 750mm height, balled and burlapped&lt;/td&gt;&lt;td&gt;Each&lt;/td&gt;&lt;td&gt;KALMIA LATIFOLIA, MOUNTAIN LAUREL, 24-INCH TO 30-INCH HEIGHT, BALLED AND BURLAPPED&lt;/td&gt;&lt;td&gt;EACH&lt;/td&gt;&lt;td&gt;0&lt;/td&gt;&lt;td&gt;3&lt;/td&gt;&lt;td&gt;N&lt;/td&gt;&lt;td&gt; &lt;/td&gt;&lt;td&gt;&lt;/td&gt;&lt;/tr&gt;</v>
      </c>
      <c r="Q3084" s="106" t="str">
        <f>IF(PayItems[[#This Row],[Date Added / Modified]]&gt;0,TEXT(PayItems[[#This Row],[Date Added / Modified]],"m/d/yyy"),"")</f>
        <v/>
      </c>
    </row>
    <row r="3085" spans="1:17" x14ac:dyDescent="0.3">
      <c r="A3085" s="6" t="s">
        <v>6465</v>
      </c>
      <c r="B3085" s="8" t="s">
        <v>6466</v>
      </c>
      <c r="C3085" s="6" t="s">
        <v>6</v>
      </c>
      <c r="D3085" s="8" t="s">
        <v>6467</v>
      </c>
      <c r="E3085" s="8" t="s">
        <v>59</v>
      </c>
      <c r="F3085" s="8">
        <v>0</v>
      </c>
      <c r="G3085" s="8">
        <v>3</v>
      </c>
      <c r="H3085" s="6" t="s">
        <v>344</v>
      </c>
      <c r="I3085" s="184" t="s">
        <v>11392</v>
      </c>
      <c r="J3085" s="184" t="s">
        <v>11392</v>
      </c>
      <c r="K3085" s="184" t="s">
        <v>11391</v>
      </c>
      <c r="L3085" s="8">
        <v>14</v>
      </c>
      <c r="M3085" s="116"/>
      <c r="P30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&lt;tr&gt;&lt;td&gt;62611-0200&lt;/td&gt;&lt;td&gt;Kalmia latifolia, mountain laurel, 1050mm - 1200mm height, balled and burlapped&lt;/td&gt;&lt;td&gt;Each&lt;/td&gt;&lt;td&gt;KALMIA LATIFOLIA, MOUNTAIN LAUREL, 42-INCH TO 48-INCH HEIGHT, BALLED AND BURLAPPED&lt;/td&gt;&lt;td&gt;EACH&lt;/td&gt;&lt;td&gt;0&lt;/td&gt;&lt;td&gt;3&lt;/td&gt;&lt;td&gt;N&lt;/td&gt;&lt;td&gt; &lt;/td&gt;&lt;td&gt;&lt;/td&gt;&lt;/tr&gt;</v>
      </c>
      <c r="Q3085" s="106" t="str">
        <f>IF(PayItems[[#This Row],[Date Added / Modified]]&gt;0,TEXT(PayItems[[#This Row],[Date Added / Modified]],"m/d/yyy"),"")</f>
        <v/>
      </c>
    </row>
    <row r="3086" spans="1:17" x14ac:dyDescent="0.3">
      <c r="A3086" s="6" t="s">
        <v>6468</v>
      </c>
      <c r="B3086" s="8" t="s">
        <v>6469</v>
      </c>
      <c r="C3086" s="6" t="s">
        <v>6</v>
      </c>
      <c r="D3086" s="8" t="s">
        <v>6470</v>
      </c>
      <c r="E3086" s="8" t="s">
        <v>59</v>
      </c>
      <c r="F3086" s="8">
        <v>0</v>
      </c>
      <c r="G3086" s="8">
        <v>3</v>
      </c>
      <c r="H3086" s="6" t="s">
        <v>344</v>
      </c>
      <c r="I3086" s="184" t="s">
        <v>11392</v>
      </c>
      <c r="J3086" s="184" t="s">
        <v>11392</v>
      </c>
      <c r="K3086" s="184" t="s">
        <v>11391</v>
      </c>
      <c r="L3086" s="8">
        <v>14</v>
      </c>
      <c r="M3086" s="116"/>
      <c r="P30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&lt;tr&gt;&lt;td&gt;62612-0100&lt;/td&gt;&lt;td&gt;Liquidambar styraciflua, sweet gum, 35mm - 50mm caliper, balled and burlapped&lt;/td&gt;&lt;td&gt;Each&lt;/td&gt;&lt;td&gt;LIQUIDAMBAR STYRACIFLUA, SWEET GUM, 1 1/2-INCH TO 2-INCH CALIPER, BALLED AND BURLAPPED&lt;/td&gt;&lt;td&gt;EACH&lt;/td&gt;&lt;td&gt;0&lt;/td&gt;&lt;td&gt;3&lt;/td&gt;&lt;td&gt;N&lt;/td&gt;&lt;td&gt; &lt;/td&gt;&lt;td&gt;&lt;/td&gt;&lt;/tr&gt;</v>
      </c>
      <c r="Q3086" s="106" t="str">
        <f>IF(PayItems[[#This Row],[Date Added / Modified]]&gt;0,TEXT(PayItems[[#This Row],[Date Added / Modified]],"m/d/yyy"),"")</f>
        <v/>
      </c>
    </row>
    <row r="3087" spans="1:17" x14ac:dyDescent="0.3">
      <c r="A3087" s="6" t="s">
        <v>6471</v>
      </c>
      <c r="B3087" s="8" t="s">
        <v>6472</v>
      </c>
      <c r="C3087" s="6" t="s">
        <v>6</v>
      </c>
      <c r="D3087" s="8" t="s">
        <v>6473</v>
      </c>
      <c r="E3087" s="8" t="s">
        <v>59</v>
      </c>
      <c r="F3087" s="8">
        <v>0</v>
      </c>
      <c r="G3087" s="8">
        <v>3</v>
      </c>
      <c r="H3087" s="6" t="s">
        <v>344</v>
      </c>
      <c r="I3087" s="184" t="s">
        <v>11392</v>
      </c>
      <c r="J3087" s="184" t="s">
        <v>11392</v>
      </c>
      <c r="K3087" s="184" t="s">
        <v>11391</v>
      </c>
      <c r="L3087" s="8">
        <v>14</v>
      </c>
      <c r="M3087" s="116"/>
      <c r="P30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&lt;tr&gt;&lt;td&gt;62612-0150&lt;/td&gt;&lt;td&gt;Liquidambar styraciflua, sweet gum, 50mm - 65mm caliper, balled and burlapped&lt;/td&gt;&lt;td&gt;Each&lt;/td&gt;&lt;td&gt;LIQUIDAMBAR STYRACIFLUA, SWEET GUM, 2-INCH TO 2 1/2-INCH CALIPER, BALLED AND BURLAPPED&lt;/td&gt;&lt;td&gt;EACH&lt;/td&gt;&lt;td&gt;0&lt;/td&gt;&lt;td&gt;3&lt;/td&gt;&lt;td&gt;N&lt;/td&gt;&lt;td&gt; &lt;/td&gt;&lt;td&gt;&lt;/td&gt;&lt;/tr&gt;</v>
      </c>
      <c r="Q3087" s="106" t="str">
        <f>IF(PayItems[[#This Row],[Date Added / Modified]]&gt;0,TEXT(PayItems[[#This Row],[Date Added / Modified]],"m/d/yyy"),"")</f>
        <v/>
      </c>
    </row>
    <row r="3088" spans="1:17" x14ac:dyDescent="0.3">
      <c r="A3088" s="6" t="s">
        <v>6474</v>
      </c>
      <c r="B3088" s="8" t="s">
        <v>6475</v>
      </c>
      <c r="C3088" s="6" t="s">
        <v>6</v>
      </c>
      <c r="D3088" s="8" t="s">
        <v>6476</v>
      </c>
      <c r="E3088" s="8" t="s">
        <v>59</v>
      </c>
      <c r="F3088" s="8">
        <v>0</v>
      </c>
      <c r="G3088" s="8">
        <v>3</v>
      </c>
      <c r="H3088" s="6" t="s">
        <v>344</v>
      </c>
      <c r="I3088" s="184" t="s">
        <v>11392</v>
      </c>
      <c r="J3088" s="184" t="s">
        <v>11392</v>
      </c>
      <c r="K3088" s="184" t="s">
        <v>11391</v>
      </c>
      <c r="L3088" s="8">
        <v>14</v>
      </c>
      <c r="M3088" s="116"/>
      <c r="P30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&lt;tr&gt;&lt;td&gt;62612-0200&lt;/td&gt;&lt;td&gt;Liquidambar styraciflua, sweet gum, 65mm - 80mm caliper, balled and burlapped&lt;/td&gt;&lt;td&gt;Each&lt;/td&gt;&lt;td&gt;LIQUIDAMBAR STYRACIFLUA, SWEET GUM, 2 1/2-INCH TO 3 1/2-INCH CALIPER, BALLED AND BURLAPPED&lt;/td&gt;&lt;td&gt;EACH&lt;/td&gt;&lt;td&gt;0&lt;/td&gt;&lt;td&gt;3&lt;/td&gt;&lt;td&gt;N&lt;/td&gt;&lt;td&gt; &lt;/td&gt;&lt;td&gt;&lt;/td&gt;&lt;/tr&gt;</v>
      </c>
      <c r="Q3088" s="106" t="str">
        <f>IF(PayItems[[#This Row],[Date Added / Modified]]&gt;0,TEXT(PayItems[[#This Row],[Date Added / Modified]],"m/d/yyy"),"")</f>
        <v/>
      </c>
    </row>
    <row r="3089" spans="1:17" x14ac:dyDescent="0.3">
      <c r="A3089" s="6" t="s">
        <v>6477</v>
      </c>
      <c r="B3089" s="8" t="s">
        <v>6478</v>
      </c>
      <c r="C3089" s="6" t="s">
        <v>6</v>
      </c>
      <c r="D3089" s="8" t="s">
        <v>6479</v>
      </c>
      <c r="E3089" s="8" t="s">
        <v>59</v>
      </c>
      <c r="F3089" s="8">
        <v>0</v>
      </c>
      <c r="G3089" s="8">
        <v>3</v>
      </c>
      <c r="H3089" s="6" t="s">
        <v>344</v>
      </c>
      <c r="I3089" s="184" t="s">
        <v>11392</v>
      </c>
      <c r="J3089" s="184" t="s">
        <v>11392</v>
      </c>
      <c r="K3089" s="184" t="s">
        <v>11391</v>
      </c>
      <c r="L3089" s="8">
        <v>14</v>
      </c>
      <c r="M3089" s="116"/>
      <c r="P30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&lt;tr&gt;&lt;td&gt;62612-0250&lt;/td&gt;&lt;td&gt;Liroidendren tulipfera, tulip tree, 20mm - 35mm caliper, balled and burlapped&lt;/td&gt;&lt;td&gt;Each&lt;/td&gt;&lt;td&gt;LIROIDENDREN TULIPFERA, TULIP TREE, 1-INCH TO 1 1/2-INCH CALIPER, BALLED AND BURLAPPED&lt;/td&gt;&lt;td&gt;EACH&lt;/td&gt;&lt;td&gt;0&lt;/td&gt;&lt;td&gt;3&lt;/td&gt;&lt;td&gt;N&lt;/td&gt;&lt;td&gt; &lt;/td&gt;&lt;td&gt;&lt;/td&gt;&lt;/tr&gt;</v>
      </c>
      <c r="Q3089" s="106" t="str">
        <f>IF(PayItems[[#This Row],[Date Added / Modified]]&gt;0,TEXT(PayItems[[#This Row],[Date Added / Modified]],"m/d/yyy"),"")</f>
        <v/>
      </c>
    </row>
    <row r="3090" spans="1:17" x14ac:dyDescent="0.3">
      <c r="A3090" s="6" t="s">
        <v>6480</v>
      </c>
      <c r="B3090" s="8" t="s">
        <v>6481</v>
      </c>
      <c r="C3090" s="6" t="s">
        <v>6</v>
      </c>
      <c r="D3090" s="8" t="s">
        <v>6482</v>
      </c>
      <c r="E3090" s="8" t="s">
        <v>59</v>
      </c>
      <c r="F3090" s="8">
        <v>0</v>
      </c>
      <c r="G3090" s="8">
        <v>3</v>
      </c>
      <c r="H3090" s="6" t="s">
        <v>344</v>
      </c>
      <c r="I3090" s="184" t="s">
        <v>11392</v>
      </c>
      <c r="J3090" s="184" t="s">
        <v>11392</v>
      </c>
      <c r="K3090" s="184" t="s">
        <v>11391</v>
      </c>
      <c r="L3090" s="8">
        <v>14</v>
      </c>
      <c r="M3090" s="116"/>
      <c r="P30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&lt;tr&gt;&lt;td&gt;62612-0300&lt;/td&gt;&lt;td&gt;Liroidendren tulipfera, tulip tree, 35mm - 50mm caliper, balled and burlapped&lt;/td&gt;&lt;td&gt;Each&lt;/td&gt;&lt;td&gt;LIROIDENDREN TULIPFERA, TULIP TREE, 1 1/2-INCH TO 2-INCH CALIPER, BALLED AND BURLAPPED&lt;/td&gt;&lt;td&gt;EACH&lt;/td&gt;&lt;td&gt;0&lt;/td&gt;&lt;td&gt;3&lt;/td&gt;&lt;td&gt;N&lt;/td&gt;&lt;td&gt; &lt;/td&gt;&lt;td&gt;&lt;/td&gt;&lt;/tr&gt;</v>
      </c>
      <c r="Q3090" s="106" t="str">
        <f>IF(PayItems[[#This Row],[Date Added / Modified]]&gt;0,TEXT(PayItems[[#This Row],[Date Added / Modified]],"m/d/yyy"),"")</f>
        <v/>
      </c>
    </row>
    <row r="3091" spans="1:17" x14ac:dyDescent="0.3">
      <c r="A3091" s="6" t="s">
        <v>6483</v>
      </c>
      <c r="B3091" s="8" t="s">
        <v>6484</v>
      </c>
      <c r="C3091" s="6" t="s">
        <v>6</v>
      </c>
      <c r="D3091" s="8" t="s">
        <v>6485</v>
      </c>
      <c r="E3091" s="8" t="s">
        <v>59</v>
      </c>
      <c r="F3091" s="8">
        <v>0</v>
      </c>
      <c r="G3091" s="8">
        <v>3</v>
      </c>
      <c r="H3091" s="6" t="s">
        <v>344</v>
      </c>
      <c r="I3091" s="184" t="s">
        <v>11392</v>
      </c>
      <c r="J3091" s="184" t="s">
        <v>11392</v>
      </c>
      <c r="K3091" s="184" t="s">
        <v>11391</v>
      </c>
      <c r="L3091" s="8">
        <v>14</v>
      </c>
      <c r="M3091" s="116"/>
      <c r="P30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&lt;tr&gt;&lt;td&gt;62612-0350&lt;/td&gt;&lt;td&gt;Liroidendren tulipfera, tulip tree, 50mm - 65mm caliper, balled and burlapped&lt;/td&gt;&lt;td&gt;Each&lt;/td&gt;&lt;td&gt;LIROIDENDREN TULIPFERA, TULIP TREE, 2-INCH TO 2 1/2-INCH CALIPER, BALLED AND BURLAPPED&lt;/td&gt;&lt;td&gt;EACH&lt;/td&gt;&lt;td&gt;0&lt;/td&gt;&lt;td&gt;3&lt;/td&gt;&lt;td&gt;N&lt;/td&gt;&lt;td&gt; &lt;/td&gt;&lt;td&gt;&lt;/td&gt;&lt;/tr&gt;</v>
      </c>
      <c r="Q3091" s="106" t="str">
        <f>IF(PayItems[[#This Row],[Date Added / Modified]]&gt;0,TEXT(PayItems[[#This Row],[Date Added / Modified]],"m/d/yyy"),"")</f>
        <v/>
      </c>
    </row>
    <row r="3092" spans="1:17" x14ac:dyDescent="0.3">
      <c r="A3092" s="6" t="s">
        <v>6486</v>
      </c>
      <c r="B3092" s="8" t="s">
        <v>6487</v>
      </c>
      <c r="C3092" s="6" t="s">
        <v>6</v>
      </c>
      <c r="D3092" s="8" t="s">
        <v>6488</v>
      </c>
      <c r="E3092" s="8" t="s">
        <v>59</v>
      </c>
      <c r="F3092" s="8">
        <v>0</v>
      </c>
      <c r="G3092" s="8">
        <v>3</v>
      </c>
      <c r="H3092" s="6" t="s">
        <v>344</v>
      </c>
      <c r="I3092" s="184" t="s">
        <v>11392</v>
      </c>
      <c r="J3092" s="184" t="s">
        <v>11392</v>
      </c>
      <c r="K3092" s="184" t="s">
        <v>11391</v>
      </c>
      <c r="L3092" s="8">
        <v>14</v>
      </c>
      <c r="M3092" s="116"/>
      <c r="P30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&lt;tr&gt;&lt;td&gt;62612-0400&lt;/td&gt;&lt;td&gt;Lagestromia indica, crape mytrle, 2400mm - 3000mm height, balled and burlapped&lt;/td&gt;&lt;td&gt;Each&lt;/td&gt;&lt;td&gt;LAGESTROMIA INDICA, CRAPE MYTRLE, 8 FEET TO 10 FEET HEIGHT, BALLED AND BURLAPPED&lt;/td&gt;&lt;td&gt;EACH&lt;/td&gt;&lt;td&gt;0&lt;/td&gt;&lt;td&gt;3&lt;/td&gt;&lt;td&gt;N&lt;/td&gt;&lt;td&gt; &lt;/td&gt;&lt;td&gt;&lt;/td&gt;&lt;/tr&gt;</v>
      </c>
      <c r="Q3092" s="106" t="str">
        <f>IF(PayItems[[#This Row],[Date Added / Modified]]&gt;0,TEXT(PayItems[[#This Row],[Date Added / Modified]],"m/d/yyy"),"")</f>
        <v/>
      </c>
    </row>
    <row r="3093" spans="1:17" x14ac:dyDescent="0.3">
      <c r="A3093" s="6" t="s">
        <v>6489</v>
      </c>
      <c r="B3093" s="8" t="s">
        <v>6490</v>
      </c>
      <c r="C3093" s="6" t="s">
        <v>6</v>
      </c>
      <c r="D3093" s="8" t="s">
        <v>6491</v>
      </c>
      <c r="E3093" s="8" t="s">
        <v>59</v>
      </c>
      <c r="F3093" s="8">
        <v>0</v>
      </c>
      <c r="G3093" s="8">
        <v>3</v>
      </c>
      <c r="H3093" s="6" t="s">
        <v>344</v>
      </c>
      <c r="I3093" s="184" t="s">
        <v>11392</v>
      </c>
      <c r="J3093" s="184" t="s">
        <v>11392</v>
      </c>
      <c r="K3093" s="184" t="s">
        <v>11391</v>
      </c>
      <c r="L3093" s="8">
        <v>14</v>
      </c>
      <c r="M3093" s="116"/>
      <c r="P30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&lt;tr&gt;&lt;td&gt;62612-0450&lt;/td&gt;&lt;td&gt;Lindera benzoin, spicebush, 750mm - 900mm height, balled and burlapped&lt;/td&gt;&lt;td&gt;Each&lt;/td&gt;&lt;td&gt;LINDERA BENZOIN, SPICEBUSH, 30-INCH TO 36-INCH HEIGHT, BALLED AND BURLAPPED&lt;/td&gt;&lt;td&gt;EACH&lt;/td&gt;&lt;td&gt;0&lt;/td&gt;&lt;td&gt;3&lt;/td&gt;&lt;td&gt;N&lt;/td&gt;&lt;td&gt; &lt;/td&gt;&lt;td&gt;&lt;/td&gt;&lt;/tr&gt;</v>
      </c>
      <c r="Q3093" s="106" t="str">
        <f>IF(PayItems[[#This Row],[Date Added / Modified]]&gt;0,TEXT(PayItems[[#This Row],[Date Added / Modified]],"m/d/yyy"),"")</f>
        <v/>
      </c>
    </row>
    <row r="3094" spans="1:17" x14ac:dyDescent="0.3">
      <c r="A3094" s="6" t="s">
        <v>6492</v>
      </c>
      <c r="B3094" s="8" t="s">
        <v>6493</v>
      </c>
      <c r="C3094" s="6" t="s">
        <v>6</v>
      </c>
      <c r="D3094" s="8" t="s">
        <v>6494</v>
      </c>
      <c r="E3094" s="8" t="s">
        <v>59</v>
      </c>
      <c r="F3094" s="8">
        <v>0</v>
      </c>
      <c r="G3094" s="8">
        <v>3</v>
      </c>
      <c r="H3094" s="6" t="s">
        <v>344</v>
      </c>
      <c r="I3094" s="184" t="s">
        <v>11392</v>
      </c>
      <c r="J3094" s="184" t="s">
        <v>11392</v>
      </c>
      <c r="K3094" s="184" t="s">
        <v>11391</v>
      </c>
      <c r="L3094" s="8">
        <v>14</v>
      </c>
      <c r="M3094" s="116"/>
      <c r="P30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&lt;tr&gt;&lt;td&gt;62612-0500&lt;/td&gt;&lt;td&gt;Lindera benzoin, spicebush, 1050mm - 1200mm height, balled and burlapped&lt;/td&gt;&lt;td&gt;Each&lt;/td&gt;&lt;td&gt;LINDERA BENZOIN, SPICEBUSH, 42-INCH TO 48-INCH HEIGHT, BALLED AND BURLAPPED&lt;/td&gt;&lt;td&gt;EACH&lt;/td&gt;&lt;td&gt;0&lt;/td&gt;&lt;td&gt;3&lt;/td&gt;&lt;td&gt;N&lt;/td&gt;&lt;td&gt; &lt;/td&gt;&lt;td&gt;&lt;/td&gt;&lt;/tr&gt;</v>
      </c>
      <c r="Q3094" s="106" t="str">
        <f>IF(PayItems[[#This Row],[Date Added / Modified]]&gt;0,TEXT(PayItems[[#This Row],[Date Added / Modified]],"m/d/yyy"),"")</f>
        <v/>
      </c>
    </row>
    <row r="3095" spans="1:17" s="106" customFormat="1" x14ac:dyDescent="0.3">
      <c r="A3095" s="6" t="s">
        <v>6495</v>
      </c>
      <c r="B3095" s="11" t="s">
        <v>6496</v>
      </c>
      <c r="C3095" s="6" t="s">
        <v>6</v>
      </c>
      <c r="D3095" s="8" t="s">
        <v>6497</v>
      </c>
      <c r="E3095" s="8" t="s">
        <v>59</v>
      </c>
      <c r="F3095" s="8">
        <v>0</v>
      </c>
      <c r="G3095" s="8">
        <v>3</v>
      </c>
      <c r="H3095" s="6" t="s">
        <v>344</v>
      </c>
      <c r="I3095" s="184" t="s">
        <v>11392</v>
      </c>
      <c r="J3095" s="184" t="s">
        <v>11392</v>
      </c>
      <c r="K3095" s="184" t="s">
        <v>11391</v>
      </c>
      <c r="L3095" s="8">
        <v>14</v>
      </c>
      <c r="M3095" s="116"/>
      <c r="N3095" s="6"/>
      <c r="O3095" s="6"/>
      <c r="P30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&lt;tr&gt;&lt;td&gt;62612-0600&lt;/td&gt;&lt;td&gt;Lonicera involucrata, twinberry honeysuckle, 300mm to 450mm height, container grown&lt;/td&gt;&lt;td&gt;Each&lt;/td&gt;&lt;td&gt;LONICERA INVOLUCRATA, TWINBERRY HONEYSUCKLE, 12-INCH TO 18-INCH HEIGHT, CONTAINER GROWN&lt;/td&gt;&lt;td&gt;EACH&lt;/td&gt;&lt;td&gt;0&lt;/td&gt;&lt;td&gt;3&lt;/td&gt;&lt;td&gt;N&lt;/td&gt;&lt;td&gt; &lt;/td&gt;&lt;td&gt;&lt;/td&gt;&lt;/tr&gt;</v>
      </c>
      <c r="Q3095" s="106" t="str">
        <f>IF(PayItems[[#This Row],[Date Added / Modified]]&gt;0,TEXT(PayItems[[#This Row],[Date Added / Modified]],"m/d/yyy"),"")</f>
        <v/>
      </c>
    </row>
    <row r="3096" spans="1:17" x14ac:dyDescent="0.3">
      <c r="A3096" s="6" t="s">
        <v>6498</v>
      </c>
      <c r="B3096" s="8" t="s">
        <v>6499</v>
      </c>
      <c r="C3096" s="6" t="s">
        <v>6</v>
      </c>
      <c r="D3096" s="8" t="s">
        <v>6500</v>
      </c>
      <c r="E3096" s="8" t="s">
        <v>59</v>
      </c>
      <c r="F3096" s="8">
        <v>0</v>
      </c>
      <c r="G3096" s="8">
        <v>3</v>
      </c>
      <c r="H3096" s="6" t="s">
        <v>344</v>
      </c>
      <c r="I3096" s="184" t="s">
        <v>11392</v>
      </c>
      <c r="J3096" s="184" t="s">
        <v>11392</v>
      </c>
      <c r="K3096" s="184" t="s">
        <v>11391</v>
      </c>
      <c r="L3096" s="8">
        <v>14</v>
      </c>
      <c r="M3096" s="116"/>
      <c r="P30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&lt;tr&gt;&lt;td&gt;62613-0100&lt;/td&gt;&lt;td&gt;Magnolia grandifolora, southern magnolia, 35mm - 50mm caliper, balled and burlapped&lt;/td&gt;&lt;td&gt;Each&lt;/td&gt;&lt;td&gt;MAGNOLIA GRANDIFOLORA, SOUTHERN MAGNOLIA, 1 1/2-INCH TO 2-INCH CALIPER, BALLED AND BURLAPPED&lt;/td&gt;&lt;td&gt;EACH&lt;/td&gt;&lt;td&gt;0&lt;/td&gt;&lt;td&gt;3&lt;/td&gt;&lt;td&gt;N&lt;/td&gt;&lt;td&gt; &lt;/td&gt;&lt;td&gt;&lt;/td&gt;&lt;/tr&gt;</v>
      </c>
      <c r="Q3096" s="106" t="str">
        <f>IF(PayItems[[#This Row],[Date Added / Modified]]&gt;0,TEXT(PayItems[[#This Row],[Date Added / Modified]],"m/d/yyy"),"")</f>
        <v/>
      </c>
    </row>
    <row r="3097" spans="1:17" x14ac:dyDescent="0.3">
      <c r="A3097" s="6" t="s">
        <v>6501</v>
      </c>
      <c r="B3097" s="8" t="s">
        <v>6502</v>
      </c>
      <c r="C3097" s="6" t="s">
        <v>6</v>
      </c>
      <c r="D3097" s="8" t="s">
        <v>6503</v>
      </c>
      <c r="E3097" s="8" t="s">
        <v>59</v>
      </c>
      <c r="F3097" s="8">
        <v>0</v>
      </c>
      <c r="G3097" s="8">
        <v>3</v>
      </c>
      <c r="H3097" s="6" t="s">
        <v>344</v>
      </c>
      <c r="I3097" s="184" t="s">
        <v>11392</v>
      </c>
      <c r="J3097" s="184" t="s">
        <v>11392</v>
      </c>
      <c r="K3097" s="184" t="s">
        <v>11391</v>
      </c>
      <c r="L3097" s="8">
        <v>14</v>
      </c>
      <c r="M3097" s="116"/>
      <c r="P30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&lt;tr&gt;&lt;td&gt;62613-0150&lt;/td&gt;&lt;td&gt;Magnolia grandifolora, southern magnolia, 50mm - 65mm caliper, balled and burlapped&lt;/td&gt;&lt;td&gt;Each&lt;/td&gt;&lt;td&gt;MAGNOLIA GRANDIFOLORA, SOUTHERN MAGNOLIA, 2-INCH TO 2 1/2-INCH CALIPER, BALLED AND BURLAPPED&lt;/td&gt;&lt;td&gt;EACH&lt;/td&gt;&lt;td&gt;0&lt;/td&gt;&lt;td&gt;3&lt;/td&gt;&lt;td&gt;N&lt;/td&gt;&lt;td&gt; &lt;/td&gt;&lt;td&gt;&lt;/td&gt;&lt;/tr&gt;</v>
      </c>
      <c r="Q3097" s="106" t="str">
        <f>IF(PayItems[[#This Row],[Date Added / Modified]]&gt;0,TEXT(PayItems[[#This Row],[Date Added / Modified]],"m/d/yyy"),"")</f>
        <v/>
      </c>
    </row>
    <row r="3098" spans="1:17" x14ac:dyDescent="0.3">
      <c r="A3098" s="6" t="s">
        <v>6504</v>
      </c>
      <c r="B3098" s="8" t="s">
        <v>6505</v>
      </c>
      <c r="C3098" s="6" t="s">
        <v>6</v>
      </c>
      <c r="D3098" s="8" t="s">
        <v>6506</v>
      </c>
      <c r="E3098" s="8" t="s">
        <v>59</v>
      </c>
      <c r="F3098" s="8">
        <v>0</v>
      </c>
      <c r="G3098" s="8">
        <v>3</v>
      </c>
      <c r="H3098" s="6" t="s">
        <v>344</v>
      </c>
      <c r="I3098" s="184" t="s">
        <v>11392</v>
      </c>
      <c r="J3098" s="184" t="s">
        <v>11392</v>
      </c>
      <c r="K3098" s="184" t="s">
        <v>11391</v>
      </c>
      <c r="L3098" s="8">
        <v>14</v>
      </c>
      <c r="M3098" s="116"/>
      <c r="P30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&lt;tr&gt;&lt;td&gt;62613-0180&lt;/td&gt;&lt;td&gt;Mahonia aquifolium, Tall Oregon Grape, 1 gallon&lt;/td&gt;&lt;td&gt;Each&lt;/td&gt;&lt;td&gt;MAHONIA AQUIFOLIUM, TALL OREGON GRAPE, 1 GALLON&lt;/td&gt;&lt;td&gt;EACH&lt;/td&gt;&lt;td&gt;0&lt;/td&gt;&lt;td&gt;3&lt;/td&gt;&lt;td&gt;N&lt;/td&gt;&lt;td&gt; &lt;/td&gt;&lt;td&gt;&lt;/td&gt;&lt;/tr&gt;</v>
      </c>
      <c r="Q3098" s="106" t="str">
        <f>IF(PayItems[[#This Row],[Date Added / Modified]]&gt;0,TEXT(PayItems[[#This Row],[Date Added / Modified]],"m/d/yyy"),"")</f>
        <v/>
      </c>
    </row>
    <row r="3099" spans="1:17" x14ac:dyDescent="0.3">
      <c r="A3099" s="6" t="s">
        <v>6507</v>
      </c>
      <c r="B3099" s="8" t="s">
        <v>6508</v>
      </c>
      <c r="C3099" s="6" t="s">
        <v>6</v>
      </c>
      <c r="D3099" s="8" t="s">
        <v>6509</v>
      </c>
      <c r="E3099" s="8" t="s">
        <v>59</v>
      </c>
      <c r="F3099" s="8">
        <v>0</v>
      </c>
      <c r="G3099" s="8">
        <v>3</v>
      </c>
      <c r="H3099" s="6" t="s">
        <v>344</v>
      </c>
      <c r="I3099" s="184" t="s">
        <v>11392</v>
      </c>
      <c r="J3099" s="184" t="s">
        <v>11392</v>
      </c>
      <c r="K3099" s="184" t="s">
        <v>11391</v>
      </c>
      <c r="L3099" s="8">
        <v>14</v>
      </c>
      <c r="M3099" s="116"/>
      <c r="P30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&lt;tr&gt;&lt;td&gt;62613-0200&lt;/td&gt;&lt;td&gt;Malus, sugar thyme crabapple, 35mm - 50mm caliper, balled and burlapped&lt;/td&gt;&lt;td&gt;Each&lt;/td&gt;&lt;td&gt;MALUS, SUGAR THYME CRABAPPLE, 1 1/2-INCH TO 2-INCH CALIPER, BALLED AND BURLAPPED&lt;/td&gt;&lt;td&gt;EACH&lt;/td&gt;&lt;td&gt;0&lt;/td&gt;&lt;td&gt;3&lt;/td&gt;&lt;td&gt;N&lt;/td&gt;&lt;td&gt; &lt;/td&gt;&lt;td&gt;&lt;/td&gt;&lt;/tr&gt;</v>
      </c>
      <c r="Q3099" s="106" t="str">
        <f>IF(PayItems[[#This Row],[Date Added / Modified]]&gt;0,TEXT(PayItems[[#This Row],[Date Added / Modified]],"m/d/yyy"),"")</f>
        <v/>
      </c>
    </row>
    <row r="3100" spans="1:17" x14ac:dyDescent="0.3">
      <c r="A3100" s="6" t="s">
        <v>6510</v>
      </c>
      <c r="B3100" s="8" t="s">
        <v>6511</v>
      </c>
      <c r="C3100" s="6" t="s">
        <v>6</v>
      </c>
      <c r="D3100" s="8" t="s">
        <v>6512</v>
      </c>
      <c r="E3100" s="8" t="s">
        <v>59</v>
      </c>
      <c r="F3100" s="8">
        <v>0</v>
      </c>
      <c r="G3100" s="8">
        <v>3</v>
      </c>
      <c r="H3100" s="6" t="s">
        <v>344</v>
      </c>
      <c r="I3100" s="184" t="s">
        <v>11392</v>
      </c>
      <c r="J3100" s="184" t="s">
        <v>11392</v>
      </c>
      <c r="K3100" s="184" t="s">
        <v>11391</v>
      </c>
      <c r="L3100" s="8">
        <v>14</v>
      </c>
      <c r="M3100" s="116"/>
      <c r="P31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&lt;tr&gt;&lt;td&gt;62613-0250&lt;/td&gt;&lt;td&gt;Malus, indian magic crabapple, 35mm - 50mm caliper, balled and burlapped&lt;/td&gt;&lt;td&gt;Each&lt;/td&gt;&lt;td&gt;MALUS, INDIAN MAGIC CRABAPPLE, 1 1/2-INCH TO 2-INCH CALIPER, BALLED AND BURLAPPED&lt;/td&gt;&lt;td&gt;EACH&lt;/td&gt;&lt;td&gt;0&lt;/td&gt;&lt;td&gt;3&lt;/td&gt;&lt;td&gt;N&lt;/td&gt;&lt;td&gt; &lt;/td&gt;&lt;td&gt;&lt;/td&gt;&lt;/tr&gt;</v>
      </c>
      <c r="Q3100" s="106" t="str">
        <f>IF(PayItems[[#This Row],[Date Added / Modified]]&gt;0,TEXT(PayItems[[#This Row],[Date Added / Modified]],"m/d/yyy"),"")</f>
        <v/>
      </c>
    </row>
    <row r="3101" spans="1:17" x14ac:dyDescent="0.3">
      <c r="A3101" s="6" t="s">
        <v>6513</v>
      </c>
      <c r="B3101" s="8" t="s">
        <v>6514</v>
      </c>
      <c r="C3101" s="6" t="s">
        <v>6</v>
      </c>
      <c r="D3101" s="8" t="s">
        <v>6515</v>
      </c>
      <c r="E3101" s="8" t="s">
        <v>59</v>
      </c>
      <c r="F3101" s="8">
        <v>0</v>
      </c>
      <c r="G3101" s="8">
        <v>3</v>
      </c>
      <c r="H3101" s="6" t="s">
        <v>344</v>
      </c>
      <c r="I3101" s="184" t="s">
        <v>11392</v>
      </c>
      <c r="J3101" s="184" t="s">
        <v>11392</v>
      </c>
      <c r="K3101" s="184" t="s">
        <v>11391</v>
      </c>
      <c r="L3101" s="8">
        <v>14</v>
      </c>
      <c r="M3101" s="116"/>
      <c r="P31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&lt;tr&gt;&lt;td&gt;62613-0300&lt;/td&gt;&lt;td&gt;Malus, professor sprenger crabapple, 35mm - 50mm caliper, balled and burlapped&lt;/td&gt;&lt;td&gt;Each&lt;/td&gt;&lt;td&gt;MALUS, PROFESSOR SPRENGER CRABAPPLE, 1 1/2-INCH TO 2-INCH CALIPER, BALLED AND BURLAPPED&lt;/td&gt;&lt;td&gt;EACH&lt;/td&gt;&lt;td&gt;0&lt;/td&gt;&lt;td&gt;3&lt;/td&gt;&lt;td&gt;N&lt;/td&gt;&lt;td&gt; &lt;/td&gt;&lt;td&gt;&lt;/td&gt;&lt;/tr&gt;</v>
      </c>
      <c r="Q3101" s="106" t="str">
        <f>IF(PayItems[[#This Row],[Date Added / Modified]]&gt;0,TEXT(PayItems[[#This Row],[Date Added / Modified]],"m/d/yyy"),"")</f>
        <v/>
      </c>
    </row>
    <row r="3102" spans="1:17" x14ac:dyDescent="0.3">
      <c r="A3102" s="6" t="s">
        <v>6516</v>
      </c>
      <c r="B3102" s="8" t="s">
        <v>6517</v>
      </c>
      <c r="C3102" s="6" t="s">
        <v>6</v>
      </c>
      <c r="D3102" s="8" t="s">
        <v>6518</v>
      </c>
      <c r="E3102" s="8" t="s">
        <v>59</v>
      </c>
      <c r="F3102" s="8">
        <v>0</v>
      </c>
      <c r="G3102" s="8">
        <v>3</v>
      </c>
      <c r="H3102" s="6" t="s">
        <v>344</v>
      </c>
      <c r="I3102" s="184" t="s">
        <v>11392</v>
      </c>
      <c r="J3102" s="184" t="s">
        <v>11392</v>
      </c>
      <c r="K3102" s="184" t="s">
        <v>11391</v>
      </c>
      <c r="L3102" s="8">
        <v>14</v>
      </c>
      <c r="M3102" s="116"/>
      <c r="P31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&lt;tr&gt;&lt;td&gt;62613-0350&lt;/td&gt;&lt;td&gt;Myrica pennsylvanica, northern bayberry, 600mm - 750mm height, balled and burlapped&lt;/td&gt;&lt;td&gt;Each&lt;/td&gt;&lt;td&gt;MYRICA PENNSYLVANICA, NORTHERN BAYBERRY, 24-INCH TO 30-INCH HEIGHT, BALLED AND BURLAPPED&lt;/td&gt;&lt;td&gt;EACH&lt;/td&gt;&lt;td&gt;0&lt;/td&gt;&lt;td&gt;3&lt;/td&gt;&lt;td&gt;N&lt;/td&gt;&lt;td&gt; &lt;/td&gt;&lt;td&gt;&lt;/td&gt;&lt;/tr&gt;</v>
      </c>
      <c r="Q3102" s="106" t="str">
        <f>IF(PayItems[[#This Row],[Date Added / Modified]]&gt;0,TEXT(PayItems[[#This Row],[Date Added / Modified]],"m/d/yyy"),"")</f>
        <v/>
      </c>
    </row>
    <row r="3103" spans="1:17" x14ac:dyDescent="0.3">
      <c r="A3103" s="6" t="s">
        <v>6519</v>
      </c>
      <c r="B3103" s="8" t="s">
        <v>6520</v>
      </c>
      <c r="C3103" s="6" t="s">
        <v>6</v>
      </c>
      <c r="D3103" s="8" t="s">
        <v>6521</v>
      </c>
      <c r="E3103" s="8" t="s">
        <v>59</v>
      </c>
      <c r="F3103" s="8">
        <v>0</v>
      </c>
      <c r="G3103" s="8">
        <v>3</v>
      </c>
      <c r="H3103" s="6" t="s">
        <v>344</v>
      </c>
      <c r="I3103" s="184" t="s">
        <v>11392</v>
      </c>
      <c r="J3103" s="184" t="s">
        <v>11392</v>
      </c>
      <c r="K3103" s="184" t="s">
        <v>11391</v>
      </c>
      <c r="L3103" s="8">
        <v>14</v>
      </c>
      <c r="M3103" s="116"/>
      <c r="P31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&lt;tr&gt;&lt;td&gt;62613-0400&lt;/td&gt;&lt;td&gt;Myrica pennsylvanica, northern bayberry, 750mm - 900mm height, balled and burlapped&lt;/td&gt;&lt;td&gt;Each&lt;/td&gt;&lt;td&gt;MYRICA PENNSYLVANICA, NORTHERN BAYBERRY, 30-INCH TO 36-INCH HEIGHT, BALLED AND BURLAPPED&lt;/td&gt;&lt;td&gt;EACH&lt;/td&gt;&lt;td&gt;0&lt;/td&gt;&lt;td&gt;3&lt;/td&gt;&lt;td&gt;N&lt;/td&gt;&lt;td&gt; &lt;/td&gt;&lt;td&gt;&lt;/td&gt;&lt;/tr&gt;</v>
      </c>
      <c r="Q3103" s="106" t="str">
        <f>IF(PayItems[[#This Row],[Date Added / Modified]]&gt;0,TEXT(PayItems[[#This Row],[Date Added / Modified]],"m/d/yyy"),"")</f>
        <v/>
      </c>
    </row>
    <row r="3104" spans="1:17" x14ac:dyDescent="0.3">
      <c r="A3104" s="6" t="s">
        <v>6522</v>
      </c>
      <c r="B3104" s="8" t="s">
        <v>6523</v>
      </c>
      <c r="C3104" s="6" t="s">
        <v>6</v>
      </c>
      <c r="D3104" s="8" t="s">
        <v>6524</v>
      </c>
      <c r="E3104" s="8" t="s">
        <v>59</v>
      </c>
      <c r="F3104" s="8">
        <v>0</v>
      </c>
      <c r="G3104" s="8">
        <v>3</v>
      </c>
      <c r="H3104" s="6" t="s">
        <v>344</v>
      </c>
      <c r="I3104" s="184" t="s">
        <v>11392</v>
      </c>
      <c r="J3104" s="184" t="s">
        <v>11392</v>
      </c>
      <c r="K3104" s="184" t="s">
        <v>11391</v>
      </c>
      <c r="L3104" s="8">
        <v>14</v>
      </c>
      <c r="M3104" s="116"/>
      <c r="P31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&lt;tr&gt;&lt;td&gt;62613-0450&lt;/td&gt;&lt;td&gt;Magnolia virginiana, sweet bay magnolia, 20mm - 35mm caliper, balled and burlapped&lt;/td&gt;&lt;td&gt;Each&lt;/td&gt;&lt;td&gt;MAGNOLIA VIRGINIANA, SWEET BAY MAGNOLIA, 1-INCH TO 1 1/2-INCH CALIPER, BALLED AND BURLAPPED&lt;/td&gt;&lt;td&gt;EACH&lt;/td&gt;&lt;td&gt;0&lt;/td&gt;&lt;td&gt;3&lt;/td&gt;&lt;td&gt;N&lt;/td&gt;&lt;td&gt; &lt;/td&gt;&lt;td&gt;&lt;/td&gt;&lt;/tr&gt;</v>
      </c>
      <c r="Q3104" s="106" t="str">
        <f>IF(PayItems[[#This Row],[Date Added / Modified]]&gt;0,TEXT(PayItems[[#This Row],[Date Added / Modified]],"m/d/yyy"),"")</f>
        <v/>
      </c>
    </row>
    <row r="3105" spans="1:17" x14ac:dyDescent="0.3">
      <c r="A3105" s="6" t="s">
        <v>6525</v>
      </c>
      <c r="B3105" s="8" t="s">
        <v>6526</v>
      </c>
      <c r="C3105" s="6" t="s">
        <v>6</v>
      </c>
      <c r="D3105" s="8" t="s">
        <v>6527</v>
      </c>
      <c r="E3105" s="8" t="s">
        <v>59</v>
      </c>
      <c r="F3105" s="8">
        <v>0</v>
      </c>
      <c r="G3105" s="8">
        <v>3</v>
      </c>
      <c r="H3105" s="6" t="s">
        <v>344</v>
      </c>
      <c r="I3105" s="184" t="s">
        <v>11392</v>
      </c>
      <c r="J3105" s="184" t="s">
        <v>11392</v>
      </c>
      <c r="K3105" s="184" t="s">
        <v>11391</v>
      </c>
      <c r="L3105" s="8">
        <v>14</v>
      </c>
      <c r="M3105" s="116"/>
      <c r="P31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&lt;tr&gt;&lt;td&gt;62613-0500&lt;/td&gt;&lt;td&gt;Magnolia virginiana, sweet bay magnolia, 1500mm - 1800mm height, balled and burlapped&lt;/td&gt;&lt;td&gt;Each&lt;/td&gt;&lt;td&gt;MAGNOLIA VIRGINIANA, SWEET BAY MAGNOLIA, 60-INCH TO 72-INCH HEIGHT, BALLED AND BURLAPPED&lt;/td&gt;&lt;td&gt;EACH&lt;/td&gt;&lt;td&gt;0&lt;/td&gt;&lt;td&gt;3&lt;/td&gt;&lt;td&gt;N&lt;/td&gt;&lt;td&gt; &lt;/td&gt;&lt;td&gt;&lt;/td&gt;&lt;/tr&gt;</v>
      </c>
      <c r="Q3105" s="106" t="str">
        <f>IF(PayItems[[#This Row],[Date Added / Modified]]&gt;0,TEXT(PayItems[[#This Row],[Date Added / Modified]],"m/d/yyy"),"")</f>
        <v/>
      </c>
    </row>
    <row r="3106" spans="1:17" x14ac:dyDescent="0.3">
      <c r="A3106" s="6" t="s">
        <v>6528</v>
      </c>
      <c r="B3106" s="8" t="s">
        <v>6529</v>
      </c>
      <c r="C3106" s="6" t="s">
        <v>6</v>
      </c>
      <c r="D3106" s="8" t="s">
        <v>6530</v>
      </c>
      <c r="E3106" s="8" t="s">
        <v>59</v>
      </c>
      <c r="F3106" s="8">
        <v>0</v>
      </c>
      <c r="G3106" s="8">
        <v>3</v>
      </c>
      <c r="H3106" s="6" t="s">
        <v>344</v>
      </c>
      <c r="I3106" s="184" t="s">
        <v>11392</v>
      </c>
      <c r="J3106" s="184" t="s">
        <v>11392</v>
      </c>
      <c r="K3106" s="184" t="s">
        <v>11391</v>
      </c>
      <c r="L3106" s="8">
        <v>14</v>
      </c>
      <c r="M3106" s="116"/>
      <c r="P31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&lt;tr&gt;&lt;td&gt;62613-0550&lt;/td&gt;&lt;td&gt;Malus, harvest gold crabapple, 35mm - 50mm caliper, balled and burlapped&lt;/td&gt;&lt;td&gt;Each&lt;/td&gt;&lt;td&gt;MALUS, HARVEST GOLD CRABAPPLE, 1 1/2-INCH TO 2-INCH CALIPER, BALLED AND BURLAPPED&lt;/td&gt;&lt;td&gt;EACH&lt;/td&gt;&lt;td&gt;0&lt;/td&gt;&lt;td&gt;3&lt;/td&gt;&lt;td&gt;N&lt;/td&gt;&lt;td&gt; &lt;/td&gt;&lt;td&gt;&lt;/td&gt;&lt;/tr&gt;</v>
      </c>
      <c r="Q3106" s="106" t="str">
        <f>IF(PayItems[[#This Row],[Date Added / Modified]]&gt;0,TEXT(PayItems[[#This Row],[Date Added / Modified]],"m/d/yyy"),"")</f>
        <v/>
      </c>
    </row>
    <row r="3107" spans="1:17" x14ac:dyDescent="0.3">
      <c r="A3107" s="6" t="s">
        <v>6531</v>
      </c>
      <c r="B3107" s="8" t="s">
        <v>6532</v>
      </c>
      <c r="C3107" s="6" t="s">
        <v>6</v>
      </c>
      <c r="D3107" s="8" t="s">
        <v>6533</v>
      </c>
      <c r="E3107" s="8" t="s">
        <v>59</v>
      </c>
      <c r="F3107" s="8">
        <v>0</v>
      </c>
      <c r="G3107" s="8">
        <v>3</v>
      </c>
      <c r="H3107" s="6" t="s">
        <v>344</v>
      </c>
      <c r="I3107" s="184" t="s">
        <v>11392</v>
      </c>
      <c r="J3107" s="184" t="s">
        <v>11392</v>
      </c>
      <c r="K3107" s="184" t="s">
        <v>11391</v>
      </c>
      <c r="L3107" s="8">
        <v>14</v>
      </c>
      <c r="M3107" s="116"/>
      <c r="P31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&lt;tr&gt;&lt;td&gt;62613-0600&lt;/td&gt;&lt;td&gt;Mahonia repens, creeping barberry, 1 gallon&lt;/td&gt;&lt;td&gt;Each&lt;/td&gt;&lt;td&gt;MAHONIA REPENS, CREEPING BARBERRY, 1 GALLON&lt;/td&gt;&lt;td&gt;EACH&lt;/td&gt;&lt;td&gt;0&lt;/td&gt;&lt;td&gt;3&lt;/td&gt;&lt;td&gt;N&lt;/td&gt;&lt;td&gt; &lt;/td&gt;&lt;td&gt;&lt;/td&gt;&lt;/tr&gt;</v>
      </c>
      <c r="Q3107" s="106" t="str">
        <f>IF(PayItems[[#This Row],[Date Added / Modified]]&gt;0,TEXT(PayItems[[#This Row],[Date Added / Modified]],"m/d/yyy"),"")</f>
        <v/>
      </c>
    </row>
    <row r="3108" spans="1:17" x14ac:dyDescent="0.3">
      <c r="A3108" s="106" t="s">
        <v>11277</v>
      </c>
      <c r="B3108" s="45" t="s">
        <v>11290</v>
      </c>
      <c r="C3108" s="106" t="s">
        <v>6</v>
      </c>
      <c r="D3108" s="45" t="s">
        <v>11291</v>
      </c>
      <c r="E3108" s="45" t="s">
        <v>59</v>
      </c>
      <c r="F3108" s="45">
        <v>0</v>
      </c>
      <c r="G3108" s="45">
        <v>3</v>
      </c>
      <c r="H3108" s="106" t="s">
        <v>344</v>
      </c>
      <c r="I3108" s="184" t="s">
        <v>11392</v>
      </c>
      <c r="J3108" s="184" t="s">
        <v>11392</v>
      </c>
      <c r="K3108" s="184" t="s">
        <v>11391</v>
      </c>
      <c r="L3108" s="45">
        <v>14</v>
      </c>
      <c r="M3108" s="116">
        <v>44179</v>
      </c>
      <c r="N3108" s="106" t="s">
        <v>9977</v>
      </c>
      <c r="O3108" s="106"/>
      <c r="P3108"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&lt;tr&gt;&lt;td&gt;62613-0650&lt;/td&gt;&lt;td&gt;Mimulus cardinalis, scarlet monkeyflower, 4 liter, container grown&lt;/td&gt;&lt;td&gt;Each&lt;/td&gt;&lt;td&gt;MIMULUS CARDINALIS, SCARLET MONKEYFLOWER, 1 GALLON, CONTAINER GROWN&lt;/td&gt;&lt;td&gt;EACH&lt;/td&gt;&lt;td&gt;0&lt;/td&gt;&lt;td&gt;3&lt;/td&gt;&lt;td&gt;N&lt;/td&gt;&lt;td&gt;12/14/2020&lt;/td&gt;&lt;td&gt;&lt;/td&gt;&lt;/tr&gt;</v>
      </c>
      <c r="Q3108" s="176" t="str">
        <f>IF(PayItems[[#This Row],[Date Added / Modified]]&gt;0,TEXT(PayItems[[#This Row],[Date Added / Modified]],"m/d/yyy"),"")</f>
        <v>12/14/2020</v>
      </c>
    </row>
    <row r="3109" spans="1:17" x14ac:dyDescent="0.3">
      <c r="A3109" s="6" t="s">
        <v>6534</v>
      </c>
      <c r="B3109" s="8" t="s">
        <v>6535</v>
      </c>
      <c r="C3109" s="6" t="s">
        <v>6</v>
      </c>
      <c r="D3109" s="8" t="s">
        <v>6536</v>
      </c>
      <c r="E3109" s="8" t="s">
        <v>59</v>
      </c>
      <c r="F3109" s="8">
        <v>0</v>
      </c>
      <c r="G3109" s="8">
        <v>3</v>
      </c>
      <c r="H3109" s="6" t="s">
        <v>344</v>
      </c>
      <c r="I3109" s="184" t="s">
        <v>11392</v>
      </c>
      <c r="J3109" s="184" t="s">
        <v>11392</v>
      </c>
      <c r="K3109" s="184" t="s">
        <v>11391</v>
      </c>
      <c r="L3109" s="8">
        <v>14</v>
      </c>
      <c r="M3109" s="116"/>
      <c r="P31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&lt;tr&gt;&lt;td&gt;62614-0100&lt;/td&gt;&lt;td&gt;Nyssa sylvatica, black gum, 20mm - 35mm caliper, balled and burlapped&lt;/td&gt;&lt;td&gt;Each&lt;/td&gt;&lt;td&gt;NYSSA SYLVATICA, BLACK GUM, 1-INCH TO 1 1/2-INCH CALIPER, BALLED AND BURLAPPED&lt;/td&gt;&lt;td&gt;EACH&lt;/td&gt;&lt;td&gt;0&lt;/td&gt;&lt;td&gt;3&lt;/td&gt;&lt;td&gt;N&lt;/td&gt;&lt;td&gt; &lt;/td&gt;&lt;td&gt;&lt;/td&gt;&lt;/tr&gt;</v>
      </c>
      <c r="Q3109" s="106" t="str">
        <f>IF(PayItems[[#This Row],[Date Added / Modified]]&gt;0,TEXT(PayItems[[#This Row],[Date Added / Modified]],"m/d/yyy"),"")</f>
        <v/>
      </c>
    </row>
    <row r="3110" spans="1:17" x14ac:dyDescent="0.3">
      <c r="A3110" s="6" t="s">
        <v>6537</v>
      </c>
      <c r="B3110" s="8" t="s">
        <v>6538</v>
      </c>
      <c r="C3110" s="6" t="s">
        <v>6</v>
      </c>
      <c r="D3110" s="8" t="s">
        <v>6539</v>
      </c>
      <c r="E3110" s="8" t="s">
        <v>59</v>
      </c>
      <c r="F3110" s="8">
        <v>0</v>
      </c>
      <c r="G3110" s="8">
        <v>3</v>
      </c>
      <c r="H3110" s="6" t="s">
        <v>344</v>
      </c>
      <c r="I3110" s="184" t="s">
        <v>11392</v>
      </c>
      <c r="J3110" s="184" t="s">
        <v>11392</v>
      </c>
      <c r="K3110" s="184" t="s">
        <v>11391</v>
      </c>
      <c r="L3110" s="8">
        <v>14</v>
      </c>
      <c r="M3110" s="116"/>
      <c r="P31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&lt;tr&gt;&lt;td&gt;62614-0150&lt;/td&gt;&lt;td&gt;Nyssa sylvatica, black gum, 35mm - 50mm caliper, balled and burlapped&lt;/td&gt;&lt;td&gt;Each&lt;/td&gt;&lt;td&gt;NYSSA SYLVATICA, BLACK GUM, 1 1/2-INCH TO 2-INCH CALIPER, BALLED AND BURLAPPED&lt;/td&gt;&lt;td&gt;EACH&lt;/td&gt;&lt;td&gt;0&lt;/td&gt;&lt;td&gt;3&lt;/td&gt;&lt;td&gt;N&lt;/td&gt;&lt;td&gt; &lt;/td&gt;&lt;td&gt;&lt;/td&gt;&lt;/tr&gt;</v>
      </c>
      <c r="Q3110" s="106" t="str">
        <f>IF(PayItems[[#This Row],[Date Added / Modified]]&gt;0,TEXT(PayItems[[#This Row],[Date Added / Modified]],"m/d/yyy"),"")</f>
        <v/>
      </c>
    </row>
    <row r="3111" spans="1:17" x14ac:dyDescent="0.3">
      <c r="A3111" s="6" t="s">
        <v>6540</v>
      </c>
      <c r="B3111" s="8" t="s">
        <v>6541</v>
      </c>
      <c r="C3111" s="6" t="s">
        <v>6</v>
      </c>
      <c r="D3111" s="8" t="s">
        <v>6542</v>
      </c>
      <c r="E3111" s="8" t="s">
        <v>59</v>
      </c>
      <c r="F3111" s="8">
        <v>0</v>
      </c>
      <c r="G3111" s="8">
        <v>3</v>
      </c>
      <c r="H3111" s="6" t="s">
        <v>344</v>
      </c>
      <c r="I3111" s="184" t="s">
        <v>11392</v>
      </c>
      <c r="J3111" s="184" t="s">
        <v>11392</v>
      </c>
      <c r="K3111" s="184" t="s">
        <v>11391</v>
      </c>
      <c r="L3111" s="8">
        <v>14</v>
      </c>
      <c r="M3111" s="116"/>
      <c r="P31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&lt;tr&gt;&lt;td&gt;62614-0200&lt;/td&gt;&lt;td&gt;Nyssa sylvatica, black gum, 50mm - 65mm caliper, balled and burlapped&lt;/td&gt;&lt;td&gt;Each&lt;/td&gt;&lt;td&gt;NYSSA SYLVATICA, BLACK GUM, 2-INCH TO 2 1/2-INCH CALIPER, BALLED AND BURLAPPED&lt;/td&gt;&lt;td&gt;EACH&lt;/td&gt;&lt;td&gt;0&lt;/td&gt;&lt;td&gt;3&lt;/td&gt;&lt;td&gt;N&lt;/td&gt;&lt;td&gt; &lt;/td&gt;&lt;td&gt;&lt;/td&gt;&lt;/tr&gt;</v>
      </c>
      <c r="Q3111" s="106" t="str">
        <f>IF(PayItems[[#This Row],[Date Added / Modified]]&gt;0,TEXT(PayItems[[#This Row],[Date Added / Modified]],"m/d/yyy"),"")</f>
        <v/>
      </c>
    </row>
    <row r="3112" spans="1:17" x14ac:dyDescent="0.3">
      <c r="A3112" s="6" t="s">
        <v>6543</v>
      </c>
      <c r="B3112" s="8" t="s">
        <v>11405</v>
      </c>
      <c r="C3112" s="6" t="s">
        <v>6</v>
      </c>
      <c r="D3112" s="8" t="s">
        <v>11406</v>
      </c>
      <c r="E3112" s="8" t="s">
        <v>59</v>
      </c>
      <c r="F3112" s="8">
        <v>0</v>
      </c>
      <c r="G3112" s="8">
        <v>3</v>
      </c>
      <c r="H3112" s="6" t="s">
        <v>344</v>
      </c>
      <c r="I3112" s="184" t="s">
        <v>11392</v>
      </c>
      <c r="J3112" s="184" t="s">
        <v>11392</v>
      </c>
      <c r="K3112" s="184" t="s">
        <v>11391</v>
      </c>
      <c r="L3112" s="8">
        <v>14</v>
      </c>
      <c r="M3112" s="116"/>
      <c r="P31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&lt;tr&gt;&lt;td&gt;62614-0250&lt;/td&gt;&lt;td&gt;Narcissus pseudonarcissus, daffodil variety king alfred, 300mm - 450mm height, container grown&lt;/td&gt;&lt;td&gt;Each&lt;/td&gt;&lt;td&gt;NARCISSUS PSEUDONARCISSUS, DAFFODIL VARIETY KING ALFRED, 12-INCH TO 18-INCH HEIGHT, CONTAINER GROWN&lt;/td&gt;&lt;td&gt;EACH&lt;/td&gt;&lt;td&gt;0&lt;/td&gt;&lt;td&gt;3&lt;/td&gt;&lt;td&gt;N&lt;/td&gt;&lt;td&gt; &lt;/td&gt;&lt;td&gt;&lt;/td&gt;&lt;/tr&gt;</v>
      </c>
      <c r="Q3112" s="106" t="str">
        <f>IF(PayItems[[#This Row],[Date Added / Modified]]&gt;0,TEXT(PayItems[[#This Row],[Date Added / Modified]],"m/d/yyy"),"")</f>
        <v/>
      </c>
    </row>
    <row r="3113" spans="1:17" x14ac:dyDescent="0.3">
      <c r="A3113" s="6" t="s">
        <v>6544</v>
      </c>
      <c r="B3113" s="8" t="s">
        <v>6545</v>
      </c>
      <c r="C3113" s="6" t="s">
        <v>6</v>
      </c>
      <c r="D3113" s="8" t="s">
        <v>6546</v>
      </c>
      <c r="E3113" s="8" t="s">
        <v>59</v>
      </c>
      <c r="F3113" s="8">
        <v>0</v>
      </c>
      <c r="G3113" s="8">
        <v>3</v>
      </c>
      <c r="H3113" s="6" t="s">
        <v>344</v>
      </c>
      <c r="I3113" s="184" t="s">
        <v>11392</v>
      </c>
      <c r="J3113" s="184" t="s">
        <v>11392</v>
      </c>
      <c r="K3113" s="184" t="s">
        <v>11391</v>
      </c>
      <c r="L3113" s="8">
        <v>14</v>
      </c>
      <c r="M3113" s="116"/>
      <c r="P31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&lt;tr&gt;&lt;td&gt;62615-0100&lt;/td&gt;&lt;td&gt;Oxydendrum arborum, sourwood, 20mm - 35mm caliper, container grown&lt;/td&gt;&lt;td&gt;Each&lt;/td&gt;&lt;td&gt;OXYDENDRUM ARBORUM, SOURWOOD, 1-INCH TO 1 1/2-INCH CALIPER, CONTAINER GROWN&lt;/td&gt;&lt;td&gt;EACH&lt;/td&gt;&lt;td&gt;0&lt;/td&gt;&lt;td&gt;3&lt;/td&gt;&lt;td&gt;N&lt;/td&gt;&lt;td&gt; &lt;/td&gt;&lt;td&gt;&lt;/td&gt;&lt;/tr&gt;</v>
      </c>
      <c r="Q3113" s="106" t="str">
        <f>IF(PayItems[[#This Row],[Date Added / Modified]]&gt;0,TEXT(PayItems[[#This Row],[Date Added / Modified]],"m/d/yyy"),"")</f>
        <v/>
      </c>
    </row>
    <row r="3114" spans="1:17" x14ac:dyDescent="0.3">
      <c r="A3114" s="6" t="s">
        <v>6547</v>
      </c>
      <c r="B3114" s="8" t="s">
        <v>6548</v>
      </c>
      <c r="C3114" s="6" t="s">
        <v>6</v>
      </c>
      <c r="D3114" s="8" t="s">
        <v>6549</v>
      </c>
      <c r="E3114" s="8" t="s">
        <v>59</v>
      </c>
      <c r="F3114" s="8">
        <v>0</v>
      </c>
      <c r="G3114" s="8">
        <v>3</v>
      </c>
      <c r="H3114" s="6" t="s">
        <v>344</v>
      </c>
      <c r="I3114" s="184" t="s">
        <v>11392</v>
      </c>
      <c r="J3114" s="184" t="s">
        <v>11392</v>
      </c>
      <c r="K3114" s="184" t="s">
        <v>11391</v>
      </c>
      <c r="L3114" s="8">
        <v>14</v>
      </c>
      <c r="M3114" s="116"/>
      <c r="P31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&lt;tr&gt;&lt;td&gt;62615-0150&lt;/td&gt;&lt;td&gt;Oxydendrum arborum, sourwood, 35mm - 50mm caliper, container grown&lt;/td&gt;&lt;td&gt;Each&lt;/td&gt;&lt;td&gt;OXYDENDRUM ARBORUM, SOURWOOD, 1 1/2-INCH TO 2-INCH CALIPER, CONTAINER GROWN&lt;/td&gt;&lt;td&gt;EACH&lt;/td&gt;&lt;td&gt;0&lt;/td&gt;&lt;td&gt;3&lt;/td&gt;&lt;td&gt;N&lt;/td&gt;&lt;td&gt; &lt;/td&gt;&lt;td&gt;&lt;/td&gt;&lt;/tr&gt;</v>
      </c>
      <c r="Q3114" s="106" t="str">
        <f>IF(PayItems[[#This Row],[Date Added / Modified]]&gt;0,TEXT(PayItems[[#This Row],[Date Added / Modified]],"m/d/yyy"),"")</f>
        <v/>
      </c>
    </row>
    <row r="3115" spans="1:17" x14ac:dyDescent="0.3">
      <c r="A3115" s="6" t="s">
        <v>6550</v>
      </c>
      <c r="B3115" s="8" t="s">
        <v>6551</v>
      </c>
      <c r="C3115" s="6" t="s">
        <v>6</v>
      </c>
      <c r="D3115" s="8" t="s">
        <v>6552</v>
      </c>
      <c r="E3115" s="8" t="s">
        <v>59</v>
      </c>
      <c r="F3115" s="8">
        <v>0</v>
      </c>
      <c r="G3115" s="8">
        <v>3</v>
      </c>
      <c r="H3115" s="6" t="s">
        <v>344</v>
      </c>
      <c r="I3115" s="184" t="s">
        <v>11392</v>
      </c>
      <c r="J3115" s="184" t="s">
        <v>11392</v>
      </c>
      <c r="K3115" s="184" t="s">
        <v>11391</v>
      </c>
      <c r="L3115" s="8">
        <v>14</v>
      </c>
      <c r="M3115" s="116"/>
      <c r="P31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&lt;tr&gt;&lt;td&gt;62616-0100&lt;/td&gt;&lt;td&gt;Pinus thunbergii, japanese black pine, 1500mm - 1800mm height, balled and burlapped&lt;/td&gt;&lt;td&gt;Each&lt;/td&gt;&lt;td&gt;PINUS THUNBERGII, JAPANESE BLACK PINE, 60-INCH TO 72-INCH HEIGHT, BALLED AND BURLAPPED&lt;/td&gt;&lt;td&gt;EACH&lt;/td&gt;&lt;td&gt;0&lt;/td&gt;&lt;td&gt;3&lt;/td&gt;&lt;td&gt;N&lt;/td&gt;&lt;td&gt; &lt;/td&gt;&lt;td&gt;&lt;/td&gt;&lt;/tr&gt;</v>
      </c>
      <c r="Q3115" s="106" t="str">
        <f>IF(PayItems[[#This Row],[Date Added / Modified]]&gt;0,TEXT(PayItems[[#This Row],[Date Added / Modified]],"m/d/yyy"),"")</f>
        <v/>
      </c>
    </row>
    <row r="3116" spans="1:17" x14ac:dyDescent="0.3">
      <c r="A3116" s="6" t="s">
        <v>6553</v>
      </c>
      <c r="B3116" s="8" t="s">
        <v>6554</v>
      </c>
      <c r="C3116" s="6" t="s">
        <v>6</v>
      </c>
      <c r="D3116" s="8" t="s">
        <v>6555</v>
      </c>
      <c r="E3116" s="8" t="s">
        <v>59</v>
      </c>
      <c r="F3116" s="8">
        <v>0</v>
      </c>
      <c r="G3116" s="8">
        <v>3</v>
      </c>
      <c r="H3116" s="6" t="s">
        <v>344</v>
      </c>
      <c r="I3116" s="184" t="s">
        <v>11392</v>
      </c>
      <c r="J3116" s="184" t="s">
        <v>11392</v>
      </c>
      <c r="K3116" s="184" t="s">
        <v>11391</v>
      </c>
      <c r="L3116" s="8">
        <v>14</v>
      </c>
      <c r="M3116" s="116"/>
      <c r="P31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&lt;tr&gt;&lt;td&gt;62616-0150&lt;/td&gt;&lt;td&gt;Pinus taeda, loblolly pine, 1200mm - 1500mm height, balled and burlapped&lt;/td&gt;&lt;td&gt;Each&lt;/td&gt;&lt;td&gt;PINUS TAEDA, LOBLOLLY PINE, 48-INCH TO 60-INCH HEIGHT, BALLED AND BURLAPPED&lt;/td&gt;&lt;td&gt;EACH&lt;/td&gt;&lt;td&gt;0&lt;/td&gt;&lt;td&gt;3&lt;/td&gt;&lt;td&gt;N&lt;/td&gt;&lt;td&gt; &lt;/td&gt;&lt;td&gt;&lt;/td&gt;&lt;/tr&gt;</v>
      </c>
      <c r="Q3116" s="106" t="str">
        <f>IF(PayItems[[#This Row],[Date Added / Modified]]&gt;0,TEXT(PayItems[[#This Row],[Date Added / Modified]],"m/d/yyy"),"")</f>
        <v/>
      </c>
    </row>
    <row r="3117" spans="1:17" x14ac:dyDescent="0.3">
      <c r="A3117" s="6" t="s">
        <v>6556</v>
      </c>
      <c r="B3117" s="8" t="s">
        <v>6557</v>
      </c>
      <c r="C3117" s="6" t="s">
        <v>6</v>
      </c>
      <c r="D3117" s="8" t="s">
        <v>6558</v>
      </c>
      <c r="E3117" s="8" t="s">
        <v>59</v>
      </c>
      <c r="F3117" s="8">
        <v>0</v>
      </c>
      <c r="G3117" s="8">
        <v>3</v>
      </c>
      <c r="H3117" s="6" t="s">
        <v>344</v>
      </c>
      <c r="I3117" s="184" t="s">
        <v>11392</v>
      </c>
      <c r="J3117" s="184" t="s">
        <v>11392</v>
      </c>
      <c r="K3117" s="184" t="s">
        <v>11391</v>
      </c>
      <c r="L3117" s="8">
        <v>14</v>
      </c>
      <c r="M3117" s="116"/>
      <c r="P31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&lt;tr&gt;&lt;td&gt;62616-0200&lt;/td&gt;&lt;td&gt;Pinus taeda, loblolly pine, 1800mm - 2400mm height, balled and burlapped&lt;/td&gt;&lt;td&gt;Each&lt;/td&gt;&lt;td&gt;PINUS TAEDA, LOBLOLLY PINE, 6 FEET TO 8 FEET HEIGHT, BALLED AND BURLAPPED&lt;/td&gt;&lt;td&gt;EACH&lt;/td&gt;&lt;td&gt;0&lt;/td&gt;&lt;td&gt;3&lt;/td&gt;&lt;td&gt;N&lt;/td&gt;&lt;td&gt; &lt;/td&gt;&lt;td&gt;&lt;/td&gt;&lt;/tr&gt;</v>
      </c>
      <c r="Q3117" s="106" t="str">
        <f>IF(PayItems[[#This Row],[Date Added / Modified]]&gt;0,TEXT(PayItems[[#This Row],[Date Added / Modified]],"m/d/yyy"),"")</f>
        <v/>
      </c>
    </row>
    <row r="3118" spans="1:17" x14ac:dyDescent="0.3">
      <c r="A3118" s="6" t="s">
        <v>6559</v>
      </c>
      <c r="B3118" s="8" t="s">
        <v>6560</v>
      </c>
      <c r="C3118" s="6" t="s">
        <v>6</v>
      </c>
      <c r="D3118" s="8" t="s">
        <v>6561</v>
      </c>
      <c r="E3118" s="8" t="s">
        <v>59</v>
      </c>
      <c r="F3118" s="8">
        <v>0</v>
      </c>
      <c r="G3118" s="8">
        <v>3</v>
      </c>
      <c r="H3118" s="6" t="s">
        <v>344</v>
      </c>
      <c r="I3118" s="184" t="s">
        <v>11392</v>
      </c>
      <c r="J3118" s="184" t="s">
        <v>11392</v>
      </c>
      <c r="K3118" s="184" t="s">
        <v>11391</v>
      </c>
      <c r="L3118" s="8">
        <v>14</v>
      </c>
      <c r="M3118" s="116"/>
      <c r="P31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&lt;tr&gt;&lt;td&gt;62616-0250&lt;/td&gt;&lt;td&gt;Pinus strobus, white pine, 1200mm - 1500mm height, balled and burlapped&lt;/td&gt;&lt;td&gt;Each&lt;/td&gt;&lt;td&gt;PINUS STROBUS, WHITE PINE, 48-INCH TO 60-INCH HEIGHT, BALLED AND BURLAPPED&lt;/td&gt;&lt;td&gt;EACH&lt;/td&gt;&lt;td&gt;0&lt;/td&gt;&lt;td&gt;3&lt;/td&gt;&lt;td&gt;N&lt;/td&gt;&lt;td&gt; &lt;/td&gt;&lt;td&gt;&lt;/td&gt;&lt;/tr&gt;</v>
      </c>
      <c r="Q3118" s="106" t="str">
        <f>IF(PayItems[[#This Row],[Date Added / Modified]]&gt;0,TEXT(PayItems[[#This Row],[Date Added / Modified]],"m/d/yyy"),"")</f>
        <v/>
      </c>
    </row>
    <row r="3119" spans="1:17" x14ac:dyDescent="0.3">
      <c r="A3119" s="6" t="s">
        <v>6562</v>
      </c>
      <c r="B3119" s="8" t="s">
        <v>6563</v>
      </c>
      <c r="C3119" s="6" t="s">
        <v>6</v>
      </c>
      <c r="D3119" s="8" t="s">
        <v>6564</v>
      </c>
      <c r="E3119" s="8" t="s">
        <v>59</v>
      </c>
      <c r="F3119" s="8">
        <v>0</v>
      </c>
      <c r="G3119" s="8">
        <v>3</v>
      </c>
      <c r="H3119" s="6" t="s">
        <v>344</v>
      </c>
      <c r="I3119" s="184" t="s">
        <v>11392</v>
      </c>
      <c r="J3119" s="184" t="s">
        <v>11392</v>
      </c>
      <c r="K3119" s="184" t="s">
        <v>11391</v>
      </c>
      <c r="L3119" s="8">
        <v>14</v>
      </c>
      <c r="M3119" s="116"/>
      <c r="P31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&lt;tr&gt;&lt;td&gt;62616-0300&lt;/td&gt;&lt;td&gt;Pinus strobus, white pine, 1500mm - 1800mm height, balled and burlapped&lt;/td&gt;&lt;td&gt;Each&lt;/td&gt;&lt;td&gt;PINUS STROBUS, WHITE PINE, 60-INCH TO 72-INCH HEIGHT, BALLED AND BURLAPPED&lt;/td&gt;&lt;td&gt;EACH&lt;/td&gt;&lt;td&gt;0&lt;/td&gt;&lt;td&gt;3&lt;/td&gt;&lt;td&gt;N&lt;/td&gt;&lt;td&gt; &lt;/td&gt;&lt;td&gt;&lt;/td&gt;&lt;/tr&gt;</v>
      </c>
      <c r="Q3119" s="106" t="str">
        <f>IF(PayItems[[#This Row],[Date Added / Modified]]&gt;0,TEXT(PayItems[[#This Row],[Date Added / Modified]],"m/d/yyy"),"")</f>
        <v/>
      </c>
    </row>
    <row r="3120" spans="1:17" x14ac:dyDescent="0.3">
      <c r="A3120" s="6" t="s">
        <v>6565</v>
      </c>
      <c r="B3120" s="8" t="s">
        <v>6566</v>
      </c>
      <c r="C3120" s="6" t="s">
        <v>6</v>
      </c>
      <c r="D3120" s="8" t="s">
        <v>6567</v>
      </c>
      <c r="E3120" s="8" t="s">
        <v>59</v>
      </c>
      <c r="F3120" s="8">
        <v>0</v>
      </c>
      <c r="G3120" s="8">
        <v>3</v>
      </c>
      <c r="H3120" s="6" t="s">
        <v>344</v>
      </c>
      <c r="I3120" s="184" t="s">
        <v>11392</v>
      </c>
      <c r="J3120" s="184" t="s">
        <v>11392</v>
      </c>
      <c r="K3120" s="184" t="s">
        <v>11391</v>
      </c>
      <c r="L3120" s="8">
        <v>14</v>
      </c>
      <c r="M3120" s="116"/>
      <c r="P31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&lt;tr&gt;&lt;td&gt;62616-0350&lt;/td&gt;&lt;td&gt;Pinus strobus, white pine, 1800mm - 2400mm height, balled and burlapped&lt;/td&gt;&lt;td&gt;Each&lt;/td&gt;&lt;td&gt;PINUS STROBUS, WHITE PINE, 6 FEET TO 8 FEET HEIGHT, BALLED AND BURLAPPED&lt;/td&gt;&lt;td&gt;EACH&lt;/td&gt;&lt;td&gt;0&lt;/td&gt;&lt;td&gt;3&lt;/td&gt;&lt;td&gt;N&lt;/td&gt;&lt;td&gt; &lt;/td&gt;&lt;td&gt;&lt;/td&gt;&lt;/tr&gt;</v>
      </c>
      <c r="Q3120" s="106" t="str">
        <f>IF(PayItems[[#This Row],[Date Added / Modified]]&gt;0,TEXT(PayItems[[#This Row],[Date Added / Modified]],"m/d/yyy"),"")</f>
        <v/>
      </c>
    </row>
    <row r="3121" spans="1:17" x14ac:dyDescent="0.3">
      <c r="A3121" s="6" t="s">
        <v>6568</v>
      </c>
      <c r="B3121" s="8" t="s">
        <v>6569</v>
      </c>
      <c r="C3121" s="6" t="s">
        <v>6</v>
      </c>
      <c r="D3121" s="8" t="s">
        <v>6570</v>
      </c>
      <c r="E3121" s="8" t="s">
        <v>59</v>
      </c>
      <c r="F3121" s="8">
        <v>0</v>
      </c>
      <c r="G3121" s="8">
        <v>3</v>
      </c>
      <c r="H3121" s="6" t="s">
        <v>344</v>
      </c>
      <c r="I3121" s="184" t="s">
        <v>11392</v>
      </c>
      <c r="J3121" s="184" t="s">
        <v>11392</v>
      </c>
      <c r="K3121" s="184" t="s">
        <v>11391</v>
      </c>
      <c r="L3121" s="8">
        <v>14</v>
      </c>
      <c r="M3121" s="116"/>
      <c r="P31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&lt;tr&gt;&lt;td&gt;62616-0400&lt;/td&gt;&lt;td&gt;Platanus occidentalis, sycamore, 300mm - 450mm height, balled and burlapped&lt;/td&gt;&lt;td&gt;Each&lt;/td&gt;&lt;td&gt;PLATANUS OCCIDENTALIS, SYCAMORE, 12-INCH TO 18-INCH HEIGHT, BALLED AND BURLAPPED&lt;/td&gt;&lt;td&gt;EACH&lt;/td&gt;&lt;td&gt;0&lt;/td&gt;&lt;td&gt;3&lt;/td&gt;&lt;td&gt;N&lt;/td&gt;&lt;td&gt; &lt;/td&gt;&lt;td&gt;&lt;/td&gt;&lt;/tr&gt;</v>
      </c>
      <c r="Q3121" s="106" t="str">
        <f>IF(PayItems[[#This Row],[Date Added / Modified]]&gt;0,TEXT(PayItems[[#This Row],[Date Added / Modified]],"m/d/yyy"),"")</f>
        <v/>
      </c>
    </row>
    <row r="3122" spans="1:17" x14ac:dyDescent="0.3">
      <c r="A3122" s="6" t="s">
        <v>6571</v>
      </c>
      <c r="B3122" s="8" t="s">
        <v>6572</v>
      </c>
      <c r="C3122" s="6" t="s">
        <v>6</v>
      </c>
      <c r="D3122" s="8" t="s">
        <v>6573</v>
      </c>
      <c r="E3122" s="8" t="s">
        <v>59</v>
      </c>
      <c r="F3122" s="8">
        <v>0</v>
      </c>
      <c r="G3122" s="8">
        <v>3</v>
      </c>
      <c r="H3122" s="6" t="s">
        <v>344</v>
      </c>
      <c r="I3122" s="184" t="s">
        <v>11392</v>
      </c>
      <c r="J3122" s="184" t="s">
        <v>11392</v>
      </c>
      <c r="K3122" s="184" t="s">
        <v>11391</v>
      </c>
      <c r="L3122" s="8">
        <v>14</v>
      </c>
      <c r="M3122" s="116"/>
      <c r="P31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&lt;tr&gt;&lt;td&gt;62616-0450&lt;/td&gt;&lt;td&gt;Platanus occidentalis, sycamore, 750mm - 900mm height, balled and burlapped&lt;/td&gt;&lt;td&gt;Each&lt;/td&gt;&lt;td&gt;PLATANUS OCCIDENTALIS, SYCAMORE, 30-INCH TO 36-INCH HEIGHT, BALLED AND BURLAPPED&lt;/td&gt;&lt;td&gt;EACH&lt;/td&gt;&lt;td&gt;0&lt;/td&gt;&lt;td&gt;3&lt;/td&gt;&lt;td&gt;N&lt;/td&gt;&lt;td&gt; &lt;/td&gt;&lt;td&gt;&lt;/td&gt;&lt;/tr&gt;</v>
      </c>
      <c r="Q3122" s="106" t="str">
        <f>IF(PayItems[[#This Row],[Date Added / Modified]]&gt;0,TEXT(PayItems[[#This Row],[Date Added / Modified]],"m/d/yyy"),"")</f>
        <v/>
      </c>
    </row>
    <row r="3123" spans="1:17" x14ac:dyDescent="0.3">
      <c r="A3123" s="6" t="s">
        <v>6574</v>
      </c>
      <c r="B3123" s="8" t="s">
        <v>6575</v>
      </c>
      <c r="C3123" s="6" t="s">
        <v>6</v>
      </c>
      <c r="D3123" s="8" t="s">
        <v>6576</v>
      </c>
      <c r="E3123" s="8" t="s">
        <v>59</v>
      </c>
      <c r="F3123" s="8">
        <v>0</v>
      </c>
      <c r="G3123" s="8">
        <v>3</v>
      </c>
      <c r="H3123" s="6" t="s">
        <v>344</v>
      </c>
      <c r="I3123" s="184" t="s">
        <v>11392</v>
      </c>
      <c r="J3123" s="184" t="s">
        <v>11392</v>
      </c>
      <c r="K3123" s="184" t="s">
        <v>11391</v>
      </c>
      <c r="L3123" s="8">
        <v>14</v>
      </c>
      <c r="M3123" s="116"/>
      <c r="P31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&lt;tr&gt;&lt;td&gt;62616-0500&lt;/td&gt;&lt;td&gt;Platanus occidentalis, sycamore, 1500mm - 1800mm height, balled and burlapped&lt;/td&gt;&lt;td&gt;Each&lt;/td&gt;&lt;td&gt;PLATANUS OCCIDENTALIS, SYCAMORE, 60-INCH TO 72-INCH HEIGHT, BALLED AND BURLAPPED&lt;/td&gt;&lt;td&gt;EACH&lt;/td&gt;&lt;td&gt;0&lt;/td&gt;&lt;td&gt;3&lt;/td&gt;&lt;td&gt;N&lt;/td&gt;&lt;td&gt; &lt;/td&gt;&lt;td&gt;&lt;/td&gt;&lt;/tr&gt;</v>
      </c>
      <c r="Q3123" s="106" t="str">
        <f>IF(PayItems[[#This Row],[Date Added / Modified]]&gt;0,TEXT(PayItems[[#This Row],[Date Added / Modified]],"m/d/yyy"),"")</f>
        <v/>
      </c>
    </row>
    <row r="3124" spans="1:17" x14ac:dyDescent="0.3">
      <c r="A3124" s="6" t="s">
        <v>6577</v>
      </c>
      <c r="B3124" s="8" t="s">
        <v>6578</v>
      </c>
      <c r="C3124" s="6" t="s">
        <v>6</v>
      </c>
      <c r="D3124" s="8" t="s">
        <v>6579</v>
      </c>
      <c r="E3124" s="8" t="s">
        <v>59</v>
      </c>
      <c r="F3124" s="8">
        <v>0</v>
      </c>
      <c r="G3124" s="8">
        <v>3</v>
      </c>
      <c r="H3124" s="6" t="s">
        <v>344</v>
      </c>
      <c r="I3124" s="184" t="s">
        <v>11392</v>
      </c>
      <c r="J3124" s="184" t="s">
        <v>11392</v>
      </c>
      <c r="K3124" s="184" t="s">
        <v>11391</v>
      </c>
      <c r="L3124" s="8">
        <v>14</v>
      </c>
      <c r="M3124" s="116"/>
      <c r="P31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&lt;tr&gt;&lt;td&gt;62616-0550&lt;/td&gt;&lt;td&gt;Platanus occidentalis, sycamore, 1800mm - 2400mm height, balled and burlapped&lt;/td&gt;&lt;td&gt;Each&lt;/td&gt;&lt;td&gt;PLATANUS OCCIDENTALIS, SYCAMORE, 6 FEET TO 8 FEET HEIGHT, BALLED AND BURLAPPED&lt;/td&gt;&lt;td&gt;EACH&lt;/td&gt;&lt;td&gt;0&lt;/td&gt;&lt;td&gt;3&lt;/td&gt;&lt;td&gt;N&lt;/td&gt;&lt;td&gt; &lt;/td&gt;&lt;td&gt;&lt;/td&gt;&lt;/tr&gt;</v>
      </c>
      <c r="Q3124" s="106" t="str">
        <f>IF(PayItems[[#This Row],[Date Added / Modified]]&gt;0,TEXT(PayItems[[#This Row],[Date Added / Modified]],"m/d/yyy"),"")</f>
        <v/>
      </c>
    </row>
    <row r="3125" spans="1:17" x14ac:dyDescent="0.3">
      <c r="A3125" s="6" t="s">
        <v>6580</v>
      </c>
      <c r="B3125" s="8" t="s">
        <v>6581</v>
      </c>
      <c r="C3125" s="6" t="s">
        <v>6</v>
      </c>
      <c r="D3125" s="8" t="s">
        <v>6582</v>
      </c>
      <c r="E3125" s="8" t="s">
        <v>59</v>
      </c>
      <c r="F3125" s="8">
        <v>0</v>
      </c>
      <c r="G3125" s="8">
        <v>3</v>
      </c>
      <c r="H3125" s="6" t="s">
        <v>344</v>
      </c>
      <c r="I3125" s="184" t="s">
        <v>11392</v>
      </c>
      <c r="J3125" s="184" t="s">
        <v>11392</v>
      </c>
      <c r="K3125" s="184" t="s">
        <v>11391</v>
      </c>
      <c r="L3125" s="8">
        <v>14</v>
      </c>
      <c r="M3125" s="116"/>
      <c r="P31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&lt;tr&gt;&lt;td&gt;62616-0600&lt;/td&gt;&lt;td&gt;Platanus occidentalis, sycamore, 3000mm - 3600mm height, balled and burlapped&lt;/td&gt;&lt;td&gt;Each&lt;/td&gt;&lt;td&gt;PLATANUS OCCIDENTALIS, SYCAMORE, 10 FEET TO 144-INCH HEIGHT, BALLED AND BURLAPPED&lt;/td&gt;&lt;td&gt;EACH&lt;/td&gt;&lt;td&gt;0&lt;/td&gt;&lt;td&gt;3&lt;/td&gt;&lt;td&gt;N&lt;/td&gt;&lt;td&gt; &lt;/td&gt;&lt;td&gt;&lt;/td&gt;&lt;/tr&gt;</v>
      </c>
      <c r="Q3125" s="106" t="str">
        <f>IF(PayItems[[#This Row],[Date Added / Modified]]&gt;0,TEXT(PayItems[[#This Row],[Date Added / Modified]],"m/d/yyy"),"")</f>
        <v/>
      </c>
    </row>
    <row r="3126" spans="1:17" x14ac:dyDescent="0.3">
      <c r="A3126" s="6" t="s">
        <v>6583</v>
      </c>
      <c r="B3126" s="8" t="s">
        <v>6584</v>
      </c>
      <c r="C3126" s="6" t="s">
        <v>6</v>
      </c>
      <c r="D3126" s="8" t="s">
        <v>6585</v>
      </c>
      <c r="E3126" s="8" t="s">
        <v>59</v>
      </c>
      <c r="F3126" s="8">
        <v>0</v>
      </c>
      <c r="G3126" s="8">
        <v>3</v>
      </c>
      <c r="H3126" s="6" t="s">
        <v>344</v>
      </c>
      <c r="I3126" s="184" t="s">
        <v>11392</v>
      </c>
      <c r="J3126" s="184" t="s">
        <v>11392</v>
      </c>
      <c r="K3126" s="184" t="s">
        <v>11391</v>
      </c>
      <c r="L3126" s="8">
        <v>14</v>
      </c>
      <c r="M3126" s="116"/>
      <c r="P31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&lt;tr&gt;&lt;td&gt;62616-0650&lt;/td&gt;&lt;td&gt;Pinus nigra, austrian pine, 2400mm - 3000mm height, balled and burlapped&lt;/td&gt;&lt;td&gt;Each&lt;/td&gt;&lt;td&gt;PINUS NIGRA, AUSTRIAN PINE, 8 FEET TO 10 FEET HEIGHT, BALLED AND BURLAPPED&lt;/td&gt;&lt;td&gt;EACH&lt;/td&gt;&lt;td&gt;0&lt;/td&gt;&lt;td&gt;3&lt;/td&gt;&lt;td&gt;N&lt;/td&gt;&lt;td&gt; &lt;/td&gt;&lt;td&gt;&lt;/td&gt;&lt;/tr&gt;</v>
      </c>
      <c r="Q3126" s="106" t="str">
        <f>IF(PayItems[[#This Row],[Date Added / Modified]]&gt;0,TEXT(PayItems[[#This Row],[Date Added / Modified]],"m/d/yyy"),"")</f>
        <v/>
      </c>
    </row>
    <row r="3127" spans="1:17" x14ac:dyDescent="0.3">
      <c r="A3127" s="6" t="s">
        <v>6586</v>
      </c>
      <c r="B3127" s="8" t="s">
        <v>6587</v>
      </c>
      <c r="C3127" s="6" t="s">
        <v>6</v>
      </c>
      <c r="D3127" s="8" t="s">
        <v>6588</v>
      </c>
      <c r="E3127" s="8" t="s">
        <v>59</v>
      </c>
      <c r="F3127" s="8">
        <v>0</v>
      </c>
      <c r="G3127" s="8">
        <v>3</v>
      </c>
      <c r="H3127" s="6" t="s">
        <v>344</v>
      </c>
      <c r="I3127" s="184" t="s">
        <v>11392</v>
      </c>
      <c r="J3127" s="184" t="s">
        <v>11392</v>
      </c>
      <c r="K3127" s="184" t="s">
        <v>11391</v>
      </c>
      <c r="L3127" s="8">
        <v>14</v>
      </c>
      <c r="M3127" s="116"/>
      <c r="P31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&lt;tr&gt;&lt;td&gt;62616-0700&lt;/td&gt;&lt;td&gt;Picea glauca, white spruce, 1500mm - 1800mm height, burlapped&lt;/td&gt;&lt;td&gt;Each&lt;/td&gt;&lt;td&gt;PICEA GLAUCA, WHITE SPRUCE, 60-INCH TO 72-INCH HEIGHT, BURLAPPED&lt;/td&gt;&lt;td&gt;EACH&lt;/td&gt;&lt;td&gt;0&lt;/td&gt;&lt;td&gt;3&lt;/td&gt;&lt;td&gt;N&lt;/td&gt;&lt;td&gt; &lt;/td&gt;&lt;td&gt;&lt;/td&gt;&lt;/tr&gt;</v>
      </c>
      <c r="Q3127" s="106" t="str">
        <f>IF(PayItems[[#This Row],[Date Added / Modified]]&gt;0,TEXT(PayItems[[#This Row],[Date Added / Modified]],"m/d/yyy"),"")</f>
        <v/>
      </c>
    </row>
    <row r="3128" spans="1:17" x14ac:dyDescent="0.3">
      <c r="A3128" s="6" t="s">
        <v>6589</v>
      </c>
      <c r="B3128" s="8" t="s">
        <v>6590</v>
      </c>
      <c r="C3128" s="6" t="s">
        <v>6</v>
      </c>
      <c r="D3128" s="8" t="s">
        <v>6591</v>
      </c>
      <c r="E3128" s="8" t="s">
        <v>59</v>
      </c>
      <c r="F3128" s="8">
        <v>0</v>
      </c>
      <c r="G3128" s="8">
        <v>3</v>
      </c>
      <c r="H3128" s="6" t="s">
        <v>344</v>
      </c>
      <c r="I3128" s="184" t="s">
        <v>11392</v>
      </c>
      <c r="J3128" s="184" t="s">
        <v>11392</v>
      </c>
      <c r="K3128" s="184" t="s">
        <v>11391</v>
      </c>
      <c r="L3128" s="8">
        <v>14</v>
      </c>
      <c r="M3128" s="116"/>
      <c r="P31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&lt;tr&gt;&lt;td&gt;62616-0750&lt;/td&gt;&lt;td&gt;Picea glauca, white spruce, 1800mm - 2400mm height, burlapped&lt;/td&gt;&lt;td&gt;Each&lt;/td&gt;&lt;td&gt;PICEA GLAUCA, WHITE SPRUCE, 6 FEET TO 8 FEET HEIGHT, BURLAPPED&lt;/td&gt;&lt;td&gt;EACH&lt;/td&gt;&lt;td&gt;0&lt;/td&gt;&lt;td&gt;3&lt;/td&gt;&lt;td&gt;N&lt;/td&gt;&lt;td&gt; &lt;/td&gt;&lt;td&gt;&lt;/td&gt;&lt;/tr&gt;</v>
      </c>
      <c r="Q3128" s="106" t="str">
        <f>IF(PayItems[[#This Row],[Date Added / Modified]]&gt;0,TEXT(PayItems[[#This Row],[Date Added / Modified]],"m/d/yyy"),"")</f>
        <v/>
      </c>
    </row>
    <row r="3129" spans="1:17" x14ac:dyDescent="0.3">
      <c r="A3129" s="6" t="s">
        <v>6592</v>
      </c>
      <c r="B3129" s="8" t="s">
        <v>6593</v>
      </c>
      <c r="C3129" s="6" t="s">
        <v>6</v>
      </c>
      <c r="D3129" s="8" t="s">
        <v>6594</v>
      </c>
      <c r="E3129" s="8" t="s">
        <v>59</v>
      </c>
      <c r="F3129" s="8">
        <v>0</v>
      </c>
      <c r="G3129" s="8">
        <v>3</v>
      </c>
      <c r="H3129" s="6" t="s">
        <v>344</v>
      </c>
      <c r="I3129" s="184" t="s">
        <v>11392</v>
      </c>
      <c r="J3129" s="184" t="s">
        <v>11392</v>
      </c>
      <c r="K3129" s="184" t="s">
        <v>11391</v>
      </c>
      <c r="L3129" s="8">
        <v>14</v>
      </c>
      <c r="M3129" s="116"/>
      <c r="P31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&lt;tr&gt;&lt;td&gt;62616-0800&lt;/td&gt;&lt;td&gt;Picea glauca, white spruce, 2400mm - 3000mm height, burlapped&lt;/td&gt;&lt;td&gt;Each&lt;/td&gt;&lt;td&gt;PICEA GLAUCA, WHITE SPRUCE, 8 FEET TO 10 FEET HEIGHT, BURLAPPED&lt;/td&gt;&lt;td&gt;EACH&lt;/td&gt;&lt;td&gt;0&lt;/td&gt;&lt;td&gt;3&lt;/td&gt;&lt;td&gt;N&lt;/td&gt;&lt;td&gt; &lt;/td&gt;&lt;td&gt;&lt;/td&gt;&lt;/tr&gt;</v>
      </c>
      <c r="Q3129" s="106" t="str">
        <f>IF(PayItems[[#This Row],[Date Added / Modified]]&gt;0,TEXT(PayItems[[#This Row],[Date Added / Modified]],"m/d/yyy"),"")</f>
        <v/>
      </c>
    </row>
    <row r="3130" spans="1:17" x14ac:dyDescent="0.3">
      <c r="A3130" s="6" t="s">
        <v>6595</v>
      </c>
      <c r="B3130" s="8" t="s">
        <v>11352</v>
      </c>
      <c r="C3130" s="6" t="s">
        <v>6</v>
      </c>
      <c r="D3130" s="8" t="s">
        <v>11353</v>
      </c>
      <c r="E3130" s="8" t="s">
        <v>59</v>
      </c>
      <c r="F3130" s="8">
        <v>0</v>
      </c>
      <c r="G3130" s="8">
        <v>3</v>
      </c>
      <c r="H3130" s="6" t="s">
        <v>344</v>
      </c>
      <c r="I3130" s="184" t="s">
        <v>11392</v>
      </c>
      <c r="J3130" s="184" t="s">
        <v>11392</v>
      </c>
      <c r="K3130" s="184" t="s">
        <v>11391</v>
      </c>
      <c r="L3130" s="8">
        <v>14</v>
      </c>
      <c r="M3130" s="116">
        <v>44473</v>
      </c>
      <c r="N3130" s="6" t="s">
        <v>9977</v>
      </c>
      <c r="O3130" s="6" t="s">
        <v>11351</v>
      </c>
      <c r="P31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&lt;tr&gt;&lt;td&gt;62616-0850&lt;/td&gt;&lt;td&gt;Populus tremuloides, quaking aspen, 35mm - 50mm caliper, balled and burlapped&lt;/td&gt;&lt;td&gt;Each&lt;/td&gt;&lt;td&gt;POPULUS TERMULOIDES, QUAKING ASPEN, 1 1/2-INCH TO 2-INCH CALIPER, BALLED AND BURLAPPED&lt;/td&gt;&lt;td&gt;EACH&lt;/td&gt;&lt;td&gt;0&lt;/td&gt;&lt;td&gt;3&lt;/td&gt;&lt;td&gt;N&lt;/td&gt;&lt;td&gt;10/4/2021&lt;/td&gt;&lt;td&gt;Fixed spelling error&lt;/td&gt;&lt;/tr&gt;</v>
      </c>
      <c r="Q3130" s="106" t="str">
        <f>IF(PayItems[[#This Row],[Date Added / Modified]]&gt;0,TEXT(PayItems[[#This Row],[Date Added / Modified]],"m/d/yyy"),"")</f>
        <v>10/4/2021</v>
      </c>
    </row>
    <row r="3131" spans="1:17" x14ac:dyDescent="0.3">
      <c r="A3131" s="6" t="s">
        <v>6596</v>
      </c>
      <c r="B3131" s="8" t="s">
        <v>6597</v>
      </c>
      <c r="C3131" s="6" t="s">
        <v>6</v>
      </c>
      <c r="D3131" s="8" t="s">
        <v>6598</v>
      </c>
      <c r="E3131" s="8" t="s">
        <v>59</v>
      </c>
      <c r="F3131" s="8">
        <v>0</v>
      </c>
      <c r="G3131" s="8">
        <v>3</v>
      </c>
      <c r="H3131" s="6" t="s">
        <v>344</v>
      </c>
      <c r="I3131" s="184" t="s">
        <v>11392</v>
      </c>
      <c r="J3131" s="184" t="s">
        <v>11392</v>
      </c>
      <c r="K3131" s="184" t="s">
        <v>11391</v>
      </c>
      <c r="L3131" s="8">
        <v>14</v>
      </c>
      <c r="M3131" s="116"/>
      <c r="P31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&lt;tr&gt;&lt;td&gt;62616-0900&lt;/td&gt;&lt;td&gt;Prunus serrulata (kwanzan), kwanzan cherry, 35mm - 50mm caliper, balled and burlapped&lt;/td&gt;&lt;td&gt;Each&lt;/td&gt;&lt;td&gt;PRUNUS SERRULATA (KWANZAN), KWANZAN CHERRY, 1 1/2-INCH TO 2-INCH CALIPER, BALLED AND BURLAPPED&lt;/td&gt;&lt;td&gt;EACH&lt;/td&gt;&lt;td&gt;0&lt;/td&gt;&lt;td&gt;3&lt;/td&gt;&lt;td&gt;N&lt;/td&gt;&lt;td&gt; &lt;/td&gt;&lt;td&gt;&lt;/td&gt;&lt;/tr&gt;</v>
      </c>
      <c r="Q3131" s="106" t="str">
        <f>IF(PayItems[[#This Row],[Date Added / Modified]]&gt;0,TEXT(PayItems[[#This Row],[Date Added / Modified]],"m/d/yyy"),"")</f>
        <v/>
      </c>
    </row>
    <row r="3132" spans="1:17" x14ac:dyDescent="0.3">
      <c r="A3132" s="6" t="s">
        <v>6599</v>
      </c>
      <c r="B3132" s="8" t="s">
        <v>6600</v>
      </c>
      <c r="C3132" s="6" t="s">
        <v>6</v>
      </c>
      <c r="D3132" s="8" t="s">
        <v>6601</v>
      </c>
      <c r="E3132" s="8" t="s">
        <v>59</v>
      </c>
      <c r="F3132" s="8">
        <v>0</v>
      </c>
      <c r="G3132" s="8">
        <v>3</v>
      </c>
      <c r="H3132" s="6" t="s">
        <v>344</v>
      </c>
      <c r="I3132" s="184" t="s">
        <v>11392</v>
      </c>
      <c r="J3132" s="184" t="s">
        <v>11392</v>
      </c>
      <c r="K3132" s="184" t="s">
        <v>11391</v>
      </c>
      <c r="L3132" s="8">
        <v>14</v>
      </c>
      <c r="M3132" s="116"/>
      <c r="P31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&lt;tr&gt;&lt;td&gt;62616-0950&lt;/td&gt;&lt;td&gt;Prunus laurocerasus (schipkaensis), skip laurel, 750mm - 900mm height, balled and burlapped&lt;/td&gt;&lt;td&gt;Each&lt;/td&gt;&lt;td&gt;PRUNUS LAUROCERASUS (SCHIPKAENSIS), SKIP LAUREL, 30-INCH TO 36-INCH HEIGHT, BALLED AND BURLAPPED&lt;/td&gt;&lt;td&gt;EACH&lt;/td&gt;&lt;td&gt;0&lt;/td&gt;&lt;td&gt;3&lt;/td&gt;&lt;td&gt;N&lt;/td&gt;&lt;td&gt; &lt;/td&gt;&lt;td&gt;&lt;/td&gt;&lt;/tr&gt;</v>
      </c>
      <c r="Q3132" s="106" t="str">
        <f>IF(PayItems[[#This Row],[Date Added / Modified]]&gt;0,TEXT(PayItems[[#This Row],[Date Added / Modified]],"m/d/yyy"),"")</f>
        <v/>
      </c>
    </row>
    <row r="3133" spans="1:17" x14ac:dyDescent="0.3">
      <c r="A3133" s="6" t="s">
        <v>6602</v>
      </c>
      <c r="B3133" s="8" t="s">
        <v>6603</v>
      </c>
      <c r="C3133" s="6" t="s">
        <v>6</v>
      </c>
      <c r="D3133" s="8" t="s">
        <v>6604</v>
      </c>
      <c r="E3133" s="8" t="s">
        <v>59</v>
      </c>
      <c r="F3133" s="8">
        <v>0</v>
      </c>
      <c r="G3133" s="8">
        <v>3</v>
      </c>
      <c r="H3133" s="6" t="s">
        <v>344</v>
      </c>
      <c r="I3133" s="184" t="s">
        <v>11392</v>
      </c>
      <c r="J3133" s="184" t="s">
        <v>11392</v>
      </c>
      <c r="K3133" s="184" t="s">
        <v>11391</v>
      </c>
      <c r="L3133" s="8">
        <v>14</v>
      </c>
      <c r="M3133" s="116"/>
      <c r="P31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&lt;tr&gt;&lt;td&gt;62616-1000&lt;/td&gt;&lt;td&gt;Plantanus x acerfolia, bloodgood london planetree, 35mm - 50mm caliper, balled and burlapped&lt;/td&gt;&lt;td&gt;Each&lt;/td&gt;&lt;td&gt;PLANTANUS X ACERFOLIA, BLOODGOOD LONDON PLANETREE, 1 1/2-INCH TO 2-INCH CALIPER, BALLED AND BURLAPPED&lt;/td&gt;&lt;td&gt;EACH&lt;/td&gt;&lt;td&gt;0&lt;/td&gt;&lt;td&gt;3&lt;/td&gt;&lt;td&gt;N&lt;/td&gt;&lt;td&gt; &lt;/td&gt;&lt;td&gt;&lt;/td&gt;&lt;/tr&gt;</v>
      </c>
      <c r="Q3133" s="106" t="str">
        <f>IF(PayItems[[#This Row],[Date Added / Modified]]&gt;0,TEXT(PayItems[[#This Row],[Date Added / Modified]],"m/d/yyy"),"")</f>
        <v/>
      </c>
    </row>
    <row r="3134" spans="1:17" x14ac:dyDescent="0.3">
      <c r="A3134" s="6" t="s">
        <v>6605</v>
      </c>
      <c r="B3134" s="8" t="s">
        <v>6606</v>
      </c>
      <c r="C3134" s="6" t="s">
        <v>6</v>
      </c>
      <c r="D3134" s="8" t="s">
        <v>6607</v>
      </c>
      <c r="E3134" s="8" t="s">
        <v>59</v>
      </c>
      <c r="F3134" s="8">
        <v>0</v>
      </c>
      <c r="G3134" s="8">
        <v>3</v>
      </c>
      <c r="H3134" s="6" t="s">
        <v>344</v>
      </c>
      <c r="I3134" s="184" t="s">
        <v>11392</v>
      </c>
      <c r="J3134" s="184" t="s">
        <v>11392</v>
      </c>
      <c r="K3134" s="184" t="s">
        <v>11391</v>
      </c>
      <c r="L3134" s="8">
        <v>14</v>
      </c>
      <c r="M3134" s="116"/>
      <c r="P31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&lt;tr&gt;&lt;td&gt;62616-1050&lt;/td&gt;&lt;td&gt;Plantus x acerfolia 'liberty', liberty sycamore, 35mm - 50mm caliper, balled and burlapped&lt;/td&gt;&lt;td&gt;Each&lt;/td&gt;&lt;td&gt;PLANTUS X ACERFOLIA 'LIBERTY', LIBERTY SYCAMORE, 1 1/2-INCH TO 2-INCH CALIPER, BALLED AND BURLAPPED&lt;/td&gt;&lt;td&gt;EACH&lt;/td&gt;&lt;td&gt;0&lt;/td&gt;&lt;td&gt;3&lt;/td&gt;&lt;td&gt;N&lt;/td&gt;&lt;td&gt; &lt;/td&gt;&lt;td&gt;&lt;/td&gt;&lt;/tr&gt;</v>
      </c>
      <c r="Q3134" s="106" t="str">
        <f>IF(PayItems[[#This Row],[Date Added / Modified]]&gt;0,TEXT(PayItems[[#This Row],[Date Added / Modified]],"m/d/yyy"),"")</f>
        <v/>
      </c>
    </row>
    <row r="3135" spans="1:17" x14ac:dyDescent="0.3">
      <c r="A3135" s="6" t="s">
        <v>6608</v>
      </c>
      <c r="B3135" s="8" t="s">
        <v>6609</v>
      </c>
      <c r="C3135" s="6" t="s">
        <v>6</v>
      </c>
      <c r="D3135" s="8" t="s">
        <v>6610</v>
      </c>
      <c r="E3135" s="8" t="s">
        <v>59</v>
      </c>
      <c r="F3135" s="8">
        <v>0</v>
      </c>
      <c r="G3135" s="8">
        <v>3</v>
      </c>
      <c r="H3135" s="6" t="s">
        <v>344</v>
      </c>
      <c r="I3135" s="184" t="s">
        <v>11392</v>
      </c>
      <c r="J3135" s="184" t="s">
        <v>11392</v>
      </c>
      <c r="K3135" s="184" t="s">
        <v>11391</v>
      </c>
      <c r="L3135" s="8">
        <v>14</v>
      </c>
      <c r="M3135" s="116"/>
      <c r="P31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&lt;tr&gt;&lt;td&gt;62616-1100&lt;/td&gt;&lt;td&gt;Prunus yedoensis, yoshino cherry, 50mm - 65mm caliper, balled and burlapped&lt;/td&gt;&lt;td&gt;Each&lt;/td&gt;&lt;td&gt;PRUNUS YEDOENSIS, YOSHINO CHERRY, 2-INCH TO 2 1/2-INCH CALIPER, BALLED AND BURLAPPED&lt;/td&gt;&lt;td&gt;EACH&lt;/td&gt;&lt;td&gt;0&lt;/td&gt;&lt;td&gt;3&lt;/td&gt;&lt;td&gt;N&lt;/td&gt;&lt;td&gt; &lt;/td&gt;&lt;td&gt;&lt;/td&gt;&lt;/tr&gt;</v>
      </c>
      <c r="Q3135" s="106" t="str">
        <f>IF(PayItems[[#This Row],[Date Added / Modified]]&gt;0,TEXT(PayItems[[#This Row],[Date Added / Modified]],"m/d/yyy"),"")</f>
        <v/>
      </c>
    </row>
    <row r="3136" spans="1:17" x14ac:dyDescent="0.3">
      <c r="A3136" s="6" t="s">
        <v>6611</v>
      </c>
      <c r="B3136" s="8" t="s">
        <v>6612</v>
      </c>
      <c r="C3136" s="6" t="s">
        <v>6</v>
      </c>
      <c r="D3136" s="8" t="s">
        <v>6613</v>
      </c>
      <c r="E3136" s="8" t="s">
        <v>59</v>
      </c>
      <c r="F3136" s="8">
        <v>0</v>
      </c>
      <c r="G3136" s="8">
        <v>3</v>
      </c>
      <c r="H3136" s="6" t="s">
        <v>344</v>
      </c>
      <c r="I3136" s="184" t="s">
        <v>11392</v>
      </c>
      <c r="J3136" s="184" t="s">
        <v>11392</v>
      </c>
      <c r="K3136" s="184" t="s">
        <v>11391</v>
      </c>
      <c r="L3136" s="8">
        <v>14</v>
      </c>
      <c r="M3136" s="116"/>
      <c r="P31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&lt;tr&gt;&lt;td&gt;62616-1150&lt;/td&gt;&lt;td&gt;Pinus virginiana, virginia pine, 1200mm - 1500mm height, container grown&lt;/td&gt;&lt;td&gt;Each&lt;/td&gt;&lt;td&gt;PINUS VIRGINIANA, VIRGINIA PINE, 48-INCH TO 60-INCH HEIGHT, CONTAINER GROWN&lt;/td&gt;&lt;td&gt;EACH&lt;/td&gt;&lt;td&gt;0&lt;/td&gt;&lt;td&gt;3&lt;/td&gt;&lt;td&gt;N&lt;/td&gt;&lt;td&gt; &lt;/td&gt;&lt;td&gt;&lt;/td&gt;&lt;/tr&gt;</v>
      </c>
      <c r="Q3136" s="106" t="str">
        <f>IF(PayItems[[#This Row],[Date Added / Modified]]&gt;0,TEXT(PayItems[[#This Row],[Date Added / Modified]],"m/d/yyy"),"")</f>
        <v/>
      </c>
    </row>
    <row r="3137" spans="1:17" x14ac:dyDescent="0.3">
      <c r="A3137" s="6" t="s">
        <v>6614</v>
      </c>
      <c r="B3137" s="8" t="s">
        <v>6615</v>
      </c>
      <c r="C3137" s="6" t="s">
        <v>6</v>
      </c>
      <c r="D3137" s="8" t="s">
        <v>6616</v>
      </c>
      <c r="E3137" s="8" t="s">
        <v>59</v>
      </c>
      <c r="F3137" s="8">
        <v>0</v>
      </c>
      <c r="G3137" s="8">
        <v>3</v>
      </c>
      <c r="H3137" s="6" t="s">
        <v>344</v>
      </c>
      <c r="I3137" s="184" t="s">
        <v>11392</v>
      </c>
      <c r="J3137" s="184" t="s">
        <v>11392</v>
      </c>
      <c r="K3137" s="184" t="s">
        <v>11391</v>
      </c>
      <c r="L3137" s="8">
        <v>14</v>
      </c>
      <c r="M3137" s="116"/>
      <c r="P31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&lt;tr&gt;&lt;td&gt;62616-1200&lt;/td&gt;&lt;td&gt;Pinus virginiana, virginia pine, 1500mm - 1800mm height, container grown&lt;/td&gt;&lt;td&gt;Each&lt;/td&gt;&lt;td&gt;PINUS VIRGINIANA, VIRGINIA PINE, 60-INCH TO 72-INCH HEIGHT, CONTAINER GROWN&lt;/td&gt;&lt;td&gt;EACH&lt;/td&gt;&lt;td&gt;0&lt;/td&gt;&lt;td&gt;3&lt;/td&gt;&lt;td&gt;N&lt;/td&gt;&lt;td&gt; &lt;/td&gt;&lt;td&gt;&lt;/td&gt;&lt;/tr&gt;</v>
      </c>
      <c r="Q3137" s="106" t="str">
        <f>IF(PayItems[[#This Row],[Date Added / Modified]]&gt;0,TEXT(PayItems[[#This Row],[Date Added / Modified]],"m/d/yyy"),"")</f>
        <v/>
      </c>
    </row>
    <row r="3138" spans="1:17" x14ac:dyDescent="0.3">
      <c r="A3138" s="6" t="s">
        <v>6617</v>
      </c>
      <c r="B3138" s="8" t="s">
        <v>6618</v>
      </c>
      <c r="C3138" s="6" t="s">
        <v>6</v>
      </c>
      <c r="D3138" s="8" t="s">
        <v>6619</v>
      </c>
      <c r="E3138" s="8" t="s">
        <v>59</v>
      </c>
      <c r="F3138" s="8">
        <v>0</v>
      </c>
      <c r="G3138" s="8">
        <v>3</v>
      </c>
      <c r="H3138" s="6" t="s">
        <v>344</v>
      </c>
      <c r="I3138" s="184" t="s">
        <v>11392</v>
      </c>
      <c r="J3138" s="184" t="s">
        <v>11392</v>
      </c>
      <c r="K3138" s="184" t="s">
        <v>11391</v>
      </c>
      <c r="L3138" s="8">
        <v>14</v>
      </c>
      <c r="M3138" s="116"/>
      <c r="P31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&lt;tr&gt;&lt;td&gt;62616-1250&lt;/td&gt;&lt;td&gt;Photinia glabra, red-tip photinia, 450mm - 600mm height, balled and burlapped&lt;/td&gt;&lt;td&gt;Each&lt;/td&gt;&lt;td&gt;PHOTINIA GLABRA, RED-TIP PHOTINIA, 18-INCH TO 24-INCH HEIGHT, BALLED AND BURLAPPED&lt;/td&gt;&lt;td&gt;EACH&lt;/td&gt;&lt;td&gt;0&lt;/td&gt;&lt;td&gt;3&lt;/td&gt;&lt;td&gt;N&lt;/td&gt;&lt;td&gt; &lt;/td&gt;&lt;td&gt;&lt;/td&gt;&lt;/tr&gt;</v>
      </c>
      <c r="Q3138" s="106" t="str">
        <f>IF(PayItems[[#This Row],[Date Added / Modified]]&gt;0,TEXT(PayItems[[#This Row],[Date Added / Modified]],"m/d/yyy"),"")</f>
        <v/>
      </c>
    </row>
    <row r="3139" spans="1:17" x14ac:dyDescent="0.3">
      <c r="A3139" s="6" t="s">
        <v>6620</v>
      </c>
      <c r="B3139" s="8" t="s">
        <v>6621</v>
      </c>
      <c r="C3139" s="6" t="s">
        <v>6</v>
      </c>
      <c r="D3139" s="8" t="s">
        <v>6622</v>
      </c>
      <c r="E3139" s="8" t="s">
        <v>59</v>
      </c>
      <c r="F3139" s="8">
        <v>0</v>
      </c>
      <c r="G3139" s="8">
        <v>3</v>
      </c>
      <c r="H3139" s="6" t="s">
        <v>344</v>
      </c>
      <c r="I3139" s="184" t="s">
        <v>11392</v>
      </c>
      <c r="J3139" s="184" t="s">
        <v>11392</v>
      </c>
      <c r="K3139" s="184" t="s">
        <v>11391</v>
      </c>
      <c r="L3139" s="8">
        <v>14</v>
      </c>
      <c r="M3139" s="116"/>
      <c r="P31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&lt;tr&gt;&lt;td&gt;62616-1300&lt;/td&gt;&lt;td&gt;Photinia glabra, red-tip photinia, 600mm - 750mm height, balled and burlapped&lt;/td&gt;&lt;td&gt;Each&lt;/td&gt;&lt;td&gt;PHOTINIA GLABRA, RED-TIP PHOTINIA, 24-INCH TO 30-INCH HEIGHT, BALLED AND BURLAPPED&lt;/td&gt;&lt;td&gt;EACH&lt;/td&gt;&lt;td&gt;0&lt;/td&gt;&lt;td&gt;3&lt;/td&gt;&lt;td&gt;N&lt;/td&gt;&lt;td&gt; &lt;/td&gt;&lt;td&gt;&lt;/td&gt;&lt;/tr&gt;</v>
      </c>
      <c r="Q3139" s="106" t="str">
        <f>IF(PayItems[[#This Row],[Date Added / Modified]]&gt;0,TEXT(PayItems[[#This Row],[Date Added / Modified]],"m/d/yyy"),"")</f>
        <v/>
      </c>
    </row>
    <row r="3140" spans="1:17" x14ac:dyDescent="0.3">
      <c r="A3140" s="6" t="s">
        <v>6623</v>
      </c>
      <c r="B3140" s="8" t="s">
        <v>6624</v>
      </c>
      <c r="C3140" s="6" t="s">
        <v>6</v>
      </c>
      <c r="D3140" s="8" t="s">
        <v>6625</v>
      </c>
      <c r="E3140" s="8" t="s">
        <v>59</v>
      </c>
      <c r="F3140" s="8">
        <v>0</v>
      </c>
      <c r="G3140" s="8">
        <v>3</v>
      </c>
      <c r="H3140" s="6" t="s">
        <v>344</v>
      </c>
      <c r="I3140" s="184" t="s">
        <v>11392</v>
      </c>
      <c r="J3140" s="184" t="s">
        <v>11392</v>
      </c>
      <c r="K3140" s="184" t="s">
        <v>11391</v>
      </c>
      <c r="L3140" s="8">
        <v>14</v>
      </c>
      <c r="M3140" s="116"/>
      <c r="P31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&lt;tr&gt;&lt;td&gt;62616-1350&lt;/td&gt;&lt;td&gt;Pinus caribaca, slash pine, 1800mm - 2400mm height, balled and burlapped&lt;/td&gt;&lt;td&gt;Each&lt;/td&gt;&lt;td&gt;PINUS CARIBACA, SLASH PINE, 6 FEET TO 8 FEET HEIGHT, BALLED AND BURLAPPED&lt;/td&gt;&lt;td&gt;EACH&lt;/td&gt;&lt;td&gt;0&lt;/td&gt;&lt;td&gt;3&lt;/td&gt;&lt;td&gt;N&lt;/td&gt;&lt;td&gt; &lt;/td&gt;&lt;td&gt;&lt;/td&gt;&lt;/tr&gt;</v>
      </c>
      <c r="Q3140" s="106" t="str">
        <f>IF(PayItems[[#This Row],[Date Added / Modified]]&gt;0,TEXT(PayItems[[#This Row],[Date Added / Modified]],"m/d/yyy"),"")</f>
        <v/>
      </c>
    </row>
    <row r="3141" spans="1:17" x14ac:dyDescent="0.3">
      <c r="A3141" s="6" t="s">
        <v>6626</v>
      </c>
      <c r="B3141" s="8" t="s">
        <v>6627</v>
      </c>
      <c r="C3141" s="6" t="s">
        <v>6</v>
      </c>
      <c r="D3141" s="8" t="s">
        <v>6628</v>
      </c>
      <c r="E3141" s="8" t="s">
        <v>59</v>
      </c>
      <c r="F3141" s="8">
        <v>0</v>
      </c>
      <c r="G3141" s="8">
        <v>3</v>
      </c>
      <c r="H3141" s="6" t="s">
        <v>344</v>
      </c>
      <c r="I3141" s="184" t="s">
        <v>11392</v>
      </c>
      <c r="J3141" s="184" t="s">
        <v>11392</v>
      </c>
      <c r="K3141" s="184" t="s">
        <v>11391</v>
      </c>
      <c r="L3141" s="8">
        <v>14</v>
      </c>
      <c r="M3141" s="116"/>
      <c r="P31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&lt;tr&gt;&lt;td&gt;62616-1400&lt;/td&gt;&lt;td&gt;Prunus laurocerasus, 'otto luyken', laurel, 750mm - 900mm height, balled and burlapped&lt;/td&gt;&lt;td&gt;Each&lt;/td&gt;&lt;td&gt;PRUNUS LAUROCERASUS, 'OTTO LUYKEN', LAUREL, 30-INCH TO 36-INCH HEIGHT, BALLED AND BURLAPPED&lt;/td&gt;&lt;td&gt;EACH&lt;/td&gt;&lt;td&gt;0&lt;/td&gt;&lt;td&gt;3&lt;/td&gt;&lt;td&gt;N&lt;/td&gt;&lt;td&gt; &lt;/td&gt;&lt;td&gt;&lt;/td&gt;&lt;/tr&gt;</v>
      </c>
      <c r="Q3141" s="106" t="str">
        <f>IF(PayItems[[#This Row],[Date Added / Modified]]&gt;0,TEXT(PayItems[[#This Row],[Date Added / Modified]],"m/d/yyy"),"")</f>
        <v/>
      </c>
    </row>
    <row r="3142" spans="1:17" x14ac:dyDescent="0.3">
      <c r="A3142" s="6" t="s">
        <v>6629</v>
      </c>
      <c r="B3142" s="8" t="s">
        <v>6630</v>
      </c>
      <c r="C3142" s="6" t="s">
        <v>6</v>
      </c>
      <c r="D3142" s="8" t="s">
        <v>6631</v>
      </c>
      <c r="E3142" s="8" t="s">
        <v>59</v>
      </c>
      <c r="F3142" s="8">
        <v>0</v>
      </c>
      <c r="G3142" s="8">
        <v>3</v>
      </c>
      <c r="H3142" s="6" t="s">
        <v>344</v>
      </c>
      <c r="I3142" s="184" t="s">
        <v>11392</v>
      </c>
      <c r="J3142" s="184" t="s">
        <v>11392</v>
      </c>
      <c r="K3142" s="184" t="s">
        <v>11391</v>
      </c>
      <c r="L3142" s="8">
        <v>14</v>
      </c>
      <c r="M3142" s="116"/>
      <c r="P31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&lt;tr&gt;&lt;td&gt;62616-1450&lt;/td&gt;&lt;td&gt;Prunus sericea, beach plum, 900mm - 1050mm height, balled and burlapped&lt;/td&gt;&lt;td&gt;Each&lt;/td&gt;&lt;td&gt;PRUNUS SERICEA, BEACH PLUM, 36-INCH TO 42-INCH HEIGHT, BALLED AND BURLAPPED&lt;/td&gt;&lt;td&gt;EACH&lt;/td&gt;&lt;td&gt;0&lt;/td&gt;&lt;td&gt;3&lt;/td&gt;&lt;td&gt;N&lt;/td&gt;&lt;td&gt; &lt;/td&gt;&lt;td&gt;&lt;/td&gt;&lt;/tr&gt;</v>
      </c>
      <c r="Q3142" s="106" t="str">
        <f>IF(PayItems[[#This Row],[Date Added / Modified]]&gt;0,TEXT(PayItems[[#This Row],[Date Added / Modified]],"m/d/yyy"),"")</f>
        <v/>
      </c>
    </row>
    <row r="3143" spans="1:17" x14ac:dyDescent="0.3">
      <c r="A3143" s="6" t="s">
        <v>6632</v>
      </c>
      <c r="B3143" s="6" t="s">
        <v>6633</v>
      </c>
      <c r="C3143" s="6" t="s">
        <v>6</v>
      </c>
      <c r="D3143" s="6" t="s">
        <v>6634</v>
      </c>
      <c r="E3143" s="8" t="s">
        <v>59</v>
      </c>
      <c r="F3143" s="8">
        <v>0</v>
      </c>
      <c r="G3143" s="8">
        <v>3</v>
      </c>
      <c r="H3143" s="6" t="s">
        <v>344</v>
      </c>
      <c r="I3143" s="184" t="s">
        <v>11392</v>
      </c>
      <c r="J3143" s="184" t="s">
        <v>11392</v>
      </c>
      <c r="K3143" s="184" t="s">
        <v>11391</v>
      </c>
      <c r="L3143" s="8">
        <v>14</v>
      </c>
      <c r="M3143" s="116"/>
      <c r="P31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&lt;tr&gt;&lt;td&gt;62616-1500&lt;/td&gt;&lt;td&gt;Pinus eduus, colorado pinyon, 1500mm - 1800mm height, balled and burlapped&lt;/td&gt;&lt;td&gt;Each&lt;/td&gt;&lt;td&gt;PINUS EDUUS, COLORADO PINYON, 60-INCH TO 72-INCH HEIGHT, BALLED AND BURLAPPED&lt;/td&gt;&lt;td&gt;EACH&lt;/td&gt;&lt;td&gt;0&lt;/td&gt;&lt;td&gt;3&lt;/td&gt;&lt;td&gt;N&lt;/td&gt;&lt;td&gt; &lt;/td&gt;&lt;td&gt;&lt;/td&gt;&lt;/tr&gt;</v>
      </c>
      <c r="Q3143" s="106" t="str">
        <f>IF(PayItems[[#This Row],[Date Added / Modified]]&gt;0,TEXT(PayItems[[#This Row],[Date Added / Modified]],"m/d/yyy"),"")</f>
        <v/>
      </c>
    </row>
    <row r="3144" spans="1:17" x14ac:dyDescent="0.3">
      <c r="A3144" s="6" t="s">
        <v>6635</v>
      </c>
      <c r="B3144" s="6" t="s">
        <v>6636</v>
      </c>
      <c r="C3144" s="6" t="s">
        <v>6</v>
      </c>
      <c r="D3144" s="6" t="s">
        <v>6637</v>
      </c>
      <c r="E3144" s="8" t="s">
        <v>59</v>
      </c>
      <c r="F3144" s="8">
        <v>0</v>
      </c>
      <c r="G3144" s="8">
        <v>3</v>
      </c>
      <c r="H3144" s="6" t="s">
        <v>344</v>
      </c>
      <c r="I3144" s="184" t="s">
        <v>11392</v>
      </c>
      <c r="J3144" s="184" t="s">
        <v>11392</v>
      </c>
      <c r="K3144" s="184" t="s">
        <v>11391</v>
      </c>
      <c r="L3144" s="8">
        <v>14</v>
      </c>
      <c r="M3144" s="116"/>
      <c r="P31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&lt;tr&gt;&lt;td&gt;62616-1550&lt;/td&gt;&lt;td&gt;Picea pungens, colorado blue spruce, 900mm - 1050mm height, balled and burlapped&lt;/td&gt;&lt;td&gt;Each&lt;/td&gt;&lt;td&gt;PICEA PUNGENS, COLORADO BLUE SPRUCE, 36-INCH TO 42-INCH HEIGHT, BALLED AND BURLAPPED&lt;/td&gt;&lt;td&gt;EACH&lt;/td&gt;&lt;td&gt;0&lt;/td&gt;&lt;td&gt;3&lt;/td&gt;&lt;td&gt;N&lt;/td&gt;&lt;td&gt; &lt;/td&gt;&lt;td&gt;&lt;/td&gt;&lt;/tr&gt;</v>
      </c>
      <c r="Q3144" s="106" t="str">
        <f>IF(PayItems[[#This Row],[Date Added / Modified]]&gt;0,TEXT(PayItems[[#This Row],[Date Added / Modified]],"m/d/yyy"),"")</f>
        <v/>
      </c>
    </row>
    <row r="3145" spans="1:17" x14ac:dyDescent="0.3">
      <c r="A3145" s="6" t="s">
        <v>6638</v>
      </c>
      <c r="B3145" s="11" t="s">
        <v>6639</v>
      </c>
      <c r="C3145" s="6" t="s">
        <v>6</v>
      </c>
      <c r="D3145" s="6" t="s">
        <v>6640</v>
      </c>
      <c r="E3145" s="8" t="s">
        <v>59</v>
      </c>
      <c r="F3145" s="8">
        <v>0</v>
      </c>
      <c r="G3145" s="8">
        <v>3</v>
      </c>
      <c r="H3145" s="6" t="s">
        <v>344</v>
      </c>
      <c r="I3145" s="184" t="s">
        <v>11392</v>
      </c>
      <c r="J3145" s="184" t="s">
        <v>11392</v>
      </c>
      <c r="K3145" s="184" t="s">
        <v>11391</v>
      </c>
      <c r="L3145" s="8">
        <v>14</v>
      </c>
      <c r="M3145" s="116"/>
      <c r="P31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&lt;tr&gt;&lt;td&gt;62616-1595&lt;/td&gt;&lt;td&gt;Picea engelmannii, engelmann spruce, 450mm to 900mm height, container grown&lt;/td&gt;&lt;td&gt;Each&lt;/td&gt;&lt;td&gt;PICEA ENGELMANNII, ENGELMANN SPRUCE, 18-INCH TO 36-INCH HEIGHT, CONTAINER GROWN&lt;/td&gt;&lt;td&gt;EACH&lt;/td&gt;&lt;td&gt;0&lt;/td&gt;&lt;td&gt;3&lt;/td&gt;&lt;td&gt;N&lt;/td&gt;&lt;td&gt; &lt;/td&gt;&lt;td&gt;&lt;/td&gt;&lt;/tr&gt;</v>
      </c>
      <c r="Q3145" s="106" t="str">
        <f>IF(PayItems[[#This Row],[Date Added / Modified]]&gt;0,TEXT(PayItems[[#This Row],[Date Added / Modified]],"m/d/yyy"),"")</f>
        <v/>
      </c>
    </row>
    <row r="3146" spans="1:17" x14ac:dyDescent="0.3">
      <c r="A3146" s="6" t="s">
        <v>6641</v>
      </c>
      <c r="B3146" s="6" t="s">
        <v>6642</v>
      </c>
      <c r="C3146" s="6" t="s">
        <v>6</v>
      </c>
      <c r="D3146" s="6" t="s">
        <v>6643</v>
      </c>
      <c r="E3146" s="8" t="s">
        <v>59</v>
      </c>
      <c r="F3146" s="8">
        <v>0</v>
      </c>
      <c r="G3146" s="8">
        <v>3</v>
      </c>
      <c r="H3146" s="6" t="s">
        <v>344</v>
      </c>
      <c r="I3146" s="184" t="s">
        <v>11392</v>
      </c>
      <c r="J3146" s="184" t="s">
        <v>11392</v>
      </c>
      <c r="K3146" s="184" t="s">
        <v>11391</v>
      </c>
      <c r="L3146" s="8">
        <v>14</v>
      </c>
      <c r="M3146" s="116"/>
      <c r="P31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&lt;tr&gt;&lt;td&gt;62616-1600&lt;/td&gt;&lt;td&gt;Picea engelmannii, engelmann spruce, 900mm - 1050mm height, balled and burlapped&lt;/td&gt;&lt;td&gt;Each&lt;/td&gt;&lt;td&gt;PICEA ENGELMANNII, ENGELMANN SPRUCE, 36-INCH TO 42-INCH HEIGHT, BALLED AND BURLAPPED&lt;/td&gt;&lt;td&gt;EACH&lt;/td&gt;&lt;td&gt;0&lt;/td&gt;&lt;td&gt;3&lt;/td&gt;&lt;td&gt;N&lt;/td&gt;&lt;td&gt; &lt;/td&gt;&lt;td&gt;&lt;/td&gt;&lt;/tr&gt;</v>
      </c>
      <c r="Q3146" s="106" t="str">
        <f>IF(PayItems[[#This Row],[Date Added / Modified]]&gt;0,TEXT(PayItems[[#This Row],[Date Added / Modified]],"m/d/yyy"),"")</f>
        <v/>
      </c>
    </row>
    <row r="3147" spans="1:17" s="106" customFormat="1" x14ac:dyDescent="0.3">
      <c r="A3147" s="6" t="s">
        <v>6644</v>
      </c>
      <c r="B3147" s="6" t="s">
        <v>6645</v>
      </c>
      <c r="C3147" s="6" t="s">
        <v>6</v>
      </c>
      <c r="D3147" s="6" t="s">
        <v>6646</v>
      </c>
      <c r="E3147" s="8" t="s">
        <v>59</v>
      </c>
      <c r="F3147" s="8">
        <v>0</v>
      </c>
      <c r="G3147" s="8">
        <v>3</v>
      </c>
      <c r="H3147" s="6" t="s">
        <v>344</v>
      </c>
      <c r="I3147" s="184" t="s">
        <v>11392</v>
      </c>
      <c r="J3147" s="184" t="s">
        <v>11392</v>
      </c>
      <c r="K3147" s="184" t="s">
        <v>11391</v>
      </c>
      <c r="L3147" s="8">
        <v>14</v>
      </c>
      <c r="M3147" s="116"/>
      <c r="N3147" s="6"/>
      <c r="O3147" s="6"/>
      <c r="P31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&lt;tr&gt;&lt;td&gt;62616-1650&lt;/td&gt;&lt;td&gt;Populus deltoides, cottonwood, 19 liter, balled and burlapped&lt;/td&gt;&lt;td&gt;Each&lt;/td&gt;&lt;td&gt;POPULUS DELTOIDES, COTTONWOOD, 5 GALLON, BALLED AND BURLAPPED&lt;/td&gt;&lt;td&gt;EACH&lt;/td&gt;&lt;td&gt;0&lt;/td&gt;&lt;td&gt;3&lt;/td&gt;&lt;td&gt;N&lt;/td&gt;&lt;td&gt; &lt;/td&gt;&lt;td&gt;&lt;/td&gt;&lt;/tr&gt;</v>
      </c>
      <c r="Q3147" s="106" t="str">
        <f>IF(PayItems[[#This Row],[Date Added / Modified]]&gt;0,TEXT(PayItems[[#This Row],[Date Added / Modified]],"m/d/yyy"),"")</f>
        <v/>
      </c>
    </row>
    <row r="3148" spans="1:17" x14ac:dyDescent="0.3">
      <c r="A3148" s="6" t="s">
        <v>6647</v>
      </c>
      <c r="B3148" s="6" t="s">
        <v>6648</v>
      </c>
      <c r="C3148" s="6" t="s">
        <v>6</v>
      </c>
      <c r="D3148" s="6" t="s">
        <v>6649</v>
      </c>
      <c r="E3148" s="8" t="s">
        <v>59</v>
      </c>
      <c r="F3148" s="8">
        <v>0</v>
      </c>
      <c r="G3148" s="8">
        <v>3</v>
      </c>
      <c r="H3148" s="6" t="s">
        <v>344</v>
      </c>
      <c r="I3148" s="184" t="s">
        <v>11392</v>
      </c>
      <c r="J3148" s="184" t="s">
        <v>11392</v>
      </c>
      <c r="K3148" s="184" t="s">
        <v>11391</v>
      </c>
      <c r="L3148" s="8">
        <v>14</v>
      </c>
      <c r="M3148" s="116"/>
      <c r="P31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&lt;tr&gt;&lt;td&gt;62616-1690&lt;/td&gt;&lt;td&gt;Pinus ponderosa, ponderosa pine, 8 liter, container grown&lt;/td&gt;&lt;td&gt;Each&lt;/td&gt;&lt;td&gt;PINUS PONDEROSA, PONDEROSA PINE, 2 GALLON, CONTAINER GROWN&lt;/td&gt;&lt;td&gt;EACH&lt;/td&gt;&lt;td&gt;0&lt;/td&gt;&lt;td&gt;3&lt;/td&gt;&lt;td&gt;N&lt;/td&gt;&lt;td&gt; &lt;/td&gt;&lt;td&gt;&lt;/td&gt;&lt;/tr&gt;</v>
      </c>
      <c r="Q3148" s="106" t="str">
        <f>IF(PayItems[[#This Row],[Date Added / Modified]]&gt;0,TEXT(PayItems[[#This Row],[Date Added / Modified]],"m/d/yyy"),"")</f>
        <v/>
      </c>
    </row>
    <row r="3149" spans="1:17" x14ac:dyDescent="0.3">
      <c r="A3149" s="6" t="s">
        <v>6650</v>
      </c>
      <c r="B3149" s="6" t="s">
        <v>6651</v>
      </c>
      <c r="C3149" s="6" t="s">
        <v>6</v>
      </c>
      <c r="D3149" s="6" t="s">
        <v>6652</v>
      </c>
      <c r="E3149" s="8" t="s">
        <v>59</v>
      </c>
      <c r="F3149" s="8">
        <v>0</v>
      </c>
      <c r="G3149" s="8">
        <v>3</v>
      </c>
      <c r="H3149" s="6" t="s">
        <v>344</v>
      </c>
      <c r="I3149" s="184" t="s">
        <v>11392</v>
      </c>
      <c r="J3149" s="184" t="s">
        <v>11392</v>
      </c>
      <c r="K3149" s="184" t="s">
        <v>11391</v>
      </c>
      <c r="L3149" s="8">
        <v>14</v>
      </c>
      <c r="M3149" s="116"/>
      <c r="P31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&lt;tr&gt;&lt;td&gt;62616-1700&lt;/td&gt;&lt;td&gt;Pinus ponderosa, ponderosa pine, 20 liter, container grown&lt;/td&gt;&lt;td&gt;Each&lt;/td&gt;&lt;td&gt;PINUS PONDEROSA, PONDEROSA PINE, 5 GALLON, CONTAINER GROWN&lt;/td&gt;&lt;td&gt;EACH&lt;/td&gt;&lt;td&gt;0&lt;/td&gt;&lt;td&gt;3&lt;/td&gt;&lt;td&gt;N&lt;/td&gt;&lt;td&gt; &lt;/td&gt;&lt;td&gt;&lt;/td&gt;&lt;/tr&gt;</v>
      </c>
      <c r="Q3149" s="106" t="str">
        <f>IF(PayItems[[#This Row],[Date Added / Modified]]&gt;0,TEXT(PayItems[[#This Row],[Date Added / Modified]],"m/d/yyy"),"")</f>
        <v/>
      </c>
    </row>
    <row r="3150" spans="1:17" x14ac:dyDescent="0.3">
      <c r="A3150" s="6" t="s">
        <v>6653</v>
      </c>
      <c r="B3150" s="6" t="s">
        <v>6654</v>
      </c>
      <c r="C3150" s="6" t="s">
        <v>6</v>
      </c>
      <c r="D3150" s="6" t="s">
        <v>6655</v>
      </c>
      <c r="E3150" s="8" t="s">
        <v>59</v>
      </c>
      <c r="F3150" s="8">
        <v>0</v>
      </c>
      <c r="G3150" s="8">
        <v>3</v>
      </c>
      <c r="H3150" s="6" t="s">
        <v>344</v>
      </c>
      <c r="I3150" s="184" t="s">
        <v>11392</v>
      </c>
      <c r="J3150" s="184" t="s">
        <v>11392</v>
      </c>
      <c r="K3150" s="184" t="s">
        <v>11391</v>
      </c>
      <c r="L3150" s="8">
        <v>14</v>
      </c>
      <c r="M3150" s="116"/>
      <c r="P31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&lt;tr&gt;&lt;td&gt;62616-1750&lt;/td&gt;&lt;td&gt;Pinus ponderosa, ponderosa pine, 50 - 75mm caliper, container grown&lt;/td&gt;&lt;td&gt;Each&lt;/td&gt;&lt;td&gt;PINUS PONDEROSA, PONDEROSA PINE, 2-INCH TO 3-INCH CALIPER, CONTAINER GROWN&lt;/td&gt;&lt;td&gt;EACH&lt;/td&gt;&lt;td&gt;0&lt;/td&gt;&lt;td&gt;3&lt;/td&gt;&lt;td&gt;N&lt;/td&gt;&lt;td&gt; &lt;/td&gt;&lt;td&gt;&lt;/td&gt;&lt;/tr&gt;</v>
      </c>
      <c r="Q3150" s="106" t="str">
        <f>IF(PayItems[[#This Row],[Date Added / Modified]]&gt;0,TEXT(PayItems[[#This Row],[Date Added / Modified]],"m/d/yyy"),"")</f>
        <v/>
      </c>
    </row>
    <row r="3151" spans="1:17" x14ac:dyDescent="0.3">
      <c r="A3151" s="6" t="s">
        <v>6656</v>
      </c>
      <c r="B3151" s="6" t="s">
        <v>6657</v>
      </c>
      <c r="C3151" s="6" t="s">
        <v>6</v>
      </c>
      <c r="D3151" s="6" t="s">
        <v>6658</v>
      </c>
      <c r="E3151" s="8" t="s">
        <v>59</v>
      </c>
      <c r="F3151" s="8">
        <v>0</v>
      </c>
      <c r="G3151" s="8">
        <v>3</v>
      </c>
      <c r="H3151" s="6" t="s">
        <v>344</v>
      </c>
      <c r="I3151" s="184" t="s">
        <v>11392</v>
      </c>
      <c r="J3151" s="184" t="s">
        <v>11392</v>
      </c>
      <c r="K3151" s="184" t="s">
        <v>11391</v>
      </c>
      <c r="L3151" s="8">
        <v>14</v>
      </c>
      <c r="M3151" s="116"/>
      <c r="P31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&lt;tr&gt;&lt;td&gt;62616-1800&lt;/td&gt;&lt;td&gt;Pinus ponderosa, ponderosa pine, 1200mm -1500mm height, balled and burlapped&lt;/td&gt;&lt;td&gt;Each&lt;/td&gt;&lt;td&gt;PINUS PONDEROSA, PONDEROSA PINE, 48-INCH TO 60-INCH HEIGHT, BALLED AND BURLAPPED&lt;/td&gt;&lt;td&gt;EACH&lt;/td&gt;&lt;td&gt;0&lt;/td&gt;&lt;td&gt;3&lt;/td&gt;&lt;td&gt;N&lt;/td&gt;&lt;td&gt; &lt;/td&gt;&lt;td&gt;&lt;/td&gt;&lt;/tr&gt;</v>
      </c>
      <c r="Q3151" s="106" t="str">
        <f>IF(PayItems[[#This Row],[Date Added / Modified]]&gt;0,TEXT(PayItems[[#This Row],[Date Added / Modified]],"m/d/yyy"),"")</f>
        <v/>
      </c>
    </row>
    <row r="3152" spans="1:17" x14ac:dyDescent="0.3">
      <c r="A3152" s="6" t="s">
        <v>6659</v>
      </c>
      <c r="B3152" s="6" t="s">
        <v>6660</v>
      </c>
      <c r="C3152" s="6" t="s">
        <v>6</v>
      </c>
      <c r="D3152" s="6" t="s">
        <v>10666</v>
      </c>
      <c r="E3152" s="8" t="s">
        <v>59</v>
      </c>
      <c r="F3152" s="8">
        <v>0</v>
      </c>
      <c r="G3152" s="8">
        <v>3</v>
      </c>
      <c r="H3152" s="6" t="s">
        <v>344</v>
      </c>
      <c r="I3152" s="184" t="s">
        <v>11392</v>
      </c>
      <c r="J3152" s="184" t="s">
        <v>11392</v>
      </c>
      <c r="K3152" s="184" t="s">
        <v>11391</v>
      </c>
      <c r="L3152" s="8">
        <v>14</v>
      </c>
      <c r="M3152" s="116"/>
      <c r="P31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&lt;tr&gt;&lt;td&gt;62616-1850&lt;/td&gt;&lt;td&gt;Pseudotsuga menziesii, douglas fir, 1200mm -1500mm height, balled and burlapped&lt;/td&gt;&lt;td&gt;Each&lt;/td&gt;&lt;td&gt;PSEUDOTSUGA MENZIESII, DOUGLAS FIR, 48-INCH TO 60-INCH HEIGHT, BALLED AND BURLAPPED&lt;/td&gt;&lt;td&gt;EACH&lt;/td&gt;&lt;td&gt;0&lt;/td&gt;&lt;td&gt;3&lt;/td&gt;&lt;td&gt;N&lt;/td&gt;&lt;td&gt; &lt;/td&gt;&lt;td&gt;&lt;/td&gt;&lt;/tr&gt;</v>
      </c>
      <c r="Q3152" s="106" t="str">
        <f>IF(PayItems[[#This Row],[Date Added / Modified]]&gt;0,TEXT(PayItems[[#This Row],[Date Added / Modified]],"m/d/yyy"),"")</f>
        <v/>
      </c>
    </row>
    <row r="3153" spans="1:17" x14ac:dyDescent="0.3">
      <c r="A3153" s="6" t="s">
        <v>6661</v>
      </c>
      <c r="B3153" s="6" t="s">
        <v>6662</v>
      </c>
      <c r="C3153" s="6" t="s">
        <v>6</v>
      </c>
      <c r="D3153" s="6" t="s">
        <v>6663</v>
      </c>
      <c r="E3153" s="8" t="s">
        <v>59</v>
      </c>
      <c r="F3153" s="8">
        <v>0</v>
      </c>
      <c r="G3153" s="8">
        <v>3</v>
      </c>
      <c r="H3153" s="6" t="s">
        <v>344</v>
      </c>
      <c r="I3153" s="184" t="s">
        <v>11392</v>
      </c>
      <c r="J3153" s="184" t="s">
        <v>11392</v>
      </c>
      <c r="K3153" s="184" t="s">
        <v>11391</v>
      </c>
      <c r="L3153" s="8">
        <v>14</v>
      </c>
      <c r="M3153" s="116"/>
      <c r="P31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&lt;tr&gt;&lt;td&gt;62616-1900&lt;/td&gt;&lt;td&gt;Philadelphus lewisii, Mock Orange, 1 gallon&lt;/td&gt;&lt;td&gt;Each&lt;/td&gt;&lt;td&gt;PHILADELPHUS LEWISII, MOCK ORANGE, 1 GALLON&lt;/td&gt;&lt;td&gt;EACH&lt;/td&gt;&lt;td&gt;0&lt;/td&gt;&lt;td&gt;3&lt;/td&gt;&lt;td&gt;N&lt;/td&gt;&lt;td&gt; &lt;/td&gt;&lt;td&gt;&lt;/td&gt;&lt;/tr&gt;</v>
      </c>
      <c r="Q3153" s="106" t="str">
        <f>IF(PayItems[[#This Row],[Date Added / Modified]]&gt;0,TEXT(PayItems[[#This Row],[Date Added / Modified]],"m/d/yyy"),"")</f>
        <v/>
      </c>
    </row>
    <row r="3154" spans="1:17" x14ac:dyDescent="0.3">
      <c r="A3154" s="6" t="s">
        <v>6664</v>
      </c>
      <c r="B3154" s="11" t="s">
        <v>6665</v>
      </c>
      <c r="C3154" s="6" t="s">
        <v>6</v>
      </c>
      <c r="D3154" s="6" t="s">
        <v>6666</v>
      </c>
      <c r="E3154" s="8" t="s">
        <v>59</v>
      </c>
      <c r="F3154" s="8">
        <v>0</v>
      </c>
      <c r="G3154" s="8">
        <v>3</v>
      </c>
      <c r="H3154" s="6" t="s">
        <v>344</v>
      </c>
      <c r="I3154" s="184" t="s">
        <v>11392</v>
      </c>
      <c r="J3154" s="184" t="s">
        <v>11392</v>
      </c>
      <c r="K3154" s="184" t="s">
        <v>11391</v>
      </c>
      <c r="L3154" s="8">
        <v>14</v>
      </c>
      <c r="M3154" s="116"/>
      <c r="P31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&lt;tr&gt;&lt;td&gt;62616-2000&lt;/td&gt;&lt;td&gt;Pentaphylloides floribunda, shrubby cinquefoil, 300mm to 450mm height, container grown&lt;/td&gt;&lt;td&gt;Each&lt;/td&gt;&lt;td&gt;PENTAPHYLLOIDES FLORIBUNDA, SHRUBBY CINQUEFOIL, 12-INCH TO 18-INCH HEIGHT, CONTAINER GROWN&lt;/td&gt;&lt;td&gt;EACH&lt;/td&gt;&lt;td&gt;0&lt;/td&gt;&lt;td&gt;3&lt;/td&gt;&lt;td&gt;N&lt;/td&gt;&lt;td&gt; &lt;/td&gt;&lt;td&gt;&lt;/td&gt;&lt;/tr&gt;</v>
      </c>
      <c r="Q3154" s="106" t="str">
        <f>IF(PayItems[[#This Row],[Date Added / Modified]]&gt;0,TEXT(PayItems[[#This Row],[Date Added / Modified]],"m/d/yyy"),"")</f>
        <v/>
      </c>
    </row>
    <row r="3155" spans="1:17" x14ac:dyDescent="0.3">
      <c r="A3155" s="6" t="s">
        <v>6667</v>
      </c>
      <c r="B3155" s="11" t="s">
        <v>6668</v>
      </c>
      <c r="C3155" s="6" t="s">
        <v>6</v>
      </c>
      <c r="D3155" s="6" t="s">
        <v>6669</v>
      </c>
      <c r="E3155" s="8" t="s">
        <v>59</v>
      </c>
      <c r="F3155" s="8">
        <v>0</v>
      </c>
      <c r="G3155" s="8">
        <v>3</v>
      </c>
      <c r="H3155" s="6" t="s">
        <v>344</v>
      </c>
      <c r="I3155" s="184" t="s">
        <v>11392</v>
      </c>
      <c r="J3155" s="184" t="s">
        <v>11392</v>
      </c>
      <c r="K3155" s="184" t="s">
        <v>11391</v>
      </c>
      <c r="L3155" s="8">
        <v>14</v>
      </c>
      <c r="M3155" s="116"/>
      <c r="P31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&lt;tr&gt;&lt;td&gt;62616-2100&lt;/td&gt;&lt;td&gt;Pinus aristata, bristlecone pine, 450mm to 900mm height, container grown&lt;/td&gt;&lt;td&gt;Each&lt;/td&gt;&lt;td&gt;PINUS ARISTATA, BRISTLECONE PINE, 18-INCH TO 36-INCH HEIGHT, CONTAINER GROWN&lt;/td&gt;&lt;td&gt;EACH&lt;/td&gt;&lt;td&gt;0&lt;/td&gt;&lt;td&gt;3&lt;/td&gt;&lt;td&gt;N&lt;/td&gt;&lt;td&gt; &lt;/td&gt;&lt;td&gt;&lt;/td&gt;&lt;/tr&gt;</v>
      </c>
      <c r="Q3155" s="106" t="str">
        <f>IF(PayItems[[#This Row],[Date Added / Modified]]&gt;0,TEXT(PayItems[[#This Row],[Date Added / Modified]],"m/d/yyy"),"")</f>
        <v/>
      </c>
    </row>
    <row r="3156" spans="1:17" x14ac:dyDescent="0.3">
      <c r="A3156" s="6" t="s">
        <v>6670</v>
      </c>
      <c r="B3156" s="11" t="s">
        <v>6671</v>
      </c>
      <c r="C3156" s="6" t="s">
        <v>6</v>
      </c>
      <c r="D3156" s="6" t="s">
        <v>6672</v>
      </c>
      <c r="E3156" s="8" t="s">
        <v>59</v>
      </c>
      <c r="F3156" s="8">
        <v>0</v>
      </c>
      <c r="G3156" s="8">
        <v>3</v>
      </c>
      <c r="H3156" s="6" t="s">
        <v>344</v>
      </c>
      <c r="I3156" s="184" t="s">
        <v>11392</v>
      </c>
      <c r="J3156" s="184" t="s">
        <v>11392</v>
      </c>
      <c r="K3156" s="184" t="s">
        <v>11391</v>
      </c>
      <c r="L3156" s="8">
        <v>14</v>
      </c>
      <c r="M3156" s="116"/>
      <c r="P31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&lt;tr&gt;&lt;td&gt;62616-2200&lt;/td&gt;&lt;td&gt;Populus tremuloides, quaking aspen, 450mm to 900mm height, container grown&lt;/td&gt;&lt;td&gt;Each&lt;/td&gt;&lt;td&gt;POPULUS TREMULOIDES, QUAKING ASPEN, 18-INCH TO 36-INCH HEIGHT, CONTAINER GROWN&lt;/td&gt;&lt;td&gt;EACH&lt;/td&gt;&lt;td&gt;0&lt;/td&gt;&lt;td&gt;3&lt;/td&gt;&lt;td&gt;N&lt;/td&gt;&lt;td&gt; &lt;/td&gt;&lt;td&gt;&lt;/td&gt;&lt;/tr&gt;</v>
      </c>
      <c r="Q3156" s="106" t="str">
        <f>IF(PayItems[[#This Row],[Date Added / Modified]]&gt;0,TEXT(PayItems[[#This Row],[Date Added / Modified]],"m/d/yyy"),"")</f>
        <v/>
      </c>
    </row>
    <row r="3157" spans="1:17" x14ac:dyDescent="0.3">
      <c r="A3157" s="6" t="s">
        <v>6673</v>
      </c>
      <c r="B3157" s="11" t="s">
        <v>6674</v>
      </c>
      <c r="C3157" s="6" t="s">
        <v>6</v>
      </c>
      <c r="D3157" s="6" t="s">
        <v>6675</v>
      </c>
      <c r="E3157" s="8" t="s">
        <v>59</v>
      </c>
      <c r="F3157" s="8">
        <v>0</v>
      </c>
      <c r="G3157" s="8">
        <v>3</v>
      </c>
      <c r="H3157" s="6" t="s">
        <v>344</v>
      </c>
      <c r="I3157" s="184" t="s">
        <v>11392</v>
      </c>
      <c r="J3157" s="184" t="s">
        <v>11392</v>
      </c>
      <c r="K3157" s="184" t="s">
        <v>11391</v>
      </c>
      <c r="L3157" s="8">
        <v>14</v>
      </c>
      <c r="M3157" s="116"/>
      <c r="P31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&lt;tr&gt;&lt;td&gt;62616-2300&lt;/td&gt;&lt;td&gt;Prunus virginiana, chokecherry, 450mm to 900mm height, container grown&lt;/td&gt;&lt;td&gt;Each&lt;/td&gt;&lt;td&gt;PRUNUS VIRGINIANA, CHOKECHERRY, 18-INCH TO 36-INCH HEIGHT, CONTAINER GROWN&lt;/td&gt;&lt;td&gt;EACH&lt;/td&gt;&lt;td&gt;0&lt;/td&gt;&lt;td&gt;3&lt;/td&gt;&lt;td&gt;N&lt;/td&gt;&lt;td&gt; &lt;/td&gt;&lt;td&gt;&lt;/td&gt;&lt;/tr&gt;</v>
      </c>
      <c r="Q3157" s="106" t="str">
        <f>IF(PayItems[[#This Row],[Date Added / Modified]]&gt;0,TEXT(PayItems[[#This Row],[Date Added / Modified]],"m/d/yyy"),"")</f>
        <v/>
      </c>
    </row>
    <row r="3158" spans="1:17" x14ac:dyDescent="0.3">
      <c r="A3158" s="6" t="s">
        <v>6676</v>
      </c>
      <c r="B3158" s="11" t="s">
        <v>6677</v>
      </c>
      <c r="C3158" s="6" t="s">
        <v>6</v>
      </c>
      <c r="D3158" s="11" t="s">
        <v>6678</v>
      </c>
      <c r="E3158" s="8" t="s">
        <v>59</v>
      </c>
      <c r="F3158" s="8">
        <v>0</v>
      </c>
      <c r="G3158" s="8">
        <v>3</v>
      </c>
      <c r="H3158" s="6" t="s">
        <v>344</v>
      </c>
      <c r="I3158" s="184" t="s">
        <v>11392</v>
      </c>
      <c r="J3158" s="184" t="s">
        <v>11392</v>
      </c>
      <c r="K3158" s="184" t="s">
        <v>11391</v>
      </c>
      <c r="L3158" s="8">
        <v>14</v>
      </c>
      <c r="M3158" s="116"/>
      <c r="P31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&lt;tr&gt;&lt;td&gt;62616-2400&lt;/td&gt;&lt;td&gt;Pinus flexilis, limber pine, 450mm to 900mm height, container grown&lt;/td&gt;&lt;td&gt;Each&lt;/td&gt;&lt;td&gt;PINUS FLEXILIS, LIMBER PINE, 18-INCH TO 36-INCH HEIGHT, CONTAINER GROWN&lt;/td&gt;&lt;td&gt;EACH&lt;/td&gt;&lt;td&gt;0&lt;/td&gt;&lt;td&gt;3&lt;/td&gt;&lt;td&gt;N&lt;/td&gt;&lt;td&gt; &lt;/td&gt;&lt;td&gt;&lt;/td&gt;&lt;/tr&gt;</v>
      </c>
      <c r="Q3158" s="106" t="str">
        <f>IF(PayItems[[#This Row],[Date Added / Modified]]&gt;0,TEXT(PayItems[[#This Row],[Date Added / Modified]],"m/d/yyy"),"")</f>
        <v/>
      </c>
    </row>
    <row r="3159" spans="1:17" x14ac:dyDescent="0.3">
      <c r="A3159" s="6" t="s">
        <v>6679</v>
      </c>
      <c r="B3159" s="11" t="s">
        <v>6680</v>
      </c>
      <c r="C3159" s="6" t="s">
        <v>6</v>
      </c>
      <c r="D3159" s="177" t="s">
        <v>6681</v>
      </c>
      <c r="E3159" s="8" t="s">
        <v>59</v>
      </c>
      <c r="F3159" s="8">
        <v>0</v>
      </c>
      <c r="G3159" s="8">
        <v>3</v>
      </c>
      <c r="H3159" s="6" t="s">
        <v>344</v>
      </c>
      <c r="I3159" s="184" t="s">
        <v>11392</v>
      </c>
      <c r="J3159" s="184" t="s">
        <v>11392</v>
      </c>
      <c r="K3159" s="184" t="s">
        <v>11391</v>
      </c>
      <c r="L3159" s="8">
        <v>14</v>
      </c>
      <c r="M3159" s="116"/>
      <c r="P31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&lt;tr&gt;&lt;td&gt;62616-2500&lt;/td&gt;&lt;td&gt;Pinus radiata, monterey pine, 20 liter, container grown&lt;/td&gt;&lt;td&gt;Each&lt;/td&gt;&lt;td&gt;PINUS RADIATA, MONTEREY PINE, 5 GALLON, CONTAINER GROWN&lt;/td&gt;&lt;td&gt;EACH&lt;/td&gt;&lt;td&gt;0&lt;/td&gt;&lt;td&gt;3&lt;/td&gt;&lt;td&gt;N&lt;/td&gt;&lt;td&gt; &lt;/td&gt;&lt;td&gt;&lt;/td&gt;&lt;/tr&gt;</v>
      </c>
      <c r="Q3159" s="106" t="str">
        <f>IF(PayItems[[#This Row],[Date Added / Modified]]&gt;0,TEXT(PayItems[[#This Row],[Date Added / Modified]],"m/d/yyy"),"")</f>
        <v/>
      </c>
    </row>
    <row r="3160" spans="1:17" x14ac:dyDescent="0.3">
      <c r="A3160" s="106" t="s">
        <v>11271</v>
      </c>
      <c r="B3160" s="106" t="s">
        <v>11292</v>
      </c>
      <c r="C3160" s="106" t="s">
        <v>6</v>
      </c>
      <c r="D3160" s="106" t="s">
        <v>11272</v>
      </c>
      <c r="E3160" s="45" t="s">
        <v>59</v>
      </c>
      <c r="F3160" s="45">
        <v>0</v>
      </c>
      <c r="G3160" s="45">
        <v>3</v>
      </c>
      <c r="H3160" s="106" t="s">
        <v>344</v>
      </c>
      <c r="I3160" s="184" t="s">
        <v>11392</v>
      </c>
      <c r="J3160" s="184" t="s">
        <v>11392</v>
      </c>
      <c r="K3160" s="184" t="s">
        <v>11391</v>
      </c>
      <c r="L3160" s="45">
        <v>14</v>
      </c>
      <c r="M3160" s="116">
        <v>44179</v>
      </c>
      <c r="N3160" s="106" t="s">
        <v>9977</v>
      </c>
      <c r="O3160" s="106"/>
      <c r="P3160"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&lt;tr&gt;&lt;td&gt;62616-2600&lt;/td&gt;&lt;td&gt;Potentilla fruticosa, shrubby conquefoil, 4 liter, container grown&lt;/td&gt;&lt;td&gt;Each&lt;/td&gt;&lt;td&gt;POTENTILLA FRUTICOSA, SHRUBBY CINQUEFOIL, 1 GALLON, CONTAINER GROWN&lt;/td&gt;&lt;td&gt;EACH&lt;/td&gt;&lt;td&gt;0&lt;/td&gt;&lt;td&gt;3&lt;/td&gt;&lt;td&gt;N&lt;/td&gt;&lt;td&gt;12/14/2020&lt;/td&gt;&lt;td&gt;&lt;/td&gt;&lt;/tr&gt;</v>
      </c>
      <c r="Q3160" s="176" t="str">
        <f>IF(PayItems[[#This Row],[Date Added / Modified]]&gt;0,TEXT(PayItems[[#This Row],[Date Added / Modified]],"m/d/yyy"),"")</f>
        <v>12/14/2020</v>
      </c>
    </row>
    <row r="3161" spans="1:17" x14ac:dyDescent="0.3">
      <c r="A3161" s="6" t="s">
        <v>6682</v>
      </c>
      <c r="B3161" s="8" t="s">
        <v>6683</v>
      </c>
      <c r="C3161" s="6" t="s">
        <v>6</v>
      </c>
      <c r="D3161" s="8" t="s">
        <v>6684</v>
      </c>
      <c r="E3161" s="8" t="s">
        <v>59</v>
      </c>
      <c r="F3161" s="8">
        <v>0</v>
      </c>
      <c r="G3161" s="8">
        <v>3</v>
      </c>
      <c r="H3161" s="6" t="s">
        <v>344</v>
      </c>
      <c r="I3161" s="184" t="s">
        <v>11392</v>
      </c>
      <c r="J3161" s="184" t="s">
        <v>11392</v>
      </c>
      <c r="K3161" s="184" t="s">
        <v>11391</v>
      </c>
      <c r="L3161" s="8">
        <v>14</v>
      </c>
      <c r="M3161" s="116"/>
      <c r="P31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&lt;tr&gt;&lt;td&gt;62617-0100&lt;/td&gt;&lt;td&gt;Quercus alba, white oak, 20mm - 35mm caliper, balled and burlapped&lt;/td&gt;&lt;td&gt;Each&lt;/td&gt;&lt;td&gt;QUERCUS ALBA, WHITE OAK, 1-INCH TO 1 1/2-INCH CALIPER, BALLED AND BURLAPPED&lt;/td&gt;&lt;td&gt;EACH&lt;/td&gt;&lt;td&gt;0&lt;/td&gt;&lt;td&gt;3&lt;/td&gt;&lt;td&gt;N&lt;/td&gt;&lt;td&gt; &lt;/td&gt;&lt;td&gt;&lt;/td&gt;&lt;/tr&gt;</v>
      </c>
      <c r="Q3161" s="106" t="str">
        <f>IF(PayItems[[#This Row],[Date Added / Modified]]&gt;0,TEXT(PayItems[[#This Row],[Date Added / Modified]],"m/d/yyy"),"")</f>
        <v/>
      </c>
    </row>
    <row r="3162" spans="1:17" x14ac:dyDescent="0.3">
      <c r="A3162" s="6" t="s">
        <v>6685</v>
      </c>
      <c r="B3162" s="8" t="s">
        <v>6686</v>
      </c>
      <c r="C3162" s="6" t="s">
        <v>6</v>
      </c>
      <c r="D3162" s="8" t="s">
        <v>6687</v>
      </c>
      <c r="E3162" s="8" t="s">
        <v>59</v>
      </c>
      <c r="F3162" s="8">
        <v>0</v>
      </c>
      <c r="G3162" s="8">
        <v>3</v>
      </c>
      <c r="H3162" s="6" t="s">
        <v>344</v>
      </c>
      <c r="I3162" s="184" t="s">
        <v>11392</v>
      </c>
      <c r="J3162" s="184" t="s">
        <v>11392</v>
      </c>
      <c r="K3162" s="184" t="s">
        <v>11391</v>
      </c>
      <c r="L3162" s="8">
        <v>14</v>
      </c>
      <c r="M3162" s="116"/>
      <c r="P31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&lt;tr&gt;&lt;td&gt;62617-0150&lt;/td&gt;&lt;td&gt;Quercus alba, white oak, 35mm - 50mm caliper, balled and burlapped&lt;/td&gt;&lt;td&gt;Each&lt;/td&gt;&lt;td&gt;QUERCUS ALBA, WHITE OAK, 1 1/2-INCH TO 2-INCH CALIPER, BALLED AND BURLAPPED&lt;/td&gt;&lt;td&gt;EACH&lt;/td&gt;&lt;td&gt;0&lt;/td&gt;&lt;td&gt;3&lt;/td&gt;&lt;td&gt;N&lt;/td&gt;&lt;td&gt; &lt;/td&gt;&lt;td&gt;&lt;/td&gt;&lt;/tr&gt;</v>
      </c>
      <c r="Q3162" s="106" t="str">
        <f>IF(PayItems[[#This Row],[Date Added / Modified]]&gt;0,TEXT(PayItems[[#This Row],[Date Added / Modified]],"m/d/yyy"),"")</f>
        <v/>
      </c>
    </row>
    <row r="3163" spans="1:17" x14ac:dyDescent="0.3">
      <c r="A3163" s="6" t="s">
        <v>6688</v>
      </c>
      <c r="B3163" s="8" t="s">
        <v>6689</v>
      </c>
      <c r="C3163" s="6" t="s">
        <v>6</v>
      </c>
      <c r="D3163" s="8" t="s">
        <v>6690</v>
      </c>
      <c r="E3163" s="8" t="s">
        <v>59</v>
      </c>
      <c r="F3163" s="8">
        <v>0</v>
      </c>
      <c r="G3163" s="8">
        <v>3</v>
      </c>
      <c r="H3163" s="6" t="s">
        <v>344</v>
      </c>
      <c r="I3163" s="184" t="s">
        <v>11392</v>
      </c>
      <c r="J3163" s="184" t="s">
        <v>11392</v>
      </c>
      <c r="K3163" s="184" t="s">
        <v>11391</v>
      </c>
      <c r="L3163" s="8">
        <v>14</v>
      </c>
      <c r="M3163" s="116"/>
      <c r="P31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&lt;tr&gt;&lt;td&gt;62617-0200&lt;/td&gt;&lt;td&gt;Quercus alba, white oak, 50mm - 65mm caliper, balled and burlapped&lt;/td&gt;&lt;td&gt;Each&lt;/td&gt;&lt;td&gt;QUERCUS ALBA, WHITE OAK, 2-INCH TO 2 1/2-INCH CALIPER, BALLED AND BURLAPPED&lt;/td&gt;&lt;td&gt;EACH&lt;/td&gt;&lt;td&gt;0&lt;/td&gt;&lt;td&gt;3&lt;/td&gt;&lt;td&gt;N&lt;/td&gt;&lt;td&gt; &lt;/td&gt;&lt;td&gt;&lt;/td&gt;&lt;/tr&gt;</v>
      </c>
      <c r="Q3163" s="106" t="str">
        <f>IF(PayItems[[#This Row],[Date Added / Modified]]&gt;0,TEXT(PayItems[[#This Row],[Date Added / Modified]],"m/d/yyy"),"")</f>
        <v/>
      </c>
    </row>
    <row r="3164" spans="1:17" x14ac:dyDescent="0.3">
      <c r="A3164" s="6" t="s">
        <v>6691</v>
      </c>
      <c r="B3164" s="8" t="s">
        <v>6692</v>
      </c>
      <c r="C3164" s="6" t="s">
        <v>6</v>
      </c>
      <c r="D3164" s="8" t="s">
        <v>6693</v>
      </c>
      <c r="E3164" s="8" t="s">
        <v>59</v>
      </c>
      <c r="F3164" s="8">
        <v>0</v>
      </c>
      <c r="G3164" s="8">
        <v>3</v>
      </c>
      <c r="H3164" s="6" t="s">
        <v>344</v>
      </c>
      <c r="I3164" s="184" t="s">
        <v>11392</v>
      </c>
      <c r="J3164" s="184" t="s">
        <v>11392</v>
      </c>
      <c r="K3164" s="184" t="s">
        <v>11391</v>
      </c>
      <c r="L3164" s="8">
        <v>14</v>
      </c>
      <c r="M3164" s="116"/>
      <c r="P31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&lt;tr&gt;&lt;td&gt;62617-0250&lt;/td&gt;&lt;td&gt;Quercus borealis, northern red oak, 35mm - 50mm caliper, balled and burlapped&lt;/td&gt;&lt;td&gt;Each&lt;/td&gt;&lt;td&gt;QUERCUS BOREALIS, NORTHERN RED OAK, 1 1/2-INCH TO 2-INCH CALIPER, BALLED AND BURLAPPED&lt;/td&gt;&lt;td&gt;EACH&lt;/td&gt;&lt;td&gt;0&lt;/td&gt;&lt;td&gt;3&lt;/td&gt;&lt;td&gt;N&lt;/td&gt;&lt;td&gt; &lt;/td&gt;&lt;td&gt;&lt;/td&gt;&lt;/tr&gt;</v>
      </c>
      <c r="Q3164" s="106" t="str">
        <f>IF(PayItems[[#This Row],[Date Added / Modified]]&gt;0,TEXT(PayItems[[#This Row],[Date Added / Modified]],"m/d/yyy"),"")</f>
        <v/>
      </c>
    </row>
    <row r="3165" spans="1:17" x14ac:dyDescent="0.3">
      <c r="A3165" s="6" t="s">
        <v>6694</v>
      </c>
      <c r="B3165" s="8" t="s">
        <v>6695</v>
      </c>
      <c r="C3165" s="6" t="s">
        <v>6</v>
      </c>
      <c r="D3165" s="8" t="s">
        <v>6696</v>
      </c>
      <c r="E3165" s="8" t="s">
        <v>59</v>
      </c>
      <c r="F3165" s="8">
        <v>0</v>
      </c>
      <c r="G3165" s="8">
        <v>3</v>
      </c>
      <c r="H3165" s="6" t="s">
        <v>344</v>
      </c>
      <c r="I3165" s="184" t="s">
        <v>11392</v>
      </c>
      <c r="J3165" s="184" t="s">
        <v>11392</v>
      </c>
      <c r="K3165" s="184" t="s">
        <v>11391</v>
      </c>
      <c r="L3165" s="8">
        <v>14</v>
      </c>
      <c r="M3165" s="116"/>
      <c r="P31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&lt;tr&gt;&lt;td&gt;62617-0300&lt;/td&gt;&lt;td&gt;Quercus borealis, northern red oak, 50mm - 65mm caliper, balled and burlapped&lt;/td&gt;&lt;td&gt;Each&lt;/td&gt;&lt;td&gt;QUERCUS BOREALIS, NORTHERN RED OAK, 2-INCH TO 2 1/2-INCH CALIPER, BALLED AND BURLAPPED&lt;/td&gt;&lt;td&gt;EACH&lt;/td&gt;&lt;td&gt;0&lt;/td&gt;&lt;td&gt;3&lt;/td&gt;&lt;td&gt;N&lt;/td&gt;&lt;td&gt; &lt;/td&gt;&lt;td&gt;&lt;/td&gt;&lt;/tr&gt;</v>
      </c>
      <c r="Q3165" s="106" t="str">
        <f>IF(PayItems[[#This Row],[Date Added / Modified]]&gt;0,TEXT(PayItems[[#This Row],[Date Added / Modified]],"m/d/yyy"),"")</f>
        <v/>
      </c>
    </row>
    <row r="3166" spans="1:17" x14ac:dyDescent="0.3">
      <c r="A3166" s="6" t="s">
        <v>6697</v>
      </c>
      <c r="B3166" s="8" t="s">
        <v>6698</v>
      </c>
      <c r="C3166" s="6" t="s">
        <v>6</v>
      </c>
      <c r="D3166" s="8" t="s">
        <v>6699</v>
      </c>
      <c r="E3166" s="8" t="s">
        <v>59</v>
      </c>
      <c r="F3166" s="8">
        <v>0</v>
      </c>
      <c r="G3166" s="8">
        <v>3</v>
      </c>
      <c r="H3166" s="6" t="s">
        <v>344</v>
      </c>
      <c r="I3166" s="184" t="s">
        <v>11392</v>
      </c>
      <c r="J3166" s="184" t="s">
        <v>11392</v>
      </c>
      <c r="K3166" s="184" t="s">
        <v>11391</v>
      </c>
      <c r="L3166" s="8">
        <v>14</v>
      </c>
      <c r="M3166" s="116"/>
      <c r="P31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&lt;tr&gt;&lt;td&gt;62617-0350&lt;/td&gt;&lt;td&gt;Quercus coccinea, scarlet oak, 20mm - 35mm caliper, balled and burlapped&lt;/td&gt;&lt;td&gt;Each&lt;/td&gt;&lt;td&gt;QUERCUS COCCINEA, SCARLET OAK, 1-INCH TO 1 1/2-INCH CALIPER, BALLED AND BURLAPPED&lt;/td&gt;&lt;td&gt;EACH&lt;/td&gt;&lt;td&gt;0&lt;/td&gt;&lt;td&gt;3&lt;/td&gt;&lt;td&gt;N&lt;/td&gt;&lt;td&gt; &lt;/td&gt;&lt;td&gt;&lt;/td&gt;&lt;/tr&gt;</v>
      </c>
      <c r="Q3166" s="106" t="str">
        <f>IF(PayItems[[#This Row],[Date Added / Modified]]&gt;0,TEXT(PayItems[[#This Row],[Date Added / Modified]],"m/d/yyy"),"")</f>
        <v/>
      </c>
    </row>
    <row r="3167" spans="1:17" x14ac:dyDescent="0.3">
      <c r="A3167" s="6" t="s">
        <v>6700</v>
      </c>
      <c r="B3167" s="8" t="s">
        <v>6701</v>
      </c>
      <c r="C3167" s="6" t="s">
        <v>6</v>
      </c>
      <c r="D3167" s="8" t="s">
        <v>6702</v>
      </c>
      <c r="E3167" s="8" t="s">
        <v>59</v>
      </c>
      <c r="F3167" s="8">
        <v>0</v>
      </c>
      <c r="G3167" s="8">
        <v>3</v>
      </c>
      <c r="H3167" s="6" t="s">
        <v>344</v>
      </c>
      <c r="I3167" s="184" t="s">
        <v>11392</v>
      </c>
      <c r="J3167" s="184" t="s">
        <v>11392</v>
      </c>
      <c r="K3167" s="184" t="s">
        <v>11391</v>
      </c>
      <c r="L3167" s="8">
        <v>14</v>
      </c>
      <c r="M3167" s="116"/>
      <c r="P31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&lt;tr&gt;&lt;td&gt;62617-0400&lt;/td&gt;&lt;td&gt;Quercus coccinea, scarlet oak, 35mm - 50mm caliper, balled and burlapped&lt;/td&gt;&lt;td&gt;Each&lt;/td&gt;&lt;td&gt;QUERCUS COCCINEA, SCARLET OAK, 1 1/2-INCH TO 2-INCH CALIPER, BALLED AND BURLAPPED&lt;/td&gt;&lt;td&gt;EACH&lt;/td&gt;&lt;td&gt;0&lt;/td&gt;&lt;td&gt;3&lt;/td&gt;&lt;td&gt;N&lt;/td&gt;&lt;td&gt; &lt;/td&gt;&lt;td&gt;&lt;/td&gt;&lt;/tr&gt;</v>
      </c>
      <c r="Q3167" s="106" t="str">
        <f>IF(PayItems[[#This Row],[Date Added / Modified]]&gt;0,TEXT(PayItems[[#This Row],[Date Added / Modified]],"m/d/yyy"),"")</f>
        <v/>
      </c>
    </row>
    <row r="3168" spans="1:17" x14ac:dyDescent="0.3">
      <c r="A3168" s="6" t="s">
        <v>6703</v>
      </c>
      <c r="B3168" s="8" t="s">
        <v>6704</v>
      </c>
      <c r="C3168" s="6" t="s">
        <v>6</v>
      </c>
      <c r="D3168" s="8" t="s">
        <v>6705</v>
      </c>
      <c r="E3168" s="8" t="s">
        <v>59</v>
      </c>
      <c r="F3168" s="8">
        <v>0</v>
      </c>
      <c r="G3168" s="8">
        <v>3</v>
      </c>
      <c r="H3168" s="6" t="s">
        <v>344</v>
      </c>
      <c r="I3168" s="184" t="s">
        <v>11392</v>
      </c>
      <c r="J3168" s="184" t="s">
        <v>11392</v>
      </c>
      <c r="K3168" s="184" t="s">
        <v>11391</v>
      </c>
      <c r="L3168" s="8">
        <v>14</v>
      </c>
      <c r="M3168" s="116"/>
      <c r="P31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&lt;tr&gt;&lt;td&gt;62617-0450&lt;/td&gt;&lt;td&gt;Quercus phellos, willow oak, 20mm - 35mm caliper, balled and burlapped&lt;/td&gt;&lt;td&gt;Each&lt;/td&gt;&lt;td&gt;QUERCUS PHELLOS, WILLOW OAK, 1-INCH TO 1 1/2-INCH CALIPER, BALLED AND BURLAPPED&lt;/td&gt;&lt;td&gt;EACH&lt;/td&gt;&lt;td&gt;0&lt;/td&gt;&lt;td&gt;3&lt;/td&gt;&lt;td&gt;N&lt;/td&gt;&lt;td&gt; &lt;/td&gt;&lt;td&gt;&lt;/td&gt;&lt;/tr&gt;</v>
      </c>
      <c r="Q3168" s="106" t="str">
        <f>IF(PayItems[[#This Row],[Date Added / Modified]]&gt;0,TEXT(PayItems[[#This Row],[Date Added / Modified]],"m/d/yyy"),"")</f>
        <v/>
      </c>
    </row>
    <row r="3169" spans="1:17" x14ac:dyDescent="0.3">
      <c r="A3169" s="6" t="s">
        <v>6706</v>
      </c>
      <c r="B3169" s="8" t="s">
        <v>6707</v>
      </c>
      <c r="C3169" s="6" t="s">
        <v>6</v>
      </c>
      <c r="D3169" s="8" t="s">
        <v>6708</v>
      </c>
      <c r="E3169" s="8" t="s">
        <v>59</v>
      </c>
      <c r="F3169" s="8">
        <v>0</v>
      </c>
      <c r="G3169" s="8">
        <v>3</v>
      </c>
      <c r="H3169" s="6" t="s">
        <v>344</v>
      </c>
      <c r="I3169" s="184" t="s">
        <v>11392</v>
      </c>
      <c r="J3169" s="184" t="s">
        <v>11392</v>
      </c>
      <c r="K3169" s="184" t="s">
        <v>11391</v>
      </c>
      <c r="L3169" s="8">
        <v>14</v>
      </c>
      <c r="M3169" s="116"/>
      <c r="P31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&lt;tr&gt;&lt;td&gt;62617-0500&lt;/td&gt;&lt;td&gt;Quercus phellos, willow oak, 35mm - 50mm caliper, balled and burlapped&lt;/td&gt;&lt;td&gt;Each&lt;/td&gt;&lt;td&gt;QUERCUS PHELLOS, WILLOW OAK, 1 1/2-INCH TO 2-INCH CALIPER, BALLED AND BURLAPPED&lt;/td&gt;&lt;td&gt;EACH&lt;/td&gt;&lt;td&gt;0&lt;/td&gt;&lt;td&gt;3&lt;/td&gt;&lt;td&gt;N&lt;/td&gt;&lt;td&gt; &lt;/td&gt;&lt;td&gt;&lt;/td&gt;&lt;/tr&gt;</v>
      </c>
      <c r="Q3169" s="106" t="str">
        <f>IF(PayItems[[#This Row],[Date Added / Modified]]&gt;0,TEXT(PayItems[[#This Row],[Date Added / Modified]],"m/d/yyy"),"")</f>
        <v/>
      </c>
    </row>
    <row r="3170" spans="1:17" x14ac:dyDescent="0.3">
      <c r="A3170" s="6" t="s">
        <v>6709</v>
      </c>
      <c r="B3170" s="8" t="s">
        <v>6710</v>
      </c>
      <c r="C3170" s="6" t="s">
        <v>6</v>
      </c>
      <c r="D3170" s="8" t="s">
        <v>6711</v>
      </c>
      <c r="E3170" s="8" t="s">
        <v>59</v>
      </c>
      <c r="F3170" s="8">
        <v>0</v>
      </c>
      <c r="G3170" s="8">
        <v>3</v>
      </c>
      <c r="H3170" s="6" t="s">
        <v>344</v>
      </c>
      <c r="I3170" s="184" t="s">
        <v>11392</v>
      </c>
      <c r="J3170" s="184" t="s">
        <v>11392</v>
      </c>
      <c r="K3170" s="184" t="s">
        <v>11391</v>
      </c>
      <c r="L3170" s="8">
        <v>14</v>
      </c>
      <c r="M3170" s="116"/>
      <c r="P31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&lt;tr&gt;&lt;td&gt;62617-0550&lt;/td&gt;&lt;td&gt;Quercus phellos, willow oak, 50mm - 65mm caliper, balled and burlapped&lt;/td&gt;&lt;td&gt;Each&lt;/td&gt;&lt;td&gt;QUERCUS PHELLOS, WILLOW OAK, 2-INCH TO 2 1/2-INCH CALIPER, BALLED AND BURLAPPED&lt;/td&gt;&lt;td&gt;EACH&lt;/td&gt;&lt;td&gt;0&lt;/td&gt;&lt;td&gt;3&lt;/td&gt;&lt;td&gt;N&lt;/td&gt;&lt;td&gt; &lt;/td&gt;&lt;td&gt;&lt;/td&gt;&lt;/tr&gt;</v>
      </c>
      <c r="Q3170" s="106" t="str">
        <f>IF(PayItems[[#This Row],[Date Added / Modified]]&gt;0,TEXT(PayItems[[#This Row],[Date Added / Modified]],"m/d/yyy"),"")</f>
        <v/>
      </c>
    </row>
    <row r="3171" spans="1:17" x14ac:dyDescent="0.3">
      <c r="A3171" s="6" t="s">
        <v>6712</v>
      </c>
      <c r="B3171" s="8" t="s">
        <v>6713</v>
      </c>
      <c r="C3171" s="6" t="s">
        <v>6</v>
      </c>
      <c r="D3171" s="8" t="s">
        <v>6714</v>
      </c>
      <c r="E3171" s="8" t="s">
        <v>59</v>
      </c>
      <c r="F3171" s="8">
        <v>0</v>
      </c>
      <c r="G3171" s="8">
        <v>3</v>
      </c>
      <c r="H3171" s="6" t="s">
        <v>344</v>
      </c>
      <c r="I3171" s="184" t="s">
        <v>11392</v>
      </c>
      <c r="J3171" s="184" t="s">
        <v>11392</v>
      </c>
      <c r="K3171" s="184" t="s">
        <v>11391</v>
      </c>
      <c r="L3171" s="8">
        <v>14</v>
      </c>
      <c r="M3171" s="116"/>
      <c r="P31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&lt;tr&gt;&lt;td&gt;62617-0600&lt;/td&gt;&lt;td&gt;Quercus palustrus, pin oak, 35mm - 50mm caliper, balled and burlapped&lt;/td&gt;&lt;td&gt;Each&lt;/td&gt;&lt;td&gt;QUERCUS PALUSTRUS, PIN OAK, 1 1/2-INCH TO 2-INCH CALIPER, BALLED AND BURLAPPED&lt;/td&gt;&lt;td&gt;EACH&lt;/td&gt;&lt;td&gt;0&lt;/td&gt;&lt;td&gt;3&lt;/td&gt;&lt;td&gt;N&lt;/td&gt;&lt;td&gt; &lt;/td&gt;&lt;td&gt;&lt;/td&gt;&lt;/tr&gt;</v>
      </c>
      <c r="Q3171" s="106" t="str">
        <f>IF(PayItems[[#This Row],[Date Added / Modified]]&gt;0,TEXT(PayItems[[#This Row],[Date Added / Modified]],"m/d/yyy"),"")</f>
        <v/>
      </c>
    </row>
    <row r="3172" spans="1:17" x14ac:dyDescent="0.3">
      <c r="A3172" s="6" t="s">
        <v>6715</v>
      </c>
      <c r="B3172" s="8" t="s">
        <v>6716</v>
      </c>
      <c r="C3172" s="6" t="s">
        <v>6</v>
      </c>
      <c r="D3172" s="8" t="s">
        <v>6717</v>
      </c>
      <c r="E3172" s="8" t="s">
        <v>59</v>
      </c>
      <c r="F3172" s="8">
        <v>0</v>
      </c>
      <c r="G3172" s="8">
        <v>3</v>
      </c>
      <c r="H3172" s="6" t="s">
        <v>344</v>
      </c>
      <c r="I3172" s="184" t="s">
        <v>11392</v>
      </c>
      <c r="J3172" s="184" t="s">
        <v>11392</v>
      </c>
      <c r="K3172" s="184" t="s">
        <v>11391</v>
      </c>
      <c r="L3172" s="8">
        <v>14</v>
      </c>
      <c r="M3172" s="116"/>
      <c r="P31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&lt;tr&gt;&lt;td&gt;62617-0650&lt;/td&gt;&lt;td&gt;Quercus palustrus, pin oak, 50mm - 65mm caliper, balled and burlapped&lt;/td&gt;&lt;td&gt;Each&lt;/td&gt;&lt;td&gt;QUERCUS PALUSTRUS, PIN OAK, 2-INCH TO 2 1/2-INCH CALIPER, BALLED AND BURLAPPED&lt;/td&gt;&lt;td&gt;EACH&lt;/td&gt;&lt;td&gt;0&lt;/td&gt;&lt;td&gt;3&lt;/td&gt;&lt;td&gt;N&lt;/td&gt;&lt;td&gt; &lt;/td&gt;&lt;td&gt;&lt;/td&gt;&lt;/tr&gt;</v>
      </c>
      <c r="Q3172" s="106" t="str">
        <f>IF(PayItems[[#This Row],[Date Added / Modified]]&gt;0,TEXT(PayItems[[#This Row],[Date Added / Modified]],"m/d/yyy"),"")</f>
        <v/>
      </c>
    </row>
    <row r="3173" spans="1:17" x14ac:dyDescent="0.3">
      <c r="A3173" s="6" t="s">
        <v>6718</v>
      </c>
      <c r="B3173" s="8" t="s">
        <v>6719</v>
      </c>
      <c r="C3173" s="6" t="s">
        <v>6</v>
      </c>
      <c r="D3173" s="8" t="s">
        <v>6720</v>
      </c>
      <c r="E3173" s="8" t="s">
        <v>59</v>
      </c>
      <c r="F3173" s="8">
        <v>0</v>
      </c>
      <c r="G3173" s="8">
        <v>3</v>
      </c>
      <c r="H3173" s="6" t="s">
        <v>344</v>
      </c>
      <c r="I3173" s="184" t="s">
        <v>11392</v>
      </c>
      <c r="J3173" s="184" t="s">
        <v>11392</v>
      </c>
      <c r="K3173" s="184" t="s">
        <v>11391</v>
      </c>
      <c r="L3173" s="8">
        <v>14</v>
      </c>
      <c r="M3173" s="116"/>
      <c r="P31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&lt;tr&gt;&lt;td&gt;62617-0700&lt;/td&gt;&lt;td&gt;Quercus palustrus, pin oak, 80mm - 100mm caliper, balled and burlapped&lt;/td&gt;&lt;td&gt;Each&lt;/td&gt;&lt;td&gt;QUERCUS PALUSTRUS, PIN OAK, 3 1/2-INCH TO 4-INCH CALIPER, BALLED AND BURLAPPED&lt;/td&gt;&lt;td&gt;EACH&lt;/td&gt;&lt;td&gt;0&lt;/td&gt;&lt;td&gt;3&lt;/td&gt;&lt;td&gt;N&lt;/td&gt;&lt;td&gt; &lt;/td&gt;&lt;td&gt;&lt;/td&gt;&lt;/tr&gt;</v>
      </c>
      <c r="Q3173" s="106" t="str">
        <f>IF(PayItems[[#This Row],[Date Added / Modified]]&gt;0,TEXT(PayItems[[#This Row],[Date Added / Modified]],"m/d/yyy"),"")</f>
        <v/>
      </c>
    </row>
    <row r="3174" spans="1:17" x14ac:dyDescent="0.3">
      <c r="A3174" s="6" t="s">
        <v>6721</v>
      </c>
      <c r="B3174" s="8" t="s">
        <v>6722</v>
      </c>
      <c r="C3174" s="6" t="s">
        <v>6</v>
      </c>
      <c r="D3174" s="8" t="s">
        <v>6723</v>
      </c>
      <c r="E3174" s="8" t="s">
        <v>59</v>
      </c>
      <c r="F3174" s="8">
        <v>0</v>
      </c>
      <c r="G3174" s="8">
        <v>3</v>
      </c>
      <c r="H3174" s="6" t="s">
        <v>344</v>
      </c>
      <c r="I3174" s="184" t="s">
        <v>11392</v>
      </c>
      <c r="J3174" s="184" t="s">
        <v>11392</v>
      </c>
      <c r="K3174" s="184" t="s">
        <v>11391</v>
      </c>
      <c r="L3174" s="8">
        <v>14</v>
      </c>
      <c r="M3174" s="116"/>
      <c r="P31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&lt;tr&gt;&lt;td&gt;62617-0750&lt;/td&gt;&lt;td&gt;Quercus falcata, southern red oak, 35mm - 50mm caliper, balled and burlapped&lt;/td&gt;&lt;td&gt;Each&lt;/td&gt;&lt;td&gt;QUERCUS FALCATA, SOUTHERN RED OAK, 1 1/2-INCH TO 2-INCH CALIPER, BALLED AND BURLAPPED&lt;/td&gt;&lt;td&gt;EACH&lt;/td&gt;&lt;td&gt;0&lt;/td&gt;&lt;td&gt;3&lt;/td&gt;&lt;td&gt;N&lt;/td&gt;&lt;td&gt; &lt;/td&gt;&lt;td&gt;&lt;/td&gt;&lt;/tr&gt;</v>
      </c>
      <c r="Q3174" s="106" t="str">
        <f>IF(PayItems[[#This Row],[Date Added / Modified]]&gt;0,TEXT(PayItems[[#This Row],[Date Added / Modified]],"m/d/yyy"),"")</f>
        <v/>
      </c>
    </row>
    <row r="3175" spans="1:17" x14ac:dyDescent="0.3">
      <c r="A3175" s="6" t="s">
        <v>6724</v>
      </c>
      <c r="B3175" s="8" t="s">
        <v>6725</v>
      </c>
      <c r="C3175" s="6" t="s">
        <v>6</v>
      </c>
      <c r="D3175" s="8" t="s">
        <v>6726</v>
      </c>
      <c r="E3175" s="8" t="s">
        <v>59</v>
      </c>
      <c r="F3175" s="8">
        <v>0</v>
      </c>
      <c r="G3175" s="8">
        <v>3</v>
      </c>
      <c r="H3175" s="6" t="s">
        <v>344</v>
      </c>
      <c r="I3175" s="184" t="s">
        <v>11392</v>
      </c>
      <c r="J3175" s="184" t="s">
        <v>11392</v>
      </c>
      <c r="K3175" s="184" t="s">
        <v>11391</v>
      </c>
      <c r="L3175" s="8">
        <v>14</v>
      </c>
      <c r="M3175" s="116"/>
      <c r="P31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&lt;tr&gt;&lt;td&gt;62617-0800&lt;/td&gt;&lt;td&gt;Quercus falcata, southern red oak, 50mm - 65mm caliper, balled and burlapped&lt;/td&gt;&lt;td&gt;Each&lt;/td&gt;&lt;td&gt;QUERCUS FALCATA, SOUTHERN RED OAK, 2-INCH TO 2 1/2-INCH CALIPER, BALLED AND BURLAPPED&lt;/td&gt;&lt;td&gt;EACH&lt;/td&gt;&lt;td&gt;0&lt;/td&gt;&lt;td&gt;3&lt;/td&gt;&lt;td&gt;N&lt;/td&gt;&lt;td&gt; &lt;/td&gt;&lt;td&gt;&lt;/td&gt;&lt;/tr&gt;</v>
      </c>
      <c r="Q3175" s="106" t="str">
        <f>IF(PayItems[[#This Row],[Date Added / Modified]]&gt;0,TEXT(PayItems[[#This Row],[Date Added / Modified]],"m/d/yyy"),"")</f>
        <v/>
      </c>
    </row>
    <row r="3176" spans="1:17" x14ac:dyDescent="0.3">
      <c r="A3176" s="6" t="s">
        <v>6727</v>
      </c>
      <c r="B3176" s="8" t="s">
        <v>6728</v>
      </c>
      <c r="C3176" s="6" t="s">
        <v>6</v>
      </c>
      <c r="D3176" s="8" t="s">
        <v>6729</v>
      </c>
      <c r="E3176" s="8" t="s">
        <v>59</v>
      </c>
      <c r="F3176" s="8">
        <v>0</v>
      </c>
      <c r="G3176" s="8">
        <v>3</v>
      </c>
      <c r="H3176" s="6" t="s">
        <v>344</v>
      </c>
      <c r="I3176" s="184" t="s">
        <v>11392</v>
      </c>
      <c r="J3176" s="184" t="s">
        <v>11392</v>
      </c>
      <c r="K3176" s="184" t="s">
        <v>11391</v>
      </c>
      <c r="L3176" s="8">
        <v>14</v>
      </c>
      <c r="M3176" s="116"/>
      <c r="P31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&lt;tr&gt;&lt;td&gt;62617-0850&lt;/td&gt;&lt;td&gt;Quercus virginiana, live oak, 20mm - 35mm caliper, balled and burlapped&lt;/td&gt;&lt;td&gt;Each&lt;/td&gt;&lt;td&gt;QUERCUS VIRGINIANA, LIVE OAK, 1-INCH TO 1 1/2-INCH CALIPER, BALLED AND BURLAPPED&lt;/td&gt;&lt;td&gt;EACH&lt;/td&gt;&lt;td&gt;0&lt;/td&gt;&lt;td&gt;3&lt;/td&gt;&lt;td&gt;N&lt;/td&gt;&lt;td&gt; &lt;/td&gt;&lt;td&gt;&lt;/td&gt;&lt;/tr&gt;</v>
      </c>
      <c r="Q3176" s="106" t="str">
        <f>IF(PayItems[[#This Row],[Date Added / Modified]]&gt;0,TEXT(PayItems[[#This Row],[Date Added / Modified]],"m/d/yyy"),"")</f>
        <v/>
      </c>
    </row>
    <row r="3177" spans="1:17" x14ac:dyDescent="0.3">
      <c r="A3177" s="6" t="s">
        <v>6730</v>
      </c>
      <c r="B3177" s="8" t="s">
        <v>6731</v>
      </c>
      <c r="C3177" s="6" t="s">
        <v>6</v>
      </c>
      <c r="D3177" s="8" t="s">
        <v>6732</v>
      </c>
      <c r="E3177" s="8" t="s">
        <v>59</v>
      </c>
      <c r="F3177" s="8">
        <v>0</v>
      </c>
      <c r="G3177" s="8">
        <v>3</v>
      </c>
      <c r="H3177" s="6" t="s">
        <v>344</v>
      </c>
      <c r="I3177" s="184" t="s">
        <v>11392</v>
      </c>
      <c r="J3177" s="184" t="s">
        <v>11392</v>
      </c>
      <c r="K3177" s="184" t="s">
        <v>11391</v>
      </c>
      <c r="L3177" s="8">
        <v>14</v>
      </c>
      <c r="M3177" s="116"/>
      <c r="P31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&lt;tr&gt;&lt;td&gt;62617-0900&lt;/td&gt;&lt;td&gt;Quercus virginiana, live oak, 50mm - 65mm caliper, balled and burlapped&lt;/td&gt;&lt;td&gt;Each&lt;/td&gt;&lt;td&gt;QUERCUS VIRGINIANA, LIVE OAK, 2-INCH TO 2 1/2-INCH CALIPER, BALLED AND BURLAPPED&lt;/td&gt;&lt;td&gt;EACH&lt;/td&gt;&lt;td&gt;0&lt;/td&gt;&lt;td&gt;3&lt;/td&gt;&lt;td&gt;N&lt;/td&gt;&lt;td&gt; &lt;/td&gt;&lt;td&gt;&lt;/td&gt;&lt;/tr&gt;</v>
      </c>
      <c r="Q3177" s="106" t="str">
        <f>IF(PayItems[[#This Row],[Date Added / Modified]]&gt;0,TEXT(PayItems[[#This Row],[Date Added / Modified]],"m/d/yyy"),"")</f>
        <v/>
      </c>
    </row>
    <row r="3178" spans="1:17" x14ac:dyDescent="0.3">
      <c r="A3178" s="6" t="s">
        <v>6733</v>
      </c>
      <c r="B3178" s="8" t="s">
        <v>6734</v>
      </c>
      <c r="C3178" s="6" t="s">
        <v>6</v>
      </c>
      <c r="D3178" s="8" t="s">
        <v>6735</v>
      </c>
      <c r="E3178" s="8" t="s">
        <v>59</v>
      </c>
      <c r="F3178" s="8">
        <v>0</v>
      </c>
      <c r="G3178" s="8">
        <v>3</v>
      </c>
      <c r="H3178" s="6" t="s">
        <v>344</v>
      </c>
      <c r="I3178" s="184" t="s">
        <v>11392</v>
      </c>
      <c r="J3178" s="184" t="s">
        <v>11392</v>
      </c>
      <c r="K3178" s="184" t="s">
        <v>11391</v>
      </c>
      <c r="L3178" s="8">
        <v>14</v>
      </c>
      <c r="M3178" s="116"/>
      <c r="P31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&lt;tr&gt;&lt;td&gt;62617-0950&lt;/td&gt;&lt;td&gt;Quercus laurifolia, laurel oak, 50mm - 65mm caliper, balled and burlapped&lt;/td&gt;&lt;td&gt;Each&lt;/td&gt;&lt;td&gt;QUERCUS LAURIFOLIA, LAUREL OAK, 2-INCH TO 2 1/2-INCH CALIPER, BALLED AND BURLAPPED&lt;/td&gt;&lt;td&gt;EACH&lt;/td&gt;&lt;td&gt;0&lt;/td&gt;&lt;td&gt;3&lt;/td&gt;&lt;td&gt;N&lt;/td&gt;&lt;td&gt; &lt;/td&gt;&lt;td&gt;&lt;/td&gt;&lt;/tr&gt;</v>
      </c>
      <c r="Q3178" s="106" t="str">
        <f>IF(PayItems[[#This Row],[Date Added / Modified]]&gt;0,TEXT(PayItems[[#This Row],[Date Added / Modified]],"m/d/yyy"),"")</f>
        <v/>
      </c>
    </row>
    <row r="3179" spans="1:17" x14ac:dyDescent="0.3">
      <c r="A3179" s="6" t="s">
        <v>6736</v>
      </c>
      <c r="B3179" s="8" t="s">
        <v>6737</v>
      </c>
      <c r="C3179" s="6" t="s">
        <v>6</v>
      </c>
      <c r="D3179" s="8" t="s">
        <v>6738</v>
      </c>
      <c r="E3179" s="8" t="s">
        <v>59</v>
      </c>
      <c r="F3179" s="8">
        <v>0</v>
      </c>
      <c r="G3179" s="8">
        <v>3</v>
      </c>
      <c r="H3179" s="6" t="s">
        <v>344</v>
      </c>
      <c r="I3179" s="184" t="s">
        <v>11392</v>
      </c>
      <c r="J3179" s="184" t="s">
        <v>11392</v>
      </c>
      <c r="K3179" s="184" t="s">
        <v>11391</v>
      </c>
      <c r="L3179" s="8">
        <v>14</v>
      </c>
      <c r="M3179" s="116"/>
      <c r="P31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&lt;tr&gt;&lt;td&gt;62617-1000&lt;/td&gt;&lt;td&gt;Querqus stellata, post oak, 35mm - 50mm caliper, container grown&lt;/td&gt;&lt;td&gt;Each&lt;/td&gt;&lt;td&gt;QUERQUS STELLATA, POST OAK, 1 1/2-INCH TO 2-INCH CALIPER, CONTAINER GROWN&lt;/td&gt;&lt;td&gt;EACH&lt;/td&gt;&lt;td&gt;0&lt;/td&gt;&lt;td&gt;3&lt;/td&gt;&lt;td&gt;N&lt;/td&gt;&lt;td&gt; &lt;/td&gt;&lt;td&gt;&lt;/td&gt;&lt;/tr&gt;</v>
      </c>
      <c r="Q3179" s="106" t="str">
        <f>IF(PayItems[[#This Row],[Date Added / Modified]]&gt;0,TEXT(PayItems[[#This Row],[Date Added / Modified]],"m/d/yyy"),"")</f>
        <v/>
      </c>
    </row>
    <row r="3180" spans="1:17" x14ac:dyDescent="0.3">
      <c r="A3180" s="6" t="s">
        <v>6739</v>
      </c>
      <c r="B3180" s="8" t="s">
        <v>6740</v>
      </c>
      <c r="C3180" s="6" t="s">
        <v>6</v>
      </c>
      <c r="D3180" s="8" t="s">
        <v>6741</v>
      </c>
      <c r="E3180" s="8" t="s">
        <v>59</v>
      </c>
      <c r="F3180" s="8">
        <v>0</v>
      </c>
      <c r="G3180" s="8">
        <v>3</v>
      </c>
      <c r="H3180" s="6" t="s">
        <v>344</v>
      </c>
      <c r="I3180" s="184" t="s">
        <v>11392</v>
      </c>
      <c r="J3180" s="184" t="s">
        <v>11392</v>
      </c>
      <c r="K3180" s="184" t="s">
        <v>11391</v>
      </c>
      <c r="L3180" s="8">
        <v>14</v>
      </c>
      <c r="M3180" s="116"/>
      <c r="P31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&lt;tr&gt;&lt;td&gt;62617-1050&lt;/td&gt;&lt;td&gt;Quercus rubrum, red oak, 20mm - 35mm caliper, balled and burlapped&lt;/td&gt;&lt;td&gt;Each&lt;/td&gt;&lt;td&gt;QUERCUS RUBRUM, RED OAK, 1-INCH TO 1 1/2-INCH CALIPER, BALLED AND BURLAPPED&lt;/td&gt;&lt;td&gt;EACH&lt;/td&gt;&lt;td&gt;0&lt;/td&gt;&lt;td&gt;3&lt;/td&gt;&lt;td&gt;N&lt;/td&gt;&lt;td&gt; &lt;/td&gt;&lt;td&gt;&lt;/td&gt;&lt;/tr&gt;</v>
      </c>
      <c r="Q3180" s="106" t="str">
        <f>IF(PayItems[[#This Row],[Date Added / Modified]]&gt;0,TEXT(PayItems[[#This Row],[Date Added / Modified]],"m/d/yyy"),"")</f>
        <v/>
      </c>
    </row>
    <row r="3181" spans="1:17" x14ac:dyDescent="0.3">
      <c r="A3181" s="6" t="s">
        <v>6742</v>
      </c>
      <c r="B3181" s="8" t="s">
        <v>6743</v>
      </c>
      <c r="C3181" s="6" t="s">
        <v>6</v>
      </c>
      <c r="D3181" s="8" t="s">
        <v>6744</v>
      </c>
      <c r="E3181" s="8" t="s">
        <v>59</v>
      </c>
      <c r="F3181" s="8">
        <v>0</v>
      </c>
      <c r="G3181" s="8">
        <v>3</v>
      </c>
      <c r="H3181" s="6" t="s">
        <v>344</v>
      </c>
      <c r="I3181" s="184" t="s">
        <v>11392</v>
      </c>
      <c r="J3181" s="184" t="s">
        <v>11392</v>
      </c>
      <c r="K3181" s="184" t="s">
        <v>11391</v>
      </c>
      <c r="L3181" s="8">
        <v>14</v>
      </c>
      <c r="M3181" s="116"/>
      <c r="P31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&lt;tr&gt;&lt;td&gt;62617-1100&lt;/td&gt;&lt;td&gt;Quercus rubrum, red oak, 35mm - 50mm caliper, balled and burlapped&lt;/td&gt;&lt;td&gt;Each&lt;/td&gt;&lt;td&gt;QUERCUS RUBRUM, RED OAK, 1 1/2-INCH TO 2-INCH CALIPER, BALLED AND BURLAPPED&lt;/td&gt;&lt;td&gt;EACH&lt;/td&gt;&lt;td&gt;0&lt;/td&gt;&lt;td&gt;3&lt;/td&gt;&lt;td&gt;N&lt;/td&gt;&lt;td&gt; &lt;/td&gt;&lt;td&gt;&lt;/td&gt;&lt;/tr&gt;</v>
      </c>
      <c r="Q3181" s="106" t="str">
        <f>IF(PayItems[[#This Row],[Date Added / Modified]]&gt;0,TEXT(PayItems[[#This Row],[Date Added / Modified]],"m/d/yyy"),"")</f>
        <v/>
      </c>
    </row>
    <row r="3182" spans="1:17" x14ac:dyDescent="0.3">
      <c r="A3182" s="6" t="s">
        <v>9981</v>
      </c>
      <c r="B3182" s="8" t="s">
        <v>9982</v>
      </c>
      <c r="C3182" s="6" t="s">
        <v>6</v>
      </c>
      <c r="D3182" s="8" t="s">
        <v>9983</v>
      </c>
      <c r="E3182" s="8" t="s">
        <v>59</v>
      </c>
      <c r="F3182" s="8">
        <v>0</v>
      </c>
      <c r="G3182" s="8">
        <v>3</v>
      </c>
      <c r="H3182" s="6" t="s">
        <v>344</v>
      </c>
      <c r="I3182" s="184" t="s">
        <v>11392</v>
      </c>
      <c r="J3182" s="184" t="s">
        <v>11392</v>
      </c>
      <c r="K3182" s="184" t="s">
        <v>11391</v>
      </c>
      <c r="L3182" s="8">
        <v>14</v>
      </c>
      <c r="M3182" s="116">
        <v>41831</v>
      </c>
      <c r="N3182" s="106" t="s">
        <v>9962</v>
      </c>
      <c r="O3182" s="106"/>
      <c r="P31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&lt;tr&gt;&lt;td&gt;62617-1110&lt;/td&gt;&lt;td&gt;Quercus rubrum, red oak, 50mm - 65mm caliper, balled and burlapped&lt;/td&gt;&lt;td&gt;Each&lt;/td&gt;&lt;td&gt;QUERCUS RUBRUM, RED OAK, 2-INCH TO 2 1/2-INCH CALIPER, BALLED AND BURLAPPED&lt;/td&gt;&lt;td&gt;EACH&lt;/td&gt;&lt;td&gt;0&lt;/td&gt;&lt;td&gt;3&lt;/td&gt;&lt;td&gt;N&lt;/td&gt;&lt;td&gt;7/11/2014&lt;/td&gt;&lt;td&gt;&lt;/td&gt;&lt;/tr&gt;</v>
      </c>
      <c r="Q3182" s="106" t="str">
        <f>IF(PayItems[[#This Row],[Date Added / Modified]]&gt;0,TEXT(PayItems[[#This Row],[Date Added / Modified]],"m/d/yyy"),"")</f>
        <v>7/11/2014</v>
      </c>
    </row>
    <row r="3183" spans="1:17" x14ac:dyDescent="0.3">
      <c r="A3183" s="6" t="s">
        <v>6745</v>
      </c>
      <c r="B3183" s="8" t="s">
        <v>6746</v>
      </c>
      <c r="C3183" s="6" t="s">
        <v>6</v>
      </c>
      <c r="D3183" s="8" t="s">
        <v>6747</v>
      </c>
      <c r="E3183" s="8" t="s">
        <v>59</v>
      </c>
      <c r="F3183" s="8">
        <v>0</v>
      </c>
      <c r="G3183" s="8">
        <v>3</v>
      </c>
      <c r="H3183" s="6" t="s">
        <v>344</v>
      </c>
      <c r="I3183" s="184" t="s">
        <v>11392</v>
      </c>
      <c r="J3183" s="184" t="s">
        <v>11392</v>
      </c>
      <c r="K3183" s="184" t="s">
        <v>11391</v>
      </c>
      <c r="L3183" s="8">
        <v>14</v>
      </c>
      <c r="M3183" s="116"/>
      <c r="P31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&lt;tr&gt;&lt;td&gt;62617-1150&lt;/td&gt;&lt;td&gt;Quercus babylonica, willow oak, 35mm - 50mm caliper, balled and burlapped&lt;/td&gt;&lt;td&gt;Each&lt;/td&gt;&lt;td&gt;QUERCUS BABYLONICA, WILLOW OAK, 1 1/2-INCH TO 2-INCH CALIPER, BALLED AND BURLAPPED&lt;/td&gt;&lt;td&gt;EACH&lt;/td&gt;&lt;td&gt;0&lt;/td&gt;&lt;td&gt;3&lt;/td&gt;&lt;td&gt;N&lt;/td&gt;&lt;td&gt; &lt;/td&gt;&lt;td&gt;&lt;/td&gt;&lt;/tr&gt;</v>
      </c>
      <c r="Q3183" s="106" t="str">
        <f>IF(PayItems[[#This Row],[Date Added / Modified]]&gt;0,TEXT(PayItems[[#This Row],[Date Added / Modified]],"m/d/yyy"),"")</f>
        <v/>
      </c>
    </row>
    <row r="3184" spans="1:17" x14ac:dyDescent="0.3">
      <c r="A3184" s="6" t="s">
        <v>6748</v>
      </c>
      <c r="B3184" s="6" t="s">
        <v>6749</v>
      </c>
      <c r="C3184" s="6" t="s">
        <v>6</v>
      </c>
      <c r="D3184" s="6" t="s">
        <v>6750</v>
      </c>
      <c r="E3184" s="8" t="s">
        <v>59</v>
      </c>
      <c r="F3184" s="8">
        <v>0</v>
      </c>
      <c r="G3184" s="8">
        <v>3</v>
      </c>
      <c r="H3184" s="6" t="s">
        <v>344</v>
      </c>
      <c r="I3184" s="184" t="s">
        <v>11392</v>
      </c>
      <c r="J3184" s="184" t="s">
        <v>11392</v>
      </c>
      <c r="K3184" s="184" t="s">
        <v>11391</v>
      </c>
      <c r="L3184" s="8">
        <v>14</v>
      </c>
      <c r="M3184" s="116"/>
      <c r="P31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&lt;tr&gt;&lt;td&gt;62617-1200&lt;/td&gt;&lt;td&gt;Quercus arizonica, Arizona white oak, 20 liter, container grown&lt;/td&gt;&lt;td&gt;Each&lt;/td&gt;&lt;td&gt;QUERCUS ARIZONICA, ARIZONA WHITE OAK, 5 GALLON, CONTAINER GROWN&lt;/td&gt;&lt;td&gt;EACH&lt;/td&gt;&lt;td&gt;0&lt;/td&gt;&lt;td&gt;3&lt;/td&gt;&lt;td&gt;N&lt;/td&gt;&lt;td&gt; &lt;/td&gt;&lt;td&gt;&lt;/td&gt;&lt;/tr&gt;</v>
      </c>
      <c r="Q3184" s="106" t="str">
        <f>IF(PayItems[[#This Row],[Date Added / Modified]]&gt;0,TEXT(PayItems[[#This Row],[Date Added / Modified]],"m/d/yyy"),"")</f>
        <v/>
      </c>
    </row>
    <row r="3185" spans="1:17" x14ac:dyDescent="0.3">
      <c r="A3185" s="6" t="s">
        <v>6751</v>
      </c>
      <c r="B3185" s="6" t="s">
        <v>6752</v>
      </c>
      <c r="C3185" s="6" t="s">
        <v>6</v>
      </c>
      <c r="D3185" s="6" t="s">
        <v>6753</v>
      </c>
      <c r="E3185" s="8" t="s">
        <v>59</v>
      </c>
      <c r="F3185" s="8">
        <v>0</v>
      </c>
      <c r="G3185" s="8">
        <v>3</v>
      </c>
      <c r="H3185" s="6" t="s">
        <v>344</v>
      </c>
      <c r="I3185" s="184" t="s">
        <v>11392</v>
      </c>
      <c r="J3185" s="184" t="s">
        <v>11392</v>
      </c>
      <c r="K3185" s="184" t="s">
        <v>11391</v>
      </c>
      <c r="L3185" s="8">
        <v>14</v>
      </c>
      <c r="M3185" s="116"/>
      <c r="P31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&lt;tr&gt;&lt;td&gt;62617-1250&lt;/td&gt;&lt;td&gt;Quercus arizonica, Arizona white oak, 50 - 75mm caliper, container grown&lt;/td&gt;&lt;td&gt;Each&lt;/td&gt;&lt;td&gt;QUERCUS ARIZONICA, ARIZONA WHITE OAK, 2-INCH TO 3-INCH CALIPER, CONTAINER GROWN&lt;/td&gt;&lt;td&gt;EACH&lt;/td&gt;&lt;td&gt;0&lt;/td&gt;&lt;td&gt;3&lt;/td&gt;&lt;td&gt;N&lt;/td&gt;&lt;td&gt; &lt;/td&gt;&lt;td&gt;&lt;/td&gt;&lt;/tr&gt;</v>
      </c>
      <c r="Q3185" s="106" t="str">
        <f>IF(PayItems[[#This Row],[Date Added / Modified]]&gt;0,TEXT(PayItems[[#This Row],[Date Added / Modified]],"m/d/yyy"),"")</f>
        <v/>
      </c>
    </row>
    <row r="3186" spans="1:17" s="88" customFormat="1" x14ac:dyDescent="0.3">
      <c r="A3186" s="6" t="s">
        <v>6754</v>
      </c>
      <c r="B3186" s="6" t="s">
        <v>10392</v>
      </c>
      <c r="C3186" s="6" t="s">
        <v>6</v>
      </c>
      <c r="D3186" s="6" t="s">
        <v>10667</v>
      </c>
      <c r="E3186" s="8" t="s">
        <v>59</v>
      </c>
      <c r="F3186" s="8">
        <v>0</v>
      </c>
      <c r="G3186" s="8">
        <v>3</v>
      </c>
      <c r="H3186" s="6" t="s">
        <v>344</v>
      </c>
      <c r="I3186" s="184" t="s">
        <v>11392</v>
      </c>
      <c r="J3186" s="184" t="s">
        <v>11392</v>
      </c>
      <c r="K3186" s="184" t="s">
        <v>11391</v>
      </c>
      <c r="L3186" s="8">
        <v>14</v>
      </c>
      <c r="M3186" s="116"/>
      <c r="N3186" s="6"/>
      <c r="O3186" s="6"/>
      <c r="P31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&lt;tr&gt;&lt;td&gt;62617-1300&lt;/td&gt;&lt;td&gt;Quercus gambelii, gambel's oak,4 liter, container grown&lt;/td&gt;&lt;td&gt;Each&lt;/td&gt;&lt;td&gt;QUERCUS GAMBELII, GAMBEL'S OAK, 1 GALLON, CONTAINER GROWN&lt;/td&gt;&lt;td&gt;EACH&lt;/td&gt;&lt;td&gt;0&lt;/td&gt;&lt;td&gt;3&lt;/td&gt;&lt;td&gt;N&lt;/td&gt;&lt;td&gt; &lt;/td&gt;&lt;td&gt;&lt;/td&gt;&lt;/tr&gt;</v>
      </c>
      <c r="Q3186" s="106" t="str">
        <f>IF(PayItems[[#This Row],[Date Added / Modified]]&gt;0,TEXT(PayItems[[#This Row],[Date Added / Modified]],"m/d/yyy"),"")</f>
        <v/>
      </c>
    </row>
    <row r="3187" spans="1:17" x14ac:dyDescent="0.3">
      <c r="A3187" s="6" t="s">
        <v>6755</v>
      </c>
      <c r="B3187" s="6" t="s">
        <v>6756</v>
      </c>
      <c r="C3187" s="6" t="s">
        <v>6</v>
      </c>
      <c r="D3187" s="6" t="s">
        <v>6757</v>
      </c>
      <c r="E3187" s="8" t="s">
        <v>59</v>
      </c>
      <c r="F3187" s="8">
        <v>0</v>
      </c>
      <c r="G3187" s="8">
        <v>3</v>
      </c>
      <c r="H3187" s="6" t="s">
        <v>344</v>
      </c>
      <c r="I3187" s="184" t="s">
        <v>11392</v>
      </c>
      <c r="J3187" s="184" t="s">
        <v>11392</v>
      </c>
      <c r="K3187" s="184" t="s">
        <v>11391</v>
      </c>
      <c r="L3187" s="8">
        <v>14</v>
      </c>
      <c r="M3187" s="116"/>
      <c r="P31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&lt;tr&gt;&lt;td&gt;62617-1350&lt;/td&gt;&lt;td&gt;Quercus garryana, oregon white oak, 20mm - 35mm caliper, balled and burlapped&lt;/td&gt;&lt;td&gt;Each&lt;/td&gt;&lt;td&gt;QUERCUS GARRYANA, OREGON WHITE OAK, 1-INCH TO 1 1/2-INCH CALIPER, BALLED AND BURLAPPED&lt;/td&gt;&lt;td&gt;EACH&lt;/td&gt;&lt;td&gt;0&lt;/td&gt;&lt;td&gt;3&lt;/td&gt;&lt;td&gt;N&lt;/td&gt;&lt;td&gt; &lt;/td&gt;&lt;td&gt;&lt;/td&gt;&lt;/tr&gt;</v>
      </c>
      <c r="Q3187" s="106" t="str">
        <f>IF(PayItems[[#This Row],[Date Added / Modified]]&gt;0,TEXT(PayItems[[#This Row],[Date Added / Modified]],"m/d/yyy"),"")</f>
        <v/>
      </c>
    </row>
    <row r="3188" spans="1:17" x14ac:dyDescent="0.3">
      <c r="A3188" s="106" t="s">
        <v>11410</v>
      </c>
      <c r="B3188" s="106" t="s">
        <v>11411</v>
      </c>
      <c r="C3188" s="106" t="s">
        <v>6</v>
      </c>
      <c r="D3188" s="106" t="s">
        <v>11412</v>
      </c>
      <c r="E3188" s="45" t="s">
        <v>59</v>
      </c>
      <c r="F3188" s="188">
        <v>0</v>
      </c>
      <c r="G3188" s="188">
        <v>3</v>
      </c>
      <c r="H3188" s="106" t="s">
        <v>344</v>
      </c>
      <c r="I3188" s="184" t="s">
        <v>11392</v>
      </c>
      <c r="J3188" s="184" t="s">
        <v>11392</v>
      </c>
      <c r="K3188" s="184" t="s">
        <v>11391</v>
      </c>
      <c r="L3188" s="188">
        <v>14</v>
      </c>
      <c r="M3188" s="116">
        <v>45152</v>
      </c>
      <c r="N3188" s="106" t="s">
        <v>9962</v>
      </c>
      <c r="O3188" s="187"/>
      <c r="P318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&lt;tr&gt;&lt;td&gt;62617-1400&lt;/td&gt;&lt;td&gt;Quercus macrocarpa, bur oak, 26 1/2 liter, container grown  &lt;/td&gt;&lt;td&gt;Each&lt;/td&gt;&lt;td&gt;QUERCUS MACROCARPA, BUR OAK, 7 GALLON, CONTAINER GROWN&lt;/td&gt;&lt;td&gt;EACH&lt;/td&gt;&lt;td&gt;0&lt;/td&gt;&lt;td&gt;3&lt;/td&gt;&lt;td&gt;N&lt;/td&gt;&lt;td&gt;8/14/2023&lt;/td&gt;&lt;td&gt;&lt;/td&gt;&lt;/tr&gt;</v>
      </c>
      <c r="Q3188" s="189" t="str">
        <f>IF(PayItems[[#This Row],[Date Added / Modified]]&gt;0,TEXT(PayItems[[#This Row],[Date Added / Modified]],"m/d/yyy"),"")</f>
        <v>8/14/2023</v>
      </c>
    </row>
    <row r="3189" spans="1:17" x14ac:dyDescent="0.3">
      <c r="A3189" s="6" t="s">
        <v>6758</v>
      </c>
      <c r="B3189" s="8" t="s">
        <v>6759</v>
      </c>
      <c r="C3189" s="6" t="s">
        <v>6</v>
      </c>
      <c r="D3189" s="8" t="s">
        <v>6760</v>
      </c>
      <c r="E3189" s="8" t="s">
        <v>59</v>
      </c>
      <c r="F3189" s="8">
        <v>0</v>
      </c>
      <c r="G3189" s="8">
        <v>3</v>
      </c>
      <c r="H3189" s="6" t="s">
        <v>344</v>
      </c>
      <c r="I3189" s="184" t="s">
        <v>11392</v>
      </c>
      <c r="J3189" s="184" t="s">
        <v>11392</v>
      </c>
      <c r="K3189" s="184" t="s">
        <v>11391</v>
      </c>
      <c r="L3189" s="8">
        <v>14</v>
      </c>
      <c r="M3189" s="116"/>
      <c r="P31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&lt;tr&gt;&lt;td&gt;62618-0100&lt;/td&gt;&lt;td&gt;Rhododendron canadense, rhodora, 450mm - 600mm height, balled and burlapped&lt;/td&gt;&lt;td&gt;Each&lt;/td&gt;&lt;td&gt;RHODODENDRON CANADENSE, RHODORA, 18-INCH TO 24-INCH HEIGHT, BALLED AND BURLAPPED&lt;/td&gt;&lt;td&gt;EACH&lt;/td&gt;&lt;td&gt;0&lt;/td&gt;&lt;td&gt;3&lt;/td&gt;&lt;td&gt;N&lt;/td&gt;&lt;td&gt; &lt;/td&gt;&lt;td&gt;&lt;/td&gt;&lt;/tr&gt;</v>
      </c>
      <c r="Q3189" s="106" t="str">
        <f>IF(PayItems[[#This Row],[Date Added / Modified]]&gt;0,TEXT(PayItems[[#This Row],[Date Added / Modified]],"m/d/yyy"),"")</f>
        <v/>
      </c>
    </row>
    <row r="3190" spans="1:17" s="106" customFormat="1" x14ac:dyDescent="0.3">
      <c r="A3190" s="6" t="s">
        <v>6761</v>
      </c>
      <c r="B3190" s="8" t="s">
        <v>6762</v>
      </c>
      <c r="C3190" s="6" t="s">
        <v>6</v>
      </c>
      <c r="D3190" s="8" t="s">
        <v>6763</v>
      </c>
      <c r="E3190" s="8" t="s">
        <v>59</v>
      </c>
      <c r="F3190" s="8">
        <v>0</v>
      </c>
      <c r="G3190" s="8">
        <v>3</v>
      </c>
      <c r="H3190" s="6" t="s">
        <v>344</v>
      </c>
      <c r="I3190" s="184" t="s">
        <v>11392</v>
      </c>
      <c r="J3190" s="184" t="s">
        <v>11392</v>
      </c>
      <c r="K3190" s="184" t="s">
        <v>11391</v>
      </c>
      <c r="L3190" s="8">
        <v>14</v>
      </c>
      <c r="M3190" s="116"/>
      <c r="N3190" s="6"/>
      <c r="O3190" s="6"/>
      <c r="P31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&lt;tr&gt;&lt;td&gt;62618-0150&lt;/td&gt;&lt;td&gt;Rhododendron canadense, rhodora, 600mm - 750mm height, container grown&lt;/td&gt;&lt;td&gt;Each&lt;/td&gt;&lt;td&gt;RHODODENDRON CANADENSE, RHODORA, 24-INCH TO 30-INCH HEIGHT, CONTAINER GROWN&lt;/td&gt;&lt;td&gt;EACH&lt;/td&gt;&lt;td&gt;0&lt;/td&gt;&lt;td&gt;3&lt;/td&gt;&lt;td&gt;N&lt;/td&gt;&lt;td&gt; &lt;/td&gt;&lt;td&gt;&lt;/td&gt;&lt;/tr&gt;</v>
      </c>
      <c r="Q3190" s="106" t="str">
        <f>IF(PayItems[[#This Row],[Date Added / Modified]]&gt;0,TEXT(PayItems[[#This Row],[Date Added / Modified]],"m/d/yyy"),"")</f>
        <v/>
      </c>
    </row>
    <row r="3191" spans="1:17" x14ac:dyDescent="0.3">
      <c r="A3191" s="6" t="s">
        <v>6764</v>
      </c>
      <c r="B3191" s="8" t="s">
        <v>6765</v>
      </c>
      <c r="C3191" s="6" t="s">
        <v>6</v>
      </c>
      <c r="D3191" s="8" t="s">
        <v>6766</v>
      </c>
      <c r="E3191" s="8" t="s">
        <v>59</v>
      </c>
      <c r="F3191" s="8">
        <v>0</v>
      </c>
      <c r="G3191" s="8">
        <v>3</v>
      </c>
      <c r="H3191" s="6" t="s">
        <v>344</v>
      </c>
      <c r="I3191" s="184" t="s">
        <v>11392</v>
      </c>
      <c r="J3191" s="184" t="s">
        <v>11392</v>
      </c>
      <c r="K3191" s="184" t="s">
        <v>11391</v>
      </c>
      <c r="L3191" s="8">
        <v>14</v>
      </c>
      <c r="M3191" s="116"/>
      <c r="P31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&lt;tr&gt;&lt;td&gt;62618-0200&lt;/td&gt;&lt;td&gt;Rhododendron caneslens, florida wild honeysuckel, 600mm - 750mm height, balled and burlapped&lt;/td&gt;&lt;td&gt;Each&lt;/td&gt;&lt;td&gt;RHODODENDRON CANESLENS, FLORIDA WILD HONEYSUCKEL, 24-INCH TO 30-INCH HEIGHT, BALLED AND BURLAPPED&lt;/td&gt;&lt;td&gt;EACH&lt;/td&gt;&lt;td&gt;0&lt;/td&gt;&lt;td&gt;3&lt;/td&gt;&lt;td&gt;N&lt;/td&gt;&lt;td&gt; &lt;/td&gt;&lt;td&gt;&lt;/td&gt;&lt;/tr&gt;</v>
      </c>
      <c r="Q3191" s="106" t="str">
        <f>IF(PayItems[[#This Row],[Date Added / Modified]]&gt;0,TEXT(PayItems[[#This Row],[Date Added / Modified]],"m/d/yyy"),"")</f>
        <v/>
      </c>
    </row>
    <row r="3192" spans="1:17" s="106" customFormat="1" x14ac:dyDescent="0.3">
      <c r="A3192" s="6" t="s">
        <v>6767</v>
      </c>
      <c r="B3192" s="8" t="s">
        <v>6768</v>
      </c>
      <c r="C3192" s="6" t="s">
        <v>6</v>
      </c>
      <c r="D3192" s="8" t="s">
        <v>6769</v>
      </c>
      <c r="E3192" s="8" t="s">
        <v>59</v>
      </c>
      <c r="F3192" s="8">
        <v>0</v>
      </c>
      <c r="G3192" s="8">
        <v>3</v>
      </c>
      <c r="H3192" s="6" t="s">
        <v>344</v>
      </c>
      <c r="I3192" s="184" t="s">
        <v>11392</v>
      </c>
      <c r="J3192" s="184" t="s">
        <v>11392</v>
      </c>
      <c r="K3192" s="184" t="s">
        <v>11391</v>
      </c>
      <c r="L3192" s="8">
        <v>14</v>
      </c>
      <c r="M3192" s="116"/>
      <c r="N3192" s="6"/>
      <c r="O3192" s="6"/>
      <c r="P31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&lt;tr&gt;&lt;td&gt;62618-0250&lt;/td&gt;&lt;td&gt;Rubus occidentalis, black rasberry, 450mm - 600mm height, balled and burlapped&lt;/td&gt;&lt;td&gt;Each&lt;/td&gt;&lt;td&gt;RUBUS OCCIDENTALIS, BLACK RASBERRY, 18-INCH TO 24-INCH HEIGHT, BALLED AND BURLAPPED&lt;/td&gt;&lt;td&gt;EACH&lt;/td&gt;&lt;td&gt;0&lt;/td&gt;&lt;td&gt;3&lt;/td&gt;&lt;td&gt;N&lt;/td&gt;&lt;td&gt; &lt;/td&gt;&lt;td&gt;&lt;/td&gt;&lt;/tr&gt;</v>
      </c>
      <c r="Q3192" s="106" t="str">
        <f>IF(PayItems[[#This Row],[Date Added / Modified]]&gt;0,TEXT(PayItems[[#This Row],[Date Added / Modified]],"m/d/yyy"),"")</f>
        <v/>
      </c>
    </row>
    <row r="3193" spans="1:17" x14ac:dyDescent="0.3">
      <c r="A3193" s="6" t="s">
        <v>6770</v>
      </c>
      <c r="B3193" s="8" t="s">
        <v>6771</v>
      </c>
      <c r="C3193" s="6" t="s">
        <v>6</v>
      </c>
      <c r="D3193" s="8" t="s">
        <v>6772</v>
      </c>
      <c r="E3193" s="8" t="s">
        <v>59</v>
      </c>
      <c r="F3193" s="8">
        <v>0</v>
      </c>
      <c r="G3193" s="8">
        <v>3</v>
      </c>
      <c r="H3193" s="6" t="s">
        <v>344</v>
      </c>
      <c r="I3193" s="184" t="s">
        <v>11392</v>
      </c>
      <c r="J3193" s="184" t="s">
        <v>11392</v>
      </c>
      <c r="K3193" s="184" t="s">
        <v>11391</v>
      </c>
      <c r="L3193" s="8">
        <v>14</v>
      </c>
      <c r="M3193" s="116"/>
      <c r="P31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&lt;tr&gt;&lt;td&gt;62618-0300&lt;/td&gt;&lt;td&gt;Rhus typhina, staghorn sumac, 1200mm - 1500mm height, balled and burlapped&lt;/td&gt;&lt;td&gt;Each&lt;/td&gt;&lt;td&gt;RHUS TYPHINA, STAGHORN SUMAC, 48-INCH TO 60-INCH HEIGHT, BALLED AND BURLAPPED&lt;/td&gt;&lt;td&gt;EACH&lt;/td&gt;&lt;td&gt;0&lt;/td&gt;&lt;td&gt;3&lt;/td&gt;&lt;td&gt;N&lt;/td&gt;&lt;td&gt; &lt;/td&gt;&lt;td&gt;&lt;/td&gt;&lt;/tr&gt;</v>
      </c>
      <c r="Q3193" s="106" t="str">
        <f>IF(PayItems[[#This Row],[Date Added / Modified]]&gt;0,TEXT(PayItems[[#This Row],[Date Added / Modified]],"m/d/yyy"),"")</f>
        <v/>
      </c>
    </row>
    <row r="3194" spans="1:17" x14ac:dyDescent="0.3">
      <c r="A3194" s="6" t="s">
        <v>6773</v>
      </c>
      <c r="B3194" s="8" t="s">
        <v>6774</v>
      </c>
      <c r="C3194" s="6" t="s">
        <v>6</v>
      </c>
      <c r="D3194" s="8" t="s">
        <v>6775</v>
      </c>
      <c r="E3194" s="8" t="s">
        <v>59</v>
      </c>
      <c r="F3194" s="8">
        <v>0</v>
      </c>
      <c r="G3194" s="8">
        <v>3</v>
      </c>
      <c r="H3194" s="6" t="s">
        <v>344</v>
      </c>
      <c r="I3194" s="184" t="s">
        <v>11392</v>
      </c>
      <c r="J3194" s="184" t="s">
        <v>11392</v>
      </c>
      <c r="K3194" s="184" t="s">
        <v>11391</v>
      </c>
      <c r="L3194" s="8">
        <v>14</v>
      </c>
      <c r="M3194" s="116"/>
      <c r="P31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&lt;tr&gt;&lt;td&gt;62618-0350&lt;/td&gt;&lt;td&gt;Rhus copallina, shining sumac, 750mm - 900mm height, balled and burlapped&lt;/td&gt;&lt;td&gt;Each&lt;/td&gt;&lt;td&gt;RHUS COPALLINA, SHINING SUMAC, 30-INCH TO 36-INCH HEIGHT, BALLED AND BURLAPPED&lt;/td&gt;&lt;td&gt;EACH&lt;/td&gt;&lt;td&gt;0&lt;/td&gt;&lt;td&gt;3&lt;/td&gt;&lt;td&gt;N&lt;/td&gt;&lt;td&gt; &lt;/td&gt;&lt;td&gt;&lt;/td&gt;&lt;/tr&gt;</v>
      </c>
      <c r="Q3194" s="106" t="str">
        <f>IF(PayItems[[#This Row],[Date Added / Modified]]&gt;0,TEXT(PayItems[[#This Row],[Date Added / Modified]],"m/d/yyy"),"")</f>
        <v/>
      </c>
    </row>
    <row r="3195" spans="1:17" x14ac:dyDescent="0.3">
      <c r="A3195" s="6" t="s">
        <v>6776</v>
      </c>
      <c r="B3195" s="8" t="s">
        <v>6777</v>
      </c>
      <c r="C3195" s="6" t="s">
        <v>6</v>
      </c>
      <c r="D3195" s="8" t="s">
        <v>6778</v>
      </c>
      <c r="E3195" s="8" t="s">
        <v>59</v>
      </c>
      <c r="F3195" s="8">
        <v>0</v>
      </c>
      <c r="G3195" s="8">
        <v>3</v>
      </c>
      <c r="H3195" s="6" t="s">
        <v>344</v>
      </c>
      <c r="I3195" s="184" t="s">
        <v>11392</v>
      </c>
      <c r="J3195" s="184" t="s">
        <v>11392</v>
      </c>
      <c r="K3195" s="184" t="s">
        <v>11391</v>
      </c>
      <c r="L3195" s="8">
        <v>14</v>
      </c>
      <c r="M3195" s="116"/>
      <c r="P31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&lt;tr&gt;&lt;td&gt;62618-0400&lt;/td&gt;&lt;td&gt;Rhus copallina, shining sumac, 1050mm - 1200mm height, balled and burlapped&lt;/td&gt;&lt;td&gt;Each&lt;/td&gt;&lt;td&gt;RHUS COPALLINA, SHINING SUMAC, 42-INCH TO 48-INCH HEIGHT, BALLED AND BURLAPPED&lt;/td&gt;&lt;td&gt;EACH&lt;/td&gt;&lt;td&gt;0&lt;/td&gt;&lt;td&gt;3&lt;/td&gt;&lt;td&gt;N&lt;/td&gt;&lt;td&gt; &lt;/td&gt;&lt;td&gt;&lt;/td&gt;&lt;/tr&gt;</v>
      </c>
      <c r="Q3195" s="106" t="str">
        <f>IF(PayItems[[#This Row],[Date Added / Modified]]&gt;0,TEXT(PayItems[[#This Row],[Date Added / Modified]],"m/d/yyy"),"")</f>
        <v/>
      </c>
    </row>
    <row r="3196" spans="1:17" x14ac:dyDescent="0.3">
      <c r="A3196" s="6" t="s">
        <v>6779</v>
      </c>
      <c r="B3196" s="6" t="s">
        <v>6780</v>
      </c>
      <c r="C3196" s="6" t="s">
        <v>6</v>
      </c>
      <c r="D3196" s="6" t="s">
        <v>6781</v>
      </c>
      <c r="E3196" s="8" t="s">
        <v>59</v>
      </c>
      <c r="F3196" s="8">
        <v>0</v>
      </c>
      <c r="G3196" s="8">
        <v>3</v>
      </c>
      <c r="H3196" s="6" t="s">
        <v>344</v>
      </c>
      <c r="I3196" s="184" t="s">
        <v>11392</v>
      </c>
      <c r="J3196" s="184" t="s">
        <v>11392</v>
      </c>
      <c r="K3196" s="184" t="s">
        <v>11391</v>
      </c>
      <c r="L3196" s="8">
        <v>14</v>
      </c>
      <c r="M3196" s="116"/>
      <c r="P31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&lt;tr&gt;&lt;td&gt;62618-0450&lt;/td&gt;&lt;td&gt;Rhus trilobata, skunkbush sumac,4 liter, container grown&lt;/td&gt;&lt;td&gt;Each&lt;/td&gt;&lt;td&gt;RHUS TRILOBATA, SKUNKBUSH SUMAC, 1 GALLON, CONTAINER GROWN&lt;/td&gt;&lt;td&gt;EACH&lt;/td&gt;&lt;td&gt;0&lt;/td&gt;&lt;td&gt;3&lt;/td&gt;&lt;td&gt;N&lt;/td&gt;&lt;td&gt; &lt;/td&gt;&lt;td&gt;&lt;/td&gt;&lt;/tr&gt;</v>
      </c>
      <c r="Q3196" s="106" t="str">
        <f>IF(PayItems[[#This Row],[Date Added / Modified]]&gt;0,TEXT(PayItems[[#This Row],[Date Added / Modified]],"m/d/yyy"),"")</f>
        <v/>
      </c>
    </row>
    <row r="3197" spans="1:17" x14ac:dyDescent="0.3">
      <c r="A3197" s="6" t="s">
        <v>6782</v>
      </c>
      <c r="B3197" s="6" t="s">
        <v>6783</v>
      </c>
      <c r="C3197" s="6" t="s">
        <v>6</v>
      </c>
      <c r="D3197" s="6" t="s">
        <v>6784</v>
      </c>
      <c r="E3197" s="8" t="s">
        <v>59</v>
      </c>
      <c r="F3197" s="8">
        <v>0</v>
      </c>
      <c r="G3197" s="8">
        <v>3</v>
      </c>
      <c r="H3197" s="6" t="s">
        <v>344</v>
      </c>
      <c r="I3197" s="184" t="s">
        <v>11392</v>
      </c>
      <c r="J3197" s="184" t="s">
        <v>11392</v>
      </c>
      <c r="K3197" s="184" t="s">
        <v>11391</v>
      </c>
      <c r="L3197" s="8">
        <v>14</v>
      </c>
      <c r="M3197" s="116"/>
      <c r="P31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&lt;tr&gt;&lt;td&gt;62618-0500&lt;/td&gt;&lt;td&gt;Rhus trilobata, oakbrush sumac, 20 liter. container grown&lt;/td&gt;&lt;td&gt;Each&lt;/td&gt;&lt;td&gt;RHUS TRILOBATA, OAKBRUSH SUMAC, 5 GALLON. CONTAINER GROWN&lt;/td&gt;&lt;td&gt;EACH&lt;/td&gt;&lt;td&gt;0&lt;/td&gt;&lt;td&gt;3&lt;/td&gt;&lt;td&gt;N&lt;/td&gt;&lt;td&gt; &lt;/td&gt;&lt;td&gt;&lt;/td&gt;&lt;/tr&gt;</v>
      </c>
      <c r="Q3197" s="106" t="str">
        <f>IF(PayItems[[#This Row],[Date Added / Modified]]&gt;0,TEXT(PayItems[[#This Row],[Date Added / Modified]],"m/d/yyy"),"")</f>
        <v/>
      </c>
    </row>
    <row r="3198" spans="1:17" x14ac:dyDescent="0.3">
      <c r="A3198" s="6" t="s">
        <v>6785</v>
      </c>
      <c r="B3198" s="6" t="s">
        <v>6786</v>
      </c>
      <c r="C3198" s="6" t="s">
        <v>6</v>
      </c>
      <c r="D3198" s="6" t="s">
        <v>6787</v>
      </c>
      <c r="E3198" s="8" t="s">
        <v>59</v>
      </c>
      <c r="F3198" s="8">
        <v>0</v>
      </c>
      <c r="G3198" s="8">
        <v>3</v>
      </c>
      <c r="H3198" s="6" t="s">
        <v>344</v>
      </c>
      <c r="I3198" s="184" t="s">
        <v>11392</v>
      </c>
      <c r="J3198" s="184" t="s">
        <v>11392</v>
      </c>
      <c r="K3198" s="184" t="s">
        <v>11391</v>
      </c>
      <c r="L3198" s="8">
        <v>14</v>
      </c>
      <c r="M3198" s="116"/>
      <c r="P31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&lt;tr&gt;&lt;td&gt;62618-0550&lt;/td&gt;&lt;td&gt;Robinia neomexicana, New Mexico locust, 20 liter, container grown&lt;/td&gt;&lt;td&gt;Each&lt;/td&gt;&lt;td&gt;ROBINIA NEOMEXICANA, NEW MEXICO LOCUST, 5 GALLON, CONTAINER GROWN&lt;/td&gt;&lt;td&gt;EACH&lt;/td&gt;&lt;td&gt;0&lt;/td&gt;&lt;td&gt;3&lt;/td&gt;&lt;td&gt;N&lt;/td&gt;&lt;td&gt; &lt;/td&gt;&lt;td&gt;&lt;/td&gt;&lt;/tr&gt;</v>
      </c>
      <c r="Q3198" s="106" t="str">
        <f>IF(PayItems[[#This Row],[Date Added / Modified]]&gt;0,TEXT(PayItems[[#This Row],[Date Added / Modified]],"m/d/yyy"),"")</f>
        <v/>
      </c>
    </row>
    <row r="3199" spans="1:17" x14ac:dyDescent="0.3">
      <c r="A3199" s="6" t="s">
        <v>6788</v>
      </c>
      <c r="B3199" s="6" t="s">
        <v>6789</v>
      </c>
      <c r="C3199" s="6" t="s">
        <v>6</v>
      </c>
      <c r="D3199" s="6" t="s">
        <v>6790</v>
      </c>
      <c r="E3199" s="8" t="s">
        <v>59</v>
      </c>
      <c r="F3199" s="8">
        <v>0</v>
      </c>
      <c r="G3199" s="8">
        <v>3</v>
      </c>
      <c r="H3199" s="6" t="s">
        <v>344</v>
      </c>
      <c r="I3199" s="184" t="s">
        <v>11392</v>
      </c>
      <c r="J3199" s="184" t="s">
        <v>11392</v>
      </c>
      <c r="K3199" s="184" t="s">
        <v>11391</v>
      </c>
      <c r="L3199" s="8">
        <v>14</v>
      </c>
      <c r="M3199" s="116"/>
      <c r="P31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&lt;tr&gt;&lt;td&gt;62618-0600&lt;/td&gt;&lt;td&gt;Ribes lobbii, Gummy Gooseberry, 1 gallon&lt;/td&gt;&lt;td&gt;Each&lt;/td&gt;&lt;td&gt;RIBES LOBBII, GUMMY GOOSEBERRY, 1 GALLON&lt;/td&gt;&lt;td&gt;EACH&lt;/td&gt;&lt;td&gt;0&lt;/td&gt;&lt;td&gt;3&lt;/td&gt;&lt;td&gt;N&lt;/td&gt;&lt;td&gt; &lt;/td&gt;&lt;td&gt;&lt;/td&gt;&lt;/tr&gt;</v>
      </c>
      <c r="Q3199" s="106" t="str">
        <f>IF(PayItems[[#This Row],[Date Added / Modified]]&gt;0,TEXT(PayItems[[#This Row],[Date Added / Modified]],"m/d/yyy"),"")</f>
        <v/>
      </c>
    </row>
    <row r="3200" spans="1:17" x14ac:dyDescent="0.3">
      <c r="A3200" s="6" t="s">
        <v>6791</v>
      </c>
      <c r="B3200" s="6" t="s">
        <v>6792</v>
      </c>
      <c r="C3200" s="6" t="s">
        <v>6</v>
      </c>
      <c r="D3200" s="6" t="s">
        <v>6793</v>
      </c>
      <c r="E3200" s="8" t="s">
        <v>59</v>
      </c>
      <c r="F3200" s="8">
        <v>0</v>
      </c>
      <c r="G3200" s="8">
        <v>3</v>
      </c>
      <c r="H3200" s="6" t="s">
        <v>344</v>
      </c>
      <c r="I3200" s="184" t="s">
        <v>11392</v>
      </c>
      <c r="J3200" s="184" t="s">
        <v>11392</v>
      </c>
      <c r="K3200" s="184" t="s">
        <v>11391</v>
      </c>
      <c r="L3200" s="8">
        <v>14</v>
      </c>
      <c r="M3200" s="116"/>
      <c r="P32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&lt;tr&gt;&lt;td&gt;62618-0650&lt;/td&gt;&lt;td&gt;Ribes sanguineum, Redflower Currant, 1 gallon&lt;/td&gt;&lt;td&gt;Each&lt;/td&gt;&lt;td&gt;RIBES SANGUINEUM, REDFLOWER CURRANT, 1 GALLON&lt;/td&gt;&lt;td&gt;EACH&lt;/td&gt;&lt;td&gt;0&lt;/td&gt;&lt;td&gt;3&lt;/td&gt;&lt;td&gt;N&lt;/td&gt;&lt;td&gt; &lt;/td&gt;&lt;td&gt;&lt;/td&gt;&lt;/tr&gt;</v>
      </c>
      <c r="Q3200" s="106" t="str">
        <f>IF(PayItems[[#This Row],[Date Added / Modified]]&gt;0,TEXT(PayItems[[#This Row],[Date Added / Modified]],"m/d/yyy"),"")</f>
        <v/>
      </c>
    </row>
    <row r="3201" spans="1:17" x14ac:dyDescent="0.3">
      <c r="A3201" s="6" t="s">
        <v>6794</v>
      </c>
      <c r="B3201" s="11" t="s">
        <v>6795</v>
      </c>
      <c r="C3201" s="6" t="s">
        <v>6</v>
      </c>
      <c r="D3201" s="6" t="s">
        <v>6796</v>
      </c>
      <c r="E3201" s="8" t="s">
        <v>59</v>
      </c>
      <c r="F3201" s="8">
        <v>0</v>
      </c>
      <c r="G3201" s="8">
        <v>3</v>
      </c>
      <c r="H3201" s="6" t="s">
        <v>344</v>
      </c>
      <c r="I3201" s="184" t="s">
        <v>11392</v>
      </c>
      <c r="J3201" s="184" t="s">
        <v>11392</v>
      </c>
      <c r="K3201" s="184" t="s">
        <v>11391</v>
      </c>
      <c r="L3201" s="8">
        <v>14</v>
      </c>
      <c r="M3201" s="116"/>
      <c r="P32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&lt;tr&gt;&lt;td&gt;62618-0700&lt;/td&gt;&lt;td&gt;Ribes montigenum, gooseberry currant, 300mm to 450mm height, container grown&lt;/td&gt;&lt;td&gt;Each&lt;/td&gt;&lt;td&gt;RIBES MONTIGENUM, GOOSEBERRY CURRANT, 12-INCH TO 18-INCH HEIGHT, CONTAINER GROWN&lt;/td&gt;&lt;td&gt;EACH&lt;/td&gt;&lt;td&gt;0&lt;/td&gt;&lt;td&gt;3&lt;/td&gt;&lt;td&gt;N&lt;/td&gt;&lt;td&gt; &lt;/td&gt;&lt;td&gt;&lt;/td&gt;&lt;/tr&gt;</v>
      </c>
      <c r="Q3201" s="106" t="str">
        <f>IF(PayItems[[#This Row],[Date Added / Modified]]&gt;0,TEXT(PayItems[[#This Row],[Date Added / Modified]],"m/d/yyy"),"")</f>
        <v/>
      </c>
    </row>
    <row r="3202" spans="1:17" x14ac:dyDescent="0.3">
      <c r="A3202" s="6" t="s">
        <v>6797</v>
      </c>
      <c r="B3202" s="11" t="s">
        <v>6798</v>
      </c>
      <c r="C3202" s="6" t="s">
        <v>6</v>
      </c>
      <c r="D3202" s="6" t="s">
        <v>6799</v>
      </c>
      <c r="E3202" s="8" t="s">
        <v>59</v>
      </c>
      <c r="F3202" s="8">
        <v>0</v>
      </c>
      <c r="G3202" s="8">
        <v>3</v>
      </c>
      <c r="H3202" s="6" t="s">
        <v>344</v>
      </c>
      <c r="I3202" s="184" t="s">
        <v>11392</v>
      </c>
      <c r="J3202" s="184" t="s">
        <v>11392</v>
      </c>
      <c r="K3202" s="184" t="s">
        <v>11391</v>
      </c>
      <c r="L3202" s="8">
        <v>14</v>
      </c>
      <c r="M3202" s="116"/>
      <c r="P32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&lt;tr&gt;&lt;td&gt;62618-0800&lt;/td&gt;&lt;td&gt;Rosa woodsii, woods rose, 300mm to 450mm height, container grown&lt;/td&gt;&lt;td&gt;Each&lt;/td&gt;&lt;td&gt;ROSA WOODSII, WOODS ROSE, 12-INCH TO 18-INCH HEIGHT, CONTAINER GROWN&lt;/td&gt;&lt;td&gt;EACH&lt;/td&gt;&lt;td&gt;0&lt;/td&gt;&lt;td&gt;3&lt;/td&gt;&lt;td&gt;N&lt;/td&gt;&lt;td&gt; &lt;/td&gt;&lt;td&gt;&lt;/td&gt;&lt;/tr&gt;</v>
      </c>
      <c r="Q3202" s="106" t="str">
        <f>IF(PayItems[[#This Row],[Date Added / Modified]]&gt;0,TEXT(PayItems[[#This Row],[Date Added / Modified]],"m/d/yyy"),"")</f>
        <v/>
      </c>
    </row>
    <row r="3203" spans="1:17" x14ac:dyDescent="0.3">
      <c r="A3203" s="106" t="s">
        <v>11267</v>
      </c>
      <c r="B3203" s="177" t="s">
        <v>6798</v>
      </c>
      <c r="C3203" s="106" t="s">
        <v>6</v>
      </c>
      <c r="D3203" s="106" t="s">
        <v>11268</v>
      </c>
      <c r="E3203" s="45" t="s">
        <v>59</v>
      </c>
      <c r="F3203" s="45">
        <v>0</v>
      </c>
      <c r="G3203" s="45">
        <v>3</v>
      </c>
      <c r="H3203" s="106" t="s">
        <v>344</v>
      </c>
      <c r="I3203" s="184" t="s">
        <v>11392</v>
      </c>
      <c r="J3203" s="184" t="s">
        <v>11392</v>
      </c>
      <c r="K3203" s="184" t="s">
        <v>11391</v>
      </c>
      <c r="L3203" s="45">
        <v>14</v>
      </c>
      <c r="M3203" s="116">
        <v>44179</v>
      </c>
      <c r="N3203" s="106" t="s">
        <v>9977</v>
      </c>
      <c r="O3203" s="106"/>
      <c r="P3203" s="178"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&lt;tr&gt;&lt;td&gt;62618-0825&lt;/td&gt;&lt;td&gt;Rosa woodsii, woods rose, 300mm to 450mm height, container grown&lt;/td&gt;&lt;td&gt;Each&lt;/td&gt;&lt;td&gt;ROSA WOODSII, WOODS ROSE, 1 GALLON, CONTAINER GROWN&lt;/td&gt;&lt;td&gt;EACH&lt;/td&gt;&lt;td&gt;0&lt;/td&gt;&lt;td&gt;3&lt;/td&gt;&lt;td&gt;N&lt;/td&gt;&lt;td&gt;12/14/2020&lt;/td&gt;&lt;td&gt;&lt;/td&gt;&lt;/tr&gt;</v>
      </c>
      <c r="Q3203" s="106" t="str">
        <f>IF(PayItems[[#This Row],[Date Added / Modified]]&gt;0,TEXT(PayItems[[#This Row],[Date Added / Modified]],"m/d/yyy"),"")</f>
        <v>12/14/2020</v>
      </c>
    </row>
    <row r="3204" spans="1:17" x14ac:dyDescent="0.3">
      <c r="A3204" s="6" t="s">
        <v>6800</v>
      </c>
      <c r="B3204" s="11" t="s">
        <v>10393</v>
      </c>
      <c r="C3204" s="6" t="s">
        <v>6</v>
      </c>
      <c r="D3204" s="6" t="s">
        <v>10668</v>
      </c>
      <c r="E3204" s="8" t="s">
        <v>59</v>
      </c>
      <c r="F3204" s="8">
        <v>0</v>
      </c>
      <c r="G3204" s="8">
        <v>3</v>
      </c>
      <c r="H3204" s="6" t="s">
        <v>344</v>
      </c>
      <c r="I3204" s="184" t="s">
        <v>11392</v>
      </c>
      <c r="J3204" s="184" t="s">
        <v>11392</v>
      </c>
      <c r="K3204" s="184" t="s">
        <v>11391</v>
      </c>
      <c r="L3204" s="8">
        <v>14</v>
      </c>
      <c r="M3204" s="116"/>
      <c r="P32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&lt;tr&gt;&lt;td&gt;62618-0900&lt;/td&gt;&lt;td&gt;Rubus idaeus, american red raspberry, 300mm to 450mm height, container grown&lt;/td&gt;&lt;td&gt;Each&lt;/td&gt;&lt;td&gt;RUBUS IDAEUS, AMERICAN RED RASPBERRY, 12-INCH TO 18-INCH HEIGHT, CONTAINER GROWN&lt;/td&gt;&lt;td&gt;EACH&lt;/td&gt;&lt;td&gt;0&lt;/td&gt;&lt;td&gt;3&lt;/td&gt;&lt;td&gt;N&lt;/td&gt;&lt;td&gt; &lt;/td&gt;&lt;td&gt;&lt;/td&gt;&lt;/tr&gt;</v>
      </c>
      <c r="Q3204" s="106" t="str">
        <f>IF(PayItems[[#This Row],[Date Added / Modified]]&gt;0,TEXT(PayItems[[#This Row],[Date Added / Modified]],"m/d/yyy"),"")</f>
        <v/>
      </c>
    </row>
    <row r="3205" spans="1:17" x14ac:dyDescent="0.3">
      <c r="A3205" s="106" t="s">
        <v>11273</v>
      </c>
      <c r="B3205" s="106" t="s">
        <v>11293</v>
      </c>
      <c r="C3205" s="106" t="s">
        <v>6</v>
      </c>
      <c r="D3205" s="106" t="s">
        <v>11274</v>
      </c>
      <c r="E3205" s="45" t="s">
        <v>59</v>
      </c>
      <c r="F3205" s="45">
        <v>0</v>
      </c>
      <c r="G3205" s="45">
        <v>3</v>
      </c>
      <c r="H3205" s="106" t="s">
        <v>344</v>
      </c>
      <c r="I3205" s="184" t="s">
        <v>11392</v>
      </c>
      <c r="J3205" s="184" t="s">
        <v>11392</v>
      </c>
      <c r="K3205" s="184" t="s">
        <v>11391</v>
      </c>
      <c r="L3205" s="45">
        <v>14</v>
      </c>
      <c r="M3205" s="116">
        <v>44179</v>
      </c>
      <c r="N3205" s="106" t="s">
        <v>9977</v>
      </c>
      <c r="O3205" s="106"/>
      <c r="P3205"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&lt;tr&gt;&lt;td&gt;62618-0950&lt;/td&gt;&lt;td&gt;Ribes cereum, wax current, 4 liter, container grown&lt;/td&gt;&lt;td&gt;Each&lt;/td&gt;&lt;td&gt;RIBES CEREUM, WAX CURRANT, 1 GALLON, CONTAINER GROWN&lt;/td&gt;&lt;td&gt;EACH&lt;/td&gt;&lt;td&gt;0&lt;/td&gt;&lt;td&gt;3&lt;/td&gt;&lt;td&gt;N&lt;/td&gt;&lt;td&gt;12/14/2020&lt;/td&gt;&lt;td&gt;&lt;/td&gt;&lt;/tr&gt;</v>
      </c>
      <c r="Q3205" s="176" t="str">
        <f>IF(PayItems[[#This Row],[Date Added / Modified]]&gt;0,TEXT(PayItems[[#This Row],[Date Added / Modified]],"m/d/yyy"),"")</f>
        <v>12/14/2020</v>
      </c>
    </row>
    <row r="3206" spans="1:17" s="106" customFormat="1" x14ac:dyDescent="0.3">
      <c r="A3206" s="6" t="s">
        <v>6801</v>
      </c>
      <c r="B3206" s="8" t="s">
        <v>6802</v>
      </c>
      <c r="C3206" s="6" t="s">
        <v>6</v>
      </c>
      <c r="D3206" s="8" t="s">
        <v>6803</v>
      </c>
      <c r="E3206" s="8" t="s">
        <v>59</v>
      </c>
      <c r="F3206" s="8">
        <v>0</v>
      </c>
      <c r="G3206" s="8">
        <v>3</v>
      </c>
      <c r="H3206" s="6" t="s">
        <v>344</v>
      </c>
      <c r="I3206" s="184" t="s">
        <v>11392</v>
      </c>
      <c r="J3206" s="184" t="s">
        <v>11392</v>
      </c>
      <c r="K3206" s="184" t="s">
        <v>11391</v>
      </c>
      <c r="L3206" s="8">
        <v>14</v>
      </c>
      <c r="M3206" s="116"/>
      <c r="N3206" s="6"/>
      <c r="O3206" s="6"/>
      <c r="P32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&lt;tr&gt;&lt;td&gt;62619-0100&lt;/td&gt;&lt;td&gt;Sabal Palmetto, cabbage palm, 3000mm - 3600mm height, balled and burlapped&lt;/td&gt;&lt;td&gt;Each&lt;/td&gt;&lt;td&gt;SABAL PALMETTO, CABBAGE PALM, 10 FEET TO 12 FEET HEIGHT, BALLED AND BURLAPPED&lt;/td&gt;&lt;td&gt;EACH&lt;/td&gt;&lt;td&gt;0&lt;/td&gt;&lt;td&gt;3&lt;/td&gt;&lt;td&gt;N&lt;/td&gt;&lt;td&gt; &lt;/td&gt;&lt;td&gt;&lt;/td&gt;&lt;/tr&gt;</v>
      </c>
      <c r="Q3206" s="106" t="str">
        <f>IF(PayItems[[#This Row],[Date Added / Modified]]&gt;0,TEXT(PayItems[[#This Row],[Date Added / Modified]],"m/d/yyy"),"")</f>
        <v/>
      </c>
    </row>
    <row r="3207" spans="1:17" s="106" customFormat="1" x14ac:dyDescent="0.3">
      <c r="A3207" s="6" t="s">
        <v>6804</v>
      </c>
      <c r="B3207" s="8" t="s">
        <v>6805</v>
      </c>
      <c r="C3207" s="6" t="s">
        <v>6</v>
      </c>
      <c r="D3207" s="8" t="s">
        <v>6806</v>
      </c>
      <c r="E3207" s="8" t="s">
        <v>59</v>
      </c>
      <c r="F3207" s="8">
        <v>0</v>
      </c>
      <c r="G3207" s="8">
        <v>3</v>
      </c>
      <c r="H3207" s="6" t="s">
        <v>344</v>
      </c>
      <c r="I3207" s="184" t="s">
        <v>11392</v>
      </c>
      <c r="J3207" s="184" t="s">
        <v>11392</v>
      </c>
      <c r="K3207" s="184" t="s">
        <v>11391</v>
      </c>
      <c r="L3207" s="8">
        <v>14</v>
      </c>
      <c r="M3207" s="116"/>
      <c r="N3207" s="6"/>
      <c r="O3207" s="6"/>
      <c r="P32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&lt;tr&gt;&lt;td&gt;62619-0200&lt;/td&gt;&lt;td&gt;Salix babylonica, weeping willow, 35mm - 50mm caliper, balled and burlapped&lt;/td&gt;&lt;td&gt;Each&lt;/td&gt;&lt;td&gt;SALIX BABYLONICA, WEEPING WILLOW, 1 1/2-INCH TO 2-INCH CALIPER, BALLED AND BURLAPPED&lt;/td&gt;&lt;td&gt;EACH&lt;/td&gt;&lt;td&gt;0&lt;/td&gt;&lt;td&gt;3&lt;/td&gt;&lt;td&gt;N&lt;/td&gt;&lt;td&gt; &lt;/td&gt;&lt;td&gt;&lt;/td&gt;&lt;/tr&gt;</v>
      </c>
      <c r="Q3207" s="106" t="str">
        <f>IF(PayItems[[#This Row],[Date Added / Modified]]&gt;0,TEXT(PayItems[[#This Row],[Date Added / Modified]],"m/d/yyy"),"")</f>
        <v/>
      </c>
    </row>
    <row r="3208" spans="1:17" x14ac:dyDescent="0.3">
      <c r="A3208" s="6" t="s">
        <v>6807</v>
      </c>
      <c r="B3208" s="8" t="s">
        <v>6808</v>
      </c>
      <c r="C3208" s="6" t="s">
        <v>6</v>
      </c>
      <c r="D3208" s="8" t="s">
        <v>6809</v>
      </c>
      <c r="E3208" s="8" t="s">
        <v>59</v>
      </c>
      <c r="F3208" s="8">
        <v>0</v>
      </c>
      <c r="G3208" s="8">
        <v>3</v>
      </c>
      <c r="H3208" s="6" t="s">
        <v>344</v>
      </c>
      <c r="I3208" s="184" t="s">
        <v>11392</v>
      </c>
      <c r="J3208" s="184" t="s">
        <v>11392</v>
      </c>
      <c r="K3208" s="184" t="s">
        <v>11391</v>
      </c>
      <c r="L3208" s="8">
        <v>14</v>
      </c>
      <c r="M3208" s="116"/>
      <c r="P32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&lt;tr&gt;&lt;td&gt;62619-0220&lt;/td&gt;&lt;td&gt;Salix interior, sandbar willow, 8 liter, container grown&lt;/td&gt;&lt;td&gt;Each&lt;/td&gt;&lt;td&gt;SALIX INTERIOR, SANDBAR WILLOW, 2 GALLON, CONTAINER GROWN&lt;/td&gt;&lt;td&gt;EACH&lt;/td&gt;&lt;td&gt;0&lt;/td&gt;&lt;td&gt;3&lt;/td&gt;&lt;td&gt;N&lt;/td&gt;&lt;td&gt; &lt;/td&gt;&lt;td&gt;&lt;/td&gt;&lt;/tr&gt;</v>
      </c>
      <c r="Q3208" s="106" t="str">
        <f>IF(PayItems[[#This Row],[Date Added / Modified]]&gt;0,TEXT(PayItems[[#This Row],[Date Added / Modified]],"m/d/yyy"),"")</f>
        <v/>
      </c>
    </row>
    <row r="3209" spans="1:17" x14ac:dyDescent="0.3">
      <c r="A3209" s="6" t="s">
        <v>6810</v>
      </c>
      <c r="B3209" s="8" t="s">
        <v>6811</v>
      </c>
      <c r="C3209" s="6" t="s">
        <v>6</v>
      </c>
      <c r="D3209" s="45" t="s">
        <v>6812</v>
      </c>
      <c r="E3209" s="8" t="s">
        <v>59</v>
      </c>
      <c r="F3209" s="8">
        <v>0</v>
      </c>
      <c r="G3209" s="8">
        <v>3</v>
      </c>
      <c r="H3209" s="6" t="s">
        <v>344</v>
      </c>
      <c r="I3209" s="184" t="s">
        <v>11392</v>
      </c>
      <c r="J3209" s="184" t="s">
        <v>11392</v>
      </c>
      <c r="K3209" s="184" t="s">
        <v>11391</v>
      </c>
      <c r="L3209" s="8">
        <v>14</v>
      </c>
      <c r="M3209" s="116"/>
      <c r="P32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&lt;tr&gt;&lt;td&gt;62619-0250&lt;/td&gt;&lt;td&gt;Spirea vanhouttei, vanhoutte spirea, 450mm - 600mm height, container grown&lt;/td&gt;&lt;td&gt;Each&lt;/td&gt;&lt;td&gt;SPIREA VANHOUTTEI, VANHOUTTE SPIREA, 18-INCH TO 24-INCH HEIGHT, CONTAINER GROWN&lt;/td&gt;&lt;td&gt;EACH&lt;/td&gt;&lt;td&gt;0&lt;/td&gt;&lt;td&gt;3&lt;/td&gt;&lt;td&gt;N&lt;/td&gt;&lt;td&gt; &lt;/td&gt;&lt;td&gt;&lt;/td&gt;&lt;/tr&gt;</v>
      </c>
      <c r="Q3209" s="106" t="str">
        <f>IF(PayItems[[#This Row],[Date Added / Modified]]&gt;0,TEXT(PayItems[[#This Row],[Date Added / Modified]],"m/d/yyy"),"")</f>
        <v/>
      </c>
    </row>
    <row r="3210" spans="1:17" x14ac:dyDescent="0.3">
      <c r="A3210" s="6" t="s">
        <v>6813</v>
      </c>
      <c r="B3210" s="8" t="s">
        <v>6814</v>
      </c>
      <c r="C3210" s="6" t="s">
        <v>6</v>
      </c>
      <c r="D3210" s="8" t="s">
        <v>6815</v>
      </c>
      <c r="E3210" s="8" t="s">
        <v>59</v>
      </c>
      <c r="F3210" s="8">
        <v>0</v>
      </c>
      <c r="G3210" s="8">
        <v>3</v>
      </c>
      <c r="H3210" s="6" t="s">
        <v>344</v>
      </c>
      <c r="I3210" s="184" t="s">
        <v>11392</v>
      </c>
      <c r="J3210" s="184" t="s">
        <v>11392</v>
      </c>
      <c r="K3210" s="184" t="s">
        <v>11391</v>
      </c>
      <c r="L3210" s="8">
        <v>14</v>
      </c>
      <c r="M3210" s="116"/>
      <c r="P32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&lt;tr&gt;&lt;td&gt;62619-0290&lt;/td&gt;&lt;td&gt;Salix nigra, black willow, 20mm - 35mm caliper, container grown&lt;/td&gt;&lt;td&gt;Each&lt;/td&gt;&lt;td&gt;SALIX NIGRA, BLACK WILLOW, 1-INCH TO 1 1/2-INCH CALIPER, CONTAINER GROWN&lt;/td&gt;&lt;td&gt;EACH&lt;/td&gt;&lt;td&gt;0&lt;/td&gt;&lt;td&gt;3&lt;/td&gt;&lt;td&gt;N&lt;/td&gt;&lt;td&gt; &lt;/td&gt;&lt;td&gt;&lt;/td&gt;&lt;/tr&gt;</v>
      </c>
      <c r="Q3210" s="106" t="str">
        <f>IF(PayItems[[#This Row],[Date Added / Modified]]&gt;0,TEXT(PayItems[[#This Row],[Date Added / Modified]],"m/d/yyy"),"")</f>
        <v/>
      </c>
    </row>
    <row r="3211" spans="1:17" x14ac:dyDescent="0.3">
      <c r="A3211" s="6" t="s">
        <v>6816</v>
      </c>
      <c r="B3211" s="8" t="s">
        <v>6817</v>
      </c>
      <c r="C3211" s="6" t="s">
        <v>6</v>
      </c>
      <c r="D3211" s="8" t="s">
        <v>6818</v>
      </c>
      <c r="E3211" s="8" t="s">
        <v>59</v>
      </c>
      <c r="F3211" s="8">
        <v>0</v>
      </c>
      <c r="G3211" s="8">
        <v>3</v>
      </c>
      <c r="H3211" s="6" t="s">
        <v>344</v>
      </c>
      <c r="I3211" s="184" t="s">
        <v>11392</v>
      </c>
      <c r="J3211" s="184" t="s">
        <v>11392</v>
      </c>
      <c r="K3211" s="184" t="s">
        <v>11391</v>
      </c>
      <c r="L3211" s="8">
        <v>14</v>
      </c>
      <c r="M3211" s="116"/>
      <c r="P32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&lt;tr&gt;&lt;td&gt;62619-0300&lt;/td&gt;&lt;td&gt;Salix nigra, black willow, 65mm - 80mm caliper, container grown&lt;/td&gt;&lt;td&gt;Each&lt;/td&gt;&lt;td&gt;SALIX NIGRA, BLACK WILLOW, 2 1/2-INCH TO 3 1/2-INCH CALIPER, CONTAINER GROWN&lt;/td&gt;&lt;td&gt;EACH&lt;/td&gt;&lt;td&gt;0&lt;/td&gt;&lt;td&gt;3&lt;/td&gt;&lt;td&gt;N&lt;/td&gt;&lt;td&gt; &lt;/td&gt;&lt;td&gt;&lt;/td&gt;&lt;/tr&gt;</v>
      </c>
      <c r="Q3211" s="106" t="str">
        <f>IF(PayItems[[#This Row],[Date Added / Modified]]&gt;0,TEXT(PayItems[[#This Row],[Date Added / Modified]],"m/d/yyy"),"")</f>
        <v/>
      </c>
    </row>
    <row r="3212" spans="1:17" x14ac:dyDescent="0.3">
      <c r="A3212" s="6" t="s">
        <v>6819</v>
      </c>
      <c r="B3212" s="8" t="s">
        <v>6820</v>
      </c>
      <c r="C3212" s="6" t="s">
        <v>6</v>
      </c>
      <c r="D3212" s="8" t="s">
        <v>6821</v>
      </c>
      <c r="E3212" s="8" t="s">
        <v>59</v>
      </c>
      <c r="F3212" s="8">
        <v>0</v>
      </c>
      <c r="G3212" s="8">
        <v>3</v>
      </c>
      <c r="H3212" s="6" t="s">
        <v>344</v>
      </c>
      <c r="I3212" s="184" t="s">
        <v>11392</v>
      </c>
      <c r="J3212" s="184" t="s">
        <v>11392</v>
      </c>
      <c r="K3212" s="184" t="s">
        <v>11391</v>
      </c>
      <c r="L3212" s="8">
        <v>14</v>
      </c>
      <c r="M3212" s="116"/>
      <c r="P32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&lt;tr&gt;&lt;td&gt;62619-0350&lt;/td&gt;&lt;td&gt;Salix lucida, shinning willow, 600mm - 750mm height, container grown&lt;/td&gt;&lt;td&gt;Each&lt;/td&gt;&lt;td&gt;SALIX LUCIDA, SHINNING WILLOW, 24-INCH TO 30-INCH HEIGHT, CONTAINER GROWN&lt;/td&gt;&lt;td&gt;EACH&lt;/td&gt;&lt;td&gt;0&lt;/td&gt;&lt;td&gt;3&lt;/td&gt;&lt;td&gt;N&lt;/td&gt;&lt;td&gt; &lt;/td&gt;&lt;td&gt;&lt;/td&gt;&lt;/tr&gt;</v>
      </c>
      <c r="Q3212" s="106" t="str">
        <f>IF(PayItems[[#This Row],[Date Added / Modified]]&gt;0,TEXT(PayItems[[#This Row],[Date Added / Modified]],"m/d/yyy"),"")</f>
        <v/>
      </c>
    </row>
    <row r="3213" spans="1:17" x14ac:dyDescent="0.3">
      <c r="A3213" s="6" t="s">
        <v>6822</v>
      </c>
      <c r="B3213" s="8" t="s">
        <v>6823</v>
      </c>
      <c r="C3213" s="6" t="s">
        <v>6</v>
      </c>
      <c r="D3213" s="45" t="s">
        <v>6824</v>
      </c>
      <c r="E3213" s="8" t="s">
        <v>59</v>
      </c>
      <c r="F3213" s="8">
        <v>0</v>
      </c>
      <c r="G3213" s="8">
        <v>3</v>
      </c>
      <c r="H3213" s="6" t="s">
        <v>344</v>
      </c>
      <c r="I3213" s="184" t="s">
        <v>11392</v>
      </c>
      <c r="J3213" s="184" t="s">
        <v>11392</v>
      </c>
      <c r="K3213" s="184" t="s">
        <v>11391</v>
      </c>
      <c r="L3213" s="8">
        <v>14</v>
      </c>
      <c r="M3213" s="116"/>
      <c r="P32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&lt;tr&gt;&lt;td&gt;62619-0360&lt;/td&gt;&lt;td&gt;Salix scouleriana, scouler's willow, 8 liter, container grown&lt;/td&gt;&lt;td&gt;Each&lt;/td&gt;&lt;td&gt;SALIX SCOULERIANA, SCOULER'S WILLOW, 2 GALLON, CONTAINER GROWN&lt;/td&gt;&lt;td&gt;EACH&lt;/td&gt;&lt;td&gt;0&lt;/td&gt;&lt;td&gt;3&lt;/td&gt;&lt;td&gt;N&lt;/td&gt;&lt;td&gt; &lt;/td&gt;&lt;td&gt;&lt;/td&gt;&lt;/tr&gt;</v>
      </c>
      <c r="Q3213" s="106" t="str">
        <f>IF(PayItems[[#This Row],[Date Added / Modified]]&gt;0,TEXT(PayItems[[#This Row],[Date Added / Modified]],"m/d/yyy"),"")</f>
        <v/>
      </c>
    </row>
    <row r="3214" spans="1:17" x14ac:dyDescent="0.3">
      <c r="A3214" s="6" t="s">
        <v>6825</v>
      </c>
      <c r="B3214" s="8" t="s">
        <v>6826</v>
      </c>
      <c r="C3214" s="6" t="s">
        <v>6</v>
      </c>
      <c r="D3214" s="8" t="s">
        <v>6827</v>
      </c>
      <c r="E3214" s="8" t="s">
        <v>59</v>
      </c>
      <c r="F3214" s="8">
        <v>0</v>
      </c>
      <c r="G3214" s="8">
        <v>3</v>
      </c>
      <c r="H3214" s="6" t="s">
        <v>344</v>
      </c>
      <c r="I3214" s="184" t="s">
        <v>11392</v>
      </c>
      <c r="J3214" s="184" t="s">
        <v>11392</v>
      </c>
      <c r="K3214" s="184" t="s">
        <v>11391</v>
      </c>
      <c r="L3214" s="8">
        <v>14</v>
      </c>
      <c r="M3214" s="116"/>
      <c r="P32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&lt;tr&gt;&lt;td&gt;62619-0400&lt;/td&gt;&lt;td&gt;Symphoricarpos orbiculatus, Coralberry, 600mm - 750mm height, container grown&lt;/td&gt;&lt;td&gt;Each&lt;/td&gt;&lt;td&gt;SYMPHORICARPOS ORBICULATUS, CORALBERRY, 24-INCH TO 30-INCH HEIGHT, CONTAINER GROWN&lt;/td&gt;&lt;td&gt;EACH&lt;/td&gt;&lt;td&gt;0&lt;/td&gt;&lt;td&gt;3&lt;/td&gt;&lt;td&gt;N&lt;/td&gt;&lt;td&gt; &lt;/td&gt;&lt;td&gt;&lt;/td&gt;&lt;/tr&gt;</v>
      </c>
      <c r="Q3214" s="106" t="str">
        <f>IF(PayItems[[#This Row],[Date Added / Modified]]&gt;0,TEXT(PayItems[[#This Row],[Date Added / Modified]],"m/d/yyy"),"")</f>
        <v/>
      </c>
    </row>
    <row r="3215" spans="1:17" x14ac:dyDescent="0.3">
      <c r="A3215" s="6" t="s">
        <v>6828</v>
      </c>
      <c r="B3215" s="6" t="s">
        <v>6829</v>
      </c>
      <c r="C3215" s="8" t="s">
        <v>6</v>
      </c>
      <c r="D3215" s="6" t="s">
        <v>6830</v>
      </c>
      <c r="E3215" s="8" t="s">
        <v>59</v>
      </c>
      <c r="F3215" s="8">
        <v>0</v>
      </c>
      <c r="G3215" s="8">
        <v>3</v>
      </c>
      <c r="H3215" s="6" t="s">
        <v>344</v>
      </c>
      <c r="I3215" s="184" t="s">
        <v>11392</v>
      </c>
      <c r="J3215" s="184" t="s">
        <v>11392</v>
      </c>
      <c r="K3215" s="184" t="s">
        <v>11391</v>
      </c>
      <c r="L3215" s="8">
        <v>14</v>
      </c>
      <c r="M3215" s="116"/>
      <c r="P32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&lt;tr&gt;&lt;td&gt;62619-0450&lt;/td&gt;&lt;td&gt;Salix exigua, coyote willow, 300mm - 450mm height, container grown&lt;/td&gt;&lt;td&gt;Each&lt;/td&gt;&lt;td&gt;SALIX EXIGUA, COYOTE WILLOW, 12-INCH TO 18-INCH, CONTAINER GROWN&lt;/td&gt;&lt;td&gt;EACH&lt;/td&gt;&lt;td&gt;0&lt;/td&gt;&lt;td&gt;3&lt;/td&gt;&lt;td&gt;N&lt;/td&gt;&lt;td&gt; &lt;/td&gt;&lt;td&gt;&lt;/td&gt;&lt;/tr&gt;</v>
      </c>
      <c r="Q3215" s="106" t="str">
        <f>IF(PayItems[[#This Row],[Date Added / Modified]]&gt;0,TEXT(PayItems[[#This Row],[Date Added / Modified]],"m/d/yyy"),"")</f>
        <v/>
      </c>
    </row>
    <row r="3216" spans="1:17" x14ac:dyDescent="0.3">
      <c r="A3216" s="6" t="s">
        <v>6831</v>
      </c>
      <c r="B3216" s="6" t="s">
        <v>6832</v>
      </c>
      <c r="C3216" s="8" t="s">
        <v>6</v>
      </c>
      <c r="D3216" s="6" t="s">
        <v>6833</v>
      </c>
      <c r="E3216" s="8" t="s">
        <v>59</v>
      </c>
      <c r="F3216" s="8">
        <v>0</v>
      </c>
      <c r="G3216" s="8">
        <v>3</v>
      </c>
      <c r="H3216" s="6" t="s">
        <v>344</v>
      </c>
      <c r="I3216" s="184" t="s">
        <v>11392</v>
      </c>
      <c r="J3216" s="184" t="s">
        <v>11392</v>
      </c>
      <c r="K3216" s="184" t="s">
        <v>11391</v>
      </c>
      <c r="L3216" s="8">
        <v>14</v>
      </c>
      <c r="M3216" s="116"/>
      <c r="P32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&lt;tr&gt;&lt;td&gt;62619-0500&lt;/td&gt;&lt;td&gt;Symphoricarpos albus, Common Snowberry, 1 gallon&lt;/td&gt;&lt;td&gt;Each&lt;/td&gt;&lt;td&gt;SYMPHORICARPOS ALBUS, COMMON SNOWBERRY, 1 GALLON&lt;/td&gt;&lt;td&gt;EACH&lt;/td&gt;&lt;td&gt;0&lt;/td&gt;&lt;td&gt;3&lt;/td&gt;&lt;td&gt;N&lt;/td&gt;&lt;td&gt; &lt;/td&gt;&lt;td&gt;&lt;/td&gt;&lt;/tr&gt;</v>
      </c>
      <c r="Q3216" s="106" t="str">
        <f>IF(PayItems[[#This Row],[Date Added / Modified]]&gt;0,TEXT(PayItems[[#This Row],[Date Added / Modified]],"m/d/yyy"),"")</f>
        <v/>
      </c>
    </row>
    <row r="3217" spans="1:17" x14ac:dyDescent="0.3">
      <c r="A3217" s="6" t="s">
        <v>6834</v>
      </c>
      <c r="B3217" s="11" t="s">
        <v>6835</v>
      </c>
      <c r="C3217" s="8" t="s">
        <v>6</v>
      </c>
      <c r="D3217" s="6" t="s">
        <v>6836</v>
      </c>
      <c r="E3217" s="8" t="s">
        <v>59</v>
      </c>
      <c r="F3217" s="8">
        <v>0</v>
      </c>
      <c r="G3217" s="8">
        <v>3</v>
      </c>
      <c r="H3217" s="6" t="s">
        <v>344</v>
      </c>
      <c r="I3217" s="184" t="s">
        <v>11392</v>
      </c>
      <c r="J3217" s="184" t="s">
        <v>11392</v>
      </c>
      <c r="K3217" s="184" t="s">
        <v>11391</v>
      </c>
      <c r="L3217" s="8">
        <v>14</v>
      </c>
      <c r="M3217" s="116"/>
      <c r="P32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&lt;tr&gt;&lt;td&gt;62619-0600&lt;/td&gt;&lt;td&gt;Symphoricarpos oreophilus, mountain snowberry, 300mm to 450mm height, container grown&lt;/td&gt;&lt;td&gt;Each&lt;/td&gt;&lt;td&gt;SYMPHORICARPOS OREOPHILUS, MOUNTAIN SNOWBERRY, 12-INCH TO 18-INCH HEIGHT, CONTAINER GROWN&lt;/td&gt;&lt;td&gt;EACH&lt;/td&gt;&lt;td&gt;0&lt;/td&gt;&lt;td&gt;3&lt;/td&gt;&lt;td&gt;N&lt;/td&gt;&lt;td&gt; &lt;/td&gt;&lt;td&gt;&lt;/td&gt;&lt;/tr&gt;</v>
      </c>
      <c r="Q3217" s="106" t="str">
        <f>IF(PayItems[[#This Row],[Date Added / Modified]]&gt;0,TEXT(PayItems[[#This Row],[Date Added / Modified]],"m/d/yyy"),"")</f>
        <v/>
      </c>
    </row>
    <row r="3218" spans="1:17" x14ac:dyDescent="0.3">
      <c r="A3218" s="6" t="s">
        <v>6837</v>
      </c>
      <c r="B3218" s="11" t="s">
        <v>6838</v>
      </c>
      <c r="C3218" s="8" t="s">
        <v>6</v>
      </c>
      <c r="D3218" s="106" t="s">
        <v>6839</v>
      </c>
      <c r="E3218" s="8" t="s">
        <v>59</v>
      </c>
      <c r="F3218" s="8">
        <v>0</v>
      </c>
      <c r="G3218" s="8">
        <v>3</v>
      </c>
      <c r="H3218" s="6" t="s">
        <v>344</v>
      </c>
      <c r="I3218" s="184" t="s">
        <v>11392</v>
      </c>
      <c r="J3218" s="184" t="s">
        <v>11392</v>
      </c>
      <c r="K3218" s="184" t="s">
        <v>11391</v>
      </c>
      <c r="L3218" s="8">
        <v>14</v>
      </c>
      <c r="M3218" s="116"/>
      <c r="P32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&lt;tr&gt;&lt;td&gt;62619-0650&lt;/td&gt;&lt;td&gt;Sambucus nigra caerulea, blue elderberry, 8 liter, container grown&lt;/td&gt;&lt;td&gt;Each&lt;/td&gt;&lt;td&gt;SAMBUCUS NIGRA CAERULEA, BLUE ELDERBERRY, 2 GALLON, CONTAINER GROWN&lt;/td&gt;&lt;td&gt;EACH&lt;/td&gt;&lt;td&gt;0&lt;/td&gt;&lt;td&gt;3&lt;/td&gt;&lt;td&gt;N&lt;/td&gt;&lt;td&gt; &lt;/td&gt;&lt;td&gt;&lt;/td&gt;&lt;/tr&gt;</v>
      </c>
      <c r="Q3218" s="106" t="str">
        <f>IF(PayItems[[#This Row],[Date Added / Modified]]&gt;0,TEXT(PayItems[[#This Row],[Date Added / Modified]],"m/d/yyy"),"")</f>
        <v/>
      </c>
    </row>
    <row r="3219" spans="1:17" s="88" customFormat="1" x14ac:dyDescent="0.3">
      <c r="A3219" s="106" t="s">
        <v>11269</v>
      </c>
      <c r="B3219" s="106" t="s">
        <v>11294</v>
      </c>
      <c r="C3219" s="106" t="s">
        <v>6</v>
      </c>
      <c r="D3219" s="106" t="s">
        <v>11270</v>
      </c>
      <c r="E3219" s="45" t="s">
        <v>59</v>
      </c>
      <c r="F3219" s="45">
        <v>0</v>
      </c>
      <c r="G3219" s="45">
        <v>3</v>
      </c>
      <c r="H3219" s="106" t="s">
        <v>344</v>
      </c>
      <c r="I3219" s="184" t="s">
        <v>11392</v>
      </c>
      <c r="J3219" s="184" t="s">
        <v>11392</v>
      </c>
      <c r="K3219" s="184" t="s">
        <v>11391</v>
      </c>
      <c r="L3219" s="45">
        <v>14</v>
      </c>
      <c r="M3219" s="116">
        <v>44179</v>
      </c>
      <c r="N3219" s="106" t="s">
        <v>9977</v>
      </c>
      <c r="O3219" s="106"/>
      <c r="P3219"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&lt;tr&gt;&lt;td&gt;62619-0700&lt;/td&gt;&lt;td&gt;Spirea splendens, rose meadowsweet, 4 liter, container grown&lt;/td&gt;&lt;td&gt;Each&lt;/td&gt;&lt;td&gt;SPIREA SPLENDENS, ROSE MEADOWSWEET, 1 GALLON, CONTAINER GROWN&lt;/td&gt;&lt;td&gt;EACH&lt;/td&gt;&lt;td&gt;0&lt;/td&gt;&lt;td&gt;3&lt;/td&gt;&lt;td&gt;N&lt;/td&gt;&lt;td&gt;12/14/2020&lt;/td&gt;&lt;td&gt;&lt;/td&gt;&lt;/tr&gt;</v>
      </c>
      <c r="Q3219" s="176" t="str">
        <f>IF(PayItems[[#This Row],[Date Added / Modified]]&gt;0,TEXT(PayItems[[#This Row],[Date Added / Modified]],"m/d/yyy"),"")</f>
        <v>12/14/2020</v>
      </c>
    </row>
    <row r="3220" spans="1:17" x14ac:dyDescent="0.3">
      <c r="A3220" s="106" t="s">
        <v>11275</v>
      </c>
      <c r="B3220" s="106" t="s">
        <v>11295</v>
      </c>
      <c r="C3220" s="106" t="s">
        <v>6</v>
      </c>
      <c r="D3220" s="106" t="s">
        <v>11276</v>
      </c>
      <c r="E3220" s="45" t="s">
        <v>59</v>
      </c>
      <c r="F3220" s="45">
        <v>0</v>
      </c>
      <c r="G3220" s="45">
        <v>3</v>
      </c>
      <c r="H3220" s="106" t="s">
        <v>344</v>
      </c>
      <c r="I3220" s="184" t="s">
        <v>11392</v>
      </c>
      <c r="J3220" s="184" t="s">
        <v>11392</v>
      </c>
      <c r="K3220" s="184" t="s">
        <v>11391</v>
      </c>
      <c r="L3220" s="45">
        <v>14</v>
      </c>
      <c r="M3220" s="116">
        <v>44179</v>
      </c>
      <c r="N3220" s="106" t="s">
        <v>9977</v>
      </c>
      <c r="O3220" s="106"/>
      <c r="P3220"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&lt;tr&gt;&lt;td&gt;62619-0750&lt;/td&gt;&lt;td&gt;Symphoricarpos, creeping snowberry, 4 liter, container grown&lt;/td&gt;&lt;td&gt;Each&lt;/td&gt;&lt;td&gt;SYMPHORICARPOS, CREEPING SNOWBERRY, 1 GALLON, CONTAINER GROWN&lt;/td&gt;&lt;td&gt;EACH&lt;/td&gt;&lt;td&gt;0&lt;/td&gt;&lt;td&gt;3&lt;/td&gt;&lt;td&gt;N&lt;/td&gt;&lt;td&gt;12/14/2020&lt;/td&gt;&lt;td&gt;&lt;/td&gt;&lt;/tr&gt;</v>
      </c>
      <c r="Q3220" s="176" t="str">
        <f>IF(PayItems[[#This Row],[Date Added / Modified]]&gt;0,TEXT(PayItems[[#This Row],[Date Added / Modified]],"m/d/yyy"),"")</f>
        <v>12/14/2020</v>
      </c>
    </row>
    <row r="3221" spans="1:17" x14ac:dyDescent="0.3">
      <c r="A3221" s="106" t="s">
        <v>11407</v>
      </c>
      <c r="B3221" s="104" t="s">
        <v>11408</v>
      </c>
      <c r="C3221" s="106" t="s">
        <v>6</v>
      </c>
      <c r="D3221" s="104" t="s">
        <v>11409</v>
      </c>
      <c r="E3221" s="45" t="s">
        <v>59</v>
      </c>
      <c r="F3221" s="188">
        <v>0</v>
      </c>
      <c r="G3221" s="188">
        <v>3</v>
      </c>
      <c r="H3221" s="106" t="s">
        <v>344</v>
      </c>
      <c r="I3221" s="185" t="s">
        <v>11392</v>
      </c>
      <c r="J3221" s="185" t="s">
        <v>11392</v>
      </c>
      <c r="K3221" s="185" t="s">
        <v>11391</v>
      </c>
      <c r="L3221" s="188">
        <v>14</v>
      </c>
      <c r="M3221" s="116">
        <v>45048</v>
      </c>
      <c r="N3221" s="106" t="s">
        <v>9962</v>
      </c>
      <c r="O3221" s="187"/>
      <c r="P322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&lt;tr&gt;&lt;td&gt;62621-0050&lt;/td&gt;&lt;td&gt;Ulmus americana (valley forge), american elm, 50mm - 65mm caliper, balled and burlapped&lt;/td&gt;&lt;td&gt;Each&lt;/td&gt;&lt;td&gt;ULMUS AMERICANA (VALLEY FORGE), AMERICAN ELM, 2-INCH TO 2 1/2-INCH CALIPER, BALLED AND BURLAPPED&lt;/td&gt;&lt;td&gt;EACH&lt;/td&gt;&lt;td&gt;0&lt;/td&gt;&lt;td&gt;3&lt;/td&gt;&lt;td&gt;N&lt;/td&gt;&lt;td&gt;5/2/2023&lt;/td&gt;&lt;td&gt;&lt;/td&gt;&lt;/tr&gt;</v>
      </c>
      <c r="Q3221" s="189" t="str">
        <f>IF(PayItems[[#This Row],[Date Added / Modified]]&gt;0,TEXT(PayItems[[#This Row],[Date Added / Modified]],"m/d/yyy"),"")</f>
        <v>5/2/2023</v>
      </c>
    </row>
    <row r="3222" spans="1:17" x14ac:dyDescent="0.3">
      <c r="A3222" s="6" t="s">
        <v>6840</v>
      </c>
      <c r="B3222" s="8" t="s">
        <v>6841</v>
      </c>
      <c r="C3222" s="6" t="s">
        <v>6</v>
      </c>
      <c r="D3222" s="8" t="s">
        <v>6842</v>
      </c>
      <c r="E3222" s="8" t="s">
        <v>59</v>
      </c>
      <c r="F3222" s="8">
        <v>0</v>
      </c>
      <c r="G3222" s="8">
        <v>3</v>
      </c>
      <c r="H3222" s="6" t="s">
        <v>344</v>
      </c>
      <c r="I3222" s="184" t="s">
        <v>11392</v>
      </c>
      <c r="J3222" s="184" t="s">
        <v>11392</v>
      </c>
      <c r="K3222" s="184" t="s">
        <v>11391</v>
      </c>
      <c r="L3222" s="8">
        <v>14</v>
      </c>
      <c r="M3222" s="116"/>
      <c r="P32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&lt;tr&gt;&lt;td&gt;62621-0100&lt;/td&gt;&lt;td&gt;Ulmus americana (washington), american elm, 50mm - 65mm caliper, balled and burlapped&lt;/td&gt;&lt;td&gt;Each&lt;/td&gt;&lt;td&gt;ULMUS AMERICANA (WASHINGTON), AMERICAN ELM, 2-INCH TO 2 1/2-INCH CALIPER, BALLED AND BURLAPPED&lt;/td&gt;&lt;td&gt;EACH&lt;/td&gt;&lt;td&gt;0&lt;/td&gt;&lt;td&gt;3&lt;/td&gt;&lt;td&gt;N&lt;/td&gt;&lt;td&gt; &lt;/td&gt;&lt;td&gt;&lt;/td&gt;&lt;/tr&gt;</v>
      </c>
      <c r="Q3222" s="106" t="str">
        <f>IF(PayItems[[#This Row],[Date Added / Modified]]&gt;0,TEXT(PayItems[[#This Row],[Date Added / Modified]],"m/d/yyy"),"")</f>
        <v/>
      </c>
    </row>
    <row r="3223" spans="1:17" x14ac:dyDescent="0.3">
      <c r="A3223" s="6" t="s">
        <v>6843</v>
      </c>
      <c r="B3223" s="8" t="s">
        <v>10127</v>
      </c>
      <c r="C3223" s="6" t="s">
        <v>6</v>
      </c>
      <c r="D3223" s="8" t="s">
        <v>10130</v>
      </c>
      <c r="E3223" s="8" t="s">
        <v>59</v>
      </c>
      <c r="F3223" s="8">
        <v>0</v>
      </c>
      <c r="G3223" s="8">
        <v>3</v>
      </c>
      <c r="H3223" s="6" t="s">
        <v>344</v>
      </c>
      <c r="I3223" s="184" t="s">
        <v>11392</v>
      </c>
      <c r="J3223" s="184" t="s">
        <v>11392</v>
      </c>
      <c r="K3223" s="184" t="s">
        <v>11391</v>
      </c>
      <c r="L3223" s="8">
        <v>14</v>
      </c>
      <c r="M3223" s="116">
        <v>42195</v>
      </c>
      <c r="N3223" s="106"/>
      <c r="O3223" s="106" t="s">
        <v>10133</v>
      </c>
      <c r="P32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&lt;tr&gt;&lt;td&gt;62622-0100&lt;/td&gt;&lt;td&gt;Viburnum dentatum, arrowwood viburnum, 600mm - 750mm height, balled and burlapped&lt;/td&gt;&lt;td&gt;Each&lt;/td&gt;&lt;td&gt;VIBURNUM DENTATUM, ARROWWOOD VIBURNUM, 24-INCH TO 30-INCH HEIGHT, BALLED AND BURLAPPED&lt;/td&gt;&lt;td&gt;EACH&lt;/td&gt;&lt;td&gt;0&lt;/td&gt;&lt;td&gt;3&lt;/td&gt;&lt;td&gt;N&lt;/td&gt;&lt;td&gt;7/10/2015&lt;/td&gt;&lt;td&gt;corrected spelling of dentatum&lt;/td&gt;&lt;/tr&gt;</v>
      </c>
      <c r="Q3223" s="106" t="str">
        <f>IF(PayItems[[#This Row],[Date Added / Modified]]&gt;0,TEXT(PayItems[[#This Row],[Date Added / Modified]],"m/d/yyy"),"")</f>
        <v>7/10/2015</v>
      </c>
    </row>
    <row r="3224" spans="1:17" x14ac:dyDescent="0.3">
      <c r="A3224" s="6" t="s">
        <v>6844</v>
      </c>
      <c r="B3224" s="8" t="s">
        <v>10128</v>
      </c>
      <c r="C3224" s="6" t="s">
        <v>6</v>
      </c>
      <c r="D3224" s="8" t="s">
        <v>10131</v>
      </c>
      <c r="E3224" s="8" t="s">
        <v>59</v>
      </c>
      <c r="F3224" s="8">
        <v>0</v>
      </c>
      <c r="G3224" s="8">
        <v>3</v>
      </c>
      <c r="H3224" s="6" t="s">
        <v>344</v>
      </c>
      <c r="I3224" s="184" t="s">
        <v>11392</v>
      </c>
      <c r="J3224" s="184" t="s">
        <v>11392</v>
      </c>
      <c r="K3224" s="184" t="s">
        <v>11391</v>
      </c>
      <c r="L3224" s="8">
        <v>14</v>
      </c>
      <c r="M3224" s="116">
        <v>42195</v>
      </c>
      <c r="N3224" s="106"/>
      <c r="O3224" s="106" t="s">
        <v>10133</v>
      </c>
      <c r="P32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&lt;tr&gt;&lt;td&gt;62622-0150&lt;/td&gt;&lt;td&gt;Viburnum dentatum, arrowwood viburnum, 750mm - 900mm height, balled and burlapped&lt;/td&gt;&lt;td&gt;Each&lt;/td&gt;&lt;td&gt;VIBURNUM DENTATUM, ARROWWOOD VIBURNUM, 30-INCH TO 36-INCH HEIGHT, BALLED AND BURLAPPED&lt;/td&gt;&lt;td&gt;EACH&lt;/td&gt;&lt;td&gt;0&lt;/td&gt;&lt;td&gt;3&lt;/td&gt;&lt;td&gt;N&lt;/td&gt;&lt;td&gt;7/10/2015&lt;/td&gt;&lt;td&gt;corrected spelling of dentatum&lt;/td&gt;&lt;/tr&gt;</v>
      </c>
      <c r="Q3224" s="106" t="str">
        <f>IF(PayItems[[#This Row],[Date Added / Modified]]&gt;0,TEXT(PayItems[[#This Row],[Date Added / Modified]],"m/d/yyy"),"")</f>
        <v>7/10/2015</v>
      </c>
    </row>
    <row r="3225" spans="1:17" x14ac:dyDescent="0.3">
      <c r="A3225" s="6" t="s">
        <v>6845</v>
      </c>
      <c r="B3225" s="8" t="s">
        <v>10129</v>
      </c>
      <c r="C3225" s="6" t="s">
        <v>6</v>
      </c>
      <c r="D3225" s="8" t="s">
        <v>10132</v>
      </c>
      <c r="E3225" s="8" t="s">
        <v>59</v>
      </c>
      <c r="F3225" s="8">
        <v>0</v>
      </c>
      <c r="G3225" s="8">
        <v>3</v>
      </c>
      <c r="H3225" s="6" t="s">
        <v>344</v>
      </c>
      <c r="I3225" s="184" t="s">
        <v>11392</v>
      </c>
      <c r="J3225" s="184" t="s">
        <v>11392</v>
      </c>
      <c r="K3225" s="184" t="s">
        <v>11391</v>
      </c>
      <c r="L3225" s="8">
        <v>14</v>
      </c>
      <c r="M3225" s="116">
        <v>42195</v>
      </c>
      <c r="N3225" s="106"/>
      <c r="O3225" s="106" t="s">
        <v>10133</v>
      </c>
      <c r="P32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&lt;tr&gt;&lt;td&gt;62622-0200&lt;/td&gt;&lt;td&gt;Viburnum dentatum, arrowwood viburnum, 1050mm - 1200mm height, balled and burlapped&lt;/td&gt;&lt;td&gt;Each&lt;/td&gt;&lt;td&gt;VIBURNUM DENTATUM, ARROWWOOD VIBURNUM, 42-INCH TO 48-INCH HEIGHT, BALLED AND BURLAPPED&lt;/td&gt;&lt;td&gt;EACH&lt;/td&gt;&lt;td&gt;0&lt;/td&gt;&lt;td&gt;3&lt;/td&gt;&lt;td&gt;N&lt;/td&gt;&lt;td&gt;7/10/2015&lt;/td&gt;&lt;td&gt;corrected spelling of dentatum&lt;/td&gt;&lt;/tr&gt;</v>
      </c>
      <c r="Q3225" s="106" t="str">
        <f>IF(PayItems[[#This Row],[Date Added / Modified]]&gt;0,TEXT(PayItems[[#This Row],[Date Added / Modified]],"m/d/yyy"),"")</f>
        <v>7/10/2015</v>
      </c>
    </row>
    <row r="3226" spans="1:17" x14ac:dyDescent="0.3">
      <c r="A3226" s="6" t="s">
        <v>6846</v>
      </c>
      <c r="B3226" s="8" t="s">
        <v>6847</v>
      </c>
      <c r="C3226" s="6" t="s">
        <v>6</v>
      </c>
      <c r="D3226" s="8" t="s">
        <v>6848</v>
      </c>
      <c r="E3226" s="8" t="s">
        <v>59</v>
      </c>
      <c r="F3226" s="8">
        <v>0</v>
      </c>
      <c r="G3226" s="8">
        <v>3</v>
      </c>
      <c r="H3226" s="6" t="s">
        <v>344</v>
      </c>
      <c r="I3226" s="184" t="s">
        <v>11392</v>
      </c>
      <c r="J3226" s="184" t="s">
        <v>11392</v>
      </c>
      <c r="K3226" s="184" t="s">
        <v>11391</v>
      </c>
      <c r="L3226" s="8">
        <v>14</v>
      </c>
      <c r="M3226" s="116"/>
      <c r="P32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&lt;tr&gt;&lt;td&gt;62622-0250&lt;/td&gt;&lt;td&gt;Viburnum prunifolium, blackhaw viburnum, 600mm - 750mm height, balled and burlapped&lt;/td&gt;&lt;td&gt;Each&lt;/td&gt;&lt;td&gt;VIBURNUM PRUNIFOLIUM, BLACKHAW VIBURNUM, 24-INCH TO 30-INCH HEIGHT, BALLED AND BURLAPPED&lt;/td&gt;&lt;td&gt;EACH&lt;/td&gt;&lt;td&gt;0&lt;/td&gt;&lt;td&gt;3&lt;/td&gt;&lt;td&gt;N&lt;/td&gt;&lt;td&gt; &lt;/td&gt;&lt;td&gt;&lt;/td&gt;&lt;/tr&gt;</v>
      </c>
      <c r="Q3226" s="106" t="str">
        <f>IF(PayItems[[#This Row],[Date Added / Modified]]&gt;0,TEXT(PayItems[[#This Row],[Date Added / Modified]],"m/d/yyy"),"")</f>
        <v/>
      </c>
    </row>
    <row r="3227" spans="1:17" x14ac:dyDescent="0.3">
      <c r="A3227" s="6" t="s">
        <v>6849</v>
      </c>
      <c r="B3227" s="8" t="s">
        <v>6850</v>
      </c>
      <c r="C3227" s="6" t="s">
        <v>6</v>
      </c>
      <c r="D3227" s="8" t="s">
        <v>6851</v>
      </c>
      <c r="E3227" s="8" t="s">
        <v>59</v>
      </c>
      <c r="F3227" s="8">
        <v>0</v>
      </c>
      <c r="G3227" s="8">
        <v>3</v>
      </c>
      <c r="H3227" s="6" t="s">
        <v>344</v>
      </c>
      <c r="I3227" s="184" t="s">
        <v>11392</v>
      </c>
      <c r="J3227" s="184" t="s">
        <v>11392</v>
      </c>
      <c r="K3227" s="184" t="s">
        <v>11391</v>
      </c>
      <c r="L3227" s="8">
        <v>14</v>
      </c>
      <c r="M3227" s="116"/>
      <c r="P32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&lt;tr&gt;&lt;td&gt;62622-0300&lt;/td&gt;&lt;td&gt;Viburnum prunifolium, blackhaw viburnum, 750mm - 900mm height, balled and burlapped&lt;/td&gt;&lt;td&gt;Each&lt;/td&gt;&lt;td&gt;VIBURNUM PRUNIFOLIUM, BLACKHAW VIBURNUM, 30-INCH TO 36-INCH HEIGHT, BALLED AND BURLAPPED&lt;/td&gt;&lt;td&gt;EACH&lt;/td&gt;&lt;td&gt;0&lt;/td&gt;&lt;td&gt;3&lt;/td&gt;&lt;td&gt;N&lt;/td&gt;&lt;td&gt; &lt;/td&gt;&lt;td&gt;&lt;/td&gt;&lt;/tr&gt;</v>
      </c>
      <c r="Q3227" s="106" t="str">
        <f>IF(PayItems[[#This Row],[Date Added / Modified]]&gt;0,TEXT(PayItems[[#This Row],[Date Added / Modified]],"m/d/yyy"),"")</f>
        <v/>
      </c>
    </row>
    <row r="3228" spans="1:17" x14ac:dyDescent="0.3">
      <c r="A3228" s="6" t="s">
        <v>6852</v>
      </c>
      <c r="B3228" s="8" t="s">
        <v>6853</v>
      </c>
      <c r="C3228" s="6" t="s">
        <v>6</v>
      </c>
      <c r="D3228" s="8" t="s">
        <v>6854</v>
      </c>
      <c r="E3228" s="8" t="s">
        <v>59</v>
      </c>
      <c r="F3228" s="8">
        <v>0</v>
      </c>
      <c r="G3228" s="8">
        <v>3</v>
      </c>
      <c r="H3228" s="6" t="s">
        <v>344</v>
      </c>
      <c r="I3228" s="184" t="s">
        <v>11392</v>
      </c>
      <c r="J3228" s="184" t="s">
        <v>11392</v>
      </c>
      <c r="K3228" s="184" t="s">
        <v>11391</v>
      </c>
      <c r="L3228" s="8">
        <v>14</v>
      </c>
      <c r="M3228" s="116"/>
      <c r="P32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&lt;tr&gt;&lt;td&gt;62622-0350&lt;/td&gt;&lt;td&gt;Viburnum acerifolium, mapleleaf viburnum, 1050mm - 1200mm height, balled and burlapped&lt;/td&gt;&lt;td&gt;Each&lt;/td&gt;&lt;td&gt;VIBURNUM ACERIFOLIUM, MAPLELEAF VIBURNUM, 42-INCH TO 48-INCH HEIGHT, BALLED AND BURLAPPED&lt;/td&gt;&lt;td&gt;EACH&lt;/td&gt;&lt;td&gt;0&lt;/td&gt;&lt;td&gt;3&lt;/td&gt;&lt;td&gt;N&lt;/td&gt;&lt;td&gt; &lt;/td&gt;&lt;td&gt;&lt;/td&gt;&lt;/tr&gt;</v>
      </c>
      <c r="Q3228" s="106" t="str">
        <f>IF(PayItems[[#This Row],[Date Added / Modified]]&gt;0,TEXT(PayItems[[#This Row],[Date Added / Modified]],"m/d/yyy"),"")</f>
        <v/>
      </c>
    </row>
    <row r="3229" spans="1:17" x14ac:dyDescent="0.3">
      <c r="A3229" s="6" t="s">
        <v>6855</v>
      </c>
      <c r="B3229" s="8" t="s">
        <v>6856</v>
      </c>
      <c r="C3229" s="6" t="s">
        <v>6</v>
      </c>
      <c r="D3229" s="8" t="s">
        <v>6857</v>
      </c>
      <c r="E3229" s="8" t="s">
        <v>59</v>
      </c>
      <c r="F3229" s="8">
        <v>0</v>
      </c>
      <c r="G3229" s="8">
        <v>3</v>
      </c>
      <c r="H3229" s="6" t="s">
        <v>344</v>
      </c>
      <c r="I3229" s="184" t="s">
        <v>11392</v>
      </c>
      <c r="J3229" s="184" t="s">
        <v>11392</v>
      </c>
      <c r="K3229" s="184" t="s">
        <v>11391</v>
      </c>
      <c r="L3229" s="8">
        <v>14</v>
      </c>
      <c r="M3229" s="116"/>
      <c r="P32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&lt;tr&gt;&lt;td&gt;62622-0400&lt;/td&gt;&lt;td&gt;Viburnum plicatum 'tomentosa', double file viburnum, 450mm - 600mm height, balled and burlapped&lt;/td&gt;&lt;td&gt;Each&lt;/td&gt;&lt;td&gt;VIBURNUM PLICATUM 'TOMENTOSA', DOUBLE FILE VIBURNUM, 18-INCH TO 24-INCH HEIGHT, BALLED AND BURLAPPED&lt;/td&gt;&lt;td&gt;EACH&lt;/td&gt;&lt;td&gt;0&lt;/td&gt;&lt;td&gt;3&lt;/td&gt;&lt;td&gt;N&lt;/td&gt;&lt;td&gt; &lt;/td&gt;&lt;td&gt;&lt;/td&gt;&lt;/tr&gt;</v>
      </c>
      <c r="Q3229" s="106" t="str">
        <f>IF(PayItems[[#This Row],[Date Added / Modified]]&gt;0,TEXT(PayItems[[#This Row],[Date Added / Modified]],"m/d/yyy"),"")</f>
        <v/>
      </c>
    </row>
    <row r="3230" spans="1:17" x14ac:dyDescent="0.3">
      <c r="A3230" s="6" t="s">
        <v>6858</v>
      </c>
      <c r="B3230" s="6" t="s">
        <v>6859</v>
      </c>
      <c r="C3230" s="6" t="s">
        <v>6</v>
      </c>
      <c r="D3230" s="6" t="s">
        <v>6860</v>
      </c>
      <c r="E3230" s="8" t="s">
        <v>59</v>
      </c>
      <c r="F3230" s="8">
        <v>0</v>
      </c>
      <c r="G3230" s="8">
        <v>3</v>
      </c>
      <c r="H3230" s="6" t="s">
        <v>344</v>
      </c>
      <c r="I3230" s="184" t="s">
        <v>11392</v>
      </c>
      <c r="J3230" s="184" t="s">
        <v>11392</v>
      </c>
      <c r="K3230" s="184" t="s">
        <v>11391</v>
      </c>
      <c r="L3230" s="8">
        <v>14</v>
      </c>
      <c r="M3230" s="116"/>
      <c r="P32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&lt;tr&gt;&lt;td&gt;62630-0100&lt;/td&gt;&lt;td&gt;Plantings, seedlings, bare root&lt;/td&gt;&lt;td&gt;Each&lt;/td&gt;&lt;td&gt;PLANTINGS, SEEDLINGS, BARE ROOT&lt;/td&gt;&lt;td&gt;EACH&lt;/td&gt;&lt;td&gt;0&lt;/td&gt;&lt;td&gt;3&lt;/td&gt;&lt;td&gt;N&lt;/td&gt;&lt;td&gt; &lt;/td&gt;&lt;td&gt;&lt;/td&gt;&lt;/tr&gt;</v>
      </c>
      <c r="Q3230" s="106" t="str">
        <f>IF(PayItems[[#This Row],[Date Added / Modified]]&gt;0,TEXT(PayItems[[#This Row],[Date Added / Modified]],"m/d/yyy"),"")</f>
        <v/>
      </c>
    </row>
    <row r="3231" spans="1:17" x14ac:dyDescent="0.3">
      <c r="A3231" s="6" t="s">
        <v>6861</v>
      </c>
      <c r="B3231" s="6" t="s">
        <v>6862</v>
      </c>
      <c r="C3231" s="6" t="s">
        <v>6</v>
      </c>
      <c r="D3231" s="6" t="s">
        <v>6863</v>
      </c>
      <c r="E3231" s="8" t="s">
        <v>59</v>
      </c>
      <c r="F3231" s="8">
        <v>0</v>
      </c>
      <c r="G3231" s="8">
        <v>3</v>
      </c>
      <c r="H3231" s="6" t="s">
        <v>344</v>
      </c>
      <c r="I3231" s="184" t="s">
        <v>11392</v>
      </c>
      <c r="J3231" s="184" t="s">
        <v>11392</v>
      </c>
      <c r="K3231" s="184" t="s">
        <v>11391</v>
      </c>
      <c r="L3231" s="8">
        <v>14</v>
      </c>
      <c r="M3231" s="116"/>
      <c r="P32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&lt;tr&gt;&lt;td&gt;62630-0200&lt;/td&gt;&lt;td&gt;Plantings, seedlings, balled and burlapped&lt;/td&gt;&lt;td&gt;Each&lt;/td&gt;&lt;td&gt;PLANTINGS, SEEDLINGS, BALLED AND BURLAPPED&lt;/td&gt;&lt;td&gt;EACH&lt;/td&gt;&lt;td&gt;0&lt;/td&gt;&lt;td&gt;3&lt;/td&gt;&lt;td&gt;N&lt;/td&gt;&lt;td&gt; &lt;/td&gt;&lt;td&gt;&lt;/td&gt;&lt;/tr&gt;</v>
      </c>
      <c r="Q3231" s="106" t="str">
        <f>IF(PayItems[[#This Row],[Date Added / Modified]]&gt;0,TEXT(PayItems[[#This Row],[Date Added / Modified]],"m/d/yyy"),"")</f>
        <v/>
      </c>
    </row>
    <row r="3232" spans="1:17" x14ac:dyDescent="0.3">
      <c r="A3232" s="6" t="s">
        <v>6864</v>
      </c>
      <c r="B3232" s="6" t="s">
        <v>6865</v>
      </c>
      <c r="C3232" s="6" t="s">
        <v>6</v>
      </c>
      <c r="D3232" s="6" t="s">
        <v>6866</v>
      </c>
      <c r="E3232" s="8" t="s">
        <v>59</v>
      </c>
      <c r="F3232" s="8">
        <v>0</v>
      </c>
      <c r="G3232" s="8">
        <v>3</v>
      </c>
      <c r="H3232" s="6" t="s">
        <v>344</v>
      </c>
      <c r="I3232" s="184" t="s">
        <v>11392</v>
      </c>
      <c r="J3232" s="184" t="s">
        <v>11392</v>
      </c>
      <c r="K3232" s="184" t="s">
        <v>11391</v>
      </c>
      <c r="L3232" s="8">
        <v>14</v>
      </c>
      <c r="M3232" s="116"/>
      <c r="P32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&lt;tr&gt;&lt;td&gt;62630-0300&lt;/td&gt;&lt;td&gt;Plantings, seedlings, container grown&lt;/td&gt;&lt;td&gt;Each&lt;/td&gt;&lt;td&gt;PLANTINGS, SEEDLINGS, CONTAINER GROWN&lt;/td&gt;&lt;td&gt;EACH&lt;/td&gt;&lt;td&gt;0&lt;/td&gt;&lt;td&gt;3&lt;/td&gt;&lt;td&gt;N&lt;/td&gt;&lt;td&gt; &lt;/td&gt;&lt;td&gt;&lt;/td&gt;&lt;/tr&gt;</v>
      </c>
      <c r="Q3232" s="106" t="str">
        <f>IF(PayItems[[#This Row],[Date Added / Modified]]&gt;0,TEXT(PayItems[[#This Row],[Date Added / Modified]],"m/d/yyy"),"")</f>
        <v/>
      </c>
    </row>
    <row r="3233" spans="1:17" x14ac:dyDescent="0.3">
      <c r="A3233" s="6" t="s">
        <v>10013</v>
      </c>
      <c r="B3233" s="6" t="s">
        <v>10014</v>
      </c>
      <c r="C3233" s="6" t="s">
        <v>6</v>
      </c>
      <c r="D3233" s="6" t="s">
        <v>10015</v>
      </c>
      <c r="E3233" s="8" t="s">
        <v>59</v>
      </c>
      <c r="F3233" s="8">
        <v>0</v>
      </c>
      <c r="G3233" s="8">
        <v>3</v>
      </c>
      <c r="H3233" s="6" t="s">
        <v>344</v>
      </c>
      <c r="I3233" s="184" t="s">
        <v>11392</v>
      </c>
      <c r="J3233" s="184" t="s">
        <v>11392</v>
      </c>
      <c r="K3233" s="184" t="s">
        <v>11391</v>
      </c>
      <c r="L3233" s="8">
        <v>14</v>
      </c>
      <c r="M3233" s="116">
        <v>41898</v>
      </c>
      <c r="N3233" s="106" t="s">
        <v>9971</v>
      </c>
      <c r="O3233" s="106"/>
      <c r="P32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&lt;tr&gt;&lt;td&gt;62630-0350&lt;/td&gt;&lt;td&gt;Plantings, trees, balled and burlapped&lt;/td&gt;&lt;td&gt;Each&lt;/td&gt;&lt;td&gt;PLANTINGS, TREES, BALLED AND BURLAPPED&lt;/td&gt;&lt;td&gt;EACH&lt;/td&gt;&lt;td&gt;0&lt;/td&gt;&lt;td&gt;3&lt;/td&gt;&lt;td&gt;N&lt;/td&gt;&lt;td&gt;9/16/2014&lt;/td&gt;&lt;td&gt;&lt;/td&gt;&lt;/tr&gt;</v>
      </c>
      <c r="Q3233" s="106" t="str">
        <f>IF(PayItems[[#This Row],[Date Added / Modified]]&gt;0,TEXT(PayItems[[#This Row],[Date Added / Modified]],"m/d/yyy"),"")</f>
        <v>9/16/2014</v>
      </c>
    </row>
    <row r="3234" spans="1:17" x14ac:dyDescent="0.3">
      <c r="A3234" s="6" t="s">
        <v>6867</v>
      </c>
      <c r="B3234" s="6" t="s">
        <v>6868</v>
      </c>
      <c r="C3234" s="6" t="s">
        <v>6</v>
      </c>
      <c r="D3234" s="6" t="s">
        <v>6869</v>
      </c>
      <c r="E3234" s="8" t="s">
        <v>59</v>
      </c>
      <c r="F3234" s="8">
        <v>0</v>
      </c>
      <c r="G3234" s="8">
        <v>3</v>
      </c>
      <c r="H3234" s="6" t="s">
        <v>344</v>
      </c>
      <c r="I3234" s="184" t="s">
        <v>11392</v>
      </c>
      <c r="J3234" s="184" t="s">
        <v>11392</v>
      </c>
      <c r="K3234" s="184" t="s">
        <v>11391</v>
      </c>
      <c r="L3234" s="8">
        <v>14</v>
      </c>
      <c r="M3234" s="116"/>
      <c r="P32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&lt;tr&gt;&lt;td&gt;62630-0400&lt;/td&gt;&lt;td&gt;Plantings, wetland plant, container grown&lt;/td&gt;&lt;td&gt;Each&lt;/td&gt;&lt;td&gt;PLANTINGS, WETLAND PLANT, CONTAINER GROWN&lt;/td&gt;&lt;td&gt;EACH&lt;/td&gt;&lt;td&gt;0&lt;/td&gt;&lt;td&gt;3&lt;/td&gt;&lt;td&gt;N&lt;/td&gt;&lt;td&gt; &lt;/td&gt;&lt;td&gt;&lt;/td&gt;&lt;/tr&gt;</v>
      </c>
      <c r="Q3234" s="106" t="str">
        <f>IF(PayItems[[#This Row],[Date Added / Modified]]&gt;0,TEXT(PayItems[[#This Row],[Date Added / Modified]],"m/d/yyy"),"")</f>
        <v/>
      </c>
    </row>
    <row r="3235" spans="1:17" x14ac:dyDescent="0.3">
      <c r="A3235" s="6" t="s">
        <v>6870</v>
      </c>
      <c r="B3235" s="8" t="s">
        <v>6871</v>
      </c>
      <c r="C3235" s="6" t="s">
        <v>6</v>
      </c>
      <c r="D3235" s="8" t="s">
        <v>6872</v>
      </c>
      <c r="E3235" s="8" t="s">
        <v>59</v>
      </c>
      <c r="F3235" s="8">
        <v>0</v>
      </c>
      <c r="G3235" s="8">
        <v>3</v>
      </c>
      <c r="H3235" s="6" t="s">
        <v>344</v>
      </c>
      <c r="I3235" s="184" t="s">
        <v>11392</v>
      </c>
      <c r="J3235" s="184" t="s">
        <v>11392</v>
      </c>
      <c r="K3235" s="184" t="s">
        <v>11391</v>
      </c>
      <c r="L3235" s="8">
        <v>14</v>
      </c>
      <c r="M3235" s="116"/>
      <c r="P32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&lt;tr&gt;&lt;td&gt;62630-0500&lt;/td&gt;&lt;td&gt;Plantings, alocasia orda, elephant ear fern&lt;/td&gt;&lt;td&gt;Each&lt;/td&gt;&lt;td&gt;PLANTINGS, ALOCASIA ORDA, ELEPHANT EAR FERN&lt;/td&gt;&lt;td&gt;EACH&lt;/td&gt;&lt;td&gt;0&lt;/td&gt;&lt;td&gt;3&lt;/td&gt;&lt;td&gt;N&lt;/td&gt;&lt;td&gt; &lt;/td&gt;&lt;td&gt;&lt;/td&gt;&lt;/tr&gt;</v>
      </c>
      <c r="Q3235" s="106" t="str">
        <f>IF(PayItems[[#This Row],[Date Added / Modified]]&gt;0,TEXT(PayItems[[#This Row],[Date Added / Modified]],"m/d/yyy"),"")</f>
        <v/>
      </c>
    </row>
    <row r="3236" spans="1:17" x14ac:dyDescent="0.3">
      <c r="A3236" s="6" t="s">
        <v>6873</v>
      </c>
      <c r="B3236" s="8" t="s">
        <v>6874</v>
      </c>
      <c r="C3236" s="6" t="s">
        <v>6</v>
      </c>
      <c r="D3236" s="8" t="s">
        <v>6875</v>
      </c>
      <c r="E3236" s="8" t="s">
        <v>59</v>
      </c>
      <c r="F3236" s="8">
        <v>0</v>
      </c>
      <c r="G3236" s="8">
        <v>3</v>
      </c>
      <c r="H3236" s="6" t="s">
        <v>344</v>
      </c>
      <c r="I3236" s="184" t="s">
        <v>11392</v>
      </c>
      <c r="J3236" s="184" t="s">
        <v>11392</v>
      </c>
      <c r="K3236" s="184" t="s">
        <v>11391</v>
      </c>
      <c r="L3236" s="8">
        <v>14</v>
      </c>
      <c r="M3236" s="116"/>
      <c r="P32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&lt;tr&gt;&lt;td&gt;62630-0600&lt;/td&gt;&lt;td&gt;Plantings, campsis radicans, trumpet vine&lt;/td&gt;&lt;td&gt;Each&lt;/td&gt;&lt;td&gt;PLANTINGS, CAMPSIS RADICANS, TRUMPET VINE&lt;/td&gt;&lt;td&gt;EACH&lt;/td&gt;&lt;td&gt;0&lt;/td&gt;&lt;td&gt;3&lt;/td&gt;&lt;td&gt;N&lt;/td&gt;&lt;td&gt; &lt;/td&gt;&lt;td&gt;&lt;/td&gt;&lt;/tr&gt;</v>
      </c>
      <c r="Q3236" s="106" t="str">
        <f>IF(PayItems[[#This Row],[Date Added / Modified]]&gt;0,TEXT(PayItems[[#This Row],[Date Added / Modified]],"m/d/yyy"),"")</f>
        <v/>
      </c>
    </row>
    <row r="3237" spans="1:17" x14ac:dyDescent="0.3">
      <c r="A3237" s="6" t="s">
        <v>6876</v>
      </c>
      <c r="B3237" s="8" t="s">
        <v>6877</v>
      </c>
      <c r="C3237" s="6" t="s">
        <v>6</v>
      </c>
      <c r="D3237" s="8" t="s">
        <v>6878</v>
      </c>
      <c r="E3237" s="8" t="s">
        <v>59</v>
      </c>
      <c r="F3237" s="8">
        <v>0</v>
      </c>
      <c r="G3237" s="8">
        <v>3</v>
      </c>
      <c r="H3237" s="6" t="s">
        <v>344</v>
      </c>
      <c r="I3237" s="184" t="s">
        <v>11392</v>
      </c>
      <c r="J3237" s="184" t="s">
        <v>11392</v>
      </c>
      <c r="K3237" s="184" t="s">
        <v>11391</v>
      </c>
      <c r="L3237" s="8">
        <v>14</v>
      </c>
      <c r="M3237" s="116"/>
      <c r="P32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&lt;tr&gt;&lt;td&gt;62630-0700&lt;/td&gt;&lt;td&gt;Plantings, gelsemium sempervirens, car. yellow jasmine&lt;/td&gt;&lt;td&gt;Each&lt;/td&gt;&lt;td&gt;PLANTINGS, GELSEMIUM SEMPERVIRENS, CAR. YELLOW JASMINE&lt;/td&gt;&lt;td&gt;EACH&lt;/td&gt;&lt;td&gt;0&lt;/td&gt;&lt;td&gt;3&lt;/td&gt;&lt;td&gt;N&lt;/td&gt;&lt;td&gt; &lt;/td&gt;&lt;td&gt;&lt;/td&gt;&lt;/tr&gt;</v>
      </c>
      <c r="Q3237" s="106" t="str">
        <f>IF(PayItems[[#This Row],[Date Added / Modified]]&gt;0,TEXT(PayItems[[#This Row],[Date Added / Modified]],"m/d/yyy"),"")</f>
        <v/>
      </c>
    </row>
    <row r="3238" spans="1:17" x14ac:dyDescent="0.3">
      <c r="A3238" s="6" t="s">
        <v>6879</v>
      </c>
      <c r="B3238" s="8" t="s">
        <v>6880</v>
      </c>
      <c r="C3238" s="6" t="s">
        <v>6</v>
      </c>
      <c r="D3238" s="8" t="s">
        <v>6881</v>
      </c>
      <c r="E3238" s="8" t="s">
        <v>59</v>
      </c>
      <c r="F3238" s="8">
        <v>0</v>
      </c>
      <c r="G3238" s="8">
        <v>3</v>
      </c>
      <c r="H3238" s="6" t="s">
        <v>344</v>
      </c>
      <c r="I3238" s="184" t="s">
        <v>11392</v>
      </c>
      <c r="J3238" s="184" t="s">
        <v>11392</v>
      </c>
      <c r="K3238" s="184" t="s">
        <v>11391</v>
      </c>
      <c r="L3238" s="8">
        <v>14</v>
      </c>
      <c r="M3238" s="116"/>
      <c r="P32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&lt;tr&gt;&lt;td&gt;62630-0800&lt;/td&gt;&lt;td&gt;Plantings, helianthus debilis, dune sunflower&lt;/td&gt;&lt;td&gt;Each&lt;/td&gt;&lt;td&gt;PLANTINGS, HELIANTHUS DEBILIS, DUNE SUNFLOWER&lt;/td&gt;&lt;td&gt;EACH&lt;/td&gt;&lt;td&gt;0&lt;/td&gt;&lt;td&gt;3&lt;/td&gt;&lt;td&gt;N&lt;/td&gt;&lt;td&gt; &lt;/td&gt;&lt;td&gt;&lt;/td&gt;&lt;/tr&gt;</v>
      </c>
      <c r="Q3238" s="106" t="str">
        <f>IF(PayItems[[#This Row],[Date Added / Modified]]&gt;0,TEXT(PayItems[[#This Row],[Date Added / Modified]],"m/d/yyy"),"")</f>
        <v/>
      </c>
    </row>
    <row r="3239" spans="1:17" s="88" customFormat="1" x14ac:dyDescent="0.3">
      <c r="A3239" s="6" t="s">
        <v>6882</v>
      </c>
      <c r="B3239" s="8" t="s">
        <v>6883</v>
      </c>
      <c r="C3239" s="6" t="s">
        <v>6</v>
      </c>
      <c r="D3239" s="8" t="s">
        <v>6884</v>
      </c>
      <c r="E3239" s="8" t="s">
        <v>59</v>
      </c>
      <c r="F3239" s="8">
        <v>0</v>
      </c>
      <c r="G3239" s="8">
        <v>3</v>
      </c>
      <c r="H3239" s="6" t="s">
        <v>344</v>
      </c>
      <c r="I3239" s="184" t="s">
        <v>11392</v>
      </c>
      <c r="J3239" s="184" t="s">
        <v>11392</v>
      </c>
      <c r="K3239" s="184" t="s">
        <v>11391</v>
      </c>
      <c r="L3239" s="8">
        <v>14</v>
      </c>
      <c r="M3239" s="116"/>
      <c r="N3239" s="6"/>
      <c r="O3239" s="6"/>
      <c r="P32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&lt;tr&gt;&lt;td&gt;62630-0900&lt;/td&gt;&lt;td&gt;Plantings, ilex cassine, dahoon holly&lt;/td&gt;&lt;td&gt;Each&lt;/td&gt;&lt;td&gt;PLANTINGS, ILEX CASSINE, DAHOON HOLLY&lt;/td&gt;&lt;td&gt;EACH&lt;/td&gt;&lt;td&gt;0&lt;/td&gt;&lt;td&gt;3&lt;/td&gt;&lt;td&gt;N&lt;/td&gt;&lt;td&gt; &lt;/td&gt;&lt;td&gt;&lt;/td&gt;&lt;/tr&gt;</v>
      </c>
      <c r="Q3239" s="106" t="str">
        <f>IF(PayItems[[#This Row],[Date Added / Modified]]&gt;0,TEXT(PayItems[[#This Row],[Date Added / Modified]],"m/d/yyy"),"")</f>
        <v/>
      </c>
    </row>
    <row r="3240" spans="1:17" x14ac:dyDescent="0.3">
      <c r="A3240" s="6" t="s">
        <v>6885</v>
      </c>
      <c r="B3240" s="8" t="s">
        <v>6886</v>
      </c>
      <c r="C3240" s="6" t="s">
        <v>6</v>
      </c>
      <c r="D3240" s="8" t="s">
        <v>6887</v>
      </c>
      <c r="E3240" s="8" t="s">
        <v>59</v>
      </c>
      <c r="F3240" s="8">
        <v>0</v>
      </c>
      <c r="G3240" s="8">
        <v>3</v>
      </c>
      <c r="H3240" s="6" t="s">
        <v>344</v>
      </c>
      <c r="I3240" s="184" t="s">
        <v>11392</v>
      </c>
      <c r="J3240" s="184" t="s">
        <v>11392</v>
      </c>
      <c r="K3240" s="184" t="s">
        <v>11391</v>
      </c>
      <c r="L3240" s="8">
        <v>14</v>
      </c>
      <c r="M3240" s="116"/>
      <c r="P32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&lt;tr&gt;&lt;td&gt;62630-1000&lt;/td&gt;&lt;td&gt;Plantings, ilex vomitoria 'nana', dwarf yaupon holly&lt;/td&gt;&lt;td&gt;Each&lt;/td&gt;&lt;td&gt;PLANTINGS, ILEX VOMITORIA 'NANA', DWARF YAUPON HOLLY&lt;/td&gt;&lt;td&gt;EACH&lt;/td&gt;&lt;td&gt;0&lt;/td&gt;&lt;td&gt;3&lt;/td&gt;&lt;td&gt;N&lt;/td&gt;&lt;td&gt; &lt;/td&gt;&lt;td&gt;&lt;/td&gt;&lt;/tr&gt;</v>
      </c>
      <c r="Q3240" s="106" t="str">
        <f>IF(PayItems[[#This Row],[Date Added / Modified]]&gt;0,TEXT(PayItems[[#This Row],[Date Added / Modified]],"m/d/yyy"),"")</f>
        <v/>
      </c>
    </row>
    <row r="3241" spans="1:17" x14ac:dyDescent="0.3">
      <c r="A3241" s="6" t="s">
        <v>6888</v>
      </c>
      <c r="B3241" s="8" t="s">
        <v>6889</v>
      </c>
      <c r="C3241" s="6" t="s">
        <v>6</v>
      </c>
      <c r="D3241" s="8" t="s">
        <v>6890</v>
      </c>
      <c r="E3241" s="8" t="s">
        <v>59</v>
      </c>
      <c r="F3241" s="8">
        <v>0</v>
      </c>
      <c r="G3241" s="8">
        <v>3</v>
      </c>
      <c r="H3241" s="6" t="s">
        <v>344</v>
      </c>
      <c r="I3241" s="184" t="s">
        <v>11392</v>
      </c>
      <c r="J3241" s="184" t="s">
        <v>11392</v>
      </c>
      <c r="K3241" s="184" t="s">
        <v>11391</v>
      </c>
      <c r="L3241" s="8">
        <v>14</v>
      </c>
      <c r="M3241" s="116"/>
      <c r="P32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&lt;tr&gt;&lt;td&gt;62630-1100&lt;/td&gt;&lt;td&gt;Plantings, liriope spicata, lily turf,4 liter container, container grown&lt;/td&gt;&lt;td&gt;Each&lt;/td&gt;&lt;td&gt;PLANTINGS, LIRIOPE SPICATA, LILY TURF, 1 GALLON CONTAINER, CONTAINER GROWN&lt;/td&gt;&lt;td&gt;EACH&lt;/td&gt;&lt;td&gt;0&lt;/td&gt;&lt;td&gt;3&lt;/td&gt;&lt;td&gt;N&lt;/td&gt;&lt;td&gt; &lt;/td&gt;&lt;td&gt;&lt;/td&gt;&lt;/tr&gt;</v>
      </c>
      <c r="Q3241" s="106" t="str">
        <f>IF(PayItems[[#This Row],[Date Added / Modified]]&gt;0,TEXT(PayItems[[#This Row],[Date Added / Modified]],"m/d/yyy"),"")</f>
        <v/>
      </c>
    </row>
    <row r="3242" spans="1:17" x14ac:dyDescent="0.3">
      <c r="A3242" s="6" t="s">
        <v>6891</v>
      </c>
      <c r="B3242" s="8" t="s">
        <v>6892</v>
      </c>
      <c r="C3242" s="6" t="s">
        <v>6</v>
      </c>
      <c r="D3242" s="8" t="s">
        <v>6893</v>
      </c>
      <c r="E3242" s="8" t="s">
        <v>59</v>
      </c>
      <c r="F3242" s="8">
        <v>0</v>
      </c>
      <c r="G3242" s="8">
        <v>3</v>
      </c>
      <c r="H3242" s="6" t="s">
        <v>344</v>
      </c>
      <c r="I3242" s="184" t="s">
        <v>11392</v>
      </c>
      <c r="J3242" s="184" t="s">
        <v>11392</v>
      </c>
      <c r="K3242" s="184" t="s">
        <v>11391</v>
      </c>
      <c r="L3242" s="8">
        <v>14</v>
      </c>
      <c r="M3242" s="116"/>
      <c r="P32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&lt;tr&gt;&lt;td&gt;62630-1200&lt;/td&gt;&lt;td&gt;Plantings, myrica cerifera, wax myrtle&lt;/td&gt;&lt;td&gt;Each&lt;/td&gt;&lt;td&gt;PLANTINGS, MYRICA CERIFERA, WAX MYRTLE&lt;/td&gt;&lt;td&gt;EACH&lt;/td&gt;&lt;td&gt;0&lt;/td&gt;&lt;td&gt;3&lt;/td&gt;&lt;td&gt;N&lt;/td&gt;&lt;td&gt; &lt;/td&gt;&lt;td&gt;&lt;/td&gt;&lt;/tr&gt;</v>
      </c>
      <c r="Q3242" s="106" t="str">
        <f>IF(PayItems[[#This Row],[Date Added / Modified]]&gt;0,TEXT(PayItems[[#This Row],[Date Added / Modified]],"m/d/yyy"),"")</f>
        <v/>
      </c>
    </row>
    <row r="3243" spans="1:17" x14ac:dyDescent="0.3">
      <c r="A3243" s="6" t="s">
        <v>6894</v>
      </c>
      <c r="B3243" s="8" t="s">
        <v>6895</v>
      </c>
      <c r="C3243" s="6" t="s">
        <v>6</v>
      </c>
      <c r="D3243" s="8" t="s">
        <v>6896</v>
      </c>
      <c r="E3243" s="8" t="s">
        <v>59</v>
      </c>
      <c r="F3243" s="8">
        <v>0</v>
      </c>
      <c r="G3243" s="8">
        <v>3</v>
      </c>
      <c r="H3243" s="6" t="s">
        <v>344</v>
      </c>
      <c r="I3243" s="184" t="s">
        <v>11392</v>
      </c>
      <c r="J3243" s="184" t="s">
        <v>11392</v>
      </c>
      <c r="K3243" s="184" t="s">
        <v>11391</v>
      </c>
      <c r="L3243" s="8">
        <v>14</v>
      </c>
      <c r="M3243" s="116"/>
      <c r="P32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&lt;tr&gt;&lt;td&gt;62630-1300&lt;/td&gt;&lt;td&gt;Plantings, nerium oleander 'nana', dwarf oleander&lt;/td&gt;&lt;td&gt;Each&lt;/td&gt;&lt;td&gt;PLANTINGS, NERIUM OLEANDER 'NANA', DWARF OLEANDER&lt;/td&gt;&lt;td&gt;EACH&lt;/td&gt;&lt;td&gt;0&lt;/td&gt;&lt;td&gt;3&lt;/td&gt;&lt;td&gt;N&lt;/td&gt;&lt;td&gt; &lt;/td&gt;&lt;td&gt;&lt;/td&gt;&lt;/tr&gt;</v>
      </c>
      <c r="Q3243" s="106" t="str">
        <f>IF(PayItems[[#This Row],[Date Added / Modified]]&gt;0,TEXT(PayItems[[#This Row],[Date Added / Modified]],"m/d/yyy"),"")</f>
        <v/>
      </c>
    </row>
    <row r="3244" spans="1:17" x14ac:dyDescent="0.3">
      <c r="A3244" s="6" t="s">
        <v>6897</v>
      </c>
      <c r="B3244" s="8" t="s">
        <v>6898</v>
      </c>
      <c r="C3244" s="6" t="s">
        <v>6</v>
      </c>
      <c r="D3244" s="8" t="s">
        <v>6899</v>
      </c>
      <c r="E3244" s="8" t="s">
        <v>59</v>
      </c>
      <c r="F3244" s="8">
        <v>0</v>
      </c>
      <c r="G3244" s="8">
        <v>3</v>
      </c>
      <c r="H3244" s="6" t="s">
        <v>344</v>
      </c>
      <c r="I3244" s="184" t="s">
        <v>11392</v>
      </c>
      <c r="J3244" s="184" t="s">
        <v>11392</v>
      </c>
      <c r="K3244" s="184" t="s">
        <v>11391</v>
      </c>
      <c r="L3244" s="8">
        <v>14</v>
      </c>
      <c r="M3244" s="116"/>
      <c r="P32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&lt;tr&gt;&lt;td&gt;62630-1400&lt;/td&gt;&lt;td&gt;Plantings, sabal palmetto, sabal palm&lt;/td&gt;&lt;td&gt;Each&lt;/td&gt;&lt;td&gt;PLANTINGS, SABAL PALMETTO, SABAL PALM&lt;/td&gt;&lt;td&gt;EACH&lt;/td&gt;&lt;td&gt;0&lt;/td&gt;&lt;td&gt;3&lt;/td&gt;&lt;td&gt;N&lt;/td&gt;&lt;td&gt; &lt;/td&gt;&lt;td&gt;&lt;/td&gt;&lt;/tr&gt;</v>
      </c>
      <c r="Q3244" s="106" t="str">
        <f>IF(PayItems[[#This Row],[Date Added / Modified]]&gt;0,TEXT(PayItems[[#This Row],[Date Added / Modified]],"m/d/yyy"),"")</f>
        <v/>
      </c>
    </row>
    <row r="3245" spans="1:17" x14ac:dyDescent="0.3">
      <c r="A3245" s="6" t="s">
        <v>6900</v>
      </c>
      <c r="B3245" s="8" t="s">
        <v>6901</v>
      </c>
      <c r="C3245" s="6" t="s">
        <v>6</v>
      </c>
      <c r="D3245" s="8" t="s">
        <v>6902</v>
      </c>
      <c r="E3245" s="8" t="s">
        <v>59</v>
      </c>
      <c r="F3245" s="8">
        <v>0</v>
      </c>
      <c r="G3245" s="8">
        <v>3</v>
      </c>
      <c r="H3245" s="6" t="s">
        <v>344</v>
      </c>
      <c r="I3245" s="184" t="s">
        <v>11392</v>
      </c>
      <c r="J3245" s="184" t="s">
        <v>11392</v>
      </c>
      <c r="K3245" s="184" t="s">
        <v>11391</v>
      </c>
      <c r="L3245" s="8">
        <v>14</v>
      </c>
      <c r="M3245" s="116"/>
      <c r="P32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&lt;tr&gt;&lt;td&gt;62630-1500&lt;/td&gt;&lt;td&gt;Plantings, serenoa repens, saw palmetto&lt;/td&gt;&lt;td&gt;Each&lt;/td&gt;&lt;td&gt;PLANTINGS, SERENOA REPENS, SAW PALMETTO&lt;/td&gt;&lt;td&gt;EACH&lt;/td&gt;&lt;td&gt;0&lt;/td&gt;&lt;td&gt;3&lt;/td&gt;&lt;td&gt;N&lt;/td&gt;&lt;td&gt; &lt;/td&gt;&lt;td&gt;&lt;/td&gt;&lt;/tr&gt;</v>
      </c>
      <c r="Q3245" s="106" t="str">
        <f>IF(PayItems[[#This Row],[Date Added / Modified]]&gt;0,TEXT(PayItems[[#This Row],[Date Added / Modified]],"m/d/yyy"),"")</f>
        <v/>
      </c>
    </row>
    <row r="3246" spans="1:17" x14ac:dyDescent="0.3">
      <c r="A3246" s="6" t="s">
        <v>6903</v>
      </c>
      <c r="B3246" s="8" t="s">
        <v>6904</v>
      </c>
      <c r="C3246" s="6" t="s">
        <v>6</v>
      </c>
      <c r="D3246" s="8" t="s">
        <v>6905</v>
      </c>
      <c r="E3246" s="8" t="s">
        <v>59</v>
      </c>
      <c r="F3246" s="8">
        <v>0</v>
      </c>
      <c r="G3246" s="8">
        <v>3</v>
      </c>
      <c r="H3246" s="6" t="s">
        <v>344</v>
      </c>
      <c r="I3246" s="184" t="s">
        <v>11392</v>
      </c>
      <c r="J3246" s="184" t="s">
        <v>11392</v>
      </c>
      <c r="K3246" s="184" t="s">
        <v>11391</v>
      </c>
      <c r="L3246" s="8">
        <v>14</v>
      </c>
      <c r="M3246" s="116"/>
      <c r="P32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&lt;tr&gt;&lt;td&gt;62630-1600&lt;/td&gt;&lt;td&gt;Plantings, uniola paniculata, sea oats&lt;/td&gt;&lt;td&gt;Each&lt;/td&gt;&lt;td&gt;PLANTINGS, UNIOLA PANICULATA, SEA OATS&lt;/td&gt;&lt;td&gt;EACH&lt;/td&gt;&lt;td&gt;0&lt;/td&gt;&lt;td&gt;3&lt;/td&gt;&lt;td&gt;N&lt;/td&gt;&lt;td&gt; &lt;/td&gt;&lt;td&gt;&lt;/td&gt;&lt;/tr&gt;</v>
      </c>
      <c r="Q3246" s="106" t="str">
        <f>IF(PayItems[[#This Row],[Date Added / Modified]]&gt;0,TEXT(PayItems[[#This Row],[Date Added / Modified]],"m/d/yyy"),"")</f>
        <v/>
      </c>
    </row>
    <row r="3247" spans="1:17" x14ac:dyDescent="0.3">
      <c r="A3247" s="6" t="s">
        <v>6906</v>
      </c>
      <c r="B3247" s="8" t="s">
        <v>6907</v>
      </c>
      <c r="C3247" s="6" t="s">
        <v>6</v>
      </c>
      <c r="D3247" s="8" t="s">
        <v>6908</v>
      </c>
      <c r="E3247" s="8" t="s">
        <v>59</v>
      </c>
      <c r="F3247" s="8">
        <v>0</v>
      </c>
      <c r="G3247" s="8">
        <v>3</v>
      </c>
      <c r="H3247" s="6" t="s">
        <v>344</v>
      </c>
      <c r="I3247" s="184" t="s">
        <v>11392</v>
      </c>
      <c r="J3247" s="184" t="s">
        <v>11392</v>
      </c>
      <c r="K3247" s="184" t="s">
        <v>11391</v>
      </c>
      <c r="L3247" s="8">
        <v>14</v>
      </c>
      <c r="M3247" s="116"/>
      <c r="P32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&lt;tr&gt;&lt;td&gt;62630-1700&lt;/td&gt;&lt;td&gt;Plantings, wedelia trilobata, wedelia&lt;/td&gt;&lt;td&gt;Each&lt;/td&gt;&lt;td&gt;PLANTINGS, WEDELIA TRILOBATA, WEDELIA&lt;/td&gt;&lt;td&gt;EACH&lt;/td&gt;&lt;td&gt;0&lt;/td&gt;&lt;td&gt;3&lt;/td&gt;&lt;td&gt;N&lt;/td&gt;&lt;td&gt; &lt;/td&gt;&lt;td&gt;&lt;/td&gt;&lt;/tr&gt;</v>
      </c>
      <c r="Q3247" s="106" t="str">
        <f>IF(PayItems[[#This Row],[Date Added / Modified]]&gt;0,TEXT(PayItems[[#This Row],[Date Added / Modified]],"m/d/yyy"),"")</f>
        <v/>
      </c>
    </row>
    <row r="3248" spans="1:17" x14ac:dyDescent="0.3">
      <c r="A3248" s="6" t="s">
        <v>6909</v>
      </c>
      <c r="B3248" s="8" t="s">
        <v>6910</v>
      </c>
      <c r="C3248" s="6" t="s">
        <v>6</v>
      </c>
      <c r="D3248" s="8" t="s">
        <v>6911</v>
      </c>
      <c r="E3248" s="8" t="s">
        <v>59</v>
      </c>
      <c r="F3248" s="8">
        <v>0</v>
      </c>
      <c r="G3248" s="8">
        <v>3</v>
      </c>
      <c r="H3248" s="6" t="s">
        <v>344</v>
      </c>
      <c r="I3248" s="184" t="s">
        <v>11392</v>
      </c>
      <c r="J3248" s="184" t="s">
        <v>11392</v>
      </c>
      <c r="K3248" s="184" t="s">
        <v>11391</v>
      </c>
      <c r="L3248" s="8">
        <v>14</v>
      </c>
      <c r="M3248" s="116"/>
      <c r="P32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&lt;tr&gt;&lt;td&gt;62630-1800&lt;/td&gt;&lt;td&gt;Plantings, yucca filimentosa, bear grass&lt;/td&gt;&lt;td&gt;Each&lt;/td&gt;&lt;td&gt;PLANTINGS, YUCCA FILIMENTOSA, BEAR GRASS&lt;/td&gt;&lt;td&gt;EACH&lt;/td&gt;&lt;td&gt;0&lt;/td&gt;&lt;td&gt;3&lt;/td&gt;&lt;td&gt;N&lt;/td&gt;&lt;td&gt; &lt;/td&gt;&lt;td&gt;&lt;/td&gt;&lt;/tr&gt;</v>
      </c>
      <c r="Q3248" s="106" t="str">
        <f>IF(PayItems[[#This Row],[Date Added / Modified]]&gt;0,TEXT(PayItems[[#This Row],[Date Added / Modified]],"m/d/yyy"),"")</f>
        <v/>
      </c>
    </row>
    <row r="3249" spans="1:17" x14ac:dyDescent="0.3">
      <c r="A3249" s="6" t="s">
        <v>6912</v>
      </c>
      <c r="B3249" s="8" t="s">
        <v>6913</v>
      </c>
      <c r="C3249" s="6" t="s">
        <v>6</v>
      </c>
      <c r="D3249" s="8" t="s">
        <v>6914</v>
      </c>
      <c r="E3249" s="8" t="s">
        <v>59</v>
      </c>
      <c r="F3249" s="8">
        <v>0</v>
      </c>
      <c r="G3249" s="8">
        <v>3</v>
      </c>
      <c r="H3249" s="6" t="s">
        <v>344</v>
      </c>
      <c r="I3249" s="184" t="s">
        <v>11392</v>
      </c>
      <c r="J3249" s="184" t="s">
        <v>11392</v>
      </c>
      <c r="K3249" s="184" t="s">
        <v>11391</v>
      </c>
      <c r="L3249" s="8">
        <v>14</v>
      </c>
      <c r="M3249" s="116"/>
      <c r="P32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&lt;tr&gt;&lt;td&gt;62630-1900&lt;/td&gt;&lt;td&gt;Plantings, polystichum acrostichoides, christmas fern&lt;/td&gt;&lt;td&gt;Each&lt;/td&gt;&lt;td&gt;PLANTINGS, POLYSTICHUM ACROSTICHOIDES, CHRISTMAS FERN&lt;/td&gt;&lt;td&gt;EACH&lt;/td&gt;&lt;td&gt;0&lt;/td&gt;&lt;td&gt;3&lt;/td&gt;&lt;td&gt;N&lt;/td&gt;&lt;td&gt; &lt;/td&gt;&lt;td&gt;&lt;/td&gt;&lt;/tr&gt;</v>
      </c>
      <c r="Q3249" s="106" t="str">
        <f>IF(PayItems[[#This Row],[Date Added / Modified]]&gt;0,TEXT(PayItems[[#This Row],[Date Added / Modified]],"m/d/yyy"),"")</f>
        <v/>
      </c>
    </row>
    <row r="3250" spans="1:17" x14ac:dyDescent="0.3">
      <c r="A3250" s="6" t="s">
        <v>6915</v>
      </c>
      <c r="B3250" s="8" t="s">
        <v>6916</v>
      </c>
      <c r="C3250" s="6" t="s">
        <v>6</v>
      </c>
      <c r="D3250" s="8" t="s">
        <v>8454</v>
      </c>
      <c r="E3250" s="8" t="s">
        <v>59</v>
      </c>
      <c r="F3250" s="8">
        <v>0</v>
      </c>
      <c r="G3250" s="8">
        <v>3</v>
      </c>
      <c r="H3250" s="6" t="s">
        <v>344</v>
      </c>
      <c r="I3250" s="184" t="s">
        <v>11392</v>
      </c>
      <c r="J3250" s="184" t="s">
        <v>11392</v>
      </c>
      <c r="K3250" s="184" t="s">
        <v>11391</v>
      </c>
      <c r="L3250" s="8">
        <v>14</v>
      </c>
      <c r="M3250" s="116"/>
      <c r="P32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&lt;tr&gt;&lt;td&gt;62630-2000&lt;/td&gt;&lt;td&gt;Plantings, callicarpa americana, american beautyberry, 750mm height, 27 liter, container grown&lt;/td&gt;&lt;td&gt;Each&lt;/td&gt;&lt;td&gt;PLANTINGS, CALLICARPA AMERICANA, AMERICAN BEAUTYBERRY, 30-INCH HEIGHT, 7 GALLON, CONTAINER GROWN&lt;/td&gt;&lt;td&gt;EACH&lt;/td&gt;&lt;td&gt;0&lt;/td&gt;&lt;td&gt;3&lt;/td&gt;&lt;td&gt;N&lt;/td&gt;&lt;td&gt; &lt;/td&gt;&lt;td&gt;&lt;/td&gt;&lt;/tr&gt;</v>
      </c>
      <c r="Q3250" s="106" t="str">
        <f>IF(PayItems[[#This Row],[Date Added / Modified]]&gt;0,TEXT(PayItems[[#This Row],[Date Added / Modified]],"m/d/yyy"),"")</f>
        <v/>
      </c>
    </row>
    <row r="3251" spans="1:17" x14ac:dyDescent="0.3">
      <c r="A3251" s="6" t="s">
        <v>6917</v>
      </c>
      <c r="B3251" s="8" t="s">
        <v>6918</v>
      </c>
      <c r="C3251" s="6" t="s">
        <v>6</v>
      </c>
      <c r="D3251" s="8" t="s">
        <v>6919</v>
      </c>
      <c r="E3251" s="8" t="s">
        <v>59</v>
      </c>
      <c r="F3251" s="8">
        <v>0</v>
      </c>
      <c r="G3251" s="8">
        <v>3</v>
      </c>
      <c r="H3251" s="6" t="s">
        <v>344</v>
      </c>
      <c r="I3251" s="184" t="s">
        <v>11392</v>
      </c>
      <c r="J3251" s="184" t="s">
        <v>11392</v>
      </c>
      <c r="K3251" s="184" t="s">
        <v>11391</v>
      </c>
      <c r="L3251" s="8">
        <v>14</v>
      </c>
      <c r="M3251" s="116"/>
      <c r="P32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&lt;tr&gt;&lt;td&gt;62630-2100&lt;/td&gt;&lt;td&gt;Plantings, calycanthus floridus, eastern sweetshrub, 700mm height, 27 liter, container grown&lt;/td&gt;&lt;td&gt;Each&lt;/td&gt;&lt;td&gt;PLANTINGS, CALYCANTHUS FLORIDUS, EASTERN SWEETSHRUB, 28-INCH HEIGHT, 7 GALLON, CONTAINER GROWN&lt;/td&gt;&lt;td&gt;EACH&lt;/td&gt;&lt;td&gt;0&lt;/td&gt;&lt;td&gt;3&lt;/td&gt;&lt;td&gt;N&lt;/td&gt;&lt;td&gt; &lt;/td&gt;&lt;td&gt;&lt;/td&gt;&lt;/tr&gt;</v>
      </c>
      <c r="Q3251" s="106" t="str">
        <f>IF(PayItems[[#This Row],[Date Added / Modified]]&gt;0,TEXT(PayItems[[#This Row],[Date Added / Modified]],"m/d/yyy"),"")</f>
        <v/>
      </c>
    </row>
    <row r="3252" spans="1:17" x14ac:dyDescent="0.3">
      <c r="A3252" s="6" t="s">
        <v>6920</v>
      </c>
      <c r="B3252" s="8" t="s">
        <v>6921</v>
      </c>
      <c r="C3252" s="6" t="s">
        <v>6</v>
      </c>
      <c r="D3252" s="8" t="s">
        <v>6922</v>
      </c>
      <c r="E3252" s="8" t="s">
        <v>59</v>
      </c>
      <c r="F3252" s="8">
        <v>0</v>
      </c>
      <c r="G3252" s="8">
        <v>3</v>
      </c>
      <c r="H3252" s="6" t="s">
        <v>344</v>
      </c>
      <c r="I3252" s="184" t="s">
        <v>11392</v>
      </c>
      <c r="J3252" s="184" t="s">
        <v>11392</v>
      </c>
      <c r="K3252" s="184" t="s">
        <v>11391</v>
      </c>
      <c r="L3252" s="8">
        <v>14</v>
      </c>
      <c r="M3252" s="116"/>
      <c r="P32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&lt;tr&gt;&lt;td&gt;62630-2200&lt;/td&gt;&lt;td&gt;Plantings, clethra alnifolia, sweetpepperbush, 700mm height, 27 liter, container grown&lt;/td&gt;&lt;td&gt;Each&lt;/td&gt;&lt;td&gt;PLANTINGS, CLETHRA ALNIFOLIA, SWEETPEPPERBUSH, 28-INCH HEIGHT, 7 GALLON, CONTAINER GROWN&lt;/td&gt;&lt;td&gt;EACH&lt;/td&gt;&lt;td&gt;0&lt;/td&gt;&lt;td&gt;3&lt;/td&gt;&lt;td&gt;N&lt;/td&gt;&lt;td&gt; &lt;/td&gt;&lt;td&gt;&lt;/td&gt;&lt;/tr&gt;</v>
      </c>
      <c r="Q3252" s="106" t="str">
        <f>IF(PayItems[[#This Row],[Date Added / Modified]]&gt;0,TEXT(PayItems[[#This Row],[Date Added / Modified]],"m/d/yyy"),"")</f>
        <v/>
      </c>
    </row>
    <row r="3253" spans="1:17" x14ac:dyDescent="0.3">
      <c r="A3253" s="6" t="s">
        <v>6923</v>
      </c>
      <c r="B3253" s="8" t="s">
        <v>6924</v>
      </c>
      <c r="C3253" s="6" t="s">
        <v>6</v>
      </c>
      <c r="D3253" s="8" t="s">
        <v>6925</v>
      </c>
      <c r="E3253" s="8" t="s">
        <v>59</v>
      </c>
      <c r="F3253" s="8">
        <v>0</v>
      </c>
      <c r="G3253" s="8">
        <v>3</v>
      </c>
      <c r="H3253" s="6" t="s">
        <v>344</v>
      </c>
      <c r="I3253" s="184" t="s">
        <v>11392</v>
      </c>
      <c r="J3253" s="184" t="s">
        <v>11392</v>
      </c>
      <c r="K3253" s="184" t="s">
        <v>11391</v>
      </c>
      <c r="L3253" s="8">
        <v>14</v>
      </c>
      <c r="M3253" s="116"/>
      <c r="P32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&lt;tr&gt;&lt;td&gt;62630-2300&lt;/td&gt;&lt;td&gt;Plantings, itea virginica, virginia sweetspire, 900mm height, 27 liter, container grown&lt;/td&gt;&lt;td&gt;Each&lt;/td&gt;&lt;td&gt;PLANTINGS, ITEA VIRGINICA, VIRGINIA SWEETSPIRE, 36-INCH HEIGHT, 7 GALLON, CONTAINER GROWN&lt;/td&gt;&lt;td&gt;EACH&lt;/td&gt;&lt;td&gt;0&lt;/td&gt;&lt;td&gt;3&lt;/td&gt;&lt;td&gt;N&lt;/td&gt;&lt;td&gt; &lt;/td&gt;&lt;td&gt;&lt;/td&gt;&lt;/tr&gt;</v>
      </c>
      <c r="Q3253" s="106" t="str">
        <f>IF(PayItems[[#This Row],[Date Added / Modified]]&gt;0,TEXT(PayItems[[#This Row],[Date Added / Modified]],"m/d/yyy"),"")</f>
        <v/>
      </c>
    </row>
    <row r="3254" spans="1:17" x14ac:dyDescent="0.3">
      <c r="A3254" s="6" t="s">
        <v>6926</v>
      </c>
      <c r="B3254" s="8" t="s">
        <v>6927</v>
      </c>
      <c r="C3254" s="6" t="s">
        <v>6</v>
      </c>
      <c r="D3254" s="8" t="s">
        <v>6928</v>
      </c>
      <c r="E3254" s="8" t="s">
        <v>59</v>
      </c>
      <c r="F3254" s="8">
        <v>0</v>
      </c>
      <c r="G3254" s="8">
        <v>3</v>
      </c>
      <c r="H3254" s="6" t="s">
        <v>344</v>
      </c>
      <c r="I3254" s="184" t="s">
        <v>11392</v>
      </c>
      <c r="J3254" s="184" t="s">
        <v>11392</v>
      </c>
      <c r="K3254" s="184" t="s">
        <v>11391</v>
      </c>
      <c r="L3254" s="8">
        <v>14</v>
      </c>
      <c r="M3254" s="116"/>
      <c r="P32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&lt;tr&gt;&lt;td&gt;62630-2400&lt;/td&gt;&lt;td&gt;Plantings, leucothoe axillaris, coastal doghobble, 600mm height, 27 liter, container grown&lt;/td&gt;&lt;td&gt;Each&lt;/td&gt;&lt;td&gt;PLANTINGS, LEUCOTHOE AXILLARIS, COASTAL DOGHOBBLE, 24-INCH, CONTAINER GROWN&lt;/td&gt;&lt;td&gt;EACH&lt;/td&gt;&lt;td&gt;0&lt;/td&gt;&lt;td&gt;3&lt;/td&gt;&lt;td&gt;N&lt;/td&gt;&lt;td&gt; &lt;/td&gt;&lt;td&gt;&lt;/td&gt;&lt;/tr&gt;</v>
      </c>
      <c r="Q3254" s="106" t="str">
        <f>IF(PayItems[[#This Row],[Date Added / Modified]]&gt;0,TEXT(PayItems[[#This Row],[Date Added / Modified]],"m/d/yyy"),"")</f>
        <v/>
      </c>
    </row>
    <row r="3255" spans="1:17" x14ac:dyDescent="0.3">
      <c r="A3255" s="6" t="s">
        <v>6929</v>
      </c>
      <c r="B3255" s="8" t="s">
        <v>6930</v>
      </c>
      <c r="C3255" s="6" t="s">
        <v>108</v>
      </c>
      <c r="D3255" s="8" t="s">
        <v>6931</v>
      </c>
      <c r="E3255" s="8" t="s">
        <v>61</v>
      </c>
      <c r="F3255" s="8">
        <v>1</v>
      </c>
      <c r="G3255" s="8">
        <v>3</v>
      </c>
      <c r="H3255" s="6" t="s">
        <v>344</v>
      </c>
      <c r="I3255" s="184" t="s">
        <v>11392</v>
      </c>
      <c r="J3255" s="184" t="s">
        <v>11392</v>
      </c>
      <c r="K3255" s="184" t="s">
        <v>11391</v>
      </c>
      <c r="L3255" s="8">
        <v>14</v>
      </c>
      <c r="M3255" s="116"/>
      <c r="P32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&lt;tr&gt;&lt;td&gt;62631-0000&lt;/td&gt;&lt;td&gt;Plantings&lt;/td&gt;&lt;td&gt;ha&lt;/td&gt;&lt;td&gt;PLANTINGS&lt;/td&gt;&lt;td&gt;ACRE&lt;/td&gt;&lt;td&gt;1&lt;/td&gt;&lt;td&gt;3&lt;/td&gt;&lt;td&gt;N&lt;/td&gt;&lt;td&gt; &lt;/td&gt;&lt;td&gt;&lt;/td&gt;&lt;/tr&gt;</v>
      </c>
      <c r="Q3255" s="106" t="str">
        <f>IF(PayItems[[#This Row],[Date Added / Modified]]&gt;0,TEXT(PayItems[[#This Row],[Date Added / Modified]],"m/d/yyy"),"")</f>
        <v/>
      </c>
    </row>
    <row r="3256" spans="1:17" x14ac:dyDescent="0.3">
      <c r="A3256" s="6" t="s">
        <v>6932</v>
      </c>
      <c r="B3256" s="8" t="s">
        <v>6930</v>
      </c>
      <c r="C3256" s="6" t="s">
        <v>85</v>
      </c>
      <c r="D3256" s="8" t="s">
        <v>6931</v>
      </c>
      <c r="E3256" s="8" t="s">
        <v>85</v>
      </c>
      <c r="F3256" s="8">
        <v>0</v>
      </c>
      <c r="G3256" s="8">
        <v>3</v>
      </c>
      <c r="H3256" s="6" t="s">
        <v>344</v>
      </c>
      <c r="I3256" s="184" t="s">
        <v>11392</v>
      </c>
      <c r="J3256" s="184" t="s">
        <v>11392</v>
      </c>
      <c r="K3256" s="184" t="s">
        <v>11391</v>
      </c>
      <c r="L3256" s="8">
        <v>14</v>
      </c>
      <c r="M3256" s="116"/>
      <c r="P32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&lt;tr&gt;&lt;td&gt;62632-0000&lt;/td&gt;&lt;td&gt;Plantings&lt;/td&gt;&lt;td&gt;LPSM&lt;/td&gt;&lt;td&gt;PLANTINGS&lt;/td&gt;&lt;td&gt;LPSM&lt;/td&gt;&lt;td&gt;0&lt;/td&gt;&lt;td&gt;3&lt;/td&gt;&lt;td&gt;N&lt;/td&gt;&lt;td&gt; &lt;/td&gt;&lt;td&gt;&lt;/td&gt;&lt;/tr&gt;</v>
      </c>
      <c r="Q3256" s="106" t="str">
        <f>IF(PayItems[[#This Row],[Date Added / Modified]]&gt;0,TEXT(PayItems[[#This Row],[Date Added / Modified]],"m/d/yyy"),"")</f>
        <v/>
      </c>
    </row>
    <row r="3257" spans="1:17" x14ac:dyDescent="0.3">
      <c r="A3257" s="6" t="s">
        <v>6933</v>
      </c>
      <c r="B3257" s="6" t="s">
        <v>6934</v>
      </c>
      <c r="C3257" s="6" t="s">
        <v>6</v>
      </c>
      <c r="D3257" s="6" t="s">
        <v>6935</v>
      </c>
      <c r="E3257" s="8" t="s">
        <v>59</v>
      </c>
      <c r="F3257" s="8">
        <v>0</v>
      </c>
      <c r="G3257" s="8">
        <v>3</v>
      </c>
      <c r="H3257" s="6" t="s">
        <v>344</v>
      </c>
      <c r="I3257" s="184" t="s">
        <v>11392</v>
      </c>
      <c r="J3257" s="184" t="s">
        <v>11392</v>
      </c>
      <c r="K3257" s="184" t="s">
        <v>11391</v>
      </c>
      <c r="L3257" s="8">
        <v>14</v>
      </c>
      <c r="M3257" s="116"/>
      <c r="P32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&lt;tr&gt;&lt;td&gt;62635-0100&lt;/td&gt;&lt;td&gt;Cuttings, alder&lt;/td&gt;&lt;td&gt;Each&lt;/td&gt;&lt;td&gt;CUTTINGS, ALDER&lt;/td&gt;&lt;td&gt;EACH&lt;/td&gt;&lt;td&gt;0&lt;/td&gt;&lt;td&gt;3&lt;/td&gt;&lt;td&gt;N&lt;/td&gt;&lt;td&gt; &lt;/td&gt;&lt;td&gt;&lt;/td&gt;&lt;/tr&gt;</v>
      </c>
      <c r="Q3257" s="106" t="str">
        <f>IF(PayItems[[#This Row],[Date Added / Modified]]&gt;0,TEXT(PayItems[[#This Row],[Date Added / Modified]],"m/d/yyy"),"")</f>
        <v/>
      </c>
    </row>
    <row r="3258" spans="1:17" x14ac:dyDescent="0.3">
      <c r="A3258" s="6" t="s">
        <v>6936</v>
      </c>
      <c r="B3258" s="6" t="s">
        <v>6937</v>
      </c>
      <c r="C3258" s="6" t="s">
        <v>6</v>
      </c>
      <c r="D3258" s="6" t="s">
        <v>6938</v>
      </c>
      <c r="E3258" s="8" t="s">
        <v>59</v>
      </c>
      <c r="F3258" s="8">
        <v>0</v>
      </c>
      <c r="G3258" s="8">
        <v>3</v>
      </c>
      <c r="H3258" s="6" t="s">
        <v>344</v>
      </c>
      <c r="I3258" s="184" t="s">
        <v>11392</v>
      </c>
      <c r="J3258" s="184" t="s">
        <v>11392</v>
      </c>
      <c r="K3258" s="184" t="s">
        <v>11391</v>
      </c>
      <c r="L3258" s="8">
        <v>14</v>
      </c>
      <c r="M3258" s="116"/>
      <c r="P32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&lt;tr&gt;&lt;td&gt;62635-1000&lt;/td&gt;&lt;td&gt;Cuttings, cottonwood pole&lt;/td&gt;&lt;td&gt;Each&lt;/td&gt;&lt;td&gt;CUTTINGS, COTTONWOOD POLE&lt;/td&gt;&lt;td&gt;EACH&lt;/td&gt;&lt;td&gt;0&lt;/td&gt;&lt;td&gt;3&lt;/td&gt;&lt;td&gt;N&lt;/td&gt;&lt;td&gt; &lt;/td&gt;&lt;td&gt;&lt;/td&gt;&lt;/tr&gt;</v>
      </c>
      <c r="Q3258" s="106" t="str">
        <f>IF(PayItems[[#This Row],[Date Added / Modified]]&gt;0,TEXT(PayItems[[#This Row],[Date Added / Modified]],"m/d/yyy"),"")</f>
        <v/>
      </c>
    </row>
    <row r="3259" spans="1:17" x14ac:dyDescent="0.3">
      <c r="A3259" s="6" t="s">
        <v>6939</v>
      </c>
      <c r="B3259" s="6" t="s">
        <v>6940</v>
      </c>
      <c r="C3259" s="6" t="s">
        <v>6</v>
      </c>
      <c r="D3259" s="6" t="s">
        <v>6941</v>
      </c>
      <c r="E3259" s="8" t="s">
        <v>59</v>
      </c>
      <c r="F3259" s="8">
        <v>0</v>
      </c>
      <c r="G3259" s="8">
        <v>3</v>
      </c>
      <c r="H3259" s="6" t="s">
        <v>344</v>
      </c>
      <c r="I3259" s="184" t="s">
        <v>11392</v>
      </c>
      <c r="J3259" s="184" t="s">
        <v>11392</v>
      </c>
      <c r="K3259" s="184" t="s">
        <v>11391</v>
      </c>
      <c r="L3259" s="8">
        <v>14</v>
      </c>
      <c r="M3259" s="116"/>
      <c r="P32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&lt;tr&gt;&lt;td&gt;62635-1500&lt;/td&gt;&lt;td&gt;Cuttings, red osier dogwood&lt;/td&gt;&lt;td&gt;Each&lt;/td&gt;&lt;td&gt;CUTTINGS, RED OSIER DOGWOOD&lt;/td&gt;&lt;td&gt;EACH&lt;/td&gt;&lt;td&gt;0&lt;/td&gt;&lt;td&gt;3&lt;/td&gt;&lt;td&gt;N&lt;/td&gt;&lt;td&gt; &lt;/td&gt;&lt;td&gt;&lt;/td&gt;&lt;/tr&gt;</v>
      </c>
      <c r="Q3259" s="106" t="str">
        <f>IF(PayItems[[#This Row],[Date Added / Modified]]&gt;0,TEXT(PayItems[[#This Row],[Date Added / Modified]],"m/d/yyy"),"")</f>
        <v/>
      </c>
    </row>
    <row r="3260" spans="1:17" x14ac:dyDescent="0.3">
      <c r="A3260" s="6" t="s">
        <v>6942</v>
      </c>
      <c r="B3260" s="6" t="s">
        <v>6943</v>
      </c>
      <c r="C3260" s="6" t="s">
        <v>6</v>
      </c>
      <c r="D3260" s="6" t="s">
        <v>6944</v>
      </c>
      <c r="E3260" s="8" t="s">
        <v>59</v>
      </c>
      <c r="F3260" s="8">
        <v>0</v>
      </c>
      <c r="G3260" s="8">
        <v>3</v>
      </c>
      <c r="H3260" s="6" t="s">
        <v>344</v>
      </c>
      <c r="I3260" s="184" t="s">
        <v>11392</v>
      </c>
      <c r="J3260" s="184" t="s">
        <v>11392</v>
      </c>
      <c r="K3260" s="184" t="s">
        <v>11391</v>
      </c>
      <c r="L3260" s="8">
        <v>14</v>
      </c>
      <c r="M3260" s="116"/>
      <c r="P32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&lt;tr&gt;&lt;td&gt;62635-2000&lt;/td&gt;&lt;td&gt;Cuttings, willow staking&lt;/td&gt;&lt;td&gt;Each&lt;/td&gt;&lt;td&gt;CUTTINGS, WILLOW STAKING&lt;/td&gt;&lt;td&gt;EACH&lt;/td&gt;&lt;td&gt;0&lt;/td&gt;&lt;td&gt;3&lt;/td&gt;&lt;td&gt;N&lt;/td&gt;&lt;td&gt; &lt;/td&gt;&lt;td&gt;&lt;/td&gt;&lt;/tr&gt;</v>
      </c>
      <c r="Q3260" s="106" t="str">
        <f>IF(PayItems[[#This Row],[Date Added / Modified]]&gt;0,TEXT(PayItems[[#This Row],[Date Added / Modified]],"m/d/yyy"),"")</f>
        <v/>
      </c>
    </row>
    <row r="3261" spans="1:17" x14ac:dyDescent="0.3">
      <c r="A3261" s="6" t="s">
        <v>6945</v>
      </c>
      <c r="B3261" s="6" t="s">
        <v>6946</v>
      </c>
      <c r="C3261" s="6" t="s">
        <v>6</v>
      </c>
      <c r="D3261" s="6" t="s">
        <v>6947</v>
      </c>
      <c r="E3261" s="8" t="s">
        <v>59</v>
      </c>
      <c r="F3261" s="8">
        <v>0</v>
      </c>
      <c r="G3261" s="8">
        <v>3</v>
      </c>
      <c r="H3261" s="6" t="s">
        <v>344</v>
      </c>
      <c r="I3261" s="184" t="s">
        <v>11392</v>
      </c>
      <c r="J3261" s="184" t="s">
        <v>11392</v>
      </c>
      <c r="K3261" s="184" t="s">
        <v>11391</v>
      </c>
      <c r="L3261" s="8">
        <v>14</v>
      </c>
      <c r="M3261" s="116"/>
      <c r="P32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&lt;tr&gt;&lt;td&gt;62635-3000&lt;/td&gt;&lt;td&gt;Cuttings, willow pole&lt;/td&gt;&lt;td&gt;Each&lt;/td&gt;&lt;td&gt;CUTTINGS, WILLOW POLE&lt;/td&gt;&lt;td&gt;EACH&lt;/td&gt;&lt;td&gt;0&lt;/td&gt;&lt;td&gt;3&lt;/td&gt;&lt;td&gt;N&lt;/td&gt;&lt;td&gt; &lt;/td&gt;&lt;td&gt;&lt;/td&gt;&lt;/tr&gt;</v>
      </c>
      <c r="Q3261" s="106" t="str">
        <f>IF(PayItems[[#This Row],[Date Added / Modified]]&gt;0,TEXT(PayItems[[#This Row],[Date Added / Modified]],"m/d/yyy"),"")</f>
        <v/>
      </c>
    </row>
    <row r="3262" spans="1:17" x14ac:dyDescent="0.3">
      <c r="A3262" s="6" t="s">
        <v>6948</v>
      </c>
      <c r="B3262" s="6" t="s">
        <v>6949</v>
      </c>
      <c r="C3262" s="6" t="s">
        <v>6</v>
      </c>
      <c r="D3262" s="6" t="s">
        <v>6950</v>
      </c>
      <c r="E3262" s="8" t="s">
        <v>59</v>
      </c>
      <c r="F3262" s="8">
        <v>0</v>
      </c>
      <c r="G3262" s="8">
        <v>3</v>
      </c>
      <c r="H3262" s="6" t="s">
        <v>344</v>
      </c>
      <c r="I3262" s="184" t="s">
        <v>11392</v>
      </c>
      <c r="J3262" s="184" t="s">
        <v>11392</v>
      </c>
      <c r="K3262" s="184" t="s">
        <v>11391</v>
      </c>
      <c r="L3262" s="8">
        <v>14</v>
      </c>
      <c r="M3262" s="116"/>
      <c r="P32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&lt;tr&gt;&lt;td&gt;62636-1000&lt;/td&gt;&lt;td&gt;Bundles, alder&lt;/td&gt;&lt;td&gt;Each&lt;/td&gt;&lt;td&gt;BUNDLES, ALDER&lt;/td&gt;&lt;td&gt;EACH&lt;/td&gt;&lt;td&gt;0&lt;/td&gt;&lt;td&gt;3&lt;/td&gt;&lt;td&gt;N&lt;/td&gt;&lt;td&gt; &lt;/td&gt;&lt;td&gt;&lt;/td&gt;&lt;/tr&gt;</v>
      </c>
      <c r="Q3262" s="106" t="str">
        <f>IF(PayItems[[#This Row],[Date Added / Modified]]&gt;0,TEXT(PayItems[[#This Row],[Date Added / Modified]],"m/d/yyy"),"")</f>
        <v/>
      </c>
    </row>
    <row r="3263" spans="1:17" x14ac:dyDescent="0.3">
      <c r="A3263" s="6" t="s">
        <v>6951</v>
      </c>
      <c r="B3263" s="6" t="s">
        <v>6952</v>
      </c>
      <c r="C3263" s="6" t="s">
        <v>6</v>
      </c>
      <c r="D3263" s="6" t="s">
        <v>6953</v>
      </c>
      <c r="E3263" s="8" t="s">
        <v>59</v>
      </c>
      <c r="F3263" s="8">
        <v>0</v>
      </c>
      <c r="G3263" s="8">
        <v>3</v>
      </c>
      <c r="H3263" s="6" t="s">
        <v>344</v>
      </c>
      <c r="I3263" s="184" t="s">
        <v>11392</v>
      </c>
      <c r="J3263" s="184" t="s">
        <v>11392</v>
      </c>
      <c r="K3263" s="184" t="s">
        <v>11391</v>
      </c>
      <c r="L3263" s="8">
        <v>14</v>
      </c>
      <c r="M3263" s="116"/>
      <c r="P32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&lt;tr&gt;&lt;td&gt;62636-2000&lt;/td&gt;&lt;td&gt;Bundles, willow&lt;/td&gt;&lt;td&gt;Each&lt;/td&gt;&lt;td&gt;BUNDLES, WILLOW&lt;/td&gt;&lt;td&gt;EACH&lt;/td&gt;&lt;td&gt;0&lt;/td&gt;&lt;td&gt;3&lt;/td&gt;&lt;td&gt;N&lt;/td&gt;&lt;td&gt; &lt;/td&gt;&lt;td&gt;&lt;/td&gt;&lt;/tr&gt;</v>
      </c>
      <c r="Q3263" s="106" t="str">
        <f>IF(PayItems[[#This Row],[Date Added / Modified]]&gt;0,TEXT(PayItems[[#This Row],[Date Added / Modified]],"m/d/yyy"),"")</f>
        <v/>
      </c>
    </row>
    <row r="3264" spans="1:17" x14ac:dyDescent="0.3">
      <c r="A3264" s="6" t="s">
        <v>6954</v>
      </c>
      <c r="B3264" s="6" t="s">
        <v>6955</v>
      </c>
      <c r="C3264" s="6" t="s">
        <v>6</v>
      </c>
      <c r="D3264" s="6" t="s">
        <v>6956</v>
      </c>
      <c r="E3264" s="8" t="s">
        <v>59</v>
      </c>
      <c r="F3264" s="8">
        <v>0</v>
      </c>
      <c r="G3264" s="8">
        <v>3</v>
      </c>
      <c r="H3264" s="6" t="s">
        <v>344</v>
      </c>
      <c r="I3264" s="184" t="s">
        <v>11392</v>
      </c>
      <c r="J3264" s="184" t="s">
        <v>11392</v>
      </c>
      <c r="K3264" s="184" t="s">
        <v>11391</v>
      </c>
      <c r="L3264" s="8">
        <v>14</v>
      </c>
      <c r="M3264" s="116"/>
      <c r="P32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&lt;tr&gt;&lt;td&gt;62640-0000&lt;/td&gt;&lt;td&gt;Tree grate&lt;/td&gt;&lt;td&gt;Each&lt;/td&gt;&lt;td&gt;TREE GRATE&lt;/td&gt;&lt;td&gt;EACH&lt;/td&gt;&lt;td&gt;0&lt;/td&gt;&lt;td&gt;3&lt;/td&gt;&lt;td&gt;N&lt;/td&gt;&lt;td&gt; &lt;/td&gt;&lt;td&gt;&lt;/td&gt;&lt;/tr&gt;</v>
      </c>
      <c r="Q3264" s="106" t="str">
        <f>IF(PayItems[[#This Row],[Date Added / Modified]]&gt;0,TEXT(PayItems[[#This Row],[Date Added / Modified]],"m/d/yyy"),"")</f>
        <v/>
      </c>
    </row>
    <row r="3265" spans="1:17" x14ac:dyDescent="0.3">
      <c r="A3265" s="6" t="s">
        <v>6957</v>
      </c>
      <c r="B3265" s="6" t="s">
        <v>6958</v>
      </c>
      <c r="C3265" s="6" t="s">
        <v>6</v>
      </c>
      <c r="D3265" s="6" t="s">
        <v>6959</v>
      </c>
      <c r="E3265" s="8" t="s">
        <v>59</v>
      </c>
      <c r="F3265" s="8">
        <v>0</v>
      </c>
      <c r="G3265" s="8">
        <v>3</v>
      </c>
      <c r="H3265" s="6" t="s">
        <v>344</v>
      </c>
      <c r="I3265" s="184" t="s">
        <v>11392</v>
      </c>
      <c r="J3265" s="184" t="s">
        <v>11392</v>
      </c>
      <c r="K3265" s="184" t="s">
        <v>11391</v>
      </c>
      <c r="L3265" s="8">
        <v>14</v>
      </c>
      <c r="M3265" s="116"/>
      <c r="P32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&lt;tr&gt;&lt;td&gt;62641-0000&lt;/td&gt;&lt;td&gt;Tree well&lt;/td&gt;&lt;td&gt;Each&lt;/td&gt;&lt;td&gt;TREE WELL&lt;/td&gt;&lt;td&gt;EACH&lt;/td&gt;&lt;td&gt;0&lt;/td&gt;&lt;td&gt;3&lt;/td&gt;&lt;td&gt;N&lt;/td&gt;&lt;td&gt; &lt;/td&gt;&lt;td&gt;&lt;/td&gt;&lt;/tr&gt;</v>
      </c>
      <c r="Q3265" s="106" t="str">
        <f>IF(PayItems[[#This Row],[Date Added / Modified]]&gt;0,TEXT(PayItems[[#This Row],[Date Added / Modified]],"m/d/yyy"),"")</f>
        <v/>
      </c>
    </row>
    <row r="3266" spans="1:17" x14ac:dyDescent="0.3">
      <c r="A3266" s="6" t="s">
        <v>6960</v>
      </c>
      <c r="B3266" s="6" t="s">
        <v>6961</v>
      </c>
      <c r="C3266" s="6" t="s">
        <v>110</v>
      </c>
      <c r="D3266" s="6" t="s">
        <v>6962</v>
      </c>
      <c r="E3266" s="8" t="s">
        <v>63</v>
      </c>
      <c r="F3266" s="8">
        <v>0</v>
      </c>
      <c r="G3266" s="8">
        <v>3</v>
      </c>
      <c r="H3266" s="6" t="s">
        <v>344</v>
      </c>
      <c r="I3266" s="184" t="s">
        <v>11392</v>
      </c>
      <c r="J3266" s="184" t="s">
        <v>11392</v>
      </c>
      <c r="K3266" s="184" t="s">
        <v>11391</v>
      </c>
      <c r="L3266" s="8">
        <v>14</v>
      </c>
      <c r="M3266" s="116"/>
      <c r="P32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&lt;tr&gt;&lt;td&gt;62642-0000&lt;/td&gt;&lt;td&gt;Root barrier&lt;/td&gt;&lt;td&gt;m&lt;/td&gt;&lt;td&gt;ROOT BARRIER&lt;/td&gt;&lt;td&gt;LNFT&lt;/td&gt;&lt;td&gt;0&lt;/td&gt;&lt;td&gt;3&lt;/td&gt;&lt;td&gt;N&lt;/td&gt;&lt;td&gt; &lt;/td&gt;&lt;td&gt;&lt;/td&gt;&lt;/tr&gt;</v>
      </c>
      <c r="Q3266" s="106" t="str">
        <f>IF(PayItems[[#This Row],[Date Added / Modified]]&gt;0,TEXT(PayItems[[#This Row],[Date Added / Modified]],"m/d/yyy"),"")</f>
        <v/>
      </c>
    </row>
    <row r="3267" spans="1:17" x14ac:dyDescent="0.3">
      <c r="A3267" s="106" t="s">
        <v>10903</v>
      </c>
      <c r="B3267" s="106" t="s">
        <v>10904</v>
      </c>
      <c r="C3267" s="88" t="s">
        <v>110</v>
      </c>
      <c r="D3267" s="106" t="s">
        <v>10905</v>
      </c>
      <c r="E3267" s="104" t="s">
        <v>63</v>
      </c>
      <c r="F3267" s="104">
        <v>0</v>
      </c>
      <c r="G3267" s="104">
        <v>3</v>
      </c>
      <c r="H3267" s="88" t="s">
        <v>344</v>
      </c>
      <c r="I3267" s="184" t="s">
        <v>11392</v>
      </c>
      <c r="J3267" s="184" t="s">
        <v>11392</v>
      </c>
      <c r="K3267" s="184" t="s">
        <v>11391</v>
      </c>
      <c r="L3267" s="104">
        <v>14</v>
      </c>
      <c r="M3267" s="116">
        <v>42877</v>
      </c>
      <c r="N3267" s="106" t="s">
        <v>9962</v>
      </c>
      <c r="O3267" s="88"/>
      <c r="P32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&lt;tr&gt;&lt;td&gt;62643-0500&lt;/td&gt;&lt;td&gt;Landscape edging, metal&lt;/td&gt;&lt;td&gt;m&lt;/td&gt;&lt;td&gt;LANDSCAPE EDGING, METAL&lt;/td&gt;&lt;td&gt;LNFT&lt;/td&gt;&lt;td&gt;0&lt;/td&gt;&lt;td&gt;3&lt;/td&gt;&lt;td&gt;N&lt;/td&gt;&lt;td&gt;5/22/2017&lt;/td&gt;&lt;td&gt;&lt;/td&gt;&lt;/tr&gt;</v>
      </c>
      <c r="Q3267" s="106" t="str">
        <f>IF(PayItems[[#This Row],[Date Added / Modified]]&gt;0,TEXT(PayItems[[#This Row],[Date Added / Modified]],"m/d/yyy"),"")</f>
        <v>5/22/2017</v>
      </c>
    </row>
    <row r="3268" spans="1:17" x14ac:dyDescent="0.3">
      <c r="A3268" s="6" t="s">
        <v>6963</v>
      </c>
      <c r="B3268" s="6" t="s">
        <v>6964</v>
      </c>
      <c r="C3268" s="6" t="s">
        <v>6</v>
      </c>
      <c r="D3268" s="6" t="s">
        <v>6965</v>
      </c>
      <c r="E3268" s="8" t="s">
        <v>59</v>
      </c>
      <c r="F3268" s="8">
        <v>0</v>
      </c>
      <c r="G3268" s="8">
        <v>3</v>
      </c>
      <c r="H3268" s="6" t="s">
        <v>344</v>
      </c>
      <c r="I3268" s="184" t="s">
        <v>11392</v>
      </c>
      <c r="J3268" s="184" t="s">
        <v>11392</v>
      </c>
      <c r="K3268" s="184" t="s">
        <v>11391</v>
      </c>
      <c r="L3268" s="8">
        <v>14</v>
      </c>
      <c r="M3268" s="116"/>
      <c r="P32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&lt;tr&gt;&lt;td&gt;62650-1000&lt;/td&gt;&lt;td&gt;Remove and replant tree and shrub&lt;/td&gt;&lt;td&gt;Each&lt;/td&gt;&lt;td&gt;REMOVE AND REPLANT TREE AND SHRUB&lt;/td&gt;&lt;td&gt;EACH&lt;/td&gt;&lt;td&gt;0&lt;/td&gt;&lt;td&gt;3&lt;/td&gt;&lt;td&gt;N&lt;/td&gt;&lt;td&gt; &lt;/td&gt;&lt;td&gt;&lt;/td&gt;&lt;/tr&gt;</v>
      </c>
      <c r="Q3268" s="106" t="str">
        <f>IF(PayItems[[#This Row],[Date Added / Modified]]&gt;0,TEXT(PayItems[[#This Row],[Date Added / Modified]],"m/d/yyy"),"")</f>
        <v/>
      </c>
    </row>
    <row r="3269" spans="1:17" x14ac:dyDescent="0.3">
      <c r="A3269" s="6" t="s">
        <v>6966</v>
      </c>
      <c r="B3269" s="6" t="s">
        <v>6967</v>
      </c>
      <c r="C3269" s="6" t="s">
        <v>109</v>
      </c>
      <c r="D3269" s="6" t="s">
        <v>6968</v>
      </c>
      <c r="E3269" s="8" t="s">
        <v>62</v>
      </c>
      <c r="F3269" s="8">
        <v>0</v>
      </c>
      <c r="G3269" s="8">
        <v>3</v>
      </c>
      <c r="H3269" s="6" t="s">
        <v>344</v>
      </c>
      <c r="I3269" s="184" t="s">
        <v>11392</v>
      </c>
      <c r="J3269" s="184" t="s">
        <v>11392</v>
      </c>
      <c r="K3269" s="184" t="s">
        <v>11391</v>
      </c>
      <c r="L3269" s="8">
        <v>14</v>
      </c>
      <c r="M3269" s="116"/>
      <c r="P32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&lt;tr&gt;&lt;td&gt;62701-0000&lt;/td&gt;&lt;td&gt;Sod&lt;/td&gt;&lt;td&gt;m2&lt;/td&gt;&lt;td&gt;SOD&lt;/td&gt;&lt;td&gt;SQYD&lt;/td&gt;&lt;td&gt;0&lt;/td&gt;&lt;td&gt;3&lt;/td&gt;&lt;td&gt;N&lt;/td&gt;&lt;td&gt; &lt;/td&gt;&lt;td&gt;&lt;/td&gt;&lt;/tr&gt;</v>
      </c>
      <c r="Q3269" s="106" t="str">
        <f>IF(PayItems[[#This Row],[Date Added / Modified]]&gt;0,TEXT(PayItems[[#This Row],[Date Added / Modified]],"m/d/yyy"),"")</f>
        <v/>
      </c>
    </row>
    <row r="3270" spans="1:17" x14ac:dyDescent="0.3">
      <c r="A3270" s="6" t="s">
        <v>6969</v>
      </c>
      <c r="B3270" s="6" t="s">
        <v>6970</v>
      </c>
      <c r="C3270" s="6" t="s">
        <v>109</v>
      </c>
      <c r="D3270" s="6" t="s">
        <v>6971</v>
      </c>
      <c r="E3270" s="8" t="s">
        <v>62</v>
      </c>
      <c r="F3270" s="8">
        <v>0</v>
      </c>
      <c r="G3270" s="8">
        <v>3</v>
      </c>
      <c r="H3270" s="6" t="s">
        <v>344</v>
      </c>
      <c r="I3270" s="184" t="s">
        <v>11392</v>
      </c>
      <c r="J3270" s="184" t="s">
        <v>11392</v>
      </c>
      <c r="K3270" s="184" t="s">
        <v>11391</v>
      </c>
      <c r="L3270" s="8">
        <v>14</v>
      </c>
      <c r="M3270" s="116"/>
      <c r="P32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&lt;tr&gt;&lt;td&gt;62701-1000&lt;/td&gt;&lt;td&gt;Sod, solid&lt;/td&gt;&lt;td&gt;m2&lt;/td&gt;&lt;td&gt;SOD, SOLID&lt;/td&gt;&lt;td&gt;SQYD&lt;/td&gt;&lt;td&gt;0&lt;/td&gt;&lt;td&gt;3&lt;/td&gt;&lt;td&gt;N&lt;/td&gt;&lt;td&gt; &lt;/td&gt;&lt;td&gt;&lt;/td&gt;&lt;/tr&gt;</v>
      </c>
      <c r="Q3270" s="106" t="str">
        <f>IF(PayItems[[#This Row],[Date Added / Modified]]&gt;0,TEXT(PayItems[[#This Row],[Date Added / Modified]],"m/d/yyy"),"")</f>
        <v/>
      </c>
    </row>
    <row r="3271" spans="1:17" x14ac:dyDescent="0.3">
      <c r="A3271" s="6" t="s">
        <v>6972</v>
      </c>
      <c r="B3271" s="6" t="s">
        <v>6973</v>
      </c>
      <c r="C3271" s="6" t="s">
        <v>109</v>
      </c>
      <c r="D3271" s="6" t="s">
        <v>6974</v>
      </c>
      <c r="E3271" s="8" t="s">
        <v>62</v>
      </c>
      <c r="F3271" s="8">
        <v>0</v>
      </c>
      <c r="G3271" s="8">
        <v>3</v>
      </c>
      <c r="H3271" s="6" t="s">
        <v>344</v>
      </c>
      <c r="I3271" s="184" t="s">
        <v>11392</v>
      </c>
      <c r="J3271" s="184" t="s">
        <v>11392</v>
      </c>
      <c r="K3271" s="184" t="s">
        <v>11391</v>
      </c>
      <c r="L3271" s="8">
        <v>14</v>
      </c>
      <c r="M3271" s="116"/>
      <c r="P32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&lt;tr&gt;&lt;td&gt;62701-2000&lt;/td&gt;&lt;td&gt;Sod, strip&lt;/td&gt;&lt;td&gt;m2&lt;/td&gt;&lt;td&gt;SOD, STRIP&lt;/td&gt;&lt;td&gt;SQYD&lt;/td&gt;&lt;td&gt;0&lt;/td&gt;&lt;td&gt;3&lt;/td&gt;&lt;td&gt;N&lt;/td&gt;&lt;td&gt; &lt;/td&gt;&lt;td&gt;&lt;/td&gt;&lt;/tr&gt;</v>
      </c>
      <c r="Q3271" s="106" t="str">
        <f>IF(PayItems[[#This Row],[Date Added / Modified]]&gt;0,TEXT(PayItems[[#This Row],[Date Added / Modified]],"m/d/yyy"),"")</f>
        <v/>
      </c>
    </row>
    <row r="3272" spans="1:17" x14ac:dyDescent="0.3">
      <c r="A3272" s="6" t="s">
        <v>6975</v>
      </c>
      <c r="B3272" s="6" t="s">
        <v>6976</v>
      </c>
      <c r="C3272" s="6" t="s">
        <v>109</v>
      </c>
      <c r="D3272" s="6" t="s">
        <v>6977</v>
      </c>
      <c r="E3272" s="8" t="s">
        <v>62</v>
      </c>
      <c r="F3272" s="8">
        <v>0</v>
      </c>
      <c r="G3272" s="8">
        <v>3</v>
      </c>
      <c r="H3272" s="6" t="s">
        <v>344</v>
      </c>
      <c r="I3272" s="184" t="s">
        <v>11392</v>
      </c>
      <c r="J3272" s="184" t="s">
        <v>11392</v>
      </c>
      <c r="K3272" s="184" t="s">
        <v>11391</v>
      </c>
      <c r="L3272" s="8">
        <v>14</v>
      </c>
      <c r="M3272" s="116"/>
      <c r="P32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&lt;tr&gt;&lt;td&gt;62701-3000&lt;/td&gt;&lt;td&gt;Sod, spot&lt;/td&gt;&lt;td&gt;m2&lt;/td&gt;&lt;td&gt;SOD, SPOT&lt;/td&gt;&lt;td&gt;SQYD&lt;/td&gt;&lt;td&gt;0&lt;/td&gt;&lt;td&gt;3&lt;/td&gt;&lt;td&gt;N&lt;/td&gt;&lt;td&gt; &lt;/td&gt;&lt;td&gt;&lt;/td&gt;&lt;/tr&gt;</v>
      </c>
      <c r="Q3272" s="106" t="str">
        <f>IF(PayItems[[#This Row],[Date Added / Modified]]&gt;0,TEXT(PayItems[[#This Row],[Date Added / Modified]],"m/d/yyy"),"")</f>
        <v/>
      </c>
    </row>
    <row r="3273" spans="1:17" x14ac:dyDescent="0.3">
      <c r="A3273" s="6" t="s">
        <v>6978</v>
      </c>
      <c r="B3273" s="6" t="s">
        <v>6979</v>
      </c>
      <c r="C3273" s="6" t="s">
        <v>109</v>
      </c>
      <c r="D3273" s="6" t="s">
        <v>6980</v>
      </c>
      <c r="E3273" s="8" t="s">
        <v>62</v>
      </c>
      <c r="F3273" s="8">
        <v>0</v>
      </c>
      <c r="G3273" s="8">
        <v>3</v>
      </c>
      <c r="H3273" s="6" t="s">
        <v>344</v>
      </c>
      <c r="I3273" s="184" t="s">
        <v>11392</v>
      </c>
      <c r="J3273" s="184" t="s">
        <v>11392</v>
      </c>
      <c r="K3273" s="184" t="s">
        <v>11391</v>
      </c>
      <c r="L3273" s="8">
        <v>14</v>
      </c>
      <c r="M3273" s="116"/>
      <c r="P32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&lt;tr&gt;&lt;td&gt;62901-0000&lt;/td&gt;&lt;td&gt;Rolled erosion control product&lt;/td&gt;&lt;td&gt;m2&lt;/td&gt;&lt;td&gt;ROLLED EROSION CONTROL PRODUCT&lt;/td&gt;&lt;td&gt;SQYD&lt;/td&gt;&lt;td&gt;0&lt;/td&gt;&lt;td&gt;3&lt;/td&gt;&lt;td&gt;N&lt;/td&gt;&lt;td&gt; &lt;/td&gt;&lt;td&gt;&lt;/td&gt;&lt;/tr&gt;</v>
      </c>
      <c r="Q3273" s="106" t="str">
        <f>IF(PayItems[[#This Row],[Date Added / Modified]]&gt;0,TEXT(PayItems[[#This Row],[Date Added / Modified]],"m/d/yyy"),"")</f>
        <v/>
      </c>
    </row>
    <row r="3274" spans="1:17" x14ac:dyDescent="0.3">
      <c r="A3274" s="6" t="s">
        <v>6981</v>
      </c>
      <c r="B3274" s="6" t="s">
        <v>6982</v>
      </c>
      <c r="C3274" s="6" t="s">
        <v>109</v>
      </c>
      <c r="D3274" s="6" t="s">
        <v>6983</v>
      </c>
      <c r="E3274" s="8" t="s">
        <v>62</v>
      </c>
      <c r="F3274" s="8">
        <v>0</v>
      </c>
      <c r="G3274" s="8">
        <v>3</v>
      </c>
      <c r="H3274" s="6" t="s">
        <v>344</v>
      </c>
      <c r="I3274" s="184" t="s">
        <v>11392</v>
      </c>
      <c r="J3274" s="184" t="s">
        <v>11392</v>
      </c>
      <c r="K3274" s="184" t="s">
        <v>11391</v>
      </c>
      <c r="L3274" s="8">
        <v>14</v>
      </c>
      <c r="M3274" s="116"/>
      <c r="P32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&lt;tr&gt;&lt;td&gt;62901-0100&lt;/td&gt;&lt;td&gt;Rolled erosion control product, type 1.A&lt;/td&gt;&lt;td&gt;m2&lt;/td&gt;&lt;td&gt;ROLLED EROSION CONTROL PRODUCT, TYPE 1.A&lt;/td&gt;&lt;td&gt;SQYD&lt;/td&gt;&lt;td&gt;0&lt;/td&gt;&lt;td&gt;3&lt;/td&gt;&lt;td&gt;N&lt;/td&gt;&lt;td&gt; &lt;/td&gt;&lt;td&gt;&lt;/td&gt;&lt;/tr&gt;</v>
      </c>
      <c r="Q3274" s="106" t="str">
        <f>IF(PayItems[[#This Row],[Date Added / Modified]]&gt;0,TEXT(PayItems[[#This Row],[Date Added / Modified]],"m/d/yyy"),"")</f>
        <v/>
      </c>
    </row>
    <row r="3275" spans="1:17" x14ac:dyDescent="0.3">
      <c r="A3275" s="6" t="s">
        <v>6984</v>
      </c>
      <c r="B3275" s="6" t="s">
        <v>6985</v>
      </c>
      <c r="C3275" s="6" t="s">
        <v>109</v>
      </c>
      <c r="D3275" s="6" t="s">
        <v>6986</v>
      </c>
      <c r="E3275" s="8" t="s">
        <v>62</v>
      </c>
      <c r="F3275" s="8">
        <v>0</v>
      </c>
      <c r="G3275" s="8">
        <v>3</v>
      </c>
      <c r="H3275" s="6" t="s">
        <v>344</v>
      </c>
      <c r="I3275" s="184" t="s">
        <v>11392</v>
      </c>
      <c r="J3275" s="184" t="s">
        <v>11392</v>
      </c>
      <c r="K3275" s="184" t="s">
        <v>11391</v>
      </c>
      <c r="L3275" s="8">
        <v>14</v>
      </c>
      <c r="M3275" s="116"/>
      <c r="P32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&lt;tr&gt;&lt;td&gt;62901-0200&lt;/td&gt;&lt;td&gt;Rolled erosion control product, type 1.B&lt;/td&gt;&lt;td&gt;m2&lt;/td&gt;&lt;td&gt;ROLLED EROSION CONTROL PRODUCT, TYPE 1.B&lt;/td&gt;&lt;td&gt;SQYD&lt;/td&gt;&lt;td&gt;0&lt;/td&gt;&lt;td&gt;3&lt;/td&gt;&lt;td&gt;N&lt;/td&gt;&lt;td&gt; &lt;/td&gt;&lt;td&gt;&lt;/td&gt;&lt;/tr&gt;</v>
      </c>
      <c r="Q3275" s="106" t="str">
        <f>IF(PayItems[[#This Row],[Date Added / Modified]]&gt;0,TEXT(PayItems[[#This Row],[Date Added / Modified]],"m/d/yyy"),"")</f>
        <v/>
      </c>
    </row>
    <row r="3276" spans="1:17" x14ac:dyDescent="0.3">
      <c r="A3276" s="6" t="s">
        <v>6987</v>
      </c>
      <c r="B3276" s="6" t="s">
        <v>6988</v>
      </c>
      <c r="C3276" s="6" t="s">
        <v>109</v>
      </c>
      <c r="D3276" s="6" t="s">
        <v>6989</v>
      </c>
      <c r="E3276" s="8" t="s">
        <v>62</v>
      </c>
      <c r="F3276" s="8">
        <v>0</v>
      </c>
      <c r="G3276" s="8">
        <v>3</v>
      </c>
      <c r="H3276" s="6" t="s">
        <v>344</v>
      </c>
      <c r="I3276" s="184" t="s">
        <v>11392</v>
      </c>
      <c r="J3276" s="184" t="s">
        <v>11392</v>
      </c>
      <c r="K3276" s="184" t="s">
        <v>11391</v>
      </c>
      <c r="L3276" s="8">
        <v>14</v>
      </c>
      <c r="M3276" s="116"/>
      <c r="P32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&lt;tr&gt;&lt;td&gt;62901-0300&lt;/td&gt;&lt;td&gt;Rolled erosion control product, type 1.C&lt;/td&gt;&lt;td&gt;m2&lt;/td&gt;&lt;td&gt;ROLLED EROSION CONTROL PRODUCT, TYPE 1.C&lt;/td&gt;&lt;td&gt;SQYD&lt;/td&gt;&lt;td&gt;0&lt;/td&gt;&lt;td&gt;3&lt;/td&gt;&lt;td&gt;N&lt;/td&gt;&lt;td&gt; &lt;/td&gt;&lt;td&gt;&lt;/td&gt;&lt;/tr&gt;</v>
      </c>
      <c r="Q3276" s="106" t="str">
        <f>IF(PayItems[[#This Row],[Date Added / Modified]]&gt;0,TEXT(PayItems[[#This Row],[Date Added / Modified]],"m/d/yyy"),"")</f>
        <v/>
      </c>
    </row>
    <row r="3277" spans="1:17" x14ac:dyDescent="0.3">
      <c r="A3277" s="6" t="s">
        <v>6990</v>
      </c>
      <c r="B3277" s="6" t="s">
        <v>6991</v>
      </c>
      <c r="C3277" s="6" t="s">
        <v>109</v>
      </c>
      <c r="D3277" s="6" t="s">
        <v>6992</v>
      </c>
      <c r="E3277" s="8" t="s">
        <v>62</v>
      </c>
      <c r="F3277" s="8">
        <v>0</v>
      </c>
      <c r="G3277" s="8">
        <v>3</v>
      </c>
      <c r="H3277" s="6" t="s">
        <v>344</v>
      </c>
      <c r="I3277" s="184" t="s">
        <v>11392</v>
      </c>
      <c r="J3277" s="184" t="s">
        <v>11392</v>
      </c>
      <c r="K3277" s="184" t="s">
        <v>11391</v>
      </c>
      <c r="L3277" s="8">
        <v>14</v>
      </c>
      <c r="M3277" s="116"/>
      <c r="P32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&lt;tr&gt;&lt;td&gt;62901-0400&lt;/td&gt;&lt;td&gt;Rolled erosion control product, type 1.D&lt;/td&gt;&lt;td&gt;m2&lt;/td&gt;&lt;td&gt;ROLLED EROSION CONTROL PRODUCT, TYPE 1.D&lt;/td&gt;&lt;td&gt;SQYD&lt;/td&gt;&lt;td&gt;0&lt;/td&gt;&lt;td&gt;3&lt;/td&gt;&lt;td&gt;N&lt;/td&gt;&lt;td&gt; &lt;/td&gt;&lt;td&gt;&lt;/td&gt;&lt;/tr&gt;</v>
      </c>
      <c r="Q3277" s="106" t="str">
        <f>IF(PayItems[[#This Row],[Date Added / Modified]]&gt;0,TEXT(PayItems[[#This Row],[Date Added / Modified]],"m/d/yyy"),"")</f>
        <v/>
      </c>
    </row>
    <row r="3278" spans="1:17" x14ac:dyDescent="0.3">
      <c r="A3278" s="6" t="s">
        <v>6993</v>
      </c>
      <c r="B3278" s="6" t="s">
        <v>6994</v>
      </c>
      <c r="C3278" s="6" t="s">
        <v>109</v>
      </c>
      <c r="D3278" s="6" t="s">
        <v>6995</v>
      </c>
      <c r="E3278" s="8" t="s">
        <v>62</v>
      </c>
      <c r="F3278" s="8">
        <v>0</v>
      </c>
      <c r="G3278" s="8">
        <v>3</v>
      </c>
      <c r="H3278" s="6" t="s">
        <v>344</v>
      </c>
      <c r="I3278" s="184" t="s">
        <v>11392</v>
      </c>
      <c r="J3278" s="184" t="s">
        <v>11392</v>
      </c>
      <c r="K3278" s="184" t="s">
        <v>11391</v>
      </c>
      <c r="L3278" s="8">
        <v>14</v>
      </c>
      <c r="M3278" s="116"/>
      <c r="P32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&lt;tr&gt;&lt;td&gt;62901-0500&lt;/td&gt;&lt;td&gt;Rolled erosion control product, type 2.A&lt;/td&gt;&lt;td&gt;m2&lt;/td&gt;&lt;td&gt;ROLLED EROSION CONTROL PRODUCT, TYPE 2.A&lt;/td&gt;&lt;td&gt;SQYD&lt;/td&gt;&lt;td&gt;0&lt;/td&gt;&lt;td&gt;3&lt;/td&gt;&lt;td&gt;N&lt;/td&gt;&lt;td&gt; &lt;/td&gt;&lt;td&gt;&lt;/td&gt;&lt;/tr&gt;</v>
      </c>
      <c r="Q3278" s="106" t="str">
        <f>IF(PayItems[[#This Row],[Date Added / Modified]]&gt;0,TEXT(PayItems[[#This Row],[Date Added / Modified]],"m/d/yyy"),"")</f>
        <v/>
      </c>
    </row>
    <row r="3279" spans="1:17" x14ac:dyDescent="0.3">
      <c r="A3279" s="6" t="s">
        <v>6996</v>
      </c>
      <c r="B3279" s="6" t="s">
        <v>6997</v>
      </c>
      <c r="C3279" s="6" t="s">
        <v>109</v>
      </c>
      <c r="D3279" s="6" t="s">
        <v>6998</v>
      </c>
      <c r="E3279" s="8" t="s">
        <v>62</v>
      </c>
      <c r="F3279" s="8">
        <v>0</v>
      </c>
      <c r="G3279" s="8">
        <v>3</v>
      </c>
      <c r="H3279" s="6" t="s">
        <v>344</v>
      </c>
      <c r="I3279" s="184" t="s">
        <v>11392</v>
      </c>
      <c r="J3279" s="184" t="s">
        <v>11392</v>
      </c>
      <c r="K3279" s="184" t="s">
        <v>11391</v>
      </c>
      <c r="L3279" s="8">
        <v>14</v>
      </c>
      <c r="M3279" s="116"/>
      <c r="P32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&lt;tr&gt;&lt;td&gt;62901-0600&lt;/td&gt;&lt;td&gt;Rolled erosion control product, type 2.B&lt;/td&gt;&lt;td&gt;m2&lt;/td&gt;&lt;td&gt;ROLLED EROSION CONTROL PRODUCT, TYPE 2.B&lt;/td&gt;&lt;td&gt;SQYD&lt;/td&gt;&lt;td&gt;0&lt;/td&gt;&lt;td&gt;3&lt;/td&gt;&lt;td&gt;N&lt;/td&gt;&lt;td&gt; &lt;/td&gt;&lt;td&gt;&lt;/td&gt;&lt;/tr&gt;</v>
      </c>
      <c r="Q3279" s="106" t="str">
        <f>IF(PayItems[[#This Row],[Date Added / Modified]]&gt;0,TEXT(PayItems[[#This Row],[Date Added / Modified]],"m/d/yyy"),"")</f>
        <v/>
      </c>
    </row>
    <row r="3280" spans="1:17" x14ac:dyDescent="0.3">
      <c r="A3280" s="6" t="s">
        <v>6999</v>
      </c>
      <c r="B3280" s="6" t="s">
        <v>7000</v>
      </c>
      <c r="C3280" s="6" t="s">
        <v>109</v>
      </c>
      <c r="D3280" s="6" t="s">
        <v>7001</v>
      </c>
      <c r="E3280" s="8" t="s">
        <v>62</v>
      </c>
      <c r="F3280" s="8">
        <v>0</v>
      </c>
      <c r="G3280" s="8">
        <v>3</v>
      </c>
      <c r="H3280" s="6" t="s">
        <v>344</v>
      </c>
      <c r="I3280" s="184" t="s">
        <v>11392</v>
      </c>
      <c r="J3280" s="184" t="s">
        <v>11392</v>
      </c>
      <c r="K3280" s="184" t="s">
        <v>11391</v>
      </c>
      <c r="L3280" s="8">
        <v>14</v>
      </c>
      <c r="M3280" s="116"/>
      <c r="P32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&lt;tr&gt;&lt;td&gt;62901-0700&lt;/td&gt;&lt;td&gt;Rolled erosion control product, type 2.C&lt;/td&gt;&lt;td&gt;m2&lt;/td&gt;&lt;td&gt;ROLLED EROSION CONTROL PRODUCT, TYPE 2.C&lt;/td&gt;&lt;td&gt;SQYD&lt;/td&gt;&lt;td&gt;0&lt;/td&gt;&lt;td&gt;3&lt;/td&gt;&lt;td&gt;N&lt;/td&gt;&lt;td&gt; &lt;/td&gt;&lt;td&gt;&lt;/td&gt;&lt;/tr&gt;</v>
      </c>
      <c r="Q3280" s="106" t="str">
        <f>IF(PayItems[[#This Row],[Date Added / Modified]]&gt;0,TEXT(PayItems[[#This Row],[Date Added / Modified]],"m/d/yyy"),"")</f>
        <v/>
      </c>
    </row>
    <row r="3281" spans="1:17" x14ac:dyDescent="0.3">
      <c r="A3281" s="6" t="s">
        <v>7002</v>
      </c>
      <c r="B3281" s="6" t="s">
        <v>7003</v>
      </c>
      <c r="C3281" s="6" t="s">
        <v>109</v>
      </c>
      <c r="D3281" s="6" t="s">
        <v>7004</v>
      </c>
      <c r="E3281" s="8" t="s">
        <v>62</v>
      </c>
      <c r="F3281" s="8">
        <v>0</v>
      </c>
      <c r="G3281" s="8">
        <v>3</v>
      </c>
      <c r="H3281" s="6" t="s">
        <v>344</v>
      </c>
      <c r="I3281" s="184" t="s">
        <v>11392</v>
      </c>
      <c r="J3281" s="184" t="s">
        <v>11392</v>
      </c>
      <c r="K3281" s="184" t="s">
        <v>11391</v>
      </c>
      <c r="L3281" s="8">
        <v>14</v>
      </c>
      <c r="M3281" s="116"/>
      <c r="P32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&lt;tr&gt;&lt;td&gt;62901-0800&lt;/td&gt;&lt;td&gt;Rolled erosion control product, type 2.D&lt;/td&gt;&lt;td&gt;m2&lt;/td&gt;&lt;td&gt;ROLLED EROSION CONTROL PRODUCT, TYPE 2.D&lt;/td&gt;&lt;td&gt;SQYD&lt;/td&gt;&lt;td&gt;0&lt;/td&gt;&lt;td&gt;3&lt;/td&gt;&lt;td&gt;N&lt;/td&gt;&lt;td&gt; &lt;/td&gt;&lt;td&gt;&lt;/td&gt;&lt;/tr&gt;</v>
      </c>
      <c r="Q3281" s="106" t="str">
        <f>IF(PayItems[[#This Row],[Date Added / Modified]]&gt;0,TEXT(PayItems[[#This Row],[Date Added / Modified]],"m/d/yyy"),"")</f>
        <v/>
      </c>
    </row>
    <row r="3282" spans="1:17" x14ac:dyDescent="0.3">
      <c r="A3282" s="6" t="s">
        <v>7005</v>
      </c>
      <c r="B3282" s="6" t="s">
        <v>7006</v>
      </c>
      <c r="C3282" s="6" t="s">
        <v>109</v>
      </c>
      <c r="D3282" s="6" t="s">
        <v>7007</v>
      </c>
      <c r="E3282" s="8" t="s">
        <v>62</v>
      </c>
      <c r="F3282" s="8">
        <v>0</v>
      </c>
      <c r="G3282" s="8">
        <v>3</v>
      </c>
      <c r="H3282" s="6" t="s">
        <v>344</v>
      </c>
      <c r="I3282" s="184" t="s">
        <v>11392</v>
      </c>
      <c r="J3282" s="184" t="s">
        <v>11392</v>
      </c>
      <c r="K3282" s="184" t="s">
        <v>11391</v>
      </c>
      <c r="L3282" s="8">
        <v>14</v>
      </c>
      <c r="M3282" s="116"/>
      <c r="P32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&lt;tr&gt;&lt;td&gt;62901-0900&lt;/td&gt;&lt;td&gt;Rolled erosion control product, type 3.A&lt;/td&gt;&lt;td&gt;m2&lt;/td&gt;&lt;td&gt;ROLLED EROSION CONTROL PRODUCT, TYPE 3.A&lt;/td&gt;&lt;td&gt;SQYD&lt;/td&gt;&lt;td&gt;0&lt;/td&gt;&lt;td&gt;3&lt;/td&gt;&lt;td&gt;N&lt;/td&gt;&lt;td&gt; &lt;/td&gt;&lt;td&gt;&lt;/td&gt;&lt;/tr&gt;</v>
      </c>
      <c r="Q3282" s="106" t="str">
        <f>IF(PayItems[[#This Row],[Date Added / Modified]]&gt;0,TEXT(PayItems[[#This Row],[Date Added / Modified]],"m/d/yyy"),"")</f>
        <v/>
      </c>
    </row>
    <row r="3283" spans="1:17" x14ac:dyDescent="0.3">
      <c r="A3283" s="6" t="s">
        <v>7008</v>
      </c>
      <c r="B3283" s="6" t="s">
        <v>7009</v>
      </c>
      <c r="C3283" s="6" t="s">
        <v>109</v>
      </c>
      <c r="D3283" s="6" t="s">
        <v>7010</v>
      </c>
      <c r="E3283" s="8" t="s">
        <v>62</v>
      </c>
      <c r="F3283" s="8">
        <v>0</v>
      </c>
      <c r="G3283" s="8">
        <v>3</v>
      </c>
      <c r="H3283" s="6" t="s">
        <v>344</v>
      </c>
      <c r="I3283" s="184" t="s">
        <v>11392</v>
      </c>
      <c r="J3283" s="184" t="s">
        <v>11392</v>
      </c>
      <c r="K3283" s="184" t="s">
        <v>11391</v>
      </c>
      <c r="L3283" s="8">
        <v>14</v>
      </c>
      <c r="M3283" s="116"/>
      <c r="P32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&lt;tr&gt;&lt;td&gt;62901-1000&lt;/td&gt;&lt;td&gt;Rolled erosion control product, type 3.B&lt;/td&gt;&lt;td&gt;m2&lt;/td&gt;&lt;td&gt;ROLLED EROSION CONTROL PRODUCT, TYPE 3.B&lt;/td&gt;&lt;td&gt;SQYD&lt;/td&gt;&lt;td&gt;0&lt;/td&gt;&lt;td&gt;3&lt;/td&gt;&lt;td&gt;N&lt;/td&gt;&lt;td&gt; &lt;/td&gt;&lt;td&gt;&lt;/td&gt;&lt;/tr&gt;</v>
      </c>
      <c r="Q3283" s="106" t="str">
        <f>IF(PayItems[[#This Row],[Date Added / Modified]]&gt;0,TEXT(PayItems[[#This Row],[Date Added / Modified]],"m/d/yyy"),"")</f>
        <v/>
      </c>
    </row>
    <row r="3284" spans="1:17" x14ac:dyDescent="0.3">
      <c r="A3284" s="6" t="s">
        <v>7011</v>
      </c>
      <c r="B3284" s="6" t="s">
        <v>7012</v>
      </c>
      <c r="C3284" s="6" t="s">
        <v>109</v>
      </c>
      <c r="D3284" s="6" t="s">
        <v>7013</v>
      </c>
      <c r="E3284" s="8" t="s">
        <v>62</v>
      </c>
      <c r="F3284" s="8">
        <v>0</v>
      </c>
      <c r="G3284" s="8">
        <v>3</v>
      </c>
      <c r="H3284" s="6" t="s">
        <v>344</v>
      </c>
      <c r="I3284" s="184" t="s">
        <v>11392</v>
      </c>
      <c r="J3284" s="184" t="s">
        <v>11392</v>
      </c>
      <c r="K3284" s="184" t="s">
        <v>11391</v>
      </c>
      <c r="L3284" s="8">
        <v>14</v>
      </c>
      <c r="M3284" s="116"/>
      <c r="P32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&lt;tr&gt;&lt;td&gt;62901-1100&lt;/td&gt;&lt;td&gt;Rolled erosion control product, type 4&lt;/td&gt;&lt;td&gt;m2&lt;/td&gt;&lt;td&gt;ROLLED EROSION CONTROL PRODUCT, TYPE 4&lt;/td&gt;&lt;td&gt;SQYD&lt;/td&gt;&lt;td&gt;0&lt;/td&gt;&lt;td&gt;3&lt;/td&gt;&lt;td&gt;N&lt;/td&gt;&lt;td&gt; &lt;/td&gt;&lt;td&gt;&lt;/td&gt;&lt;/tr&gt;</v>
      </c>
      <c r="Q3284" s="106" t="str">
        <f>IF(PayItems[[#This Row],[Date Added / Modified]]&gt;0,TEXT(PayItems[[#This Row],[Date Added / Modified]],"m/d/yyy"),"")</f>
        <v/>
      </c>
    </row>
    <row r="3285" spans="1:17" x14ac:dyDescent="0.3">
      <c r="A3285" s="6" t="s">
        <v>7014</v>
      </c>
      <c r="B3285" s="6" t="s">
        <v>7015</v>
      </c>
      <c r="C3285" s="6" t="s">
        <v>109</v>
      </c>
      <c r="D3285" s="6" t="s">
        <v>7016</v>
      </c>
      <c r="E3285" s="8" t="s">
        <v>62</v>
      </c>
      <c r="F3285" s="8">
        <v>0</v>
      </c>
      <c r="G3285" s="8">
        <v>3</v>
      </c>
      <c r="H3285" s="6" t="s">
        <v>344</v>
      </c>
      <c r="I3285" s="184" t="s">
        <v>11392</v>
      </c>
      <c r="J3285" s="184" t="s">
        <v>11392</v>
      </c>
      <c r="K3285" s="184" t="s">
        <v>11391</v>
      </c>
      <c r="L3285" s="8">
        <v>14</v>
      </c>
      <c r="M3285" s="116"/>
      <c r="P32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&lt;tr&gt;&lt;td&gt;62901-1200&lt;/td&gt;&lt;td&gt;Rolled erosion control product, type 5.A&lt;/td&gt;&lt;td&gt;m2&lt;/td&gt;&lt;td&gt;ROLLED EROSION CONTROL PRODUCT, TYPE 5.A&lt;/td&gt;&lt;td&gt;SQYD&lt;/td&gt;&lt;td&gt;0&lt;/td&gt;&lt;td&gt;3&lt;/td&gt;&lt;td&gt;N&lt;/td&gt;&lt;td&gt; &lt;/td&gt;&lt;td&gt;&lt;/td&gt;&lt;/tr&gt;</v>
      </c>
      <c r="Q3285" s="106" t="str">
        <f>IF(PayItems[[#This Row],[Date Added / Modified]]&gt;0,TEXT(PayItems[[#This Row],[Date Added / Modified]],"m/d/yyy"),"")</f>
        <v/>
      </c>
    </row>
    <row r="3286" spans="1:17" x14ac:dyDescent="0.3">
      <c r="A3286" s="6" t="s">
        <v>7017</v>
      </c>
      <c r="B3286" s="6" t="s">
        <v>7018</v>
      </c>
      <c r="C3286" s="6" t="s">
        <v>109</v>
      </c>
      <c r="D3286" s="6" t="s">
        <v>7019</v>
      </c>
      <c r="E3286" s="8" t="s">
        <v>62</v>
      </c>
      <c r="F3286" s="8">
        <v>0</v>
      </c>
      <c r="G3286" s="8">
        <v>3</v>
      </c>
      <c r="H3286" s="6" t="s">
        <v>344</v>
      </c>
      <c r="I3286" s="184" t="s">
        <v>11392</v>
      </c>
      <c r="J3286" s="184" t="s">
        <v>11392</v>
      </c>
      <c r="K3286" s="184" t="s">
        <v>11391</v>
      </c>
      <c r="L3286" s="8">
        <v>14</v>
      </c>
      <c r="M3286" s="116"/>
      <c r="P32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&lt;tr&gt;&lt;td&gt;62901-1300&lt;/td&gt;&lt;td&gt;Rolled erosion control product, type 5.B&lt;/td&gt;&lt;td&gt;m2&lt;/td&gt;&lt;td&gt;ROLLED EROSION CONTROL PRODUCT, TYPE 5.B&lt;/td&gt;&lt;td&gt;SQYD&lt;/td&gt;&lt;td&gt;0&lt;/td&gt;&lt;td&gt;3&lt;/td&gt;&lt;td&gt;N&lt;/td&gt;&lt;td&gt; &lt;/td&gt;&lt;td&gt;&lt;/td&gt;&lt;/tr&gt;</v>
      </c>
      <c r="Q3286" s="106" t="str">
        <f>IF(PayItems[[#This Row],[Date Added / Modified]]&gt;0,TEXT(PayItems[[#This Row],[Date Added / Modified]],"m/d/yyy"),"")</f>
        <v/>
      </c>
    </row>
    <row r="3287" spans="1:17" x14ac:dyDescent="0.3">
      <c r="A3287" s="6" t="s">
        <v>7020</v>
      </c>
      <c r="B3287" s="6" t="s">
        <v>7021</v>
      </c>
      <c r="C3287" s="6" t="s">
        <v>109</v>
      </c>
      <c r="D3287" s="6" t="s">
        <v>7022</v>
      </c>
      <c r="E3287" s="8" t="s">
        <v>62</v>
      </c>
      <c r="F3287" s="8">
        <v>0</v>
      </c>
      <c r="G3287" s="8">
        <v>3</v>
      </c>
      <c r="H3287" s="6" t="s">
        <v>344</v>
      </c>
      <c r="I3287" s="184" t="s">
        <v>11392</v>
      </c>
      <c r="J3287" s="184" t="s">
        <v>11392</v>
      </c>
      <c r="K3287" s="184" t="s">
        <v>11391</v>
      </c>
      <c r="L3287" s="8">
        <v>14</v>
      </c>
      <c r="M3287" s="116"/>
      <c r="P32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&lt;tr&gt;&lt;td&gt;62901-1400&lt;/td&gt;&lt;td&gt;Rolled erosion control product, type 5.C&lt;/td&gt;&lt;td&gt;m2&lt;/td&gt;&lt;td&gt;ROLLED EROSION CONTROL PRODUCT, TYPE 5.C&lt;/td&gt;&lt;td&gt;SQYD&lt;/td&gt;&lt;td&gt;0&lt;/td&gt;&lt;td&gt;3&lt;/td&gt;&lt;td&gt;N&lt;/td&gt;&lt;td&gt; &lt;/td&gt;&lt;td&gt;&lt;/td&gt;&lt;/tr&gt;</v>
      </c>
      <c r="Q3287" s="106" t="str">
        <f>IF(PayItems[[#This Row],[Date Added / Modified]]&gt;0,TEXT(PayItems[[#This Row],[Date Added / Modified]],"m/d/yyy"),"")</f>
        <v/>
      </c>
    </row>
    <row r="3288" spans="1:17" x14ac:dyDescent="0.3">
      <c r="A3288" s="6" t="s">
        <v>7023</v>
      </c>
      <c r="B3288" s="6" t="s">
        <v>7024</v>
      </c>
      <c r="C3288" s="6" t="s">
        <v>109</v>
      </c>
      <c r="D3288" s="6" t="s">
        <v>7025</v>
      </c>
      <c r="E3288" s="8" t="s">
        <v>62</v>
      </c>
      <c r="F3288" s="8">
        <v>0</v>
      </c>
      <c r="G3288" s="8">
        <v>3</v>
      </c>
      <c r="H3288" s="6" t="s">
        <v>344</v>
      </c>
      <c r="I3288" s="184" t="s">
        <v>11392</v>
      </c>
      <c r="J3288" s="184" t="s">
        <v>11392</v>
      </c>
      <c r="K3288" s="184" t="s">
        <v>11391</v>
      </c>
      <c r="L3288" s="8">
        <v>14</v>
      </c>
      <c r="M3288" s="116"/>
      <c r="P32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&lt;tr&gt;&lt;td&gt;62901-1500&lt;/td&gt;&lt;td&gt;Rolled erosion control product, type 5.D&lt;/td&gt;&lt;td&gt;m2&lt;/td&gt;&lt;td&gt;ROLLED EROSION CONTROL PRODUCT, TYPE 5.D&lt;/td&gt;&lt;td&gt;SQYD&lt;/td&gt;&lt;td&gt;0&lt;/td&gt;&lt;td&gt;3&lt;/td&gt;&lt;td&gt;N&lt;/td&gt;&lt;td&gt; &lt;/td&gt;&lt;td&gt;&lt;/td&gt;&lt;/tr&gt;</v>
      </c>
      <c r="Q3288" s="106" t="str">
        <f>IF(PayItems[[#This Row],[Date Added / Modified]]&gt;0,TEXT(PayItems[[#This Row],[Date Added / Modified]],"m/d/yyy"),"")</f>
        <v/>
      </c>
    </row>
    <row r="3289" spans="1:17" x14ac:dyDescent="0.3">
      <c r="A3289" s="6" t="s">
        <v>7026</v>
      </c>
      <c r="B3289" s="6" t="s">
        <v>6979</v>
      </c>
      <c r="C3289" s="6" t="s">
        <v>108</v>
      </c>
      <c r="D3289" s="6" t="s">
        <v>6980</v>
      </c>
      <c r="E3289" s="8" t="s">
        <v>61</v>
      </c>
      <c r="F3289" s="8">
        <v>1</v>
      </c>
      <c r="G3289" s="8">
        <v>3</v>
      </c>
      <c r="H3289" s="6" t="s">
        <v>344</v>
      </c>
      <c r="I3289" s="184" t="s">
        <v>11392</v>
      </c>
      <c r="J3289" s="184" t="s">
        <v>11392</v>
      </c>
      <c r="K3289" s="184" t="s">
        <v>11391</v>
      </c>
      <c r="L3289" s="8">
        <v>14</v>
      </c>
      <c r="M3289" s="116"/>
      <c r="P32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&lt;tr&gt;&lt;td&gt;62902-0000&lt;/td&gt;&lt;td&gt;Rolled erosion control product&lt;/td&gt;&lt;td&gt;ha&lt;/td&gt;&lt;td&gt;ROLLED EROSION CONTROL PRODUCT&lt;/td&gt;&lt;td&gt;ACRE&lt;/td&gt;&lt;td&gt;1&lt;/td&gt;&lt;td&gt;3&lt;/td&gt;&lt;td&gt;N&lt;/td&gt;&lt;td&gt; &lt;/td&gt;&lt;td&gt;&lt;/td&gt;&lt;/tr&gt;</v>
      </c>
      <c r="Q3289" s="106" t="str">
        <f>IF(PayItems[[#This Row],[Date Added / Modified]]&gt;0,TEXT(PayItems[[#This Row],[Date Added / Modified]],"m/d/yyy"),"")</f>
        <v/>
      </c>
    </row>
    <row r="3290" spans="1:17" x14ac:dyDescent="0.3">
      <c r="A3290" s="6" t="s">
        <v>7027</v>
      </c>
      <c r="B3290" s="6" t="s">
        <v>6982</v>
      </c>
      <c r="C3290" s="6" t="s">
        <v>108</v>
      </c>
      <c r="D3290" s="6" t="s">
        <v>6983</v>
      </c>
      <c r="E3290" s="8" t="s">
        <v>61</v>
      </c>
      <c r="F3290" s="8">
        <v>1</v>
      </c>
      <c r="G3290" s="8">
        <v>3</v>
      </c>
      <c r="H3290" s="6" t="s">
        <v>344</v>
      </c>
      <c r="I3290" s="184" t="s">
        <v>11392</v>
      </c>
      <c r="J3290" s="184" t="s">
        <v>11392</v>
      </c>
      <c r="K3290" s="184" t="s">
        <v>11391</v>
      </c>
      <c r="L3290" s="8">
        <v>14</v>
      </c>
      <c r="M3290" s="116"/>
      <c r="P32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&lt;tr&gt;&lt;td&gt;62902-0100&lt;/td&gt;&lt;td&gt;Rolled erosion control product, type 1.A&lt;/td&gt;&lt;td&gt;ha&lt;/td&gt;&lt;td&gt;ROLLED EROSION CONTROL PRODUCT, TYPE 1.A&lt;/td&gt;&lt;td&gt;ACRE&lt;/td&gt;&lt;td&gt;1&lt;/td&gt;&lt;td&gt;3&lt;/td&gt;&lt;td&gt;N&lt;/td&gt;&lt;td&gt; &lt;/td&gt;&lt;td&gt;&lt;/td&gt;&lt;/tr&gt;</v>
      </c>
      <c r="Q3290" s="106" t="str">
        <f>IF(PayItems[[#This Row],[Date Added / Modified]]&gt;0,TEXT(PayItems[[#This Row],[Date Added / Modified]],"m/d/yyy"),"")</f>
        <v/>
      </c>
    </row>
    <row r="3291" spans="1:17" x14ac:dyDescent="0.3">
      <c r="A3291" s="6" t="s">
        <v>7028</v>
      </c>
      <c r="B3291" s="6" t="s">
        <v>6985</v>
      </c>
      <c r="C3291" s="6" t="s">
        <v>108</v>
      </c>
      <c r="D3291" s="6" t="s">
        <v>6986</v>
      </c>
      <c r="E3291" s="8" t="s">
        <v>61</v>
      </c>
      <c r="F3291" s="8">
        <v>1</v>
      </c>
      <c r="G3291" s="8">
        <v>3</v>
      </c>
      <c r="H3291" s="6" t="s">
        <v>344</v>
      </c>
      <c r="I3291" s="184" t="s">
        <v>11392</v>
      </c>
      <c r="J3291" s="184" t="s">
        <v>11392</v>
      </c>
      <c r="K3291" s="184" t="s">
        <v>11391</v>
      </c>
      <c r="L3291" s="8">
        <v>14</v>
      </c>
      <c r="M3291" s="116"/>
      <c r="P32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&lt;tr&gt;&lt;td&gt;62902-0200&lt;/td&gt;&lt;td&gt;Rolled erosion control product, type 1.B&lt;/td&gt;&lt;td&gt;ha&lt;/td&gt;&lt;td&gt;ROLLED EROSION CONTROL PRODUCT, TYPE 1.B&lt;/td&gt;&lt;td&gt;ACRE&lt;/td&gt;&lt;td&gt;1&lt;/td&gt;&lt;td&gt;3&lt;/td&gt;&lt;td&gt;N&lt;/td&gt;&lt;td&gt; &lt;/td&gt;&lt;td&gt;&lt;/td&gt;&lt;/tr&gt;</v>
      </c>
      <c r="Q3291" s="106" t="str">
        <f>IF(PayItems[[#This Row],[Date Added / Modified]]&gt;0,TEXT(PayItems[[#This Row],[Date Added / Modified]],"m/d/yyy"),"")</f>
        <v/>
      </c>
    </row>
    <row r="3292" spans="1:17" s="88" customFormat="1" x14ac:dyDescent="0.3">
      <c r="A3292" s="6" t="s">
        <v>7029</v>
      </c>
      <c r="B3292" s="6" t="s">
        <v>6988</v>
      </c>
      <c r="C3292" s="6" t="s">
        <v>108</v>
      </c>
      <c r="D3292" s="6" t="s">
        <v>6989</v>
      </c>
      <c r="E3292" s="8" t="s">
        <v>61</v>
      </c>
      <c r="F3292" s="8">
        <v>1</v>
      </c>
      <c r="G3292" s="8">
        <v>3</v>
      </c>
      <c r="H3292" s="6" t="s">
        <v>344</v>
      </c>
      <c r="I3292" s="184" t="s">
        <v>11392</v>
      </c>
      <c r="J3292" s="184" t="s">
        <v>11392</v>
      </c>
      <c r="K3292" s="184" t="s">
        <v>11391</v>
      </c>
      <c r="L3292" s="8">
        <v>14</v>
      </c>
      <c r="M3292" s="116"/>
      <c r="N3292" s="6"/>
      <c r="O3292" s="6"/>
      <c r="P32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&lt;tr&gt;&lt;td&gt;62902-0300&lt;/td&gt;&lt;td&gt;Rolled erosion control product, type 1.C&lt;/td&gt;&lt;td&gt;ha&lt;/td&gt;&lt;td&gt;ROLLED EROSION CONTROL PRODUCT, TYPE 1.C&lt;/td&gt;&lt;td&gt;ACRE&lt;/td&gt;&lt;td&gt;1&lt;/td&gt;&lt;td&gt;3&lt;/td&gt;&lt;td&gt;N&lt;/td&gt;&lt;td&gt; &lt;/td&gt;&lt;td&gt;&lt;/td&gt;&lt;/tr&gt;</v>
      </c>
      <c r="Q3292" s="106" t="str">
        <f>IF(PayItems[[#This Row],[Date Added / Modified]]&gt;0,TEXT(PayItems[[#This Row],[Date Added / Modified]],"m/d/yyy"),"")</f>
        <v/>
      </c>
    </row>
    <row r="3293" spans="1:17" x14ac:dyDescent="0.3">
      <c r="A3293" s="6" t="s">
        <v>7030</v>
      </c>
      <c r="B3293" s="6" t="s">
        <v>6991</v>
      </c>
      <c r="C3293" s="6" t="s">
        <v>108</v>
      </c>
      <c r="D3293" s="6" t="s">
        <v>6992</v>
      </c>
      <c r="E3293" s="8" t="s">
        <v>61</v>
      </c>
      <c r="F3293" s="8">
        <v>1</v>
      </c>
      <c r="G3293" s="8">
        <v>3</v>
      </c>
      <c r="H3293" s="6" t="s">
        <v>344</v>
      </c>
      <c r="I3293" s="184" t="s">
        <v>11392</v>
      </c>
      <c r="J3293" s="184" t="s">
        <v>11392</v>
      </c>
      <c r="K3293" s="184" t="s">
        <v>11391</v>
      </c>
      <c r="L3293" s="8">
        <v>14</v>
      </c>
      <c r="M3293" s="116"/>
      <c r="P32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&lt;tr&gt;&lt;td&gt;62902-0400&lt;/td&gt;&lt;td&gt;Rolled erosion control product, type 1.D&lt;/td&gt;&lt;td&gt;ha&lt;/td&gt;&lt;td&gt;ROLLED EROSION CONTROL PRODUCT, TYPE 1.D&lt;/td&gt;&lt;td&gt;ACRE&lt;/td&gt;&lt;td&gt;1&lt;/td&gt;&lt;td&gt;3&lt;/td&gt;&lt;td&gt;N&lt;/td&gt;&lt;td&gt; &lt;/td&gt;&lt;td&gt;&lt;/td&gt;&lt;/tr&gt;</v>
      </c>
      <c r="Q3293" s="106" t="str">
        <f>IF(PayItems[[#This Row],[Date Added / Modified]]&gt;0,TEXT(PayItems[[#This Row],[Date Added / Modified]],"m/d/yyy"),"")</f>
        <v/>
      </c>
    </row>
    <row r="3294" spans="1:17" x14ac:dyDescent="0.3">
      <c r="A3294" s="6" t="s">
        <v>7031</v>
      </c>
      <c r="B3294" s="6" t="s">
        <v>6994</v>
      </c>
      <c r="C3294" s="6" t="s">
        <v>108</v>
      </c>
      <c r="D3294" s="6" t="s">
        <v>6995</v>
      </c>
      <c r="E3294" s="8" t="s">
        <v>61</v>
      </c>
      <c r="F3294" s="8">
        <v>1</v>
      </c>
      <c r="G3294" s="8">
        <v>3</v>
      </c>
      <c r="H3294" s="6" t="s">
        <v>344</v>
      </c>
      <c r="I3294" s="184" t="s">
        <v>11392</v>
      </c>
      <c r="J3294" s="184" t="s">
        <v>11392</v>
      </c>
      <c r="K3294" s="184" t="s">
        <v>11391</v>
      </c>
      <c r="L3294" s="8">
        <v>14</v>
      </c>
      <c r="M3294" s="116"/>
      <c r="P32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&lt;tr&gt;&lt;td&gt;62902-0500&lt;/td&gt;&lt;td&gt;Rolled erosion control product, type 2.A&lt;/td&gt;&lt;td&gt;ha&lt;/td&gt;&lt;td&gt;ROLLED EROSION CONTROL PRODUCT, TYPE 2.A&lt;/td&gt;&lt;td&gt;ACRE&lt;/td&gt;&lt;td&gt;1&lt;/td&gt;&lt;td&gt;3&lt;/td&gt;&lt;td&gt;N&lt;/td&gt;&lt;td&gt; &lt;/td&gt;&lt;td&gt;&lt;/td&gt;&lt;/tr&gt;</v>
      </c>
      <c r="Q3294" s="106" t="str">
        <f>IF(PayItems[[#This Row],[Date Added / Modified]]&gt;0,TEXT(PayItems[[#This Row],[Date Added / Modified]],"m/d/yyy"),"")</f>
        <v/>
      </c>
    </row>
    <row r="3295" spans="1:17" x14ac:dyDescent="0.3">
      <c r="A3295" s="6" t="s">
        <v>7032</v>
      </c>
      <c r="B3295" s="6" t="s">
        <v>6997</v>
      </c>
      <c r="C3295" s="6" t="s">
        <v>108</v>
      </c>
      <c r="D3295" s="6" t="s">
        <v>6998</v>
      </c>
      <c r="E3295" s="8" t="s">
        <v>61</v>
      </c>
      <c r="F3295" s="8">
        <v>1</v>
      </c>
      <c r="G3295" s="8">
        <v>3</v>
      </c>
      <c r="H3295" s="6" t="s">
        <v>344</v>
      </c>
      <c r="I3295" s="184" t="s">
        <v>11392</v>
      </c>
      <c r="J3295" s="184" t="s">
        <v>11392</v>
      </c>
      <c r="K3295" s="184" t="s">
        <v>11391</v>
      </c>
      <c r="L3295" s="8">
        <v>14</v>
      </c>
      <c r="M3295" s="116"/>
      <c r="P32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&lt;tr&gt;&lt;td&gt;62902-0600&lt;/td&gt;&lt;td&gt;Rolled erosion control product, type 2.B&lt;/td&gt;&lt;td&gt;ha&lt;/td&gt;&lt;td&gt;ROLLED EROSION CONTROL PRODUCT, TYPE 2.B&lt;/td&gt;&lt;td&gt;ACRE&lt;/td&gt;&lt;td&gt;1&lt;/td&gt;&lt;td&gt;3&lt;/td&gt;&lt;td&gt;N&lt;/td&gt;&lt;td&gt; &lt;/td&gt;&lt;td&gt;&lt;/td&gt;&lt;/tr&gt;</v>
      </c>
      <c r="Q3295" s="106" t="str">
        <f>IF(PayItems[[#This Row],[Date Added / Modified]]&gt;0,TEXT(PayItems[[#This Row],[Date Added / Modified]],"m/d/yyy"),"")</f>
        <v/>
      </c>
    </row>
    <row r="3296" spans="1:17" x14ac:dyDescent="0.3">
      <c r="A3296" s="6" t="s">
        <v>7033</v>
      </c>
      <c r="B3296" s="6" t="s">
        <v>7000</v>
      </c>
      <c r="C3296" s="6" t="s">
        <v>108</v>
      </c>
      <c r="D3296" s="6" t="s">
        <v>7001</v>
      </c>
      <c r="E3296" s="8" t="s">
        <v>61</v>
      </c>
      <c r="F3296" s="8">
        <v>1</v>
      </c>
      <c r="G3296" s="8">
        <v>3</v>
      </c>
      <c r="H3296" s="6" t="s">
        <v>344</v>
      </c>
      <c r="I3296" s="184" t="s">
        <v>11392</v>
      </c>
      <c r="J3296" s="184" t="s">
        <v>11392</v>
      </c>
      <c r="K3296" s="184" t="s">
        <v>11391</v>
      </c>
      <c r="L3296" s="8">
        <v>14</v>
      </c>
      <c r="M3296" s="116"/>
      <c r="P32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&lt;tr&gt;&lt;td&gt;62902-0700&lt;/td&gt;&lt;td&gt;Rolled erosion control product, type 2.C&lt;/td&gt;&lt;td&gt;ha&lt;/td&gt;&lt;td&gt;ROLLED EROSION CONTROL PRODUCT, TYPE 2.C&lt;/td&gt;&lt;td&gt;ACRE&lt;/td&gt;&lt;td&gt;1&lt;/td&gt;&lt;td&gt;3&lt;/td&gt;&lt;td&gt;N&lt;/td&gt;&lt;td&gt; &lt;/td&gt;&lt;td&gt;&lt;/td&gt;&lt;/tr&gt;</v>
      </c>
      <c r="Q3296" s="106" t="str">
        <f>IF(PayItems[[#This Row],[Date Added / Modified]]&gt;0,TEXT(PayItems[[#This Row],[Date Added / Modified]],"m/d/yyy"),"")</f>
        <v/>
      </c>
    </row>
    <row r="3297" spans="1:17" x14ac:dyDescent="0.3">
      <c r="A3297" s="6" t="s">
        <v>7034</v>
      </c>
      <c r="B3297" s="6" t="s">
        <v>7003</v>
      </c>
      <c r="C3297" s="6" t="s">
        <v>108</v>
      </c>
      <c r="D3297" s="6" t="s">
        <v>7004</v>
      </c>
      <c r="E3297" s="8" t="s">
        <v>61</v>
      </c>
      <c r="F3297" s="8">
        <v>1</v>
      </c>
      <c r="G3297" s="8">
        <v>3</v>
      </c>
      <c r="H3297" s="6" t="s">
        <v>344</v>
      </c>
      <c r="I3297" s="184" t="s">
        <v>11392</v>
      </c>
      <c r="J3297" s="184" t="s">
        <v>11392</v>
      </c>
      <c r="K3297" s="184" t="s">
        <v>11391</v>
      </c>
      <c r="L3297" s="8">
        <v>14</v>
      </c>
      <c r="M3297" s="116"/>
      <c r="P32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&lt;tr&gt;&lt;td&gt;62902-0800&lt;/td&gt;&lt;td&gt;Rolled erosion control product, type 2.D&lt;/td&gt;&lt;td&gt;ha&lt;/td&gt;&lt;td&gt;ROLLED EROSION CONTROL PRODUCT, TYPE 2.D&lt;/td&gt;&lt;td&gt;ACRE&lt;/td&gt;&lt;td&gt;1&lt;/td&gt;&lt;td&gt;3&lt;/td&gt;&lt;td&gt;N&lt;/td&gt;&lt;td&gt; &lt;/td&gt;&lt;td&gt;&lt;/td&gt;&lt;/tr&gt;</v>
      </c>
      <c r="Q3297" s="106" t="str">
        <f>IF(PayItems[[#This Row],[Date Added / Modified]]&gt;0,TEXT(PayItems[[#This Row],[Date Added / Modified]],"m/d/yyy"),"")</f>
        <v/>
      </c>
    </row>
    <row r="3298" spans="1:17" x14ac:dyDescent="0.3">
      <c r="A3298" s="6" t="s">
        <v>7035</v>
      </c>
      <c r="B3298" s="6" t="s">
        <v>7006</v>
      </c>
      <c r="C3298" s="6" t="s">
        <v>108</v>
      </c>
      <c r="D3298" s="6" t="s">
        <v>7007</v>
      </c>
      <c r="E3298" s="8" t="s">
        <v>61</v>
      </c>
      <c r="F3298" s="8">
        <v>1</v>
      </c>
      <c r="G3298" s="8">
        <v>3</v>
      </c>
      <c r="H3298" s="6" t="s">
        <v>344</v>
      </c>
      <c r="I3298" s="184" t="s">
        <v>11392</v>
      </c>
      <c r="J3298" s="184" t="s">
        <v>11392</v>
      </c>
      <c r="K3298" s="184" t="s">
        <v>11391</v>
      </c>
      <c r="L3298" s="8">
        <v>14</v>
      </c>
      <c r="M3298" s="116"/>
      <c r="P32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&lt;tr&gt;&lt;td&gt;62902-0900&lt;/td&gt;&lt;td&gt;Rolled erosion control product, type 3.A&lt;/td&gt;&lt;td&gt;ha&lt;/td&gt;&lt;td&gt;ROLLED EROSION CONTROL PRODUCT, TYPE 3.A&lt;/td&gt;&lt;td&gt;ACRE&lt;/td&gt;&lt;td&gt;1&lt;/td&gt;&lt;td&gt;3&lt;/td&gt;&lt;td&gt;N&lt;/td&gt;&lt;td&gt; &lt;/td&gt;&lt;td&gt;&lt;/td&gt;&lt;/tr&gt;</v>
      </c>
      <c r="Q3298" s="106" t="str">
        <f>IF(PayItems[[#This Row],[Date Added / Modified]]&gt;0,TEXT(PayItems[[#This Row],[Date Added / Modified]],"m/d/yyy"),"")</f>
        <v/>
      </c>
    </row>
    <row r="3299" spans="1:17" x14ac:dyDescent="0.3">
      <c r="A3299" s="6" t="s">
        <v>7036</v>
      </c>
      <c r="B3299" s="6" t="s">
        <v>7009</v>
      </c>
      <c r="C3299" s="6" t="s">
        <v>108</v>
      </c>
      <c r="D3299" s="6" t="s">
        <v>7010</v>
      </c>
      <c r="E3299" s="8" t="s">
        <v>61</v>
      </c>
      <c r="F3299" s="8">
        <v>1</v>
      </c>
      <c r="G3299" s="8">
        <v>3</v>
      </c>
      <c r="H3299" s="6" t="s">
        <v>344</v>
      </c>
      <c r="I3299" s="184" t="s">
        <v>11392</v>
      </c>
      <c r="J3299" s="184" t="s">
        <v>11392</v>
      </c>
      <c r="K3299" s="184" t="s">
        <v>11391</v>
      </c>
      <c r="L3299" s="8">
        <v>14</v>
      </c>
      <c r="M3299" s="116"/>
      <c r="P32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&lt;tr&gt;&lt;td&gt;62902-1000&lt;/td&gt;&lt;td&gt;Rolled erosion control product, type 3.B&lt;/td&gt;&lt;td&gt;ha&lt;/td&gt;&lt;td&gt;ROLLED EROSION CONTROL PRODUCT, TYPE 3.B&lt;/td&gt;&lt;td&gt;ACRE&lt;/td&gt;&lt;td&gt;1&lt;/td&gt;&lt;td&gt;3&lt;/td&gt;&lt;td&gt;N&lt;/td&gt;&lt;td&gt; &lt;/td&gt;&lt;td&gt;&lt;/td&gt;&lt;/tr&gt;</v>
      </c>
      <c r="Q3299" s="106" t="str">
        <f>IF(PayItems[[#This Row],[Date Added / Modified]]&gt;0,TEXT(PayItems[[#This Row],[Date Added / Modified]],"m/d/yyy"),"")</f>
        <v/>
      </c>
    </row>
    <row r="3300" spans="1:17" x14ac:dyDescent="0.3">
      <c r="A3300" s="6" t="s">
        <v>7037</v>
      </c>
      <c r="B3300" s="6" t="s">
        <v>7012</v>
      </c>
      <c r="C3300" s="6" t="s">
        <v>108</v>
      </c>
      <c r="D3300" s="6" t="s">
        <v>7013</v>
      </c>
      <c r="E3300" s="8" t="s">
        <v>61</v>
      </c>
      <c r="F3300" s="8">
        <v>1</v>
      </c>
      <c r="G3300" s="8">
        <v>3</v>
      </c>
      <c r="H3300" s="6" t="s">
        <v>344</v>
      </c>
      <c r="I3300" s="184" t="s">
        <v>11392</v>
      </c>
      <c r="J3300" s="184" t="s">
        <v>11392</v>
      </c>
      <c r="K3300" s="184" t="s">
        <v>11391</v>
      </c>
      <c r="L3300" s="8">
        <v>14</v>
      </c>
      <c r="M3300" s="116"/>
      <c r="P33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&lt;tr&gt;&lt;td&gt;62902-1100&lt;/td&gt;&lt;td&gt;Rolled erosion control product, type 4&lt;/td&gt;&lt;td&gt;ha&lt;/td&gt;&lt;td&gt;ROLLED EROSION CONTROL PRODUCT, TYPE 4&lt;/td&gt;&lt;td&gt;ACRE&lt;/td&gt;&lt;td&gt;1&lt;/td&gt;&lt;td&gt;3&lt;/td&gt;&lt;td&gt;N&lt;/td&gt;&lt;td&gt; &lt;/td&gt;&lt;td&gt;&lt;/td&gt;&lt;/tr&gt;</v>
      </c>
      <c r="Q3300" s="106" t="str">
        <f>IF(PayItems[[#This Row],[Date Added / Modified]]&gt;0,TEXT(PayItems[[#This Row],[Date Added / Modified]],"m/d/yyy"),"")</f>
        <v/>
      </c>
    </row>
    <row r="3301" spans="1:17" x14ac:dyDescent="0.3">
      <c r="A3301" s="6" t="s">
        <v>7038</v>
      </c>
      <c r="B3301" s="6" t="s">
        <v>7015</v>
      </c>
      <c r="C3301" s="6" t="s">
        <v>108</v>
      </c>
      <c r="D3301" s="6" t="s">
        <v>7016</v>
      </c>
      <c r="E3301" s="8" t="s">
        <v>61</v>
      </c>
      <c r="F3301" s="8">
        <v>1</v>
      </c>
      <c r="G3301" s="8">
        <v>3</v>
      </c>
      <c r="H3301" s="6" t="s">
        <v>344</v>
      </c>
      <c r="I3301" s="184" t="s">
        <v>11392</v>
      </c>
      <c r="J3301" s="184" t="s">
        <v>11392</v>
      </c>
      <c r="K3301" s="184" t="s">
        <v>11391</v>
      </c>
      <c r="L3301" s="8">
        <v>14</v>
      </c>
      <c r="M3301" s="116"/>
      <c r="P33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&lt;tr&gt;&lt;td&gt;62902-1200&lt;/td&gt;&lt;td&gt;Rolled erosion control product, type 5.A&lt;/td&gt;&lt;td&gt;ha&lt;/td&gt;&lt;td&gt;ROLLED EROSION CONTROL PRODUCT, TYPE 5.A&lt;/td&gt;&lt;td&gt;ACRE&lt;/td&gt;&lt;td&gt;1&lt;/td&gt;&lt;td&gt;3&lt;/td&gt;&lt;td&gt;N&lt;/td&gt;&lt;td&gt; &lt;/td&gt;&lt;td&gt;&lt;/td&gt;&lt;/tr&gt;</v>
      </c>
      <c r="Q3301" s="106" t="str">
        <f>IF(PayItems[[#This Row],[Date Added / Modified]]&gt;0,TEXT(PayItems[[#This Row],[Date Added / Modified]],"m/d/yyy"),"")</f>
        <v/>
      </c>
    </row>
    <row r="3302" spans="1:17" x14ac:dyDescent="0.3">
      <c r="A3302" s="6" t="s">
        <v>7039</v>
      </c>
      <c r="B3302" s="6" t="s">
        <v>7018</v>
      </c>
      <c r="C3302" s="6" t="s">
        <v>108</v>
      </c>
      <c r="D3302" s="6" t="s">
        <v>7019</v>
      </c>
      <c r="E3302" s="8" t="s">
        <v>61</v>
      </c>
      <c r="F3302" s="8">
        <v>1</v>
      </c>
      <c r="G3302" s="8">
        <v>3</v>
      </c>
      <c r="H3302" s="6" t="s">
        <v>344</v>
      </c>
      <c r="I3302" s="184" t="s">
        <v>11392</v>
      </c>
      <c r="J3302" s="184" t="s">
        <v>11392</v>
      </c>
      <c r="K3302" s="184" t="s">
        <v>11391</v>
      </c>
      <c r="L3302" s="8">
        <v>14</v>
      </c>
      <c r="M3302" s="116"/>
      <c r="P33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&lt;tr&gt;&lt;td&gt;62902-1300&lt;/td&gt;&lt;td&gt;Rolled erosion control product, type 5.B&lt;/td&gt;&lt;td&gt;ha&lt;/td&gt;&lt;td&gt;ROLLED EROSION CONTROL PRODUCT, TYPE 5.B&lt;/td&gt;&lt;td&gt;ACRE&lt;/td&gt;&lt;td&gt;1&lt;/td&gt;&lt;td&gt;3&lt;/td&gt;&lt;td&gt;N&lt;/td&gt;&lt;td&gt; &lt;/td&gt;&lt;td&gt;&lt;/td&gt;&lt;/tr&gt;</v>
      </c>
      <c r="Q3302" s="106" t="str">
        <f>IF(PayItems[[#This Row],[Date Added / Modified]]&gt;0,TEXT(PayItems[[#This Row],[Date Added / Modified]],"m/d/yyy"),"")</f>
        <v/>
      </c>
    </row>
    <row r="3303" spans="1:17" x14ac:dyDescent="0.3">
      <c r="A3303" s="6" t="s">
        <v>7040</v>
      </c>
      <c r="B3303" s="6" t="s">
        <v>7021</v>
      </c>
      <c r="C3303" s="6" t="s">
        <v>108</v>
      </c>
      <c r="D3303" s="6" t="s">
        <v>7022</v>
      </c>
      <c r="E3303" s="8" t="s">
        <v>61</v>
      </c>
      <c r="F3303" s="8">
        <v>1</v>
      </c>
      <c r="G3303" s="8">
        <v>3</v>
      </c>
      <c r="H3303" s="6" t="s">
        <v>344</v>
      </c>
      <c r="I3303" s="184" t="s">
        <v>11392</v>
      </c>
      <c r="J3303" s="184" t="s">
        <v>11392</v>
      </c>
      <c r="K3303" s="184" t="s">
        <v>11391</v>
      </c>
      <c r="L3303" s="8">
        <v>14</v>
      </c>
      <c r="M3303" s="116"/>
      <c r="P33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&lt;tr&gt;&lt;td&gt;62902-1400&lt;/td&gt;&lt;td&gt;Rolled erosion control product, type 5.C&lt;/td&gt;&lt;td&gt;ha&lt;/td&gt;&lt;td&gt;ROLLED EROSION CONTROL PRODUCT, TYPE 5.C&lt;/td&gt;&lt;td&gt;ACRE&lt;/td&gt;&lt;td&gt;1&lt;/td&gt;&lt;td&gt;3&lt;/td&gt;&lt;td&gt;N&lt;/td&gt;&lt;td&gt; &lt;/td&gt;&lt;td&gt;&lt;/td&gt;&lt;/tr&gt;</v>
      </c>
      <c r="Q3303" s="106" t="str">
        <f>IF(PayItems[[#This Row],[Date Added / Modified]]&gt;0,TEXT(PayItems[[#This Row],[Date Added / Modified]],"m/d/yyy"),"")</f>
        <v/>
      </c>
    </row>
    <row r="3304" spans="1:17" x14ac:dyDescent="0.3">
      <c r="A3304" s="6" t="s">
        <v>7041</v>
      </c>
      <c r="B3304" s="6" t="s">
        <v>7042</v>
      </c>
      <c r="C3304" s="6" t="s">
        <v>109</v>
      </c>
      <c r="D3304" s="6" t="s">
        <v>7043</v>
      </c>
      <c r="E3304" s="8" t="s">
        <v>62</v>
      </c>
      <c r="F3304" s="8">
        <v>0</v>
      </c>
      <c r="G3304" s="8">
        <v>3</v>
      </c>
      <c r="H3304" s="6" t="s">
        <v>344</v>
      </c>
      <c r="I3304" s="184" t="s">
        <v>11392</v>
      </c>
      <c r="J3304" s="184" t="s">
        <v>11392</v>
      </c>
      <c r="K3304" s="184" t="s">
        <v>11391</v>
      </c>
      <c r="L3304" s="8">
        <v>14</v>
      </c>
      <c r="M3304" s="116"/>
      <c r="P33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&lt;tr&gt;&lt;td&gt;62903-0000&lt;/td&gt;&lt;td&gt;Cellular confinement system&lt;/td&gt;&lt;td&gt;m2&lt;/td&gt;&lt;td&gt;CELLULAR CONFINEMENT SYSTEM&lt;/td&gt;&lt;td&gt;SQYD&lt;/td&gt;&lt;td&gt;0&lt;/td&gt;&lt;td&gt;3&lt;/td&gt;&lt;td&gt;N&lt;/td&gt;&lt;td&gt; &lt;/td&gt;&lt;td&gt;&lt;/td&gt;&lt;/tr&gt;</v>
      </c>
      <c r="Q3304" s="106" t="str">
        <f>IF(PayItems[[#This Row],[Date Added / Modified]]&gt;0,TEXT(PayItems[[#This Row],[Date Added / Modified]],"m/d/yyy"),"")</f>
        <v/>
      </c>
    </row>
    <row r="3305" spans="1:17" x14ac:dyDescent="0.3">
      <c r="A3305" s="106" t="s">
        <v>11244</v>
      </c>
      <c r="B3305" s="106" t="s">
        <v>11245</v>
      </c>
      <c r="C3305" s="106" t="s">
        <v>113</v>
      </c>
      <c r="D3305" s="106" t="s">
        <v>11246</v>
      </c>
      <c r="E3305" s="45" t="s">
        <v>65</v>
      </c>
      <c r="F3305" s="104">
        <v>0</v>
      </c>
      <c r="G3305" s="104">
        <v>3</v>
      </c>
      <c r="H3305" s="88" t="s">
        <v>344</v>
      </c>
      <c r="I3305" s="184" t="s">
        <v>11392</v>
      </c>
      <c r="J3305" s="184" t="s">
        <v>11392</v>
      </c>
      <c r="K3305" s="184" t="s">
        <v>11391</v>
      </c>
      <c r="L3305" s="104">
        <v>14</v>
      </c>
      <c r="M3305" s="116">
        <v>44005</v>
      </c>
      <c r="N3305" s="106" t="s">
        <v>9962</v>
      </c>
      <c r="O3305" s="88"/>
      <c r="P33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&lt;tr&gt;&lt;td&gt;62910-1000&lt;/td&gt;&lt;td&gt;Cellular confinement system backfill, granular&lt;/td&gt;&lt;td&gt;m3&lt;/td&gt;&lt;td&gt;CELLULAR CONFINEMENT SYSTEM BACKFILL, GRANULAR&lt;/td&gt;&lt;td&gt;CUYD&lt;/td&gt;&lt;td&gt;0&lt;/td&gt;&lt;td&gt;3&lt;/td&gt;&lt;td&gt;N&lt;/td&gt;&lt;td&gt;6/23/2020&lt;/td&gt;&lt;td&gt;&lt;/td&gt;&lt;/tr&gt;</v>
      </c>
      <c r="Q3305" s="106" t="str">
        <f>IF(PayItems[[#This Row],[Date Added / Modified]]&gt;0,TEXT(PayItems[[#This Row],[Date Added / Modified]],"m/d/yyy"),"")</f>
        <v>6/23/2020</v>
      </c>
    </row>
    <row r="3306" spans="1:17" x14ac:dyDescent="0.3">
      <c r="A3306" s="6" t="s">
        <v>7044</v>
      </c>
      <c r="B3306" s="6" t="s">
        <v>7045</v>
      </c>
      <c r="C3306" s="6" t="s">
        <v>6</v>
      </c>
      <c r="D3306" s="6" t="s">
        <v>7046</v>
      </c>
      <c r="E3306" s="8" t="s">
        <v>59</v>
      </c>
      <c r="F3306" s="8">
        <v>0</v>
      </c>
      <c r="G3306" s="8">
        <v>3</v>
      </c>
      <c r="H3306" s="6" t="s">
        <v>344</v>
      </c>
      <c r="I3306" s="184" t="s">
        <v>11392</v>
      </c>
      <c r="J3306" s="184" t="s">
        <v>11392</v>
      </c>
      <c r="K3306" s="184" t="s">
        <v>11391</v>
      </c>
      <c r="L3306" s="8">
        <v>14</v>
      </c>
      <c r="M3306" s="116"/>
      <c r="P33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&lt;tr&gt;&lt;td&gt;63301-0000&lt;/td&gt;&lt;td&gt;Sign system&lt;/td&gt;&lt;td&gt;Each&lt;/td&gt;&lt;td&gt;SIGN SYSTEM&lt;/td&gt;&lt;td&gt;EACH&lt;/td&gt;&lt;td&gt;0&lt;/td&gt;&lt;td&gt;3&lt;/td&gt;&lt;td&gt;N&lt;/td&gt;&lt;td&gt; &lt;/td&gt;&lt;td&gt;&lt;/td&gt;&lt;/tr&gt;</v>
      </c>
      <c r="Q3306" s="106" t="str">
        <f>IF(PayItems[[#This Row],[Date Added / Modified]]&gt;0,TEXT(PayItems[[#This Row],[Date Added / Modified]],"m/d/yyy"),"")</f>
        <v/>
      </c>
    </row>
    <row r="3307" spans="1:17" x14ac:dyDescent="0.3">
      <c r="A3307" s="6" t="s">
        <v>7047</v>
      </c>
      <c r="B3307" s="6" t="s">
        <v>7048</v>
      </c>
      <c r="C3307" s="6" t="s">
        <v>6</v>
      </c>
      <c r="D3307" s="6" t="s">
        <v>7049</v>
      </c>
      <c r="E3307" s="8" t="s">
        <v>59</v>
      </c>
      <c r="F3307" s="8">
        <v>0</v>
      </c>
      <c r="G3307" s="8">
        <v>3</v>
      </c>
      <c r="H3307" s="6" t="s">
        <v>344</v>
      </c>
      <c r="I3307" s="184" t="s">
        <v>11392</v>
      </c>
      <c r="J3307" s="184" t="s">
        <v>11392</v>
      </c>
      <c r="K3307" s="184" t="s">
        <v>11391</v>
      </c>
      <c r="L3307" s="8">
        <v>14</v>
      </c>
      <c r="M3307" s="116"/>
      <c r="P33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&lt;tr&gt;&lt;td&gt;63301-1000&lt;/td&gt;&lt;td&gt;Sign system, Government furnished sign&lt;/td&gt;&lt;td&gt;Each&lt;/td&gt;&lt;td&gt;SIGN SYSTEM, GOVERNMENT FURNISHED SIGN&lt;/td&gt;&lt;td&gt;EACH&lt;/td&gt;&lt;td&gt;0&lt;/td&gt;&lt;td&gt;3&lt;/td&gt;&lt;td&gt;N&lt;/td&gt;&lt;td&gt; &lt;/td&gt;&lt;td&gt;&lt;/td&gt;&lt;/tr&gt;</v>
      </c>
      <c r="Q3307" s="106" t="str">
        <f>IF(PayItems[[#This Row],[Date Added / Modified]]&gt;0,TEXT(PayItems[[#This Row],[Date Added / Modified]],"m/d/yyy"),"")</f>
        <v/>
      </c>
    </row>
    <row r="3308" spans="1:17" x14ac:dyDescent="0.3">
      <c r="A3308" s="6" t="s">
        <v>7050</v>
      </c>
      <c r="B3308" s="6" t="s">
        <v>7045</v>
      </c>
      <c r="C3308" s="6" t="s">
        <v>109</v>
      </c>
      <c r="D3308" s="6" t="s">
        <v>7046</v>
      </c>
      <c r="E3308" s="8" t="s">
        <v>56</v>
      </c>
      <c r="F3308" s="8">
        <v>0</v>
      </c>
      <c r="G3308" s="8">
        <v>3</v>
      </c>
      <c r="H3308" s="6" t="s">
        <v>344</v>
      </c>
      <c r="I3308" s="184" t="s">
        <v>11392</v>
      </c>
      <c r="J3308" s="184" t="s">
        <v>11392</v>
      </c>
      <c r="K3308" s="184" t="s">
        <v>11391</v>
      </c>
      <c r="L3308" s="8">
        <v>14</v>
      </c>
      <c r="M3308" s="116"/>
      <c r="P33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&lt;tr&gt;&lt;td&gt;63302-0000&lt;/td&gt;&lt;td&gt;Sign system&lt;/td&gt;&lt;td&gt;m2&lt;/td&gt;&lt;td&gt;SIGN SYSTEM&lt;/td&gt;&lt;td&gt;SQFT&lt;/td&gt;&lt;td&gt;0&lt;/td&gt;&lt;td&gt;3&lt;/td&gt;&lt;td&gt;N&lt;/td&gt;&lt;td&gt; &lt;/td&gt;&lt;td&gt;&lt;/td&gt;&lt;/tr&gt;</v>
      </c>
      <c r="Q3308" s="106" t="str">
        <f>IF(PayItems[[#This Row],[Date Added / Modified]]&gt;0,TEXT(PayItems[[#This Row],[Date Added / Modified]],"m/d/yyy"),"")</f>
        <v/>
      </c>
    </row>
    <row r="3309" spans="1:17" x14ac:dyDescent="0.3">
      <c r="A3309" s="6" t="s">
        <v>7051</v>
      </c>
      <c r="B3309" s="6" t="s">
        <v>7048</v>
      </c>
      <c r="C3309" s="6" t="s">
        <v>109</v>
      </c>
      <c r="D3309" s="6" t="s">
        <v>7049</v>
      </c>
      <c r="E3309" s="8" t="s">
        <v>56</v>
      </c>
      <c r="F3309" s="8">
        <v>0</v>
      </c>
      <c r="G3309" s="8">
        <v>3</v>
      </c>
      <c r="H3309" s="6" t="s">
        <v>344</v>
      </c>
      <c r="I3309" s="184" t="s">
        <v>11392</v>
      </c>
      <c r="J3309" s="184" t="s">
        <v>11392</v>
      </c>
      <c r="K3309" s="184" t="s">
        <v>11391</v>
      </c>
      <c r="L3309" s="8">
        <v>14</v>
      </c>
      <c r="M3309" s="116"/>
      <c r="P33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&lt;tr&gt;&lt;td&gt;63302-1000&lt;/td&gt;&lt;td&gt;Sign system, Government furnished sign&lt;/td&gt;&lt;td&gt;m2&lt;/td&gt;&lt;td&gt;SIGN SYSTEM, GOVERNMENT FURNISHED SIGN&lt;/td&gt;&lt;td&gt;SQFT&lt;/td&gt;&lt;td&gt;0&lt;/td&gt;&lt;td&gt;3&lt;/td&gt;&lt;td&gt;N&lt;/td&gt;&lt;td&gt; &lt;/td&gt;&lt;td&gt;&lt;/td&gt;&lt;/tr&gt;</v>
      </c>
      <c r="Q3309" s="106" t="str">
        <f>IF(PayItems[[#This Row],[Date Added / Modified]]&gt;0,TEXT(PayItems[[#This Row],[Date Added / Modified]],"m/d/yyy"),"")</f>
        <v/>
      </c>
    </row>
    <row r="3310" spans="1:17" x14ac:dyDescent="0.3">
      <c r="A3310" s="6" t="s">
        <v>7052</v>
      </c>
      <c r="B3310" s="8" t="s">
        <v>7053</v>
      </c>
      <c r="C3310" s="6" t="s">
        <v>6</v>
      </c>
      <c r="D3310" s="8" t="s">
        <v>7054</v>
      </c>
      <c r="E3310" s="8" t="s">
        <v>59</v>
      </c>
      <c r="F3310" s="8">
        <v>0</v>
      </c>
      <c r="G3310" s="8">
        <v>3</v>
      </c>
      <c r="H3310" s="6" t="s">
        <v>344</v>
      </c>
      <c r="I3310" s="184" t="s">
        <v>11392</v>
      </c>
      <c r="J3310" s="184" t="s">
        <v>11392</v>
      </c>
      <c r="K3310" s="184" t="s">
        <v>11391</v>
      </c>
      <c r="L3310" s="8">
        <v>14</v>
      </c>
      <c r="M3310" s="116"/>
      <c r="P33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&lt;tr&gt;&lt;td&gt;63303-0100&lt;/td&gt;&lt;td&gt;Sign, steel panel, type 3 sheeting&lt;/td&gt;&lt;td&gt;Each&lt;/td&gt;&lt;td&gt;SIGN, STEEL PANEL, TYPE 3 SHEETING&lt;/td&gt;&lt;td&gt;EACH&lt;/td&gt;&lt;td&gt;0&lt;/td&gt;&lt;td&gt;3&lt;/td&gt;&lt;td&gt;N&lt;/td&gt;&lt;td&gt; &lt;/td&gt;&lt;td&gt;&lt;/td&gt;&lt;/tr&gt;</v>
      </c>
      <c r="Q3310" s="106" t="str">
        <f>IF(PayItems[[#This Row],[Date Added / Modified]]&gt;0,TEXT(PayItems[[#This Row],[Date Added / Modified]],"m/d/yyy"),"")</f>
        <v/>
      </c>
    </row>
    <row r="3311" spans="1:17" x14ac:dyDescent="0.3">
      <c r="A3311" s="6" t="s">
        <v>7055</v>
      </c>
      <c r="B3311" s="8" t="s">
        <v>7056</v>
      </c>
      <c r="C3311" s="6" t="s">
        <v>6</v>
      </c>
      <c r="D3311" s="8" t="s">
        <v>7057</v>
      </c>
      <c r="E3311" s="8" t="s">
        <v>59</v>
      </c>
      <c r="F3311" s="8">
        <v>0</v>
      </c>
      <c r="G3311" s="8">
        <v>3</v>
      </c>
      <c r="H3311" s="6" t="s">
        <v>344</v>
      </c>
      <c r="I3311" s="184" t="s">
        <v>11392</v>
      </c>
      <c r="J3311" s="184" t="s">
        <v>11392</v>
      </c>
      <c r="K3311" s="184" t="s">
        <v>11391</v>
      </c>
      <c r="L3311" s="8">
        <v>14</v>
      </c>
      <c r="M3311" s="116"/>
      <c r="P33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&lt;tr&gt;&lt;td&gt;63303-0300&lt;/td&gt;&lt;td&gt;Sign, steel panel, type 8 sheeting&lt;/td&gt;&lt;td&gt;Each&lt;/td&gt;&lt;td&gt;SIGN, STEEL PANEL, TYPE 8 SHEETING&lt;/td&gt;&lt;td&gt;EACH&lt;/td&gt;&lt;td&gt;0&lt;/td&gt;&lt;td&gt;3&lt;/td&gt;&lt;td&gt;N&lt;/td&gt;&lt;td&gt; &lt;/td&gt;&lt;td&gt;&lt;/td&gt;&lt;/tr&gt;</v>
      </c>
      <c r="Q3311" s="106" t="str">
        <f>IF(PayItems[[#This Row],[Date Added / Modified]]&gt;0,TEXT(PayItems[[#This Row],[Date Added / Modified]],"m/d/yyy"),"")</f>
        <v/>
      </c>
    </row>
    <row r="3312" spans="1:17" x14ac:dyDescent="0.3">
      <c r="A3312" s="6" t="s">
        <v>7058</v>
      </c>
      <c r="B3312" s="8" t="s">
        <v>7059</v>
      </c>
      <c r="C3312" s="6" t="s">
        <v>6</v>
      </c>
      <c r="D3312" s="8" t="s">
        <v>7060</v>
      </c>
      <c r="E3312" s="8" t="s">
        <v>59</v>
      </c>
      <c r="F3312" s="8">
        <v>0</v>
      </c>
      <c r="G3312" s="8">
        <v>3</v>
      </c>
      <c r="H3312" s="6" t="s">
        <v>344</v>
      </c>
      <c r="I3312" s="184" t="s">
        <v>11392</v>
      </c>
      <c r="J3312" s="184" t="s">
        <v>11392</v>
      </c>
      <c r="K3312" s="184" t="s">
        <v>11391</v>
      </c>
      <c r="L3312" s="8">
        <v>14</v>
      </c>
      <c r="M3312" s="116"/>
      <c r="P33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&lt;tr&gt;&lt;td&gt;63303-0400&lt;/td&gt;&lt;td&gt;Sign, steel panel, type 9 sheeting&lt;/td&gt;&lt;td&gt;Each&lt;/td&gt;&lt;td&gt;SIGN, STEEL PANEL, TYPE 9 SHEETING&lt;/td&gt;&lt;td&gt;EACH&lt;/td&gt;&lt;td&gt;0&lt;/td&gt;&lt;td&gt;3&lt;/td&gt;&lt;td&gt;N&lt;/td&gt;&lt;td&gt; &lt;/td&gt;&lt;td&gt;&lt;/td&gt;&lt;/tr&gt;</v>
      </c>
      <c r="Q3312" s="106" t="str">
        <f>IF(PayItems[[#This Row],[Date Added / Modified]]&gt;0,TEXT(PayItems[[#This Row],[Date Added / Modified]],"m/d/yyy"),"")</f>
        <v/>
      </c>
    </row>
    <row r="3313" spans="1:17" x14ac:dyDescent="0.3">
      <c r="A3313" s="6" t="s">
        <v>7061</v>
      </c>
      <c r="B3313" s="8" t="s">
        <v>7062</v>
      </c>
      <c r="C3313" s="6" t="s">
        <v>6</v>
      </c>
      <c r="D3313" s="8" t="s">
        <v>7063</v>
      </c>
      <c r="E3313" s="8" t="s">
        <v>59</v>
      </c>
      <c r="F3313" s="8">
        <v>0</v>
      </c>
      <c r="G3313" s="8">
        <v>3</v>
      </c>
      <c r="H3313" s="6" t="s">
        <v>344</v>
      </c>
      <c r="I3313" s="184" t="s">
        <v>11392</v>
      </c>
      <c r="J3313" s="184" t="s">
        <v>11392</v>
      </c>
      <c r="K3313" s="184" t="s">
        <v>11391</v>
      </c>
      <c r="L3313" s="8">
        <v>14</v>
      </c>
      <c r="M3313" s="116"/>
      <c r="P33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&lt;tr&gt;&lt;td&gt;63303-0500&lt;/td&gt;&lt;td&gt;Sign, plywood panel, type 3 sheeting&lt;/td&gt;&lt;td&gt;Each&lt;/td&gt;&lt;td&gt;SIGN, PLYWOOD PANEL, TYPE 3 SHEETING&lt;/td&gt;&lt;td&gt;EACH&lt;/td&gt;&lt;td&gt;0&lt;/td&gt;&lt;td&gt;3&lt;/td&gt;&lt;td&gt;N&lt;/td&gt;&lt;td&gt; &lt;/td&gt;&lt;td&gt;&lt;/td&gt;&lt;/tr&gt;</v>
      </c>
      <c r="Q3313" s="106" t="str">
        <f>IF(PayItems[[#This Row],[Date Added / Modified]]&gt;0,TEXT(PayItems[[#This Row],[Date Added / Modified]],"m/d/yyy"),"")</f>
        <v/>
      </c>
    </row>
    <row r="3314" spans="1:17" x14ac:dyDescent="0.3">
      <c r="A3314" s="6" t="s">
        <v>7064</v>
      </c>
      <c r="B3314" s="8" t="s">
        <v>7065</v>
      </c>
      <c r="C3314" s="6" t="s">
        <v>6</v>
      </c>
      <c r="D3314" s="8" t="s">
        <v>7066</v>
      </c>
      <c r="E3314" s="8" t="s">
        <v>59</v>
      </c>
      <c r="F3314" s="8">
        <v>0</v>
      </c>
      <c r="G3314" s="8">
        <v>3</v>
      </c>
      <c r="H3314" s="6" t="s">
        <v>344</v>
      </c>
      <c r="I3314" s="184" t="s">
        <v>11392</v>
      </c>
      <c r="J3314" s="184" t="s">
        <v>11392</v>
      </c>
      <c r="K3314" s="184" t="s">
        <v>11391</v>
      </c>
      <c r="L3314" s="8">
        <v>14</v>
      </c>
      <c r="M3314" s="116"/>
      <c r="P33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&lt;tr&gt;&lt;td&gt;63303-0700&lt;/td&gt;&lt;td&gt;Sign, plywood panel, type 8 sheeting&lt;/td&gt;&lt;td&gt;Each&lt;/td&gt;&lt;td&gt;SIGN, PLYWOOD PANEL, TYPE 8 SHEETING&lt;/td&gt;&lt;td&gt;EACH&lt;/td&gt;&lt;td&gt;0&lt;/td&gt;&lt;td&gt;3&lt;/td&gt;&lt;td&gt;N&lt;/td&gt;&lt;td&gt; &lt;/td&gt;&lt;td&gt;&lt;/td&gt;&lt;/tr&gt;</v>
      </c>
      <c r="Q3314" s="106" t="str">
        <f>IF(PayItems[[#This Row],[Date Added / Modified]]&gt;0,TEXT(PayItems[[#This Row],[Date Added / Modified]],"m/d/yyy"),"")</f>
        <v/>
      </c>
    </row>
    <row r="3315" spans="1:17" x14ac:dyDescent="0.3">
      <c r="A3315" s="6" t="s">
        <v>7067</v>
      </c>
      <c r="B3315" s="8" t="s">
        <v>7068</v>
      </c>
      <c r="C3315" s="6" t="s">
        <v>6</v>
      </c>
      <c r="D3315" s="8" t="s">
        <v>7069</v>
      </c>
      <c r="E3315" s="8" t="s">
        <v>59</v>
      </c>
      <c r="F3315" s="8">
        <v>0</v>
      </c>
      <c r="G3315" s="8">
        <v>3</v>
      </c>
      <c r="H3315" s="6" t="s">
        <v>344</v>
      </c>
      <c r="I3315" s="184" t="s">
        <v>11392</v>
      </c>
      <c r="J3315" s="184" t="s">
        <v>11392</v>
      </c>
      <c r="K3315" s="184" t="s">
        <v>11391</v>
      </c>
      <c r="L3315" s="8">
        <v>14</v>
      </c>
      <c r="M3315" s="116"/>
      <c r="P33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&lt;tr&gt;&lt;td&gt;63303-0800&lt;/td&gt;&lt;td&gt;Sign, plywood panel, type 9 sheeting&lt;/td&gt;&lt;td&gt;Each&lt;/td&gt;&lt;td&gt;SIGN, PLYWOOD PANEL, TYPE 9 SHEETING&lt;/td&gt;&lt;td&gt;EACH&lt;/td&gt;&lt;td&gt;0&lt;/td&gt;&lt;td&gt;3&lt;/td&gt;&lt;td&gt;N&lt;/td&gt;&lt;td&gt; &lt;/td&gt;&lt;td&gt;&lt;/td&gt;&lt;/tr&gt;</v>
      </c>
      <c r="Q3315" s="106" t="str">
        <f>IF(PayItems[[#This Row],[Date Added / Modified]]&gt;0,TEXT(PayItems[[#This Row],[Date Added / Modified]],"m/d/yyy"),"")</f>
        <v/>
      </c>
    </row>
    <row r="3316" spans="1:17" x14ac:dyDescent="0.3">
      <c r="A3316" s="6" t="s">
        <v>7070</v>
      </c>
      <c r="B3316" s="8" t="s">
        <v>7071</v>
      </c>
      <c r="C3316" s="6" t="s">
        <v>6</v>
      </c>
      <c r="D3316" s="8" t="s">
        <v>7072</v>
      </c>
      <c r="E3316" s="8" t="s">
        <v>59</v>
      </c>
      <c r="F3316" s="8">
        <v>0</v>
      </c>
      <c r="G3316" s="8">
        <v>3</v>
      </c>
      <c r="H3316" s="6" t="s">
        <v>344</v>
      </c>
      <c r="I3316" s="184" t="s">
        <v>11392</v>
      </c>
      <c r="J3316" s="184" t="s">
        <v>11392</v>
      </c>
      <c r="K3316" s="184" t="s">
        <v>11391</v>
      </c>
      <c r="L3316" s="8">
        <v>14</v>
      </c>
      <c r="M3316" s="116"/>
      <c r="P33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&lt;tr&gt;&lt;td&gt;63303-0900&lt;/td&gt;&lt;td&gt;Sign, aluminum panel, type 3 sheeting&lt;/td&gt;&lt;td&gt;Each&lt;/td&gt;&lt;td&gt;SIGN, ALUMINUM PANEL, TYPE 3 SHEETING&lt;/td&gt;&lt;td&gt;EACH&lt;/td&gt;&lt;td&gt;0&lt;/td&gt;&lt;td&gt;3&lt;/td&gt;&lt;td&gt;N&lt;/td&gt;&lt;td&gt; &lt;/td&gt;&lt;td&gt;&lt;/td&gt;&lt;/tr&gt;</v>
      </c>
      <c r="Q3316" s="106" t="str">
        <f>IF(PayItems[[#This Row],[Date Added / Modified]]&gt;0,TEXT(PayItems[[#This Row],[Date Added / Modified]],"m/d/yyy"),"")</f>
        <v/>
      </c>
    </row>
    <row r="3317" spans="1:17" x14ac:dyDescent="0.3">
      <c r="A3317" s="6" t="s">
        <v>7073</v>
      </c>
      <c r="B3317" s="8" t="s">
        <v>7074</v>
      </c>
      <c r="C3317" s="6" t="s">
        <v>6</v>
      </c>
      <c r="D3317" s="8" t="s">
        <v>7075</v>
      </c>
      <c r="E3317" s="8" t="s">
        <v>59</v>
      </c>
      <c r="F3317" s="8">
        <v>0</v>
      </c>
      <c r="G3317" s="8">
        <v>3</v>
      </c>
      <c r="H3317" s="6" t="s">
        <v>344</v>
      </c>
      <c r="I3317" s="184" t="s">
        <v>11392</v>
      </c>
      <c r="J3317" s="184" t="s">
        <v>11392</v>
      </c>
      <c r="K3317" s="184" t="s">
        <v>11391</v>
      </c>
      <c r="L3317" s="8">
        <v>14</v>
      </c>
      <c r="M3317" s="116"/>
      <c r="P33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&lt;tr&gt;&lt;td&gt;63303-1100&lt;/td&gt;&lt;td&gt;Sign, aluminum panel, type 8 sheeting&lt;/td&gt;&lt;td&gt;Each&lt;/td&gt;&lt;td&gt;SIGN, ALUMINUM PANEL, TYPE 8 SHEETING&lt;/td&gt;&lt;td&gt;EACH&lt;/td&gt;&lt;td&gt;0&lt;/td&gt;&lt;td&gt;3&lt;/td&gt;&lt;td&gt;N&lt;/td&gt;&lt;td&gt; &lt;/td&gt;&lt;td&gt;&lt;/td&gt;&lt;/tr&gt;</v>
      </c>
      <c r="Q3317" s="106" t="str">
        <f>IF(PayItems[[#This Row],[Date Added / Modified]]&gt;0,TEXT(PayItems[[#This Row],[Date Added / Modified]],"m/d/yyy"),"")</f>
        <v/>
      </c>
    </row>
    <row r="3318" spans="1:17" x14ac:dyDescent="0.3">
      <c r="A3318" s="6" t="s">
        <v>7076</v>
      </c>
      <c r="B3318" s="8" t="s">
        <v>7077</v>
      </c>
      <c r="C3318" s="6" t="s">
        <v>6</v>
      </c>
      <c r="D3318" s="8" t="s">
        <v>7078</v>
      </c>
      <c r="E3318" s="8" t="s">
        <v>59</v>
      </c>
      <c r="F3318" s="8">
        <v>0</v>
      </c>
      <c r="G3318" s="8">
        <v>3</v>
      </c>
      <c r="H3318" s="6" t="s">
        <v>344</v>
      </c>
      <c r="I3318" s="184" t="s">
        <v>11392</v>
      </c>
      <c r="J3318" s="184" t="s">
        <v>11392</v>
      </c>
      <c r="K3318" s="184" t="s">
        <v>11391</v>
      </c>
      <c r="L3318" s="8">
        <v>14</v>
      </c>
      <c r="M3318" s="116"/>
      <c r="P33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&lt;tr&gt;&lt;td&gt;63303-1200&lt;/td&gt;&lt;td&gt;Sign, aluminum panel, type 9 sheeting&lt;/td&gt;&lt;td&gt;Each&lt;/td&gt;&lt;td&gt;SIGN, ALUMINUM PANEL, TYPE 9 SHEETING&lt;/td&gt;&lt;td&gt;EACH&lt;/td&gt;&lt;td&gt;0&lt;/td&gt;&lt;td&gt;3&lt;/td&gt;&lt;td&gt;N&lt;/td&gt;&lt;td&gt; &lt;/td&gt;&lt;td&gt;&lt;/td&gt;&lt;/tr&gt;</v>
      </c>
      <c r="Q3318" s="106" t="str">
        <f>IF(PayItems[[#This Row],[Date Added / Modified]]&gt;0,TEXT(PayItems[[#This Row],[Date Added / Modified]],"m/d/yyy"),"")</f>
        <v/>
      </c>
    </row>
    <row r="3319" spans="1:17" x14ac:dyDescent="0.3">
      <c r="A3319" s="6" t="s">
        <v>7079</v>
      </c>
      <c r="B3319" s="6" t="s">
        <v>7080</v>
      </c>
      <c r="C3319" s="6" t="s">
        <v>6</v>
      </c>
      <c r="D3319" s="6" t="s">
        <v>7081</v>
      </c>
      <c r="E3319" s="8" t="s">
        <v>59</v>
      </c>
      <c r="F3319" s="8">
        <v>0</v>
      </c>
      <c r="G3319" s="8">
        <v>3</v>
      </c>
      <c r="H3319" s="6" t="s">
        <v>344</v>
      </c>
      <c r="I3319" s="184" t="s">
        <v>11392</v>
      </c>
      <c r="J3319" s="184" t="s">
        <v>11392</v>
      </c>
      <c r="K3319" s="184" t="s">
        <v>11391</v>
      </c>
      <c r="L3319" s="8">
        <v>14</v>
      </c>
      <c r="M3319" s="116"/>
      <c r="P33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&lt;tr&gt;&lt;td&gt;63303-1300&lt;/td&gt;&lt;td&gt;Sign, plastic panel, type 3 sheeting&lt;/td&gt;&lt;td&gt;Each&lt;/td&gt;&lt;td&gt;SIGN, PLASTIC PANEL, TYPE 3 SHEETING&lt;/td&gt;&lt;td&gt;EACH&lt;/td&gt;&lt;td&gt;0&lt;/td&gt;&lt;td&gt;3&lt;/td&gt;&lt;td&gt;N&lt;/td&gt;&lt;td&gt; &lt;/td&gt;&lt;td&gt;&lt;/td&gt;&lt;/tr&gt;</v>
      </c>
      <c r="Q3319" s="106" t="str">
        <f>IF(PayItems[[#This Row],[Date Added / Modified]]&gt;0,TEXT(PayItems[[#This Row],[Date Added / Modified]],"m/d/yyy"),"")</f>
        <v/>
      </c>
    </row>
    <row r="3320" spans="1:17" x14ac:dyDescent="0.3">
      <c r="A3320" s="6" t="s">
        <v>7082</v>
      </c>
      <c r="B3320" s="6" t="s">
        <v>7083</v>
      </c>
      <c r="C3320" s="6" t="s">
        <v>6</v>
      </c>
      <c r="D3320" s="6" t="s">
        <v>7084</v>
      </c>
      <c r="E3320" s="8" t="s">
        <v>59</v>
      </c>
      <c r="F3320" s="8">
        <v>0</v>
      </c>
      <c r="G3320" s="8">
        <v>3</v>
      </c>
      <c r="H3320" s="6" t="s">
        <v>344</v>
      </c>
      <c r="I3320" s="184" t="s">
        <v>11392</v>
      </c>
      <c r="J3320" s="184" t="s">
        <v>11392</v>
      </c>
      <c r="K3320" s="184" t="s">
        <v>11391</v>
      </c>
      <c r="L3320" s="8">
        <v>14</v>
      </c>
      <c r="M3320" s="116"/>
      <c r="P33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&lt;tr&gt;&lt;td&gt;63303-1500&lt;/td&gt;&lt;td&gt;Sign, plastic panel, type 8 sheeting&lt;/td&gt;&lt;td&gt;Each&lt;/td&gt;&lt;td&gt;SIGN, PLASTIC PANEL, TYPE 8 SHEETING&lt;/td&gt;&lt;td&gt;EACH&lt;/td&gt;&lt;td&gt;0&lt;/td&gt;&lt;td&gt;3&lt;/td&gt;&lt;td&gt;N&lt;/td&gt;&lt;td&gt; &lt;/td&gt;&lt;td&gt;&lt;/td&gt;&lt;/tr&gt;</v>
      </c>
      <c r="Q3320" s="106" t="str">
        <f>IF(PayItems[[#This Row],[Date Added / Modified]]&gt;0,TEXT(PayItems[[#This Row],[Date Added / Modified]],"m/d/yyy"),"")</f>
        <v/>
      </c>
    </row>
    <row r="3321" spans="1:17" x14ac:dyDescent="0.3">
      <c r="A3321" s="6" t="s">
        <v>7085</v>
      </c>
      <c r="B3321" s="6" t="s">
        <v>7086</v>
      </c>
      <c r="C3321" s="6" t="s">
        <v>6</v>
      </c>
      <c r="D3321" s="6" t="s">
        <v>7087</v>
      </c>
      <c r="E3321" s="8" t="s">
        <v>59</v>
      </c>
      <c r="F3321" s="8">
        <v>0</v>
      </c>
      <c r="G3321" s="8">
        <v>3</v>
      </c>
      <c r="H3321" s="6" t="s">
        <v>344</v>
      </c>
      <c r="I3321" s="184" t="s">
        <v>11392</v>
      </c>
      <c r="J3321" s="184" t="s">
        <v>11392</v>
      </c>
      <c r="K3321" s="184" t="s">
        <v>11391</v>
      </c>
      <c r="L3321" s="8">
        <v>14</v>
      </c>
      <c r="M3321" s="116"/>
      <c r="P33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&lt;tr&gt;&lt;td&gt;63303-1600&lt;/td&gt;&lt;td&gt;Sign, plastic panel, type 9 sheeting&lt;/td&gt;&lt;td&gt;Each&lt;/td&gt;&lt;td&gt;SIGN, PLASTIC PANEL, TYPE 9 SHEETING&lt;/td&gt;&lt;td&gt;EACH&lt;/td&gt;&lt;td&gt;0&lt;/td&gt;&lt;td&gt;3&lt;/td&gt;&lt;td&gt;N&lt;/td&gt;&lt;td&gt; &lt;/td&gt;&lt;td&gt;&lt;/td&gt;&lt;/tr&gt;</v>
      </c>
      <c r="Q3321" s="106" t="str">
        <f>IF(PayItems[[#This Row],[Date Added / Modified]]&gt;0,TEXT(PayItems[[#This Row],[Date Added / Modified]],"m/d/yyy"),"")</f>
        <v/>
      </c>
    </row>
    <row r="3322" spans="1:17" x14ac:dyDescent="0.3">
      <c r="A3322" s="6" t="s">
        <v>7088</v>
      </c>
      <c r="B3322" s="8" t="s">
        <v>7089</v>
      </c>
      <c r="C3322" s="6" t="s">
        <v>109</v>
      </c>
      <c r="D3322" s="8" t="s">
        <v>7090</v>
      </c>
      <c r="E3322" s="8" t="s">
        <v>56</v>
      </c>
      <c r="F3322" s="8">
        <v>0</v>
      </c>
      <c r="G3322" s="8">
        <v>3</v>
      </c>
      <c r="H3322" s="6" t="s">
        <v>344</v>
      </c>
      <c r="I3322" s="184" t="s">
        <v>11392</v>
      </c>
      <c r="J3322" s="184" t="s">
        <v>11392</v>
      </c>
      <c r="K3322" s="184" t="s">
        <v>11391</v>
      </c>
      <c r="L3322" s="8">
        <v>14</v>
      </c>
      <c r="M3322" s="116"/>
      <c r="P33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&lt;tr&gt;&lt;td&gt;63304-0100&lt;/td&gt;&lt;td&gt;Signs, steel panels, type 3 sheeting&lt;/td&gt;&lt;td&gt;m2&lt;/td&gt;&lt;td&gt;SIGNS, STEEL PANELS, TYPE 3 SHEETING&lt;/td&gt;&lt;td&gt;SQFT&lt;/td&gt;&lt;td&gt;0&lt;/td&gt;&lt;td&gt;3&lt;/td&gt;&lt;td&gt;N&lt;/td&gt;&lt;td&gt; &lt;/td&gt;&lt;td&gt;&lt;/td&gt;&lt;/tr&gt;</v>
      </c>
      <c r="Q3322" s="106" t="str">
        <f>IF(PayItems[[#This Row],[Date Added / Modified]]&gt;0,TEXT(PayItems[[#This Row],[Date Added / Modified]],"m/d/yyy"),"")</f>
        <v/>
      </c>
    </row>
    <row r="3323" spans="1:17" x14ac:dyDescent="0.3">
      <c r="A3323" s="6" t="s">
        <v>7091</v>
      </c>
      <c r="B3323" s="8" t="s">
        <v>7092</v>
      </c>
      <c r="C3323" s="6" t="s">
        <v>109</v>
      </c>
      <c r="D3323" s="8" t="s">
        <v>7093</v>
      </c>
      <c r="E3323" s="8" t="s">
        <v>56</v>
      </c>
      <c r="F3323" s="8">
        <v>0</v>
      </c>
      <c r="G3323" s="8">
        <v>3</v>
      </c>
      <c r="H3323" s="6" t="s">
        <v>344</v>
      </c>
      <c r="I3323" s="184" t="s">
        <v>11392</v>
      </c>
      <c r="J3323" s="184" t="s">
        <v>11392</v>
      </c>
      <c r="K3323" s="184" t="s">
        <v>11391</v>
      </c>
      <c r="L3323" s="8">
        <v>14</v>
      </c>
      <c r="M3323" s="116"/>
      <c r="P33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&lt;tr&gt;&lt;td&gt;63304-0300&lt;/td&gt;&lt;td&gt;Signs, steel panels, type 8 sheeting&lt;/td&gt;&lt;td&gt;m2&lt;/td&gt;&lt;td&gt;SIGNS, STEEL PANELS, TYPE 8 SHEETING&lt;/td&gt;&lt;td&gt;SQFT&lt;/td&gt;&lt;td&gt;0&lt;/td&gt;&lt;td&gt;3&lt;/td&gt;&lt;td&gt;N&lt;/td&gt;&lt;td&gt; &lt;/td&gt;&lt;td&gt;&lt;/td&gt;&lt;/tr&gt;</v>
      </c>
      <c r="Q3323" s="106" t="str">
        <f>IF(PayItems[[#This Row],[Date Added / Modified]]&gt;0,TEXT(PayItems[[#This Row],[Date Added / Modified]],"m/d/yyy"),"")</f>
        <v/>
      </c>
    </row>
    <row r="3324" spans="1:17" x14ac:dyDescent="0.3">
      <c r="A3324" s="6" t="s">
        <v>7094</v>
      </c>
      <c r="B3324" s="8" t="s">
        <v>7095</v>
      </c>
      <c r="C3324" s="6" t="s">
        <v>109</v>
      </c>
      <c r="D3324" s="8" t="s">
        <v>7096</v>
      </c>
      <c r="E3324" s="8" t="s">
        <v>56</v>
      </c>
      <c r="F3324" s="8">
        <v>0</v>
      </c>
      <c r="G3324" s="8">
        <v>3</v>
      </c>
      <c r="H3324" s="6" t="s">
        <v>344</v>
      </c>
      <c r="I3324" s="184" t="s">
        <v>11392</v>
      </c>
      <c r="J3324" s="184" t="s">
        <v>11392</v>
      </c>
      <c r="K3324" s="184" t="s">
        <v>11391</v>
      </c>
      <c r="L3324" s="8">
        <v>14</v>
      </c>
      <c r="M3324" s="116"/>
      <c r="P33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&lt;tr&gt;&lt;td&gt;63304-0400&lt;/td&gt;&lt;td&gt;Signs, steel panels, type 9 sheeting&lt;/td&gt;&lt;td&gt;m2&lt;/td&gt;&lt;td&gt;SIGNS, STEEL PANELS, TYPE 9 SHEETING&lt;/td&gt;&lt;td&gt;SQFT&lt;/td&gt;&lt;td&gt;0&lt;/td&gt;&lt;td&gt;3&lt;/td&gt;&lt;td&gt;N&lt;/td&gt;&lt;td&gt; &lt;/td&gt;&lt;td&gt;&lt;/td&gt;&lt;/tr&gt;</v>
      </c>
      <c r="Q3324" s="106" t="str">
        <f>IF(PayItems[[#This Row],[Date Added / Modified]]&gt;0,TEXT(PayItems[[#This Row],[Date Added / Modified]],"m/d/yyy"),"")</f>
        <v/>
      </c>
    </row>
    <row r="3325" spans="1:17" x14ac:dyDescent="0.3">
      <c r="A3325" s="6" t="s">
        <v>7097</v>
      </c>
      <c r="B3325" s="8" t="s">
        <v>7098</v>
      </c>
      <c r="C3325" s="6" t="s">
        <v>109</v>
      </c>
      <c r="D3325" s="8" t="s">
        <v>7099</v>
      </c>
      <c r="E3325" s="8" t="s">
        <v>56</v>
      </c>
      <c r="F3325" s="8">
        <v>0</v>
      </c>
      <c r="G3325" s="8">
        <v>3</v>
      </c>
      <c r="H3325" s="6" t="s">
        <v>344</v>
      </c>
      <c r="I3325" s="184" t="s">
        <v>11392</v>
      </c>
      <c r="J3325" s="184" t="s">
        <v>11392</v>
      </c>
      <c r="K3325" s="184" t="s">
        <v>11391</v>
      </c>
      <c r="L3325" s="8">
        <v>14</v>
      </c>
      <c r="M3325" s="116"/>
      <c r="P33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&lt;tr&gt;&lt;td&gt;63304-0500&lt;/td&gt;&lt;td&gt;Signs, plywood panels, type 3 sheeting&lt;/td&gt;&lt;td&gt;m2&lt;/td&gt;&lt;td&gt;SIGNS, PLYWOOD PANELS, TYPE 3 SHEETING&lt;/td&gt;&lt;td&gt;SQFT&lt;/td&gt;&lt;td&gt;0&lt;/td&gt;&lt;td&gt;3&lt;/td&gt;&lt;td&gt;N&lt;/td&gt;&lt;td&gt; &lt;/td&gt;&lt;td&gt;&lt;/td&gt;&lt;/tr&gt;</v>
      </c>
      <c r="Q3325" s="106" t="str">
        <f>IF(PayItems[[#This Row],[Date Added / Modified]]&gt;0,TEXT(PayItems[[#This Row],[Date Added / Modified]],"m/d/yyy"),"")</f>
        <v/>
      </c>
    </row>
    <row r="3326" spans="1:17" x14ac:dyDescent="0.3">
      <c r="A3326" s="6" t="s">
        <v>7100</v>
      </c>
      <c r="B3326" s="8" t="s">
        <v>7101</v>
      </c>
      <c r="C3326" s="6" t="s">
        <v>109</v>
      </c>
      <c r="D3326" s="8" t="s">
        <v>7102</v>
      </c>
      <c r="E3326" s="8" t="s">
        <v>56</v>
      </c>
      <c r="F3326" s="8">
        <v>0</v>
      </c>
      <c r="G3326" s="8">
        <v>3</v>
      </c>
      <c r="H3326" s="6" t="s">
        <v>344</v>
      </c>
      <c r="I3326" s="184" t="s">
        <v>11392</v>
      </c>
      <c r="J3326" s="184" t="s">
        <v>11392</v>
      </c>
      <c r="K3326" s="184" t="s">
        <v>11391</v>
      </c>
      <c r="L3326" s="8">
        <v>14</v>
      </c>
      <c r="M3326" s="116"/>
      <c r="P33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&lt;tr&gt;&lt;td&gt;63304-0700&lt;/td&gt;&lt;td&gt;Signs, plywood panels, type 8 sheeting&lt;/td&gt;&lt;td&gt;m2&lt;/td&gt;&lt;td&gt;SIGNS, PLYWOOD PANELS, TYPE 8 SHEETING&lt;/td&gt;&lt;td&gt;SQFT&lt;/td&gt;&lt;td&gt;0&lt;/td&gt;&lt;td&gt;3&lt;/td&gt;&lt;td&gt;N&lt;/td&gt;&lt;td&gt; &lt;/td&gt;&lt;td&gt;&lt;/td&gt;&lt;/tr&gt;</v>
      </c>
      <c r="Q3326" s="106" t="str">
        <f>IF(PayItems[[#This Row],[Date Added / Modified]]&gt;0,TEXT(PayItems[[#This Row],[Date Added / Modified]],"m/d/yyy"),"")</f>
        <v/>
      </c>
    </row>
    <row r="3327" spans="1:17" x14ac:dyDescent="0.3">
      <c r="A3327" s="6" t="s">
        <v>7103</v>
      </c>
      <c r="B3327" s="8" t="s">
        <v>7104</v>
      </c>
      <c r="C3327" s="6" t="s">
        <v>109</v>
      </c>
      <c r="D3327" s="8" t="s">
        <v>7105</v>
      </c>
      <c r="E3327" s="8" t="s">
        <v>56</v>
      </c>
      <c r="F3327" s="8">
        <v>0</v>
      </c>
      <c r="G3327" s="8">
        <v>3</v>
      </c>
      <c r="H3327" s="6" t="s">
        <v>344</v>
      </c>
      <c r="I3327" s="184" t="s">
        <v>11392</v>
      </c>
      <c r="J3327" s="184" t="s">
        <v>11392</v>
      </c>
      <c r="K3327" s="184" t="s">
        <v>11391</v>
      </c>
      <c r="L3327" s="8">
        <v>14</v>
      </c>
      <c r="M3327" s="116"/>
      <c r="P33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&lt;tr&gt;&lt;td&gt;63304-0800&lt;/td&gt;&lt;td&gt;Signs, plywood panels, type 9 sheeting&lt;/td&gt;&lt;td&gt;m2&lt;/td&gt;&lt;td&gt;SIGNS, PLYWOOD PANELS, TYPE 9 SHEETING&lt;/td&gt;&lt;td&gt;SQFT&lt;/td&gt;&lt;td&gt;0&lt;/td&gt;&lt;td&gt;3&lt;/td&gt;&lt;td&gt;N&lt;/td&gt;&lt;td&gt; &lt;/td&gt;&lt;td&gt;&lt;/td&gt;&lt;/tr&gt;</v>
      </c>
      <c r="Q3327" s="106" t="str">
        <f>IF(PayItems[[#This Row],[Date Added / Modified]]&gt;0,TEXT(PayItems[[#This Row],[Date Added / Modified]],"m/d/yyy"),"")</f>
        <v/>
      </c>
    </row>
    <row r="3328" spans="1:17" x14ac:dyDescent="0.3">
      <c r="A3328" s="6" t="s">
        <v>7106</v>
      </c>
      <c r="B3328" s="8" t="s">
        <v>7107</v>
      </c>
      <c r="C3328" s="6" t="s">
        <v>109</v>
      </c>
      <c r="D3328" s="8" t="s">
        <v>7108</v>
      </c>
      <c r="E3328" s="8" t="s">
        <v>56</v>
      </c>
      <c r="F3328" s="8">
        <v>0</v>
      </c>
      <c r="G3328" s="8">
        <v>3</v>
      </c>
      <c r="H3328" s="6" t="s">
        <v>344</v>
      </c>
      <c r="I3328" s="184" t="s">
        <v>11392</v>
      </c>
      <c r="J3328" s="184" t="s">
        <v>11392</v>
      </c>
      <c r="K3328" s="184" t="s">
        <v>11391</v>
      </c>
      <c r="L3328" s="8">
        <v>14</v>
      </c>
      <c r="M3328" s="116"/>
      <c r="P33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&lt;tr&gt;&lt;td&gt;63304-0900&lt;/td&gt;&lt;td&gt;Signs, aluminum panels, type 3 sheeting&lt;/td&gt;&lt;td&gt;m2&lt;/td&gt;&lt;td&gt;SIGNS, ALUMINUM PANELS, TYPE 3 SHEETING&lt;/td&gt;&lt;td&gt;SQFT&lt;/td&gt;&lt;td&gt;0&lt;/td&gt;&lt;td&gt;3&lt;/td&gt;&lt;td&gt;N&lt;/td&gt;&lt;td&gt; &lt;/td&gt;&lt;td&gt;&lt;/td&gt;&lt;/tr&gt;</v>
      </c>
      <c r="Q3328" s="106" t="str">
        <f>IF(PayItems[[#This Row],[Date Added / Modified]]&gt;0,TEXT(PayItems[[#This Row],[Date Added / Modified]],"m/d/yyy"),"")</f>
        <v/>
      </c>
    </row>
    <row r="3329" spans="1:17" x14ac:dyDescent="0.3">
      <c r="A3329" s="6" t="s">
        <v>7109</v>
      </c>
      <c r="B3329" s="8" t="s">
        <v>7110</v>
      </c>
      <c r="C3329" s="6" t="s">
        <v>109</v>
      </c>
      <c r="D3329" s="8" t="s">
        <v>7111</v>
      </c>
      <c r="E3329" s="8" t="s">
        <v>56</v>
      </c>
      <c r="F3329" s="8">
        <v>0</v>
      </c>
      <c r="G3329" s="8">
        <v>3</v>
      </c>
      <c r="H3329" s="6" t="s">
        <v>344</v>
      </c>
      <c r="I3329" s="184" t="s">
        <v>11392</v>
      </c>
      <c r="J3329" s="184" t="s">
        <v>11392</v>
      </c>
      <c r="K3329" s="184" t="s">
        <v>11391</v>
      </c>
      <c r="L3329" s="8">
        <v>14</v>
      </c>
      <c r="M3329" s="116"/>
      <c r="P33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&lt;tr&gt;&lt;td&gt;63304-1100&lt;/td&gt;&lt;td&gt;Signs, aluminum panels, type 8 sheeting&lt;/td&gt;&lt;td&gt;m2&lt;/td&gt;&lt;td&gt;SIGNS, ALUMINUM PANELS, TYPE 8 SHEETING&lt;/td&gt;&lt;td&gt;SQFT&lt;/td&gt;&lt;td&gt;0&lt;/td&gt;&lt;td&gt;3&lt;/td&gt;&lt;td&gt;N&lt;/td&gt;&lt;td&gt; &lt;/td&gt;&lt;td&gt;&lt;/td&gt;&lt;/tr&gt;</v>
      </c>
      <c r="Q3329" s="106" t="str">
        <f>IF(PayItems[[#This Row],[Date Added / Modified]]&gt;0,TEXT(PayItems[[#This Row],[Date Added / Modified]],"m/d/yyy"),"")</f>
        <v/>
      </c>
    </row>
    <row r="3330" spans="1:17" x14ac:dyDescent="0.3">
      <c r="A3330" s="6" t="s">
        <v>7112</v>
      </c>
      <c r="B3330" s="8" t="s">
        <v>7113</v>
      </c>
      <c r="C3330" s="6" t="s">
        <v>109</v>
      </c>
      <c r="D3330" s="8" t="s">
        <v>7114</v>
      </c>
      <c r="E3330" s="8" t="s">
        <v>56</v>
      </c>
      <c r="F3330" s="8">
        <v>0</v>
      </c>
      <c r="G3330" s="8">
        <v>3</v>
      </c>
      <c r="H3330" s="6" t="s">
        <v>344</v>
      </c>
      <c r="I3330" s="184" t="s">
        <v>11392</v>
      </c>
      <c r="J3330" s="184" t="s">
        <v>11392</v>
      </c>
      <c r="K3330" s="184" t="s">
        <v>11391</v>
      </c>
      <c r="L3330" s="8">
        <v>14</v>
      </c>
      <c r="M3330" s="116"/>
      <c r="P33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&lt;tr&gt;&lt;td&gt;63304-1200&lt;/td&gt;&lt;td&gt;Signs, aluminum panels, type 9 sheeting&lt;/td&gt;&lt;td&gt;m2&lt;/td&gt;&lt;td&gt;SIGNS, ALUMINUM PANELS, TYPE 9 SHEETING&lt;/td&gt;&lt;td&gt;SQFT&lt;/td&gt;&lt;td&gt;0&lt;/td&gt;&lt;td&gt;3&lt;/td&gt;&lt;td&gt;N&lt;/td&gt;&lt;td&gt; &lt;/td&gt;&lt;td&gt;&lt;/td&gt;&lt;/tr&gt;</v>
      </c>
      <c r="Q3330" s="106" t="str">
        <f>IF(PayItems[[#This Row],[Date Added / Modified]]&gt;0,TEXT(PayItems[[#This Row],[Date Added / Modified]],"m/d/yyy"),"")</f>
        <v/>
      </c>
    </row>
    <row r="3331" spans="1:17" x14ac:dyDescent="0.3">
      <c r="A3331" s="6" t="s">
        <v>7115</v>
      </c>
      <c r="B3331" s="6" t="s">
        <v>7116</v>
      </c>
      <c r="C3331" s="6" t="s">
        <v>109</v>
      </c>
      <c r="D3331" s="6" t="s">
        <v>7117</v>
      </c>
      <c r="E3331" s="8" t="s">
        <v>56</v>
      </c>
      <c r="F3331" s="8">
        <v>0</v>
      </c>
      <c r="G3331" s="8">
        <v>3</v>
      </c>
      <c r="H3331" s="6" t="s">
        <v>344</v>
      </c>
      <c r="I3331" s="184" t="s">
        <v>11392</v>
      </c>
      <c r="J3331" s="184" t="s">
        <v>11392</v>
      </c>
      <c r="K3331" s="184" t="s">
        <v>11391</v>
      </c>
      <c r="L3331" s="8">
        <v>14</v>
      </c>
      <c r="M3331" s="116"/>
      <c r="P33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&lt;tr&gt;&lt;td&gt;63304-1300&lt;/td&gt;&lt;td&gt;Signs, plastic panels, type 3 sheeting&lt;/td&gt;&lt;td&gt;m2&lt;/td&gt;&lt;td&gt;SIGNS, PLASTIC PANELS, TYPE 3 SHEETING&lt;/td&gt;&lt;td&gt;SQFT&lt;/td&gt;&lt;td&gt;0&lt;/td&gt;&lt;td&gt;3&lt;/td&gt;&lt;td&gt;N&lt;/td&gt;&lt;td&gt; &lt;/td&gt;&lt;td&gt;&lt;/td&gt;&lt;/tr&gt;</v>
      </c>
      <c r="Q3331" s="106" t="str">
        <f>IF(PayItems[[#This Row],[Date Added / Modified]]&gt;0,TEXT(PayItems[[#This Row],[Date Added / Modified]],"m/d/yyy"),"")</f>
        <v/>
      </c>
    </row>
    <row r="3332" spans="1:17" x14ac:dyDescent="0.3">
      <c r="A3332" s="6" t="s">
        <v>7118</v>
      </c>
      <c r="B3332" s="6" t="s">
        <v>7119</v>
      </c>
      <c r="C3332" s="6" t="s">
        <v>109</v>
      </c>
      <c r="D3332" s="6" t="s">
        <v>7120</v>
      </c>
      <c r="E3332" s="8" t="s">
        <v>56</v>
      </c>
      <c r="F3332" s="8">
        <v>0</v>
      </c>
      <c r="G3332" s="8">
        <v>3</v>
      </c>
      <c r="H3332" s="6" t="s">
        <v>344</v>
      </c>
      <c r="I3332" s="184" t="s">
        <v>11392</v>
      </c>
      <c r="J3332" s="184" t="s">
        <v>11392</v>
      </c>
      <c r="K3332" s="184" t="s">
        <v>11391</v>
      </c>
      <c r="L3332" s="8">
        <v>14</v>
      </c>
      <c r="M3332" s="116"/>
      <c r="P33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&lt;tr&gt;&lt;td&gt;63304-1500&lt;/td&gt;&lt;td&gt;Signs, plastic panels, type 8 sheeting&lt;/td&gt;&lt;td&gt;m2&lt;/td&gt;&lt;td&gt;SIGNS, PLASTIC PANELS, TYPE 8 SHEETING&lt;/td&gt;&lt;td&gt;SQFT&lt;/td&gt;&lt;td&gt;0&lt;/td&gt;&lt;td&gt;3&lt;/td&gt;&lt;td&gt;N&lt;/td&gt;&lt;td&gt; &lt;/td&gt;&lt;td&gt;&lt;/td&gt;&lt;/tr&gt;</v>
      </c>
      <c r="Q3332" s="106" t="str">
        <f>IF(PayItems[[#This Row],[Date Added / Modified]]&gt;0,TEXT(PayItems[[#This Row],[Date Added / Modified]],"m/d/yyy"),"")</f>
        <v/>
      </c>
    </row>
    <row r="3333" spans="1:17" x14ac:dyDescent="0.3">
      <c r="A3333" s="6" t="s">
        <v>7121</v>
      </c>
      <c r="B3333" s="6" t="s">
        <v>7122</v>
      </c>
      <c r="C3333" s="6" t="s">
        <v>109</v>
      </c>
      <c r="D3333" s="6" t="s">
        <v>7123</v>
      </c>
      <c r="E3333" s="8" t="s">
        <v>56</v>
      </c>
      <c r="F3333" s="8">
        <v>0</v>
      </c>
      <c r="G3333" s="8">
        <v>3</v>
      </c>
      <c r="H3333" s="6" t="s">
        <v>344</v>
      </c>
      <c r="I3333" s="184" t="s">
        <v>11392</v>
      </c>
      <c r="J3333" s="184" t="s">
        <v>11392</v>
      </c>
      <c r="K3333" s="184" t="s">
        <v>11391</v>
      </c>
      <c r="L3333" s="8">
        <v>14</v>
      </c>
      <c r="M3333" s="116"/>
      <c r="P33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&lt;tr&gt;&lt;td&gt;63304-1600&lt;/td&gt;&lt;td&gt;Signs, plastic panels, type 9 sheeting&lt;/td&gt;&lt;td&gt;m2&lt;/td&gt;&lt;td&gt;SIGNS, PLASTIC PANELS, TYPE 9 SHEETING&lt;/td&gt;&lt;td&gt;SQFT&lt;/td&gt;&lt;td&gt;0&lt;/td&gt;&lt;td&gt;3&lt;/td&gt;&lt;td&gt;N&lt;/td&gt;&lt;td&gt; &lt;/td&gt;&lt;td&gt;&lt;/td&gt;&lt;/tr&gt;</v>
      </c>
      <c r="Q3333" s="106" t="str">
        <f>IF(PayItems[[#This Row],[Date Added / Modified]]&gt;0,TEXT(PayItems[[#This Row],[Date Added / Modified]],"m/d/yyy"),"")</f>
        <v/>
      </c>
    </row>
    <row r="3334" spans="1:17" x14ac:dyDescent="0.3">
      <c r="A3334" s="6" t="s">
        <v>7124</v>
      </c>
      <c r="B3334" s="6" t="s">
        <v>7125</v>
      </c>
      <c r="C3334" s="6" t="s">
        <v>110</v>
      </c>
      <c r="D3334" s="6" t="s">
        <v>7126</v>
      </c>
      <c r="E3334" s="8" t="s">
        <v>63</v>
      </c>
      <c r="F3334" s="8">
        <v>0</v>
      </c>
      <c r="G3334" s="8">
        <v>3</v>
      </c>
      <c r="H3334" s="6" t="s">
        <v>344</v>
      </c>
      <c r="I3334" s="184" t="s">
        <v>11392</v>
      </c>
      <c r="J3334" s="184" t="s">
        <v>11392</v>
      </c>
      <c r="K3334" s="184" t="s">
        <v>11391</v>
      </c>
      <c r="L3334" s="8">
        <v>14</v>
      </c>
      <c r="M3334" s="116"/>
      <c r="P33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&lt;tr&gt;&lt;td&gt;63305-0100&lt;/td&gt;&lt;td&gt;Posts, steel, U-channel&lt;/td&gt;&lt;td&gt;m&lt;/td&gt;&lt;td&gt;POSTS, STEEL, U-CHANNEL&lt;/td&gt;&lt;td&gt;LNFT&lt;/td&gt;&lt;td&gt;0&lt;/td&gt;&lt;td&gt;3&lt;/td&gt;&lt;td&gt;N&lt;/td&gt;&lt;td&gt; &lt;/td&gt;&lt;td&gt;&lt;/td&gt;&lt;/tr&gt;</v>
      </c>
      <c r="Q3334" s="106" t="str">
        <f>IF(PayItems[[#This Row],[Date Added / Modified]]&gt;0,TEXT(PayItems[[#This Row],[Date Added / Modified]],"m/d/yyy"),"")</f>
        <v/>
      </c>
    </row>
    <row r="3335" spans="1:17" x14ac:dyDescent="0.3">
      <c r="A3335" s="6" t="s">
        <v>7127</v>
      </c>
      <c r="B3335" s="6" t="s">
        <v>7128</v>
      </c>
      <c r="C3335" s="6" t="s">
        <v>110</v>
      </c>
      <c r="D3335" s="6" t="s">
        <v>7129</v>
      </c>
      <c r="E3335" s="8" t="s">
        <v>63</v>
      </c>
      <c r="F3335" s="8">
        <v>0</v>
      </c>
      <c r="G3335" s="8">
        <v>3</v>
      </c>
      <c r="H3335" s="6" t="s">
        <v>344</v>
      </c>
      <c r="I3335" s="184" t="s">
        <v>11392</v>
      </c>
      <c r="J3335" s="184" t="s">
        <v>11392</v>
      </c>
      <c r="K3335" s="184" t="s">
        <v>11391</v>
      </c>
      <c r="L3335" s="8">
        <v>14</v>
      </c>
      <c r="M3335" s="116"/>
      <c r="P33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&lt;tr&gt;&lt;td&gt;63305-0200&lt;/td&gt;&lt;td&gt;Posts, steel, 50mm diameter&lt;/td&gt;&lt;td&gt;m&lt;/td&gt;&lt;td&gt;POSTS, STEEL, 2-INCH DIAMETER&lt;/td&gt;&lt;td&gt;LNFT&lt;/td&gt;&lt;td&gt;0&lt;/td&gt;&lt;td&gt;3&lt;/td&gt;&lt;td&gt;N&lt;/td&gt;&lt;td&gt; &lt;/td&gt;&lt;td&gt;&lt;/td&gt;&lt;/tr&gt;</v>
      </c>
      <c r="Q3335" s="106" t="str">
        <f>IF(PayItems[[#This Row],[Date Added / Modified]]&gt;0,TEXT(PayItems[[#This Row],[Date Added / Modified]],"m/d/yyy"),"")</f>
        <v/>
      </c>
    </row>
    <row r="3336" spans="1:17" x14ac:dyDescent="0.3">
      <c r="A3336" s="6" t="s">
        <v>7130</v>
      </c>
      <c r="B3336" s="6" t="s">
        <v>7131</v>
      </c>
      <c r="C3336" s="6" t="s">
        <v>110</v>
      </c>
      <c r="D3336" s="6" t="s">
        <v>7132</v>
      </c>
      <c r="E3336" s="8" t="s">
        <v>63</v>
      </c>
      <c r="F3336" s="8">
        <v>0</v>
      </c>
      <c r="G3336" s="8">
        <v>3</v>
      </c>
      <c r="H3336" s="6" t="s">
        <v>344</v>
      </c>
      <c r="I3336" s="184" t="s">
        <v>11392</v>
      </c>
      <c r="J3336" s="184" t="s">
        <v>11392</v>
      </c>
      <c r="K3336" s="184" t="s">
        <v>11391</v>
      </c>
      <c r="L3336" s="8">
        <v>14</v>
      </c>
      <c r="M3336" s="116"/>
      <c r="P33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&lt;tr&gt;&lt;td&gt;63305-0300&lt;/td&gt;&lt;td&gt;Posts, steel, 100mm diameter&lt;/td&gt;&lt;td&gt;m&lt;/td&gt;&lt;td&gt;POSTS, STEEL, 4-INCH DIAMETER&lt;/td&gt;&lt;td&gt;LNFT&lt;/td&gt;&lt;td&gt;0&lt;/td&gt;&lt;td&gt;3&lt;/td&gt;&lt;td&gt;N&lt;/td&gt;&lt;td&gt; &lt;/td&gt;&lt;td&gt;&lt;/td&gt;&lt;/tr&gt;</v>
      </c>
      <c r="Q3336" s="106" t="str">
        <f>IF(PayItems[[#This Row],[Date Added / Modified]]&gt;0,TEXT(PayItems[[#This Row],[Date Added / Modified]],"m/d/yyy"),"")</f>
        <v/>
      </c>
    </row>
    <row r="3337" spans="1:17" x14ac:dyDescent="0.3">
      <c r="A3337" s="6" t="s">
        <v>7133</v>
      </c>
      <c r="B3337" s="6" t="s">
        <v>7134</v>
      </c>
      <c r="C3337" s="6" t="s">
        <v>110</v>
      </c>
      <c r="D3337" s="6" t="s">
        <v>7135</v>
      </c>
      <c r="E3337" s="8" t="s">
        <v>63</v>
      </c>
      <c r="F3337" s="8">
        <v>0</v>
      </c>
      <c r="G3337" s="8">
        <v>3</v>
      </c>
      <c r="H3337" s="6" t="s">
        <v>344</v>
      </c>
      <c r="I3337" s="184" t="s">
        <v>11392</v>
      </c>
      <c r="J3337" s="184" t="s">
        <v>11392</v>
      </c>
      <c r="K3337" s="184" t="s">
        <v>11391</v>
      </c>
      <c r="L3337" s="8">
        <v>14</v>
      </c>
      <c r="M3337" s="116"/>
      <c r="P33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&lt;tr&gt;&lt;td&gt;63305-0400&lt;/td&gt;&lt;td&gt;Posts, steel, 50mm x 50mm&lt;/td&gt;&lt;td&gt;m&lt;/td&gt;&lt;td&gt;POSTS, STEEL, 2-INCH X 2-INCH&lt;/td&gt;&lt;td&gt;LNFT&lt;/td&gt;&lt;td&gt;0&lt;/td&gt;&lt;td&gt;3&lt;/td&gt;&lt;td&gt;N&lt;/td&gt;&lt;td&gt; &lt;/td&gt;&lt;td&gt;&lt;/td&gt;&lt;/tr&gt;</v>
      </c>
      <c r="Q3337" s="106" t="str">
        <f>IF(PayItems[[#This Row],[Date Added / Modified]]&gt;0,TEXT(PayItems[[#This Row],[Date Added / Modified]],"m/d/yyy"),"")</f>
        <v/>
      </c>
    </row>
    <row r="3338" spans="1:17" x14ac:dyDescent="0.3">
      <c r="A3338" s="6" t="s">
        <v>7136</v>
      </c>
      <c r="B3338" s="6" t="s">
        <v>7137</v>
      </c>
      <c r="C3338" s="6" t="s">
        <v>110</v>
      </c>
      <c r="D3338" s="6" t="s">
        <v>7138</v>
      </c>
      <c r="E3338" s="8" t="s">
        <v>63</v>
      </c>
      <c r="F3338" s="8">
        <v>0</v>
      </c>
      <c r="G3338" s="8">
        <v>3</v>
      </c>
      <c r="H3338" s="6" t="s">
        <v>344</v>
      </c>
      <c r="I3338" s="184" t="s">
        <v>11392</v>
      </c>
      <c r="J3338" s="184" t="s">
        <v>11392</v>
      </c>
      <c r="K3338" s="184" t="s">
        <v>11391</v>
      </c>
      <c r="L3338" s="8">
        <v>14</v>
      </c>
      <c r="M3338" s="116"/>
      <c r="P33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&lt;tr&gt;&lt;td&gt;63305-0500&lt;/td&gt;&lt;td&gt;Posts, steel, 75mm x 100mm&lt;/td&gt;&lt;td&gt;m&lt;/td&gt;&lt;td&gt;POSTS, STEEL, 3-INCH X 4-INCH&lt;/td&gt;&lt;td&gt;LNFT&lt;/td&gt;&lt;td&gt;0&lt;/td&gt;&lt;td&gt;3&lt;/td&gt;&lt;td&gt;N&lt;/td&gt;&lt;td&gt; &lt;/td&gt;&lt;td&gt;&lt;/td&gt;&lt;/tr&gt;</v>
      </c>
      <c r="Q3338" s="106" t="str">
        <f>IF(PayItems[[#This Row],[Date Added / Modified]]&gt;0,TEXT(PayItems[[#This Row],[Date Added / Modified]],"m/d/yyy"),"")</f>
        <v/>
      </c>
    </row>
    <row r="3339" spans="1:17" x14ac:dyDescent="0.3">
      <c r="A3339" s="6" t="s">
        <v>7139</v>
      </c>
      <c r="B3339" s="6" t="s">
        <v>7140</v>
      </c>
      <c r="C3339" s="6" t="s">
        <v>110</v>
      </c>
      <c r="D3339" s="6" t="s">
        <v>7141</v>
      </c>
      <c r="E3339" s="8" t="s">
        <v>63</v>
      </c>
      <c r="F3339" s="8">
        <v>0</v>
      </c>
      <c r="G3339" s="8">
        <v>3</v>
      </c>
      <c r="H3339" s="6" t="s">
        <v>344</v>
      </c>
      <c r="I3339" s="184" t="s">
        <v>11392</v>
      </c>
      <c r="J3339" s="184" t="s">
        <v>11392</v>
      </c>
      <c r="K3339" s="184" t="s">
        <v>11391</v>
      </c>
      <c r="L3339" s="8">
        <v>14</v>
      </c>
      <c r="M3339" s="116"/>
      <c r="P33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&lt;tr&gt;&lt;td&gt;63305-0600&lt;/td&gt;&lt;td&gt;Posts, steel, 100mm x 150mm&lt;/td&gt;&lt;td&gt;m&lt;/td&gt;&lt;td&gt;POSTS, STEEL, 4-INCH X 6-INCH&lt;/td&gt;&lt;td&gt;LNFT&lt;/td&gt;&lt;td&gt;0&lt;/td&gt;&lt;td&gt;3&lt;/td&gt;&lt;td&gt;N&lt;/td&gt;&lt;td&gt; &lt;/td&gt;&lt;td&gt;&lt;/td&gt;&lt;/tr&gt;</v>
      </c>
      <c r="Q3339" s="106" t="str">
        <f>IF(PayItems[[#This Row],[Date Added / Modified]]&gt;0,TEXT(PayItems[[#This Row],[Date Added / Modified]],"m/d/yyy"),"")</f>
        <v/>
      </c>
    </row>
    <row r="3340" spans="1:17" x14ac:dyDescent="0.3">
      <c r="A3340" s="6" t="s">
        <v>7142</v>
      </c>
      <c r="B3340" s="6" t="s">
        <v>7143</v>
      </c>
      <c r="C3340" s="6" t="s">
        <v>110</v>
      </c>
      <c r="D3340" s="6" t="s">
        <v>7144</v>
      </c>
      <c r="E3340" s="8" t="s">
        <v>63</v>
      </c>
      <c r="F3340" s="8">
        <v>0</v>
      </c>
      <c r="G3340" s="8">
        <v>3</v>
      </c>
      <c r="H3340" s="6" t="s">
        <v>344</v>
      </c>
      <c r="I3340" s="184" t="s">
        <v>11392</v>
      </c>
      <c r="J3340" s="184" t="s">
        <v>11392</v>
      </c>
      <c r="K3340" s="184" t="s">
        <v>11391</v>
      </c>
      <c r="L3340" s="8">
        <v>14</v>
      </c>
      <c r="M3340" s="116"/>
      <c r="P33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&lt;tr&gt;&lt;td&gt;63305-0700&lt;/td&gt;&lt;td&gt;Posts, steel, pipe&lt;/td&gt;&lt;td&gt;m&lt;/td&gt;&lt;td&gt;POSTS, STEEL, PIPE&lt;/td&gt;&lt;td&gt;LNFT&lt;/td&gt;&lt;td&gt;0&lt;/td&gt;&lt;td&gt;3&lt;/td&gt;&lt;td&gt;N&lt;/td&gt;&lt;td&gt; &lt;/td&gt;&lt;td&gt;&lt;/td&gt;&lt;/tr&gt;</v>
      </c>
      <c r="Q3340" s="106" t="str">
        <f>IF(PayItems[[#This Row],[Date Added / Modified]]&gt;0,TEXT(PayItems[[#This Row],[Date Added / Modified]],"m/d/yyy"),"")</f>
        <v/>
      </c>
    </row>
    <row r="3341" spans="1:17" x14ac:dyDescent="0.3">
      <c r="A3341" s="6" t="s">
        <v>7145</v>
      </c>
      <c r="B3341" s="6" t="s">
        <v>7146</v>
      </c>
      <c r="C3341" s="6" t="s">
        <v>110</v>
      </c>
      <c r="D3341" s="6" t="s">
        <v>7147</v>
      </c>
      <c r="E3341" s="8" t="s">
        <v>63</v>
      </c>
      <c r="F3341" s="8">
        <v>0</v>
      </c>
      <c r="G3341" s="8">
        <v>3</v>
      </c>
      <c r="H3341" s="6" t="s">
        <v>344</v>
      </c>
      <c r="I3341" s="184" t="s">
        <v>11392</v>
      </c>
      <c r="J3341" s="184" t="s">
        <v>11392</v>
      </c>
      <c r="K3341" s="184" t="s">
        <v>11391</v>
      </c>
      <c r="L3341" s="8">
        <v>14</v>
      </c>
      <c r="M3341" s="116"/>
      <c r="P33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&lt;tr&gt;&lt;td&gt;63305-0800&lt;/td&gt;&lt;td&gt;Posts, steel, w150 x 14&lt;/td&gt;&lt;td&gt;m&lt;/td&gt;&lt;td&gt;POSTS, STEEL, W6 X 9&lt;/td&gt;&lt;td&gt;LNFT&lt;/td&gt;&lt;td&gt;0&lt;/td&gt;&lt;td&gt;3&lt;/td&gt;&lt;td&gt;N&lt;/td&gt;&lt;td&gt; &lt;/td&gt;&lt;td&gt;&lt;/td&gt;&lt;/tr&gt;</v>
      </c>
      <c r="Q3341" s="106" t="str">
        <f>IF(PayItems[[#This Row],[Date Added / Modified]]&gt;0,TEXT(PayItems[[#This Row],[Date Added / Modified]],"m/d/yyy"),"")</f>
        <v/>
      </c>
    </row>
    <row r="3342" spans="1:17" x14ac:dyDescent="0.3">
      <c r="A3342" s="6" t="s">
        <v>7148</v>
      </c>
      <c r="B3342" s="6" t="s">
        <v>7149</v>
      </c>
      <c r="C3342" s="6" t="s">
        <v>110</v>
      </c>
      <c r="D3342" s="6" t="s">
        <v>7150</v>
      </c>
      <c r="E3342" s="8" t="s">
        <v>63</v>
      </c>
      <c r="F3342" s="8">
        <v>0</v>
      </c>
      <c r="G3342" s="8">
        <v>3</v>
      </c>
      <c r="H3342" s="6" t="s">
        <v>344</v>
      </c>
      <c r="I3342" s="184" t="s">
        <v>11392</v>
      </c>
      <c r="J3342" s="184" t="s">
        <v>11392</v>
      </c>
      <c r="K3342" s="184" t="s">
        <v>11391</v>
      </c>
      <c r="L3342" s="8">
        <v>14</v>
      </c>
      <c r="M3342" s="116"/>
      <c r="P33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&lt;tr&gt;&lt;td&gt;63305-0900&lt;/td&gt;&lt;td&gt;Posts, steel, w150 x 18&lt;/td&gt;&lt;td&gt;m&lt;/td&gt;&lt;td&gt;POSTS, STEEL, W6 X 12&lt;/td&gt;&lt;td&gt;LNFT&lt;/td&gt;&lt;td&gt;0&lt;/td&gt;&lt;td&gt;3&lt;/td&gt;&lt;td&gt;N&lt;/td&gt;&lt;td&gt; &lt;/td&gt;&lt;td&gt;&lt;/td&gt;&lt;/tr&gt;</v>
      </c>
      <c r="Q3342" s="106" t="str">
        <f>IF(PayItems[[#This Row],[Date Added / Modified]]&gt;0,TEXT(PayItems[[#This Row],[Date Added / Modified]],"m/d/yyy"),"")</f>
        <v/>
      </c>
    </row>
    <row r="3343" spans="1:17" x14ac:dyDescent="0.3">
      <c r="A3343" s="6" t="s">
        <v>7151</v>
      </c>
      <c r="B3343" s="6" t="s">
        <v>7152</v>
      </c>
      <c r="C3343" s="6" t="s">
        <v>110</v>
      </c>
      <c r="D3343" s="6" t="s">
        <v>7153</v>
      </c>
      <c r="E3343" s="8" t="s">
        <v>63</v>
      </c>
      <c r="F3343" s="8">
        <v>0</v>
      </c>
      <c r="G3343" s="8">
        <v>3</v>
      </c>
      <c r="H3343" s="6" t="s">
        <v>344</v>
      </c>
      <c r="I3343" s="184" t="s">
        <v>11392</v>
      </c>
      <c r="J3343" s="184" t="s">
        <v>11392</v>
      </c>
      <c r="K3343" s="184" t="s">
        <v>11391</v>
      </c>
      <c r="L3343" s="8">
        <v>14</v>
      </c>
      <c r="M3343" s="116"/>
      <c r="P33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&lt;tr&gt;&lt;td&gt;63305-1000&lt;/td&gt;&lt;td&gt;Posts, steel, w150 x 22&lt;/td&gt;&lt;td&gt;m&lt;/td&gt;&lt;td&gt;POSTS, STEEL, W6 X 15&lt;/td&gt;&lt;td&gt;LNFT&lt;/td&gt;&lt;td&gt;0&lt;/td&gt;&lt;td&gt;3&lt;/td&gt;&lt;td&gt;N&lt;/td&gt;&lt;td&gt; &lt;/td&gt;&lt;td&gt;&lt;/td&gt;&lt;/tr&gt;</v>
      </c>
      <c r="Q3343" s="106" t="str">
        <f>IF(PayItems[[#This Row],[Date Added / Modified]]&gt;0,TEXT(PayItems[[#This Row],[Date Added / Modified]],"m/d/yyy"),"")</f>
        <v/>
      </c>
    </row>
    <row r="3344" spans="1:17" s="88" customFormat="1" x14ac:dyDescent="0.3">
      <c r="A3344" s="6" t="s">
        <v>7154</v>
      </c>
      <c r="B3344" s="6" t="s">
        <v>7155</v>
      </c>
      <c r="C3344" s="6" t="s">
        <v>110</v>
      </c>
      <c r="D3344" s="6" t="s">
        <v>7156</v>
      </c>
      <c r="E3344" s="8" t="s">
        <v>63</v>
      </c>
      <c r="F3344" s="8">
        <v>0</v>
      </c>
      <c r="G3344" s="8">
        <v>3</v>
      </c>
      <c r="H3344" s="6" t="s">
        <v>344</v>
      </c>
      <c r="I3344" s="184" t="s">
        <v>11392</v>
      </c>
      <c r="J3344" s="184" t="s">
        <v>11392</v>
      </c>
      <c r="K3344" s="184" t="s">
        <v>11391</v>
      </c>
      <c r="L3344" s="8">
        <v>14</v>
      </c>
      <c r="M3344" s="116"/>
      <c r="N3344" s="6"/>
      <c r="O3344" s="6"/>
      <c r="P33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&lt;tr&gt;&lt;td&gt;63305-1100&lt;/td&gt;&lt;td&gt;Posts, steel, w200 x 27&lt;/td&gt;&lt;td&gt;m&lt;/td&gt;&lt;td&gt;POSTS, STEEL, W8 X 18&lt;/td&gt;&lt;td&gt;LNFT&lt;/td&gt;&lt;td&gt;0&lt;/td&gt;&lt;td&gt;3&lt;/td&gt;&lt;td&gt;N&lt;/td&gt;&lt;td&gt; &lt;/td&gt;&lt;td&gt;&lt;/td&gt;&lt;/tr&gt;</v>
      </c>
      <c r="Q3344" s="106" t="str">
        <f>IF(PayItems[[#This Row],[Date Added / Modified]]&gt;0,TEXT(PayItems[[#This Row],[Date Added / Modified]],"m/d/yyy"),"")</f>
        <v/>
      </c>
    </row>
    <row r="3345" spans="1:17" x14ac:dyDescent="0.3">
      <c r="A3345" s="6" t="s">
        <v>7157</v>
      </c>
      <c r="B3345" s="6" t="s">
        <v>7158</v>
      </c>
      <c r="C3345" s="6" t="s">
        <v>110</v>
      </c>
      <c r="D3345" s="6" t="s">
        <v>7159</v>
      </c>
      <c r="E3345" s="8" t="s">
        <v>63</v>
      </c>
      <c r="F3345" s="8">
        <v>0</v>
      </c>
      <c r="G3345" s="8">
        <v>3</v>
      </c>
      <c r="H3345" s="6" t="s">
        <v>344</v>
      </c>
      <c r="I3345" s="184" t="s">
        <v>11392</v>
      </c>
      <c r="J3345" s="184" t="s">
        <v>11392</v>
      </c>
      <c r="K3345" s="184" t="s">
        <v>11391</v>
      </c>
      <c r="L3345" s="8">
        <v>14</v>
      </c>
      <c r="M3345" s="116"/>
      <c r="P33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&lt;tr&gt;&lt;td&gt;63305-1200&lt;/td&gt;&lt;td&gt;Posts, steel, w200 x 31&lt;/td&gt;&lt;td&gt;m&lt;/td&gt;&lt;td&gt;POSTS, STEEL, W8 X 21&lt;/td&gt;&lt;td&gt;LNFT&lt;/td&gt;&lt;td&gt;0&lt;/td&gt;&lt;td&gt;3&lt;/td&gt;&lt;td&gt;N&lt;/td&gt;&lt;td&gt; &lt;/td&gt;&lt;td&gt;&lt;/td&gt;&lt;/tr&gt;</v>
      </c>
      <c r="Q3345" s="106" t="str">
        <f>IF(PayItems[[#This Row],[Date Added / Modified]]&gt;0,TEXT(PayItems[[#This Row],[Date Added / Modified]],"m/d/yyy"),"")</f>
        <v/>
      </c>
    </row>
    <row r="3346" spans="1:17" x14ac:dyDescent="0.3">
      <c r="A3346" s="6" t="s">
        <v>7160</v>
      </c>
      <c r="B3346" s="6" t="s">
        <v>7161</v>
      </c>
      <c r="C3346" s="6" t="s">
        <v>110</v>
      </c>
      <c r="D3346" s="6" t="s">
        <v>7162</v>
      </c>
      <c r="E3346" s="8" t="s">
        <v>63</v>
      </c>
      <c r="F3346" s="8">
        <v>0</v>
      </c>
      <c r="G3346" s="8">
        <v>3</v>
      </c>
      <c r="H3346" s="6" t="s">
        <v>344</v>
      </c>
      <c r="I3346" s="184" t="s">
        <v>11392</v>
      </c>
      <c r="J3346" s="184" t="s">
        <v>11392</v>
      </c>
      <c r="K3346" s="184" t="s">
        <v>11391</v>
      </c>
      <c r="L3346" s="8">
        <v>14</v>
      </c>
      <c r="M3346" s="116"/>
      <c r="P33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&lt;tr&gt;&lt;td&gt;63305-1300&lt;/td&gt;&lt;td&gt;Posts, steel, w250 x 33&lt;/td&gt;&lt;td&gt;m&lt;/td&gt;&lt;td&gt;POSTS, STEEL, W10 X 22&lt;/td&gt;&lt;td&gt;LNFT&lt;/td&gt;&lt;td&gt;0&lt;/td&gt;&lt;td&gt;3&lt;/td&gt;&lt;td&gt;N&lt;/td&gt;&lt;td&gt; &lt;/td&gt;&lt;td&gt;&lt;/td&gt;&lt;/tr&gt;</v>
      </c>
      <c r="Q3346" s="106" t="str">
        <f>IF(PayItems[[#This Row],[Date Added / Modified]]&gt;0,TEXT(PayItems[[#This Row],[Date Added / Modified]],"m/d/yyy"),"")</f>
        <v/>
      </c>
    </row>
    <row r="3347" spans="1:17" x14ac:dyDescent="0.3">
      <c r="A3347" s="6" t="s">
        <v>7163</v>
      </c>
      <c r="B3347" s="6" t="s">
        <v>7164</v>
      </c>
      <c r="C3347" s="6" t="s">
        <v>110</v>
      </c>
      <c r="D3347" s="6" t="s">
        <v>7165</v>
      </c>
      <c r="E3347" s="8" t="s">
        <v>63</v>
      </c>
      <c r="F3347" s="8">
        <v>0</v>
      </c>
      <c r="G3347" s="8">
        <v>3</v>
      </c>
      <c r="H3347" s="6" t="s">
        <v>344</v>
      </c>
      <c r="I3347" s="184" t="s">
        <v>11392</v>
      </c>
      <c r="J3347" s="184" t="s">
        <v>11392</v>
      </c>
      <c r="K3347" s="184" t="s">
        <v>11391</v>
      </c>
      <c r="L3347" s="8">
        <v>14</v>
      </c>
      <c r="M3347" s="116"/>
      <c r="P33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&lt;tr&gt;&lt;td&gt;63305-1400&lt;/td&gt;&lt;td&gt;Posts, steel, w250 x 39&lt;/td&gt;&lt;td&gt;m&lt;/td&gt;&lt;td&gt;POSTS, STEEL, W10 X 26&lt;/td&gt;&lt;td&gt;LNFT&lt;/td&gt;&lt;td&gt;0&lt;/td&gt;&lt;td&gt;3&lt;/td&gt;&lt;td&gt;N&lt;/td&gt;&lt;td&gt; &lt;/td&gt;&lt;td&gt;&lt;/td&gt;&lt;/tr&gt;</v>
      </c>
      <c r="Q3347" s="106" t="str">
        <f>IF(PayItems[[#This Row],[Date Added / Modified]]&gt;0,TEXT(PayItems[[#This Row],[Date Added / Modified]],"m/d/yyy"),"")</f>
        <v/>
      </c>
    </row>
    <row r="3348" spans="1:17" x14ac:dyDescent="0.3">
      <c r="A3348" s="6" t="s">
        <v>7166</v>
      </c>
      <c r="B3348" s="6" t="s">
        <v>7167</v>
      </c>
      <c r="C3348" s="6" t="s">
        <v>110</v>
      </c>
      <c r="D3348" s="6" t="s">
        <v>7168</v>
      </c>
      <c r="E3348" s="8" t="s">
        <v>63</v>
      </c>
      <c r="F3348" s="8">
        <v>0</v>
      </c>
      <c r="G3348" s="8">
        <v>3</v>
      </c>
      <c r="H3348" s="6" t="s">
        <v>344</v>
      </c>
      <c r="I3348" s="184" t="s">
        <v>11392</v>
      </c>
      <c r="J3348" s="184" t="s">
        <v>11392</v>
      </c>
      <c r="K3348" s="184" t="s">
        <v>11391</v>
      </c>
      <c r="L3348" s="8">
        <v>14</v>
      </c>
      <c r="M3348" s="116"/>
      <c r="P33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&lt;tr&gt;&lt;td&gt;63305-1500&lt;/td&gt;&lt;td&gt;Posts, steel, w310 x 24&lt;/td&gt;&lt;td&gt;m&lt;/td&gt;&lt;td&gt;POSTS, STEEL, W12 X 16&lt;/td&gt;&lt;td&gt;LNFT&lt;/td&gt;&lt;td&gt;0&lt;/td&gt;&lt;td&gt;3&lt;/td&gt;&lt;td&gt;N&lt;/td&gt;&lt;td&gt; &lt;/td&gt;&lt;td&gt;&lt;/td&gt;&lt;/tr&gt;</v>
      </c>
      <c r="Q3348" s="106" t="str">
        <f>IF(PayItems[[#This Row],[Date Added / Modified]]&gt;0,TEXT(PayItems[[#This Row],[Date Added / Modified]],"m/d/yyy"),"")</f>
        <v/>
      </c>
    </row>
    <row r="3349" spans="1:17" x14ac:dyDescent="0.3">
      <c r="A3349" s="6" t="s">
        <v>7169</v>
      </c>
      <c r="B3349" s="6" t="s">
        <v>7170</v>
      </c>
      <c r="C3349" s="6" t="s">
        <v>110</v>
      </c>
      <c r="D3349" s="6" t="s">
        <v>7171</v>
      </c>
      <c r="E3349" s="8" t="s">
        <v>63</v>
      </c>
      <c r="F3349" s="8">
        <v>0</v>
      </c>
      <c r="G3349" s="8">
        <v>3</v>
      </c>
      <c r="H3349" s="6" t="s">
        <v>344</v>
      </c>
      <c r="I3349" s="184" t="s">
        <v>11392</v>
      </c>
      <c r="J3349" s="184" t="s">
        <v>11392</v>
      </c>
      <c r="K3349" s="184" t="s">
        <v>11391</v>
      </c>
      <c r="L3349" s="8">
        <v>14</v>
      </c>
      <c r="M3349" s="116"/>
      <c r="P33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&lt;tr&gt;&lt;td&gt;63305-1600&lt;/td&gt;&lt;td&gt;Posts, steel, w310 x 28&lt;/td&gt;&lt;td&gt;m&lt;/td&gt;&lt;td&gt;POSTS, STEEL, W12 X 19&lt;/td&gt;&lt;td&gt;LNFT&lt;/td&gt;&lt;td&gt;0&lt;/td&gt;&lt;td&gt;3&lt;/td&gt;&lt;td&gt;N&lt;/td&gt;&lt;td&gt; &lt;/td&gt;&lt;td&gt;&lt;/td&gt;&lt;/tr&gt;</v>
      </c>
      <c r="Q3349" s="106" t="str">
        <f>IF(PayItems[[#This Row],[Date Added / Modified]]&gt;0,TEXT(PayItems[[#This Row],[Date Added / Modified]],"m/d/yyy"),"")</f>
        <v/>
      </c>
    </row>
    <row r="3350" spans="1:17" x14ac:dyDescent="0.3">
      <c r="A3350" s="106" t="s">
        <v>11328</v>
      </c>
      <c r="B3350" s="106" t="s">
        <v>11329</v>
      </c>
      <c r="C3350" s="88" t="s">
        <v>110</v>
      </c>
      <c r="D3350" s="106" t="s">
        <v>11330</v>
      </c>
      <c r="E3350" s="104" t="s">
        <v>63</v>
      </c>
      <c r="F3350" s="104">
        <v>0</v>
      </c>
      <c r="G3350" s="104">
        <v>3</v>
      </c>
      <c r="H3350" s="88" t="s">
        <v>344</v>
      </c>
      <c r="I3350" s="184" t="s">
        <v>11392</v>
      </c>
      <c r="J3350" s="184" t="s">
        <v>11392</v>
      </c>
      <c r="K3350" s="184" t="s">
        <v>11391</v>
      </c>
      <c r="L3350" s="104">
        <v>14</v>
      </c>
      <c r="M3350" s="116">
        <v>44333</v>
      </c>
      <c r="N3350" s="106" t="s">
        <v>9962</v>
      </c>
      <c r="O3350" s="88"/>
      <c r="P33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&lt;tr&gt;&lt;td&gt;63305-1650&lt;/td&gt;&lt;td&gt;Posts, wood, 50mm x 50mm&lt;/td&gt;&lt;td&gt;m&lt;/td&gt;&lt;td&gt;POSTS, WOOD, 2-INCH X 2-INCH&lt;/td&gt;&lt;td&gt;LNFT&lt;/td&gt;&lt;td&gt;0&lt;/td&gt;&lt;td&gt;3&lt;/td&gt;&lt;td&gt;N&lt;/td&gt;&lt;td&gt;5/17/2021&lt;/td&gt;&lt;td&gt;&lt;/td&gt;&lt;/tr&gt;</v>
      </c>
      <c r="Q3350" s="106" t="str">
        <f>IF(PayItems[[#This Row],[Date Added / Modified]]&gt;0,TEXT(PayItems[[#This Row],[Date Added / Modified]],"m/d/yyy"),"")</f>
        <v>5/17/2021</v>
      </c>
    </row>
    <row r="3351" spans="1:17" x14ac:dyDescent="0.3">
      <c r="A3351" s="6" t="s">
        <v>7172</v>
      </c>
      <c r="B3351" s="6" t="s">
        <v>7173</v>
      </c>
      <c r="C3351" s="6" t="s">
        <v>110</v>
      </c>
      <c r="D3351" s="6" t="s">
        <v>7174</v>
      </c>
      <c r="E3351" s="8" t="s">
        <v>63</v>
      </c>
      <c r="F3351" s="8">
        <v>0</v>
      </c>
      <c r="G3351" s="8">
        <v>3</v>
      </c>
      <c r="H3351" s="6" t="s">
        <v>344</v>
      </c>
      <c r="I3351" s="184" t="s">
        <v>11392</v>
      </c>
      <c r="J3351" s="184" t="s">
        <v>11392</v>
      </c>
      <c r="K3351" s="184" t="s">
        <v>11391</v>
      </c>
      <c r="L3351" s="8">
        <v>14</v>
      </c>
      <c r="M3351" s="116"/>
      <c r="P33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&lt;tr&gt;&lt;td&gt;63305-1700&lt;/td&gt;&lt;td&gt;Posts, wood, 100mm x 100mm&lt;/td&gt;&lt;td&gt;m&lt;/td&gt;&lt;td&gt;POSTS, WOOD, 4-INCH X 4-INCH&lt;/td&gt;&lt;td&gt;LNFT&lt;/td&gt;&lt;td&gt;0&lt;/td&gt;&lt;td&gt;3&lt;/td&gt;&lt;td&gt;N&lt;/td&gt;&lt;td&gt; &lt;/td&gt;&lt;td&gt;&lt;/td&gt;&lt;/tr&gt;</v>
      </c>
      <c r="Q3351" s="106" t="str">
        <f>IF(PayItems[[#This Row],[Date Added / Modified]]&gt;0,TEXT(PayItems[[#This Row],[Date Added / Modified]],"m/d/yyy"),"")</f>
        <v/>
      </c>
    </row>
    <row r="3352" spans="1:17" x14ac:dyDescent="0.3">
      <c r="A3352" s="6" t="s">
        <v>7175</v>
      </c>
      <c r="B3352" s="6" t="s">
        <v>7176</v>
      </c>
      <c r="C3352" s="6" t="s">
        <v>110</v>
      </c>
      <c r="D3352" s="6" t="s">
        <v>7177</v>
      </c>
      <c r="E3352" s="8" t="s">
        <v>63</v>
      </c>
      <c r="F3352" s="8">
        <v>0</v>
      </c>
      <c r="G3352" s="8">
        <v>3</v>
      </c>
      <c r="H3352" s="6" t="s">
        <v>344</v>
      </c>
      <c r="I3352" s="184" t="s">
        <v>11392</v>
      </c>
      <c r="J3352" s="184" t="s">
        <v>11392</v>
      </c>
      <c r="K3352" s="184" t="s">
        <v>11391</v>
      </c>
      <c r="L3352" s="8">
        <v>14</v>
      </c>
      <c r="M3352" s="116"/>
      <c r="P33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&lt;tr&gt;&lt;td&gt;63305-1800&lt;/td&gt;&lt;td&gt;Posts, wood, 100mm x 150mm&lt;/td&gt;&lt;td&gt;m&lt;/td&gt;&lt;td&gt;POSTS, WOOD, 4-INCH X 6-INCH&lt;/td&gt;&lt;td&gt;LNFT&lt;/td&gt;&lt;td&gt;0&lt;/td&gt;&lt;td&gt;3&lt;/td&gt;&lt;td&gt;N&lt;/td&gt;&lt;td&gt; &lt;/td&gt;&lt;td&gt;&lt;/td&gt;&lt;/tr&gt;</v>
      </c>
      <c r="Q3352" s="106" t="str">
        <f>IF(PayItems[[#This Row],[Date Added / Modified]]&gt;0,TEXT(PayItems[[#This Row],[Date Added / Modified]],"m/d/yyy"),"")</f>
        <v/>
      </c>
    </row>
    <row r="3353" spans="1:17" x14ac:dyDescent="0.3">
      <c r="A3353" s="6" t="s">
        <v>7178</v>
      </c>
      <c r="B3353" s="6" t="s">
        <v>7179</v>
      </c>
      <c r="C3353" s="6" t="s">
        <v>110</v>
      </c>
      <c r="D3353" s="6" t="s">
        <v>7180</v>
      </c>
      <c r="E3353" s="8" t="s">
        <v>63</v>
      </c>
      <c r="F3353" s="8">
        <v>0</v>
      </c>
      <c r="G3353" s="8">
        <v>3</v>
      </c>
      <c r="H3353" s="6" t="s">
        <v>344</v>
      </c>
      <c r="I3353" s="184" t="s">
        <v>11392</v>
      </c>
      <c r="J3353" s="184" t="s">
        <v>11392</v>
      </c>
      <c r="K3353" s="184" t="s">
        <v>11391</v>
      </c>
      <c r="L3353" s="8">
        <v>14</v>
      </c>
      <c r="M3353" s="116"/>
      <c r="P33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&lt;tr&gt;&lt;td&gt;63305-1900&lt;/td&gt;&lt;td&gt;Posts, wood, 150mm x 150mm&lt;/td&gt;&lt;td&gt;m&lt;/td&gt;&lt;td&gt;POSTS, WOOD, 6-INCH X 6-INCH&lt;/td&gt;&lt;td&gt;LNFT&lt;/td&gt;&lt;td&gt;0&lt;/td&gt;&lt;td&gt;3&lt;/td&gt;&lt;td&gt;N&lt;/td&gt;&lt;td&gt; &lt;/td&gt;&lt;td&gt;&lt;/td&gt;&lt;/tr&gt;</v>
      </c>
      <c r="Q3353" s="106" t="str">
        <f>IF(PayItems[[#This Row],[Date Added / Modified]]&gt;0,TEXT(PayItems[[#This Row],[Date Added / Modified]],"m/d/yyy"),"")</f>
        <v/>
      </c>
    </row>
    <row r="3354" spans="1:17" s="88" customFormat="1" x14ac:dyDescent="0.3">
      <c r="A3354" s="6" t="s">
        <v>7181</v>
      </c>
      <c r="B3354" s="6" t="s">
        <v>7182</v>
      </c>
      <c r="C3354" s="6" t="s">
        <v>110</v>
      </c>
      <c r="D3354" s="6" t="s">
        <v>7183</v>
      </c>
      <c r="E3354" s="8" t="s">
        <v>63</v>
      </c>
      <c r="F3354" s="8">
        <v>0</v>
      </c>
      <c r="G3354" s="8">
        <v>3</v>
      </c>
      <c r="H3354" s="6" t="s">
        <v>344</v>
      </c>
      <c r="I3354" s="184" t="s">
        <v>11392</v>
      </c>
      <c r="J3354" s="184" t="s">
        <v>11392</v>
      </c>
      <c r="K3354" s="184" t="s">
        <v>11391</v>
      </c>
      <c r="L3354" s="8">
        <v>14</v>
      </c>
      <c r="M3354" s="116"/>
      <c r="N3354" s="6"/>
      <c r="O3354" s="6"/>
      <c r="P33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&lt;tr&gt;&lt;td&gt;63305-2000&lt;/td&gt;&lt;td&gt;Posts, wood, 200mm x 150mm&lt;/td&gt;&lt;td&gt;m&lt;/td&gt;&lt;td&gt;POSTS, WOOD, 8-INCH X 6-INCH&lt;/td&gt;&lt;td&gt;LNFT&lt;/td&gt;&lt;td&gt;0&lt;/td&gt;&lt;td&gt;3&lt;/td&gt;&lt;td&gt;N&lt;/td&gt;&lt;td&gt; &lt;/td&gt;&lt;td&gt;&lt;/td&gt;&lt;/tr&gt;</v>
      </c>
      <c r="Q3354" s="106" t="str">
        <f>IF(PayItems[[#This Row],[Date Added / Modified]]&gt;0,TEXT(PayItems[[#This Row],[Date Added / Modified]],"m/d/yyy"),"")</f>
        <v/>
      </c>
    </row>
    <row r="3355" spans="1:17" x14ac:dyDescent="0.3">
      <c r="A3355" s="6" t="s">
        <v>7184</v>
      </c>
      <c r="B3355" s="6" t="s">
        <v>7185</v>
      </c>
      <c r="C3355" s="6" t="s">
        <v>6</v>
      </c>
      <c r="D3355" s="6" t="s">
        <v>7186</v>
      </c>
      <c r="E3355" s="8" t="s">
        <v>59</v>
      </c>
      <c r="F3355" s="8">
        <v>0</v>
      </c>
      <c r="G3355" s="8">
        <v>3</v>
      </c>
      <c r="H3355" s="6" t="s">
        <v>344</v>
      </c>
      <c r="I3355" s="184" t="s">
        <v>11392</v>
      </c>
      <c r="J3355" s="184" t="s">
        <v>11392</v>
      </c>
      <c r="K3355" s="184" t="s">
        <v>11391</v>
      </c>
      <c r="L3355" s="8">
        <v>14</v>
      </c>
      <c r="M3355" s="116"/>
      <c r="P33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&lt;tr&gt;&lt;td&gt;63306-0100&lt;/td&gt;&lt;td&gt;Post, steel, U-channel&lt;/td&gt;&lt;td&gt;Each&lt;/td&gt;&lt;td&gt;POST, STEEL, U-CHANNEL&lt;/td&gt;&lt;td&gt;EACH&lt;/td&gt;&lt;td&gt;0&lt;/td&gt;&lt;td&gt;3&lt;/td&gt;&lt;td&gt;N&lt;/td&gt;&lt;td&gt; &lt;/td&gt;&lt;td&gt;&lt;/td&gt;&lt;/tr&gt;</v>
      </c>
      <c r="Q3355" s="106" t="str">
        <f>IF(PayItems[[#This Row],[Date Added / Modified]]&gt;0,TEXT(PayItems[[#This Row],[Date Added / Modified]],"m/d/yyy"),"")</f>
        <v/>
      </c>
    </row>
    <row r="3356" spans="1:17" x14ac:dyDescent="0.3">
      <c r="A3356" s="6" t="s">
        <v>7187</v>
      </c>
      <c r="B3356" s="6" t="s">
        <v>7188</v>
      </c>
      <c r="C3356" s="6" t="s">
        <v>6</v>
      </c>
      <c r="D3356" s="6" t="s">
        <v>7189</v>
      </c>
      <c r="E3356" s="8" t="s">
        <v>59</v>
      </c>
      <c r="F3356" s="8">
        <v>0</v>
      </c>
      <c r="G3356" s="8">
        <v>3</v>
      </c>
      <c r="H3356" s="6" t="s">
        <v>344</v>
      </c>
      <c r="I3356" s="184" t="s">
        <v>11392</v>
      </c>
      <c r="J3356" s="184" t="s">
        <v>11392</v>
      </c>
      <c r="K3356" s="184" t="s">
        <v>11391</v>
      </c>
      <c r="L3356" s="8">
        <v>14</v>
      </c>
      <c r="M3356" s="116"/>
      <c r="P33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&lt;tr&gt;&lt;td&gt;63306-0200&lt;/td&gt;&lt;td&gt;Post, steel, 50mm diameter&lt;/td&gt;&lt;td&gt;Each&lt;/td&gt;&lt;td&gt;POST, STEEL, 2-INCH DIAMETER&lt;/td&gt;&lt;td&gt;EACH&lt;/td&gt;&lt;td&gt;0&lt;/td&gt;&lt;td&gt;3&lt;/td&gt;&lt;td&gt;N&lt;/td&gt;&lt;td&gt; &lt;/td&gt;&lt;td&gt;&lt;/td&gt;&lt;/tr&gt;</v>
      </c>
      <c r="Q3356" s="106" t="str">
        <f>IF(PayItems[[#This Row],[Date Added / Modified]]&gt;0,TEXT(PayItems[[#This Row],[Date Added / Modified]],"m/d/yyy"),"")</f>
        <v/>
      </c>
    </row>
    <row r="3357" spans="1:17" x14ac:dyDescent="0.3">
      <c r="A3357" s="6" t="s">
        <v>7190</v>
      </c>
      <c r="B3357" s="6" t="s">
        <v>7191</v>
      </c>
      <c r="C3357" s="6" t="s">
        <v>6</v>
      </c>
      <c r="D3357" s="6" t="s">
        <v>7192</v>
      </c>
      <c r="E3357" s="8" t="s">
        <v>59</v>
      </c>
      <c r="F3357" s="8">
        <v>0</v>
      </c>
      <c r="G3357" s="8">
        <v>3</v>
      </c>
      <c r="H3357" s="6" t="s">
        <v>344</v>
      </c>
      <c r="I3357" s="184" t="s">
        <v>11392</v>
      </c>
      <c r="J3357" s="184" t="s">
        <v>11392</v>
      </c>
      <c r="K3357" s="184" t="s">
        <v>11391</v>
      </c>
      <c r="L3357" s="8">
        <v>14</v>
      </c>
      <c r="M3357" s="116"/>
      <c r="P33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&lt;tr&gt;&lt;td&gt;63306-0300&lt;/td&gt;&lt;td&gt;Post, steel, 100mm diameter&lt;/td&gt;&lt;td&gt;Each&lt;/td&gt;&lt;td&gt;POST, STEEL, 4-INCH DIAMETER&lt;/td&gt;&lt;td&gt;EACH&lt;/td&gt;&lt;td&gt;0&lt;/td&gt;&lt;td&gt;3&lt;/td&gt;&lt;td&gt;N&lt;/td&gt;&lt;td&gt; &lt;/td&gt;&lt;td&gt;&lt;/td&gt;&lt;/tr&gt;</v>
      </c>
      <c r="Q3357" s="106" t="str">
        <f>IF(PayItems[[#This Row],[Date Added / Modified]]&gt;0,TEXT(PayItems[[#This Row],[Date Added / Modified]],"m/d/yyy"),"")</f>
        <v/>
      </c>
    </row>
    <row r="3358" spans="1:17" x14ac:dyDescent="0.3">
      <c r="A3358" s="6" t="s">
        <v>7193</v>
      </c>
      <c r="B3358" s="6" t="s">
        <v>7194</v>
      </c>
      <c r="C3358" s="6" t="s">
        <v>6</v>
      </c>
      <c r="D3358" s="6" t="s">
        <v>7195</v>
      </c>
      <c r="E3358" s="8" t="s">
        <v>59</v>
      </c>
      <c r="F3358" s="8">
        <v>0</v>
      </c>
      <c r="G3358" s="8">
        <v>3</v>
      </c>
      <c r="H3358" s="6" t="s">
        <v>344</v>
      </c>
      <c r="I3358" s="184" t="s">
        <v>11392</v>
      </c>
      <c r="J3358" s="184" t="s">
        <v>11392</v>
      </c>
      <c r="K3358" s="184" t="s">
        <v>11391</v>
      </c>
      <c r="L3358" s="8">
        <v>14</v>
      </c>
      <c r="M3358" s="116"/>
      <c r="P33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&lt;tr&gt;&lt;td&gt;63306-0400&lt;/td&gt;&lt;td&gt;Post, steel, 50mm x 50mm&lt;/td&gt;&lt;td&gt;Each&lt;/td&gt;&lt;td&gt;POST, STEEL, 2-INCH X 2-INCH&lt;/td&gt;&lt;td&gt;EACH&lt;/td&gt;&lt;td&gt;0&lt;/td&gt;&lt;td&gt;3&lt;/td&gt;&lt;td&gt;N&lt;/td&gt;&lt;td&gt; &lt;/td&gt;&lt;td&gt;&lt;/td&gt;&lt;/tr&gt;</v>
      </c>
      <c r="Q3358" s="106" t="str">
        <f>IF(PayItems[[#This Row],[Date Added / Modified]]&gt;0,TEXT(PayItems[[#This Row],[Date Added / Modified]],"m/d/yyy"),"")</f>
        <v/>
      </c>
    </row>
    <row r="3359" spans="1:17" x14ac:dyDescent="0.3">
      <c r="A3359" s="6" t="s">
        <v>7196</v>
      </c>
      <c r="B3359" s="6" t="s">
        <v>7197</v>
      </c>
      <c r="C3359" s="6" t="s">
        <v>6</v>
      </c>
      <c r="D3359" s="6" t="s">
        <v>7198</v>
      </c>
      <c r="E3359" s="8" t="s">
        <v>59</v>
      </c>
      <c r="F3359" s="8">
        <v>0</v>
      </c>
      <c r="G3359" s="8">
        <v>3</v>
      </c>
      <c r="H3359" s="6" t="s">
        <v>344</v>
      </c>
      <c r="I3359" s="184" t="s">
        <v>11392</v>
      </c>
      <c r="J3359" s="184" t="s">
        <v>11392</v>
      </c>
      <c r="K3359" s="184" t="s">
        <v>11391</v>
      </c>
      <c r="L3359" s="8">
        <v>14</v>
      </c>
      <c r="M3359" s="116"/>
      <c r="P33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&lt;tr&gt;&lt;td&gt;63306-0450&lt;/td&gt;&lt;td&gt;Post, steel, 75mm x 75mm&lt;/td&gt;&lt;td&gt;Each&lt;/td&gt;&lt;td&gt;POST, STEEL, 3-INCH X 3-INCH&lt;/td&gt;&lt;td&gt;EACH&lt;/td&gt;&lt;td&gt;0&lt;/td&gt;&lt;td&gt;3&lt;/td&gt;&lt;td&gt;N&lt;/td&gt;&lt;td&gt; &lt;/td&gt;&lt;td&gt;&lt;/td&gt;&lt;/tr&gt;</v>
      </c>
      <c r="Q3359" s="106" t="str">
        <f>IF(PayItems[[#This Row],[Date Added / Modified]]&gt;0,TEXT(PayItems[[#This Row],[Date Added / Modified]],"m/d/yyy"),"")</f>
        <v/>
      </c>
    </row>
    <row r="3360" spans="1:17" x14ac:dyDescent="0.3">
      <c r="A3360" s="6" t="s">
        <v>7199</v>
      </c>
      <c r="B3360" s="6" t="s">
        <v>7200</v>
      </c>
      <c r="C3360" s="6" t="s">
        <v>6</v>
      </c>
      <c r="D3360" s="6" t="s">
        <v>7201</v>
      </c>
      <c r="E3360" s="8" t="s">
        <v>59</v>
      </c>
      <c r="F3360" s="8">
        <v>0</v>
      </c>
      <c r="G3360" s="8">
        <v>3</v>
      </c>
      <c r="H3360" s="6" t="s">
        <v>344</v>
      </c>
      <c r="I3360" s="184" t="s">
        <v>11392</v>
      </c>
      <c r="J3360" s="184" t="s">
        <v>11392</v>
      </c>
      <c r="K3360" s="184" t="s">
        <v>11391</v>
      </c>
      <c r="L3360" s="8">
        <v>14</v>
      </c>
      <c r="M3360" s="116"/>
      <c r="P33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&lt;tr&gt;&lt;td&gt;63306-0500&lt;/td&gt;&lt;td&gt;Post, steel, 75mm x 100mm&lt;/td&gt;&lt;td&gt;Each&lt;/td&gt;&lt;td&gt;POST, STEEL, 3-INCH X 4-INCH&lt;/td&gt;&lt;td&gt;EACH&lt;/td&gt;&lt;td&gt;0&lt;/td&gt;&lt;td&gt;3&lt;/td&gt;&lt;td&gt;N&lt;/td&gt;&lt;td&gt; &lt;/td&gt;&lt;td&gt;&lt;/td&gt;&lt;/tr&gt;</v>
      </c>
      <c r="Q3360" s="106" t="str">
        <f>IF(PayItems[[#This Row],[Date Added / Modified]]&gt;0,TEXT(PayItems[[#This Row],[Date Added / Modified]],"m/d/yyy"),"")</f>
        <v/>
      </c>
    </row>
    <row r="3361" spans="1:17" x14ac:dyDescent="0.3">
      <c r="A3361" s="6" t="s">
        <v>7202</v>
      </c>
      <c r="B3361" s="6" t="s">
        <v>7203</v>
      </c>
      <c r="C3361" s="6" t="s">
        <v>6</v>
      </c>
      <c r="D3361" s="6" t="s">
        <v>7204</v>
      </c>
      <c r="E3361" s="8" t="s">
        <v>59</v>
      </c>
      <c r="F3361" s="8">
        <v>0</v>
      </c>
      <c r="G3361" s="8">
        <v>3</v>
      </c>
      <c r="H3361" s="6" t="s">
        <v>344</v>
      </c>
      <c r="I3361" s="184" t="s">
        <v>11392</v>
      </c>
      <c r="J3361" s="184" t="s">
        <v>11392</v>
      </c>
      <c r="K3361" s="184" t="s">
        <v>11391</v>
      </c>
      <c r="L3361" s="8">
        <v>14</v>
      </c>
      <c r="M3361" s="116"/>
      <c r="P33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&lt;tr&gt;&lt;td&gt;63306-0600&lt;/td&gt;&lt;td&gt;Post, steel, 100mm x 150mm&lt;/td&gt;&lt;td&gt;Each&lt;/td&gt;&lt;td&gt;POST, STEEL, 4-INCH X 6-INCH&lt;/td&gt;&lt;td&gt;EACH&lt;/td&gt;&lt;td&gt;0&lt;/td&gt;&lt;td&gt;3&lt;/td&gt;&lt;td&gt;N&lt;/td&gt;&lt;td&gt; &lt;/td&gt;&lt;td&gt;&lt;/td&gt;&lt;/tr&gt;</v>
      </c>
      <c r="Q3361" s="106" t="str">
        <f>IF(PayItems[[#This Row],[Date Added / Modified]]&gt;0,TEXT(PayItems[[#This Row],[Date Added / Modified]],"m/d/yyy"),"")</f>
        <v/>
      </c>
    </row>
    <row r="3362" spans="1:17" x14ac:dyDescent="0.3">
      <c r="A3362" s="6" t="s">
        <v>7205</v>
      </c>
      <c r="B3362" s="6" t="s">
        <v>7206</v>
      </c>
      <c r="C3362" s="6" t="s">
        <v>6</v>
      </c>
      <c r="D3362" s="6" t="s">
        <v>7207</v>
      </c>
      <c r="E3362" s="8" t="s">
        <v>59</v>
      </c>
      <c r="F3362" s="8">
        <v>0</v>
      </c>
      <c r="G3362" s="8">
        <v>3</v>
      </c>
      <c r="H3362" s="6" t="s">
        <v>344</v>
      </c>
      <c r="I3362" s="184" t="s">
        <v>11392</v>
      </c>
      <c r="J3362" s="184" t="s">
        <v>11392</v>
      </c>
      <c r="K3362" s="184" t="s">
        <v>11391</v>
      </c>
      <c r="L3362" s="8">
        <v>14</v>
      </c>
      <c r="M3362" s="116"/>
      <c r="P33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&lt;tr&gt;&lt;td&gt;63306-0700&lt;/td&gt;&lt;td&gt;Post, steel, pipe&lt;/td&gt;&lt;td&gt;Each&lt;/td&gt;&lt;td&gt;POST, STEEL, PIPE&lt;/td&gt;&lt;td&gt;EACH&lt;/td&gt;&lt;td&gt;0&lt;/td&gt;&lt;td&gt;3&lt;/td&gt;&lt;td&gt;N&lt;/td&gt;&lt;td&gt; &lt;/td&gt;&lt;td&gt;&lt;/td&gt;&lt;/tr&gt;</v>
      </c>
      <c r="Q3362" s="106" t="str">
        <f>IF(PayItems[[#This Row],[Date Added / Modified]]&gt;0,TEXT(PayItems[[#This Row],[Date Added / Modified]],"m/d/yyy"),"")</f>
        <v/>
      </c>
    </row>
    <row r="3363" spans="1:17" x14ac:dyDescent="0.3">
      <c r="A3363" s="6" t="s">
        <v>7208</v>
      </c>
      <c r="B3363" s="6" t="s">
        <v>7209</v>
      </c>
      <c r="C3363" s="6" t="s">
        <v>6</v>
      </c>
      <c r="D3363" s="6" t="s">
        <v>7210</v>
      </c>
      <c r="E3363" s="8" t="s">
        <v>59</v>
      </c>
      <c r="F3363" s="8">
        <v>0</v>
      </c>
      <c r="G3363" s="8">
        <v>3</v>
      </c>
      <c r="H3363" s="6" t="s">
        <v>344</v>
      </c>
      <c r="I3363" s="184" t="s">
        <v>11392</v>
      </c>
      <c r="J3363" s="184" t="s">
        <v>11392</v>
      </c>
      <c r="K3363" s="184" t="s">
        <v>11391</v>
      </c>
      <c r="L3363" s="8">
        <v>14</v>
      </c>
      <c r="M3363" s="116"/>
      <c r="P33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&lt;tr&gt;&lt;td&gt;63306-0800&lt;/td&gt;&lt;td&gt;Post, steel, w150 x 14&lt;/td&gt;&lt;td&gt;Each&lt;/td&gt;&lt;td&gt;POST, STEEL, W6 X 9&lt;/td&gt;&lt;td&gt;EACH&lt;/td&gt;&lt;td&gt;0&lt;/td&gt;&lt;td&gt;3&lt;/td&gt;&lt;td&gt;N&lt;/td&gt;&lt;td&gt; &lt;/td&gt;&lt;td&gt;&lt;/td&gt;&lt;/tr&gt;</v>
      </c>
      <c r="Q3363" s="106" t="str">
        <f>IF(PayItems[[#This Row],[Date Added / Modified]]&gt;0,TEXT(PayItems[[#This Row],[Date Added / Modified]],"m/d/yyy"),"")</f>
        <v/>
      </c>
    </row>
    <row r="3364" spans="1:17" x14ac:dyDescent="0.3">
      <c r="A3364" s="6" t="s">
        <v>7211</v>
      </c>
      <c r="B3364" s="6" t="s">
        <v>7212</v>
      </c>
      <c r="C3364" s="6" t="s">
        <v>6</v>
      </c>
      <c r="D3364" s="6" t="s">
        <v>7213</v>
      </c>
      <c r="E3364" s="8" t="s">
        <v>59</v>
      </c>
      <c r="F3364" s="8">
        <v>0</v>
      </c>
      <c r="G3364" s="8">
        <v>3</v>
      </c>
      <c r="H3364" s="6" t="s">
        <v>344</v>
      </c>
      <c r="I3364" s="184" t="s">
        <v>11392</v>
      </c>
      <c r="J3364" s="184" t="s">
        <v>11392</v>
      </c>
      <c r="K3364" s="184" t="s">
        <v>11391</v>
      </c>
      <c r="L3364" s="8">
        <v>14</v>
      </c>
      <c r="M3364" s="116"/>
      <c r="P33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&lt;tr&gt;&lt;td&gt;63306-0900&lt;/td&gt;&lt;td&gt;Post, steel, w150 x 18&lt;/td&gt;&lt;td&gt;Each&lt;/td&gt;&lt;td&gt;POST, STEEL, W6 X 12&lt;/td&gt;&lt;td&gt;EACH&lt;/td&gt;&lt;td&gt;0&lt;/td&gt;&lt;td&gt;3&lt;/td&gt;&lt;td&gt;N&lt;/td&gt;&lt;td&gt; &lt;/td&gt;&lt;td&gt;&lt;/td&gt;&lt;/tr&gt;</v>
      </c>
      <c r="Q3364" s="106" t="str">
        <f>IF(PayItems[[#This Row],[Date Added / Modified]]&gt;0,TEXT(PayItems[[#This Row],[Date Added / Modified]],"m/d/yyy"),"")</f>
        <v/>
      </c>
    </row>
    <row r="3365" spans="1:17" x14ac:dyDescent="0.3">
      <c r="A3365" s="6" t="s">
        <v>7214</v>
      </c>
      <c r="B3365" s="6" t="s">
        <v>7215</v>
      </c>
      <c r="C3365" s="6" t="s">
        <v>6</v>
      </c>
      <c r="D3365" s="6" t="s">
        <v>7216</v>
      </c>
      <c r="E3365" s="8" t="s">
        <v>59</v>
      </c>
      <c r="F3365" s="8">
        <v>0</v>
      </c>
      <c r="G3365" s="8">
        <v>3</v>
      </c>
      <c r="H3365" s="6" t="s">
        <v>344</v>
      </c>
      <c r="I3365" s="184" t="s">
        <v>11392</v>
      </c>
      <c r="J3365" s="184" t="s">
        <v>11392</v>
      </c>
      <c r="K3365" s="184" t="s">
        <v>11391</v>
      </c>
      <c r="L3365" s="8">
        <v>14</v>
      </c>
      <c r="M3365" s="116"/>
      <c r="P33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&lt;tr&gt;&lt;td&gt;63306-1000&lt;/td&gt;&lt;td&gt;Post, steel, w150 x 22&lt;/td&gt;&lt;td&gt;Each&lt;/td&gt;&lt;td&gt;POST, STEEL, W6 X 15&lt;/td&gt;&lt;td&gt;EACH&lt;/td&gt;&lt;td&gt;0&lt;/td&gt;&lt;td&gt;3&lt;/td&gt;&lt;td&gt;N&lt;/td&gt;&lt;td&gt; &lt;/td&gt;&lt;td&gt;&lt;/td&gt;&lt;/tr&gt;</v>
      </c>
      <c r="Q3365" s="106" t="str">
        <f>IF(PayItems[[#This Row],[Date Added / Modified]]&gt;0,TEXT(PayItems[[#This Row],[Date Added / Modified]],"m/d/yyy"),"")</f>
        <v/>
      </c>
    </row>
    <row r="3366" spans="1:17" x14ac:dyDescent="0.3">
      <c r="A3366" s="6" t="s">
        <v>7217</v>
      </c>
      <c r="B3366" s="6" t="s">
        <v>7218</v>
      </c>
      <c r="C3366" s="6" t="s">
        <v>6</v>
      </c>
      <c r="D3366" s="6" t="s">
        <v>7219</v>
      </c>
      <c r="E3366" s="8" t="s">
        <v>59</v>
      </c>
      <c r="F3366" s="8">
        <v>0</v>
      </c>
      <c r="G3366" s="8">
        <v>3</v>
      </c>
      <c r="H3366" s="6" t="s">
        <v>344</v>
      </c>
      <c r="I3366" s="184" t="s">
        <v>11392</v>
      </c>
      <c r="J3366" s="184" t="s">
        <v>11392</v>
      </c>
      <c r="K3366" s="184" t="s">
        <v>11391</v>
      </c>
      <c r="L3366" s="8">
        <v>14</v>
      </c>
      <c r="M3366" s="116"/>
      <c r="P33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&lt;tr&gt;&lt;td&gt;63306-1100&lt;/td&gt;&lt;td&gt;Post, steel, w200 x 27&lt;/td&gt;&lt;td&gt;Each&lt;/td&gt;&lt;td&gt;POST, STEEL, W8 X 18&lt;/td&gt;&lt;td&gt;EACH&lt;/td&gt;&lt;td&gt;0&lt;/td&gt;&lt;td&gt;3&lt;/td&gt;&lt;td&gt;N&lt;/td&gt;&lt;td&gt; &lt;/td&gt;&lt;td&gt;&lt;/td&gt;&lt;/tr&gt;</v>
      </c>
      <c r="Q3366" s="106" t="str">
        <f>IF(PayItems[[#This Row],[Date Added / Modified]]&gt;0,TEXT(PayItems[[#This Row],[Date Added / Modified]],"m/d/yyy"),"")</f>
        <v/>
      </c>
    </row>
    <row r="3367" spans="1:17" x14ac:dyDescent="0.3">
      <c r="A3367" s="6" t="s">
        <v>7220</v>
      </c>
      <c r="B3367" s="6" t="s">
        <v>7221</v>
      </c>
      <c r="C3367" s="6" t="s">
        <v>6</v>
      </c>
      <c r="D3367" s="6" t="s">
        <v>7222</v>
      </c>
      <c r="E3367" s="8" t="s">
        <v>59</v>
      </c>
      <c r="F3367" s="8">
        <v>0</v>
      </c>
      <c r="G3367" s="8">
        <v>3</v>
      </c>
      <c r="H3367" s="6" t="s">
        <v>344</v>
      </c>
      <c r="I3367" s="184" t="s">
        <v>11392</v>
      </c>
      <c r="J3367" s="184" t="s">
        <v>11392</v>
      </c>
      <c r="K3367" s="184" t="s">
        <v>11391</v>
      </c>
      <c r="L3367" s="8">
        <v>14</v>
      </c>
      <c r="M3367" s="116"/>
      <c r="P33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&lt;tr&gt;&lt;td&gt;63306-1200&lt;/td&gt;&lt;td&gt;Post, steel, w200 x 31&lt;/td&gt;&lt;td&gt;Each&lt;/td&gt;&lt;td&gt;POST, STEEL, W8 X 21&lt;/td&gt;&lt;td&gt;EACH&lt;/td&gt;&lt;td&gt;0&lt;/td&gt;&lt;td&gt;3&lt;/td&gt;&lt;td&gt;N&lt;/td&gt;&lt;td&gt; &lt;/td&gt;&lt;td&gt;&lt;/td&gt;&lt;/tr&gt;</v>
      </c>
      <c r="Q3367" s="106" t="str">
        <f>IF(PayItems[[#This Row],[Date Added / Modified]]&gt;0,TEXT(PayItems[[#This Row],[Date Added / Modified]],"m/d/yyy"),"")</f>
        <v/>
      </c>
    </row>
    <row r="3368" spans="1:17" x14ac:dyDescent="0.3">
      <c r="A3368" s="6" t="s">
        <v>7223</v>
      </c>
      <c r="B3368" s="6" t="s">
        <v>7224</v>
      </c>
      <c r="C3368" s="6" t="s">
        <v>6</v>
      </c>
      <c r="D3368" s="6" t="s">
        <v>7225</v>
      </c>
      <c r="E3368" s="8" t="s">
        <v>59</v>
      </c>
      <c r="F3368" s="8">
        <v>0</v>
      </c>
      <c r="G3368" s="8">
        <v>3</v>
      </c>
      <c r="H3368" s="6" t="s">
        <v>344</v>
      </c>
      <c r="I3368" s="184" t="s">
        <v>11392</v>
      </c>
      <c r="J3368" s="184" t="s">
        <v>11392</v>
      </c>
      <c r="K3368" s="184" t="s">
        <v>11391</v>
      </c>
      <c r="L3368" s="8">
        <v>14</v>
      </c>
      <c r="M3368" s="116"/>
      <c r="P33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&lt;tr&gt;&lt;td&gt;63306-1300&lt;/td&gt;&lt;td&gt;Post, steel, w250 x 33&lt;/td&gt;&lt;td&gt;Each&lt;/td&gt;&lt;td&gt;POST, STEEL, W10 X 22&lt;/td&gt;&lt;td&gt;EACH&lt;/td&gt;&lt;td&gt;0&lt;/td&gt;&lt;td&gt;3&lt;/td&gt;&lt;td&gt;N&lt;/td&gt;&lt;td&gt; &lt;/td&gt;&lt;td&gt;&lt;/td&gt;&lt;/tr&gt;</v>
      </c>
      <c r="Q3368" s="106" t="str">
        <f>IF(PayItems[[#This Row],[Date Added / Modified]]&gt;0,TEXT(PayItems[[#This Row],[Date Added / Modified]],"m/d/yyy"),"")</f>
        <v/>
      </c>
    </row>
    <row r="3369" spans="1:17" x14ac:dyDescent="0.3">
      <c r="A3369" s="6" t="s">
        <v>7226</v>
      </c>
      <c r="B3369" s="6" t="s">
        <v>7227</v>
      </c>
      <c r="C3369" s="6" t="s">
        <v>6</v>
      </c>
      <c r="D3369" s="6" t="s">
        <v>7228</v>
      </c>
      <c r="E3369" s="8" t="s">
        <v>59</v>
      </c>
      <c r="F3369" s="8">
        <v>0</v>
      </c>
      <c r="G3369" s="8">
        <v>3</v>
      </c>
      <c r="H3369" s="6" t="s">
        <v>344</v>
      </c>
      <c r="I3369" s="184" t="s">
        <v>11392</v>
      </c>
      <c r="J3369" s="184" t="s">
        <v>11392</v>
      </c>
      <c r="K3369" s="184" t="s">
        <v>11391</v>
      </c>
      <c r="L3369" s="8">
        <v>14</v>
      </c>
      <c r="M3369" s="116"/>
      <c r="P33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&lt;tr&gt;&lt;td&gt;63306-1400&lt;/td&gt;&lt;td&gt;Post, steel, w250 x 39&lt;/td&gt;&lt;td&gt;Each&lt;/td&gt;&lt;td&gt;POST, STEEL, W10 X 26&lt;/td&gt;&lt;td&gt;EACH&lt;/td&gt;&lt;td&gt;0&lt;/td&gt;&lt;td&gt;3&lt;/td&gt;&lt;td&gt;N&lt;/td&gt;&lt;td&gt; &lt;/td&gt;&lt;td&gt;&lt;/td&gt;&lt;/tr&gt;</v>
      </c>
      <c r="Q3369" s="106" t="str">
        <f>IF(PayItems[[#This Row],[Date Added / Modified]]&gt;0,TEXT(PayItems[[#This Row],[Date Added / Modified]],"m/d/yyy"),"")</f>
        <v/>
      </c>
    </row>
    <row r="3370" spans="1:17" x14ac:dyDescent="0.3">
      <c r="A3370" s="6" t="s">
        <v>7229</v>
      </c>
      <c r="B3370" s="6" t="s">
        <v>7230</v>
      </c>
      <c r="C3370" s="6" t="s">
        <v>6</v>
      </c>
      <c r="D3370" s="6" t="s">
        <v>7231</v>
      </c>
      <c r="E3370" s="8" t="s">
        <v>59</v>
      </c>
      <c r="F3370" s="8">
        <v>0</v>
      </c>
      <c r="G3370" s="8">
        <v>3</v>
      </c>
      <c r="H3370" s="6" t="s">
        <v>344</v>
      </c>
      <c r="I3370" s="184" t="s">
        <v>11392</v>
      </c>
      <c r="J3370" s="184" t="s">
        <v>11392</v>
      </c>
      <c r="K3370" s="184" t="s">
        <v>11391</v>
      </c>
      <c r="L3370" s="8">
        <v>14</v>
      </c>
      <c r="M3370" s="116"/>
      <c r="P33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&lt;tr&gt;&lt;td&gt;63306-1500&lt;/td&gt;&lt;td&gt;Post, steel, w310 x 24&lt;/td&gt;&lt;td&gt;Each&lt;/td&gt;&lt;td&gt;POST, STEEL, W12 X 16&lt;/td&gt;&lt;td&gt;EACH&lt;/td&gt;&lt;td&gt;0&lt;/td&gt;&lt;td&gt;3&lt;/td&gt;&lt;td&gt;N&lt;/td&gt;&lt;td&gt; &lt;/td&gt;&lt;td&gt;&lt;/td&gt;&lt;/tr&gt;</v>
      </c>
      <c r="Q3370" s="106" t="str">
        <f>IF(PayItems[[#This Row],[Date Added / Modified]]&gt;0,TEXT(PayItems[[#This Row],[Date Added / Modified]],"m/d/yyy"),"")</f>
        <v/>
      </c>
    </row>
    <row r="3371" spans="1:17" x14ac:dyDescent="0.3">
      <c r="A3371" s="6" t="s">
        <v>7232</v>
      </c>
      <c r="B3371" s="6" t="s">
        <v>7233</v>
      </c>
      <c r="C3371" s="6" t="s">
        <v>6</v>
      </c>
      <c r="D3371" s="6" t="s">
        <v>7234</v>
      </c>
      <c r="E3371" s="8" t="s">
        <v>59</v>
      </c>
      <c r="F3371" s="8">
        <v>0</v>
      </c>
      <c r="G3371" s="8">
        <v>3</v>
      </c>
      <c r="H3371" s="6" t="s">
        <v>344</v>
      </c>
      <c r="I3371" s="184" t="s">
        <v>11392</v>
      </c>
      <c r="J3371" s="184" t="s">
        <v>11392</v>
      </c>
      <c r="K3371" s="184" t="s">
        <v>11391</v>
      </c>
      <c r="L3371" s="8">
        <v>14</v>
      </c>
      <c r="M3371" s="116"/>
      <c r="P33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&lt;tr&gt;&lt;td&gt;63306-1600&lt;/td&gt;&lt;td&gt;Post, steel, w310 x 28&lt;/td&gt;&lt;td&gt;Each&lt;/td&gt;&lt;td&gt;POST, STEEL, W12 X 19&lt;/td&gt;&lt;td&gt;EACH&lt;/td&gt;&lt;td&gt;0&lt;/td&gt;&lt;td&gt;3&lt;/td&gt;&lt;td&gt;N&lt;/td&gt;&lt;td&gt; &lt;/td&gt;&lt;td&gt;&lt;/td&gt;&lt;/tr&gt;</v>
      </c>
      <c r="Q3371" s="106" t="str">
        <f>IF(PayItems[[#This Row],[Date Added / Modified]]&gt;0,TEXT(PayItems[[#This Row],[Date Added / Modified]],"m/d/yyy"),"")</f>
        <v/>
      </c>
    </row>
    <row r="3372" spans="1:17" x14ac:dyDescent="0.3">
      <c r="A3372" s="6" t="s">
        <v>7235</v>
      </c>
      <c r="B3372" s="6" t="s">
        <v>7236</v>
      </c>
      <c r="C3372" s="6" t="s">
        <v>6</v>
      </c>
      <c r="D3372" s="6" t="s">
        <v>7237</v>
      </c>
      <c r="E3372" s="8" t="s">
        <v>59</v>
      </c>
      <c r="F3372" s="8">
        <v>0</v>
      </c>
      <c r="G3372" s="8">
        <v>3</v>
      </c>
      <c r="H3372" s="6" t="s">
        <v>344</v>
      </c>
      <c r="I3372" s="184" t="s">
        <v>11392</v>
      </c>
      <c r="J3372" s="184" t="s">
        <v>11392</v>
      </c>
      <c r="K3372" s="184" t="s">
        <v>11391</v>
      </c>
      <c r="L3372" s="8">
        <v>14</v>
      </c>
      <c r="M3372" s="116"/>
      <c r="P33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&lt;tr&gt;&lt;td&gt;63306-1700&lt;/td&gt;&lt;td&gt;Post, wood, 100mm x 100mm&lt;/td&gt;&lt;td&gt;Each&lt;/td&gt;&lt;td&gt;POST, WOOD, 4-INCH X 4-INCH&lt;/td&gt;&lt;td&gt;EACH&lt;/td&gt;&lt;td&gt;0&lt;/td&gt;&lt;td&gt;3&lt;/td&gt;&lt;td&gt;N&lt;/td&gt;&lt;td&gt; &lt;/td&gt;&lt;td&gt;&lt;/td&gt;&lt;/tr&gt;</v>
      </c>
      <c r="Q3372" s="106" t="str">
        <f>IF(PayItems[[#This Row],[Date Added / Modified]]&gt;0,TEXT(PayItems[[#This Row],[Date Added / Modified]],"m/d/yyy"),"")</f>
        <v/>
      </c>
    </row>
    <row r="3373" spans="1:17" x14ac:dyDescent="0.3">
      <c r="A3373" s="6" t="s">
        <v>7238</v>
      </c>
      <c r="B3373" s="6" t="s">
        <v>7239</v>
      </c>
      <c r="C3373" s="6" t="s">
        <v>6</v>
      </c>
      <c r="D3373" s="6" t="s">
        <v>7240</v>
      </c>
      <c r="E3373" s="8" t="s">
        <v>59</v>
      </c>
      <c r="F3373" s="8">
        <v>0</v>
      </c>
      <c r="G3373" s="8">
        <v>3</v>
      </c>
      <c r="H3373" s="6" t="s">
        <v>344</v>
      </c>
      <c r="I3373" s="184" t="s">
        <v>11392</v>
      </c>
      <c r="J3373" s="184" t="s">
        <v>11392</v>
      </c>
      <c r="K3373" s="184" t="s">
        <v>11391</v>
      </c>
      <c r="L3373" s="8">
        <v>14</v>
      </c>
      <c r="M3373" s="116"/>
      <c r="P33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&lt;tr&gt;&lt;td&gt;63306-1800&lt;/td&gt;&lt;td&gt;Post, wood, 100mm x 150mm&lt;/td&gt;&lt;td&gt;Each&lt;/td&gt;&lt;td&gt;POST, WOOD, 4-INCH X 6-INCH&lt;/td&gt;&lt;td&gt;EACH&lt;/td&gt;&lt;td&gt;0&lt;/td&gt;&lt;td&gt;3&lt;/td&gt;&lt;td&gt;N&lt;/td&gt;&lt;td&gt; &lt;/td&gt;&lt;td&gt;&lt;/td&gt;&lt;/tr&gt;</v>
      </c>
      <c r="Q3373" s="106" t="str">
        <f>IF(PayItems[[#This Row],[Date Added / Modified]]&gt;0,TEXT(PayItems[[#This Row],[Date Added / Modified]],"m/d/yyy"),"")</f>
        <v/>
      </c>
    </row>
    <row r="3374" spans="1:17" x14ac:dyDescent="0.3">
      <c r="A3374" s="6" t="s">
        <v>7241</v>
      </c>
      <c r="B3374" s="6" t="s">
        <v>7242</v>
      </c>
      <c r="C3374" s="6" t="s">
        <v>6</v>
      </c>
      <c r="D3374" s="6" t="s">
        <v>7243</v>
      </c>
      <c r="E3374" s="8" t="s">
        <v>59</v>
      </c>
      <c r="F3374" s="8">
        <v>0</v>
      </c>
      <c r="G3374" s="8">
        <v>3</v>
      </c>
      <c r="H3374" s="6" t="s">
        <v>344</v>
      </c>
      <c r="I3374" s="184" t="s">
        <v>11392</v>
      </c>
      <c r="J3374" s="184" t="s">
        <v>11392</v>
      </c>
      <c r="K3374" s="184" t="s">
        <v>11391</v>
      </c>
      <c r="L3374" s="8">
        <v>14</v>
      </c>
      <c r="M3374" s="116"/>
      <c r="P33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&lt;tr&gt;&lt;td&gt;63306-1900&lt;/td&gt;&lt;td&gt;Post, wood, 150mm x 150mm&lt;/td&gt;&lt;td&gt;Each&lt;/td&gt;&lt;td&gt;POST, WOOD, 6-INCH X 6-INCH&lt;/td&gt;&lt;td&gt;EACH&lt;/td&gt;&lt;td&gt;0&lt;/td&gt;&lt;td&gt;3&lt;/td&gt;&lt;td&gt;N&lt;/td&gt;&lt;td&gt; &lt;/td&gt;&lt;td&gt;&lt;/td&gt;&lt;/tr&gt;</v>
      </c>
      <c r="Q3374" s="106" t="str">
        <f>IF(PayItems[[#This Row],[Date Added / Modified]]&gt;0,TEXT(PayItems[[#This Row],[Date Added / Modified]],"m/d/yyy"),"")</f>
        <v/>
      </c>
    </row>
    <row r="3375" spans="1:17" x14ac:dyDescent="0.3">
      <c r="A3375" s="6" t="s">
        <v>7244</v>
      </c>
      <c r="B3375" s="6" t="s">
        <v>7245</v>
      </c>
      <c r="C3375" s="6" t="s">
        <v>6</v>
      </c>
      <c r="D3375" s="6" t="s">
        <v>7246</v>
      </c>
      <c r="E3375" s="8" t="s">
        <v>59</v>
      </c>
      <c r="F3375" s="8">
        <v>0</v>
      </c>
      <c r="G3375" s="8">
        <v>3</v>
      </c>
      <c r="H3375" s="6" t="s">
        <v>344</v>
      </c>
      <c r="I3375" s="184" t="s">
        <v>11392</v>
      </c>
      <c r="J3375" s="184" t="s">
        <v>11392</v>
      </c>
      <c r="K3375" s="184" t="s">
        <v>11391</v>
      </c>
      <c r="L3375" s="8">
        <v>14</v>
      </c>
      <c r="M3375" s="116"/>
      <c r="P33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&lt;tr&gt;&lt;td&gt;63306-2000&lt;/td&gt;&lt;td&gt;Post, wood, 200mm x 150mm&lt;/td&gt;&lt;td&gt;Each&lt;/td&gt;&lt;td&gt;POST, WOOD, 8-INCH X 6-INCH&lt;/td&gt;&lt;td&gt;EACH&lt;/td&gt;&lt;td&gt;0&lt;/td&gt;&lt;td&gt;3&lt;/td&gt;&lt;td&gt;N&lt;/td&gt;&lt;td&gt; &lt;/td&gt;&lt;td&gt;&lt;/td&gt;&lt;/tr&gt;</v>
      </c>
      <c r="Q3375" s="106" t="str">
        <f>IF(PayItems[[#This Row],[Date Added / Modified]]&gt;0,TEXT(PayItems[[#This Row],[Date Added / Modified]],"m/d/yyy"),"")</f>
        <v/>
      </c>
    </row>
    <row r="3376" spans="1:17" x14ac:dyDescent="0.3">
      <c r="A3376" s="6" t="s">
        <v>7247</v>
      </c>
      <c r="B3376" s="6" t="s">
        <v>7248</v>
      </c>
      <c r="C3376" s="6" t="s">
        <v>6</v>
      </c>
      <c r="D3376" s="6" t="s">
        <v>7249</v>
      </c>
      <c r="E3376" s="8" t="s">
        <v>59</v>
      </c>
      <c r="F3376" s="8">
        <v>0</v>
      </c>
      <c r="G3376" s="8">
        <v>3</v>
      </c>
      <c r="H3376" s="6" t="s">
        <v>344</v>
      </c>
      <c r="I3376" s="184" t="s">
        <v>11392</v>
      </c>
      <c r="J3376" s="184" t="s">
        <v>11392</v>
      </c>
      <c r="K3376" s="184" t="s">
        <v>11391</v>
      </c>
      <c r="L3376" s="8">
        <v>14</v>
      </c>
      <c r="M3376" s="116"/>
      <c r="P33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&lt;tr&gt;&lt;td&gt;63306-2100&lt;/td&gt;&lt;td&gt;Post, wood, 200mm diameter&lt;/td&gt;&lt;td&gt;Each&lt;/td&gt;&lt;td&gt;POST, WOOD, 8-INCH DIAMETER&lt;/td&gt;&lt;td&gt;EACH&lt;/td&gt;&lt;td&gt;0&lt;/td&gt;&lt;td&gt;3&lt;/td&gt;&lt;td&gt;N&lt;/td&gt;&lt;td&gt; &lt;/td&gt;&lt;td&gt;&lt;/td&gt;&lt;/tr&gt;</v>
      </c>
      <c r="Q3376" s="106" t="str">
        <f>IF(PayItems[[#This Row],[Date Added / Modified]]&gt;0,TEXT(PayItems[[#This Row],[Date Added / Modified]],"m/d/yyy"),"")</f>
        <v/>
      </c>
    </row>
    <row r="3377" spans="1:17" x14ac:dyDescent="0.3">
      <c r="A3377" s="6" t="s">
        <v>7250</v>
      </c>
      <c r="B3377" s="6" t="s">
        <v>7251</v>
      </c>
      <c r="C3377" s="6" t="s">
        <v>6</v>
      </c>
      <c r="D3377" s="6" t="s">
        <v>7252</v>
      </c>
      <c r="E3377" s="8" t="s">
        <v>59</v>
      </c>
      <c r="F3377" s="8">
        <v>0</v>
      </c>
      <c r="G3377" s="8">
        <v>3</v>
      </c>
      <c r="H3377" s="6" t="s">
        <v>344</v>
      </c>
      <c r="I3377" s="184" t="s">
        <v>11392</v>
      </c>
      <c r="J3377" s="184" t="s">
        <v>11392</v>
      </c>
      <c r="K3377" s="184" t="s">
        <v>11391</v>
      </c>
      <c r="L3377" s="8">
        <v>14</v>
      </c>
      <c r="M3377" s="116"/>
      <c r="P33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&lt;tr&gt;&lt;td&gt;63307-0000&lt;/td&gt;&lt;td&gt;Sign structure, overhead&lt;/td&gt;&lt;td&gt;Each&lt;/td&gt;&lt;td&gt;SIGN STRUCTURE, OVERHEAD&lt;/td&gt;&lt;td&gt;EACH&lt;/td&gt;&lt;td&gt;0&lt;/td&gt;&lt;td&gt;3&lt;/td&gt;&lt;td&gt;N&lt;/td&gt;&lt;td&gt; &lt;/td&gt;&lt;td&gt;&lt;/td&gt;&lt;/tr&gt;</v>
      </c>
      <c r="Q3377" s="106" t="str">
        <f>IF(PayItems[[#This Row],[Date Added / Modified]]&gt;0,TEXT(PayItems[[#This Row],[Date Added / Modified]],"m/d/yyy"),"")</f>
        <v/>
      </c>
    </row>
    <row r="3378" spans="1:17" x14ac:dyDescent="0.3">
      <c r="A3378" s="6" t="s">
        <v>7253</v>
      </c>
      <c r="B3378" s="6" t="s">
        <v>7254</v>
      </c>
      <c r="C3378" s="6" t="s">
        <v>6</v>
      </c>
      <c r="D3378" s="6" t="s">
        <v>7255</v>
      </c>
      <c r="E3378" s="8" t="s">
        <v>59</v>
      </c>
      <c r="F3378" s="8">
        <v>0</v>
      </c>
      <c r="G3378" s="8">
        <v>3</v>
      </c>
      <c r="H3378" s="6" t="s">
        <v>344</v>
      </c>
      <c r="I3378" s="184" t="s">
        <v>11392</v>
      </c>
      <c r="J3378" s="184" t="s">
        <v>11392</v>
      </c>
      <c r="K3378" s="184" t="s">
        <v>11391</v>
      </c>
      <c r="L3378" s="8">
        <v>14</v>
      </c>
      <c r="M3378" s="116"/>
      <c r="P33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&lt;tr&gt;&lt;td&gt;63308-0000&lt;/td&gt;&lt;td&gt;Object marker&lt;/td&gt;&lt;td&gt;Each&lt;/td&gt;&lt;td&gt;OBJECT MARKER&lt;/td&gt;&lt;td&gt;EACH&lt;/td&gt;&lt;td&gt;0&lt;/td&gt;&lt;td&gt;3&lt;/td&gt;&lt;td&gt;N&lt;/td&gt;&lt;td&gt; &lt;/td&gt;&lt;td&gt;&lt;/td&gt;&lt;/tr&gt;</v>
      </c>
      <c r="Q3378" s="106" t="str">
        <f>IF(PayItems[[#This Row],[Date Added / Modified]]&gt;0,TEXT(PayItems[[#This Row],[Date Added / Modified]],"m/d/yyy"),"")</f>
        <v/>
      </c>
    </row>
    <row r="3379" spans="1:17" x14ac:dyDescent="0.3">
      <c r="A3379" s="6" t="s">
        <v>7256</v>
      </c>
      <c r="B3379" s="6" t="s">
        <v>7257</v>
      </c>
      <c r="C3379" s="6" t="s">
        <v>6</v>
      </c>
      <c r="D3379" s="6" t="s">
        <v>7258</v>
      </c>
      <c r="E3379" s="8" t="s">
        <v>59</v>
      </c>
      <c r="F3379" s="8">
        <v>0</v>
      </c>
      <c r="G3379" s="8">
        <v>3</v>
      </c>
      <c r="H3379" s="6" t="s">
        <v>344</v>
      </c>
      <c r="I3379" s="184" t="s">
        <v>11392</v>
      </c>
      <c r="J3379" s="184" t="s">
        <v>11392</v>
      </c>
      <c r="K3379" s="184" t="s">
        <v>11391</v>
      </c>
      <c r="L3379" s="8">
        <v>14</v>
      </c>
      <c r="M3379" s="116"/>
      <c r="P33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&lt;tr&gt;&lt;td&gt;63308-1000&lt;/td&gt;&lt;td&gt;Object marker, type 1&lt;/td&gt;&lt;td&gt;Each&lt;/td&gt;&lt;td&gt;OBJECT MARKER, TYPE 1&lt;/td&gt;&lt;td&gt;EACH&lt;/td&gt;&lt;td&gt;0&lt;/td&gt;&lt;td&gt;3&lt;/td&gt;&lt;td&gt;N&lt;/td&gt;&lt;td&gt; &lt;/td&gt;&lt;td&gt;&lt;/td&gt;&lt;/tr&gt;</v>
      </c>
      <c r="Q3379" s="106" t="str">
        <f>IF(PayItems[[#This Row],[Date Added / Modified]]&gt;0,TEXT(PayItems[[#This Row],[Date Added / Modified]],"m/d/yyy"),"")</f>
        <v/>
      </c>
    </row>
    <row r="3380" spans="1:17" x14ac:dyDescent="0.3">
      <c r="A3380" s="6" t="s">
        <v>7259</v>
      </c>
      <c r="B3380" s="6" t="s">
        <v>7260</v>
      </c>
      <c r="C3380" s="6" t="s">
        <v>6</v>
      </c>
      <c r="D3380" s="6" t="s">
        <v>7261</v>
      </c>
      <c r="E3380" s="8" t="s">
        <v>59</v>
      </c>
      <c r="F3380" s="8">
        <v>0</v>
      </c>
      <c r="G3380" s="8">
        <v>3</v>
      </c>
      <c r="H3380" s="6" t="s">
        <v>344</v>
      </c>
      <c r="I3380" s="184" t="s">
        <v>11392</v>
      </c>
      <c r="J3380" s="184" t="s">
        <v>11392</v>
      </c>
      <c r="K3380" s="184" t="s">
        <v>11391</v>
      </c>
      <c r="L3380" s="8">
        <v>14</v>
      </c>
      <c r="M3380" s="116"/>
      <c r="P33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&lt;tr&gt;&lt;td&gt;63308-2000&lt;/td&gt;&lt;td&gt;Object marker, type 2&lt;/td&gt;&lt;td&gt;Each&lt;/td&gt;&lt;td&gt;OBJECT MARKER, TYPE 2&lt;/td&gt;&lt;td&gt;EACH&lt;/td&gt;&lt;td&gt;0&lt;/td&gt;&lt;td&gt;3&lt;/td&gt;&lt;td&gt;N&lt;/td&gt;&lt;td&gt; &lt;/td&gt;&lt;td&gt;&lt;/td&gt;&lt;/tr&gt;</v>
      </c>
      <c r="Q3380" s="106" t="str">
        <f>IF(PayItems[[#This Row],[Date Added / Modified]]&gt;0,TEXT(PayItems[[#This Row],[Date Added / Modified]],"m/d/yyy"),"")</f>
        <v/>
      </c>
    </row>
    <row r="3381" spans="1:17" x14ac:dyDescent="0.3">
      <c r="A3381" s="6" t="s">
        <v>7262</v>
      </c>
      <c r="B3381" s="6" t="s">
        <v>7263</v>
      </c>
      <c r="C3381" s="6" t="s">
        <v>6</v>
      </c>
      <c r="D3381" s="6" t="s">
        <v>7264</v>
      </c>
      <c r="E3381" s="8" t="s">
        <v>59</v>
      </c>
      <c r="F3381" s="8">
        <v>0</v>
      </c>
      <c r="G3381" s="8">
        <v>3</v>
      </c>
      <c r="H3381" s="6" t="s">
        <v>344</v>
      </c>
      <c r="I3381" s="184" t="s">
        <v>11392</v>
      </c>
      <c r="J3381" s="184" t="s">
        <v>11392</v>
      </c>
      <c r="K3381" s="184" t="s">
        <v>11391</v>
      </c>
      <c r="L3381" s="8">
        <v>14</v>
      </c>
      <c r="M3381" s="116"/>
      <c r="P33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&lt;tr&gt;&lt;td&gt;63308-3000&lt;/td&gt;&lt;td&gt;Object marker, type 3&lt;/td&gt;&lt;td&gt;Each&lt;/td&gt;&lt;td&gt;OBJECT MARKER, TYPE 3&lt;/td&gt;&lt;td&gt;EACH&lt;/td&gt;&lt;td&gt;0&lt;/td&gt;&lt;td&gt;3&lt;/td&gt;&lt;td&gt;N&lt;/td&gt;&lt;td&gt; &lt;/td&gt;&lt;td&gt;&lt;/td&gt;&lt;/tr&gt;</v>
      </c>
      <c r="Q3381" s="106" t="str">
        <f>IF(PayItems[[#This Row],[Date Added / Modified]]&gt;0,TEXT(PayItems[[#This Row],[Date Added / Modified]],"m/d/yyy"),"")</f>
        <v/>
      </c>
    </row>
    <row r="3382" spans="1:17" x14ac:dyDescent="0.3">
      <c r="A3382" s="106" t="s">
        <v>11112</v>
      </c>
      <c r="B3382" s="106" t="s">
        <v>11113</v>
      </c>
      <c r="C3382" s="106" t="s">
        <v>6</v>
      </c>
      <c r="D3382" s="106" t="s">
        <v>11114</v>
      </c>
      <c r="E3382" s="45" t="s">
        <v>59</v>
      </c>
      <c r="F3382" s="45">
        <v>0</v>
      </c>
      <c r="G3382" s="45">
        <v>3</v>
      </c>
      <c r="H3382" s="106" t="s">
        <v>344</v>
      </c>
      <c r="I3382" s="184" t="s">
        <v>11392</v>
      </c>
      <c r="J3382" s="184" t="s">
        <v>11392</v>
      </c>
      <c r="K3382" s="184" t="s">
        <v>11391</v>
      </c>
      <c r="L3382" s="45">
        <v>14</v>
      </c>
      <c r="M3382" s="116">
        <v>43717</v>
      </c>
      <c r="N3382" s="106" t="s">
        <v>9962</v>
      </c>
      <c r="O3382" s="106"/>
      <c r="P338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&lt;tr&gt;&lt;td&gt;63308-3400&lt;/td&gt;&lt;td&gt;Object marker, type 4&lt;/td&gt;&lt;td&gt;Each&lt;/td&gt;&lt;td&gt;OBJECT MARKER, TYPE 4&lt;/td&gt;&lt;td&gt;EACH&lt;/td&gt;&lt;td&gt;0&lt;/td&gt;&lt;td&gt;3&lt;/td&gt;&lt;td&gt;N&lt;/td&gt;&lt;td&gt;9/9/2019&lt;/td&gt;&lt;td&gt;&lt;/td&gt;&lt;/tr&gt;</v>
      </c>
      <c r="Q3382" s="106" t="str">
        <f>IF(PayItems[[#This Row],[Date Added / Modified]]&gt;0,TEXT(PayItems[[#This Row],[Date Added / Modified]],"m/d/yyy"),"")</f>
        <v>9/9/2019</v>
      </c>
    </row>
    <row r="3383" spans="1:17" x14ac:dyDescent="0.3">
      <c r="A3383" s="6" t="s">
        <v>7265</v>
      </c>
      <c r="B3383" s="6" t="s">
        <v>7266</v>
      </c>
      <c r="C3383" s="6" t="s">
        <v>6</v>
      </c>
      <c r="D3383" s="6" t="s">
        <v>7267</v>
      </c>
      <c r="E3383" s="8" t="s">
        <v>59</v>
      </c>
      <c r="F3383" s="8">
        <v>0</v>
      </c>
      <c r="G3383" s="8">
        <v>3</v>
      </c>
      <c r="H3383" s="6" t="s">
        <v>344</v>
      </c>
      <c r="I3383" s="184" t="s">
        <v>11392</v>
      </c>
      <c r="J3383" s="184" t="s">
        <v>11392</v>
      </c>
      <c r="K3383" s="184" t="s">
        <v>11391</v>
      </c>
      <c r="L3383" s="8">
        <v>14</v>
      </c>
      <c r="M3383" s="116"/>
      <c r="P33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&lt;tr&gt;&lt;td&gt;63308-4000&lt;/td&gt;&lt;td&gt;Object marker, type CALTRANS type L&lt;/td&gt;&lt;td&gt;Each&lt;/td&gt;&lt;td&gt;OBJECT MARKER, TYPE CALTRANS TYPE L&lt;/td&gt;&lt;td&gt;EACH&lt;/td&gt;&lt;td&gt;0&lt;/td&gt;&lt;td&gt;3&lt;/td&gt;&lt;td&gt;N&lt;/td&gt;&lt;td&gt; &lt;/td&gt;&lt;td&gt;&lt;/td&gt;&lt;/tr&gt;</v>
      </c>
      <c r="Q3383" s="106" t="str">
        <f>IF(PayItems[[#This Row],[Date Added / Modified]]&gt;0,TEXT(PayItems[[#This Row],[Date Added / Modified]],"m/d/yyy"),"")</f>
        <v/>
      </c>
    </row>
    <row r="3384" spans="1:17" x14ac:dyDescent="0.3">
      <c r="A3384" s="6" t="s">
        <v>7268</v>
      </c>
      <c r="B3384" s="6" t="s">
        <v>7269</v>
      </c>
      <c r="C3384" s="6" t="s">
        <v>6</v>
      </c>
      <c r="D3384" s="6" t="s">
        <v>7270</v>
      </c>
      <c r="E3384" s="8" t="s">
        <v>59</v>
      </c>
      <c r="F3384" s="8">
        <v>0</v>
      </c>
      <c r="G3384" s="8">
        <v>3</v>
      </c>
      <c r="H3384" s="6" t="s">
        <v>344</v>
      </c>
      <c r="I3384" s="184" t="s">
        <v>11392</v>
      </c>
      <c r="J3384" s="184" t="s">
        <v>11392</v>
      </c>
      <c r="K3384" s="184" t="s">
        <v>11391</v>
      </c>
      <c r="L3384" s="8">
        <v>14</v>
      </c>
      <c r="M3384" s="116"/>
      <c r="P33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&lt;tr&gt;&lt;td&gt;63308-5000&lt;/td&gt;&lt;td&gt;Object marker, type CALTRANS type P&lt;/td&gt;&lt;td&gt;Each&lt;/td&gt;&lt;td&gt;OBJECT MARKER, TYPE CALTRANS TYPE P&lt;/td&gt;&lt;td&gt;EACH&lt;/td&gt;&lt;td&gt;0&lt;/td&gt;&lt;td&gt;3&lt;/td&gt;&lt;td&gt;N&lt;/td&gt;&lt;td&gt; &lt;/td&gt;&lt;td&gt;&lt;/td&gt;&lt;/tr&gt;</v>
      </c>
      <c r="Q3384" s="106" t="str">
        <f>IF(PayItems[[#This Row],[Date Added / Modified]]&gt;0,TEXT(PayItems[[#This Row],[Date Added / Modified]],"m/d/yyy"),"")</f>
        <v/>
      </c>
    </row>
    <row r="3385" spans="1:17" x14ac:dyDescent="0.3">
      <c r="A3385" s="6" t="s">
        <v>7271</v>
      </c>
      <c r="B3385" s="6" t="s">
        <v>7272</v>
      </c>
      <c r="C3385" s="6" t="s">
        <v>6</v>
      </c>
      <c r="D3385" s="6" t="s">
        <v>7273</v>
      </c>
      <c r="E3385" s="8" t="s">
        <v>59</v>
      </c>
      <c r="F3385" s="8">
        <v>0</v>
      </c>
      <c r="G3385" s="8">
        <v>3</v>
      </c>
      <c r="H3385" s="6" t="s">
        <v>344</v>
      </c>
      <c r="I3385" s="184" t="s">
        <v>11392</v>
      </c>
      <c r="J3385" s="184" t="s">
        <v>11392</v>
      </c>
      <c r="K3385" s="184" t="s">
        <v>11391</v>
      </c>
      <c r="L3385" s="8">
        <v>14</v>
      </c>
      <c r="M3385" s="116"/>
      <c r="P33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&lt;tr&gt;&lt;td&gt;63309-0000&lt;/td&gt;&lt;td&gt;Delineator&lt;/td&gt;&lt;td&gt;Each&lt;/td&gt;&lt;td&gt;DELINEATOR&lt;/td&gt;&lt;td&gt;EACH&lt;/td&gt;&lt;td&gt;0&lt;/td&gt;&lt;td&gt;3&lt;/td&gt;&lt;td&gt;N&lt;/td&gt;&lt;td&gt; &lt;/td&gt;&lt;td&gt;&lt;/td&gt;&lt;/tr&gt;</v>
      </c>
      <c r="Q3385" s="106" t="str">
        <f>IF(PayItems[[#This Row],[Date Added / Modified]]&gt;0,TEXT(PayItems[[#This Row],[Date Added / Modified]],"m/d/yyy"),"")</f>
        <v/>
      </c>
    </row>
    <row r="3386" spans="1:17" s="88" customFormat="1" x14ac:dyDescent="0.3">
      <c r="A3386" s="6" t="s">
        <v>7274</v>
      </c>
      <c r="B3386" s="6" t="s">
        <v>7275</v>
      </c>
      <c r="C3386" s="6" t="s">
        <v>6</v>
      </c>
      <c r="D3386" s="6" t="s">
        <v>7276</v>
      </c>
      <c r="E3386" s="8" t="s">
        <v>59</v>
      </c>
      <c r="F3386" s="8">
        <v>0</v>
      </c>
      <c r="G3386" s="8">
        <v>3</v>
      </c>
      <c r="H3386" s="6" t="s">
        <v>344</v>
      </c>
      <c r="I3386" s="184" t="s">
        <v>11392</v>
      </c>
      <c r="J3386" s="184" t="s">
        <v>11392</v>
      </c>
      <c r="K3386" s="184" t="s">
        <v>11391</v>
      </c>
      <c r="L3386" s="8">
        <v>14</v>
      </c>
      <c r="M3386" s="116"/>
      <c r="N3386" s="6"/>
      <c r="O3386" s="6"/>
      <c r="P33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&lt;tr&gt;&lt;td&gt;63309-0100&lt;/td&gt;&lt;td&gt;Delineator, type 1&lt;/td&gt;&lt;td&gt;Each&lt;/td&gt;&lt;td&gt;DELINEATOR, TYPE 1&lt;/td&gt;&lt;td&gt;EACH&lt;/td&gt;&lt;td&gt;0&lt;/td&gt;&lt;td&gt;3&lt;/td&gt;&lt;td&gt;N&lt;/td&gt;&lt;td&gt; &lt;/td&gt;&lt;td&gt;&lt;/td&gt;&lt;/tr&gt;</v>
      </c>
      <c r="Q3386" s="106" t="str">
        <f>IF(PayItems[[#This Row],[Date Added / Modified]]&gt;0,TEXT(PayItems[[#This Row],[Date Added / Modified]],"m/d/yyy"),"")</f>
        <v/>
      </c>
    </row>
    <row r="3387" spans="1:17" s="88" customFormat="1" x14ac:dyDescent="0.3">
      <c r="A3387" s="6" t="s">
        <v>7277</v>
      </c>
      <c r="B3387" s="6" t="s">
        <v>7278</v>
      </c>
      <c r="C3387" s="6" t="s">
        <v>6</v>
      </c>
      <c r="D3387" s="6" t="s">
        <v>7279</v>
      </c>
      <c r="E3387" s="8" t="s">
        <v>59</v>
      </c>
      <c r="F3387" s="8">
        <v>0</v>
      </c>
      <c r="G3387" s="8">
        <v>3</v>
      </c>
      <c r="H3387" s="6" t="s">
        <v>344</v>
      </c>
      <c r="I3387" s="184" t="s">
        <v>11392</v>
      </c>
      <c r="J3387" s="184" t="s">
        <v>11392</v>
      </c>
      <c r="K3387" s="184" t="s">
        <v>11391</v>
      </c>
      <c r="L3387" s="8">
        <v>14</v>
      </c>
      <c r="M3387" s="116"/>
      <c r="N3387" s="6"/>
      <c r="O3387" s="6"/>
      <c r="P33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&lt;tr&gt;&lt;td&gt;63309-0200&lt;/td&gt;&lt;td&gt;Delineator, type 2&lt;/td&gt;&lt;td&gt;Each&lt;/td&gt;&lt;td&gt;DELINEATOR, TYPE 2&lt;/td&gt;&lt;td&gt;EACH&lt;/td&gt;&lt;td&gt;0&lt;/td&gt;&lt;td&gt;3&lt;/td&gt;&lt;td&gt;N&lt;/td&gt;&lt;td&gt; &lt;/td&gt;&lt;td&gt;&lt;/td&gt;&lt;/tr&gt;</v>
      </c>
      <c r="Q3387" s="106" t="str">
        <f>IF(PayItems[[#This Row],[Date Added / Modified]]&gt;0,TEXT(PayItems[[#This Row],[Date Added / Modified]],"m/d/yyy"),"")</f>
        <v/>
      </c>
    </row>
    <row r="3388" spans="1:17" s="88" customFormat="1" x14ac:dyDescent="0.3">
      <c r="A3388" s="6" t="s">
        <v>7280</v>
      </c>
      <c r="B3388" s="6" t="s">
        <v>7281</v>
      </c>
      <c r="C3388" s="6" t="s">
        <v>6</v>
      </c>
      <c r="D3388" s="6" t="s">
        <v>7282</v>
      </c>
      <c r="E3388" s="8" t="s">
        <v>59</v>
      </c>
      <c r="F3388" s="8">
        <v>0</v>
      </c>
      <c r="G3388" s="8">
        <v>3</v>
      </c>
      <c r="H3388" s="6" t="s">
        <v>344</v>
      </c>
      <c r="I3388" s="184" t="s">
        <v>11392</v>
      </c>
      <c r="J3388" s="184" t="s">
        <v>11392</v>
      </c>
      <c r="K3388" s="184" t="s">
        <v>11391</v>
      </c>
      <c r="L3388" s="8">
        <v>14</v>
      </c>
      <c r="M3388" s="116"/>
      <c r="N3388" s="6"/>
      <c r="O3388" s="6"/>
      <c r="P33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&lt;tr&gt;&lt;td&gt;63309-0300&lt;/td&gt;&lt;td&gt;Delineator, type 3&lt;/td&gt;&lt;td&gt;Each&lt;/td&gt;&lt;td&gt;DELINEATOR, TYPE 3&lt;/td&gt;&lt;td&gt;EACH&lt;/td&gt;&lt;td&gt;0&lt;/td&gt;&lt;td&gt;3&lt;/td&gt;&lt;td&gt;N&lt;/td&gt;&lt;td&gt; &lt;/td&gt;&lt;td&gt;&lt;/td&gt;&lt;/tr&gt;</v>
      </c>
      <c r="Q3388" s="106" t="str">
        <f>IF(PayItems[[#This Row],[Date Added / Modified]]&gt;0,TEXT(PayItems[[#This Row],[Date Added / Modified]],"m/d/yyy"),"")</f>
        <v/>
      </c>
    </row>
    <row r="3389" spans="1:17" s="88" customFormat="1" x14ac:dyDescent="0.3">
      <c r="A3389" s="6" t="s">
        <v>7283</v>
      </c>
      <c r="B3389" s="8" t="s">
        <v>7284</v>
      </c>
      <c r="C3389" s="6" t="s">
        <v>6</v>
      </c>
      <c r="D3389" s="8" t="s">
        <v>7285</v>
      </c>
      <c r="E3389" s="8" t="s">
        <v>59</v>
      </c>
      <c r="F3389" s="8">
        <v>0</v>
      </c>
      <c r="G3389" s="8">
        <v>3</v>
      </c>
      <c r="H3389" s="6" t="s">
        <v>344</v>
      </c>
      <c r="I3389" s="184" t="s">
        <v>11392</v>
      </c>
      <c r="J3389" s="184" t="s">
        <v>11392</v>
      </c>
      <c r="K3389" s="184" t="s">
        <v>11391</v>
      </c>
      <c r="L3389" s="8">
        <v>14</v>
      </c>
      <c r="M3389" s="116"/>
      <c r="N3389" s="6"/>
      <c r="O3389" s="6"/>
      <c r="P33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&lt;tr&gt;&lt;td&gt;63309-0400&lt;/td&gt;&lt;td&gt;Delineator, type 4&lt;/td&gt;&lt;td&gt;Each&lt;/td&gt;&lt;td&gt;DELINEATOR, TYPE 4&lt;/td&gt;&lt;td&gt;EACH&lt;/td&gt;&lt;td&gt;0&lt;/td&gt;&lt;td&gt;3&lt;/td&gt;&lt;td&gt;N&lt;/td&gt;&lt;td&gt; &lt;/td&gt;&lt;td&gt;&lt;/td&gt;&lt;/tr&gt;</v>
      </c>
      <c r="Q3389" s="106" t="str">
        <f>IF(PayItems[[#This Row],[Date Added / Modified]]&gt;0,TEXT(PayItems[[#This Row],[Date Added / Modified]],"m/d/yyy"),"")</f>
        <v/>
      </c>
    </row>
    <row r="3390" spans="1:17" s="88" customFormat="1" x14ac:dyDescent="0.3">
      <c r="A3390" s="6" t="s">
        <v>7286</v>
      </c>
      <c r="B3390" s="8" t="s">
        <v>7287</v>
      </c>
      <c r="C3390" s="6" t="s">
        <v>6</v>
      </c>
      <c r="D3390" s="8" t="s">
        <v>7288</v>
      </c>
      <c r="E3390" s="8" t="s">
        <v>59</v>
      </c>
      <c r="F3390" s="8">
        <v>0</v>
      </c>
      <c r="G3390" s="8">
        <v>3</v>
      </c>
      <c r="H3390" s="6" t="s">
        <v>344</v>
      </c>
      <c r="I3390" s="184" t="s">
        <v>11392</v>
      </c>
      <c r="J3390" s="184" t="s">
        <v>11392</v>
      </c>
      <c r="K3390" s="184" t="s">
        <v>11391</v>
      </c>
      <c r="L3390" s="8">
        <v>14</v>
      </c>
      <c r="M3390" s="116"/>
      <c r="N3390" s="6"/>
      <c r="O3390" s="6"/>
      <c r="P33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&lt;tr&gt;&lt;td&gt;63309-0500&lt;/td&gt;&lt;td&gt;Delineator, type 5&lt;/td&gt;&lt;td&gt;Each&lt;/td&gt;&lt;td&gt;DELINEATOR, TYPE 5&lt;/td&gt;&lt;td&gt;EACH&lt;/td&gt;&lt;td&gt;0&lt;/td&gt;&lt;td&gt;3&lt;/td&gt;&lt;td&gt;N&lt;/td&gt;&lt;td&gt; &lt;/td&gt;&lt;td&gt;&lt;/td&gt;&lt;/tr&gt;</v>
      </c>
      <c r="Q3390" s="106" t="str">
        <f>IF(PayItems[[#This Row],[Date Added / Modified]]&gt;0,TEXT(PayItems[[#This Row],[Date Added / Modified]],"m/d/yyy"),"")</f>
        <v/>
      </c>
    </row>
    <row r="3391" spans="1:17" x14ac:dyDescent="0.3">
      <c r="A3391" s="6" t="s">
        <v>7289</v>
      </c>
      <c r="B3391" s="8" t="s">
        <v>7290</v>
      </c>
      <c r="C3391" s="6" t="s">
        <v>6</v>
      </c>
      <c r="D3391" s="8" t="s">
        <v>7291</v>
      </c>
      <c r="E3391" s="8" t="s">
        <v>59</v>
      </c>
      <c r="F3391" s="8">
        <v>0</v>
      </c>
      <c r="G3391" s="8">
        <v>3</v>
      </c>
      <c r="H3391" s="6" t="s">
        <v>344</v>
      </c>
      <c r="I3391" s="184" t="s">
        <v>11392</v>
      </c>
      <c r="J3391" s="184" t="s">
        <v>11392</v>
      </c>
      <c r="K3391" s="184" t="s">
        <v>11391</v>
      </c>
      <c r="L3391" s="8">
        <v>14</v>
      </c>
      <c r="M3391" s="116"/>
      <c r="P33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&lt;tr&gt;&lt;td&gt;63309-0600&lt;/td&gt;&lt;td&gt;Delineator, type 6&lt;/td&gt;&lt;td&gt;Each&lt;/td&gt;&lt;td&gt;DELINEATOR, TYPE 6&lt;/td&gt;&lt;td&gt;EACH&lt;/td&gt;&lt;td&gt;0&lt;/td&gt;&lt;td&gt;3&lt;/td&gt;&lt;td&gt;N&lt;/td&gt;&lt;td&gt; &lt;/td&gt;&lt;td&gt;&lt;/td&gt;&lt;/tr&gt;</v>
      </c>
      <c r="Q3391" s="106" t="str">
        <f>IF(PayItems[[#This Row],[Date Added / Modified]]&gt;0,TEXT(PayItems[[#This Row],[Date Added / Modified]],"m/d/yyy"),"")</f>
        <v/>
      </c>
    </row>
    <row r="3392" spans="1:17" x14ac:dyDescent="0.3">
      <c r="A3392" s="6" t="s">
        <v>7292</v>
      </c>
      <c r="B3392" s="6" t="s">
        <v>7293</v>
      </c>
      <c r="C3392" s="6" t="s">
        <v>6</v>
      </c>
      <c r="D3392" s="6" t="s">
        <v>7294</v>
      </c>
      <c r="E3392" s="8" t="s">
        <v>59</v>
      </c>
      <c r="F3392" s="8">
        <v>0</v>
      </c>
      <c r="G3392" s="8">
        <v>3</v>
      </c>
      <c r="H3392" s="6" t="s">
        <v>344</v>
      </c>
      <c r="I3392" s="184" t="s">
        <v>11392</v>
      </c>
      <c r="J3392" s="184" t="s">
        <v>11392</v>
      </c>
      <c r="K3392" s="184" t="s">
        <v>11391</v>
      </c>
      <c r="L3392" s="8">
        <v>14</v>
      </c>
      <c r="M3392" s="116"/>
      <c r="P33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&lt;tr&gt;&lt;td&gt;63309-0700&lt;/td&gt;&lt;td&gt;Delineator, type NMSHTD type A&lt;/td&gt;&lt;td&gt;Each&lt;/td&gt;&lt;td&gt;DELINEATOR, TYPE NMSHTD TYPE A&lt;/td&gt;&lt;td&gt;EACH&lt;/td&gt;&lt;td&gt;0&lt;/td&gt;&lt;td&gt;3&lt;/td&gt;&lt;td&gt;N&lt;/td&gt;&lt;td&gt; &lt;/td&gt;&lt;td&gt;&lt;/td&gt;&lt;/tr&gt;</v>
      </c>
      <c r="Q3392" s="106" t="str">
        <f>IF(PayItems[[#This Row],[Date Added / Modified]]&gt;0,TEXT(PayItems[[#This Row],[Date Added / Modified]],"m/d/yyy"),"")</f>
        <v/>
      </c>
    </row>
    <row r="3393" spans="1:17" x14ac:dyDescent="0.3">
      <c r="A3393" s="6" t="s">
        <v>7295</v>
      </c>
      <c r="B3393" s="6" t="s">
        <v>7296</v>
      </c>
      <c r="C3393" s="6" t="s">
        <v>6</v>
      </c>
      <c r="D3393" s="6" t="s">
        <v>7297</v>
      </c>
      <c r="E3393" s="8" t="s">
        <v>59</v>
      </c>
      <c r="F3393" s="8">
        <v>0</v>
      </c>
      <c r="G3393" s="8">
        <v>3</v>
      </c>
      <c r="H3393" s="6" t="s">
        <v>344</v>
      </c>
      <c r="I3393" s="184" t="s">
        <v>11392</v>
      </c>
      <c r="J3393" s="184" t="s">
        <v>11392</v>
      </c>
      <c r="K3393" s="184" t="s">
        <v>11391</v>
      </c>
      <c r="L3393" s="8">
        <v>14</v>
      </c>
      <c r="M3393" s="116"/>
      <c r="P33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&lt;tr&gt;&lt;td&gt;63309-0800&lt;/td&gt;&lt;td&gt;Delineator, type NMSHTD type C&lt;/td&gt;&lt;td&gt;Each&lt;/td&gt;&lt;td&gt;DELINEATOR, TYPE NMSHTD TYPE C&lt;/td&gt;&lt;td&gt;EACH&lt;/td&gt;&lt;td&gt;0&lt;/td&gt;&lt;td&gt;3&lt;/td&gt;&lt;td&gt;N&lt;/td&gt;&lt;td&gt; &lt;/td&gt;&lt;td&gt;&lt;/td&gt;&lt;/tr&gt;</v>
      </c>
      <c r="Q3393" s="106" t="str">
        <f>IF(PayItems[[#This Row],[Date Added / Modified]]&gt;0,TEXT(PayItems[[#This Row],[Date Added / Modified]],"m/d/yyy"),"")</f>
        <v/>
      </c>
    </row>
    <row r="3394" spans="1:17" x14ac:dyDescent="0.3">
      <c r="A3394" s="6" t="s">
        <v>7298</v>
      </c>
      <c r="B3394" s="6" t="s">
        <v>7299</v>
      </c>
      <c r="C3394" s="6" t="s">
        <v>6</v>
      </c>
      <c r="D3394" s="6" t="s">
        <v>7300</v>
      </c>
      <c r="E3394" s="8" t="s">
        <v>59</v>
      </c>
      <c r="F3394" s="8">
        <v>0</v>
      </c>
      <c r="G3394" s="8">
        <v>3</v>
      </c>
      <c r="H3394" s="6" t="s">
        <v>344</v>
      </c>
      <c r="I3394" s="184" t="s">
        <v>11392</v>
      </c>
      <c r="J3394" s="184" t="s">
        <v>11392</v>
      </c>
      <c r="K3394" s="184" t="s">
        <v>11391</v>
      </c>
      <c r="L3394" s="8">
        <v>14</v>
      </c>
      <c r="M3394" s="116"/>
      <c r="P33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&lt;tr&gt;&lt;td&gt;63309-0900&lt;/td&gt;&lt;td&gt;Delineator, type flexible&lt;/td&gt;&lt;td&gt;Each&lt;/td&gt;&lt;td&gt;DELINEATOR, TYPE FLEXIBLE&lt;/td&gt;&lt;td&gt;EACH&lt;/td&gt;&lt;td&gt;0&lt;/td&gt;&lt;td&gt;3&lt;/td&gt;&lt;td&gt;N&lt;/td&gt;&lt;td&gt; &lt;/td&gt;&lt;td&gt;&lt;/td&gt;&lt;/tr&gt;</v>
      </c>
      <c r="Q3394" s="106" t="str">
        <f>IF(PayItems[[#This Row],[Date Added / Modified]]&gt;0,TEXT(PayItems[[#This Row],[Date Added / Modified]],"m/d/yyy"),"")</f>
        <v/>
      </c>
    </row>
    <row r="3395" spans="1:17" x14ac:dyDescent="0.3">
      <c r="A3395" s="6" t="s">
        <v>7301</v>
      </c>
      <c r="B3395" s="6" t="s">
        <v>9943</v>
      </c>
      <c r="C3395" s="6" t="s">
        <v>6</v>
      </c>
      <c r="D3395" s="6" t="s">
        <v>9944</v>
      </c>
      <c r="E3395" s="8" t="s">
        <v>59</v>
      </c>
      <c r="F3395" s="8">
        <v>0</v>
      </c>
      <c r="G3395" s="8">
        <v>3</v>
      </c>
      <c r="H3395" s="6" t="s">
        <v>344</v>
      </c>
      <c r="I3395" s="184" t="s">
        <v>11392</v>
      </c>
      <c r="J3395" s="184" t="s">
        <v>11392</v>
      </c>
      <c r="K3395" s="184" t="s">
        <v>11391</v>
      </c>
      <c r="L3395" s="8">
        <v>14</v>
      </c>
      <c r="M3395" s="116"/>
      <c r="P33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&lt;tr&gt;&lt;td&gt;63309-1000&lt;/td&gt;&lt;td&gt;Delineator, type snow pole&lt;/td&gt;&lt;td&gt;Each&lt;/td&gt;&lt;td&gt;DELINEATOR, TYPE SNOW POLE&lt;/td&gt;&lt;td&gt;EACH&lt;/td&gt;&lt;td&gt;0&lt;/td&gt;&lt;td&gt;3&lt;/td&gt;&lt;td&gt;N&lt;/td&gt;&lt;td&gt; &lt;/td&gt;&lt;td&gt;&lt;/td&gt;&lt;/tr&gt;</v>
      </c>
      <c r="Q3395" s="106" t="str">
        <f>IF(PayItems[[#This Row],[Date Added / Modified]]&gt;0,TEXT(PayItems[[#This Row],[Date Added / Modified]],"m/d/yyy"),"")</f>
        <v/>
      </c>
    </row>
    <row r="3396" spans="1:17" x14ac:dyDescent="0.3">
      <c r="A3396" s="6" t="s">
        <v>7302</v>
      </c>
      <c r="B3396" s="6" t="s">
        <v>9945</v>
      </c>
      <c r="C3396" s="6" t="s">
        <v>6</v>
      </c>
      <c r="D3396" s="6" t="s">
        <v>9946</v>
      </c>
      <c r="E3396" s="8" t="s">
        <v>59</v>
      </c>
      <c r="F3396" s="8">
        <v>0</v>
      </c>
      <c r="G3396" s="8">
        <v>3</v>
      </c>
      <c r="H3396" s="6" t="s">
        <v>344</v>
      </c>
      <c r="I3396" s="184" t="s">
        <v>11392</v>
      </c>
      <c r="J3396" s="184" t="s">
        <v>11392</v>
      </c>
      <c r="K3396" s="184" t="s">
        <v>11391</v>
      </c>
      <c r="L3396" s="8">
        <v>14</v>
      </c>
      <c r="M3396" s="116"/>
      <c r="P33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&lt;tr&gt;&lt;td&gt;63309-1100&lt;/td&gt;&lt;td&gt;Delineator, type snow pole, 2400mm&lt;/td&gt;&lt;td&gt;Each&lt;/td&gt;&lt;td&gt;DELINEATOR, TYPE SNOW POLE, 8 FEET&lt;/td&gt;&lt;td&gt;EACH&lt;/td&gt;&lt;td&gt;0&lt;/td&gt;&lt;td&gt;3&lt;/td&gt;&lt;td&gt;N&lt;/td&gt;&lt;td&gt; &lt;/td&gt;&lt;td&gt;&lt;/td&gt;&lt;/tr&gt;</v>
      </c>
      <c r="Q3396" s="106" t="str">
        <f>IF(PayItems[[#This Row],[Date Added / Modified]]&gt;0,TEXT(PayItems[[#This Row],[Date Added / Modified]],"m/d/yyy"),"")</f>
        <v/>
      </c>
    </row>
    <row r="3397" spans="1:17" x14ac:dyDescent="0.3">
      <c r="A3397" s="6" t="s">
        <v>7303</v>
      </c>
      <c r="B3397" s="6" t="s">
        <v>9947</v>
      </c>
      <c r="C3397" s="6" t="s">
        <v>6</v>
      </c>
      <c r="D3397" s="6" t="s">
        <v>9948</v>
      </c>
      <c r="E3397" s="8" t="s">
        <v>59</v>
      </c>
      <c r="F3397" s="8">
        <v>0</v>
      </c>
      <c r="G3397" s="8">
        <v>3</v>
      </c>
      <c r="H3397" s="6" t="s">
        <v>344</v>
      </c>
      <c r="I3397" s="184" t="s">
        <v>11392</v>
      </c>
      <c r="J3397" s="184" t="s">
        <v>11392</v>
      </c>
      <c r="K3397" s="184" t="s">
        <v>11391</v>
      </c>
      <c r="L3397" s="8">
        <v>14</v>
      </c>
      <c r="M3397" s="116"/>
      <c r="P33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&lt;tr&gt;&lt;td&gt;63309-1200&lt;/td&gt;&lt;td&gt;Delineator, type snow pole, 3000mm&lt;/td&gt;&lt;td&gt;Each&lt;/td&gt;&lt;td&gt;DELINEATOR, TYPE SNOW POLE, 10 FEET&lt;/td&gt;&lt;td&gt;EACH&lt;/td&gt;&lt;td&gt;0&lt;/td&gt;&lt;td&gt;3&lt;/td&gt;&lt;td&gt;N&lt;/td&gt;&lt;td&gt; &lt;/td&gt;&lt;td&gt;&lt;/td&gt;&lt;/tr&gt;</v>
      </c>
      <c r="Q3397" s="106" t="str">
        <f>IF(PayItems[[#This Row],[Date Added / Modified]]&gt;0,TEXT(PayItems[[#This Row],[Date Added / Modified]],"m/d/yyy"),"")</f>
        <v/>
      </c>
    </row>
    <row r="3398" spans="1:17" x14ac:dyDescent="0.3">
      <c r="A3398" s="6" t="s">
        <v>7304</v>
      </c>
      <c r="B3398" s="6" t="s">
        <v>9949</v>
      </c>
      <c r="C3398" s="6" t="s">
        <v>6</v>
      </c>
      <c r="D3398" s="6" t="s">
        <v>9950</v>
      </c>
      <c r="E3398" s="8" t="s">
        <v>59</v>
      </c>
      <c r="F3398" s="8">
        <v>0</v>
      </c>
      <c r="G3398" s="8">
        <v>3</v>
      </c>
      <c r="H3398" s="6" t="s">
        <v>344</v>
      </c>
      <c r="I3398" s="184" t="s">
        <v>11392</v>
      </c>
      <c r="J3398" s="184" t="s">
        <v>11392</v>
      </c>
      <c r="K3398" s="184" t="s">
        <v>11391</v>
      </c>
      <c r="L3398" s="8">
        <v>14</v>
      </c>
      <c r="M3398" s="116"/>
      <c r="P33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&lt;tr&gt;&lt;td&gt;63309-1300&lt;/td&gt;&lt;td&gt;Delineator, type snow pole, 3600mm&lt;/td&gt;&lt;td&gt;Each&lt;/td&gt;&lt;td&gt;DELINEATOR, TYPE SNOW POLE, 12 FEET&lt;/td&gt;&lt;td&gt;EACH&lt;/td&gt;&lt;td&gt;0&lt;/td&gt;&lt;td&gt;3&lt;/td&gt;&lt;td&gt;N&lt;/td&gt;&lt;td&gt; &lt;/td&gt;&lt;td&gt;&lt;/td&gt;&lt;/tr&gt;</v>
      </c>
      <c r="Q3398" s="106" t="str">
        <f>IF(PayItems[[#This Row],[Date Added / Modified]]&gt;0,TEXT(PayItems[[#This Row],[Date Added / Modified]],"m/d/yyy"),"")</f>
        <v/>
      </c>
    </row>
    <row r="3399" spans="1:17" x14ac:dyDescent="0.3">
      <c r="A3399" s="6" t="s">
        <v>7305</v>
      </c>
      <c r="B3399" s="8" t="s">
        <v>7306</v>
      </c>
      <c r="C3399" s="6" t="s">
        <v>6</v>
      </c>
      <c r="D3399" s="8" t="s">
        <v>7307</v>
      </c>
      <c r="E3399" s="8" t="s">
        <v>59</v>
      </c>
      <c r="F3399" s="8">
        <v>0</v>
      </c>
      <c r="G3399" s="8">
        <v>3</v>
      </c>
      <c r="H3399" s="6" t="s">
        <v>344</v>
      </c>
      <c r="I3399" s="184" t="s">
        <v>11392</v>
      </c>
      <c r="J3399" s="184" t="s">
        <v>11392</v>
      </c>
      <c r="K3399" s="184" t="s">
        <v>11391</v>
      </c>
      <c r="L3399" s="8">
        <v>14</v>
      </c>
      <c r="M3399" s="116"/>
      <c r="P33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&lt;tr&gt;&lt;td&gt;63310-0000&lt;/td&gt;&lt;td&gt;Channelizing device&lt;/td&gt;&lt;td&gt;Each&lt;/td&gt;&lt;td&gt;CHANNELIZING DEVICE&lt;/td&gt;&lt;td&gt;EACH&lt;/td&gt;&lt;td&gt;0&lt;/td&gt;&lt;td&gt;3&lt;/td&gt;&lt;td&gt;N&lt;/td&gt;&lt;td&gt; &lt;/td&gt;&lt;td&gt;&lt;/td&gt;&lt;/tr&gt;</v>
      </c>
      <c r="Q3399" s="106" t="str">
        <f>IF(PayItems[[#This Row],[Date Added / Modified]]&gt;0,TEXT(PayItems[[#This Row],[Date Added / Modified]],"m/d/yyy"),"")</f>
        <v/>
      </c>
    </row>
    <row r="3400" spans="1:17" x14ac:dyDescent="0.3">
      <c r="A3400" s="6" t="s">
        <v>7308</v>
      </c>
      <c r="B3400" s="6" t="s">
        <v>7309</v>
      </c>
      <c r="C3400" s="6" t="s">
        <v>110</v>
      </c>
      <c r="D3400" s="6" t="s">
        <v>7310</v>
      </c>
      <c r="E3400" s="8" t="s">
        <v>63</v>
      </c>
      <c r="F3400" s="8">
        <v>0</v>
      </c>
      <c r="G3400" s="8">
        <v>3</v>
      </c>
      <c r="H3400" s="6" t="s">
        <v>344</v>
      </c>
      <c r="I3400" s="184" t="s">
        <v>11392</v>
      </c>
      <c r="J3400" s="184" t="s">
        <v>11392</v>
      </c>
      <c r="K3400" s="184" t="s">
        <v>11391</v>
      </c>
      <c r="L3400" s="8">
        <v>14</v>
      </c>
      <c r="M3400" s="116"/>
      <c r="P34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&lt;tr&gt;&lt;td&gt;63311-0000&lt;/td&gt;&lt;td&gt;Speed hump&lt;/td&gt;&lt;td&gt;m&lt;/td&gt;&lt;td&gt;SPEED HUMP&lt;/td&gt;&lt;td&gt;LNFT&lt;/td&gt;&lt;td&gt;0&lt;/td&gt;&lt;td&gt;3&lt;/td&gt;&lt;td&gt;N&lt;/td&gt;&lt;td&gt; &lt;/td&gt;&lt;td&gt;&lt;/td&gt;&lt;/tr&gt;</v>
      </c>
      <c r="Q3400" s="106" t="str">
        <f>IF(PayItems[[#This Row],[Date Added / Modified]]&gt;0,TEXT(PayItems[[#This Row],[Date Added / Modified]],"m/d/yyy"),"")</f>
        <v/>
      </c>
    </row>
    <row r="3401" spans="1:17" s="88" customFormat="1" x14ac:dyDescent="0.3">
      <c r="A3401" s="6" t="s">
        <v>7311</v>
      </c>
      <c r="B3401" s="6" t="s">
        <v>7309</v>
      </c>
      <c r="C3401" s="6" t="s">
        <v>6</v>
      </c>
      <c r="D3401" s="6" t="s">
        <v>7310</v>
      </c>
      <c r="E3401" s="8" t="s">
        <v>59</v>
      </c>
      <c r="F3401" s="8">
        <v>0</v>
      </c>
      <c r="G3401" s="8">
        <v>3</v>
      </c>
      <c r="H3401" s="6" t="s">
        <v>344</v>
      </c>
      <c r="I3401" s="184" t="s">
        <v>11392</v>
      </c>
      <c r="J3401" s="184" t="s">
        <v>11392</v>
      </c>
      <c r="K3401" s="184" t="s">
        <v>11391</v>
      </c>
      <c r="L3401" s="8">
        <v>14</v>
      </c>
      <c r="M3401" s="116"/>
      <c r="N3401" s="6"/>
      <c r="O3401" s="6"/>
      <c r="P34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&lt;tr&gt;&lt;td&gt;63312-0000&lt;/td&gt;&lt;td&gt;Speed hump&lt;/td&gt;&lt;td&gt;Each&lt;/td&gt;&lt;td&gt;SPEED HUMP&lt;/td&gt;&lt;td&gt;EACH&lt;/td&gt;&lt;td&gt;0&lt;/td&gt;&lt;td&gt;3&lt;/td&gt;&lt;td&gt;N&lt;/td&gt;&lt;td&gt; &lt;/td&gt;&lt;td&gt;&lt;/td&gt;&lt;/tr&gt;</v>
      </c>
      <c r="Q3401" s="106" t="str">
        <f>IF(PayItems[[#This Row],[Date Added / Modified]]&gt;0,TEXT(PayItems[[#This Row],[Date Added / Modified]],"m/d/yyy"),"")</f>
        <v/>
      </c>
    </row>
    <row r="3402" spans="1:17" x14ac:dyDescent="0.3">
      <c r="A3402" s="6" t="s">
        <v>7312</v>
      </c>
      <c r="B3402" s="6" t="s">
        <v>7313</v>
      </c>
      <c r="C3402" s="6" t="s">
        <v>110</v>
      </c>
      <c r="D3402" s="6" t="s">
        <v>7314</v>
      </c>
      <c r="E3402" s="8" t="s">
        <v>63</v>
      </c>
      <c r="F3402" s="8">
        <v>0</v>
      </c>
      <c r="G3402" s="8">
        <v>3</v>
      </c>
      <c r="H3402" s="6" t="s">
        <v>344</v>
      </c>
      <c r="I3402" s="184" t="s">
        <v>11392</v>
      </c>
      <c r="J3402" s="184" t="s">
        <v>11392</v>
      </c>
      <c r="K3402" s="184" t="s">
        <v>11391</v>
      </c>
      <c r="L3402" s="8">
        <v>14</v>
      </c>
      <c r="M3402" s="116"/>
      <c r="P34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&lt;tr&gt;&lt;td&gt;63313-0000&lt;/td&gt;&lt;td&gt;Rumble strip&lt;/td&gt;&lt;td&gt;m&lt;/td&gt;&lt;td&gt;RUMBLE STRIP&lt;/td&gt;&lt;td&gt;LNFT&lt;/td&gt;&lt;td&gt;0&lt;/td&gt;&lt;td&gt;3&lt;/td&gt;&lt;td&gt;N&lt;/td&gt;&lt;td&gt; &lt;/td&gt;&lt;td&gt;&lt;/td&gt;&lt;/tr&gt;</v>
      </c>
      <c r="Q3402" s="106" t="str">
        <f>IF(PayItems[[#This Row],[Date Added / Modified]]&gt;0,TEXT(PayItems[[#This Row],[Date Added / Modified]],"m/d/yyy"),"")</f>
        <v/>
      </c>
    </row>
    <row r="3403" spans="1:17" x14ac:dyDescent="0.3">
      <c r="A3403" s="6" t="s">
        <v>7315</v>
      </c>
      <c r="B3403" s="6" t="s">
        <v>7316</v>
      </c>
      <c r="C3403" s="6" t="s">
        <v>110</v>
      </c>
      <c r="D3403" s="6" t="s">
        <v>7317</v>
      </c>
      <c r="E3403" s="8" t="s">
        <v>63</v>
      </c>
      <c r="F3403" s="8">
        <v>0</v>
      </c>
      <c r="G3403" s="8">
        <v>3</v>
      </c>
      <c r="H3403" s="6" t="s">
        <v>344</v>
      </c>
      <c r="I3403" s="184" t="s">
        <v>11392</v>
      </c>
      <c r="J3403" s="184" t="s">
        <v>11392</v>
      </c>
      <c r="K3403" s="184" t="s">
        <v>11391</v>
      </c>
      <c r="L3403" s="8">
        <v>14</v>
      </c>
      <c r="M3403" s="116"/>
      <c r="P34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&lt;tr&gt;&lt;td&gt;63313-1000&lt;/td&gt;&lt;td&gt;Rumble strip, shoulder&lt;/td&gt;&lt;td&gt;m&lt;/td&gt;&lt;td&gt;RUMBLE STRIP, SHOULDER&lt;/td&gt;&lt;td&gt;LNFT&lt;/td&gt;&lt;td&gt;0&lt;/td&gt;&lt;td&gt;3&lt;/td&gt;&lt;td&gt;N&lt;/td&gt;&lt;td&gt; &lt;/td&gt;&lt;td&gt;&lt;/td&gt;&lt;/tr&gt;</v>
      </c>
      <c r="Q3403" s="106" t="str">
        <f>IF(PayItems[[#This Row],[Date Added / Modified]]&gt;0,TEXT(PayItems[[#This Row],[Date Added / Modified]],"m/d/yyy"),"")</f>
        <v/>
      </c>
    </row>
    <row r="3404" spans="1:17" x14ac:dyDescent="0.3">
      <c r="A3404" s="6" t="s">
        <v>7318</v>
      </c>
      <c r="B3404" s="6" t="s">
        <v>7313</v>
      </c>
      <c r="C3404" s="6" t="s">
        <v>5</v>
      </c>
      <c r="D3404" s="6" t="s">
        <v>7314</v>
      </c>
      <c r="E3404" s="8" t="s">
        <v>58</v>
      </c>
      <c r="F3404" s="8">
        <v>1</v>
      </c>
      <c r="G3404" s="8">
        <v>3</v>
      </c>
      <c r="H3404" s="6" t="s">
        <v>344</v>
      </c>
      <c r="I3404" s="184" t="s">
        <v>11392</v>
      </c>
      <c r="J3404" s="184" t="s">
        <v>11392</v>
      </c>
      <c r="K3404" s="184" t="s">
        <v>11391</v>
      </c>
      <c r="L3404" s="8">
        <v>14</v>
      </c>
      <c r="M3404" s="116"/>
      <c r="P34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&lt;tr&gt;&lt;td&gt;63314-0000&lt;/td&gt;&lt;td&gt;Rumble strip&lt;/td&gt;&lt;td&gt;km&lt;/td&gt;&lt;td&gt;RUMBLE STRIP&lt;/td&gt;&lt;td&gt;MILE&lt;/td&gt;&lt;td&gt;1&lt;/td&gt;&lt;td&gt;3&lt;/td&gt;&lt;td&gt;N&lt;/td&gt;&lt;td&gt; &lt;/td&gt;&lt;td&gt;&lt;/td&gt;&lt;/tr&gt;</v>
      </c>
      <c r="Q3404" s="106" t="str">
        <f>IF(PayItems[[#This Row],[Date Added / Modified]]&gt;0,TEXT(PayItems[[#This Row],[Date Added / Modified]],"m/d/yyy"),"")</f>
        <v/>
      </c>
    </row>
    <row r="3405" spans="1:17" x14ac:dyDescent="0.3">
      <c r="A3405" s="6" t="s">
        <v>7319</v>
      </c>
      <c r="B3405" s="6" t="s">
        <v>7316</v>
      </c>
      <c r="C3405" s="6" t="s">
        <v>5</v>
      </c>
      <c r="D3405" s="6" t="s">
        <v>7317</v>
      </c>
      <c r="E3405" s="8" t="s">
        <v>58</v>
      </c>
      <c r="F3405" s="8">
        <v>1</v>
      </c>
      <c r="G3405" s="8">
        <v>3</v>
      </c>
      <c r="H3405" s="6" t="s">
        <v>344</v>
      </c>
      <c r="I3405" s="184" t="s">
        <v>11392</v>
      </c>
      <c r="J3405" s="184" t="s">
        <v>11392</v>
      </c>
      <c r="K3405" s="184" t="s">
        <v>11391</v>
      </c>
      <c r="L3405" s="8">
        <v>14</v>
      </c>
      <c r="M3405" s="116"/>
      <c r="P34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&lt;tr&gt;&lt;td&gt;63314-1000&lt;/td&gt;&lt;td&gt;Rumble strip, shoulder&lt;/td&gt;&lt;td&gt;km&lt;/td&gt;&lt;td&gt;RUMBLE STRIP, SHOULDER&lt;/td&gt;&lt;td&gt;MILE&lt;/td&gt;&lt;td&gt;1&lt;/td&gt;&lt;td&gt;3&lt;/td&gt;&lt;td&gt;N&lt;/td&gt;&lt;td&gt; &lt;/td&gt;&lt;td&gt;&lt;/td&gt;&lt;/tr&gt;</v>
      </c>
      <c r="Q3405" s="106" t="str">
        <f>IF(PayItems[[#This Row],[Date Added / Modified]]&gt;0,TEXT(PayItems[[#This Row],[Date Added / Modified]],"m/d/yyy"),"")</f>
        <v/>
      </c>
    </row>
    <row r="3406" spans="1:17" x14ac:dyDescent="0.3">
      <c r="A3406" s="6" t="s">
        <v>7320</v>
      </c>
      <c r="B3406" s="6" t="s">
        <v>7313</v>
      </c>
      <c r="C3406" s="6" t="s">
        <v>109</v>
      </c>
      <c r="D3406" s="6" t="s">
        <v>7314</v>
      </c>
      <c r="E3406" s="8" t="s">
        <v>62</v>
      </c>
      <c r="F3406" s="8">
        <v>0</v>
      </c>
      <c r="G3406" s="8">
        <v>3</v>
      </c>
      <c r="H3406" s="6" t="s">
        <v>344</v>
      </c>
      <c r="I3406" s="184" t="s">
        <v>11392</v>
      </c>
      <c r="J3406" s="184" t="s">
        <v>11392</v>
      </c>
      <c r="K3406" s="184" t="s">
        <v>11391</v>
      </c>
      <c r="L3406" s="8">
        <v>14</v>
      </c>
      <c r="M3406" s="116"/>
      <c r="P34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&lt;tr&gt;&lt;td&gt;63315-0000&lt;/td&gt;&lt;td&gt;Rumble strip&lt;/td&gt;&lt;td&gt;m2&lt;/td&gt;&lt;td&gt;RUMBLE STRIP&lt;/td&gt;&lt;td&gt;SQYD&lt;/td&gt;&lt;td&gt;0&lt;/td&gt;&lt;td&gt;3&lt;/td&gt;&lt;td&gt;N&lt;/td&gt;&lt;td&gt; &lt;/td&gt;&lt;td&gt;&lt;/td&gt;&lt;/tr&gt;</v>
      </c>
      <c r="Q3406" s="106" t="str">
        <f>IF(PayItems[[#This Row],[Date Added / Modified]]&gt;0,TEXT(PayItems[[#This Row],[Date Added / Modified]],"m/d/yyy"),"")</f>
        <v/>
      </c>
    </row>
    <row r="3407" spans="1:17" x14ac:dyDescent="0.3">
      <c r="A3407" s="6" t="s">
        <v>7321</v>
      </c>
      <c r="B3407" s="6" t="s">
        <v>7322</v>
      </c>
      <c r="C3407" s="6" t="s">
        <v>6</v>
      </c>
      <c r="D3407" s="6" t="s">
        <v>7323</v>
      </c>
      <c r="E3407" s="8" t="s">
        <v>59</v>
      </c>
      <c r="F3407" s="8">
        <v>0</v>
      </c>
      <c r="G3407" s="8">
        <v>3</v>
      </c>
      <c r="H3407" s="6" t="s">
        <v>344</v>
      </c>
      <c r="I3407" s="184" t="s">
        <v>11392</v>
      </c>
      <c r="J3407" s="184" t="s">
        <v>11392</v>
      </c>
      <c r="K3407" s="184" t="s">
        <v>11391</v>
      </c>
      <c r="L3407" s="8">
        <v>14</v>
      </c>
      <c r="M3407" s="116"/>
      <c r="P34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&lt;tr&gt;&lt;td&gt;63316-1000&lt;/td&gt;&lt;td&gt;Remove and reset sign&lt;/td&gt;&lt;td&gt;Each&lt;/td&gt;&lt;td&gt;REMOVE AND RESET SIGN&lt;/td&gt;&lt;td&gt;EACH&lt;/td&gt;&lt;td&gt;0&lt;/td&gt;&lt;td&gt;3&lt;/td&gt;&lt;td&gt;N&lt;/td&gt;&lt;td&gt; &lt;/td&gt;&lt;td&gt;&lt;/td&gt;&lt;/tr&gt;</v>
      </c>
      <c r="Q3407" s="106" t="str">
        <f>IF(PayItems[[#This Row],[Date Added / Modified]]&gt;0,TEXT(PayItems[[#This Row],[Date Added / Modified]],"m/d/yyy"),"")</f>
        <v/>
      </c>
    </row>
    <row r="3408" spans="1:17" x14ac:dyDescent="0.3">
      <c r="A3408" s="6" t="s">
        <v>7324</v>
      </c>
      <c r="B3408" s="6" t="s">
        <v>7325</v>
      </c>
      <c r="C3408" s="6" t="s">
        <v>6</v>
      </c>
      <c r="D3408" s="6" t="s">
        <v>7326</v>
      </c>
      <c r="E3408" s="8" t="s">
        <v>59</v>
      </c>
      <c r="F3408" s="8">
        <v>0</v>
      </c>
      <c r="G3408" s="8">
        <v>3</v>
      </c>
      <c r="H3408" s="6" t="s">
        <v>344</v>
      </c>
      <c r="I3408" s="184" t="s">
        <v>11392</v>
      </c>
      <c r="J3408" s="184" t="s">
        <v>11392</v>
      </c>
      <c r="K3408" s="184" t="s">
        <v>11391</v>
      </c>
      <c r="L3408" s="8">
        <v>14</v>
      </c>
      <c r="M3408" s="116"/>
      <c r="P34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&lt;tr&gt;&lt;td&gt;63316-2000&lt;/td&gt;&lt;td&gt;Remove and reset delineator&lt;/td&gt;&lt;td&gt;Each&lt;/td&gt;&lt;td&gt;REMOVE AND RESET DELINEATOR&lt;/td&gt;&lt;td&gt;EACH&lt;/td&gt;&lt;td&gt;0&lt;/td&gt;&lt;td&gt;3&lt;/td&gt;&lt;td&gt;N&lt;/td&gt;&lt;td&gt; &lt;/td&gt;&lt;td&gt;&lt;/td&gt;&lt;/tr&gt;</v>
      </c>
      <c r="Q3408" s="106" t="str">
        <f>IF(PayItems[[#This Row],[Date Added / Modified]]&gt;0,TEXT(PayItems[[#This Row],[Date Added / Modified]],"m/d/yyy"),"")</f>
        <v/>
      </c>
    </row>
    <row r="3409" spans="1:17" x14ac:dyDescent="0.3">
      <c r="A3409" s="6" t="s">
        <v>7327</v>
      </c>
      <c r="B3409" s="6" t="s">
        <v>7328</v>
      </c>
      <c r="C3409" s="6" t="s">
        <v>6</v>
      </c>
      <c r="D3409" s="6" t="s">
        <v>7329</v>
      </c>
      <c r="E3409" s="8" t="s">
        <v>59</v>
      </c>
      <c r="F3409" s="8">
        <v>0</v>
      </c>
      <c r="G3409" s="8">
        <v>3</v>
      </c>
      <c r="H3409" s="6" t="s">
        <v>344</v>
      </c>
      <c r="I3409" s="184" t="s">
        <v>11392</v>
      </c>
      <c r="J3409" s="184" t="s">
        <v>11392</v>
      </c>
      <c r="K3409" s="184" t="s">
        <v>11391</v>
      </c>
      <c r="L3409" s="8">
        <v>14</v>
      </c>
      <c r="M3409" s="116"/>
      <c r="P34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&lt;tr&gt;&lt;td&gt;63316-3000&lt;/td&gt;&lt;td&gt;Remove and reset object marker&lt;/td&gt;&lt;td&gt;Each&lt;/td&gt;&lt;td&gt;REMOVE AND RESET OBJECT MARKER&lt;/td&gt;&lt;td&gt;EACH&lt;/td&gt;&lt;td&gt;0&lt;/td&gt;&lt;td&gt;3&lt;/td&gt;&lt;td&gt;N&lt;/td&gt;&lt;td&gt; &lt;/td&gt;&lt;td&gt;&lt;/td&gt;&lt;/tr&gt;</v>
      </c>
      <c r="Q3409" s="106" t="str">
        <f>IF(PayItems[[#This Row],[Date Added / Modified]]&gt;0,TEXT(PayItems[[#This Row],[Date Added / Modified]],"m/d/yyy"),"")</f>
        <v/>
      </c>
    </row>
    <row r="3410" spans="1:17" x14ac:dyDescent="0.3">
      <c r="A3410" s="6" t="s">
        <v>7330</v>
      </c>
      <c r="B3410" s="6" t="s">
        <v>7322</v>
      </c>
      <c r="C3410" s="6" t="s">
        <v>109</v>
      </c>
      <c r="D3410" s="6" t="s">
        <v>7323</v>
      </c>
      <c r="E3410" s="8" t="s">
        <v>62</v>
      </c>
      <c r="F3410" s="8">
        <v>0</v>
      </c>
      <c r="G3410" s="8">
        <v>3</v>
      </c>
      <c r="H3410" s="6" t="s">
        <v>344</v>
      </c>
      <c r="I3410" s="184" t="s">
        <v>11392</v>
      </c>
      <c r="J3410" s="184" t="s">
        <v>11392</v>
      </c>
      <c r="K3410" s="184" t="s">
        <v>11391</v>
      </c>
      <c r="L3410" s="8">
        <v>14</v>
      </c>
      <c r="M3410" s="116"/>
      <c r="P34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&lt;tr&gt;&lt;td&gt;63317-1000&lt;/td&gt;&lt;td&gt;Remove and reset sign&lt;/td&gt;&lt;td&gt;m2&lt;/td&gt;&lt;td&gt;REMOVE AND RESET SIGN&lt;/td&gt;&lt;td&gt;SQYD&lt;/td&gt;&lt;td&gt;0&lt;/td&gt;&lt;td&gt;3&lt;/td&gt;&lt;td&gt;N&lt;/td&gt;&lt;td&gt; &lt;/td&gt;&lt;td&gt;&lt;/td&gt;&lt;/tr&gt;</v>
      </c>
      <c r="Q3410" s="106" t="str">
        <f>IF(PayItems[[#This Row],[Date Added / Modified]]&gt;0,TEXT(PayItems[[#This Row],[Date Added / Modified]],"m/d/yyy"),"")</f>
        <v/>
      </c>
    </row>
    <row r="3411" spans="1:17" x14ac:dyDescent="0.3">
      <c r="A3411" s="6" t="s">
        <v>7331</v>
      </c>
      <c r="B3411" s="6" t="s">
        <v>9951</v>
      </c>
      <c r="C3411" s="6" t="s">
        <v>6</v>
      </c>
      <c r="D3411" s="6" t="s">
        <v>9952</v>
      </c>
      <c r="E3411" s="8" t="s">
        <v>59</v>
      </c>
      <c r="F3411" s="8">
        <v>0</v>
      </c>
      <c r="G3411" s="8">
        <v>3</v>
      </c>
      <c r="H3411" s="6" t="s">
        <v>344</v>
      </c>
      <c r="I3411" s="184" t="s">
        <v>11392</v>
      </c>
      <c r="J3411" s="184" t="s">
        <v>11392</v>
      </c>
      <c r="K3411" s="184" t="s">
        <v>11391</v>
      </c>
      <c r="L3411" s="8">
        <v>14</v>
      </c>
      <c r="M3411" s="116"/>
      <c r="P34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&lt;tr&gt;&lt;td&gt;63318-1000&lt;/td&gt;&lt;td&gt;Snow pole holder&lt;/td&gt;&lt;td&gt;Each&lt;/td&gt;&lt;td&gt;SNOW POLE HOLDER&lt;/td&gt;&lt;td&gt;EACH&lt;/td&gt;&lt;td&gt;0&lt;/td&gt;&lt;td&gt;3&lt;/td&gt;&lt;td&gt;N&lt;/td&gt;&lt;td&gt; &lt;/td&gt;&lt;td&gt;&lt;/td&gt;&lt;/tr&gt;</v>
      </c>
      <c r="Q3411" s="106" t="str">
        <f>IF(PayItems[[#This Row],[Date Added / Modified]]&gt;0,TEXT(PayItems[[#This Row],[Date Added / Modified]],"m/d/yyy"),"")</f>
        <v/>
      </c>
    </row>
    <row r="3412" spans="1:17" x14ac:dyDescent="0.3">
      <c r="A3412" s="6" t="s">
        <v>7333</v>
      </c>
      <c r="B3412" s="6" t="s">
        <v>7334</v>
      </c>
      <c r="C3412" s="6" t="s">
        <v>6</v>
      </c>
      <c r="D3412" s="6" t="s">
        <v>7335</v>
      </c>
      <c r="E3412" s="8" t="s">
        <v>59</v>
      </c>
      <c r="F3412" s="8">
        <v>0</v>
      </c>
      <c r="G3412" s="8">
        <v>3</v>
      </c>
      <c r="H3412" s="6" t="s">
        <v>344</v>
      </c>
      <c r="I3412" s="184" t="s">
        <v>11392</v>
      </c>
      <c r="J3412" s="184" t="s">
        <v>11392</v>
      </c>
      <c r="K3412" s="184" t="s">
        <v>11391</v>
      </c>
      <c r="L3412" s="8">
        <v>14</v>
      </c>
      <c r="M3412" s="116"/>
      <c r="P34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&lt;tr&gt;&lt;td&gt;63319-0000&lt;/td&gt;&lt;td&gt;Post sleeve&lt;/td&gt;&lt;td&gt;Each&lt;/td&gt;&lt;td&gt;POST SLEEVE&lt;/td&gt;&lt;td&gt;EACH&lt;/td&gt;&lt;td&gt;0&lt;/td&gt;&lt;td&gt;3&lt;/td&gt;&lt;td&gt;N&lt;/td&gt;&lt;td&gt; &lt;/td&gt;&lt;td&gt;&lt;/td&gt;&lt;/tr&gt;</v>
      </c>
      <c r="Q3412" s="106" t="str">
        <f>IF(PayItems[[#This Row],[Date Added / Modified]]&gt;0,TEXT(PayItems[[#This Row],[Date Added / Modified]],"m/d/yyy"),"")</f>
        <v/>
      </c>
    </row>
    <row r="3413" spans="1:17" x14ac:dyDescent="0.3">
      <c r="A3413" s="6" t="s">
        <v>7336</v>
      </c>
      <c r="B3413" s="6" t="s">
        <v>7337</v>
      </c>
      <c r="C3413" s="6" t="s">
        <v>6</v>
      </c>
      <c r="D3413" s="6" t="s">
        <v>7338</v>
      </c>
      <c r="E3413" s="8" t="s">
        <v>59</v>
      </c>
      <c r="F3413" s="8">
        <v>0</v>
      </c>
      <c r="G3413" s="8">
        <v>3</v>
      </c>
      <c r="H3413" s="6" t="s">
        <v>344</v>
      </c>
      <c r="I3413" s="184" t="s">
        <v>11392</v>
      </c>
      <c r="J3413" s="184" t="s">
        <v>11392</v>
      </c>
      <c r="K3413" s="184" t="s">
        <v>11391</v>
      </c>
      <c r="L3413" s="8">
        <v>14</v>
      </c>
      <c r="M3413" s="116"/>
      <c r="P34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&lt;tr&gt;&lt;td&gt;63320-0000&lt;/td&gt;&lt;td&gt;Speed cushion&lt;/td&gt;&lt;td&gt;Each&lt;/td&gt;&lt;td&gt;SPEED CUSHION&lt;/td&gt;&lt;td&gt;EACH&lt;/td&gt;&lt;td&gt;0&lt;/td&gt;&lt;td&gt;3&lt;/td&gt;&lt;td&gt;N&lt;/td&gt;&lt;td&gt; &lt;/td&gt;&lt;td&gt;&lt;/td&gt;&lt;/tr&gt;</v>
      </c>
      <c r="Q3413" s="106" t="str">
        <f>IF(PayItems[[#This Row],[Date Added / Modified]]&gt;0,TEXT(PayItems[[#This Row],[Date Added / Modified]],"m/d/yyy"),"")</f>
        <v/>
      </c>
    </row>
    <row r="3414" spans="1:17" x14ac:dyDescent="0.3">
      <c r="A3414" s="106" t="s">
        <v>10932</v>
      </c>
      <c r="B3414" s="106" t="s">
        <v>10933</v>
      </c>
      <c r="C3414" s="88" t="s">
        <v>110</v>
      </c>
      <c r="D3414" s="106" t="s">
        <v>10934</v>
      </c>
      <c r="E3414" s="104" t="s">
        <v>63</v>
      </c>
      <c r="F3414" s="104">
        <v>0</v>
      </c>
      <c r="G3414" s="104">
        <v>3</v>
      </c>
      <c r="H3414" s="88" t="s">
        <v>344</v>
      </c>
      <c r="I3414" s="184" t="s">
        <v>11392</v>
      </c>
      <c r="J3414" s="184" t="s">
        <v>11392</v>
      </c>
      <c r="K3414" s="184" t="s">
        <v>11391</v>
      </c>
      <c r="L3414" s="104">
        <v>14</v>
      </c>
      <c r="M3414" s="116">
        <v>42991</v>
      </c>
      <c r="N3414" s="106" t="s">
        <v>9977</v>
      </c>
      <c r="O3414" s="88"/>
      <c r="P34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&lt;tr&gt;&lt;td&gt;63325-0000&lt;/td&gt;&lt;td&gt;Mumble strip&lt;/td&gt;&lt;td&gt;m&lt;/td&gt;&lt;td&gt;MUMBLE STRIP&lt;/td&gt;&lt;td&gt;LNFT&lt;/td&gt;&lt;td&gt;0&lt;/td&gt;&lt;td&gt;3&lt;/td&gt;&lt;td&gt;N&lt;/td&gt;&lt;td&gt;9/13/2017&lt;/td&gt;&lt;td&gt;&lt;/td&gt;&lt;/tr&gt;</v>
      </c>
      <c r="Q3414" s="106" t="str">
        <f>IF(PayItems[[#This Row],[Date Added / Modified]]&gt;0,TEXT(PayItems[[#This Row],[Date Added / Modified]],"m/d/yyy"),"")</f>
        <v>9/13/2017</v>
      </c>
    </row>
    <row r="3415" spans="1:17" x14ac:dyDescent="0.3">
      <c r="A3415" s="106" t="s">
        <v>10930</v>
      </c>
      <c r="B3415" s="106" t="s">
        <v>10927</v>
      </c>
      <c r="C3415" s="88" t="s">
        <v>110</v>
      </c>
      <c r="D3415" s="106" t="s">
        <v>10928</v>
      </c>
      <c r="E3415" s="104" t="s">
        <v>63</v>
      </c>
      <c r="F3415" s="104">
        <v>0</v>
      </c>
      <c r="G3415" s="104">
        <v>3</v>
      </c>
      <c r="H3415" s="88" t="s">
        <v>344</v>
      </c>
      <c r="I3415" s="184" t="s">
        <v>11392</v>
      </c>
      <c r="J3415" s="184" t="s">
        <v>11392</v>
      </c>
      <c r="K3415" s="184" t="s">
        <v>11391</v>
      </c>
      <c r="L3415" s="104">
        <v>14</v>
      </c>
      <c r="M3415" s="116">
        <v>42975</v>
      </c>
      <c r="N3415" s="106" t="s">
        <v>9962</v>
      </c>
      <c r="O3415" s="88"/>
      <c r="P34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&lt;tr&gt;&lt;td&gt;63325-1000&lt;/td&gt;&lt;td&gt;Mumble strip, shoulder&lt;/td&gt;&lt;td&gt;m&lt;/td&gt;&lt;td&gt;MUMBLE STRIP, SHOULDER&lt;/td&gt;&lt;td&gt;LNFT&lt;/td&gt;&lt;td&gt;0&lt;/td&gt;&lt;td&gt;3&lt;/td&gt;&lt;td&gt;N&lt;/td&gt;&lt;td&gt;8/28/2017&lt;/td&gt;&lt;td&gt;&lt;/td&gt;&lt;/tr&gt;</v>
      </c>
      <c r="Q3415" s="106" t="str">
        <f>IF(PayItems[[#This Row],[Date Added / Modified]]&gt;0,TEXT(PayItems[[#This Row],[Date Added / Modified]],"m/d/yyy"),"")</f>
        <v>8/28/2017</v>
      </c>
    </row>
    <row r="3416" spans="1:17" x14ac:dyDescent="0.3">
      <c r="A3416" s="106" t="s">
        <v>11029</v>
      </c>
      <c r="B3416" s="106" t="s">
        <v>10933</v>
      </c>
      <c r="C3416" s="106" t="s">
        <v>5</v>
      </c>
      <c r="D3416" s="106" t="s">
        <v>10934</v>
      </c>
      <c r="E3416" s="45" t="s">
        <v>58</v>
      </c>
      <c r="F3416" s="104">
        <v>1</v>
      </c>
      <c r="G3416" s="104">
        <v>3</v>
      </c>
      <c r="H3416" s="88" t="s">
        <v>344</v>
      </c>
      <c r="I3416" s="184" t="s">
        <v>11392</v>
      </c>
      <c r="J3416" s="184" t="s">
        <v>11392</v>
      </c>
      <c r="K3416" s="184" t="s">
        <v>11391</v>
      </c>
      <c r="L3416" s="104">
        <v>14</v>
      </c>
      <c r="M3416" s="116">
        <v>43283</v>
      </c>
      <c r="N3416" s="106" t="s">
        <v>9977</v>
      </c>
      <c r="O3416" s="88"/>
      <c r="P34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&lt;tr&gt;&lt;td&gt;63326-0000&lt;/td&gt;&lt;td&gt;Mumble strip&lt;/td&gt;&lt;td&gt;km&lt;/td&gt;&lt;td&gt;MUMBLE STRIP&lt;/td&gt;&lt;td&gt;MILE&lt;/td&gt;&lt;td&gt;1&lt;/td&gt;&lt;td&gt;3&lt;/td&gt;&lt;td&gt;N&lt;/td&gt;&lt;td&gt;7/2/2018&lt;/td&gt;&lt;td&gt;&lt;/td&gt;&lt;/tr&gt;</v>
      </c>
      <c r="Q3416" s="106" t="str">
        <f>IF(PayItems[[#This Row],[Date Added / Modified]]&gt;0,TEXT(PayItems[[#This Row],[Date Added / Modified]],"m/d/yyy"),"")</f>
        <v>7/2/2018</v>
      </c>
    </row>
    <row r="3417" spans="1:17" x14ac:dyDescent="0.3">
      <c r="A3417" s="106" t="s">
        <v>11030</v>
      </c>
      <c r="B3417" s="106" t="s">
        <v>10927</v>
      </c>
      <c r="C3417" s="106" t="s">
        <v>5</v>
      </c>
      <c r="D3417" s="106" t="s">
        <v>10928</v>
      </c>
      <c r="E3417" s="45" t="s">
        <v>58</v>
      </c>
      <c r="F3417" s="104">
        <v>1</v>
      </c>
      <c r="G3417" s="104">
        <v>3</v>
      </c>
      <c r="H3417" s="88" t="s">
        <v>344</v>
      </c>
      <c r="I3417" s="184" t="s">
        <v>11392</v>
      </c>
      <c r="J3417" s="184" t="s">
        <v>11392</v>
      </c>
      <c r="K3417" s="184" t="s">
        <v>11391</v>
      </c>
      <c r="L3417" s="104">
        <v>14</v>
      </c>
      <c r="M3417" s="116">
        <v>43283</v>
      </c>
      <c r="N3417" s="106" t="s">
        <v>9977</v>
      </c>
      <c r="O3417" s="88"/>
      <c r="P34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&lt;tr&gt;&lt;td&gt;63326-1000&lt;/td&gt;&lt;td&gt;Mumble strip, shoulder&lt;/td&gt;&lt;td&gt;km&lt;/td&gt;&lt;td&gt;MUMBLE STRIP, SHOULDER&lt;/td&gt;&lt;td&gt;MILE&lt;/td&gt;&lt;td&gt;1&lt;/td&gt;&lt;td&gt;3&lt;/td&gt;&lt;td&gt;N&lt;/td&gt;&lt;td&gt;7/2/2018&lt;/td&gt;&lt;td&gt;&lt;/td&gt;&lt;/tr&gt;</v>
      </c>
      <c r="Q3417" s="106" t="str">
        <f>IF(PayItems[[#This Row],[Date Added / Modified]]&gt;0,TEXT(PayItems[[#This Row],[Date Added / Modified]],"m/d/yyy"),"")</f>
        <v>7/2/2018</v>
      </c>
    </row>
    <row r="3418" spans="1:17" s="88" customFormat="1" x14ac:dyDescent="0.3">
      <c r="A3418" s="106" t="s">
        <v>11079</v>
      </c>
      <c r="B3418" s="106" t="s">
        <v>11072</v>
      </c>
      <c r="C3418" s="106" t="s">
        <v>6</v>
      </c>
      <c r="D3418" s="106" t="s">
        <v>11080</v>
      </c>
      <c r="E3418" s="45" t="s">
        <v>59</v>
      </c>
      <c r="F3418" s="45">
        <v>0</v>
      </c>
      <c r="G3418" s="45">
        <v>3</v>
      </c>
      <c r="H3418" s="106" t="s">
        <v>344</v>
      </c>
      <c r="I3418" s="184" t="s">
        <v>11392</v>
      </c>
      <c r="J3418" s="184" t="s">
        <v>11392</v>
      </c>
      <c r="K3418" s="184" t="s">
        <v>11391</v>
      </c>
      <c r="L3418" s="45">
        <v>14</v>
      </c>
      <c r="M3418" s="116">
        <v>43543</v>
      </c>
      <c r="N3418" s="106" t="s">
        <v>9962</v>
      </c>
      <c r="O3418" s="106"/>
      <c r="P341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&lt;tr&gt;&lt;td&gt;63328-0000&lt;/td&gt;&lt;td&gt;Speed bump&lt;/td&gt;&lt;td&gt;Each&lt;/td&gt;&lt;td&gt;SPEED BUMP&lt;/td&gt;&lt;td&gt;EACH&lt;/td&gt;&lt;td&gt;0&lt;/td&gt;&lt;td&gt;3&lt;/td&gt;&lt;td&gt;N&lt;/td&gt;&lt;td&gt;3/19/2019&lt;/td&gt;&lt;td&gt;&lt;/td&gt;&lt;/tr&gt;</v>
      </c>
      <c r="Q3418" s="106" t="str">
        <f>IF(PayItems[[#This Row],[Date Added / Modified]]&gt;0,TEXT(PayItems[[#This Row],[Date Added / Modified]],"m/d/yyy"),"")</f>
        <v>3/19/2019</v>
      </c>
    </row>
    <row r="3419" spans="1:17" x14ac:dyDescent="0.3">
      <c r="A3419" s="106" t="s">
        <v>11437</v>
      </c>
      <c r="B3419" s="106" t="s">
        <v>11436</v>
      </c>
      <c r="C3419" s="106" t="s">
        <v>110</v>
      </c>
      <c r="D3419" s="106" t="s">
        <v>11438</v>
      </c>
      <c r="E3419" s="45" t="s">
        <v>63</v>
      </c>
      <c r="F3419" s="188">
        <v>0</v>
      </c>
      <c r="G3419" s="188">
        <v>3</v>
      </c>
      <c r="H3419" s="106" t="s">
        <v>344</v>
      </c>
      <c r="I3419" s="185" t="s">
        <v>11392</v>
      </c>
      <c r="J3419" s="185" t="s">
        <v>11392</v>
      </c>
      <c r="K3419" s="185" t="s">
        <v>11391</v>
      </c>
      <c r="L3419" s="188">
        <v>14</v>
      </c>
      <c r="M3419" s="116">
        <v>45355</v>
      </c>
      <c r="N3419" s="106" t="s">
        <v>9977</v>
      </c>
      <c r="O3419" s="187"/>
      <c r="P341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&lt;tr&gt;&lt;td&gt;63331-0000&lt;/td&gt;&lt;td&gt;Traffic spikes&lt;/td&gt;&lt;td&gt;m&lt;/td&gt;&lt;td&gt;TRAFFIC SPIKES&lt;/td&gt;&lt;td&gt;LNFT&lt;/td&gt;&lt;td&gt;0&lt;/td&gt;&lt;td&gt;3&lt;/td&gt;&lt;td&gt;N&lt;/td&gt;&lt;td&gt;3/4/2024&lt;/td&gt;&lt;td&gt;&lt;/td&gt;&lt;/tr&gt;</v>
      </c>
      <c r="Q3419" s="189" t="str">
        <f>IF(PayItems[[#This Row],[Date Added / Modified]]&gt;0,TEXT(PayItems[[#This Row],[Date Added / Modified]],"m/d/yyy"),"")</f>
        <v>3/4/2024</v>
      </c>
    </row>
    <row r="3420" spans="1:17" x14ac:dyDescent="0.3">
      <c r="A3420" s="6" t="s">
        <v>7339</v>
      </c>
      <c r="B3420" s="6" t="s">
        <v>7340</v>
      </c>
      <c r="C3420" s="6" t="s">
        <v>110</v>
      </c>
      <c r="D3420" s="6" t="s">
        <v>7341</v>
      </c>
      <c r="E3420" s="8" t="s">
        <v>63</v>
      </c>
      <c r="F3420" s="8">
        <v>0</v>
      </c>
      <c r="G3420" s="8">
        <v>3</v>
      </c>
      <c r="H3420" s="6" t="s">
        <v>344</v>
      </c>
      <c r="I3420" s="184" t="s">
        <v>11392</v>
      </c>
      <c r="J3420" s="184" t="s">
        <v>11392</v>
      </c>
      <c r="K3420" s="184" t="s">
        <v>11391</v>
      </c>
      <c r="L3420" s="8">
        <v>14</v>
      </c>
      <c r="M3420" s="116"/>
      <c r="P34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&lt;tr&gt;&lt;td&gt;63401-0000&lt;/td&gt;&lt;td&gt;Pavement markings&lt;/td&gt;&lt;td&gt;m&lt;/td&gt;&lt;td&gt;PAVEMENT MARKINGS&lt;/td&gt;&lt;td&gt;LNFT&lt;/td&gt;&lt;td&gt;0&lt;/td&gt;&lt;td&gt;3&lt;/td&gt;&lt;td&gt;N&lt;/td&gt;&lt;td&gt; &lt;/td&gt;&lt;td&gt;&lt;/td&gt;&lt;/tr&gt;</v>
      </c>
      <c r="Q3420" s="106" t="str">
        <f>IF(PayItems[[#This Row],[Date Added / Modified]]&gt;0,TEXT(PayItems[[#This Row],[Date Added / Modified]],"m/d/yyy"),"")</f>
        <v/>
      </c>
    </row>
    <row r="3421" spans="1:17" x14ac:dyDescent="0.3">
      <c r="A3421" s="6" t="s">
        <v>7342</v>
      </c>
      <c r="B3421" s="6" t="s">
        <v>7343</v>
      </c>
      <c r="C3421" s="6" t="s">
        <v>110</v>
      </c>
      <c r="D3421" s="6" t="s">
        <v>7344</v>
      </c>
      <c r="E3421" s="8" t="s">
        <v>63</v>
      </c>
      <c r="F3421" s="8">
        <v>0</v>
      </c>
      <c r="G3421" s="8">
        <v>3</v>
      </c>
      <c r="H3421" s="6" t="s">
        <v>344</v>
      </c>
      <c r="I3421" s="184" t="s">
        <v>11392</v>
      </c>
      <c r="J3421" s="184" t="s">
        <v>11392</v>
      </c>
      <c r="K3421" s="184" t="s">
        <v>11391</v>
      </c>
      <c r="L3421" s="8">
        <v>14</v>
      </c>
      <c r="M3421" s="116"/>
      <c r="P34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&lt;tr&gt;&lt;td&gt;63401-0100&lt;/td&gt;&lt;td&gt;Pavement markings, type A, solid&lt;/td&gt;&lt;td&gt;m&lt;/td&gt;&lt;td&gt;PAVEMENT MARKINGS, TYPE A, SOLID&lt;/td&gt;&lt;td&gt;LNFT&lt;/td&gt;&lt;td&gt;0&lt;/td&gt;&lt;td&gt;3&lt;/td&gt;&lt;td&gt;N&lt;/td&gt;&lt;td&gt; &lt;/td&gt;&lt;td&gt;&lt;/td&gt;&lt;/tr&gt;</v>
      </c>
      <c r="Q3421" s="106" t="str">
        <f>IF(PayItems[[#This Row],[Date Added / Modified]]&gt;0,TEXT(PayItems[[#This Row],[Date Added / Modified]],"m/d/yyy"),"")</f>
        <v/>
      </c>
    </row>
    <row r="3422" spans="1:17" s="88" customFormat="1" x14ac:dyDescent="0.3">
      <c r="A3422" s="6" t="s">
        <v>7345</v>
      </c>
      <c r="B3422" s="6" t="s">
        <v>7346</v>
      </c>
      <c r="C3422" s="6" t="s">
        <v>110</v>
      </c>
      <c r="D3422" s="6" t="s">
        <v>7347</v>
      </c>
      <c r="E3422" s="8" t="s">
        <v>63</v>
      </c>
      <c r="F3422" s="8">
        <v>0</v>
      </c>
      <c r="G3422" s="8">
        <v>3</v>
      </c>
      <c r="H3422" s="6" t="s">
        <v>344</v>
      </c>
      <c r="I3422" s="184" t="s">
        <v>11392</v>
      </c>
      <c r="J3422" s="184" t="s">
        <v>11392</v>
      </c>
      <c r="K3422" s="184" t="s">
        <v>11391</v>
      </c>
      <c r="L3422" s="8">
        <v>14</v>
      </c>
      <c r="M3422" s="116"/>
      <c r="N3422" s="6"/>
      <c r="O3422" s="6"/>
      <c r="P34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&lt;tr&gt;&lt;td&gt;63401-0200&lt;/td&gt;&lt;td&gt;Pavement markings, type A, broken&lt;/td&gt;&lt;td&gt;m&lt;/td&gt;&lt;td&gt;PAVEMENT MARKINGS, TYPE A, BROKEN&lt;/td&gt;&lt;td&gt;LNFT&lt;/td&gt;&lt;td&gt;0&lt;/td&gt;&lt;td&gt;3&lt;/td&gt;&lt;td&gt;N&lt;/td&gt;&lt;td&gt; &lt;/td&gt;&lt;td&gt;&lt;/td&gt;&lt;/tr&gt;</v>
      </c>
      <c r="Q3422" s="106" t="str">
        <f>IF(PayItems[[#This Row],[Date Added / Modified]]&gt;0,TEXT(PayItems[[#This Row],[Date Added / Modified]],"m/d/yyy"),"")</f>
        <v/>
      </c>
    </row>
    <row r="3423" spans="1:17" x14ac:dyDescent="0.3">
      <c r="A3423" s="6" t="s">
        <v>7348</v>
      </c>
      <c r="B3423" s="6" t="s">
        <v>7349</v>
      </c>
      <c r="C3423" s="6" t="s">
        <v>110</v>
      </c>
      <c r="D3423" s="6" t="s">
        <v>7350</v>
      </c>
      <c r="E3423" s="8" t="s">
        <v>63</v>
      </c>
      <c r="F3423" s="8">
        <v>0</v>
      </c>
      <c r="G3423" s="8">
        <v>3</v>
      </c>
      <c r="H3423" s="6" t="s">
        <v>344</v>
      </c>
      <c r="I3423" s="184" t="s">
        <v>11392</v>
      </c>
      <c r="J3423" s="184" t="s">
        <v>11392</v>
      </c>
      <c r="K3423" s="184" t="s">
        <v>11391</v>
      </c>
      <c r="L3423" s="8">
        <v>14</v>
      </c>
      <c r="M3423" s="116"/>
      <c r="P34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&lt;tr&gt;&lt;td&gt;63401-0300&lt;/td&gt;&lt;td&gt;Pavement markings, type B, solid&lt;/td&gt;&lt;td&gt;m&lt;/td&gt;&lt;td&gt;PAVEMENT MARKINGS, TYPE B, SOLID&lt;/td&gt;&lt;td&gt;LNFT&lt;/td&gt;&lt;td&gt;0&lt;/td&gt;&lt;td&gt;3&lt;/td&gt;&lt;td&gt;N&lt;/td&gt;&lt;td&gt; &lt;/td&gt;&lt;td&gt;&lt;/td&gt;&lt;/tr&gt;</v>
      </c>
      <c r="Q3423" s="106" t="str">
        <f>IF(PayItems[[#This Row],[Date Added / Modified]]&gt;0,TEXT(PayItems[[#This Row],[Date Added / Modified]],"m/d/yyy"),"")</f>
        <v/>
      </c>
    </row>
    <row r="3424" spans="1:17" x14ac:dyDescent="0.3">
      <c r="A3424" s="6" t="s">
        <v>7351</v>
      </c>
      <c r="B3424" s="6" t="s">
        <v>7352</v>
      </c>
      <c r="C3424" s="6" t="s">
        <v>110</v>
      </c>
      <c r="D3424" s="6" t="s">
        <v>7353</v>
      </c>
      <c r="E3424" s="8" t="s">
        <v>63</v>
      </c>
      <c r="F3424" s="8">
        <v>0</v>
      </c>
      <c r="G3424" s="8">
        <v>3</v>
      </c>
      <c r="H3424" s="6" t="s">
        <v>344</v>
      </c>
      <c r="I3424" s="184" t="s">
        <v>11392</v>
      </c>
      <c r="J3424" s="184" t="s">
        <v>11392</v>
      </c>
      <c r="K3424" s="184" t="s">
        <v>11391</v>
      </c>
      <c r="L3424" s="8">
        <v>14</v>
      </c>
      <c r="M3424" s="116"/>
      <c r="P34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&lt;tr&gt;&lt;td&gt;63401-0400&lt;/td&gt;&lt;td&gt;Pavement markings, type B, broken&lt;/td&gt;&lt;td&gt;m&lt;/td&gt;&lt;td&gt;PAVEMENT MARKINGS, TYPE B, BROKEN&lt;/td&gt;&lt;td&gt;LNFT&lt;/td&gt;&lt;td&gt;0&lt;/td&gt;&lt;td&gt;3&lt;/td&gt;&lt;td&gt;N&lt;/td&gt;&lt;td&gt; &lt;/td&gt;&lt;td&gt;&lt;/td&gt;&lt;/tr&gt;</v>
      </c>
      <c r="Q3424" s="106" t="str">
        <f>IF(PayItems[[#This Row],[Date Added / Modified]]&gt;0,TEXT(PayItems[[#This Row],[Date Added / Modified]],"m/d/yyy"),"")</f>
        <v/>
      </c>
    </row>
    <row r="3425" spans="1:17" x14ac:dyDescent="0.3">
      <c r="A3425" s="6" t="s">
        <v>7354</v>
      </c>
      <c r="B3425" s="6" t="s">
        <v>7355</v>
      </c>
      <c r="C3425" s="6" t="s">
        <v>110</v>
      </c>
      <c r="D3425" s="6" t="s">
        <v>7356</v>
      </c>
      <c r="E3425" s="8" t="s">
        <v>63</v>
      </c>
      <c r="F3425" s="8">
        <v>0</v>
      </c>
      <c r="G3425" s="8">
        <v>3</v>
      </c>
      <c r="H3425" s="6" t="s">
        <v>344</v>
      </c>
      <c r="I3425" s="184" t="s">
        <v>11392</v>
      </c>
      <c r="J3425" s="184" t="s">
        <v>11392</v>
      </c>
      <c r="K3425" s="184" t="s">
        <v>11391</v>
      </c>
      <c r="L3425" s="8">
        <v>14</v>
      </c>
      <c r="M3425" s="116"/>
      <c r="P34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&lt;tr&gt;&lt;td&gt;63401-0450&lt;/td&gt;&lt;td&gt;Pavement markings, type B, dotted&lt;/td&gt;&lt;td&gt;m&lt;/td&gt;&lt;td&gt;PAVEMENT MARKINGS, TYPE B, DOTTED&lt;/td&gt;&lt;td&gt;LNFT&lt;/td&gt;&lt;td&gt;0&lt;/td&gt;&lt;td&gt;3&lt;/td&gt;&lt;td&gt;N&lt;/td&gt;&lt;td&gt; &lt;/td&gt;&lt;td&gt;&lt;/td&gt;&lt;/tr&gt;</v>
      </c>
      <c r="Q3425" s="106" t="str">
        <f>IF(PayItems[[#This Row],[Date Added / Modified]]&gt;0,TEXT(PayItems[[#This Row],[Date Added / Modified]],"m/d/yyy"),"")</f>
        <v/>
      </c>
    </row>
    <row r="3426" spans="1:17" x14ac:dyDescent="0.3">
      <c r="A3426" s="6" t="s">
        <v>7357</v>
      </c>
      <c r="B3426" s="6" t="s">
        <v>7358</v>
      </c>
      <c r="C3426" s="6" t="s">
        <v>110</v>
      </c>
      <c r="D3426" s="6" t="s">
        <v>7359</v>
      </c>
      <c r="E3426" s="8" t="s">
        <v>63</v>
      </c>
      <c r="F3426" s="8">
        <v>0</v>
      </c>
      <c r="G3426" s="8">
        <v>3</v>
      </c>
      <c r="H3426" s="6" t="s">
        <v>344</v>
      </c>
      <c r="I3426" s="184" t="s">
        <v>11392</v>
      </c>
      <c r="J3426" s="184" t="s">
        <v>11392</v>
      </c>
      <c r="K3426" s="184" t="s">
        <v>11391</v>
      </c>
      <c r="L3426" s="8">
        <v>14</v>
      </c>
      <c r="M3426" s="116"/>
      <c r="P34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&lt;tr&gt;&lt;td&gt;63401-0500&lt;/td&gt;&lt;td&gt;Pavement markings, type C, solid&lt;/td&gt;&lt;td&gt;m&lt;/td&gt;&lt;td&gt;PAVEMENT MARKINGS, TYPE C, SOLID&lt;/td&gt;&lt;td&gt;LNFT&lt;/td&gt;&lt;td&gt;0&lt;/td&gt;&lt;td&gt;3&lt;/td&gt;&lt;td&gt;N&lt;/td&gt;&lt;td&gt; &lt;/td&gt;&lt;td&gt;&lt;/td&gt;&lt;/tr&gt;</v>
      </c>
      <c r="Q3426" s="106" t="str">
        <f>IF(PayItems[[#This Row],[Date Added / Modified]]&gt;0,TEXT(PayItems[[#This Row],[Date Added / Modified]],"m/d/yyy"),"")</f>
        <v/>
      </c>
    </row>
    <row r="3427" spans="1:17" x14ac:dyDescent="0.3">
      <c r="A3427" s="6" t="s">
        <v>7360</v>
      </c>
      <c r="B3427" s="6" t="s">
        <v>7361</v>
      </c>
      <c r="C3427" s="6" t="s">
        <v>110</v>
      </c>
      <c r="D3427" s="6" t="s">
        <v>7362</v>
      </c>
      <c r="E3427" s="8" t="s">
        <v>63</v>
      </c>
      <c r="F3427" s="8">
        <v>0</v>
      </c>
      <c r="G3427" s="8">
        <v>3</v>
      </c>
      <c r="H3427" s="6" t="s">
        <v>344</v>
      </c>
      <c r="I3427" s="184" t="s">
        <v>11392</v>
      </c>
      <c r="J3427" s="184" t="s">
        <v>11392</v>
      </c>
      <c r="K3427" s="184" t="s">
        <v>11391</v>
      </c>
      <c r="L3427" s="8">
        <v>14</v>
      </c>
      <c r="M3427" s="116"/>
      <c r="P34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&lt;tr&gt;&lt;td&gt;63401-0600&lt;/td&gt;&lt;td&gt;Pavement markings, type C, broken&lt;/td&gt;&lt;td&gt;m&lt;/td&gt;&lt;td&gt;PAVEMENT MARKINGS, TYPE C, BROKEN&lt;/td&gt;&lt;td&gt;LNFT&lt;/td&gt;&lt;td&gt;0&lt;/td&gt;&lt;td&gt;3&lt;/td&gt;&lt;td&gt;N&lt;/td&gt;&lt;td&gt; &lt;/td&gt;&lt;td&gt;&lt;/td&gt;&lt;/tr&gt;</v>
      </c>
      <c r="Q3427" s="106" t="str">
        <f>IF(PayItems[[#This Row],[Date Added / Modified]]&gt;0,TEXT(PayItems[[#This Row],[Date Added / Modified]],"m/d/yyy"),"")</f>
        <v/>
      </c>
    </row>
    <row r="3428" spans="1:17" x14ac:dyDescent="0.3">
      <c r="A3428" s="6" t="s">
        <v>7363</v>
      </c>
      <c r="B3428" s="6" t="s">
        <v>7364</v>
      </c>
      <c r="C3428" s="6" t="s">
        <v>110</v>
      </c>
      <c r="D3428" s="6" t="s">
        <v>7365</v>
      </c>
      <c r="E3428" s="8" t="s">
        <v>63</v>
      </c>
      <c r="F3428" s="8">
        <v>0</v>
      </c>
      <c r="G3428" s="8">
        <v>3</v>
      </c>
      <c r="H3428" s="6" t="s">
        <v>344</v>
      </c>
      <c r="I3428" s="184" t="s">
        <v>11392</v>
      </c>
      <c r="J3428" s="184" t="s">
        <v>11392</v>
      </c>
      <c r="K3428" s="184" t="s">
        <v>11391</v>
      </c>
      <c r="L3428" s="8">
        <v>14</v>
      </c>
      <c r="M3428" s="116"/>
      <c r="P34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&lt;tr&gt;&lt;td&gt;63401-0700&lt;/td&gt;&lt;td&gt;Pavement markings, type D, solid&lt;/td&gt;&lt;td&gt;m&lt;/td&gt;&lt;td&gt;PAVEMENT MARKINGS, TYPE D, SOLID&lt;/td&gt;&lt;td&gt;LNFT&lt;/td&gt;&lt;td&gt;0&lt;/td&gt;&lt;td&gt;3&lt;/td&gt;&lt;td&gt;N&lt;/td&gt;&lt;td&gt; &lt;/td&gt;&lt;td&gt;&lt;/td&gt;&lt;/tr&gt;</v>
      </c>
      <c r="Q3428" s="106" t="str">
        <f>IF(PayItems[[#This Row],[Date Added / Modified]]&gt;0,TEXT(PayItems[[#This Row],[Date Added / Modified]],"m/d/yyy"),"")</f>
        <v/>
      </c>
    </row>
    <row r="3429" spans="1:17" x14ac:dyDescent="0.3">
      <c r="A3429" s="6" t="s">
        <v>7366</v>
      </c>
      <c r="B3429" s="6" t="s">
        <v>7367</v>
      </c>
      <c r="C3429" s="6" t="s">
        <v>110</v>
      </c>
      <c r="D3429" s="6" t="s">
        <v>7368</v>
      </c>
      <c r="E3429" s="8" t="s">
        <v>63</v>
      </c>
      <c r="F3429" s="8">
        <v>0</v>
      </c>
      <c r="G3429" s="8">
        <v>3</v>
      </c>
      <c r="H3429" s="6" t="s">
        <v>344</v>
      </c>
      <c r="I3429" s="184" t="s">
        <v>11392</v>
      </c>
      <c r="J3429" s="184" t="s">
        <v>11392</v>
      </c>
      <c r="K3429" s="184" t="s">
        <v>11391</v>
      </c>
      <c r="L3429" s="8">
        <v>14</v>
      </c>
      <c r="M3429" s="116"/>
      <c r="P34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&lt;tr&gt;&lt;td&gt;63401-0800&lt;/td&gt;&lt;td&gt;Pavement markings, type D, broken&lt;/td&gt;&lt;td&gt;m&lt;/td&gt;&lt;td&gt;PAVEMENT MARKINGS, TYPE D, BROKEN&lt;/td&gt;&lt;td&gt;LNFT&lt;/td&gt;&lt;td&gt;0&lt;/td&gt;&lt;td&gt;3&lt;/td&gt;&lt;td&gt;N&lt;/td&gt;&lt;td&gt; &lt;/td&gt;&lt;td&gt;&lt;/td&gt;&lt;/tr&gt;</v>
      </c>
      <c r="Q3429" s="106" t="str">
        <f>IF(PayItems[[#This Row],[Date Added / Modified]]&gt;0,TEXT(PayItems[[#This Row],[Date Added / Modified]],"m/d/yyy"),"")</f>
        <v/>
      </c>
    </row>
    <row r="3430" spans="1:17" x14ac:dyDescent="0.3">
      <c r="A3430" s="106" t="s">
        <v>10891</v>
      </c>
      <c r="B3430" s="106" t="s">
        <v>10892</v>
      </c>
      <c r="C3430" s="88" t="s">
        <v>110</v>
      </c>
      <c r="D3430" s="106" t="s">
        <v>10893</v>
      </c>
      <c r="E3430" s="104" t="s">
        <v>63</v>
      </c>
      <c r="F3430" s="104">
        <v>0</v>
      </c>
      <c r="G3430" s="104">
        <v>3</v>
      </c>
      <c r="H3430" s="88" t="s">
        <v>344</v>
      </c>
      <c r="I3430" s="184" t="s">
        <v>11392</v>
      </c>
      <c r="J3430" s="184" t="s">
        <v>11392</v>
      </c>
      <c r="K3430" s="184" t="s">
        <v>11391</v>
      </c>
      <c r="L3430" s="104">
        <v>14</v>
      </c>
      <c r="M3430" s="116">
        <v>42835</v>
      </c>
      <c r="N3430" s="106" t="s">
        <v>9962</v>
      </c>
      <c r="O3430" s="88"/>
      <c r="P34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&lt;tr&gt;&lt;td&gt;63401-0850&lt;/td&gt;&lt;td&gt;Pavement markings, type D, dotted&lt;/td&gt;&lt;td&gt;m&lt;/td&gt;&lt;td&gt;PAVEMENT MARKINGS, TYPE D, DOTTED&lt;/td&gt;&lt;td&gt;LNFT&lt;/td&gt;&lt;td&gt;0&lt;/td&gt;&lt;td&gt;3&lt;/td&gt;&lt;td&gt;N&lt;/td&gt;&lt;td&gt;4/10/2017&lt;/td&gt;&lt;td&gt;&lt;/td&gt;&lt;/tr&gt;</v>
      </c>
      <c r="Q3430" s="106" t="str">
        <f>IF(PayItems[[#This Row],[Date Added / Modified]]&gt;0,TEXT(PayItems[[#This Row],[Date Added / Modified]],"m/d/yyy"),"")</f>
        <v>4/10/2017</v>
      </c>
    </row>
    <row r="3431" spans="1:17" x14ac:dyDescent="0.3">
      <c r="A3431" s="6" t="s">
        <v>7369</v>
      </c>
      <c r="B3431" s="6" t="s">
        <v>7370</v>
      </c>
      <c r="C3431" s="6" t="s">
        <v>110</v>
      </c>
      <c r="D3431" s="6" t="s">
        <v>7371</v>
      </c>
      <c r="E3431" s="8" t="s">
        <v>63</v>
      </c>
      <c r="F3431" s="8">
        <v>0</v>
      </c>
      <c r="G3431" s="8">
        <v>3</v>
      </c>
      <c r="H3431" s="6" t="s">
        <v>344</v>
      </c>
      <c r="I3431" s="184" t="s">
        <v>11392</v>
      </c>
      <c r="J3431" s="184" t="s">
        <v>11392</v>
      </c>
      <c r="K3431" s="184" t="s">
        <v>11391</v>
      </c>
      <c r="L3431" s="8">
        <v>14</v>
      </c>
      <c r="M3431" s="116"/>
      <c r="P34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&lt;tr&gt;&lt;td&gt;63401-0900&lt;/td&gt;&lt;td&gt;Pavement markings, type E, solid&lt;/td&gt;&lt;td&gt;m&lt;/td&gt;&lt;td&gt;PAVEMENT MARKINGS, TYPE E, SOLID&lt;/td&gt;&lt;td&gt;LNFT&lt;/td&gt;&lt;td&gt;0&lt;/td&gt;&lt;td&gt;3&lt;/td&gt;&lt;td&gt;N&lt;/td&gt;&lt;td&gt; &lt;/td&gt;&lt;td&gt;&lt;/td&gt;&lt;/tr&gt;</v>
      </c>
      <c r="Q3431" s="106" t="str">
        <f>IF(PayItems[[#This Row],[Date Added / Modified]]&gt;0,TEXT(PayItems[[#This Row],[Date Added / Modified]],"m/d/yyy"),"")</f>
        <v/>
      </c>
    </row>
    <row r="3432" spans="1:17" x14ac:dyDescent="0.3">
      <c r="A3432" s="6" t="s">
        <v>7372</v>
      </c>
      <c r="B3432" s="6" t="s">
        <v>7373</v>
      </c>
      <c r="C3432" s="6" t="s">
        <v>110</v>
      </c>
      <c r="D3432" s="6" t="s">
        <v>7374</v>
      </c>
      <c r="E3432" s="8" t="s">
        <v>63</v>
      </c>
      <c r="F3432" s="8">
        <v>0</v>
      </c>
      <c r="G3432" s="8">
        <v>3</v>
      </c>
      <c r="H3432" s="6" t="s">
        <v>344</v>
      </c>
      <c r="I3432" s="184" t="s">
        <v>11392</v>
      </c>
      <c r="J3432" s="184" t="s">
        <v>11392</v>
      </c>
      <c r="K3432" s="184" t="s">
        <v>11391</v>
      </c>
      <c r="L3432" s="8">
        <v>14</v>
      </c>
      <c r="M3432" s="116"/>
      <c r="P34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&lt;tr&gt;&lt;td&gt;63401-1000&lt;/td&gt;&lt;td&gt;Pavement markings, type E, broken&lt;/td&gt;&lt;td&gt;m&lt;/td&gt;&lt;td&gt;PAVEMENT MARKINGS, TYPE E, BROKEN&lt;/td&gt;&lt;td&gt;LNFT&lt;/td&gt;&lt;td&gt;0&lt;/td&gt;&lt;td&gt;3&lt;/td&gt;&lt;td&gt;N&lt;/td&gt;&lt;td&gt; &lt;/td&gt;&lt;td&gt;&lt;/td&gt;&lt;/tr&gt;</v>
      </c>
      <c r="Q3432" s="106" t="str">
        <f>IF(PayItems[[#This Row],[Date Added / Modified]]&gt;0,TEXT(PayItems[[#This Row],[Date Added / Modified]],"m/d/yyy"),"")</f>
        <v/>
      </c>
    </row>
    <row r="3433" spans="1:17" x14ac:dyDescent="0.3">
      <c r="A3433" s="6" t="s">
        <v>7375</v>
      </c>
      <c r="B3433" s="6" t="s">
        <v>7376</v>
      </c>
      <c r="C3433" s="6" t="s">
        <v>110</v>
      </c>
      <c r="D3433" s="6" t="s">
        <v>7377</v>
      </c>
      <c r="E3433" s="8" t="s">
        <v>63</v>
      </c>
      <c r="F3433" s="8">
        <v>0</v>
      </c>
      <c r="G3433" s="8">
        <v>3</v>
      </c>
      <c r="H3433" s="6" t="s">
        <v>344</v>
      </c>
      <c r="I3433" s="184" t="s">
        <v>11392</v>
      </c>
      <c r="J3433" s="184" t="s">
        <v>11392</v>
      </c>
      <c r="K3433" s="184" t="s">
        <v>11391</v>
      </c>
      <c r="L3433" s="8">
        <v>14</v>
      </c>
      <c r="M3433" s="116"/>
      <c r="P34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&lt;tr&gt;&lt;td&gt;63401-1500&lt;/td&gt;&lt;td&gt;Pavement markings, type H, solid&lt;/td&gt;&lt;td&gt;m&lt;/td&gt;&lt;td&gt;PAVEMENT MARKINGS, TYPE H, SOLID&lt;/td&gt;&lt;td&gt;LNFT&lt;/td&gt;&lt;td&gt;0&lt;/td&gt;&lt;td&gt;3&lt;/td&gt;&lt;td&gt;N&lt;/td&gt;&lt;td&gt; &lt;/td&gt;&lt;td&gt;&lt;/td&gt;&lt;/tr&gt;</v>
      </c>
      <c r="Q3433" s="106" t="str">
        <f>IF(PayItems[[#This Row],[Date Added / Modified]]&gt;0,TEXT(PayItems[[#This Row],[Date Added / Modified]],"m/d/yyy"),"")</f>
        <v/>
      </c>
    </row>
    <row r="3434" spans="1:17" x14ac:dyDescent="0.3">
      <c r="A3434" s="6" t="s">
        <v>7378</v>
      </c>
      <c r="B3434" s="6" t="s">
        <v>7379</v>
      </c>
      <c r="C3434" s="6" t="s">
        <v>110</v>
      </c>
      <c r="D3434" s="6" t="s">
        <v>7380</v>
      </c>
      <c r="E3434" s="8" t="s">
        <v>63</v>
      </c>
      <c r="F3434" s="8">
        <v>0</v>
      </c>
      <c r="G3434" s="8">
        <v>3</v>
      </c>
      <c r="H3434" s="6" t="s">
        <v>344</v>
      </c>
      <c r="I3434" s="184" t="s">
        <v>11392</v>
      </c>
      <c r="J3434" s="184" t="s">
        <v>11392</v>
      </c>
      <c r="K3434" s="184" t="s">
        <v>11391</v>
      </c>
      <c r="L3434" s="8">
        <v>14</v>
      </c>
      <c r="M3434" s="116"/>
      <c r="P34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&lt;tr&gt;&lt;td&gt;63401-1600&lt;/td&gt;&lt;td&gt;Pavement markings, type H, broken&lt;/td&gt;&lt;td&gt;m&lt;/td&gt;&lt;td&gt;PAVEMENT MARKINGS, TYPE H, BROKEN&lt;/td&gt;&lt;td&gt;LNFT&lt;/td&gt;&lt;td&gt;0&lt;/td&gt;&lt;td&gt;3&lt;/td&gt;&lt;td&gt;N&lt;/td&gt;&lt;td&gt; &lt;/td&gt;&lt;td&gt;&lt;/td&gt;&lt;/tr&gt;</v>
      </c>
      <c r="Q3434" s="106" t="str">
        <f>IF(PayItems[[#This Row],[Date Added / Modified]]&gt;0,TEXT(PayItems[[#This Row],[Date Added / Modified]],"m/d/yyy"),"")</f>
        <v/>
      </c>
    </row>
    <row r="3435" spans="1:17" x14ac:dyDescent="0.3">
      <c r="A3435" s="106" t="s">
        <v>11247</v>
      </c>
      <c r="B3435" s="106" t="s">
        <v>11248</v>
      </c>
      <c r="C3435" s="88" t="s">
        <v>110</v>
      </c>
      <c r="D3435" s="106" t="s">
        <v>11249</v>
      </c>
      <c r="E3435" s="104" t="s">
        <v>63</v>
      </c>
      <c r="F3435" s="104">
        <v>0</v>
      </c>
      <c r="G3435" s="104">
        <v>3</v>
      </c>
      <c r="H3435" s="88" t="s">
        <v>344</v>
      </c>
      <c r="I3435" s="184" t="s">
        <v>11392</v>
      </c>
      <c r="J3435" s="184" t="s">
        <v>11392</v>
      </c>
      <c r="K3435" s="184" t="s">
        <v>11391</v>
      </c>
      <c r="L3435" s="104">
        <v>14</v>
      </c>
      <c r="M3435" s="116">
        <v>44095</v>
      </c>
      <c r="N3435" s="106" t="s">
        <v>9962</v>
      </c>
      <c r="O3435" s="88"/>
      <c r="P34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&lt;tr&gt;&lt;td&gt;63401-1650&lt;/td&gt;&lt;td&gt;Pavement markings, type H, dotted&lt;/td&gt;&lt;td&gt;m&lt;/td&gt;&lt;td&gt;PAVEMENT MARKINGS, TYPE H, DOTTED&lt;/td&gt;&lt;td&gt;LNFT&lt;/td&gt;&lt;td&gt;0&lt;/td&gt;&lt;td&gt;3&lt;/td&gt;&lt;td&gt;N&lt;/td&gt;&lt;td&gt;9/21/2020&lt;/td&gt;&lt;td&gt;&lt;/td&gt;&lt;/tr&gt;</v>
      </c>
      <c r="Q3435" s="106" t="str">
        <f>IF(PayItems[[#This Row],[Date Added / Modified]]&gt;0,TEXT(PayItems[[#This Row],[Date Added / Modified]],"m/d/yyy"),"")</f>
        <v>9/21/2020</v>
      </c>
    </row>
    <row r="3436" spans="1:17" x14ac:dyDescent="0.3">
      <c r="A3436" s="6" t="s">
        <v>7381</v>
      </c>
      <c r="B3436" s="6" t="s">
        <v>7382</v>
      </c>
      <c r="C3436" s="6" t="s">
        <v>110</v>
      </c>
      <c r="D3436" s="6" t="s">
        <v>7383</v>
      </c>
      <c r="E3436" s="8" t="s">
        <v>63</v>
      </c>
      <c r="F3436" s="8">
        <v>0</v>
      </c>
      <c r="G3436" s="8">
        <v>3</v>
      </c>
      <c r="H3436" s="6" t="s">
        <v>344</v>
      </c>
      <c r="I3436" s="184" t="s">
        <v>11392</v>
      </c>
      <c r="J3436" s="184" t="s">
        <v>11392</v>
      </c>
      <c r="K3436" s="184" t="s">
        <v>11391</v>
      </c>
      <c r="L3436" s="8">
        <v>14</v>
      </c>
      <c r="M3436" s="116"/>
      <c r="P34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&lt;tr&gt;&lt;td&gt;63401-1700&lt;/td&gt;&lt;td&gt;Pavement markings, type I, solid&lt;/td&gt;&lt;td&gt;m&lt;/td&gt;&lt;td&gt;PAVEMENT MARKINGS, TYPE I, SOLID&lt;/td&gt;&lt;td&gt;LNFT&lt;/td&gt;&lt;td&gt;0&lt;/td&gt;&lt;td&gt;3&lt;/td&gt;&lt;td&gt;N&lt;/td&gt;&lt;td&gt; &lt;/td&gt;&lt;td&gt;&lt;/td&gt;&lt;/tr&gt;</v>
      </c>
      <c r="Q3436" s="106" t="str">
        <f>IF(PayItems[[#This Row],[Date Added / Modified]]&gt;0,TEXT(PayItems[[#This Row],[Date Added / Modified]],"m/d/yyy"),"")</f>
        <v/>
      </c>
    </row>
    <row r="3437" spans="1:17" x14ac:dyDescent="0.3">
      <c r="A3437" s="6" t="s">
        <v>7384</v>
      </c>
      <c r="B3437" s="6" t="s">
        <v>7385</v>
      </c>
      <c r="C3437" s="6" t="s">
        <v>110</v>
      </c>
      <c r="D3437" s="6" t="s">
        <v>7386</v>
      </c>
      <c r="E3437" s="8" t="s">
        <v>63</v>
      </c>
      <c r="F3437" s="8">
        <v>0</v>
      </c>
      <c r="G3437" s="8">
        <v>3</v>
      </c>
      <c r="H3437" s="6" t="s">
        <v>344</v>
      </c>
      <c r="I3437" s="184" t="s">
        <v>11392</v>
      </c>
      <c r="J3437" s="184" t="s">
        <v>11392</v>
      </c>
      <c r="K3437" s="184" t="s">
        <v>11391</v>
      </c>
      <c r="L3437" s="8">
        <v>14</v>
      </c>
      <c r="M3437" s="116"/>
      <c r="P34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&lt;tr&gt;&lt;td&gt;63401-1800&lt;/td&gt;&lt;td&gt;Pavement markings, type I, broken&lt;/td&gt;&lt;td&gt;m&lt;/td&gt;&lt;td&gt;PAVEMENT MARKINGS, TYPE I, BROKEN&lt;/td&gt;&lt;td&gt;LNFT&lt;/td&gt;&lt;td&gt;0&lt;/td&gt;&lt;td&gt;3&lt;/td&gt;&lt;td&gt;N&lt;/td&gt;&lt;td&gt; &lt;/td&gt;&lt;td&gt;&lt;/td&gt;&lt;/tr&gt;</v>
      </c>
      <c r="Q3437" s="106" t="str">
        <f>IF(PayItems[[#This Row],[Date Added / Modified]]&gt;0,TEXT(PayItems[[#This Row],[Date Added / Modified]],"m/d/yyy"),"")</f>
        <v/>
      </c>
    </row>
    <row r="3438" spans="1:17" x14ac:dyDescent="0.3">
      <c r="A3438" s="6" t="s">
        <v>7387</v>
      </c>
      <c r="B3438" s="6" t="s">
        <v>7388</v>
      </c>
      <c r="C3438" s="6" t="s">
        <v>110</v>
      </c>
      <c r="D3438" s="6" t="s">
        <v>7389</v>
      </c>
      <c r="E3438" s="8" t="s">
        <v>63</v>
      </c>
      <c r="F3438" s="8">
        <v>0</v>
      </c>
      <c r="G3438" s="8">
        <v>3</v>
      </c>
      <c r="H3438" s="6" t="s">
        <v>344</v>
      </c>
      <c r="I3438" s="184" t="s">
        <v>11392</v>
      </c>
      <c r="J3438" s="184" t="s">
        <v>11392</v>
      </c>
      <c r="K3438" s="184" t="s">
        <v>11391</v>
      </c>
      <c r="L3438" s="8">
        <v>14</v>
      </c>
      <c r="M3438" s="116"/>
      <c r="P34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&lt;tr&gt;&lt;td&gt;63401-1900&lt;/td&gt;&lt;td&gt;Pavement markings, type J, solid&lt;/td&gt;&lt;td&gt;m&lt;/td&gt;&lt;td&gt;PAVEMENT MARKINGS, TYPE J, SOLID&lt;/td&gt;&lt;td&gt;LNFT&lt;/td&gt;&lt;td&gt;0&lt;/td&gt;&lt;td&gt;3&lt;/td&gt;&lt;td&gt;N&lt;/td&gt;&lt;td&gt; &lt;/td&gt;&lt;td&gt;&lt;/td&gt;&lt;/tr&gt;</v>
      </c>
      <c r="Q3438" s="106" t="str">
        <f>IF(PayItems[[#This Row],[Date Added / Modified]]&gt;0,TEXT(PayItems[[#This Row],[Date Added / Modified]],"m/d/yyy"),"")</f>
        <v/>
      </c>
    </row>
    <row r="3439" spans="1:17" x14ac:dyDescent="0.3">
      <c r="A3439" s="6" t="s">
        <v>7390</v>
      </c>
      <c r="B3439" s="6" t="s">
        <v>7391</v>
      </c>
      <c r="C3439" s="6" t="s">
        <v>110</v>
      </c>
      <c r="D3439" s="6" t="s">
        <v>7392</v>
      </c>
      <c r="E3439" s="8" t="s">
        <v>63</v>
      </c>
      <c r="F3439" s="8">
        <v>0</v>
      </c>
      <c r="G3439" s="8">
        <v>3</v>
      </c>
      <c r="H3439" s="6" t="s">
        <v>344</v>
      </c>
      <c r="I3439" s="184" t="s">
        <v>11392</v>
      </c>
      <c r="J3439" s="184" t="s">
        <v>11392</v>
      </c>
      <c r="K3439" s="184" t="s">
        <v>11391</v>
      </c>
      <c r="L3439" s="8">
        <v>14</v>
      </c>
      <c r="M3439" s="116"/>
      <c r="P34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&lt;tr&gt;&lt;td&gt;63401-2000&lt;/td&gt;&lt;td&gt;Pavement markings, type J, broken&lt;/td&gt;&lt;td&gt;m&lt;/td&gt;&lt;td&gt;PAVEMENT MARKINGS, TYPE J, BROKEN&lt;/td&gt;&lt;td&gt;LNFT&lt;/td&gt;&lt;td&gt;0&lt;/td&gt;&lt;td&gt;3&lt;/td&gt;&lt;td&gt;N&lt;/td&gt;&lt;td&gt; &lt;/td&gt;&lt;td&gt;&lt;/td&gt;&lt;/tr&gt;</v>
      </c>
      <c r="Q3439" s="106" t="str">
        <f>IF(PayItems[[#This Row],[Date Added / Modified]]&gt;0,TEXT(PayItems[[#This Row],[Date Added / Modified]],"m/d/yyy"),"")</f>
        <v/>
      </c>
    </row>
    <row r="3440" spans="1:17" x14ac:dyDescent="0.3">
      <c r="A3440" s="6" t="s">
        <v>7393</v>
      </c>
      <c r="B3440" s="6" t="s">
        <v>7394</v>
      </c>
      <c r="C3440" s="6" t="s">
        <v>110</v>
      </c>
      <c r="D3440" s="6" t="s">
        <v>7395</v>
      </c>
      <c r="E3440" s="8" t="s">
        <v>63</v>
      </c>
      <c r="F3440" s="8">
        <v>0</v>
      </c>
      <c r="G3440" s="8">
        <v>3</v>
      </c>
      <c r="H3440" s="6" t="s">
        <v>344</v>
      </c>
      <c r="I3440" s="184" t="s">
        <v>11392</v>
      </c>
      <c r="J3440" s="184" t="s">
        <v>11392</v>
      </c>
      <c r="K3440" s="184" t="s">
        <v>11391</v>
      </c>
      <c r="L3440" s="8">
        <v>14</v>
      </c>
      <c r="M3440" s="116"/>
      <c r="P34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&lt;tr&gt;&lt;td&gt;63401-2100&lt;/td&gt;&lt;td&gt;Pavement markings, type K, solid&lt;/td&gt;&lt;td&gt;m&lt;/td&gt;&lt;td&gt;PAVEMENT MARKINGS, TYPE K, SOLID&lt;/td&gt;&lt;td&gt;LNFT&lt;/td&gt;&lt;td&gt;0&lt;/td&gt;&lt;td&gt;3&lt;/td&gt;&lt;td&gt;N&lt;/td&gt;&lt;td&gt; &lt;/td&gt;&lt;td&gt;&lt;/td&gt;&lt;/tr&gt;</v>
      </c>
      <c r="Q3440" s="106" t="str">
        <f>IF(PayItems[[#This Row],[Date Added / Modified]]&gt;0,TEXT(PayItems[[#This Row],[Date Added / Modified]],"m/d/yyy"),"")</f>
        <v/>
      </c>
    </row>
    <row r="3441" spans="1:17" x14ac:dyDescent="0.3">
      <c r="A3441" s="6" t="s">
        <v>7396</v>
      </c>
      <c r="B3441" s="6" t="s">
        <v>7397</v>
      </c>
      <c r="C3441" s="6" t="s">
        <v>110</v>
      </c>
      <c r="D3441" s="6" t="s">
        <v>7398</v>
      </c>
      <c r="E3441" s="8" t="s">
        <v>63</v>
      </c>
      <c r="F3441" s="8">
        <v>0</v>
      </c>
      <c r="G3441" s="8">
        <v>3</v>
      </c>
      <c r="H3441" s="6" t="s">
        <v>344</v>
      </c>
      <c r="I3441" s="184" t="s">
        <v>11392</v>
      </c>
      <c r="J3441" s="184" t="s">
        <v>11392</v>
      </c>
      <c r="K3441" s="184" t="s">
        <v>11391</v>
      </c>
      <c r="L3441" s="8">
        <v>14</v>
      </c>
      <c r="M3441" s="116"/>
      <c r="P34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&lt;tr&gt;&lt;td&gt;63401-2200&lt;/td&gt;&lt;td&gt;Pavement markings, type K, broken&lt;/td&gt;&lt;td&gt;m&lt;/td&gt;&lt;td&gt;PAVEMENT MARKINGS, TYPE K, BROKEN&lt;/td&gt;&lt;td&gt;LNFT&lt;/td&gt;&lt;td&gt;0&lt;/td&gt;&lt;td&gt;3&lt;/td&gt;&lt;td&gt;N&lt;/td&gt;&lt;td&gt; &lt;/td&gt;&lt;td&gt;&lt;/td&gt;&lt;/tr&gt;</v>
      </c>
      <c r="Q3441" s="106" t="str">
        <f>IF(PayItems[[#This Row],[Date Added / Modified]]&gt;0,TEXT(PayItems[[#This Row],[Date Added / Modified]],"m/d/yyy"),"")</f>
        <v/>
      </c>
    </row>
    <row r="3442" spans="1:17" x14ac:dyDescent="0.3">
      <c r="A3442" s="6" t="s">
        <v>7399</v>
      </c>
      <c r="B3442" s="6" t="s">
        <v>7400</v>
      </c>
      <c r="C3442" s="6" t="s">
        <v>110</v>
      </c>
      <c r="D3442" s="6" t="s">
        <v>7401</v>
      </c>
      <c r="E3442" s="8" t="s">
        <v>63</v>
      </c>
      <c r="F3442" s="8">
        <v>0</v>
      </c>
      <c r="G3442" s="8">
        <v>3</v>
      </c>
      <c r="H3442" s="6" t="s">
        <v>344</v>
      </c>
      <c r="I3442" s="184" t="s">
        <v>11392</v>
      </c>
      <c r="J3442" s="184" t="s">
        <v>11392</v>
      </c>
      <c r="K3442" s="184" t="s">
        <v>11391</v>
      </c>
      <c r="L3442" s="8">
        <v>14</v>
      </c>
      <c r="M3442" s="116"/>
      <c r="P34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&lt;tr&gt;&lt;td&gt;63401-2300&lt;/td&gt;&lt;td&gt;Pavement markings, type L, solid&lt;/td&gt;&lt;td&gt;m&lt;/td&gt;&lt;td&gt;PAVEMENT MARKINGS, TYPE L, SOLID&lt;/td&gt;&lt;td&gt;LNFT&lt;/td&gt;&lt;td&gt;0&lt;/td&gt;&lt;td&gt;3&lt;/td&gt;&lt;td&gt;N&lt;/td&gt;&lt;td&gt; &lt;/td&gt;&lt;td&gt;&lt;/td&gt;&lt;/tr&gt;</v>
      </c>
      <c r="Q3442" s="106" t="str">
        <f>IF(PayItems[[#This Row],[Date Added / Modified]]&gt;0,TEXT(PayItems[[#This Row],[Date Added / Modified]],"m/d/yyy"),"")</f>
        <v/>
      </c>
    </row>
    <row r="3443" spans="1:17" x14ac:dyDescent="0.3">
      <c r="A3443" s="6" t="s">
        <v>7402</v>
      </c>
      <c r="B3443" s="6" t="s">
        <v>7403</v>
      </c>
      <c r="C3443" s="6" t="s">
        <v>110</v>
      </c>
      <c r="D3443" s="6" t="s">
        <v>7404</v>
      </c>
      <c r="E3443" s="8" t="s">
        <v>63</v>
      </c>
      <c r="F3443" s="8">
        <v>0</v>
      </c>
      <c r="G3443" s="8">
        <v>3</v>
      </c>
      <c r="H3443" s="6" t="s">
        <v>344</v>
      </c>
      <c r="I3443" s="184" t="s">
        <v>11392</v>
      </c>
      <c r="J3443" s="184" t="s">
        <v>11392</v>
      </c>
      <c r="K3443" s="184" t="s">
        <v>11391</v>
      </c>
      <c r="L3443" s="8">
        <v>14</v>
      </c>
      <c r="M3443" s="116"/>
      <c r="P34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&lt;tr&gt;&lt;td&gt;63401-2400&lt;/td&gt;&lt;td&gt;Pavement markings, type L, broken&lt;/td&gt;&lt;td&gt;m&lt;/td&gt;&lt;td&gt;PAVEMENT MARKINGS, TYPE L, BROKEN&lt;/td&gt;&lt;td&gt;LNFT&lt;/td&gt;&lt;td&gt;0&lt;/td&gt;&lt;td&gt;3&lt;/td&gt;&lt;td&gt;N&lt;/td&gt;&lt;td&gt; &lt;/td&gt;&lt;td&gt;&lt;/td&gt;&lt;/tr&gt;</v>
      </c>
      <c r="Q3443" s="106" t="str">
        <f>IF(PayItems[[#This Row],[Date Added / Modified]]&gt;0,TEXT(PayItems[[#This Row],[Date Added / Modified]],"m/d/yyy"),"")</f>
        <v/>
      </c>
    </row>
    <row r="3444" spans="1:17" x14ac:dyDescent="0.3">
      <c r="A3444" s="6" t="s">
        <v>10113</v>
      </c>
      <c r="B3444" s="6" t="s">
        <v>10111</v>
      </c>
      <c r="C3444" s="6" t="s">
        <v>110</v>
      </c>
      <c r="D3444" s="6" t="s">
        <v>10112</v>
      </c>
      <c r="E3444" s="8" t="s">
        <v>63</v>
      </c>
      <c r="F3444" s="8">
        <v>0</v>
      </c>
      <c r="G3444" s="8">
        <v>3</v>
      </c>
      <c r="H3444" s="6" t="s">
        <v>344</v>
      </c>
      <c r="I3444" s="184" t="s">
        <v>11392</v>
      </c>
      <c r="J3444" s="184" t="s">
        <v>11392</v>
      </c>
      <c r="K3444" s="184" t="s">
        <v>11391</v>
      </c>
      <c r="L3444" s="8">
        <v>14</v>
      </c>
      <c r="M3444" s="116">
        <v>42164</v>
      </c>
      <c r="N3444" s="106" t="s">
        <v>9977</v>
      </c>
      <c r="O3444" s="106"/>
      <c r="P34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&lt;tr&gt;&lt;td&gt;63401-2500&lt;/td&gt;&lt;td&gt;Pavement markings, type L, dotted&lt;/td&gt;&lt;td&gt;m&lt;/td&gt;&lt;td&gt;PAVEMENT MARKINGS, TYPE L, DOTTED&lt;/td&gt;&lt;td&gt;LNFT&lt;/td&gt;&lt;td&gt;0&lt;/td&gt;&lt;td&gt;3&lt;/td&gt;&lt;td&gt;N&lt;/td&gt;&lt;td&gt;6/9/2015&lt;/td&gt;&lt;td&gt;&lt;/td&gt;&lt;/tr&gt;</v>
      </c>
      <c r="Q3444" s="106" t="str">
        <f>IF(PayItems[[#This Row],[Date Added / Modified]]&gt;0,TEXT(PayItems[[#This Row],[Date Added / Modified]],"m/d/yyy"),"")</f>
        <v>6/9/2015</v>
      </c>
    </row>
    <row r="3445" spans="1:17" x14ac:dyDescent="0.3">
      <c r="A3445" s="6" t="s">
        <v>10016</v>
      </c>
      <c r="B3445" s="6" t="s">
        <v>7340</v>
      </c>
      <c r="C3445" s="6" t="s">
        <v>5</v>
      </c>
      <c r="D3445" s="6" t="s">
        <v>7341</v>
      </c>
      <c r="E3445" s="8" t="s">
        <v>58</v>
      </c>
      <c r="F3445" s="8">
        <v>1</v>
      </c>
      <c r="G3445" s="8">
        <v>3</v>
      </c>
      <c r="H3445" s="6" t="s">
        <v>344</v>
      </c>
      <c r="I3445" s="184" t="s">
        <v>11392</v>
      </c>
      <c r="J3445" s="184" t="s">
        <v>11392</v>
      </c>
      <c r="K3445" s="184" t="s">
        <v>11391</v>
      </c>
      <c r="L3445" s="8">
        <v>14</v>
      </c>
      <c r="M3445" s="116">
        <v>41927</v>
      </c>
      <c r="N3445" s="106" t="s">
        <v>9977</v>
      </c>
      <c r="O3445" s="106"/>
      <c r="P34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&lt;tr&gt;&lt;td&gt;63402-0000&lt;/td&gt;&lt;td&gt;Pavement markings&lt;/td&gt;&lt;td&gt;km&lt;/td&gt;&lt;td&gt;PAVEMENT MARKINGS&lt;/td&gt;&lt;td&gt;MILE&lt;/td&gt;&lt;td&gt;1&lt;/td&gt;&lt;td&gt;3&lt;/td&gt;&lt;td&gt;N&lt;/td&gt;&lt;td&gt;10/15/2014&lt;/td&gt;&lt;td&gt;&lt;/td&gt;&lt;/tr&gt;</v>
      </c>
      <c r="Q3445" s="106" t="str">
        <f>IF(PayItems[[#This Row],[Date Added / Modified]]&gt;0,TEXT(PayItems[[#This Row],[Date Added / Modified]],"m/d/yyy"),"")</f>
        <v>10/15/2014</v>
      </c>
    </row>
    <row r="3446" spans="1:17" x14ac:dyDescent="0.3">
      <c r="A3446" s="6" t="s">
        <v>7405</v>
      </c>
      <c r="B3446" s="6" t="s">
        <v>7343</v>
      </c>
      <c r="C3446" s="6" t="s">
        <v>5</v>
      </c>
      <c r="D3446" s="6" t="s">
        <v>7344</v>
      </c>
      <c r="E3446" s="8" t="s">
        <v>58</v>
      </c>
      <c r="F3446" s="8">
        <v>1</v>
      </c>
      <c r="G3446" s="8">
        <v>3</v>
      </c>
      <c r="H3446" s="6" t="s">
        <v>344</v>
      </c>
      <c r="I3446" s="184" t="s">
        <v>11392</v>
      </c>
      <c r="J3446" s="184" t="s">
        <v>11392</v>
      </c>
      <c r="K3446" s="184" t="s">
        <v>11391</v>
      </c>
      <c r="L3446" s="8">
        <v>14</v>
      </c>
      <c r="M3446" s="116"/>
      <c r="P34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&lt;tr&gt;&lt;td&gt;63402-0100&lt;/td&gt;&lt;td&gt;Pavement markings, type A, solid&lt;/td&gt;&lt;td&gt;km&lt;/td&gt;&lt;td&gt;PAVEMENT MARKINGS, TYPE A, SOLID&lt;/td&gt;&lt;td&gt;MILE&lt;/td&gt;&lt;td&gt;1&lt;/td&gt;&lt;td&gt;3&lt;/td&gt;&lt;td&gt;N&lt;/td&gt;&lt;td&gt; &lt;/td&gt;&lt;td&gt;&lt;/td&gt;&lt;/tr&gt;</v>
      </c>
      <c r="Q3446" s="106" t="str">
        <f>IF(PayItems[[#This Row],[Date Added / Modified]]&gt;0,TEXT(PayItems[[#This Row],[Date Added / Modified]],"m/d/yyy"),"")</f>
        <v/>
      </c>
    </row>
    <row r="3447" spans="1:17" x14ac:dyDescent="0.3">
      <c r="A3447" s="6" t="s">
        <v>7406</v>
      </c>
      <c r="B3447" s="6" t="s">
        <v>7346</v>
      </c>
      <c r="C3447" s="6" t="s">
        <v>5</v>
      </c>
      <c r="D3447" s="6" t="s">
        <v>7347</v>
      </c>
      <c r="E3447" s="8" t="s">
        <v>58</v>
      </c>
      <c r="F3447" s="8">
        <v>1</v>
      </c>
      <c r="G3447" s="8">
        <v>3</v>
      </c>
      <c r="H3447" s="6" t="s">
        <v>344</v>
      </c>
      <c r="I3447" s="184" t="s">
        <v>11392</v>
      </c>
      <c r="J3447" s="184" t="s">
        <v>11392</v>
      </c>
      <c r="K3447" s="184" t="s">
        <v>11391</v>
      </c>
      <c r="L3447" s="8">
        <v>14</v>
      </c>
      <c r="M3447" s="116"/>
      <c r="P34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&lt;tr&gt;&lt;td&gt;63402-0200&lt;/td&gt;&lt;td&gt;Pavement markings, type A, broken&lt;/td&gt;&lt;td&gt;km&lt;/td&gt;&lt;td&gt;PAVEMENT MARKINGS, TYPE A, BROKEN&lt;/td&gt;&lt;td&gt;MILE&lt;/td&gt;&lt;td&gt;1&lt;/td&gt;&lt;td&gt;3&lt;/td&gt;&lt;td&gt;N&lt;/td&gt;&lt;td&gt; &lt;/td&gt;&lt;td&gt;&lt;/td&gt;&lt;/tr&gt;</v>
      </c>
      <c r="Q3447" s="106" t="str">
        <f>IF(PayItems[[#This Row],[Date Added / Modified]]&gt;0,TEXT(PayItems[[#This Row],[Date Added / Modified]],"m/d/yyy"),"")</f>
        <v/>
      </c>
    </row>
    <row r="3448" spans="1:17" x14ac:dyDescent="0.3">
      <c r="A3448" s="6" t="s">
        <v>7407</v>
      </c>
      <c r="B3448" s="6" t="s">
        <v>7349</v>
      </c>
      <c r="C3448" s="6" t="s">
        <v>5</v>
      </c>
      <c r="D3448" s="6" t="s">
        <v>7350</v>
      </c>
      <c r="E3448" s="8" t="s">
        <v>58</v>
      </c>
      <c r="F3448" s="8">
        <v>1</v>
      </c>
      <c r="G3448" s="8">
        <v>3</v>
      </c>
      <c r="H3448" s="6" t="s">
        <v>344</v>
      </c>
      <c r="I3448" s="184" t="s">
        <v>11392</v>
      </c>
      <c r="J3448" s="184" t="s">
        <v>11392</v>
      </c>
      <c r="K3448" s="184" t="s">
        <v>11391</v>
      </c>
      <c r="L3448" s="8">
        <v>14</v>
      </c>
      <c r="M3448" s="116"/>
      <c r="P34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&lt;tr&gt;&lt;td&gt;63402-0300&lt;/td&gt;&lt;td&gt;Pavement markings, type B, solid&lt;/td&gt;&lt;td&gt;km&lt;/td&gt;&lt;td&gt;PAVEMENT MARKINGS, TYPE B, SOLID&lt;/td&gt;&lt;td&gt;MILE&lt;/td&gt;&lt;td&gt;1&lt;/td&gt;&lt;td&gt;3&lt;/td&gt;&lt;td&gt;N&lt;/td&gt;&lt;td&gt; &lt;/td&gt;&lt;td&gt;&lt;/td&gt;&lt;/tr&gt;</v>
      </c>
      <c r="Q3448" s="106" t="str">
        <f>IF(PayItems[[#This Row],[Date Added / Modified]]&gt;0,TEXT(PayItems[[#This Row],[Date Added / Modified]],"m/d/yyy"),"")</f>
        <v/>
      </c>
    </row>
    <row r="3449" spans="1:17" x14ac:dyDescent="0.3">
      <c r="A3449" s="6" t="s">
        <v>7408</v>
      </c>
      <c r="B3449" s="6" t="s">
        <v>7352</v>
      </c>
      <c r="C3449" s="6" t="s">
        <v>5</v>
      </c>
      <c r="D3449" s="6" t="s">
        <v>7353</v>
      </c>
      <c r="E3449" s="8" t="s">
        <v>58</v>
      </c>
      <c r="F3449" s="8">
        <v>1</v>
      </c>
      <c r="G3449" s="8">
        <v>3</v>
      </c>
      <c r="H3449" s="6" t="s">
        <v>344</v>
      </c>
      <c r="I3449" s="184" t="s">
        <v>11392</v>
      </c>
      <c r="J3449" s="184" t="s">
        <v>11392</v>
      </c>
      <c r="K3449" s="184" t="s">
        <v>11391</v>
      </c>
      <c r="L3449" s="8">
        <v>14</v>
      </c>
      <c r="M3449" s="116"/>
      <c r="P34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&lt;tr&gt;&lt;td&gt;63402-0400&lt;/td&gt;&lt;td&gt;Pavement markings, type B, broken&lt;/td&gt;&lt;td&gt;km&lt;/td&gt;&lt;td&gt;PAVEMENT MARKINGS, TYPE B, BROKEN&lt;/td&gt;&lt;td&gt;MILE&lt;/td&gt;&lt;td&gt;1&lt;/td&gt;&lt;td&gt;3&lt;/td&gt;&lt;td&gt;N&lt;/td&gt;&lt;td&gt; &lt;/td&gt;&lt;td&gt;&lt;/td&gt;&lt;/tr&gt;</v>
      </c>
      <c r="Q3449" s="106" t="str">
        <f>IF(PayItems[[#This Row],[Date Added / Modified]]&gt;0,TEXT(PayItems[[#This Row],[Date Added / Modified]],"m/d/yyy"),"")</f>
        <v/>
      </c>
    </row>
    <row r="3450" spans="1:17" x14ac:dyDescent="0.3">
      <c r="A3450" s="6" t="s">
        <v>7409</v>
      </c>
      <c r="B3450" s="6" t="s">
        <v>7358</v>
      </c>
      <c r="C3450" s="6" t="s">
        <v>5</v>
      </c>
      <c r="D3450" s="6" t="s">
        <v>7359</v>
      </c>
      <c r="E3450" s="8" t="s">
        <v>58</v>
      </c>
      <c r="F3450" s="8">
        <v>1</v>
      </c>
      <c r="G3450" s="8">
        <v>3</v>
      </c>
      <c r="H3450" s="6" t="s">
        <v>344</v>
      </c>
      <c r="I3450" s="184" t="s">
        <v>11392</v>
      </c>
      <c r="J3450" s="184" t="s">
        <v>11392</v>
      </c>
      <c r="K3450" s="184" t="s">
        <v>11391</v>
      </c>
      <c r="L3450" s="8">
        <v>14</v>
      </c>
      <c r="M3450" s="116"/>
      <c r="P34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&lt;tr&gt;&lt;td&gt;63402-0500&lt;/td&gt;&lt;td&gt;Pavement markings, type C, solid&lt;/td&gt;&lt;td&gt;km&lt;/td&gt;&lt;td&gt;PAVEMENT MARKINGS, TYPE C, SOLID&lt;/td&gt;&lt;td&gt;MILE&lt;/td&gt;&lt;td&gt;1&lt;/td&gt;&lt;td&gt;3&lt;/td&gt;&lt;td&gt;N&lt;/td&gt;&lt;td&gt; &lt;/td&gt;&lt;td&gt;&lt;/td&gt;&lt;/tr&gt;</v>
      </c>
      <c r="Q3450" s="106" t="str">
        <f>IF(PayItems[[#This Row],[Date Added / Modified]]&gt;0,TEXT(PayItems[[#This Row],[Date Added / Modified]],"m/d/yyy"),"")</f>
        <v/>
      </c>
    </row>
    <row r="3451" spans="1:17" x14ac:dyDescent="0.3">
      <c r="A3451" s="6" t="s">
        <v>7410</v>
      </c>
      <c r="B3451" s="6" t="s">
        <v>7361</v>
      </c>
      <c r="C3451" s="6" t="s">
        <v>5</v>
      </c>
      <c r="D3451" s="6" t="s">
        <v>7362</v>
      </c>
      <c r="E3451" s="8" t="s">
        <v>58</v>
      </c>
      <c r="F3451" s="8">
        <v>1</v>
      </c>
      <c r="G3451" s="8">
        <v>3</v>
      </c>
      <c r="H3451" s="6" t="s">
        <v>344</v>
      </c>
      <c r="I3451" s="184" t="s">
        <v>11392</v>
      </c>
      <c r="J3451" s="184" t="s">
        <v>11392</v>
      </c>
      <c r="K3451" s="184" t="s">
        <v>11391</v>
      </c>
      <c r="L3451" s="8">
        <v>14</v>
      </c>
      <c r="M3451" s="116"/>
      <c r="P34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&lt;tr&gt;&lt;td&gt;63402-0600&lt;/td&gt;&lt;td&gt;Pavement markings, type C, broken&lt;/td&gt;&lt;td&gt;km&lt;/td&gt;&lt;td&gt;PAVEMENT MARKINGS, TYPE C, BROKEN&lt;/td&gt;&lt;td&gt;MILE&lt;/td&gt;&lt;td&gt;1&lt;/td&gt;&lt;td&gt;3&lt;/td&gt;&lt;td&gt;N&lt;/td&gt;&lt;td&gt; &lt;/td&gt;&lt;td&gt;&lt;/td&gt;&lt;/tr&gt;</v>
      </c>
      <c r="Q3451" s="106" t="str">
        <f>IF(PayItems[[#This Row],[Date Added / Modified]]&gt;0,TEXT(PayItems[[#This Row],[Date Added / Modified]],"m/d/yyy"),"")</f>
        <v/>
      </c>
    </row>
    <row r="3452" spans="1:17" x14ac:dyDescent="0.3">
      <c r="A3452" s="6" t="s">
        <v>7411</v>
      </c>
      <c r="B3452" s="6" t="s">
        <v>7364</v>
      </c>
      <c r="C3452" s="6" t="s">
        <v>5</v>
      </c>
      <c r="D3452" s="6" t="s">
        <v>7365</v>
      </c>
      <c r="E3452" s="8" t="s">
        <v>58</v>
      </c>
      <c r="F3452" s="8">
        <v>1</v>
      </c>
      <c r="G3452" s="8">
        <v>3</v>
      </c>
      <c r="H3452" s="6" t="s">
        <v>344</v>
      </c>
      <c r="I3452" s="184" t="s">
        <v>11392</v>
      </c>
      <c r="J3452" s="184" t="s">
        <v>11392</v>
      </c>
      <c r="K3452" s="184" t="s">
        <v>11391</v>
      </c>
      <c r="L3452" s="8">
        <v>14</v>
      </c>
      <c r="M3452" s="116"/>
      <c r="P34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&lt;tr&gt;&lt;td&gt;63402-0700&lt;/td&gt;&lt;td&gt;Pavement markings, type D, solid&lt;/td&gt;&lt;td&gt;km&lt;/td&gt;&lt;td&gt;PAVEMENT MARKINGS, TYPE D, SOLID&lt;/td&gt;&lt;td&gt;MILE&lt;/td&gt;&lt;td&gt;1&lt;/td&gt;&lt;td&gt;3&lt;/td&gt;&lt;td&gt;N&lt;/td&gt;&lt;td&gt; &lt;/td&gt;&lt;td&gt;&lt;/td&gt;&lt;/tr&gt;</v>
      </c>
      <c r="Q3452" s="106" t="str">
        <f>IF(PayItems[[#This Row],[Date Added / Modified]]&gt;0,TEXT(PayItems[[#This Row],[Date Added / Modified]],"m/d/yyy"),"")</f>
        <v/>
      </c>
    </row>
    <row r="3453" spans="1:17" x14ac:dyDescent="0.3">
      <c r="A3453" s="6" t="s">
        <v>7412</v>
      </c>
      <c r="B3453" s="6" t="s">
        <v>7367</v>
      </c>
      <c r="C3453" s="6" t="s">
        <v>5</v>
      </c>
      <c r="D3453" s="6" t="s">
        <v>7368</v>
      </c>
      <c r="E3453" s="8" t="s">
        <v>58</v>
      </c>
      <c r="F3453" s="8">
        <v>1</v>
      </c>
      <c r="G3453" s="8">
        <v>3</v>
      </c>
      <c r="H3453" s="6" t="s">
        <v>344</v>
      </c>
      <c r="I3453" s="184" t="s">
        <v>11392</v>
      </c>
      <c r="J3453" s="184" t="s">
        <v>11392</v>
      </c>
      <c r="K3453" s="184" t="s">
        <v>11391</v>
      </c>
      <c r="L3453" s="8">
        <v>14</v>
      </c>
      <c r="M3453" s="116"/>
      <c r="P34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&lt;tr&gt;&lt;td&gt;63402-0800&lt;/td&gt;&lt;td&gt;Pavement markings, type D, broken&lt;/td&gt;&lt;td&gt;km&lt;/td&gt;&lt;td&gt;PAVEMENT MARKINGS, TYPE D, BROKEN&lt;/td&gt;&lt;td&gt;MILE&lt;/td&gt;&lt;td&gt;1&lt;/td&gt;&lt;td&gt;3&lt;/td&gt;&lt;td&gt;N&lt;/td&gt;&lt;td&gt; &lt;/td&gt;&lt;td&gt;&lt;/td&gt;&lt;/tr&gt;</v>
      </c>
      <c r="Q3453" s="106" t="str">
        <f>IF(PayItems[[#This Row],[Date Added / Modified]]&gt;0,TEXT(PayItems[[#This Row],[Date Added / Modified]],"m/d/yyy"),"")</f>
        <v/>
      </c>
    </row>
    <row r="3454" spans="1:17" x14ac:dyDescent="0.3">
      <c r="A3454" s="6" t="s">
        <v>7413</v>
      </c>
      <c r="B3454" s="6" t="s">
        <v>7370</v>
      </c>
      <c r="C3454" s="6" t="s">
        <v>5</v>
      </c>
      <c r="D3454" s="6" t="s">
        <v>7371</v>
      </c>
      <c r="E3454" s="8" t="s">
        <v>58</v>
      </c>
      <c r="F3454" s="8">
        <v>1</v>
      </c>
      <c r="G3454" s="8">
        <v>3</v>
      </c>
      <c r="H3454" s="6" t="s">
        <v>344</v>
      </c>
      <c r="I3454" s="184" t="s">
        <v>11392</v>
      </c>
      <c r="J3454" s="184" t="s">
        <v>11392</v>
      </c>
      <c r="K3454" s="184" t="s">
        <v>11391</v>
      </c>
      <c r="L3454" s="8">
        <v>14</v>
      </c>
      <c r="M3454" s="116"/>
      <c r="P34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&lt;tr&gt;&lt;td&gt;63402-0900&lt;/td&gt;&lt;td&gt;Pavement markings, type E, solid&lt;/td&gt;&lt;td&gt;km&lt;/td&gt;&lt;td&gt;PAVEMENT MARKINGS, TYPE E, SOLID&lt;/td&gt;&lt;td&gt;MILE&lt;/td&gt;&lt;td&gt;1&lt;/td&gt;&lt;td&gt;3&lt;/td&gt;&lt;td&gt;N&lt;/td&gt;&lt;td&gt; &lt;/td&gt;&lt;td&gt;&lt;/td&gt;&lt;/tr&gt;</v>
      </c>
      <c r="Q3454" s="106" t="str">
        <f>IF(PayItems[[#This Row],[Date Added / Modified]]&gt;0,TEXT(PayItems[[#This Row],[Date Added / Modified]],"m/d/yyy"),"")</f>
        <v/>
      </c>
    </row>
    <row r="3455" spans="1:17" x14ac:dyDescent="0.3">
      <c r="A3455" s="6" t="s">
        <v>7414</v>
      </c>
      <c r="B3455" s="6" t="s">
        <v>7373</v>
      </c>
      <c r="C3455" s="6" t="s">
        <v>5</v>
      </c>
      <c r="D3455" s="6" t="s">
        <v>7374</v>
      </c>
      <c r="E3455" s="8" t="s">
        <v>58</v>
      </c>
      <c r="F3455" s="8">
        <v>1</v>
      </c>
      <c r="G3455" s="8">
        <v>3</v>
      </c>
      <c r="H3455" s="6" t="s">
        <v>344</v>
      </c>
      <c r="I3455" s="184" t="s">
        <v>11392</v>
      </c>
      <c r="J3455" s="184" t="s">
        <v>11392</v>
      </c>
      <c r="K3455" s="184" t="s">
        <v>11391</v>
      </c>
      <c r="L3455" s="8">
        <v>14</v>
      </c>
      <c r="M3455" s="116"/>
      <c r="P34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&lt;tr&gt;&lt;td&gt;63402-1000&lt;/td&gt;&lt;td&gt;Pavement markings, type E, broken&lt;/td&gt;&lt;td&gt;km&lt;/td&gt;&lt;td&gt;PAVEMENT MARKINGS, TYPE E, BROKEN&lt;/td&gt;&lt;td&gt;MILE&lt;/td&gt;&lt;td&gt;1&lt;/td&gt;&lt;td&gt;3&lt;/td&gt;&lt;td&gt;N&lt;/td&gt;&lt;td&gt; &lt;/td&gt;&lt;td&gt;&lt;/td&gt;&lt;/tr&gt;</v>
      </c>
      <c r="Q3455" s="106" t="str">
        <f>IF(PayItems[[#This Row],[Date Added / Modified]]&gt;0,TEXT(PayItems[[#This Row],[Date Added / Modified]],"m/d/yyy"),"")</f>
        <v/>
      </c>
    </row>
    <row r="3456" spans="1:17" x14ac:dyDescent="0.3">
      <c r="A3456" s="6" t="s">
        <v>7415</v>
      </c>
      <c r="B3456" s="6" t="s">
        <v>7376</v>
      </c>
      <c r="C3456" s="6" t="s">
        <v>5</v>
      </c>
      <c r="D3456" s="6" t="s">
        <v>7377</v>
      </c>
      <c r="E3456" s="8" t="s">
        <v>58</v>
      </c>
      <c r="F3456" s="8">
        <v>1</v>
      </c>
      <c r="G3456" s="8">
        <v>3</v>
      </c>
      <c r="H3456" s="6" t="s">
        <v>344</v>
      </c>
      <c r="I3456" s="184" t="s">
        <v>11392</v>
      </c>
      <c r="J3456" s="184" t="s">
        <v>11392</v>
      </c>
      <c r="K3456" s="184" t="s">
        <v>11391</v>
      </c>
      <c r="L3456" s="8">
        <v>14</v>
      </c>
      <c r="M3456" s="116"/>
      <c r="P34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&lt;tr&gt;&lt;td&gt;63402-1500&lt;/td&gt;&lt;td&gt;Pavement markings, type H, solid&lt;/td&gt;&lt;td&gt;km&lt;/td&gt;&lt;td&gt;PAVEMENT MARKINGS, TYPE H, SOLID&lt;/td&gt;&lt;td&gt;MILE&lt;/td&gt;&lt;td&gt;1&lt;/td&gt;&lt;td&gt;3&lt;/td&gt;&lt;td&gt;N&lt;/td&gt;&lt;td&gt; &lt;/td&gt;&lt;td&gt;&lt;/td&gt;&lt;/tr&gt;</v>
      </c>
      <c r="Q3456" s="106" t="str">
        <f>IF(PayItems[[#This Row],[Date Added / Modified]]&gt;0,TEXT(PayItems[[#This Row],[Date Added / Modified]],"m/d/yyy"),"")</f>
        <v/>
      </c>
    </row>
    <row r="3457" spans="1:17" x14ac:dyDescent="0.3">
      <c r="A3457" s="6" t="s">
        <v>7416</v>
      </c>
      <c r="B3457" s="6" t="s">
        <v>7379</v>
      </c>
      <c r="C3457" s="6" t="s">
        <v>5</v>
      </c>
      <c r="D3457" s="6" t="s">
        <v>7380</v>
      </c>
      <c r="E3457" s="8" t="s">
        <v>58</v>
      </c>
      <c r="F3457" s="8">
        <v>1</v>
      </c>
      <c r="G3457" s="8">
        <v>3</v>
      </c>
      <c r="H3457" s="6" t="s">
        <v>344</v>
      </c>
      <c r="I3457" s="184" t="s">
        <v>11392</v>
      </c>
      <c r="J3457" s="184" t="s">
        <v>11392</v>
      </c>
      <c r="K3457" s="184" t="s">
        <v>11391</v>
      </c>
      <c r="L3457" s="8">
        <v>14</v>
      </c>
      <c r="M3457" s="116"/>
      <c r="P34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&lt;tr&gt;&lt;td&gt;63402-1600&lt;/td&gt;&lt;td&gt;Pavement markings, type H, broken&lt;/td&gt;&lt;td&gt;km&lt;/td&gt;&lt;td&gt;PAVEMENT MARKINGS, TYPE H, BROKEN&lt;/td&gt;&lt;td&gt;MILE&lt;/td&gt;&lt;td&gt;1&lt;/td&gt;&lt;td&gt;3&lt;/td&gt;&lt;td&gt;N&lt;/td&gt;&lt;td&gt; &lt;/td&gt;&lt;td&gt;&lt;/td&gt;&lt;/tr&gt;</v>
      </c>
      <c r="Q3457" s="106" t="str">
        <f>IF(PayItems[[#This Row],[Date Added / Modified]]&gt;0,TEXT(PayItems[[#This Row],[Date Added / Modified]],"m/d/yyy"),"")</f>
        <v/>
      </c>
    </row>
    <row r="3458" spans="1:17" x14ac:dyDescent="0.3">
      <c r="A3458" s="6" t="s">
        <v>7417</v>
      </c>
      <c r="B3458" s="6" t="s">
        <v>7382</v>
      </c>
      <c r="C3458" s="6" t="s">
        <v>5</v>
      </c>
      <c r="D3458" s="6" t="s">
        <v>7383</v>
      </c>
      <c r="E3458" s="8" t="s">
        <v>58</v>
      </c>
      <c r="F3458" s="8">
        <v>1</v>
      </c>
      <c r="G3458" s="8">
        <v>3</v>
      </c>
      <c r="H3458" s="6" t="s">
        <v>344</v>
      </c>
      <c r="I3458" s="184" t="s">
        <v>11392</v>
      </c>
      <c r="J3458" s="184" t="s">
        <v>11392</v>
      </c>
      <c r="K3458" s="184" t="s">
        <v>11391</v>
      </c>
      <c r="L3458" s="8">
        <v>14</v>
      </c>
      <c r="M3458" s="116"/>
      <c r="P34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&lt;tr&gt;&lt;td&gt;63402-1700&lt;/td&gt;&lt;td&gt;Pavement markings, type I, solid&lt;/td&gt;&lt;td&gt;km&lt;/td&gt;&lt;td&gt;PAVEMENT MARKINGS, TYPE I, SOLID&lt;/td&gt;&lt;td&gt;MILE&lt;/td&gt;&lt;td&gt;1&lt;/td&gt;&lt;td&gt;3&lt;/td&gt;&lt;td&gt;N&lt;/td&gt;&lt;td&gt; &lt;/td&gt;&lt;td&gt;&lt;/td&gt;&lt;/tr&gt;</v>
      </c>
      <c r="Q3458" s="106" t="str">
        <f>IF(PayItems[[#This Row],[Date Added / Modified]]&gt;0,TEXT(PayItems[[#This Row],[Date Added / Modified]],"m/d/yyy"),"")</f>
        <v/>
      </c>
    </row>
    <row r="3459" spans="1:17" x14ac:dyDescent="0.3">
      <c r="A3459" s="6" t="s">
        <v>7418</v>
      </c>
      <c r="B3459" s="6" t="s">
        <v>7385</v>
      </c>
      <c r="C3459" s="6" t="s">
        <v>5</v>
      </c>
      <c r="D3459" s="6" t="s">
        <v>7386</v>
      </c>
      <c r="E3459" s="8" t="s">
        <v>58</v>
      </c>
      <c r="F3459" s="8">
        <v>1</v>
      </c>
      <c r="G3459" s="8">
        <v>3</v>
      </c>
      <c r="H3459" s="6" t="s">
        <v>344</v>
      </c>
      <c r="I3459" s="184" t="s">
        <v>11392</v>
      </c>
      <c r="J3459" s="184" t="s">
        <v>11392</v>
      </c>
      <c r="K3459" s="184" t="s">
        <v>11391</v>
      </c>
      <c r="L3459" s="8">
        <v>14</v>
      </c>
      <c r="M3459" s="116"/>
      <c r="P34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&lt;tr&gt;&lt;td&gt;63402-1800&lt;/td&gt;&lt;td&gt;Pavement markings, type I, broken&lt;/td&gt;&lt;td&gt;km&lt;/td&gt;&lt;td&gt;PAVEMENT MARKINGS, TYPE I, BROKEN&lt;/td&gt;&lt;td&gt;MILE&lt;/td&gt;&lt;td&gt;1&lt;/td&gt;&lt;td&gt;3&lt;/td&gt;&lt;td&gt;N&lt;/td&gt;&lt;td&gt; &lt;/td&gt;&lt;td&gt;&lt;/td&gt;&lt;/tr&gt;</v>
      </c>
      <c r="Q3459" s="106" t="str">
        <f>IF(PayItems[[#This Row],[Date Added / Modified]]&gt;0,TEXT(PayItems[[#This Row],[Date Added / Modified]],"m/d/yyy"),"")</f>
        <v/>
      </c>
    </row>
    <row r="3460" spans="1:17" x14ac:dyDescent="0.3">
      <c r="A3460" s="6" t="s">
        <v>7419</v>
      </c>
      <c r="B3460" s="6" t="s">
        <v>7388</v>
      </c>
      <c r="C3460" s="6" t="s">
        <v>5</v>
      </c>
      <c r="D3460" s="6" t="s">
        <v>7389</v>
      </c>
      <c r="E3460" s="8" t="s">
        <v>58</v>
      </c>
      <c r="F3460" s="8">
        <v>1</v>
      </c>
      <c r="G3460" s="8">
        <v>3</v>
      </c>
      <c r="H3460" s="6" t="s">
        <v>344</v>
      </c>
      <c r="I3460" s="184" t="s">
        <v>11392</v>
      </c>
      <c r="J3460" s="184" t="s">
        <v>11392</v>
      </c>
      <c r="K3460" s="184" t="s">
        <v>11391</v>
      </c>
      <c r="L3460" s="8">
        <v>14</v>
      </c>
      <c r="M3460" s="116"/>
      <c r="P34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&lt;tr&gt;&lt;td&gt;63402-1900&lt;/td&gt;&lt;td&gt;Pavement markings, type J, solid&lt;/td&gt;&lt;td&gt;km&lt;/td&gt;&lt;td&gt;PAVEMENT MARKINGS, TYPE J, SOLID&lt;/td&gt;&lt;td&gt;MILE&lt;/td&gt;&lt;td&gt;1&lt;/td&gt;&lt;td&gt;3&lt;/td&gt;&lt;td&gt;N&lt;/td&gt;&lt;td&gt; &lt;/td&gt;&lt;td&gt;&lt;/td&gt;&lt;/tr&gt;</v>
      </c>
      <c r="Q3460" s="106" t="str">
        <f>IF(PayItems[[#This Row],[Date Added / Modified]]&gt;0,TEXT(PayItems[[#This Row],[Date Added / Modified]],"m/d/yyy"),"")</f>
        <v/>
      </c>
    </row>
    <row r="3461" spans="1:17" x14ac:dyDescent="0.3">
      <c r="A3461" s="6" t="s">
        <v>7420</v>
      </c>
      <c r="B3461" s="6" t="s">
        <v>7391</v>
      </c>
      <c r="C3461" s="6" t="s">
        <v>5</v>
      </c>
      <c r="D3461" s="6" t="s">
        <v>7392</v>
      </c>
      <c r="E3461" s="8" t="s">
        <v>58</v>
      </c>
      <c r="F3461" s="8">
        <v>1</v>
      </c>
      <c r="G3461" s="8">
        <v>3</v>
      </c>
      <c r="H3461" s="6" t="s">
        <v>344</v>
      </c>
      <c r="I3461" s="184" t="s">
        <v>11392</v>
      </c>
      <c r="J3461" s="184" t="s">
        <v>11392</v>
      </c>
      <c r="K3461" s="184" t="s">
        <v>11391</v>
      </c>
      <c r="L3461" s="8">
        <v>14</v>
      </c>
      <c r="M3461" s="116"/>
      <c r="P34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&lt;tr&gt;&lt;td&gt;63402-2000&lt;/td&gt;&lt;td&gt;Pavement markings, type J, broken&lt;/td&gt;&lt;td&gt;km&lt;/td&gt;&lt;td&gt;PAVEMENT MARKINGS, TYPE J, BROKEN&lt;/td&gt;&lt;td&gt;MILE&lt;/td&gt;&lt;td&gt;1&lt;/td&gt;&lt;td&gt;3&lt;/td&gt;&lt;td&gt;N&lt;/td&gt;&lt;td&gt; &lt;/td&gt;&lt;td&gt;&lt;/td&gt;&lt;/tr&gt;</v>
      </c>
      <c r="Q3461" s="106" t="str">
        <f>IF(PayItems[[#This Row],[Date Added / Modified]]&gt;0,TEXT(PayItems[[#This Row],[Date Added / Modified]],"m/d/yyy"),"")</f>
        <v/>
      </c>
    </row>
    <row r="3462" spans="1:17" x14ac:dyDescent="0.3">
      <c r="A3462" s="6" t="s">
        <v>7421</v>
      </c>
      <c r="B3462" s="6" t="s">
        <v>7394</v>
      </c>
      <c r="C3462" s="6" t="s">
        <v>5</v>
      </c>
      <c r="D3462" s="6" t="s">
        <v>7395</v>
      </c>
      <c r="E3462" s="8" t="s">
        <v>58</v>
      </c>
      <c r="F3462" s="8">
        <v>1</v>
      </c>
      <c r="G3462" s="8">
        <v>3</v>
      </c>
      <c r="H3462" s="6" t="s">
        <v>344</v>
      </c>
      <c r="I3462" s="184" t="s">
        <v>11392</v>
      </c>
      <c r="J3462" s="184" t="s">
        <v>11392</v>
      </c>
      <c r="K3462" s="184" t="s">
        <v>11391</v>
      </c>
      <c r="L3462" s="8">
        <v>14</v>
      </c>
      <c r="M3462" s="116"/>
      <c r="P34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&lt;tr&gt;&lt;td&gt;63402-2100&lt;/td&gt;&lt;td&gt;Pavement markings, type K, solid&lt;/td&gt;&lt;td&gt;km&lt;/td&gt;&lt;td&gt;PAVEMENT MARKINGS, TYPE K, SOLID&lt;/td&gt;&lt;td&gt;MILE&lt;/td&gt;&lt;td&gt;1&lt;/td&gt;&lt;td&gt;3&lt;/td&gt;&lt;td&gt;N&lt;/td&gt;&lt;td&gt; &lt;/td&gt;&lt;td&gt;&lt;/td&gt;&lt;/tr&gt;</v>
      </c>
      <c r="Q3462" s="106" t="str">
        <f>IF(PayItems[[#This Row],[Date Added / Modified]]&gt;0,TEXT(PayItems[[#This Row],[Date Added / Modified]],"m/d/yyy"),"")</f>
        <v/>
      </c>
    </row>
    <row r="3463" spans="1:17" x14ac:dyDescent="0.3">
      <c r="A3463" s="6" t="s">
        <v>7422</v>
      </c>
      <c r="B3463" s="6" t="s">
        <v>7397</v>
      </c>
      <c r="C3463" s="6" t="s">
        <v>5</v>
      </c>
      <c r="D3463" s="6" t="s">
        <v>7398</v>
      </c>
      <c r="E3463" s="8" t="s">
        <v>58</v>
      </c>
      <c r="F3463" s="8">
        <v>1</v>
      </c>
      <c r="G3463" s="8">
        <v>3</v>
      </c>
      <c r="H3463" s="6" t="s">
        <v>344</v>
      </c>
      <c r="I3463" s="184" t="s">
        <v>11392</v>
      </c>
      <c r="J3463" s="184" t="s">
        <v>11392</v>
      </c>
      <c r="K3463" s="184" t="s">
        <v>11391</v>
      </c>
      <c r="L3463" s="8">
        <v>14</v>
      </c>
      <c r="M3463" s="116"/>
      <c r="P34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&lt;tr&gt;&lt;td&gt;63402-2200&lt;/td&gt;&lt;td&gt;Pavement markings, type K, broken&lt;/td&gt;&lt;td&gt;km&lt;/td&gt;&lt;td&gt;PAVEMENT MARKINGS, TYPE K, BROKEN&lt;/td&gt;&lt;td&gt;MILE&lt;/td&gt;&lt;td&gt;1&lt;/td&gt;&lt;td&gt;3&lt;/td&gt;&lt;td&gt;N&lt;/td&gt;&lt;td&gt; &lt;/td&gt;&lt;td&gt;&lt;/td&gt;&lt;/tr&gt;</v>
      </c>
      <c r="Q3463" s="106" t="str">
        <f>IF(PayItems[[#This Row],[Date Added / Modified]]&gt;0,TEXT(PayItems[[#This Row],[Date Added / Modified]],"m/d/yyy"),"")</f>
        <v/>
      </c>
    </row>
    <row r="3464" spans="1:17" x14ac:dyDescent="0.3">
      <c r="A3464" s="6" t="s">
        <v>7423</v>
      </c>
      <c r="B3464" s="6" t="s">
        <v>7400</v>
      </c>
      <c r="C3464" s="6" t="s">
        <v>5</v>
      </c>
      <c r="D3464" s="6" t="s">
        <v>7401</v>
      </c>
      <c r="E3464" s="8" t="s">
        <v>58</v>
      </c>
      <c r="F3464" s="8">
        <v>1</v>
      </c>
      <c r="G3464" s="8">
        <v>3</v>
      </c>
      <c r="H3464" s="6" t="s">
        <v>344</v>
      </c>
      <c r="I3464" s="184" t="s">
        <v>11392</v>
      </c>
      <c r="J3464" s="184" t="s">
        <v>11392</v>
      </c>
      <c r="K3464" s="184" t="s">
        <v>11391</v>
      </c>
      <c r="L3464" s="8">
        <v>14</v>
      </c>
      <c r="M3464" s="116"/>
      <c r="P34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&lt;tr&gt;&lt;td&gt;63402-2300&lt;/td&gt;&lt;td&gt;Pavement markings, type L, solid&lt;/td&gt;&lt;td&gt;km&lt;/td&gt;&lt;td&gt;PAVEMENT MARKINGS, TYPE L, SOLID&lt;/td&gt;&lt;td&gt;MILE&lt;/td&gt;&lt;td&gt;1&lt;/td&gt;&lt;td&gt;3&lt;/td&gt;&lt;td&gt;N&lt;/td&gt;&lt;td&gt; &lt;/td&gt;&lt;td&gt;&lt;/td&gt;&lt;/tr&gt;</v>
      </c>
      <c r="Q3464" s="106" t="str">
        <f>IF(PayItems[[#This Row],[Date Added / Modified]]&gt;0,TEXT(PayItems[[#This Row],[Date Added / Modified]],"m/d/yyy"),"")</f>
        <v/>
      </c>
    </row>
    <row r="3465" spans="1:17" x14ac:dyDescent="0.3">
      <c r="A3465" s="6" t="s">
        <v>7424</v>
      </c>
      <c r="B3465" s="6" t="s">
        <v>7403</v>
      </c>
      <c r="C3465" s="6" t="s">
        <v>5</v>
      </c>
      <c r="D3465" s="6" t="s">
        <v>7404</v>
      </c>
      <c r="E3465" s="8" t="s">
        <v>58</v>
      </c>
      <c r="F3465" s="8">
        <v>1</v>
      </c>
      <c r="G3465" s="8">
        <v>3</v>
      </c>
      <c r="H3465" s="6" t="s">
        <v>344</v>
      </c>
      <c r="I3465" s="184" t="s">
        <v>11392</v>
      </c>
      <c r="J3465" s="184" t="s">
        <v>11392</v>
      </c>
      <c r="K3465" s="184" t="s">
        <v>11391</v>
      </c>
      <c r="L3465" s="8">
        <v>14</v>
      </c>
      <c r="M3465" s="116"/>
      <c r="P34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&lt;tr&gt;&lt;td&gt;63402-2400&lt;/td&gt;&lt;td&gt;Pavement markings, type L, broken&lt;/td&gt;&lt;td&gt;km&lt;/td&gt;&lt;td&gt;PAVEMENT MARKINGS, TYPE L, BROKEN&lt;/td&gt;&lt;td&gt;MILE&lt;/td&gt;&lt;td&gt;1&lt;/td&gt;&lt;td&gt;3&lt;/td&gt;&lt;td&gt;N&lt;/td&gt;&lt;td&gt; &lt;/td&gt;&lt;td&gt;&lt;/td&gt;&lt;/tr&gt;</v>
      </c>
      <c r="Q3465" s="106" t="str">
        <f>IF(PayItems[[#This Row],[Date Added / Modified]]&gt;0,TEXT(PayItems[[#This Row],[Date Added / Modified]],"m/d/yyy"),"")</f>
        <v/>
      </c>
    </row>
    <row r="3466" spans="1:17" x14ac:dyDescent="0.3">
      <c r="A3466" s="6" t="s">
        <v>7425</v>
      </c>
      <c r="B3466" s="6" t="s">
        <v>7426</v>
      </c>
      <c r="C3466" s="6" t="s">
        <v>109</v>
      </c>
      <c r="D3466" s="6" t="s">
        <v>7427</v>
      </c>
      <c r="E3466" s="8" t="s">
        <v>56</v>
      </c>
      <c r="F3466" s="8">
        <v>0</v>
      </c>
      <c r="G3466" s="8">
        <v>3</v>
      </c>
      <c r="H3466" s="6" t="s">
        <v>344</v>
      </c>
      <c r="I3466" s="184" t="s">
        <v>11392</v>
      </c>
      <c r="J3466" s="184" t="s">
        <v>11392</v>
      </c>
      <c r="K3466" s="184" t="s">
        <v>11391</v>
      </c>
      <c r="L3466" s="8">
        <v>14</v>
      </c>
      <c r="M3466" s="116"/>
      <c r="P34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&lt;tr&gt;&lt;td&gt;63403-0100&lt;/td&gt;&lt;td&gt;Pavement markings, type A&lt;/td&gt;&lt;td&gt;m2&lt;/td&gt;&lt;td&gt;PAVEMENT MARKINGS, TYPE A&lt;/td&gt;&lt;td&gt;SQFT&lt;/td&gt;&lt;td&gt;0&lt;/td&gt;&lt;td&gt;3&lt;/td&gt;&lt;td&gt;N&lt;/td&gt;&lt;td&gt; &lt;/td&gt;&lt;td&gt;&lt;/td&gt;&lt;/tr&gt;</v>
      </c>
      <c r="Q3466" s="106" t="str">
        <f>IF(PayItems[[#This Row],[Date Added / Modified]]&gt;0,TEXT(PayItems[[#This Row],[Date Added / Modified]],"m/d/yyy"),"")</f>
        <v/>
      </c>
    </row>
    <row r="3467" spans="1:17" x14ac:dyDescent="0.3">
      <c r="A3467" s="6" t="s">
        <v>7428</v>
      </c>
      <c r="B3467" s="6" t="s">
        <v>7429</v>
      </c>
      <c r="C3467" s="6" t="s">
        <v>109</v>
      </c>
      <c r="D3467" s="6" t="s">
        <v>7430</v>
      </c>
      <c r="E3467" s="8" t="s">
        <v>56</v>
      </c>
      <c r="F3467" s="8">
        <v>0</v>
      </c>
      <c r="G3467" s="8">
        <v>3</v>
      </c>
      <c r="H3467" s="6" t="s">
        <v>344</v>
      </c>
      <c r="I3467" s="184" t="s">
        <v>11392</v>
      </c>
      <c r="J3467" s="184" t="s">
        <v>11392</v>
      </c>
      <c r="K3467" s="184" t="s">
        <v>11391</v>
      </c>
      <c r="L3467" s="8">
        <v>14</v>
      </c>
      <c r="M3467" s="116"/>
      <c r="P34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&lt;tr&gt;&lt;td&gt;63403-0200&lt;/td&gt;&lt;td&gt;Pavement markings, type B&lt;/td&gt;&lt;td&gt;m2&lt;/td&gt;&lt;td&gt;PAVEMENT MARKINGS, TYPE B&lt;/td&gt;&lt;td&gt;SQFT&lt;/td&gt;&lt;td&gt;0&lt;/td&gt;&lt;td&gt;3&lt;/td&gt;&lt;td&gt;N&lt;/td&gt;&lt;td&gt; &lt;/td&gt;&lt;td&gt;&lt;/td&gt;&lt;/tr&gt;</v>
      </c>
      <c r="Q3467" s="106" t="str">
        <f>IF(PayItems[[#This Row],[Date Added / Modified]]&gt;0,TEXT(PayItems[[#This Row],[Date Added / Modified]],"m/d/yyy"),"")</f>
        <v/>
      </c>
    </row>
    <row r="3468" spans="1:17" x14ac:dyDescent="0.3">
      <c r="A3468" s="6" t="s">
        <v>7431</v>
      </c>
      <c r="B3468" s="6" t="s">
        <v>7432</v>
      </c>
      <c r="C3468" s="6" t="s">
        <v>109</v>
      </c>
      <c r="D3468" s="6" t="s">
        <v>7433</v>
      </c>
      <c r="E3468" s="8" t="s">
        <v>56</v>
      </c>
      <c r="F3468" s="8">
        <v>0</v>
      </c>
      <c r="G3468" s="8">
        <v>3</v>
      </c>
      <c r="H3468" s="6" t="s">
        <v>344</v>
      </c>
      <c r="I3468" s="184" t="s">
        <v>11392</v>
      </c>
      <c r="J3468" s="184" t="s">
        <v>11392</v>
      </c>
      <c r="K3468" s="184" t="s">
        <v>11391</v>
      </c>
      <c r="L3468" s="8">
        <v>14</v>
      </c>
      <c r="M3468" s="116"/>
      <c r="P34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&lt;tr&gt;&lt;td&gt;63403-0300&lt;/td&gt;&lt;td&gt;Pavement markings, type C&lt;/td&gt;&lt;td&gt;m2&lt;/td&gt;&lt;td&gt;PAVEMENT MARKINGS, TYPE C&lt;/td&gt;&lt;td&gt;SQFT&lt;/td&gt;&lt;td&gt;0&lt;/td&gt;&lt;td&gt;3&lt;/td&gt;&lt;td&gt;N&lt;/td&gt;&lt;td&gt; &lt;/td&gt;&lt;td&gt;&lt;/td&gt;&lt;/tr&gt;</v>
      </c>
      <c r="Q3468" s="106" t="str">
        <f>IF(PayItems[[#This Row],[Date Added / Modified]]&gt;0,TEXT(PayItems[[#This Row],[Date Added / Modified]],"m/d/yyy"),"")</f>
        <v/>
      </c>
    </row>
    <row r="3469" spans="1:17" x14ac:dyDescent="0.3">
      <c r="A3469" s="6" t="s">
        <v>7434</v>
      </c>
      <c r="B3469" s="6" t="s">
        <v>7435</v>
      </c>
      <c r="C3469" s="6" t="s">
        <v>109</v>
      </c>
      <c r="D3469" s="6" t="s">
        <v>7436</v>
      </c>
      <c r="E3469" s="8" t="s">
        <v>56</v>
      </c>
      <c r="F3469" s="8">
        <v>0</v>
      </c>
      <c r="G3469" s="8">
        <v>3</v>
      </c>
      <c r="H3469" s="6" t="s">
        <v>344</v>
      </c>
      <c r="I3469" s="184" t="s">
        <v>11392</v>
      </c>
      <c r="J3469" s="184" t="s">
        <v>11392</v>
      </c>
      <c r="K3469" s="184" t="s">
        <v>11391</v>
      </c>
      <c r="L3469" s="8">
        <v>14</v>
      </c>
      <c r="M3469" s="116"/>
      <c r="P34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&lt;tr&gt;&lt;td&gt;63403-0400&lt;/td&gt;&lt;td&gt;Pavement markings, type D&lt;/td&gt;&lt;td&gt;m2&lt;/td&gt;&lt;td&gt;PAVEMENT MARKINGS, TYPE D&lt;/td&gt;&lt;td&gt;SQFT&lt;/td&gt;&lt;td&gt;0&lt;/td&gt;&lt;td&gt;3&lt;/td&gt;&lt;td&gt;N&lt;/td&gt;&lt;td&gt; &lt;/td&gt;&lt;td&gt;&lt;/td&gt;&lt;/tr&gt;</v>
      </c>
      <c r="Q3469" s="106" t="str">
        <f>IF(PayItems[[#This Row],[Date Added / Modified]]&gt;0,TEXT(PayItems[[#This Row],[Date Added / Modified]],"m/d/yyy"),"")</f>
        <v/>
      </c>
    </row>
    <row r="3470" spans="1:17" x14ac:dyDescent="0.3">
      <c r="A3470" s="6" t="s">
        <v>7437</v>
      </c>
      <c r="B3470" s="6" t="s">
        <v>7438</v>
      </c>
      <c r="C3470" s="6" t="s">
        <v>109</v>
      </c>
      <c r="D3470" s="6" t="s">
        <v>7439</v>
      </c>
      <c r="E3470" s="8" t="s">
        <v>56</v>
      </c>
      <c r="F3470" s="8">
        <v>0</v>
      </c>
      <c r="G3470" s="8">
        <v>3</v>
      </c>
      <c r="H3470" s="6" t="s">
        <v>344</v>
      </c>
      <c r="I3470" s="184" t="s">
        <v>11392</v>
      </c>
      <c r="J3470" s="184" t="s">
        <v>11392</v>
      </c>
      <c r="K3470" s="184" t="s">
        <v>11391</v>
      </c>
      <c r="L3470" s="8">
        <v>14</v>
      </c>
      <c r="M3470" s="116"/>
      <c r="P34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&lt;tr&gt;&lt;td&gt;63403-0500&lt;/td&gt;&lt;td&gt;Pavement markings, type E&lt;/td&gt;&lt;td&gt;m2&lt;/td&gt;&lt;td&gt;PAVEMENT MARKINGS, TYPE E&lt;/td&gt;&lt;td&gt;SQFT&lt;/td&gt;&lt;td&gt;0&lt;/td&gt;&lt;td&gt;3&lt;/td&gt;&lt;td&gt;N&lt;/td&gt;&lt;td&gt; &lt;/td&gt;&lt;td&gt;&lt;/td&gt;&lt;/tr&gt;</v>
      </c>
      <c r="Q3470" s="106" t="str">
        <f>IF(PayItems[[#This Row],[Date Added / Modified]]&gt;0,TEXT(PayItems[[#This Row],[Date Added / Modified]],"m/d/yyy"),"")</f>
        <v/>
      </c>
    </row>
    <row r="3471" spans="1:17" x14ac:dyDescent="0.3">
      <c r="A3471" s="6" t="s">
        <v>7440</v>
      </c>
      <c r="B3471" s="6" t="s">
        <v>7441</v>
      </c>
      <c r="C3471" s="6" t="s">
        <v>109</v>
      </c>
      <c r="D3471" s="6" t="s">
        <v>7442</v>
      </c>
      <c r="E3471" s="8" t="s">
        <v>56</v>
      </c>
      <c r="F3471" s="8">
        <v>0</v>
      </c>
      <c r="G3471" s="8">
        <v>3</v>
      </c>
      <c r="H3471" s="6" t="s">
        <v>344</v>
      </c>
      <c r="I3471" s="184" t="s">
        <v>11392</v>
      </c>
      <c r="J3471" s="184" t="s">
        <v>11392</v>
      </c>
      <c r="K3471" s="184" t="s">
        <v>11391</v>
      </c>
      <c r="L3471" s="8">
        <v>14</v>
      </c>
      <c r="M3471" s="116"/>
      <c r="P34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&lt;tr&gt;&lt;td&gt;63403-0800&lt;/td&gt;&lt;td&gt;Pavement markings, type H&lt;/td&gt;&lt;td&gt;m2&lt;/td&gt;&lt;td&gt;PAVEMENT MARKINGS, TYPE H&lt;/td&gt;&lt;td&gt;SQFT&lt;/td&gt;&lt;td&gt;0&lt;/td&gt;&lt;td&gt;3&lt;/td&gt;&lt;td&gt;N&lt;/td&gt;&lt;td&gt; &lt;/td&gt;&lt;td&gt;&lt;/td&gt;&lt;/tr&gt;</v>
      </c>
      <c r="Q3471" s="106" t="str">
        <f>IF(PayItems[[#This Row],[Date Added / Modified]]&gt;0,TEXT(PayItems[[#This Row],[Date Added / Modified]],"m/d/yyy"),"")</f>
        <v/>
      </c>
    </row>
    <row r="3472" spans="1:17" x14ac:dyDescent="0.3">
      <c r="A3472" s="6" t="s">
        <v>7443</v>
      </c>
      <c r="B3472" s="6" t="s">
        <v>7444</v>
      </c>
      <c r="C3472" s="6" t="s">
        <v>109</v>
      </c>
      <c r="D3472" s="6" t="s">
        <v>7445</v>
      </c>
      <c r="E3472" s="8" t="s">
        <v>56</v>
      </c>
      <c r="F3472" s="8">
        <v>0</v>
      </c>
      <c r="G3472" s="8">
        <v>3</v>
      </c>
      <c r="H3472" s="6" t="s">
        <v>344</v>
      </c>
      <c r="I3472" s="184" t="s">
        <v>11392</v>
      </c>
      <c r="J3472" s="184" t="s">
        <v>11392</v>
      </c>
      <c r="K3472" s="184" t="s">
        <v>11391</v>
      </c>
      <c r="L3472" s="8">
        <v>14</v>
      </c>
      <c r="M3472" s="116"/>
      <c r="P34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&lt;tr&gt;&lt;td&gt;63403-0900&lt;/td&gt;&lt;td&gt;Pavement markings, type I&lt;/td&gt;&lt;td&gt;m2&lt;/td&gt;&lt;td&gt;PAVEMENT MARKINGS, TYPE I&lt;/td&gt;&lt;td&gt;SQFT&lt;/td&gt;&lt;td&gt;0&lt;/td&gt;&lt;td&gt;3&lt;/td&gt;&lt;td&gt;N&lt;/td&gt;&lt;td&gt; &lt;/td&gt;&lt;td&gt;&lt;/td&gt;&lt;/tr&gt;</v>
      </c>
      <c r="Q3472" s="106" t="str">
        <f>IF(PayItems[[#This Row],[Date Added / Modified]]&gt;0,TEXT(PayItems[[#This Row],[Date Added / Modified]],"m/d/yyy"),"")</f>
        <v/>
      </c>
    </row>
    <row r="3473" spans="1:17" x14ac:dyDescent="0.3">
      <c r="A3473" s="6" t="s">
        <v>7446</v>
      </c>
      <c r="B3473" s="6" t="s">
        <v>7447</v>
      </c>
      <c r="C3473" s="6" t="s">
        <v>109</v>
      </c>
      <c r="D3473" s="6" t="s">
        <v>7448</v>
      </c>
      <c r="E3473" s="8" t="s">
        <v>56</v>
      </c>
      <c r="F3473" s="8">
        <v>0</v>
      </c>
      <c r="G3473" s="8">
        <v>3</v>
      </c>
      <c r="H3473" s="6" t="s">
        <v>344</v>
      </c>
      <c r="I3473" s="184" t="s">
        <v>11392</v>
      </c>
      <c r="J3473" s="184" t="s">
        <v>11392</v>
      </c>
      <c r="K3473" s="184" t="s">
        <v>11391</v>
      </c>
      <c r="L3473" s="8">
        <v>14</v>
      </c>
      <c r="M3473" s="116"/>
      <c r="P34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&lt;tr&gt;&lt;td&gt;63403-1000&lt;/td&gt;&lt;td&gt;Pavement markings, type J&lt;/td&gt;&lt;td&gt;m2&lt;/td&gt;&lt;td&gt;PAVEMENT MARKINGS, TYPE J&lt;/td&gt;&lt;td&gt;SQFT&lt;/td&gt;&lt;td&gt;0&lt;/td&gt;&lt;td&gt;3&lt;/td&gt;&lt;td&gt;N&lt;/td&gt;&lt;td&gt; &lt;/td&gt;&lt;td&gt;&lt;/td&gt;&lt;/tr&gt;</v>
      </c>
      <c r="Q3473" s="106" t="str">
        <f>IF(PayItems[[#This Row],[Date Added / Modified]]&gt;0,TEXT(PayItems[[#This Row],[Date Added / Modified]],"m/d/yyy"),"")</f>
        <v/>
      </c>
    </row>
    <row r="3474" spans="1:17" x14ac:dyDescent="0.3">
      <c r="A3474" s="6" t="s">
        <v>7449</v>
      </c>
      <c r="B3474" s="6" t="s">
        <v>7450</v>
      </c>
      <c r="C3474" s="6" t="s">
        <v>109</v>
      </c>
      <c r="D3474" s="6" t="s">
        <v>7451</v>
      </c>
      <c r="E3474" s="8" t="s">
        <v>56</v>
      </c>
      <c r="F3474" s="8">
        <v>0</v>
      </c>
      <c r="G3474" s="8">
        <v>3</v>
      </c>
      <c r="H3474" s="6" t="s">
        <v>344</v>
      </c>
      <c r="I3474" s="184" t="s">
        <v>11392</v>
      </c>
      <c r="J3474" s="184" t="s">
        <v>11392</v>
      </c>
      <c r="K3474" s="184" t="s">
        <v>11391</v>
      </c>
      <c r="L3474" s="8">
        <v>14</v>
      </c>
      <c r="M3474" s="116"/>
      <c r="P34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&lt;tr&gt;&lt;td&gt;63403-1100&lt;/td&gt;&lt;td&gt;Pavement markings, type K&lt;/td&gt;&lt;td&gt;m2&lt;/td&gt;&lt;td&gt;PAVEMENT MARKINGS, TYPE K&lt;/td&gt;&lt;td&gt;SQFT&lt;/td&gt;&lt;td&gt;0&lt;/td&gt;&lt;td&gt;3&lt;/td&gt;&lt;td&gt;N&lt;/td&gt;&lt;td&gt; &lt;/td&gt;&lt;td&gt;&lt;/td&gt;&lt;/tr&gt;</v>
      </c>
      <c r="Q3474" s="106" t="str">
        <f>IF(PayItems[[#This Row],[Date Added / Modified]]&gt;0,TEXT(PayItems[[#This Row],[Date Added / Modified]],"m/d/yyy"),"")</f>
        <v/>
      </c>
    </row>
    <row r="3475" spans="1:17" x14ac:dyDescent="0.3">
      <c r="A3475" s="6" t="s">
        <v>7452</v>
      </c>
      <c r="B3475" s="6" t="s">
        <v>7453</v>
      </c>
      <c r="C3475" s="6" t="s">
        <v>109</v>
      </c>
      <c r="D3475" s="6" t="s">
        <v>7454</v>
      </c>
      <c r="E3475" s="8" t="s">
        <v>56</v>
      </c>
      <c r="F3475" s="8">
        <v>0</v>
      </c>
      <c r="G3475" s="8">
        <v>3</v>
      </c>
      <c r="H3475" s="6" t="s">
        <v>344</v>
      </c>
      <c r="I3475" s="184" t="s">
        <v>11392</v>
      </c>
      <c r="J3475" s="184" t="s">
        <v>11392</v>
      </c>
      <c r="K3475" s="184" t="s">
        <v>11391</v>
      </c>
      <c r="L3475" s="8">
        <v>14</v>
      </c>
      <c r="M3475" s="116"/>
      <c r="P34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&lt;tr&gt;&lt;td&gt;63403-1200&lt;/td&gt;&lt;td&gt;Pavement markings, type L&lt;/td&gt;&lt;td&gt;m2&lt;/td&gt;&lt;td&gt;PAVEMENT MARKINGS, TYPE L&lt;/td&gt;&lt;td&gt;SQFT&lt;/td&gt;&lt;td&gt;0&lt;/td&gt;&lt;td&gt;3&lt;/td&gt;&lt;td&gt;N&lt;/td&gt;&lt;td&gt; &lt;/td&gt;&lt;td&gt;&lt;/td&gt;&lt;/tr&gt;</v>
      </c>
      <c r="Q3475" s="106" t="str">
        <f>IF(PayItems[[#This Row],[Date Added / Modified]]&gt;0,TEXT(PayItems[[#This Row],[Date Added / Modified]],"m/d/yyy"),"")</f>
        <v/>
      </c>
    </row>
    <row r="3476" spans="1:17" x14ac:dyDescent="0.3">
      <c r="A3476" s="6" t="s">
        <v>7455</v>
      </c>
      <c r="B3476" s="6" t="s">
        <v>7456</v>
      </c>
      <c r="C3476" s="6" t="s">
        <v>109</v>
      </c>
      <c r="D3476" s="6" t="s">
        <v>7457</v>
      </c>
      <c r="E3476" s="8" t="s">
        <v>56</v>
      </c>
      <c r="F3476" s="8">
        <v>0</v>
      </c>
      <c r="G3476" s="8">
        <v>3</v>
      </c>
      <c r="H3476" s="6" t="s">
        <v>344</v>
      </c>
      <c r="I3476" s="184" t="s">
        <v>11392</v>
      </c>
      <c r="J3476" s="184" t="s">
        <v>11392</v>
      </c>
      <c r="K3476" s="184" t="s">
        <v>11391</v>
      </c>
      <c r="L3476" s="8">
        <v>14</v>
      </c>
      <c r="M3476" s="116"/>
      <c r="P34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&lt;tr&gt;&lt;td&gt;63403-1300&lt;/td&gt;&lt;td&gt;Pavement markings, type bike lane surface&lt;/td&gt;&lt;td&gt;m2&lt;/td&gt;&lt;td&gt;PAVEMENT MARKINGS, TYPE BIKE LANE SURFACE&lt;/td&gt;&lt;td&gt;SQFT&lt;/td&gt;&lt;td&gt;0&lt;/td&gt;&lt;td&gt;3&lt;/td&gt;&lt;td&gt;N&lt;/td&gt;&lt;td&gt; &lt;/td&gt;&lt;td&gt;&lt;/td&gt;&lt;/tr&gt;</v>
      </c>
      <c r="Q3476" s="106" t="str">
        <f>IF(PayItems[[#This Row],[Date Added / Modified]]&gt;0,TEXT(PayItems[[#This Row],[Date Added / Modified]],"m/d/yyy"),"")</f>
        <v/>
      </c>
    </row>
    <row r="3477" spans="1:17" x14ac:dyDescent="0.3">
      <c r="A3477" s="6" t="s">
        <v>7458</v>
      </c>
      <c r="B3477" s="6" t="s">
        <v>7426</v>
      </c>
      <c r="C3477" s="6" t="s">
        <v>46</v>
      </c>
      <c r="D3477" s="6" t="s">
        <v>7427</v>
      </c>
      <c r="E3477" s="8" t="s">
        <v>67</v>
      </c>
      <c r="F3477" s="8">
        <v>0</v>
      </c>
      <c r="G3477" s="8">
        <v>3</v>
      </c>
      <c r="H3477" s="6" t="s">
        <v>344</v>
      </c>
      <c r="I3477" s="184" t="s">
        <v>11392</v>
      </c>
      <c r="J3477" s="184" t="s">
        <v>11392</v>
      </c>
      <c r="K3477" s="184" t="s">
        <v>11391</v>
      </c>
      <c r="L3477" s="8">
        <v>14</v>
      </c>
      <c r="M3477" s="116"/>
      <c r="P34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&lt;tr&gt;&lt;td&gt;63404-0100&lt;/td&gt;&lt;td&gt;Pavement markings, type A&lt;/td&gt;&lt;td&gt;L&lt;/td&gt;&lt;td&gt;PAVEMENT MARKINGS, TYPE A&lt;/td&gt;&lt;td&gt;GAL&lt;/td&gt;&lt;td&gt;0&lt;/td&gt;&lt;td&gt;3&lt;/td&gt;&lt;td&gt;N&lt;/td&gt;&lt;td&gt; &lt;/td&gt;&lt;td&gt;&lt;/td&gt;&lt;/tr&gt;</v>
      </c>
      <c r="Q3477" s="106" t="str">
        <f>IF(PayItems[[#This Row],[Date Added / Modified]]&gt;0,TEXT(PayItems[[#This Row],[Date Added / Modified]],"m/d/yyy"),"")</f>
        <v/>
      </c>
    </row>
    <row r="3478" spans="1:17" x14ac:dyDescent="0.3">
      <c r="A3478" s="6" t="s">
        <v>7459</v>
      </c>
      <c r="B3478" s="6" t="s">
        <v>7429</v>
      </c>
      <c r="C3478" s="6" t="s">
        <v>46</v>
      </c>
      <c r="D3478" s="6" t="s">
        <v>7430</v>
      </c>
      <c r="E3478" s="8" t="s">
        <v>67</v>
      </c>
      <c r="F3478" s="8">
        <v>0</v>
      </c>
      <c r="G3478" s="8">
        <v>3</v>
      </c>
      <c r="H3478" s="6" t="s">
        <v>344</v>
      </c>
      <c r="I3478" s="184" t="s">
        <v>11392</v>
      </c>
      <c r="J3478" s="184" t="s">
        <v>11392</v>
      </c>
      <c r="K3478" s="184" t="s">
        <v>11391</v>
      </c>
      <c r="L3478" s="8">
        <v>14</v>
      </c>
      <c r="M3478" s="116"/>
      <c r="P34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&lt;tr&gt;&lt;td&gt;63404-0200&lt;/td&gt;&lt;td&gt;Pavement markings, type B&lt;/td&gt;&lt;td&gt;L&lt;/td&gt;&lt;td&gt;PAVEMENT MARKINGS, TYPE B&lt;/td&gt;&lt;td&gt;GAL&lt;/td&gt;&lt;td&gt;0&lt;/td&gt;&lt;td&gt;3&lt;/td&gt;&lt;td&gt;N&lt;/td&gt;&lt;td&gt; &lt;/td&gt;&lt;td&gt;&lt;/td&gt;&lt;/tr&gt;</v>
      </c>
      <c r="Q3478" s="106" t="str">
        <f>IF(PayItems[[#This Row],[Date Added / Modified]]&gt;0,TEXT(PayItems[[#This Row],[Date Added / Modified]],"m/d/yyy"),"")</f>
        <v/>
      </c>
    </row>
    <row r="3479" spans="1:17" x14ac:dyDescent="0.3">
      <c r="A3479" s="6" t="s">
        <v>7460</v>
      </c>
      <c r="B3479" s="6" t="s">
        <v>7432</v>
      </c>
      <c r="C3479" s="6" t="s">
        <v>46</v>
      </c>
      <c r="D3479" s="6" t="s">
        <v>7433</v>
      </c>
      <c r="E3479" s="8" t="s">
        <v>67</v>
      </c>
      <c r="F3479" s="8">
        <v>0</v>
      </c>
      <c r="G3479" s="8">
        <v>3</v>
      </c>
      <c r="H3479" s="6" t="s">
        <v>344</v>
      </c>
      <c r="I3479" s="184" t="s">
        <v>11392</v>
      </c>
      <c r="J3479" s="184" t="s">
        <v>11392</v>
      </c>
      <c r="K3479" s="184" t="s">
        <v>11391</v>
      </c>
      <c r="L3479" s="8">
        <v>14</v>
      </c>
      <c r="M3479" s="116"/>
      <c r="P34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&lt;tr&gt;&lt;td&gt;63404-0300&lt;/td&gt;&lt;td&gt;Pavement markings, type C&lt;/td&gt;&lt;td&gt;L&lt;/td&gt;&lt;td&gt;PAVEMENT MARKINGS, TYPE C&lt;/td&gt;&lt;td&gt;GAL&lt;/td&gt;&lt;td&gt;0&lt;/td&gt;&lt;td&gt;3&lt;/td&gt;&lt;td&gt;N&lt;/td&gt;&lt;td&gt; &lt;/td&gt;&lt;td&gt;&lt;/td&gt;&lt;/tr&gt;</v>
      </c>
      <c r="Q3479" s="106" t="str">
        <f>IF(PayItems[[#This Row],[Date Added / Modified]]&gt;0,TEXT(PayItems[[#This Row],[Date Added / Modified]],"m/d/yyy"),"")</f>
        <v/>
      </c>
    </row>
    <row r="3480" spans="1:17" x14ac:dyDescent="0.3">
      <c r="A3480" s="6" t="s">
        <v>7461</v>
      </c>
      <c r="B3480" s="6" t="s">
        <v>7435</v>
      </c>
      <c r="C3480" s="6" t="s">
        <v>46</v>
      </c>
      <c r="D3480" s="6" t="s">
        <v>7436</v>
      </c>
      <c r="E3480" s="8" t="s">
        <v>67</v>
      </c>
      <c r="F3480" s="8">
        <v>0</v>
      </c>
      <c r="G3480" s="8">
        <v>3</v>
      </c>
      <c r="H3480" s="6" t="s">
        <v>344</v>
      </c>
      <c r="I3480" s="184" t="s">
        <v>11392</v>
      </c>
      <c r="J3480" s="184" t="s">
        <v>11392</v>
      </c>
      <c r="K3480" s="184" t="s">
        <v>11391</v>
      </c>
      <c r="L3480" s="8">
        <v>14</v>
      </c>
      <c r="M3480" s="116"/>
      <c r="P34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&lt;tr&gt;&lt;td&gt;63404-0400&lt;/td&gt;&lt;td&gt;Pavement markings, type D&lt;/td&gt;&lt;td&gt;L&lt;/td&gt;&lt;td&gt;PAVEMENT MARKINGS, TYPE D&lt;/td&gt;&lt;td&gt;GAL&lt;/td&gt;&lt;td&gt;0&lt;/td&gt;&lt;td&gt;3&lt;/td&gt;&lt;td&gt;N&lt;/td&gt;&lt;td&gt; &lt;/td&gt;&lt;td&gt;&lt;/td&gt;&lt;/tr&gt;</v>
      </c>
      <c r="Q3480" s="106" t="str">
        <f>IF(PayItems[[#This Row],[Date Added / Modified]]&gt;0,TEXT(PayItems[[#This Row],[Date Added / Modified]],"m/d/yyy"),"")</f>
        <v/>
      </c>
    </row>
    <row r="3481" spans="1:17" x14ac:dyDescent="0.3">
      <c r="A3481" s="6" t="s">
        <v>7462</v>
      </c>
      <c r="B3481" s="6" t="s">
        <v>7438</v>
      </c>
      <c r="C3481" s="6" t="s">
        <v>46</v>
      </c>
      <c r="D3481" s="6" t="s">
        <v>7439</v>
      </c>
      <c r="E3481" s="8" t="s">
        <v>67</v>
      </c>
      <c r="F3481" s="8">
        <v>0</v>
      </c>
      <c r="G3481" s="8">
        <v>3</v>
      </c>
      <c r="H3481" s="6" t="s">
        <v>344</v>
      </c>
      <c r="I3481" s="184" t="s">
        <v>11392</v>
      </c>
      <c r="J3481" s="184" t="s">
        <v>11392</v>
      </c>
      <c r="K3481" s="184" t="s">
        <v>11391</v>
      </c>
      <c r="L3481" s="8">
        <v>14</v>
      </c>
      <c r="M3481" s="116"/>
      <c r="P34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&lt;tr&gt;&lt;td&gt;63404-0500&lt;/td&gt;&lt;td&gt;Pavement markings, type E&lt;/td&gt;&lt;td&gt;L&lt;/td&gt;&lt;td&gt;PAVEMENT MARKINGS, TYPE E&lt;/td&gt;&lt;td&gt;GAL&lt;/td&gt;&lt;td&gt;0&lt;/td&gt;&lt;td&gt;3&lt;/td&gt;&lt;td&gt;N&lt;/td&gt;&lt;td&gt; &lt;/td&gt;&lt;td&gt;&lt;/td&gt;&lt;/tr&gt;</v>
      </c>
      <c r="Q3481" s="106" t="str">
        <f>IF(PayItems[[#This Row],[Date Added / Modified]]&gt;0,TEXT(PayItems[[#This Row],[Date Added / Modified]],"m/d/yyy"),"")</f>
        <v/>
      </c>
    </row>
    <row r="3482" spans="1:17" x14ac:dyDescent="0.3">
      <c r="A3482" s="6" t="s">
        <v>7463</v>
      </c>
      <c r="B3482" s="6" t="s">
        <v>7441</v>
      </c>
      <c r="C3482" s="6" t="s">
        <v>46</v>
      </c>
      <c r="D3482" s="6" t="s">
        <v>7442</v>
      </c>
      <c r="E3482" s="8" t="s">
        <v>67</v>
      </c>
      <c r="F3482" s="8">
        <v>0</v>
      </c>
      <c r="G3482" s="8">
        <v>3</v>
      </c>
      <c r="H3482" s="6" t="s">
        <v>344</v>
      </c>
      <c r="I3482" s="184" t="s">
        <v>11392</v>
      </c>
      <c r="J3482" s="184" t="s">
        <v>11392</v>
      </c>
      <c r="K3482" s="184" t="s">
        <v>11391</v>
      </c>
      <c r="L3482" s="8">
        <v>14</v>
      </c>
      <c r="M3482" s="116"/>
      <c r="P34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&lt;tr&gt;&lt;td&gt;63404-0800&lt;/td&gt;&lt;td&gt;Pavement markings, type H&lt;/td&gt;&lt;td&gt;L&lt;/td&gt;&lt;td&gt;PAVEMENT MARKINGS, TYPE H&lt;/td&gt;&lt;td&gt;GAL&lt;/td&gt;&lt;td&gt;0&lt;/td&gt;&lt;td&gt;3&lt;/td&gt;&lt;td&gt;N&lt;/td&gt;&lt;td&gt; &lt;/td&gt;&lt;td&gt;&lt;/td&gt;&lt;/tr&gt;</v>
      </c>
      <c r="Q3482" s="106" t="str">
        <f>IF(PayItems[[#This Row],[Date Added / Modified]]&gt;0,TEXT(PayItems[[#This Row],[Date Added / Modified]],"m/d/yyy"),"")</f>
        <v/>
      </c>
    </row>
    <row r="3483" spans="1:17" x14ac:dyDescent="0.3">
      <c r="A3483" s="6" t="s">
        <v>7464</v>
      </c>
      <c r="B3483" s="6" t="s">
        <v>7444</v>
      </c>
      <c r="C3483" s="6" t="s">
        <v>46</v>
      </c>
      <c r="D3483" s="6" t="s">
        <v>7445</v>
      </c>
      <c r="E3483" s="8" t="s">
        <v>67</v>
      </c>
      <c r="F3483" s="8">
        <v>0</v>
      </c>
      <c r="G3483" s="8">
        <v>3</v>
      </c>
      <c r="H3483" s="6" t="s">
        <v>344</v>
      </c>
      <c r="I3483" s="184" t="s">
        <v>11392</v>
      </c>
      <c r="J3483" s="184" t="s">
        <v>11392</v>
      </c>
      <c r="K3483" s="184" t="s">
        <v>11391</v>
      </c>
      <c r="L3483" s="8">
        <v>14</v>
      </c>
      <c r="M3483" s="116"/>
      <c r="P34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&lt;tr&gt;&lt;td&gt;63404-0900&lt;/td&gt;&lt;td&gt;Pavement markings, type I&lt;/td&gt;&lt;td&gt;L&lt;/td&gt;&lt;td&gt;PAVEMENT MARKINGS, TYPE I&lt;/td&gt;&lt;td&gt;GAL&lt;/td&gt;&lt;td&gt;0&lt;/td&gt;&lt;td&gt;3&lt;/td&gt;&lt;td&gt;N&lt;/td&gt;&lt;td&gt; &lt;/td&gt;&lt;td&gt;&lt;/td&gt;&lt;/tr&gt;</v>
      </c>
      <c r="Q3483" s="106" t="str">
        <f>IF(PayItems[[#This Row],[Date Added / Modified]]&gt;0,TEXT(PayItems[[#This Row],[Date Added / Modified]],"m/d/yyy"),"")</f>
        <v/>
      </c>
    </row>
    <row r="3484" spans="1:17" x14ac:dyDescent="0.3">
      <c r="A3484" s="6" t="s">
        <v>7465</v>
      </c>
      <c r="B3484" s="6" t="s">
        <v>7447</v>
      </c>
      <c r="C3484" s="6" t="s">
        <v>46</v>
      </c>
      <c r="D3484" s="6" t="s">
        <v>7448</v>
      </c>
      <c r="E3484" s="8" t="s">
        <v>67</v>
      </c>
      <c r="F3484" s="8">
        <v>0</v>
      </c>
      <c r="G3484" s="8">
        <v>3</v>
      </c>
      <c r="H3484" s="6" t="s">
        <v>344</v>
      </c>
      <c r="I3484" s="184" t="s">
        <v>11392</v>
      </c>
      <c r="J3484" s="184" t="s">
        <v>11392</v>
      </c>
      <c r="K3484" s="184" t="s">
        <v>11391</v>
      </c>
      <c r="L3484" s="8">
        <v>14</v>
      </c>
      <c r="M3484" s="116"/>
      <c r="P34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&lt;tr&gt;&lt;td&gt;63404-1000&lt;/td&gt;&lt;td&gt;Pavement markings, type J&lt;/td&gt;&lt;td&gt;L&lt;/td&gt;&lt;td&gt;PAVEMENT MARKINGS, TYPE J&lt;/td&gt;&lt;td&gt;GAL&lt;/td&gt;&lt;td&gt;0&lt;/td&gt;&lt;td&gt;3&lt;/td&gt;&lt;td&gt;N&lt;/td&gt;&lt;td&gt; &lt;/td&gt;&lt;td&gt;&lt;/td&gt;&lt;/tr&gt;</v>
      </c>
      <c r="Q3484" s="106" t="str">
        <f>IF(PayItems[[#This Row],[Date Added / Modified]]&gt;0,TEXT(PayItems[[#This Row],[Date Added / Modified]],"m/d/yyy"),"")</f>
        <v/>
      </c>
    </row>
    <row r="3485" spans="1:17" x14ac:dyDescent="0.3">
      <c r="A3485" s="6" t="s">
        <v>7466</v>
      </c>
      <c r="B3485" s="6" t="s">
        <v>7450</v>
      </c>
      <c r="C3485" s="6" t="s">
        <v>46</v>
      </c>
      <c r="D3485" s="6" t="s">
        <v>7451</v>
      </c>
      <c r="E3485" s="8" t="s">
        <v>67</v>
      </c>
      <c r="F3485" s="8">
        <v>0</v>
      </c>
      <c r="G3485" s="8">
        <v>3</v>
      </c>
      <c r="H3485" s="6" t="s">
        <v>344</v>
      </c>
      <c r="I3485" s="184" t="s">
        <v>11392</v>
      </c>
      <c r="J3485" s="184" t="s">
        <v>11392</v>
      </c>
      <c r="K3485" s="184" t="s">
        <v>11391</v>
      </c>
      <c r="L3485" s="8">
        <v>14</v>
      </c>
      <c r="M3485" s="116"/>
      <c r="P34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&lt;tr&gt;&lt;td&gt;63404-1100&lt;/td&gt;&lt;td&gt;Pavement markings, type K&lt;/td&gt;&lt;td&gt;L&lt;/td&gt;&lt;td&gt;PAVEMENT MARKINGS, TYPE K&lt;/td&gt;&lt;td&gt;GAL&lt;/td&gt;&lt;td&gt;0&lt;/td&gt;&lt;td&gt;3&lt;/td&gt;&lt;td&gt;N&lt;/td&gt;&lt;td&gt; &lt;/td&gt;&lt;td&gt;&lt;/td&gt;&lt;/tr&gt;</v>
      </c>
      <c r="Q3485" s="106" t="str">
        <f>IF(PayItems[[#This Row],[Date Added / Modified]]&gt;0,TEXT(PayItems[[#This Row],[Date Added / Modified]],"m/d/yyy"),"")</f>
        <v/>
      </c>
    </row>
    <row r="3486" spans="1:17" x14ac:dyDescent="0.3">
      <c r="A3486" s="6" t="s">
        <v>7467</v>
      </c>
      <c r="B3486" s="6" t="s">
        <v>7453</v>
      </c>
      <c r="C3486" s="6" t="s">
        <v>46</v>
      </c>
      <c r="D3486" s="6" t="s">
        <v>7454</v>
      </c>
      <c r="E3486" s="8" t="s">
        <v>67</v>
      </c>
      <c r="F3486" s="8">
        <v>0</v>
      </c>
      <c r="G3486" s="8">
        <v>3</v>
      </c>
      <c r="H3486" s="6" t="s">
        <v>344</v>
      </c>
      <c r="I3486" s="184" t="s">
        <v>11392</v>
      </c>
      <c r="J3486" s="184" t="s">
        <v>11392</v>
      </c>
      <c r="K3486" s="184" t="s">
        <v>11391</v>
      </c>
      <c r="L3486" s="8">
        <v>14</v>
      </c>
      <c r="M3486" s="116"/>
      <c r="P34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&lt;tr&gt;&lt;td&gt;63404-1200&lt;/td&gt;&lt;td&gt;Pavement markings, type L&lt;/td&gt;&lt;td&gt;L&lt;/td&gt;&lt;td&gt;PAVEMENT MARKINGS, TYPE L&lt;/td&gt;&lt;td&gt;GAL&lt;/td&gt;&lt;td&gt;0&lt;/td&gt;&lt;td&gt;3&lt;/td&gt;&lt;td&gt;N&lt;/td&gt;&lt;td&gt; &lt;/td&gt;&lt;td&gt;&lt;/td&gt;&lt;/tr&gt;</v>
      </c>
      <c r="Q3486" s="106" t="str">
        <f>IF(PayItems[[#This Row],[Date Added / Modified]]&gt;0,TEXT(PayItems[[#This Row],[Date Added / Modified]],"m/d/yyy"),"")</f>
        <v/>
      </c>
    </row>
    <row r="3487" spans="1:17" x14ac:dyDescent="0.3">
      <c r="A3487" s="6" t="s">
        <v>7468</v>
      </c>
      <c r="B3487" s="6" t="s">
        <v>7469</v>
      </c>
      <c r="C3487" s="6" t="s">
        <v>6</v>
      </c>
      <c r="D3487" s="6" t="s">
        <v>7470</v>
      </c>
      <c r="E3487" s="8" t="s">
        <v>59</v>
      </c>
      <c r="F3487" s="8">
        <v>0</v>
      </c>
      <c r="G3487" s="8">
        <v>3</v>
      </c>
      <c r="H3487" s="6" t="s">
        <v>344</v>
      </c>
      <c r="I3487" s="184" t="s">
        <v>11392</v>
      </c>
      <c r="J3487" s="184" t="s">
        <v>11392</v>
      </c>
      <c r="K3487" s="184" t="s">
        <v>11391</v>
      </c>
      <c r="L3487" s="8">
        <v>14</v>
      </c>
      <c r="M3487" s="116"/>
      <c r="P34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&lt;tr&gt;&lt;td&gt;63405-0050&lt;/td&gt;&lt;td&gt;Pavement markings, symbols&lt;/td&gt;&lt;td&gt;Each&lt;/td&gt;&lt;td&gt;PAVEMENT MARKINGS, SYMBOLS&lt;/td&gt;&lt;td&gt;EACH&lt;/td&gt;&lt;td&gt;0&lt;/td&gt;&lt;td&gt;3&lt;/td&gt;&lt;td&gt;N&lt;/td&gt;&lt;td&gt; &lt;/td&gt;&lt;td&gt;&lt;/td&gt;&lt;/tr&gt;</v>
      </c>
      <c r="Q3487" s="106" t="str">
        <f>IF(PayItems[[#This Row],[Date Added / Modified]]&gt;0,TEXT(PayItems[[#This Row],[Date Added / Modified]],"m/d/yyy"),"")</f>
        <v/>
      </c>
    </row>
    <row r="3488" spans="1:17" x14ac:dyDescent="0.3">
      <c r="A3488" s="6" t="s">
        <v>7471</v>
      </c>
      <c r="B3488" s="8" t="s">
        <v>7472</v>
      </c>
      <c r="C3488" s="6" t="s">
        <v>6</v>
      </c>
      <c r="D3488" s="8" t="s">
        <v>7473</v>
      </c>
      <c r="E3488" s="8" t="s">
        <v>59</v>
      </c>
      <c r="F3488" s="8">
        <v>0</v>
      </c>
      <c r="G3488" s="8">
        <v>3</v>
      </c>
      <c r="H3488" s="6" t="s">
        <v>344</v>
      </c>
      <c r="I3488" s="184" t="s">
        <v>11392</v>
      </c>
      <c r="J3488" s="184" t="s">
        <v>11392</v>
      </c>
      <c r="K3488" s="184" t="s">
        <v>11391</v>
      </c>
      <c r="L3488" s="8">
        <v>14</v>
      </c>
      <c r="M3488" s="116"/>
      <c r="P34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&lt;tr&gt;&lt;td&gt;63405-0100&lt;/td&gt;&lt;td&gt;Pavement markings, type A, turn arrow&lt;/td&gt;&lt;td&gt;Each&lt;/td&gt;&lt;td&gt;PAVEMENT MARKINGS, TYPE A, TURN ARROW&lt;/td&gt;&lt;td&gt;EACH&lt;/td&gt;&lt;td&gt;0&lt;/td&gt;&lt;td&gt;3&lt;/td&gt;&lt;td&gt;N&lt;/td&gt;&lt;td&gt; &lt;/td&gt;&lt;td&gt;&lt;/td&gt;&lt;/tr&gt;</v>
      </c>
      <c r="Q3488" s="106" t="str">
        <f>IF(PayItems[[#This Row],[Date Added / Modified]]&gt;0,TEXT(PayItems[[#This Row],[Date Added / Modified]],"m/d/yyy"),"")</f>
        <v/>
      </c>
    </row>
    <row r="3489" spans="1:17" x14ac:dyDescent="0.3">
      <c r="A3489" s="6" t="s">
        <v>7474</v>
      </c>
      <c r="B3489" s="8" t="s">
        <v>7475</v>
      </c>
      <c r="C3489" s="6" t="s">
        <v>6</v>
      </c>
      <c r="D3489" s="8" t="s">
        <v>7476</v>
      </c>
      <c r="E3489" s="8" t="s">
        <v>59</v>
      </c>
      <c r="F3489" s="8">
        <v>0</v>
      </c>
      <c r="G3489" s="8">
        <v>3</v>
      </c>
      <c r="H3489" s="6" t="s">
        <v>344</v>
      </c>
      <c r="I3489" s="184" t="s">
        <v>11392</v>
      </c>
      <c r="J3489" s="184" t="s">
        <v>11392</v>
      </c>
      <c r="K3489" s="184" t="s">
        <v>11391</v>
      </c>
      <c r="L3489" s="8">
        <v>14</v>
      </c>
      <c r="M3489" s="116"/>
      <c r="P34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&lt;tr&gt;&lt;td&gt;63405-0150&lt;/td&gt;&lt;td&gt;Pavement markings, type A, straight arrow&lt;/td&gt;&lt;td&gt;Each&lt;/td&gt;&lt;td&gt;PAVEMENT MARKINGS, TYPE A, STRAIGHT ARROW&lt;/td&gt;&lt;td&gt;EACH&lt;/td&gt;&lt;td&gt;0&lt;/td&gt;&lt;td&gt;3&lt;/td&gt;&lt;td&gt;N&lt;/td&gt;&lt;td&gt; &lt;/td&gt;&lt;td&gt;&lt;/td&gt;&lt;/tr&gt;</v>
      </c>
      <c r="Q3489" s="106" t="str">
        <f>IF(PayItems[[#This Row],[Date Added / Modified]]&gt;0,TEXT(PayItems[[#This Row],[Date Added / Modified]],"m/d/yyy"),"")</f>
        <v/>
      </c>
    </row>
    <row r="3490" spans="1:17" x14ac:dyDescent="0.3">
      <c r="A3490" s="6" t="s">
        <v>7477</v>
      </c>
      <c r="B3490" s="8" t="s">
        <v>7478</v>
      </c>
      <c r="C3490" s="6" t="s">
        <v>6</v>
      </c>
      <c r="D3490" s="8" t="s">
        <v>7479</v>
      </c>
      <c r="E3490" s="8" t="s">
        <v>59</v>
      </c>
      <c r="F3490" s="8">
        <v>0</v>
      </c>
      <c r="G3490" s="8">
        <v>3</v>
      </c>
      <c r="H3490" s="6" t="s">
        <v>344</v>
      </c>
      <c r="I3490" s="184" t="s">
        <v>11392</v>
      </c>
      <c r="J3490" s="184" t="s">
        <v>11392</v>
      </c>
      <c r="K3490" s="184" t="s">
        <v>11391</v>
      </c>
      <c r="L3490" s="8">
        <v>14</v>
      </c>
      <c r="M3490" s="116"/>
      <c r="P34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&lt;tr&gt;&lt;td&gt;63405-0200&lt;/td&gt;&lt;td&gt;Pavement markings, type A, straight/turn arrow combination&lt;/td&gt;&lt;td&gt;Each&lt;/td&gt;&lt;td&gt;PAVEMENT MARKINGS, TYPE A, STRAIGHT/TURN ARROW COMBINATION&lt;/td&gt;&lt;td&gt;EACH&lt;/td&gt;&lt;td&gt;0&lt;/td&gt;&lt;td&gt;3&lt;/td&gt;&lt;td&gt;N&lt;/td&gt;&lt;td&gt; &lt;/td&gt;&lt;td&gt;&lt;/td&gt;&lt;/tr&gt;</v>
      </c>
      <c r="Q3490" s="106" t="str">
        <f>IF(PayItems[[#This Row],[Date Added / Modified]]&gt;0,TEXT(PayItems[[#This Row],[Date Added / Modified]],"m/d/yyy"),"")</f>
        <v/>
      </c>
    </row>
    <row r="3491" spans="1:17" x14ac:dyDescent="0.3">
      <c r="A3491" s="6" t="s">
        <v>7480</v>
      </c>
      <c r="B3491" s="8" t="s">
        <v>7481</v>
      </c>
      <c r="C3491" s="6" t="s">
        <v>6</v>
      </c>
      <c r="D3491" s="8" t="s">
        <v>7482</v>
      </c>
      <c r="E3491" s="8" t="s">
        <v>59</v>
      </c>
      <c r="F3491" s="8">
        <v>0</v>
      </c>
      <c r="G3491" s="8">
        <v>3</v>
      </c>
      <c r="H3491" s="6" t="s">
        <v>344</v>
      </c>
      <c r="I3491" s="184" t="s">
        <v>11392</v>
      </c>
      <c r="J3491" s="184" t="s">
        <v>11392</v>
      </c>
      <c r="K3491" s="184" t="s">
        <v>11391</v>
      </c>
      <c r="L3491" s="8">
        <v>14</v>
      </c>
      <c r="M3491" s="116"/>
      <c r="P34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&lt;tr&gt;&lt;td&gt;63405-0250&lt;/td&gt;&lt;td&gt;Pavement markings, type A, "ONLY" word message&lt;/td&gt;&lt;td&gt;Each&lt;/td&gt;&lt;td&gt;PAVEMENT MARKINGS, TYPE A, "ONLY" WORD MESSAGE&lt;/td&gt;&lt;td&gt;EACH&lt;/td&gt;&lt;td&gt;0&lt;/td&gt;&lt;td&gt;3&lt;/td&gt;&lt;td&gt;N&lt;/td&gt;&lt;td&gt; &lt;/td&gt;&lt;td&gt;&lt;/td&gt;&lt;/tr&gt;</v>
      </c>
      <c r="Q3491" s="106" t="str">
        <f>IF(PayItems[[#This Row],[Date Added / Modified]]&gt;0,TEXT(PayItems[[#This Row],[Date Added / Modified]],"m/d/yyy"),"")</f>
        <v/>
      </c>
    </row>
    <row r="3492" spans="1:17" x14ac:dyDescent="0.3">
      <c r="A3492" s="6" t="s">
        <v>7483</v>
      </c>
      <c r="B3492" s="8" t="s">
        <v>7484</v>
      </c>
      <c r="C3492" s="6" t="s">
        <v>6</v>
      </c>
      <c r="D3492" s="8" t="s">
        <v>7485</v>
      </c>
      <c r="E3492" s="8" t="s">
        <v>59</v>
      </c>
      <c r="F3492" s="8">
        <v>0</v>
      </c>
      <c r="G3492" s="8">
        <v>3</v>
      </c>
      <c r="H3492" s="6" t="s">
        <v>344</v>
      </c>
      <c r="I3492" s="184" t="s">
        <v>11392</v>
      </c>
      <c r="J3492" s="184" t="s">
        <v>11392</v>
      </c>
      <c r="K3492" s="184" t="s">
        <v>11391</v>
      </c>
      <c r="L3492" s="8">
        <v>14</v>
      </c>
      <c r="M3492" s="116"/>
      <c r="P34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&lt;tr&gt;&lt;td&gt;63405-0300&lt;/td&gt;&lt;td&gt;Pavement markings, type A, "STOP" word message&lt;/td&gt;&lt;td&gt;Each&lt;/td&gt;&lt;td&gt;PAVEMENT MARKINGS, TYPE A, "STOP" WORD MESSAGE&lt;/td&gt;&lt;td&gt;EACH&lt;/td&gt;&lt;td&gt;0&lt;/td&gt;&lt;td&gt;3&lt;/td&gt;&lt;td&gt;N&lt;/td&gt;&lt;td&gt; &lt;/td&gt;&lt;td&gt;&lt;/td&gt;&lt;/tr&gt;</v>
      </c>
      <c r="Q3492" s="106" t="str">
        <f>IF(PayItems[[#This Row],[Date Added / Modified]]&gt;0,TEXT(PayItems[[#This Row],[Date Added / Modified]],"m/d/yyy"),"")</f>
        <v/>
      </c>
    </row>
    <row r="3493" spans="1:17" x14ac:dyDescent="0.3">
      <c r="A3493" s="6" t="s">
        <v>7486</v>
      </c>
      <c r="B3493" s="8" t="s">
        <v>7487</v>
      </c>
      <c r="C3493" s="6" t="s">
        <v>6</v>
      </c>
      <c r="D3493" s="8" t="s">
        <v>7488</v>
      </c>
      <c r="E3493" s="8" t="s">
        <v>59</v>
      </c>
      <c r="F3493" s="8">
        <v>0</v>
      </c>
      <c r="G3493" s="8">
        <v>3</v>
      </c>
      <c r="H3493" s="6" t="s">
        <v>344</v>
      </c>
      <c r="I3493" s="184" t="s">
        <v>11392</v>
      </c>
      <c r="J3493" s="184" t="s">
        <v>11392</v>
      </c>
      <c r="K3493" s="184" t="s">
        <v>11391</v>
      </c>
      <c r="L3493" s="8">
        <v>14</v>
      </c>
      <c r="M3493" s="116"/>
      <c r="P34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&lt;tr&gt;&lt;td&gt;63405-0350&lt;/td&gt;&lt;td&gt;Pavement markings, type A, "SCHOOL" word message&lt;/td&gt;&lt;td&gt;Each&lt;/td&gt;&lt;td&gt;PAVEMENT MARKINGS, TYPE A, "SCHOOL" WORD MESSAGE&lt;/td&gt;&lt;td&gt;EACH&lt;/td&gt;&lt;td&gt;0&lt;/td&gt;&lt;td&gt;3&lt;/td&gt;&lt;td&gt;N&lt;/td&gt;&lt;td&gt; &lt;/td&gt;&lt;td&gt;&lt;/td&gt;&lt;/tr&gt;</v>
      </c>
      <c r="Q3493" s="106" t="str">
        <f>IF(PayItems[[#This Row],[Date Added / Modified]]&gt;0,TEXT(PayItems[[#This Row],[Date Added / Modified]],"m/d/yyy"),"")</f>
        <v/>
      </c>
    </row>
    <row r="3494" spans="1:17" x14ac:dyDescent="0.3">
      <c r="A3494" s="6" t="s">
        <v>7489</v>
      </c>
      <c r="B3494" s="8" t="s">
        <v>7490</v>
      </c>
      <c r="C3494" s="6" t="s">
        <v>6</v>
      </c>
      <c r="D3494" s="8" t="s">
        <v>7491</v>
      </c>
      <c r="E3494" s="8" t="s">
        <v>59</v>
      </c>
      <c r="F3494" s="8">
        <v>0</v>
      </c>
      <c r="G3494" s="8">
        <v>3</v>
      </c>
      <c r="H3494" s="6" t="s">
        <v>344</v>
      </c>
      <c r="I3494" s="184" t="s">
        <v>11392</v>
      </c>
      <c r="J3494" s="184" t="s">
        <v>11392</v>
      </c>
      <c r="K3494" s="184" t="s">
        <v>11391</v>
      </c>
      <c r="L3494" s="8">
        <v>14</v>
      </c>
      <c r="M3494" s="116"/>
      <c r="P34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&lt;tr&gt;&lt;td&gt;63405-0400&lt;/td&gt;&lt;td&gt;Pavement markings, type A, railroad symbol&lt;/td&gt;&lt;td&gt;Each&lt;/td&gt;&lt;td&gt;PAVEMENT MARKINGS, TYPE A, RAILROAD SYMBOL&lt;/td&gt;&lt;td&gt;EACH&lt;/td&gt;&lt;td&gt;0&lt;/td&gt;&lt;td&gt;3&lt;/td&gt;&lt;td&gt;N&lt;/td&gt;&lt;td&gt; &lt;/td&gt;&lt;td&gt;&lt;/td&gt;&lt;/tr&gt;</v>
      </c>
      <c r="Q3494" s="106" t="str">
        <f>IF(PayItems[[#This Row],[Date Added / Modified]]&gt;0,TEXT(PayItems[[#This Row],[Date Added / Modified]],"m/d/yyy"),"")</f>
        <v/>
      </c>
    </row>
    <row r="3495" spans="1:17" x14ac:dyDescent="0.3">
      <c r="A3495" s="6" t="s">
        <v>7492</v>
      </c>
      <c r="B3495" s="8" t="s">
        <v>7493</v>
      </c>
      <c r="C3495" s="6" t="s">
        <v>6</v>
      </c>
      <c r="D3495" s="8" t="s">
        <v>7494</v>
      </c>
      <c r="E3495" s="8" t="s">
        <v>59</v>
      </c>
      <c r="F3495" s="8">
        <v>0</v>
      </c>
      <c r="G3495" s="8">
        <v>3</v>
      </c>
      <c r="H3495" s="6" t="s">
        <v>344</v>
      </c>
      <c r="I3495" s="184" t="s">
        <v>11392</v>
      </c>
      <c r="J3495" s="184" t="s">
        <v>11392</v>
      </c>
      <c r="K3495" s="184" t="s">
        <v>11391</v>
      </c>
      <c r="L3495" s="8">
        <v>14</v>
      </c>
      <c r="M3495" s="116"/>
      <c r="P34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&lt;tr&gt;&lt;td&gt;63405-0450&lt;/td&gt;&lt;td&gt;Pavement markings, type A, accessibility symbol&lt;/td&gt;&lt;td&gt;Each&lt;/td&gt;&lt;td&gt;PAVEMENT MARKINGS, TYPE A, ACCESSIBILITY SYMBOL&lt;/td&gt;&lt;td&gt;EACH&lt;/td&gt;&lt;td&gt;0&lt;/td&gt;&lt;td&gt;3&lt;/td&gt;&lt;td&gt;N&lt;/td&gt;&lt;td&gt; &lt;/td&gt;&lt;td&gt;&lt;/td&gt;&lt;/tr&gt;</v>
      </c>
      <c r="Q3495" s="106" t="str">
        <f>IF(PayItems[[#This Row],[Date Added / Modified]]&gt;0,TEXT(PayItems[[#This Row],[Date Added / Modified]],"m/d/yyy"),"")</f>
        <v/>
      </c>
    </row>
    <row r="3496" spans="1:17" x14ac:dyDescent="0.3">
      <c r="A3496" s="6" t="s">
        <v>7495</v>
      </c>
      <c r="B3496" s="8" t="s">
        <v>7496</v>
      </c>
      <c r="C3496" s="6" t="s">
        <v>6</v>
      </c>
      <c r="D3496" s="8" t="s">
        <v>7497</v>
      </c>
      <c r="E3496" s="8" t="s">
        <v>59</v>
      </c>
      <c r="F3496" s="8">
        <v>0</v>
      </c>
      <c r="G3496" s="8">
        <v>3</v>
      </c>
      <c r="H3496" s="6" t="s">
        <v>344</v>
      </c>
      <c r="I3496" s="184" t="s">
        <v>11392</v>
      </c>
      <c r="J3496" s="184" t="s">
        <v>11392</v>
      </c>
      <c r="K3496" s="184" t="s">
        <v>11391</v>
      </c>
      <c r="L3496" s="8">
        <v>14</v>
      </c>
      <c r="M3496" s="116"/>
      <c r="P34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&lt;tr&gt;&lt;td&gt;63405-0500&lt;/td&gt;&lt;td&gt;Pavement markings, type B, turn arrow&lt;/td&gt;&lt;td&gt;Each&lt;/td&gt;&lt;td&gt;PAVEMENT MARKINGS, TYPE B, TURN ARROW&lt;/td&gt;&lt;td&gt;EACH&lt;/td&gt;&lt;td&gt;0&lt;/td&gt;&lt;td&gt;3&lt;/td&gt;&lt;td&gt;N&lt;/td&gt;&lt;td&gt; &lt;/td&gt;&lt;td&gt;&lt;/td&gt;&lt;/tr&gt;</v>
      </c>
      <c r="Q3496" s="106" t="str">
        <f>IF(PayItems[[#This Row],[Date Added / Modified]]&gt;0,TEXT(PayItems[[#This Row],[Date Added / Modified]],"m/d/yyy"),"")</f>
        <v/>
      </c>
    </row>
    <row r="3497" spans="1:17" x14ac:dyDescent="0.3">
      <c r="A3497" s="6" t="s">
        <v>7498</v>
      </c>
      <c r="B3497" s="8" t="s">
        <v>7499</v>
      </c>
      <c r="C3497" s="6" t="s">
        <v>6</v>
      </c>
      <c r="D3497" s="8" t="s">
        <v>7500</v>
      </c>
      <c r="E3497" s="8" t="s">
        <v>59</v>
      </c>
      <c r="F3497" s="8">
        <v>0</v>
      </c>
      <c r="G3497" s="8">
        <v>3</v>
      </c>
      <c r="H3497" s="6" t="s">
        <v>344</v>
      </c>
      <c r="I3497" s="184" t="s">
        <v>11392</v>
      </c>
      <c r="J3497" s="184" t="s">
        <v>11392</v>
      </c>
      <c r="K3497" s="184" t="s">
        <v>11391</v>
      </c>
      <c r="L3497" s="8">
        <v>14</v>
      </c>
      <c r="M3497" s="116"/>
      <c r="P34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&lt;tr&gt;&lt;td&gt;63405-0550&lt;/td&gt;&lt;td&gt;Pavement markings, type B, straight arrow&lt;/td&gt;&lt;td&gt;Each&lt;/td&gt;&lt;td&gt;PAVEMENT MARKINGS, TYPE B, STRAIGHT ARROW&lt;/td&gt;&lt;td&gt;EACH&lt;/td&gt;&lt;td&gt;0&lt;/td&gt;&lt;td&gt;3&lt;/td&gt;&lt;td&gt;N&lt;/td&gt;&lt;td&gt; &lt;/td&gt;&lt;td&gt;&lt;/td&gt;&lt;/tr&gt;</v>
      </c>
      <c r="Q3497" s="106" t="str">
        <f>IF(PayItems[[#This Row],[Date Added / Modified]]&gt;0,TEXT(PayItems[[#This Row],[Date Added / Modified]],"m/d/yyy"),"")</f>
        <v/>
      </c>
    </row>
    <row r="3498" spans="1:17" x14ac:dyDescent="0.3">
      <c r="A3498" s="6" t="s">
        <v>7501</v>
      </c>
      <c r="B3498" s="8" t="s">
        <v>7502</v>
      </c>
      <c r="C3498" s="6" t="s">
        <v>6</v>
      </c>
      <c r="D3498" s="8" t="s">
        <v>7503</v>
      </c>
      <c r="E3498" s="8" t="s">
        <v>59</v>
      </c>
      <c r="F3498" s="8">
        <v>0</v>
      </c>
      <c r="G3498" s="8">
        <v>3</v>
      </c>
      <c r="H3498" s="6" t="s">
        <v>344</v>
      </c>
      <c r="I3498" s="184" t="s">
        <v>11392</v>
      </c>
      <c r="J3498" s="184" t="s">
        <v>11392</v>
      </c>
      <c r="K3498" s="184" t="s">
        <v>11391</v>
      </c>
      <c r="L3498" s="8">
        <v>14</v>
      </c>
      <c r="M3498" s="116"/>
      <c r="P34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&lt;tr&gt;&lt;td&gt;63405-0600&lt;/td&gt;&lt;td&gt;Pavement markings, type B, straight/turn arrow combination&lt;/td&gt;&lt;td&gt;Each&lt;/td&gt;&lt;td&gt;PAVEMENT MARKINGS, TYPE B, STRAIGHT/TURN ARROW COMBINATION&lt;/td&gt;&lt;td&gt;EACH&lt;/td&gt;&lt;td&gt;0&lt;/td&gt;&lt;td&gt;3&lt;/td&gt;&lt;td&gt;N&lt;/td&gt;&lt;td&gt; &lt;/td&gt;&lt;td&gt;&lt;/td&gt;&lt;/tr&gt;</v>
      </c>
      <c r="Q3498" s="106" t="str">
        <f>IF(PayItems[[#This Row],[Date Added / Modified]]&gt;0,TEXT(PayItems[[#This Row],[Date Added / Modified]],"m/d/yyy"),"")</f>
        <v/>
      </c>
    </row>
    <row r="3499" spans="1:17" x14ac:dyDescent="0.3">
      <c r="A3499" s="6" t="s">
        <v>7504</v>
      </c>
      <c r="B3499" s="8" t="s">
        <v>7505</v>
      </c>
      <c r="C3499" s="6" t="s">
        <v>6</v>
      </c>
      <c r="D3499" s="8" t="s">
        <v>7506</v>
      </c>
      <c r="E3499" s="8" t="s">
        <v>59</v>
      </c>
      <c r="F3499" s="8">
        <v>0</v>
      </c>
      <c r="G3499" s="8">
        <v>3</v>
      </c>
      <c r="H3499" s="6" t="s">
        <v>344</v>
      </c>
      <c r="I3499" s="184" t="s">
        <v>11392</v>
      </c>
      <c r="J3499" s="184" t="s">
        <v>11392</v>
      </c>
      <c r="K3499" s="184" t="s">
        <v>11391</v>
      </c>
      <c r="L3499" s="8">
        <v>14</v>
      </c>
      <c r="M3499" s="116"/>
      <c r="P34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&lt;tr&gt;&lt;td&gt;63405-0650&lt;/td&gt;&lt;td&gt;Pavement markings, type B, "ONLY" word message&lt;/td&gt;&lt;td&gt;Each&lt;/td&gt;&lt;td&gt;PAVEMENT MARKINGS, TYPE B, "ONLY" WORD MESSAGE&lt;/td&gt;&lt;td&gt;EACH&lt;/td&gt;&lt;td&gt;0&lt;/td&gt;&lt;td&gt;3&lt;/td&gt;&lt;td&gt;N&lt;/td&gt;&lt;td&gt; &lt;/td&gt;&lt;td&gt;&lt;/td&gt;&lt;/tr&gt;</v>
      </c>
      <c r="Q3499" s="106" t="str">
        <f>IF(PayItems[[#This Row],[Date Added / Modified]]&gt;0,TEXT(PayItems[[#This Row],[Date Added / Modified]],"m/d/yyy"),"")</f>
        <v/>
      </c>
    </row>
    <row r="3500" spans="1:17" s="88" customFormat="1" x14ac:dyDescent="0.3">
      <c r="A3500" s="6" t="s">
        <v>7507</v>
      </c>
      <c r="B3500" s="8" t="s">
        <v>7508</v>
      </c>
      <c r="C3500" s="6" t="s">
        <v>6</v>
      </c>
      <c r="D3500" s="8" t="s">
        <v>7509</v>
      </c>
      <c r="E3500" s="8" t="s">
        <v>59</v>
      </c>
      <c r="F3500" s="8">
        <v>0</v>
      </c>
      <c r="G3500" s="8">
        <v>3</v>
      </c>
      <c r="H3500" s="6" t="s">
        <v>344</v>
      </c>
      <c r="I3500" s="184" t="s">
        <v>11392</v>
      </c>
      <c r="J3500" s="184" t="s">
        <v>11392</v>
      </c>
      <c r="K3500" s="184" t="s">
        <v>11391</v>
      </c>
      <c r="L3500" s="8">
        <v>14</v>
      </c>
      <c r="M3500" s="116"/>
      <c r="N3500" s="6"/>
      <c r="O3500" s="6"/>
      <c r="P35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&lt;tr&gt;&lt;td&gt;63405-0700&lt;/td&gt;&lt;td&gt;Pavement markings, type B, "STOP" word message&lt;/td&gt;&lt;td&gt;Each&lt;/td&gt;&lt;td&gt;PAVEMENT MARKINGS, TYPE B, "STOP" WORD MESSAGE&lt;/td&gt;&lt;td&gt;EACH&lt;/td&gt;&lt;td&gt;0&lt;/td&gt;&lt;td&gt;3&lt;/td&gt;&lt;td&gt;N&lt;/td&gt;&lt;td&gt; &lt;/td&gt;&lt;td&gt;&lt;/td&gt;&lt;/tr&gt;</v>
      </c>
      <c r="Q3500" s="106" t="str">
        <f>IF(PayItems[[#This Row],[Date Added / Modified]]&gt;0,TEXT(PayItems[[#This Row],[Date Added / Modified]],"m/d/yyy"),"")</f>
        <v/>
      </c>
    </row>
    <row r="3501" spans="1:17" s="88" customFormat="1" x14ac:dyDescent="0.3">
      <c r="A3501" s="6" t="s">
        <v>7510</v>
      </c>
      <c r="B3501" s="8" t="s">
        <v>7511</v>
      </c>
      <c r="C3501" s="6" t="s">
        <v>6</v>
      </c>
      <c r="D3501" s="8" t="s">
        <v>7512</v>
      </c>
      <c r="E3501" s="8" t="s">
        <v>59</v>
      </c>
      <c r="F3501" s="8">
        <v>0</v>
      </c>
      <c r="G3501" s="8">
        <v>3</v>
      </c>
      <c r="H3501" s="6" t="s">
        <v>344</v>
      </c>
      <c r="I3501" s="184" t="s">
        <v>11392</v>
      </c>
      <c r="J3501" s="184" t="s">
        <v>11392</v>
      </c>
      <c r="K3501" s="184" t="s">
        <v>11391</v>
      </c>
      <c r="L3501" s="8">
        <v>14</v>
      </c>
      <c r="M3501" s="116"/>
      <c r="N3501" s="6"/>
      <c r="O3501" s="6"/>
      <c r="P35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&lt;tr&gt;&lt;td&gt;63405-0750&lt;/td&gt;&lt;td&gt;Pavement markings, type B, "SCHOOL" word message&lt;/td&gt;&lt;td&gt;Each&lt;/td&gt;&lt;td&gt;PAVEMENT MARKINGS, TYPE B, "SCHOOL" WORD MESSAGE&lt;/td&gt;&lt;td&gt;EACH&lt;/td&gt;&lt;td&gt;0&lt;/td&gt;&lt;td&gt;3&lt;/td&gt;&lt;td&gt;N&lt;/td&gt;&lt;td&gt; &lt;/td&gt;&lt;td&gt;&lt;/td&gt;&lt;/tr&gt;</v>
      </c>
      <c r="Q3501" s="106" t="str">
        <f>IF(PayItems[[#This Row],[Date Added / Modified]]&gt;0,TEXT(PayItems[[#This Row],[Date Added / Modified]],"m/d/yyy"),"")</f>
        <v/>
      </c>
    </row>
    <row r="3502" spans="1:17" x14ac:dyDescent="0.3">
      <c r="A3502" s="6" t="s">
        <v>7513</v>
      </c>
      <c r="B3502" s="8" t="s">
        <v>7514</v>
      </c>
      <c r="C3502" s="6" t="s">
        <v>6</v>
      </c>
      <c r="D3502" s="8" t="s">
        <v>7515</v>
      </c>
      <c r="E3502" s="8" t="s">
        <v>59</v>
      </c>
      <c r="F3502" s="8">
        <v>0</v>
      </c>
      <c r="G3502" s="8">
        <v>3</v>
      </c>
      <c r="H3502" s="6" t="s">
        <v>344</v>
      </c>
      <c r="I3502" s="184" t="s">
        <v>11392</v>
      </c>
      <c r="J3502" s="184" t="s">
        <v>11392</v>
      </c>
      <c r="K3502" s="184" t="s">
        <v>11391</v>
      </c>
      <c r="L3502" s="8">
        <v>14</v>
      </c>
      <c r="M3502" s="116"/>
      <c r="P35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&lt;tr&gt;&lt;td&gt;63405-0800&lt;/td&gt;&lt;td&gt;Pavement markings, type B, railroad symbol&lt;/td&gt;&lt;td&gt;Each&lt;/td&gt;&lt;td&gt;PAVEMENT MARKINGS, TYPE B, RAILROAD SYMBOL&lt;/td&gt;&lt;td&gt;EACH&lt;/td&gt;&lt;td&gt;0&lt;/td&gt;&lt;td&gt;3&lt;/td&gt;&lt;td&gt;N&lt;/td&gt;&lt;td&gt; &lt;/td&gt;&lt;td&gt;&lt;/td&gt;&lt;/tr&gt;</v>
      </c>
      <c r="Q3502" s="106" t="str">
        <f>IF(PayItems[[#This Row],[Date Added / Modified]]&gt;0,TEXT(PayItems[[#This Row],[Date Added / Modified]],"m/d/yyy"),"")</f>
        <v/>
      </c>
    </row>
    <row r="3503" spans="1:17" x14ac:dyDescent="0.3">
      <c r="A3503" s="6" t="s">
        <v>7516</v>
      </c>
      <c r="B3503" s="8" t="s">
        <v>7517</v>
      </c>
      <c r="C3503" s="6" t="s">
        <v>6</v>
      </c>
      <c r="D3503" s="8" t="s">
        <v>7518</v>
      </c>
      <c r="E3503" s="8" t="s">
        <v>59</v>
      </c>
      <c r="F3503" s="8">
        <v>0</v>
      </c>
      <c r="G3503" s="8">
        <v>3</v>
      </c>
      <c r="H3503" s="6" t="s">
        <v>344</v>
      </c>
      <c r="I3503" s="184" t="s">
        <v>11392</v>
      </c>
      <c r="J3503" s="184" t="s">
        <v>11392</v>
      </c>
      <c r="K3503" s="184" t="s">
        <v>11391</v>
      </c>
      <c r="L3503" s="8">
        <v>14</v>
      </c>
      <c r="M3503" s="116"/>
      <c r="P35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&lt;tr&gt;&lt;td&gt;63405-0850&lt;/td&gt;&lt;td&gt;Pavement markings, type B, accessibility symbol&lt;/td&gt;&lt;td&gt;Each&lt;/td&gt;&lt;td&gt;PAVEMENT MARKINGS, TYPE B, ACCESSIBILITY SYMBOL&lt;/td&gt;&lt;td&gt;EACH&lt;/td&gt;&lt;td&gt;0&lt;/td&gt;&lt;td&gt;3&lt;/td&gt;&lt;td&gt;N&lt;/td&gt;&lt;td&gt; &lt;/td&gt;&lt;td&gt;&lt;/td&gt;&lt;/tr&gt;</v>
      </c>
      <c r="Q3503" s="106" t="str">
        <f>IF(PayItems[[#This Row],[Date Added / Modified]]&gt;0,TEXT(PayItems[[#This Row],[Date Added / Modified]],"m/d/yyy"),"")</f>
        <v/>
      </c>
    </row>
    <row r="3504" spans="1:17" x14ac:dyDescent="0.3">
      <c r="A3504" s="6" t="s">
        <v>7519</v>
      </c>
      <c r="B3504" s="8" t="s">
        <v>7520</v>
      </c>
      <c r="C3504" s="6" t="s">
        <v>6</v>
      </c>
      <c r="D3504" s="6" t="s">
        <v>7521</v>
      </c>
      <c r="E3504" s="8" t="s">
        <v>59</v>
      </c>
      <c r="F3504" s="8">
        <v>0</v>
      </c>
      <c r="G3504" s="8">
        <v>3</v>
      </c>
      <c r="H3504" s="6" t="s">
        <v>344</v>
      </c>
      <c r="I3504" s="184" t="s">
        <v>11392</v>
      </c>
      <c r="J3504" s="184" t="s">
        <v>11392</v>
      </c>
      <c r="K3504" s="184" t="s">
        <v>11391</v>
      </c>
      <c r="L3504" s="8">
        <v>14</v>
      </c>
      <c r="M3504" s="116"/>
      <c r="P35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&lt;tr&gt;&lt;td&gt;63405-0855&lt;/td&gt;&lt;td&gt;Pavement markings, type B, speed hump markings&lt;/td&gt;&lt;td&gt;Each&lt;/td&gt;&lt;td&gt;PAVEMENT MARKINGS, TYPE B, SPEED HUMP MARKINGS&lt;/td&gt;&lt;td&gt;EACH&lt;/td&gt;&lt;td&gt;0&lt;/td&gt;&lt;td&gt;3&lt;/td&gt;&lt;td&gt;N&lt;/td&gt;&lt;td&gt; &lt;/td&gt;&lt;td&gt;&lt;/td&gt;&lt;/tr&gt;</v>
      </c>
      <c r="Q3504" s="106" t="str">
        <f>IF(PayItems[[#This Row],[Date Added / Modified]]&gt;0,TEXT(PayItems[[#This Row],[Date Added / Modified]],"m/d/yyy"),"")</f>
        <v/>
      </c>
    </row>
    <row r="3505" spans="1:17" x14ac:dyDescent="0.3">
      <c r="A3505" s="6" t="s">
        <v>7522</v>
      </c>
      <c r="B3505" s="8" t="s">
        <v>7523</v>
      </c>
      <c r="C3505" s="6" t="s">
        <v>6</v>
      </c>
      <c r="D3505" s="8" t="s">
        <v>7524</v>
      </c>
      <c r="E3505" s="8" t="s">
        <v>59</v>
      </c>
      <c r="F3505" s="8">
        <v>0</v>
      </c>
      <c r="G3505" s="8">
        <v>3</v>
      </c>
      <c r="H3505" s="6" t="s">
        <v>344</v>
      </c>
      <c r="I3505" s="184" t="s">
        <v>11392</v>
      </c>
      <c r="J3505" s="184" t="s">
        <v>11392</v>
      </c>
      <c r="K3505" s="184" t="s">
        <v>11391</v>
      </c>
      <c r="L3505" s="8">
        <v>14</v>
      </c>
      <c r="M3505" s="116"/>
      <c r="P35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&lt;tr&gt;&lt;td&gt;63405-0900&lt;/td&gt;&lt;td&gt;Pavement markings, type C, turn arrow&lt;/td&gt;&lt;td&gt;Each&lt;/td&gt;&lt;td&gt;PAVEMENT MARKINGS, TYPE C, TURN ARROW&lt;/td&gt;&lt;td&gt;EACH&lt;/td&gt;&lt;td&gt;0&lt;/td&gt;&lt;td&gt;3&lt;/td&gt;&lt;td&gt;N&lt;/td&gt;&lt;td&gt; &lt;/td&gt;&lt;td&gt;&lt;/td&gt;&lt;/tr&gt;</v>
      </c>
      <c r="Q3505" s="106" t="str">
        <f>IF(PayItems[[#This Row],[Date Added / Modified]]&gt;0,TEXT(PayItems[[#This Row],[Date Added / Modified]],"m/d/yyy"),"")</f>
        <v/>
      </c>
    </row>
    <row r="3506" spans="1:17" x14ac:dyDescent="0.3">
      <c r="A3506" s="6" t="s">
        <v>7525</v>
      </c>
      <c r="B3506" s="8" t="s">
        <v>7526</v>
      </c>
      <c r="C3506" s="6" t="s">
        <v>6</v>
      </c>
      <c r="D3506" s="8" t="s">
        <v>7527</v>
      </c>
      <c r="E3506" s="8" t="s">
        <v>59</v>
      </c>
      <c r="F3506" s="8">
        <v>0</v>
      </c>
      <c r="G3506" s="8">
        <v>3</v>
      </c>
      <c r="H3506" s="6" t="s">
        <v>344</v>
      </c>
      <c r="I3506" s="184" t="s">
        <v>11392</v>
      </c>
      <c r="J3506" s="184" t="s">
        <v>11392</v>
      </c>
      <c r="K3506" s="184" t="s">
        <v>11391</v>
      </c>
      <c r="L3506" s="8">
        <v>14</v>
      </c>
      <c r="M3506" s="116"/>
      <c r="P35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&lt;tr&gt;&lt;td&gt;63405-0950&lt;/td&gt;&lt;td&gt;Pavement markings, type C, straight arrow&lt;/td&gt;&lt;td&gt;Each&lt;/td&gt;&lt;td&gt;PAVEMENT MARKINGS, TYPE C, STRAIGHT ARROW&lt;/td&gt;&lt;td&gt;EACH&lt;/td&gt;&lt;td&gt;0&lt;/td&gt;&lt;td&gt;3&lt;/td&gt;&lt;td&gt;N&lt;/td&gt;&lt;td&gt; &lt;/td&gt;&lt;td&gt;&lt;/td&gt;&lt;/tr&gt;</v>
      </c>
      <c r="Q3506" s="106" t="str">
        <f>IF(PayItems[[#This Row],[Date Added / Modified]]&gt;0,TEXT(PayItems[[#This Row],[Date Added / Modified]],"m/d/yyy"),"")</f>
        <v/>
      </c>
    </row>
    <row r="3507" spans="1:17" x14ac:dyDescent="0.3">
      <c r="A3507" s="6" t="s">
        <v>7528</v>
      </c>
      <c r="B3507" s="8" t="s">
        <v>7529</v>
      </c>
      <c r="C3507" s="6" t="s">
        <v>6</v>
      </c>
      <c r="D3507" s="8" t="s">
        <v>7530</v>
      </c>
      <c r="E3507" s="8" t="s">
        <v>59</v>
      </c>
      <c r="F3507" s="8">
        <v>0</v>
      </c>
      <c r="G3507" s="8">
        <v>3</v>
      </c>
      <c r="H3507" s="6" t="s">
        <v>344</v>
      </c>
      <c r="I3507" s="184" t="s">
        <v>11392</v>
      </c>
      <c r="J3507" s="184" t="s">
        <v>11392</v>
      </c>
      <c r="K3507" s="184" t="s">
        <v>11391</v>
      </c>
      <c r="L3507" s="8">
        <v>14</v>
      </c>
      <c r="M3507" s="116"/>
      <c r="P35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&lt;tr&gt;&lt;td&gt;63405-1000&lt;/td&gt;&lt;td&gt;Pavement markings, type C, straight/turn arrow combination&lt;/td&gt;&lt;td&gt;Each&lt;/td&gt;&lt;td&gt;PAVEMENT MARKINGS, TYPE C, STRAIGHT/TURN ARROW COMBINATION&lt;/td&gt;&lt;td&gt;EACH&lt;/td&gt;&lt;td&gt;0&lt;/td&gt;&lt;td&gt;3&lt;/td&gt;&lt;td&gt;N&lt;/td&gt;&lt;td&gt; &lt;/td&gt;&lt;td&gt;&lt;/td&gt;&lt;/tr&gt;</v>
      </c>
      <c r="Q3507" s="106" t="str">
        <f>IF(PayItems[[#This Row],[Date Added / Modified]]&gt;0,TEXT(PayItems[[#This Row],[Date Added / Modified]],"m/d/yyy"),"")</f>
        <v/>
      </c>
    </row>
    <row r="3508" spans="1:17" x14ac:dyDescent="0.3">
      <c r="A3508" s="6" t="s">
        <v>7531</v>
      </c>
      <c r="B3508" s="8" t="s">
        <v>7532</v>
      </c>
      <c r="C3508" s="6" t="s">
        <v>6</v>
      </c>
      <c r="D3508" s="8" t="s">
        <v>7533</v>
      </c>
      <c r="E3508" s="8" t="s">
        <v>59</v>
      </c>
      <c r="F3508" s="8">
        <v>0</v>
      </c>
      <c r="G3508" s="8">
        <v>3</v>
      </c>
      <c r="H3508" s="6" t="s">
        <v>344</v>
      </c>
      <c r="I3508" s="184" t="s">
        <v>11392</v>
      </c>
      <c r="J3508" s="184" t="s">
        <v>11392</v>
      </c>
      <c r="K3508" s="184" t="s">
        <v>11391</v>
      </c>
      <c r="L3508" s="8">
        <v>14</v>
      </c>
      <c r="M3508" s="116"/>
      <c r="P35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&lt;tr&gt;&lt;td&gt;63405-1050&lt;/td&gt;&lt;td&gt;Pavement markings, type C, "ONLY" word message&lt;/td&gt;&lt;td&gt;Each&lt;/td&gt;&lt;td&gt;PAVEMENT MARKINGS, TYPE C, "ONLY" WORD MESSAGE&lt;/td&gt;&lt;td&gt;EACH&lt;/td&gt;&lt;td&gt;0&lt;/td&gt;&lt;td&gt;3&lt;/td&gt;&lt;td&gt;N&lt;/td&gt;&lt;td&gt; &lt;/td&gt;&lt;td&gt;&lt;/td&gt;&lt;/tr&gt;</v>
      </c>
      <c r="Q3508" s="106" t="str">
        <f>IF(PayItems[[#This Row],[Date Added / Modified]]&gt;0,TEXT(PayItems[[#This Row],[Date Added / Modified]],"m/d/yyy"),"")</f>
        <v/>
      </c>
    </row>
    <row r="3509" spans="1:17" x14ac:dyDescent="0.3">
      <c r="A3509" s="6" t="s">
        <v>7534</v>
      </c>
      <c r="B3509" s="8" t="s">
        <v>7535</v>
      </c>
      <c r="C3509" s="6" t="s">
        <v>6</v>
      </c>
      <c r="D3509" s="8" t="s">
        <v>7536</v>
      </c>
      <c r="E3509" s="8" t="s">
        <v>59</v>
      </c>
      <c r="F3509" s="8">
        <v>0</v>
      </c>
      <c r="G3509" s="8">
        <v>3</v>
      </c>
      <c r="H3509" s="6" t="s">
        <v>344</v>
      </c>
      <c r="I3509" s="184" t="s">
        <v>11392</v>
      </c>
      <c r="J3509" s="184" t="s">
        <v>11392</v>
      </c>
      <c r="K3509" s="184" t="s">
        <v>11391</v>
      </c>
      <c r="L3509" s="8">
        <v>14</v>
      </c>
      <c r="M3509" s="116"/>
      <c r="P35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&lt;tr&gt;&lt;td&gt;63405-1100&lt;/td&gt;&lt;td&gt;Pavement markings, type C, "STOP" word message&lt;/td&gt;&lt;td&gt;Each&lt;/td&gt;&lt;td&gt;PAVEMENT MARKINGS, TYPE C, "STOP" WORD MESSAGE&lt;/td&gt;&lt;td&gt;EACH&lt;/td&gt;&lt;td&gt;0&lt;/td&gt;&lt;td&gt;3&lt;/td&gt;&lt;td&gt;N&lt;/td&gt;&lt;td&gt; &lt;/td&gt;&lt;td&gt;&lt;/td&gt;&lt;/tr&gt;</v>
      </c>
      <c r="Q3509" s="106" t="str">
        <f>IF(PayItems[[#This Row],[Date Added / Modified]]&gt;0,TEXT(PayItems[[#This Row],[Date Added / Modified]],"m/d/yyy"),"")</f>
        <v/>
      </c>
    </row>
    <row r="3510" spans="1:17" x14ac:dyDescent="0.3">
      <c r="A3510" s="6" t="s">
        <v>7537</v>
      </c>
      <c r="B3510" s="8" t="s">
        <v>7538</v>
      </c>
      <c r="C3510" s="6" t="s">
        <v>6</v>
      </c>
      <c r="D3510" s="8" t="s">
        <v>7539</v>
      </c>
      <c r="E3510" s="8" t="s">
        <v>59</v>
      </c>
      <c r="F3510" s="8">
        <v>0</v>
      </c>
      <c r="G3510" s="8">
        <v>3</v>
      </c>
      <c r="H3510" s="6" t="s">
        <v>344</v>
      </c>
      <c r="I3510" s="184" t="s">
        <v>11392</v>
      </c>
      <c r="J3510" s="184" t="s">
        <v>11392</v>
      </c>
      <c r="K3510" s="184" t="s">
        <v>11391</v>
      </c>
      <c r="L3510" s="8">
        <v>14</v>
      </c>
      <c r="M3510" s="116"/>
      <c r="P35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&lt;tr&gt;&lt;td&gt;63405-1150&lt;/td&gt;&lt;td&gt;Pavement markings, type C, "SCHOOL" word message&lt;/td&gt;&lt;td&gt;Each&lt;/td&gt;&lt;td&gt;PAVEMENT MARKINGS, TYPE C, "SCHOOL" WORD MESSAGE&lt;/td&gt;&lt;td&gt;EACH&lt;/td&gt;&lt;td&gt;0&lt;/td&gt;&lt;td&gt;3&lt;/td&gt;&lt;td&gt;N&lt;/td&gt;&lt;td&gt; &lt;/td&gt;&lt;td&gt;&lt;/td&gt;&lt;/tr&gt;</v>
      </c>
      <c r="Q3510" s="106" t="str">
        <f>IF(PayItems[[#This Row],[Date Added / Modified]]&gt;0,TEXT(PayItems[[#This Row],[Date Added / Modified]],"m/d/yyy"),"")</f>
        <v/>
      </c>
    </row>
    <row r="3511" spans="1:17" x14ac:dyDescent="0.3">
      <c r="A3511" s="6" t="s">
        <v>7540</v>
      </c>
      <c r="B3511" s="8" t="s">
        <v>7541</v>
      </c>
      <c r="C3511" s="6" t="s">
        <v>6</v>
      </c>
      <c r="D3511" s="8" t="s">
        <v>7542</v>
      </c>
      <c r="E3511" s="8" t="s">
        <v>59</v>
      </c>
      <c r="F3511" s="8">
        <v>0</v>
      </c>
      <c r="G3511" s="8">
        <v>3</v>
      </c>
      <c r="H3511" s="6" t="s">
        <v>344</v>
      </c>
      <c r="I3511" s="184" t="s">
        <v>11392</v>
      </c>
      <c r="J3511" s="184" t="s">
        <v>11392</v>
      </c>
      <c r="K3511" s="184" t="s">
        <v>11391</v>
      </c>
      <c r="L3511" s="8">
        <v>14</v>
      </c>
      <c r="M3511" s="116"/>
      <c r="P35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&lt;tr&gt;&lt;td&gt;63405-1200&lt;/td&gt;&lt;td&gt;Pavement markings, type C, railroad symbol&lt;/td&gt;&lt;td&gt;Each&lt;/td&gt;&lt;td&gt;PAVEMENT MARKINGS, TYPE C, RAILROAD SYMBOL&lt;/td&gt;&lt;td&gt;EACH&lt;/td&gt;&lt;td&gt;0&lt;/td&gt;&lt;td&gt;3&lt;/td&gt;&lt;td&gt;N&lt;/td&gt;&lt;td&gt; &lt;/td&gt;&lt;td&gt;&lt;/td&gt;&lt;/tr&gt;</v>
      </c>
      <c r="Q3511" s="106" t="str">
        <f>IF(PayItems[[#This Row],[Date Added / Modified]]&gt;0,TEXT(PayItems[[#This Row],[Date Added / Modified]],"m/d/yyy"),"")</f>
        <v/>
      </c>
    </row>
    <row r="3512" spans="1:17" x14ac:dyDescent="0.3">
      <c r="A3512" s="6" t="s">
        <v>7543</v>
      </c>
      <c r="B3512" s="8" t="s">
        <v>7544</v>
      </c>
      <c r="C3512" s="6" t="s">
        <v>6</v>
      </c>
      <c r="D3512" s="8" t="s">
        <v>7545</v>
      </c>
      <c r="E3512" s="8" t="s">
        <v>59</v>
      </c>
      <c r="F3512" s="8">
        <v>0</v>
      </c>
      <c r="G3512" s="8">
        <v>3</v>
      </c>
      <c r="H3512" s="6" t="s">
        <v>344</v>
      </c>
      <c r="I3512" s="184" t="s">
        <v>11392</v>
      </c>
      <c r="J3512" s="184" t="s">
        <v>11392</v>
      </c>
      <c r="K3512" s="184" t="s">
        <v>11391</v>
      </c>
      <c r="L3512" s="8">
        <v>14</v>
      </c>
      <c r="M3512" s="116"/>
      <c r="P35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&lt;tr&gt;&lt;td&gt;63405-1250&lt;/td&gt;&lt;td&gt;Pavement markings, type C, accessibility symbol&lt;/td&gt;&lt;td&gt;Each&lt;/td&gt;&lt;td&gt;PAVEMENT MARKINGS, TYPE C, ACCESSIBILITY SYMBOL&lt;/td&gt;&lt;td&gt;EACH&lt;/td&gt;&lt;td&gt;0&lt;/td&gt;&lt;td&gt;3&lt;/td&gt;&lt;td&gt;N&lt;/td&gt;&lt;td&gt; &lt;/td&gt;&lt;td&gt;&lt;/td&gt;&lt;/tr&gt;</v>
      </c>
      <c r="Q3512" s="106" t="str">
        <f>IF(PayItems[[#This Row],[Date Added / Modified]]&gt;0,TEXT(PayItems[[#This Row],[Date Added / Modified]],"m/d/yyy"),"")</f>
        <v/>
      </c>
    </row>
    <row r="3513" spans="1:17" x14ac:dyDescent="0.3">
      <c r="A3513" s="6" t="s">
        <v>7546</v>
      </c>
      <c r="B3513" s="8" t="s">
        <v>7547</v>
      </c>
      <c r="C3513" s="6" t="s">
        <v>6</v>
      </c>
      <c r="D3513" s="8" t="s">
        <v>7548</v>
      </c>
      <c r="E3513" s="8" t="s">
        <v>59</v>
      </c>
      <c r="F3513" s="8">
        <v>0</v>
      </c>
      <c r="G3513" s="8">
        <v>3</v>
      </c>
      <c r="H3513" s="6" t="s">
        <v>344</v>
      </c>
      <c r="I3513" s="184" t="s">
        <v>11392</v>
      </c>
      <c r="J3513" s="184" t="s">
        <v>11392</v>
      </c>
      <c r="K3513" s="184" t="s">
        <v>11391</v>
      </c>
      <c r="L3513" s="8">
        <v>14</v>
      </c>
      <c r="M3513" s="116"/>
      <c r="P35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&lt;tr&gt;&lt;td&gt;63405-1300&lt;/td&gt;&lt;td&gt;Pavement markings, type D, turn arrow&lt;/td&gt;&lt;td&gt;Each&lt;/td&gt;&lt;td&gt;PAVEMENT MARKINGS, TYPE D, TURN ARROW&lt;/td&gt;&lt;td&gt;EACH&lt;/td&gt;&lt;td&gt;0&lt;/td&gt;&lt;td&gt;3&lt;/td&gt;&lt;td&gt;N&lt;/td&gt;&lt;td&gt; &lt;/td&gt;&lt;td&gt;&lt;/td&gt;&lt;/tr&gt;</v>
      </c>
      <c r="Q3513" s="106" t="str">
        <f>IF(PayItems[[#This Row],[Date Added / Modified]]&gt;0,TEXT(PayItems[[#This Row],[Date Added / Modified]],"m/d/yyy"),"")</f>
        <v/>
      </c>
    </row>
    <row r="3514" spans="1:17" x14ac:dyDescent="0.3">
      <c r="A3514" s="6" t="s">
        <v>7549</v>
      </c>
      <c r="B3514" s="8" t="s">
        <v>7550</v>
      </c>
      <c r="C3514" s="6" t="s">
        <v>6</v>
      </c>
      <c r="D3514" s="8" t="s">
        <v>7551</v>
      </c>
      <c r="E3514" s="8" t="s">
        <v>59</v>
      </c>
      <c r="F3514" s="8">
        <v>0</v>
      </c>
      <c r="G3514" s="8">
        <v>3</v>
      </c>
      <c r="H3514" s="6" t="s">
        <v>344</v>
      </c>
      <c r="I3514" s="184" t="s">
        <v>11392</v>
      </c>
      <c r="J3514" s="184" t="s">
        <v>11392</v>
      </c>
      <c r="K3514" s="184" t="s">
        <v>11391</v>
      </c>
      <c r="L3514" s="8">
        <v>14</v>
      </c>
      <c r="M3514" s="116"/>
      <c r="P35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&lt;tr&gt;&lt;td&gt;63405-1350&lt;/td&gt;&lt;td&gt;Pavement markings, type D, straight arrow&lt;/td&gt;&lt;td&gt;Each&lt;/td&gt;&lt;td&gt;PAVEMENT MARKINGS, TYPE D, STRAIGHT ARROW&lt;/td&gt;&lt;td&gt;EACH&lt;/td&gt;&lt;td&gt;0&lt;/td&gt;&lt;td&gt;3&lt;/td&gt;&lt;td&gt;N&lt;/td&gt;&lt;td&gt; &lt;/td&gt;&lt;td&gt;&lt;/td&gt;&lt;/tr&gt;</v>
      </c>
      <c r="Q3514" s="106" t="str">
        <f>IF(PayItems[[#This Row],[Date Added / Modified]]&gt;0,TEXT(PayItems[[#This Row],[Date Added / Modified]],"m/d/yyy"),"")</f>
        <v/>
      </c>
    </row>
    <row r="3515" spans="1:17" x14ac:dyDescent="0.3">
      <c r="A3515" s="6" t="s">
        <v>7552</v>
      </c>
      <c r="B3515" s="8" t="s">
        <v>7553</v>
      </c>
      <c r="C3515" s="6" t="s">
        <v>6</v>
      </c>
      <c r="D3515" s="8" t="s">
        <v>7554</v>
      </c>
      <c r="E3515" s="8" t="s">
        <v>59</v>
      </c>
      <c r="F3515" s="8">
        <v>0</v>
      </c>
      <c r="G3515" s="8">
        <v>3</v>
      </c>
      <c r="H3515" s="6" t="s">
        <v>344</v>
      </c>
      <c r="I3515" s="184" t="s">
        <v>11392</v>
      </c>
      <c r="J3515" s="184" t="s">
        <v>11392</v>
      </c>
      <c r="K3515" s="184" t="s">
        <v>11391</v>
      </c>
      <c r="L3515" s="8">
        <v>14</v>
      </c>
      <c r="M3515" s="116"/>
      <c r="P35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&lt;tr&gt;&lt;td&gt;63405-1400&lt;/td&gt;&lt;td&gt;Pavement markings, type D, straight/turn arrow combination&lt;/td&gt;&lt;td&gt;Each&lt;/td&gt;&lt;td&gt;PAVEMENT MARKINGS, TYPE D, STRAIGHT/TURN ARROW COMBINATION&lt;/td&gt;&lt;td&gt;EACH&lt;/td&gt;&lt;td&gt;0&lt;/td&gt;&lt;td&gt;3&lt;/td&gt;&lt;td&gt;N&lt;/td&gt;&lt;td&gt; &lt;/td&gt;&lt;td&gt;&lt;/td&gt;&lt;/tr&gt;</v>
      </c>
      <c r="Q3515" s="106" t="str">
        <f>IF(PayItems[[#This Row],[Date Added / Modified]]&gt;0,TEXT(PayItems[[#This Row],[Date Added / Modified]],"m/d/yyy"),"")</f>
        <v/>
      </c>
    </row>
    <row r="3516" spans="1:17" x14ac:dyDescent="0.3">
      <c r="A3516" s="6" t="s">
        <v>7555</v>
      </c>
      <c r="B3516" s="8" t="s">
        <v>7556</v>
      </c>
      <c r="C3516" s="6" t="s">
        <v>6</v>
      </c>
      <c r="D3516" s="8" t="s">
        <v>7557</v>
      </c>
      <c r="E3516" s="8" t="s">
        <v>59</v>
      </c>
      <c r="F3516" s="8">
        <v>0</v>
      </c>
      <c r="G3516" s="8">
        <v>3</v>
      </c>
      <c r="H3516" s="6" t="s">
        <v>344</v>
      </c>
      <c r="I3516" s="184" t="s">
        <v>11392</v>
      </c>
      <c r="J3516" s="184" t="s">
        <v>11392</v>
      </c>
      <c r="K3516" s="184" t="s">
        <v>11391</v>
      </c>
      <c r="L3516" s="8">
        <v>14</v>
      </c>
      <c r="M3516" s="116"/>
      <c r="P35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&lt;tr&gt;&lt;td&gt;63405-1450&lt;/td&gt;&lt;td&gt;Pavement markings, type D, "ONLY" word message&lt;/td&gt;&lt;td&gt;Each&lt;/td&gt;&lt;td&gt;PAVEMENT MARKINGS, TYPE D, "ONLY" WORD MESSAGE&lt;/td&gt;&lt;td&gt;EACH&lt;/td&gt;&lt;td&gt;0&lt;/td&gt;&lt;td&gt;3&lt;/td&gt;&lt;td&gt;N&lt;/td&gt;&lt;td&gt; &lt;/td&gt;&lt;td&gt;&lt;/td&gt;&lt;/tr&gt;</v>
      </c>
      <c r="Q3516" s="106" t="str">
        <f>IF(PayItems[[#This Row],[Date Added / Modified]]&gt;0,TEXT(PayItems[[#This Row],[Date Added / Modified]],"m/d/yyy"),"")</f>
        <v/>
      </c>
    </row>
    <row r="3517" spans="1:17" x14ac:dyDescent="0.3">
      <c r="A3517" s="6" t="s">
        <v>7558</v>
      </c>
      <c r="B3517" s="8" t="s">
        <v>7559</v>
      </c>
      <c r="C3517" s="6" t="s">
        <v>6</v>
      </c>
      <c r="D3517" s="8" t="s">
        <v>7560</v>
      </c>
      <c r="E3517" s="8" t="s">
        <v>59</v>
      </c>
      <c r="F3517" s="8">
        <v>0</v>
      </c>
      <c r="G3517" s="8">
        <v>3</v>
      </c>
      <c r="H3517" s="6" t="s">
        <v>344</v>
      </c>
      <c r="I3517" s="184" t="s">
        <v>11392</v>
      </c>
      <c r="J3517" s="184" t="s">
        <v>11392</v>
      </c>
      <c r="K3517" s="184" t="s">
        <v>11391</v>
      </c>
      <c r="L3517" s="8">
        <v>14</v>
      </c>
      <c r="M3517" s="116"/>
      <c r="P35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&lt;tr&gt;&lt;td&gt;63405-1500&lt;/td&gt;&lt;td&gt;Pavement markings, type D, "STOP" word message&lt;/td&gt;&lt;td&gt;Each&lt;/td&gt;&lt;td&gt;PAVEMENT MARKINGS, TYPE D, "STOP" WORD MESSAGE&lt;/td&gt;&lt;td&gt;EACH&lt;/td&gt;&lt;td&gt;0&lt;/td&gt;&lt;td&gt;3&lt;/td&gt;&lt;td&gt;N&lt;/td&gt;&lt;td&gt; &lt;/td&gt;&lt;td&gt;&lt;/td&gt;&lt;/tr&gt;</v>
      </c>
      <c r="Q3517" s="106" t="str">
        <f>IF(PayItems[[#This Row],[Date Added / Modified]]&gt;0,TEXT(PayItems[[#This Row],[Date Added / Modified]],"m/d/yyy"),"")</f>
        <v/>
      </c>
    </row>
    <row r="3518" spans="1:17" x14ac:dyDescent="0.3">
      <c r="A3518" s="6" t="s">
        <v>7561</v>
      </c>
      <c r="B3518" s="8" t="s">
        <v>7562</v>
      </c>
      <c r="C3518" s="6" t="s">
        <v>6</v>
      </c>
      <c r="D3518" s="8" t="s">
        <v>7563</v>
      </c>
      <c r="E3518" s="8" t="s">
        <v>59</v>
      </c>
      <c r="F3518" s="8">
        <v>0</v>
      </c>
      <c r="G3518" s="8">
        <v>3</v>
      </c>
      <c r="H3518" s="6" t="s">
        <v>344</v>
      </c>
      <c r="I3518" s="184" t="s">
        <v>11392</v>
      </c>
      <c r="J3518" s="184" t="s">
        <v>11392</v>
      </c>
      <c r="K3518" s="184" t="s">
        <v>11391</v>
      </c>
      <c r="L3518" s="8">
        <v>14</v>
      </c>
      <c r="M3518" s="116"/>
      <c r="P35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&lt;tr&gt;&lt;td&gt;63405-1550&lt;/td&gt;&lt;td&gt;Pavement markings, type D, "SCHOOL" word message&lt;/td&gt;&lt;td&gt;Each&lt;/td&gt;&lt;td&gt;PAVEMENT MARKINGS, TYPE D, "SCHOOL" WORD MESSAGE&lt;/td&gt;&lt;td&gt;EACH&lt;/td&gt;&lt;td&gt;0&lt;/td&gt;&lt;td&gt;3&lt;/td&gt;&lt;td&gt;N&lt;/td&gt;&lt;td&gt; &lt;/td&gt;&lt;td&gt;&lt;/td&gt;&lt;/tr&gt;</v>
      </c>
      <c r="Q3518" s="106" t="str">
        <f>IF(PayItems[[#This Row],[Date Added / Modified]]&gt;0,TEXT(PayItems[[#This Row],[Date Added / Modified]],"m/d/yyy"),"")</f>
        <v/>
      </c>
    </row>
    <row r="3519" spans="1:17" x14ac:dyDescent="0.3">
      <c r="A3519" s="6" t="s">
        <v>7564</v>
      </c>
      <c r="B3519" s="8" t="s">
        <v>7565</v>
      </c>
      <c r="C3519" s="6" t="s">
        <v>6</v>
      </c>
      <c r="D3519" s="8" t="s">
        <v>7566</v>
      </c>
      <c r="E3519" s="8" t="s">
        <v>59</v>
      </c>
      <c r="F3519" s="8">
        <v>0</v>
      </c>
      <c r="G3519" s="8">
        <v>3</v>
      </c>
      <c r="H3519" s="6" t="s">
        <v>344</v>
      </c>
      <c r="I3519" s="184" t="s">
        <v>11392</v>
      </c>
      <c r="J3519" s="184" t="s">
        <v>11392</v>
      </c>
      <c r="K3519" s="184" t="s">
        <v>11391</v>
      </c>
      <c r="L3519" s="8">
        <v>14</v>
      </c>
      <c r="M3519" s="116"/>
      <c r="P35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&lt;tr&gt;&lt;td&gt;63405-1600&lt;/td&gt;&lt;td&gt;Pavement markings, type D, railroad symbol&lt;/td&gt;&lt;td&gt;Each&lt;/td&gt;&lt;td&gt;PAVEMENT MARKINGS, TYPE D, RAILROAD SYMBOL&lt;/td&gt;&lt;td&gt;EACH&lt;/td&gt;&lt;td&gt;0&lt;/td&gt;&lt;td&gt;3&lt;/td&gt;&lt;td&gt;N&lt;/td&gt;&lt;td&gt; &lt;/td&gt;&lt;td&gt;&lt;/td&gt;&lt;/tr&gt;</v>
      </c>
      <c r="Q3519" s="106" t="str">
        <f>IF(PayItems[[#This Row],[Date Added / Modified]]&gt;0,TEXT(PayItems[[#This Row],[Date Added / Modified]],"m/d/yyy"),"")</f>
        <v/>
      </c>
    </row>
    <row r="3520" spans="1:17" x14ac:dyDescent="0.3">
      <c r="A3520" s="6" t="s">
        <v>7567</v>
      </c>
      <c r="B3520" s="8" t="s">
        <v>7568</v>
      </c>
      <c r="C3520" s="6" t="s">
        <v>6</v>
      </c>
      <c r="D3520" s="8" t="s">
        <v>7569</v>
      </c>
      <c r="E3520" s="8" t="s">
        <v>59</v>
      </c>
      <c r="F3520" s="8">
        <v>0</v>
      </c>
      <c r="G3520" s="8">
        <v>3</v>
      </c>
      <c r="H3520" s="6" t="s">
        <v>344</v>
      </c>
      <c r="I3520" s="184" t="s">
        <v>11392</v>
      </c>
      <c r="J3520" s="184" t="s">
        <v>11392</v>
      </c>
      <c r="K3520" s="184" t="s">
        <v>11391</v>
      </c>
      <c r="L3520" s="8">
        <v>14</v>
      </c>
      <c r="M3520" s="116"/>
      <c r="P35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&lt;tr&gt;&lt;td&gt;63405-1650&lt;/td&gt;&lt;td&gt;Pavement markings, type D, accessibility symbol&lt;/td&gt;&lt;td&gt;Each&lt;/td&gt;&lt;td&gt;PAVEMENT MARKINGS, TYPE D, ACCESSIBILITY SYMBOL&lt;/td&gt;&lt;td&gt;EACH&lt;/td&gt;&lt;td&gt;0&lt;/td&gt;&lt;td&gt;3&lt;/td&gt;&lt;td&gt;N&lt;/td&gt;&lt;td&gt; &lt;/td&gt;&lt;td&gt;&lt;/td&gt;&lt;/tr&gt;</v>
      </c>
      <c r="Q3520" s="106" t="str">
        <f>IF(PayItems[[#This Row],[Date Added / Modified]]&gt;0,TEXT(PayItems[[#This Row],[Date Added / Modified]],"m/d/yyy"),"")</f>
        <v/>
      </c>
    </row>
    <row r="3521" spans="1:17" x14ac:dyDescent="0.3">
      <c r="A3521" s="6" t="s">
        <v>7570</v>
      </c>
      <c r="B3521" s="8" t="s">
        <v>7571</v>
      </c>
      <c r="C3521" s="6" t="s">
        <v>6</v>
      </c>
      <c r="D3521" s="8" t="s">
        <v>7572</v>
      </c>
      <c r="E3521" s="8" t="s">
        <v>59</v>
      </c>
      <c r="F3521" s="8">
        <v>0</v>
      </c>
      <c r="G3521" s="8">
        <v>3</v>
      </c>
      <c r="H3521" s="6" t="s">
        <v>344</v>
      </c>
      <c r="I3521" s="184" t="s">
        <v>11392</v>
      </c>
      <c r="J3521" s="184" t="s">
        <v>11392</v>
      </c>
      <c r="K3521" s="184" t="s">
        <v>11391</v>
      </c>
      <c r="L3521" s="8">
        <v>14</v>
      </c>
      <c r="M3521" s="116"/>
      <c r="P35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&lt;tr&gt;&lt;td&gt;63405-1700&lt;/td&gt;&lt;td&gt;Pavement markings, type E, turn arrow&lt;/td&gt;&lt;td&gt;Each&lt;/td&gt;&lt;td&gt;PAVEMENT MARKINGS, TYPE E, TURN ARROW&lt;/td&gt;&lt;td&gt;EACH&lt;/td&gt;&lt;td&gt;0&lt;/td&gt;&lt;td&gt;3&lt;/td&gt;&lt;td&gt;N&lt;/td&gt;&lt;td&gt; &lt;/td&gt;&lt;td&gt;&lt;/td&gt;&lt;/tr&gt;</v>
      </c>
      <c r="Q3521" s="106" t="str">
        <f>IF(PayItems[[#This Row],[Date Added / Modified]]&gt;0,TEXT(PayItems[[#This Row],[Date Added / Modified]],"m/d/yyy"),"")</f>
        <v/>
      </c>
    </row>
    <row r="3522" spans="1:17" x14ac:dyDescent="0.3">
      <c r="A3522" s="6" t="s">
        <v>7573</v>
      </c>
      <c r="B3522" s="8" t="s">
        <v>7574</v>
      </c>
      <c r="C3522" s="6" t="s">
        <v>6</v>
      </c>
      <c r="D3522" s="8" t="s">
        <v>7575</v>
      </c>
      <c r="E3522" s="8" t="s">
        <v>59</v>
      </c>
      <c r="F3522" s="8">
        <v>0</v>
      </c>
      <c r="G3522" s="8">
        <v>3</v>
      </c>
      <c r="H3522" s="6" t="s">
        <v>344</v>
      </c>
      <c r="I3522" s="184" t="s">
        <v>11392</v>
      </c>
      <c r="J3522" s="184" t="s">
        <v>11392</v>
      </c>
      <c r="K3522" s="184" t="s">
        <v>11391</v>
      </c>
      <c r="L3522" s="8">
        <v>14</v>
      </c>
      <c r="M3522" s="116"/>
      <c r="P35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&lt;tr&gt;&lt;td&gt;63405-1750&lt;/td&gt;&lt;td&gt;Pavement markings, type E, straight arrow&lt;/td&gt;&lt;td&gt;Each&lt;/td&gt;&lt;td&gt;PAVEMENT MARKINGS, TYPE E, STRAIGHT ARROW&lt;/td&gt;&lt;td&gt;EACH&lt;/td&gt;&lt;td&gt;0&lt;/td&gt;&lt;td&gt;3&lt;/td&gt;&lt;td&gt;N&lt;/td&gt;&lt;td&gt; &lt;/td&gt;&lt;td&gt;&lt;/td&gt;&lt;/tr&gt;</v>
      </c>
      <c r="Q3522" s="106" t="str">
        <f>IF(PayItems[[#This Row],[Date Added / Modified]]&gt;0,TEXT(PayItems[[#This Row],[Date Added / Modified]],"m/d/yyy"),"")</f>
        <v/>
      </c>
    </row>
    <row r="3523" spans="1:17" x14ac:dyDescent="0.3">
      <c r="A3523" s="6" t="s">
        <v>7576</v>
      </c>
      <c r="B3523" s="8" t="s">
        <v>7577</v>
      </c>
      <c r="C3523" s="6" t="s">
        <v>6</v>
      </c>
      <c r="D3523" s="8" t="s">
        <v>7578</v>
      </c>
      <c r="E3523" s="8" t="s">
        <v>59</v>
      </c>
      <c r="F3523" s="8">
        <v>0</v>
      </c>
      <c r="G3523" s="8">
        <v>3</v>
      </c>
      <c r="H3523" s="6" t="s">
        <v>344</v>
      </c>
      <c r="I3523" s="184" t="s">
        <v>11392</v>
      </c>
      <c r="J3523" s="184" t="s">
        <v>11392</v>
      </c>
      <c r="K3523" s="184" t="s">
        <v>11391</v>
      </c>
      <c r="L3523" s="8">
        <v>14</v>
      </c>
      <c r="M3523" s="116"/>
      <c r="P35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&lt;tr&gt;&lt;td&gt;63405-1800&lt;/td&gt;&lt;td&gt;Pavement markings, type E, straight/turn arrow combination&lt;/td&gt;&lt;td&gt;Each&lt;/td&gt;&lt;td&gt;PAVEMENT MARKINGS, TYPE E, STRAIGHT/TURN ARROW COMBINATION&lt;/td&gt;&lt;td&gt;EACH&lt;/td&gt;&lt;td&gt;0&lt;/td&gt;&lt;td&gt;3&lt;/td&gt;&lt;td&gt;N&lt;/td&gt;&lt;td&gt; &lt;/td&gt;&lt;td&gt;&lt;/td&gt;&lt;/tr&gt;</v>
      </c>
      <c r="Q3523" s="106" t="str">
        <f>IF(PayItems[[#This Row],[Date Added / Modified]]&gt;0,TEXT(PayItems[[#This Row],[Date Added / Modified]],"m/d/yyy"),"")</f>
        <v/>
      </c>
    </row>
    <row r="3524" spans="1:17" x14ac:dyDescent="0.3">
      <c r="A3524" s="6" t="s">
        <v>7579</v>
      </c>
      <c r="B3524" s="8" t="s">
        <v>7580</v>
      </c>
      <c r="C3524" s="6" t="s">
        <v>6</v>
      </c>
      <c r="D3524" s="8" t="s">
        <v>7581</v>
      </c>
      <c r="E3524" s="8" t="s">
        <v>59</v>
      </c>
      <c r="F3524" s="8">
        <v>0</v>
      </c>
      <c r="G3524" s="8">
        <v>3</v>
      </c>
      <c r="H3524" s="6" t="s">
        <v>344</v>
      </c>
      <c r="I3524" s="184" t="s">
        <v>11392</v>
      </c>
      <c r="J3524" s="184" t="s">
        <v>11392</v>
      </c>
      <c r="K3524" s="184" t="s">
        <v>11391</v>
      </c>
      <c r="L3524" s="8">
        <v>14</v>
      </c>
      <c r="M3524" s="116"/>
      <c r="P35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&lt;tr&gt;&lt;td&gt;63405-1850&lt;/td&gt;&lt;td&gt;Pavement markings, type E, "ONLY" word message&lt;/td&gt;&lt;td&gt;Each&lt;/td&gt;&lt;td&gt;PAVEMENT MARKINGS, TYPE E, "ONLY" WORD MESSAGE&lt;/td&gt;&lt;td&gt;EACH&lt;/td&gt;&lt;td&gt;0&lt;/td&gt;&lt;td&gt;3&lt;/td&gt;&lt;td&gt;N&lt;/td&gt;&lt;td&gt; &lt;/td&gt;&lt;td&gt;&lt;/td&gt;&lt;/tr&gt;</v>
      </c>
      <c r="Q3524" s="106" t="str">
        <f>IF(PayItems[[#This Row],[Date Added / Modified]]&gt;0,TEXT(PayItems[[#This Row],[Date Added / Modified]],"m/d/yyy"),"")</f>
        <v/>
      </c>
    </row>
    <row r="3525" spans="1:17" x14ac:dyDescent="0.3">
      <c r="A3525" s="6" t="s">
        <v>7582</v>
      </c>
      <c r="B3525" s="8" t="s">
        <v>7583</v>
      </c>
      <c r="C3525" s="6" t="s">
        <v>6</v>
      </c>
      <c r="D3525" s="8" t="s">
        <v>7584</v>
      </c>
      <c r="E3525" s="8" t="s">
        <v>59</v>
      </c>
      <c r="F3525" s="8">
        <v>0</v>
      </c>
      <c r="G3525" s="8">
        <v>3</v>
      </c>
      <c r="H3525" s="6" t="s">
        <v>344</v>
      </c>
      <c r="I3525" s="184" t="s">
        <v>11392</v>
      </c>
      <c r="J3525" s="184" t="s">
        <v>11392</v>
      </c>
      <c r="K3525" s="184" t="s">
        <v>11391</v>
      </c>
      <c r="L3525" s="8">
        <v>14</v>
      </c>
      <c r="M3525" s="116"/>
      <c r="P35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&lt;tr&gt;&lt;td&gt;63405-1900&lt;/td&gt;&lt;td&gt;Pavement markings, type E, "STOP" word message&lt;/td&gt;&lt;td&gt;Each&lt;/td&gt;&lt;td&gt;PAVEMENT MARKINGS, TYPE E, "STOP" WORD MESSAGE&lt;/td&gt;&lt;td&gt;EACH&lt;/td&gt;&lt;td&gt;0&lt;/td&gt;&lt;td&gt;3&lt;/td&gt;&lt;td&gt;N&lt;/td&gt;&lt;td&gt; &lt;/td&gt;&lt;td&gt;&lt;/td&gt;&lt;/tr&gt;</v>
      </c>
      <c r="Q3525" s="106" t="str">
        <f>IF(PayItems[[#This Row],[Date Added / Modified]]&gt;0,TEXT(PayItems[[#This Row],[Date Added / Modified]],"m/d/yyy"),"")</f>
        <v/>
      </c>
    </row>
    <row r="3526" spans="1:17" x14ac:dyDescent="0.3">
      <c r="A3526" s="6" t="s">
        <v>7585</v>
      </c>
      <c r="B3526" s="8" t="s">
        <v>7586</v>
      </c>
      <c r="C3526" s="6" t="s">
        <v>6</v>
      </c>
      <c r="D3526" s="8" t="s">
        <v>7587</v>
      </c>
      <c r="E3526" s="8" t="s">
        <v>59</v>
      </c>
      <c r="F3526" s="8">
        <v>0</v>
      </c>
      <c r="G3526" s="8">
        <v>3</v>
      </c>
      <c r="H3526" s="6" t="s">
        <v>344</v>
      </c>
      <c r="I3526" s="184" t="s">
        <v>11392</v>
      </c>
      <c r="J3526" s="184" t="s">
        <v>11392</v>
      </c>
      <c r="K3526" s="184" t="s">
        <v>11391</v>
      </c>
      <c r="L3526" s="8">
        <v>14</v>
      </c>
      <c r="M3526" s="116"/>
      <c r="P35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&lt;tr&gt;&lt;td&gt;63405-1950&lt;/td&gt;&lt;td&gt;Pavement markings, type E, "SCHOOL" word message&lt;/td&gt;&lt;td&gt;Each&lt;/td&gt;&lt;td&gt;PAVEMENT MARKINGS, TYPE E, "SCHOOL" WORD MESSAGE&lt;/td&gt;&lt;td&gt;EACH&lt;/td&gt;&lt;td&gt;0&lt;/td&gt;&lt;td&gt;3&lt;/td&gt;&lt;td&gt;N&lt;/td&gt;&lt;td&gt; &lt;/td&gt;&lt;td&gt;&lt;/td&gt;&lt;/tr&gt;</v>
      </c>
      <c r="Q3526" s="106" t="str">
        <f>IF(PayItems[[#This Row],[Date Added / Modified]]&gt;0,TEXT(PayItems[[#This Row],[Date Added / Modified]],"m/d/yyy"),"")</f>
        <v/>
      </c>
    </row>
    <row r="3527" spans="1:17" x14ac:dyDescent="0.3">
      <c r="A3527" s="6" t="s">
        <v>7588</v>
      </c>
      <c r="B3527" s="8" t="s">
        <v>7589</v>
      </c>
      <c r="C3527" s="6" t="s">
        <v>6</v>
      </c>
      <c r="D3527" s="8" t="s">
        <v>7590</v>
      </c>
      <c r="E3527" s="8" t="s">
        <v>59</v>
      </c>
      <c r="F3527" s="8">
        <v>0</v>
      </c>
      <c r="G3527" s="8">
        <v>3</v>
      </c>
      <c r="H3527" s="6" t="s">
        <v>344</v>
      </c>
      <c r="I3527" s="184" t="s">
        <v>11392</v>
      </c>
      <c r="J3527" s="184" t="s">
        <v>11392</v>
      </c>
      <c r="K3527" s="184" t="s">
        <v>11391</v>
      </c>
      <c r="L3527" s="8">
        <v>14</v>
      </c>
      <c r="M3527" s="116"/>
      <c r="P35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&lt;tr&gt;&lt;td&gt;63405-2000&lt;/td&gt;&lt;td&gt;Pavement markings, type E, railroad symbol&lt;/td&gt;&lt;td&gt;Each&lt;/td&gt;&lt;td&gt;PAVEMENT MARKINGS, TYPE E, RAILROAD SYMBOL&lt;/td&gt;&lt;td&gt;EACH&lt;/td&gt;&lt;td&gt;0&lt;/td&gt;&lt;td&gt;3&lt;/td&gt;&lt;td&gt;N&lt;/td&gt;&lt;td&gt; &lt;/td&gt;&lt;td&gt;&lt;/td&gt;&lt;/tr&gt;</v>
      </c>
      <c r="Q3527" s="106" t="str">
        <f>IF(PayItems[[#This Row],[Date Added / Modified]]&gt;0,TEXT(PayItems[[#This Row],[Date Added / Modified]],"m/d/yyy"),"")</f>
        <v/>
      </c>
    </row>
    <row r="3528" spans="1:17" x14ac:dyDescent="0.3">
      <c r="A3528" s="6" t="s">
        <v>7591</v>
      </c>
      <c r="B3528" s="8" t="s">
        <v>7592</v>
      </c>
      <c r="C3528" s="6" t="s">
        <v>6</v>
      </c>
      <c r="D3528" s="8" t="s">
        <v>7593</v>
      </c>
      <c r="E3528" s="8" t="s">
        <v>59</v>
      </c>
      <c r="F3528" s="8">
        <v>0</v>
      </c>
      <c r="G3528" s="8">
        <v>3</v>
      </c>
      <c r="H3528" s="6" t="s">
        <v>344</v>
      </c>
      <c r="I3528" s="184" t="s">
        <v>11392</v>
      </c>
      <c r="J3528" s="184" t="s">
        <v>11392</v>
      </c>
      <c r="K3528" s="184" t="s">
        <v>11391</v>
      </c>
      <c r="L3528" s="8">
        <v>14</v>
      </c>
      <c r="M3528" s="116"/>
      <c r="P35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&lt;tr&gt;&lt;td&gt;63405-2050&lt;/td&gt;&lt;td&gt;Pavement markings, type E, accessibility symbol&lt;/td&gt;&lt;td&gt;Each&lt;/td&gt;&lt;td&gt;PAVEMENT MARKINGS, TYPE E, ACCESSIBILITY SYMBOL&lt;/td&gt;&lt;td&gt;EACH&lt;/td&gt;&lt;td&gt;0&lt;/td&gt;&lt;td&gt;3&lt;/td&gt;&lt;td&gt;N&lt;/td&gt;&lt;td&gt; &lt;/td&gt;&lt;td&gt;&lt;/td&gt;&lt;/tr&gt;</v>
      </c>
      <c r="Q3528" s="106" t="str">
        <f>IF(PayItems[[#This Row],[Date Added / Modified]]&gt;0,TEXT(PayItems[[#This Row],[Date Added / Modified]],"m/d/yyy"),"")</f>
        <v/>
      </c>
    </row>
    <row r="3529" spans="1:17" x14ac:dyDescent="0.3">
      <c r="A3529" s="106" t="s">
        <v>10782</v>
      </c>
      <c r="B3529" s="45" t="s">
        <v>10783</v>
      </c>
      <c r="C3529" s="88" t="s">
        <v>6</v>
      </c>
      <c r="D3529" s="45" t="s">
        <v>10784</v>
      </c>
      <c r="E3529" s="104" t="s">
        <v>59</v>
      </c>
      <c r="F3529" s="104">
        <v>0</v>
      </c>
      <c r="G3529" s="104">
        <v>3</v>
      </c>
      <c r="H3529" s="88" t="s">
        <v>344</v>
      </c>
      <c r="I3529" s="184" t="s">
        <v>11392</v>
      </c>
      <c r="J3529" s="184" t="s">
        <v>11392</v>
      </c>
      <c r="K3529" s="184" t="s">
        <v>11391</v>
      </c>
      <c r="L3529" s="104">
        <v>14</v>
      </c>
      <c r="M3529" s="116">
        <v>42499</v>
      </c>
      <c r="N3529" s="106" t="s">
        <v>9977</v>
      </c>
      <c r="O3529" s="106"/>
      <c r="P35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&lt;tr&gt;&lt;td&gt;63405-2100&lt;/td&gt;&lt;td&gt;Pavement markings, type E, speed hump markings&lt;/td&gt;&lt;td&gt;Each&lt;/td&gt;&lt;td&gt;PAVEMENT MARKINGS, TYPE E, SPEED HUMP MARKINGS&lt;/td&gt;&lt;td&gt;EACH&lt;/td&gt;&lt;td&gt;0&lt;/td&gt;&lt;td&gt;3&lt;/td&gt;&lt;td&gt;N&lt;/td&gt;&lt;td&gt;5/9/2016&lt;/td&gt;&lt;td&gt;&lt;/td&gt;&lt;/tr&gt;</v>
      </c>
      <c r="Q3529" s="106" t="str">
        <f>IF(PayItems[[#This Row],[Date Added / Modified]]&gt;0,TEXT(PayItems[[#This Row],[Date Added / Modified]],"m/d/yyy"),"")</f>
        <v>5/9/2016</v>
      </c>
    </row>
    <row r="3530" spans="1:17" x14ac:dyDescent="0.3">
      <c r="A3530" s="110" t="s">
        <v>10875</v>
      </c>
      <c r="B3530" s="45" t="s">
        <v>7441</v>
      </c>
      <c r="C3530" s="110" t="s">
        <v>6</v>
      </c>
      <c r="D3530" s="45" t="s">
        <v>7442</v>
      </c>
      <c r="E3530" s="111" t="s">
        <v>59</v>
      </c>
      <c r="F3530" s="111">
        <v>0</v>
      </c>
      <c r="G3530" s="111">
        <v>3</v>
      </c>
      <c r="H3530" s="110" t="s">
        <v>344</v>
      </c>
      <c r="I3530" s="184" t="s">
        <v>11392</v>
      </c>
      <c r="J3530" s="184" t="s">
        <v>11392</v>
      </c>
      <c r="K3530" s="184" t="s">
        <v>11391</v>
      </c>
      <c r="L3530" s="111">
        <v>14</v>
      </c>
      <c r="M3530" s="116">
        <v>42779</v>
      </c>
      <c r="N3530" s="106" t="s">
        <v>9962</v>
      </c>
      <c r="O3530" s="110"/>
      <c r="P353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&lt;tr&gt;&lt;td&gt;63405-2890&lt;/td&gt;&lt;td&gt;Pavement markings, type H&lt;/td&gt;&lt;td&gt;Each&lt;/td&gt;&lt;td&gt;PAVEMENT MARKINGS, TYPE H&lt;/td&gt;&lt;td&gt;EACH&lt;/td&gt;&lt;td&gt;0&lt;/td&gt;&lt;td&gt;3&lt;/td&gt;&lt;td&gt;N&lt;/td&gt;&lt;td&gt;2/13/2017&lt;/td&gt;&lt;td&gt;&lt;/td&gt;&lt;/tr&gt;</v>
      </c>
      <c r="Q3530" s="106" t="str">
        <f>IF(PayItems[[#This Row],[Date Added / Modified]]&gt;0,TEXT(PayItems[[#This Row],[Date Added / Modified]],"m/d/yyy"),"")</f>
        <v>2/13/2017</v>
      </c>
    </row>
    <row r="3531" spans="1:17" x14ac:dyDescent="0.3">
      <c r="A3531" s="6" t="s">
        <v>7594</v>
      </c>
      <c r="B3531" s="8" t="s">
        <v>7595</v>
      </c>
      <c r="C3531" s="6" t="s">
        <v>6</v>
      </c>
      <c r="D3531" s="8" t="s">
        <v>7596</v>
      </c>
      <c r="E3531" s="8" t="s">
        <v>59</v>
      </c>
      <c r="F3531" s="8">
        <v>0</v>
      </c>
      <c r="G3531" s="8">
        <v>3</v>
      </c>
      <c r="H3531" s="6" t="s">
        <v>344</v>
      </c>
      <c r="I3531" s="184" t="s">
        <v>11392</v>
      </c>
      <c r="J3531" s="184" t="s">
        <v>11392</v>
      </c>
      <c r="K3531" s="184" t="s">
        <v>11391</v>
      </c>
      <c r="L3531" s="8">
        <v>14</v>
      </c>
      <c r="M3531" s="116"/>
      <c r="P35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&lt;tr&gt;&lt;td&gt;63405-2900&lt;/td&gt;&lt;td&gt;Pavement markings, type H, turn arrow&lt;/td&gt;&lt;td&gt;Each&lt;/td&gt;&lt;td&gt;PAVEMENT MARKINGS, TYPE H, TURN ARROW&lt;/td&gt;&lt;td&gt;EACH&lt;/td&gt;&lt;td&gt;0&lt;/td&gt;&lt;td&gt;3&lt;/td&gt;&lt;td&gt;N&lt;/td&gt;&lt;td&gt; &lt;/td&gt;&lt;td&gt;&lt;/td&gt;&lt;/tr&gt;</v>
      </c>
      <c r="Q3531" s="106" t="str">
        <f>IF(PayItems[[#This Row],[Date Added / Modified]]&gt;0,TEXT(PayItems[[#This Row],[Date Added / Modified]],"m/d/yyy"),"")</f>
        <v/>
      </c>
    </row>
    <row r="3532" spans="1:17" x14ac:dyDescent="0.3">
      <c r="A3532" s="6" t="s">
        <v>7597</v>
      </c>
      <c r="B3532" s="8" t="s">
        <v>7598</v>
      </c>
      <c r="C3532" s="6" t="s">
        <v>6</v>
      </c>
      <c r="D3532" s="8" t="s">
        <v>7599</v>
      </c>
      <c r="E3532" s="8" t="s">
        <v>59</v>
      </c>
      <c r="F3532" s="8">
        <v>0</v>
      </c>
      <c r="G3532" s="8">
        <v>3</v>
      </c>
      <c r="H3532" s="6" t="s">
        <v>344</v>
      </c>
      <c r="I3532" s="184" t="s">
        <v>11392</v>
      </c>
      <c r="J3532" s="184" t="s">
        <v>11392</v>
      </c>
      <c r="K3532" s="184" t="s">
        <v>11391</v>
      </c>
      <c r="L3532" s="8">
        <v>14</v>
      </c>
      <c r="M3532" s="116"/>
      <c r="P35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&lt;tr&gt;&lt;td&gt;63405-2950&lt;/td&gt;&lt;td&gt;Pavement markings, type H, straight arrow&lt;/td&gt;&lt;td&gt;Each&lt;/td&gt;&lt;td&gt;PAVEMENT MARKINGS, TYPE H, STRAIGHT ARROW&lt;/td&gt;&lt;td&gt;EACH&lt;/td&gt;&lt;td&gt;0&lt;/td&gt;&lt;td&gt;3&lt;/td&gt;&lt;td&gt;N&lt;/td&gt;&lt;td&gt; &lt;/td&gt;&lt;td&gt;&lt;/td&gt;&lt;/tr&gt;</v>
      </c>
      <c r="Q3532" s="106" t="str">
        <f>IF(PayItems[[#This Row],[Date Added / Modified]]&gt;0,TEXT(PayItems[[#This Row],[Date Added / Modified]],"m/d/yyy"),"")</f>
        <v/>
      </c>
    </row>
    <row r="3533" spans="1:17" x14ac:dyDescent="0.3">
      <c r="A3533" s="6" t="s">
        <v>7600</v>
      </c>
      <c r="B3533" s="8" t="s">
        <v>7601</v>
      </c>
      <c r="C3533" s="6" t="s">
        <v>6</v>
      </c>
      <c r="D3533" s="8" t="s">
        <v>7602</v>
      </c>
      <c r="E3533" s="8" t="s">
        <v>59</v>
      </c>
      <c r="F3533" s="8">
        <v>0</v>
      </c>
      <c r="G3533" s="8">
        <v>3</v>
      </c>
      <c r="H3533" s="6" t="s">
        <v>344</v>
      </c>
      <c r="I3533" s="184" t="s">
        <v>11392</v>
      </c>
      <c r="J3533" s="184" t="s">
        <v>11392</v>
      </c>
      <c r="K3533" s="184" t="s">
        <v>11391</v>
      </c>
      <c r="L3533" s="8">
        <v>14</v>
      </c>
      <c r="M3533" s="116"/>
      <c r="P35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&lt;tr&gt;&lt;td&gt;63405-3000&lt;/td&gt;&lt;td&gt;Pavement markings, type H, straight/turn arrow combination&lt;/td&gt;&lt;td&gt;Each&lt;/td&gt;&lt;td&gt;PAVEMENT MARKINGS, TYPE H, STRAIGHT/TURN ARROW COMBINATION&lt;/td&gt;&lt;td&gt;EACH&lt;/td&gt;&lt;td&gt;0&lt;/td&gt;&lt;td&gt;3&lt;/td&gt;&lt;td&gt;N&lt;/td&gt;&lt;td&gt; &lt;/td&gt;&lt;td&gt;&lt;/td&gt;&lt;/tr&gt;</v>
      </c>
      <c r="Q3533" s="106" t="str">
        <f>IF(PayItems[[#This Row],[Date Added / Modified]]&gt;0,TEXT(PayItems[[#This Row],[Date Added / Modified]],"m/d/yyy"),"")</f>
        <v/>
      </c>
    </row>
    <row r="3534" spans="1:17" x14ac:dyDescent="0.3">
      <c r="A3534" s="6" t="s">
        <v>7603</v>
      </c>
      <c r="B3534" s="8" t="s">
        <v>7604</v>
      </c>
      <c r="C3534" s="6" t="s">
        <v>6</v>
      </c>
      <c r="D3534" s="8" t="s">
        <v>7605</v>
      </c>
      <c r="E3534" s="8" t="s">
        <v>59</v>
      </c>
      <c r="F3534" s="8">
        <v>0</v>
      </c>
      <c r="G3534" s="8">
        <v>3</v>
      </c>
      <c r="H3534" s="6" t="s">
        <v>344</v>
      </c>
      <c r="I3534" s="184" t="s">
        <v>11392</v>
      </c>
      <c r="J3534" s="184" t="s">
        <v>11392</v>
      </c>
      <c r="K3534" s="184" t="s">
        <v>11391</v>
      </c>
      <c r="L3534" s="8">
        <v>14</v>
      </c>
      <c r="M3534" s="116"/>
      <c r="P35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&lt;tr&gt;&lt;td&gt;63405-3050&lt;/td&gt;&lt;td&gt;Pavement markings, type H, "ONLY" word message&lt;/td&gt;&lt;td&gt;Each&lt;/td&gt;&lt;td&gt;PAVEMENT MARKINGS, TYPE H, "ONLY" WORD MESSAGE&lt;/td&gt;&lt;td&gt;EACH&lt;/td&gt;&lt;td&gt;0&lt;/td&gt;&lt;td&gt;3&lt;/td&gt;&lt;td&gt;N&lt;/td&gt;&lt;td&gt; &lt;/td&gt;&lt;td&gt;&lt;/td&gt;&lt;/tr&gt;</v>
      </c>
      <c r="Q3534" s="106" t="str">
        <f>IF(PayItems[[#This Row],[Date Added / Modified]]&gt;0,TEXT(PayItems[[#This Row],[Date Added / Modified]],"m/d/yyy"),"")</f>
        <v/>
      </c>
    </row>
    <row r="3535" spans="1:17" x14ac:dyDescent="0.3">
      <c r="A3535" s="6" t="s">
        <v>7606</v>
      </c>
      <c r="B3535" s="8" t="s">
        <v>7607</v>
      </c>
      <c r="C3535" s="6" t="s">
        <v>6</v>
      </c>
      <c r="D3535" s="8" t="s">
        <v>7608</v>
      </c>
      <c r="E3535" s="8" t="s">
        <v>59</v>
      </c>
      <c r="F3535" s="8">
        <v>0</v>
      </c>
      <c r="G3535" s="8">
        <v>3</v>
      </c>
      <c r="H3535" s="6" t="s">
        <v>344</v>
      </c>
      <c r="I3535" s="184" t="s">
        <v>11392</v>
      </c>
      <c r="J3535" s="184" t="s">
        <v>11392</v>
      </c>
      <c r="K3535" s="184" t="s">
        <v>11391</v>
      </c>
      <c r="L3535" s="8">
        <v>14</v>
      </c>
      <c r="M3535" s="116"/>
      <c r="P35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&lt;tr&gt;&lt;td&gt;63405-3100&lt;/td&gt;&lt;td&gt;Pavement markings, type H, "STOP" word message&lt;/td&gt;&lt;td&gt;Each&lt;/td&gt;&lt;td&gt;PAVEMENT MARKINGS, TYPE H, "STOP" WORD MESSAGE&lt;/td&gt;&lt;td&gt;EACH&lt;/td&gt;&lt;td&gt;0&lt;/td&gt;&lt;td&gt;3&lt;/td&gt;&lt;td&gt;N&lt;/td&gt;&lt;td&gt; &lt;/td&gt;&lt;td&gt;&lt;/td&gt;&lt;/tr&gt;</v>
      </c>
      <c r="Q3535" s="106" t="str">
        <f>IF(PayItems[[#This Row],[Date Added / Modified]]&gt;0,TEXT(PayItems[[#This Row],[Date Added / Modified]],"m/d/yyy"),"")</f>
        <v/>
      </c>
    </row>
    <row r="3536" spans="1:17" x14ac:dyDescent="0.3">
      <c r="A3536" s="6" t="s">
        <v>7609</v>
      </c>
      <c r="B3536" s="8" t="s">
        <v>7610</v>
      </c>
      <c r="C3536" s="6" t="s">
        <v>6</v>
      </c>
      <c r="D3536" s="8" t="s">
        <v>7611</v>
      </c>
      <c r="E3536" s="8" t="s">
        <v>59</v>
      </c>
      <c r="F3536" s="8">
        <v>0</v>
      </c>
      <c r="G3536" s="8">
        <v>3</v>
      </c>
      <c r="H3536" s="6" t="s">
        <v>344</v>
      </c>
      <c r="I3536" s="184" t="s">
        <v>11392</v>
      </c>
      <c r="J3536" s="184" t="s">
        <v>11392</v>
      </c>
      <c r="K3536" s="184" t="s">
        <v>11391</v>
      </c>
      <c r="L3536" s="8">
        <v>14</v>
      </c>
      <c r="M3536" s="116"/>
      <c r="P35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&lt;tr&gt;&lt;td&gt;63405-3150&lt;/td&gt;&lt;td&gt;Pavement markings, type H, "SCHOOL" word message&lt;/td&gt;&lt;td&gt;Each&lt;/td&gt;&lt;td&gt;PAVEMENT MARKINGS, TYPE H, "SCHOOL" WORD MESSAGE&lt;/td&gt;&lt;td&gt;EACH&lt;/td&gt;&lt;td&gt;0&lt;/td&gt;&lt;td&gt;3&lt;/td&gt;&lt;td&gt;N&lt;/td&gt;&lt;td&gt; &lt;/td&gt;&lt;td&gt;&lt;/td&gt;&lt;/tr&gt;</v>
      </c>
      <c r="Q3536" s="106" t="str">
        <f>IF(PayItems[[#This Row],[Date Added / Modified]]&gt;0,TEXT(PayItems[[#This Row],[Date Added / Modified]],"m/d/yyy"),"")</f>
        <v/>
      </c>
    </row>
    <row r="3537" spans="1:17" x14ac:dyDescent="0.3">
      <c r="A3537" s="6" t="s">
        <v>7612</v>
      </c>
      <c r="B3537" s="8" t="s">
        <v>7613</v>
      </c>
      <c r="C3537" s="6" t="s">
        <v>6</v>
      </c>
      <c r="D3537" s="8" t="s">
        <v>7614</v>
      </c>
      <c r="E3537" s="8" t="s">
        <v>59</v>
      </c>
      <c r="F3537" s="8">
        <v>0</v>
      </c>
      <c r="G3537" s="8">
        <v>3</v>
      </c>
      <c r="H3537" s="6" t="s">
        <v>344</v>
      </c>
      <c r="I3537" s="184" t="s">
        <v>11392</v>
      </c>
      <c r="J3537" s="184" t="s">
        <v>11392</v>
      </c>
      <c r="K3537" s="184" t="s">
        <v>11391</v>
      </c>
      <c r="L3537" s="8">
        <v>14</v>
      </c>
      <c r="M3537" s="116"/>
      <c r="P35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&lt;tr&gt;&lt;td&gt;63405-3200&lt;/td&gt;&lt;td&gt;Pavement markings, type H, railroad symbol&lt;/td&gt;&lt;td&gt;Each&lt;/td&gt;&lt;td&gt;PAVEMENT MARKINGS, TYPE H, RAILROAD SYMBOL&lt;/td&gt;&lt;td&gt;EACH&lt;/td&gt;&lt;td&gt;0&lt;/td&gt;&lt;td&gt;3&lt;/td&gt;&lt;td&gt;N&lt;/td&gt;&lt;td&gt; &lt;/td&gt;&lt;td&gt;&lt;/td&gt;&lt;/tr&gt;</v>
      </c>
      <c r="Q3537" s="106" t="str">
        <f>IF(PayItems[[#This Row],[Date Added / Modified]]&gt;0,TEXT(PayItems[[#This Row],[Date Added / Modified]],"m/d/yyy"),"")</f>
        <v/>
      </c>
    </row>
    <row r="3538" spans="1:17" x14ac:dyDescent="0.3">
      <c r="A3538" s="6" t="s">
        <v>7615</v>
      </c>
      <c r="B3538" s="8" t="s">
        <v>7616</v>
      </c>
      <c r="C3538" s="6" t="s">
        <v>6</v>
      </c>
      <c r="D3538" s="8" t="s">
        <v>7617</v>
      </c>
      <c r="E3538" s="8" t="s">
        <v>59</v>
      </c>
      <c r="F3538" s="8">
        <v>0</v>
      </c>
      <c r="G3538" s="8">
        <v>3</v>
      </c>
      <c r="H3538" s="6" t="s">
        <v>344</v>
      </c>
      <c r="I3538" s="184" t="s">
        <v>11392</v>
      </c>
      <c r="J3538" s="184" t="s">
        <v>11392</v>
      </c>
      <c r="K3538" s="184" t="s">
        <v>11391</v>
      </c>
      <c r="L3538" s="8">
        <v>14</v>
      </c>
      <c r="M3538" s="116"/>
      <c r="P35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&lt;tr&gt;&lt;td&gt;63405-3250&lt;/td&gt;&lt;td&gt;Pavement markings, type H, accessibility symbol&lt;/td&gt;&lt;td&gt;Each&lt;/td&gt;&lt;td&gt;PAVEMENT MARKINGS, TYPE H, ACCESSIBILITY SYMBOL&lt;/td&gt;&lt;td&gt;EACH&lt;/td&gt;&lt;td&gt;0&lt;/td&gt;&lt;td&gt;3&lt;/td&gt;&lt;td&gt;N&lt;/td&gt;&lt;td&gt; &lt;/td&gt;&lt;td&gt;&lt;/td&gt;&lt;/tr&gt;</v>
      </c>
      <c r="Q3538" s="106" t="str">
        <f>IF(PayItems[[#This Row],[Date Added / Modified]]&gt;0,TEXT(PayItems[[#This Row],[Date Added / Modified]],"m/d/yyy"),"")</f>
        <v/>
      </c>
    </row>
    <row r="3539" spans="1:17" x14ac:dyDescent="0.3">
      <c r="A3539" s="6" t="s">
        <v>7618</v>
      </c>
      <c r="B3539" s="8" t="s">
        <v>7619</v>
      </c>
      <c r="C3539" s="6" t="s">
        <v>6</v>
      </c>
      <c r="D3539" s="8" t="s">
        <v>7620</v>
      </c>
      <c r="E3539" s="8" t="s">
        <v>59</v>
      </c>
      <c r="F3539" s="8">
        <v>0</v>
      </c>
      <c r="G3539" s="8">
        <v>3</v>
      </c>
      <c r="H3539" s="6" t="s">
        <v>344</v>
      </c>
      <c r="I3539" s="184" t="s">
        <v>11392</v>
      </c>
      <c r="J3539" s="184" t="s">
        <v>11392</v>
      </c>
      <c r="K3539" s="184" t="s">
        <v>11391</v>
      </c>
      <c r="L3539" s="8">
        <v>14</v>
      </c>
      <c r="M3539" s="116"/>
      <c r="P35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&lt;tr&gt;&lt;td&gt;63405-3300&lt;/td&gt;&lt;td&gt;Pavement markings, type I, turn arrow&lt;/td&gt;&lt;td&gt;Each&lt;/td&gt;&lt;td&gt;PAVEMENT MARKINGS, TYPE I, TURN ARROW&lt;/td&gt;&lt;td&gt;EACH&lt;/td&gt;&lt;td&gt;0&lt;/td&gt;&lt;td&gt;3&lt;/td&gt;&lt;td&gt;N&lt;/td&gt;&lt;td&gt; &lt;/td&gt;&lt;td&gt;&lt;/td&gt;&lt;/tr&gt;</v>
      </c>
      <c r="Q3539" s="106" t="str">
        <f>IF(PayItems[[#This Row],[Date Added / Modified]]&gt;0,TEXT(PayItems[[#This Row],[Date Added / Modified]],"m/d/yyy"),"")</f>
        <v/>
      </c>
    </row>
    <row r="3540" spans="1:17" x14ac:dyDescent="0.3">
      <c r="A3540" s="6" t="s">
        <v>7621</v>
      </c>
      <c r="B3540" s="8" t="s">
        <v>7622</v>
      </c>
      <c r="C3540" s="6" t="s">
        <v>6</v>
      </c>
      <c r="D3540" s="8" t="s">
        <v>7623</v>
      </c>
      <c r="E3540" s="8" t="s">
        <v>59</v>
      </c>
      <c r="F3540" s="8">
        <v>0</v>
      </c>
      <c r="G3540" s="8">
        <v>3</v>
      </c>
      <c r="H3540" s="6" t="s">
        <v>344</v>
      </c>
      <c r="I3540" s="184" t="s">
        <v>11392</v>
      </c>
      <c r="J3540" s="184" t="s">
        <v>11392</v>
      </c>
      <c r="K3540" s="184" t="s">
        <v>11391</v>
      </c>
      <c r="L3540" s="8">
        <v>14</v>
      </c>
      <c r="M3540" s="116"/>
      <c r="P35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&lt;tr&gt;&lt;td&gt;63405-3350&lt;/td&gt;&lt;td&gt;Pavement markings, type I, straight arrow&lt;/td&gt;&lt;td&gt;Each&lt;/td&gt;&lt;td&gt;PAVEMENT MARKINGS, TYPE I, STRAIGHT ARROW&lt;/td&gt;&lt;td&gt;EACH&lt;/td&gt;&lt;td&gt;0&lt;/td&gt;&lt;td&gt;3&lt;/td&gt;&lt;td&gt;N&lt;/td&gt;&lt;td&gt; &lt;/td&gt;&lt;td&gt;&lt;/td&gt;&lt;/tr&gt;</v>
      </c>
      <c r="Q3540" s="106" t="str">
        <f>IF(PayItems[[#This Row],[Date Added / Modified]]&gt;0,TEXT(PayItems[[#This Row],[Date Added / Modified]],"m/d/yyy"),"")</f>
        <v/>
      </c>
    </row>
    <row r="3541" spans="1:17" x14ac:dyDescent="0.3">
      <c r="A3541" s="6" t="s">
        <v>7624</v>
      </c>
      <c r="B3541" s="8" t="s">
        <v>7625</v>
      </c>
      <c r="C3541" s="6" t="s">
        <v>6</v>
      </c>
      <c r="D3541" s="8" t="s">
        <v>7626</v>
      </c>
      <c r="E3541" s="8" t="s">
        <v>59</v>
      </c>
      <c r="F3541" s="8">
        <v>0</v>
      </c>
      <c r="G3541" s="8">
        <v>3</v>
      </c>
      <c r="H3541" s="6" t="s">
        <v>344</v>
      </c>
      <c r="I3541" s="184" t="s">
        <v>11392</v>
      </c>
      <c r="J3541" s="184" t="s">
        <v>11392</v>
      </c>
      <c r="K3541" s="184" t="s">
        <v>11391</v>
      </c>
      <c r="L3541" s="8">
        <v>14</v>
      </c>
      <c r="M3541" s="116"/>
      <c r="P35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&lt;tr&gt;&lt;td&gt;63405-3400&lt;/td&gt;&lt;td&gt;Pavement markings, type I, straight/turn arrow combination&lt;/td&gt;&lt;td&gt;Each&lt;/td&gt;&lt;td&gt;PAVEMENT MARKINGS, TYPE I, STRAIGHT/TURN ARROW COMBINATION&lt;/td&gt;&lt;td&gt;EACH&lt;/td&gt;&lt;td&gt;0&lt;/td&gt;&lt;td&gt;3&lt;/td&gt;&lt;td&gt;N&lt;/td&gt;&lt;td&gt; &lt;/td&gt;&lt;td&gt;&lt;/td&gt;&lt;/tr&gt;</v>
      </c>
      <c r="Q3541" s="106" t="str">
        <f>IF(PayItems[[#This Row],[Date Added / Modified]]&gt;0,TEXT(PayItems[[#This Row],[Date Added / Modified]],"m/d/yyy"),"")</f>
        <v/>
      </c>
    </row>
    <row r="3542" spans="1:17" x14ac:dyDescent="0.3">
      <c r="A3542" s="6" t="s">
        <v>7627</v>
      </c>
      <c r="B3542" s="8" t="s">
        <v>7628</v>
      </c>
      <c r="C3542" s="6" t="s">
        <v>6</v>
      </c>
      <c r="D3542" s="8" t="s">
        <v>7629</v>
      </c>
      <c r="E3542" s="8" t="s">
        <v>59</v>
      </c>
      <c r="F3542" s="8">
        <v>0</v>
      </c>
      <c r="G3542" s="8">
        <v>3</v>
      </c>
      <c r="H3542" s="6" t="s">
        <v>344</v>
      </c>
      <c r="I3542" s="184" t="s">
        <v>11392</v>
      </c>
      <c r="J3542" s="184" t="s">
        <v>11392</v>
      </c>
      <c r="K3542" s="184" t="s">
        <v>11391</v>
      </c>
      <c r="L3542" s="8">
        <v>14</v>
      </c>
      <c r="M3542" s="116"/>
      <c r="P35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&lt;tr&gt;&lt;td&gt;63405-3450&lt;/td&gt;&lt;td&gt;Pavement markings, type I, "ONLY" word message&lt;/td&gt;&lt;td&gt;Each&lt;/td&gt;&lt;td&gt;PAVEMENT MARKINGS, TYPE I, "ONLY" WORD MESSAGE&lt;/td&gt;&lt;td&gt;EACH&lt;/td&gt;&lt;td&gt;0&lt;/td&gt;&lt;td&gt;3&lt;/td&gt;&lt;td&gt;N&lt;/td&gt;&lt;td&gt; &lt;/td&gt;&lt;td&gt;&lt;/td&gt;&lt;/tr&gt;</v>
      </c>
      <c r="Q3542" s="106" t="str">
        <f>IF(PayItems[[#This Row],[Date Added / Modified]]&gt;0,TEXT(PayItems[[#This Row],[Date Added / Modified]],"m/d/yyy"),"")</f>
        <v/>
      </c>
    </row>
    <row r="3543" spans="1:17" x14ac:dyDescent="0.3">
      <c r="A3543" s="6" t="s">
        <v>7630</v>
      </c>
      <c r="B3543" s="8" t="s">
        <v>7631</v>
      </c>
      <c r="C3543" s="6" t="s">
        <v>6</v>
      </c>
      <c r="D3543" s="8" t="s">
        <v>7632</v>
      </c>
      <c r="E3543" s="8" t="s">
        <v>59</v>
      </c>
      <c r="F3543" s="8">
        <v>0</v>
      </c>
      <c r="G3543" s="8">
        <v>3</v>
      </c>
      <c r="H3543" s="6" t="s">
        <v>344</v>
      </c>
      <c r="I3543" s="184" t="s">
        <v>11392</v>
      </c>
      <c r="J3543" s="184" t="s">
        <v>11392</v>
      </c>
      <c r="K3543" s="184" t="s">
        <v>11391</v>
      </c>
      <c r="L3543" s="8">
        <v>14</v>
      </c>
      <c r="M3543" s="116"/>
      <c r="P35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&lt;tr&gt;&lt;td&gt;63405-3500&lt;/td&gt;&lt;td&gt;Pavement markings, type I, "STOP" word message&lt;/td&gt;&lt;td&gt;Each&lt;/td&gt;&lt;td&gt;PAVEMENT MARKINGS, TYPE I, "STOP" WORD MESSAGE&lt;/td&gt;&lt;td&gt;EACH&lt;/td&gt;&lt;td&gt;0&lt;/td&gt;&lt;td&gt;3&lt;/td&gt;&lt;td&gt;N&lt;/td&gt;&lt;td&gt; &lt;/td&gt;&lt;td&gt;&lt;/td&gt;&lt;/tr&gt;</v>
      </c>
      <c r="Q3543" s="106" t="str">
        <f>IF(PayItems[[#This Row],[Date Added / Modified]]&gt;0,TEXT(PayItems[[#This Row],[Date Added / Modified]],"m/d/yyy"),"")</f>
        <v/>
      </c>
    </row>
    <row r="3544" spans="1:17" x14ac:dyDescent="0.3">
      <c r="A3544" s="6" t="s">
        <v>7633</v>
      </c>
      <c r="B3544" s="8" t="s">
        <v>7634</v>
      </c>
      <c r="C3544" s="6" t="s">
        <v>6</v>
      </c>
      <c r="D3544" s="8" t="s">
        <v>7635</v>
      </c>
      <c r="E3544" s="8" t="s">
        <v>59</v>
      </c>
      <c r="F3544" s="8">
        <v>0</v>
      </c>
      <c r="G3544" s="8">
        <v>3</v>
      </c>
      <c r="H3544" s="6" t="s">
        <v>344</v>
      </c>
      <c r="I3544" s="184" t="s">
        <v>11392</v>
      </c>
      <c r="J3544" s="184" t="s">
        <v>11392</v>
      </c>
      <c r="K3544" s="184" t="s">
        <v>11391</v>
      </c>
      <c r="L3544" s="8">
        <v>14</v>
      </c>
      <c r="M3544" s="116"/>
      <c r="P35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&lt;tr&gt;&lt;td&gt;63405-3550&lt;/td&gt;&lt;td&gt;Pavement markings, type I, "SCHOOL" word message&lt;/td&gt;&lt;td&gt;Each&lt;/td&gt;&lt;td&gt;PAVEMENT MARKINGS, TYPE I, "SCHOOL" WORD MESSAGE&lt;/td&gt;&lt;td&gt;EACH&lt;/td&gt;&lt;td&gt;0&lt;/td&gt;&lt;td&gt;3&lt;/td&gt;&lt;td&gt;N&lt;/td&gt;&lt;td&gt; &lt;/td&gt;&lt;td&gt;&lt;/td&gt;&lt;/tr&gt;</v>
      </c>
      <c r="Q3544" s="106" t="str">
        <f>IF(PayItems[[#This Row],[Date Added / Modified]]&gt;0,TEXT(PayItems[[#This Row],[Date Added / Modified]],"m/d/yyy"),"")</f>
        <v/>
      </c>
    </row>
    <row r="3545" spans="1:17" x14ac:dyDescent="0.3">
      <c r="A3545" s="6" t="s">
        <v>7636</v>
      </c>
      <c r="B3545" s="8" t="s">
        <v>7637</v>
      </c>
      <c r="C3545" s="6" t="s">
        <v>6</v>
      </c>
      <c r="D3545" s="8" t="s">
        <v>7638</v>
      </c>
      <c r="E3545" s="8" t="s">
        <v>59</v>
      </c>
      <c r="F3545" s="8">
        <v>0</v>
      </c>
      <c r="G3545" s="8">
        <v>3</v>
      </c>
      <c r="H3545" s="6" t="s">
        <v>344</v>
      </c>
      <c r="I3545" s="184" t="s">
        <v>11392</v>
      </c>
      <c r="J3545" s="184" t="s">
        <v>11392</v>
      </c>
      <c r="K3545" s="184" t="s">
        <v>11391</v>
      </c>
      <c r="L3545" s="8">
        <v>14</v>
      </c>
      <c r="M3545" s="116"/>
      <c r="P35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&lt;tr&gt;&lt;td&gt;63405-3600&lt;/td&gt;&lt;td&gt;Pavement markings, type I, railroad symbol&lt;/td&gt;&lt;td&gt;Each&lt;/td&gt;&lt;td&gt;PAVEMENT MARKINGS, TYPE I, RAILROAD SYMBOL&lt;/td&gt;&lt;td&gt;EACH&lt;/td&gt;&lt;td&gt;0&lt;/td&gt;&lt;td&gt;3&lt;/td&gt;&lt;td&gt;N&lt;/td&gt;&lt;td&gt; &lt;/td&gt;&lt;td&gt;&lt;/td&gt;&lt;/tr&gt;</v>
      </c>
      <c r="Q3545" s="106" t="str">
        <f>IF(PayItems[[#This Row],[Date Added / Modified]]&gt;0,TEXT(PayItems[[#This Row],[Date Added / Modified]],"m/d/yyy"),"")</f>
        <v/>
      </c>
    </row>
    <row r="3546" spans="1:17" x14ac:dyDescent="0.3">
      <c r="A3546" s="6" t="s">
        <v>7639</v>
      </c>
      <c r="B3546" s="8" t="s">
        <v>7640</v>
      </c>
      <c r="C3546" s="6" t="s">
        <v>6</v>
      </c>
      <c r="D3546" s="8" t="s">
        <v>7641</v>
      </c>
      <c r="E3546" s="8" t="s">
        <v>59</v>
      </c>
      <c r="F3546" s="8">
        <v>0</v>
      </c>
      <c r="G3546" s="8">
        <v>3</v>
      </c>
      <c r="H3546" s="6" t="s">
        <v>344</v>
      </c>
      <c r="I3546" s="184" t="s">
        <v>11392</v>
      </c>
      <c r="J3546" s="184" t="s">
        <v>11392</v>
      </c>
      <c r="K3546" s="184" t="s">
        <v>11391</v>
      </c>
      <c r="L3546" s="8">
        <v>14</v>
      </c>
      <c r="M3546" s="116"/>
      <c r="P35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&lt;tr&gt;&lt;td&gt;63405-3650&lt;/td&gt;&lt;td&gt;Pavement markings, type I, accessibility symbol&lt;/td&gt;&lt;td&gt;Each&lt;/td&gt;&lt;td&gt;PAVEMENT MARKINGS, TYPE I, ACCESSIBILITY SYMBOL&lt;/td&gt;&lt;td&gt;EACH&lt;/td&gt;&lt;td&gt;0&lt;/td&gt;&lt;td&gt;3&lt;/td&gt;&lt;td&gt;N&lt;/td&gt;&lt;td&gt; &lt;/td&gt;&lt;td&gt;&lt;/td&gt;&lt;/tr&gt;</v>
      </c>
      <c r="Q3546" s="106" t="str">
        <f>IF(PayItems[[#This Row],[Date Added / Modified]]&gt;0,TEXT(PayItems[[#This Row],[Date Added / Modified]],"m/d/yyy"),"")</f>
        <v/>
      </c>
    </row>
    <row r="3547" spans="1:17" x14ac:dyDescent="0.3">
      <c r="A3547" s="6" t="s">
        <v>7642</v>
      </c>
      <c r="B3547" s="8" t="s">
        <v>7643</v>
      </c>
      <c r="C3547" s="6" t="s">
        <v>6</v>
      </c>
      <c r="D3547" s="8" t="s">
        <v>7644</v>
      </c>
      <c r="E3547" s="8" t="s">
        <v>59</v>
      </c>
      <c r="F3547" s="8">
        <v>0</v>
      </c>
      <c r="G3547" s="8">
        <v>3</v>
      </c>
      <c r="H3547" s="6" t="s">
        <v>344</v>
      </c>
      <c r="I3547" s="184" t="s">
        <v>11392</v>
      </c>
      <c r="J3547" s="184" t="s">
        <v>11392</v>
      </c>
      <c r="K3547" s="184" t="s">
        <v>11391</v>
      </c>
      <c r="L3547" s="8">
        <v>14</v>
      </c>
      <c r="M3547" s="116"/>
      <c r="P35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&lt;tr&gt;&lt;td&gt;63405-3700&lt;/td&gt;&lt;td&gt;Pavement markings, type J, turn arrow&lt;/td&gt;&lt;td&gt;Each&lt;/td&gt;&lt;td&gt;PAVEMENT MARKINGS, TYPE J, TURN ARROW&lt;/td&gt;&lt;td&gt;EACH&lt;/td&gt;&lt;td&gt;0&lt;/td&gt;&lt;td&gt;3&lt;/td&gt;&lt;td&gt;N&lt;/td&gt;&lt;td&gt; &lt;/td&gt;&lt;td&gt;&lt;/td&gt;&lt;/tr&gt;</v>
      </c>
      <c r="Q3547" s="106" t="str">
        <f>IF(PayItems[[#This Row],[Date Added / Modified]]&gt;0,TEXT(PayItems[[#This Row],[Date Added / Modified]],"m/d/yyy"),"")</f>
        <v/>
      </c>
    </row>
    <row r="3548" spans="1:17" x14ac:dyDescent="0.3">
      <c r="A3548" s="6" t="s">
        <v>7645</v>
      </c>
      <c r="B3548" s="8" t="s">
        <v>7646</v>
      </c>
      <c r="C3548" s="6" t="s">
        <v>6</v>
      </c>
      <c r="D3548" s="8" t="s">
        <v>7647</v>
      </c>
      <c r="E3548" s="8" t="s">
        <v>59</v>
      </c>
      <c r="F3548" s="8">
        <v>0</v>
      </c>
      <c r="G3548" s="8">
        <v>3</v>
      </c>
      <c r="H3548" s="6" t="s">
        <v>344</v>
      </c>
      <c r="I3548" s="184" t="s">
        <v>11392</v>
      </c>
      <c r="J3548" s="184" t="s">
        <v>11392</v>
      </c>
      <c r="K3548" s="184" t="s">
        <v>11391</v>
      </c>
      <c r="L3548" s="8">
        <v>14</v>
      </c>
      <c r="M3548" s="116"/>
      <c r="P35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&lt;tr&gt;&lt;td&gt;63405-3750&lt;/td&gt;&lt;td&gt;Pavement markings, type J, straight arrow&lt;/td&gt;&lt;td&gt;Each&lt;/td&gt;&lt;td&gt;PAVEMENT MARKINGS, TYPE J, STRAIGHT ARROW&lt;/td&gt;&lt;td&gt;EACH&lt;/td&gt;&lt;td&gt;0&lt;/td&gt;&lt;td&gt;3&lt;/td&gt;&lt;td&gt;N&lt;/td&gt;&lt;td&gt; &lt;/td&gt;&lt;td&gt;&lt;/td&gt;&lt;/tr&gt;</v>
      </c>
      <c r="Q3548" s="106" t="str">
        <f>IF(PayItems[[#This Row],[Date Added / Modified]]&gt;0,TEXT(PayItems[[#This Row],[Date Added / Modified]],"m/d/yyy"),"")</f>
        <v/>
      </c>
    </row>
    <row r="3549" spans="1:17" x14ac:dyDescent="0.3">
      <c r="A3549" s="6" t="s">
        <v>7648</v>
      </c>
      <c r="B3549" s="8" t="s">
        <v>7649</v>
      </c>
      <c r="C3549" s="6" t="s">
        <v>6</v>
      </c>
      <c r="D3549" s="8" t="s">
        <v>7650</v>
      </c>
      <c r="E3549" s="8" t="s">
        <v>59</v>
      </c>
      <c r="F3549" s="8">
        <v>0</v>
      </c>
      <c r="G3549" s="8">
        <v>3</v>
      </c>
      <c r="H3549" s="6" t="s">
        <v>344</v>
      </c>
      <c r="I3549" s="184" t="s">
        <v>11392</v>
      </c>
      <c r="J3549" s="184" t="s">
        <v>11392</v>
      </c>
      <c r="K3549" s="184" t="s">
        <v>11391</v>
      </c>
      <c r="L3549" s="8">
        <v>14</v>
      </c>
      <c r="M3549" s="116"/>
      <c r="P35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&lt;tr&gt;&lt;td&gt;63405-3800&lt;/td&gt;&lt;td&gt;Pavement markings, type J, straight/turn arrow combination&lt;/td&gt;&lt;td&gt;Each&lt;/td&gt;&lt;td&gt;PAVEMENT MARKINGS, TYPE J, STRAIGHT/TURN ARROW COMBINATION&lt;/td&gt;&lt;td&gt;EACH&lt;/td&gt;&lt;td&gt;0&lt;/td&gt;&lt;td&gt;3&lt;/td&gt;&lt;td&gt;N&lt;/td&gt;&lt;td&gt; &lt;/td&gt;&lt;td&gt;&lt;/td&gt;&lt;/tr&gt;</v>
      </c>
      <c r="Q3549" s="106" t="str">
        <f>IF(PayItems[[#This Row],[Date Added / Modified]]&gt;0,TEXT(PayItems[[#This Row],[Date Added / Modified]],"m/d/yyy"),"")</f>
        <v/>
      </c>
    </row>
    <row r="3550" spans="1:17" x14ac:dyDescent="0.3">
      <c r="A3550" s="6" t="s">
        <v>7651</v>
      </c>
      <c r="B3550" s="8" t="s">
        <v>7652</v>
      </c>
      <c r="C3550" s="6" t="s">
        <v>6</v>
      </c>
      <c r="D3550" s="8" t="s">
        <v>7653</v>
      </c>
      <c r="E3550" s="8" t="s">
        <v>59</v>
      </c>
      <c r="F3550" s="8">
        <v>0</v>
      </c>
      <c r="G3550" s="8">
        <v>3</v>
      </c>
      <c r="H3550" s="6" t="s">
        <v>344</v>
      </c>
      <c r="I3550" s="184" t="s">
        <v>11392</v>
      </c>
      <c r="J3550" s="184" t="s">
        <v>11392</v>
      </c>
      <c r="K3550" s="184" t="s">
        <v>11391</v>
      </c>
      <c r="L3550" s="8">
        <v>14</v>
      </c>
      <c r="M3550" s="116"/>
      <c r="P35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&lt;tr&gt;&lt;td&gt;63405-3850&lt;/td&gt;&lt;td&gt;Pavement markings, type J, "ONLY" word message&lt;/td&gt;&lt;td&gt;Each&lt;/td&gt;&lt;td&gt;PAVEMENT MARKINGS, TYPE J, "ONLY" WORD MESSAGE&lt;/td&gt;&lt;td&gt;EACH&lt;/td&gt;&lt;td&gt;0&lt;/td&gt;&lt;td&gt;3&lt;/td&gt;&lt;td&gt;N&lt;/td&gt;&lt;td&gt; &lt;/td&gt;&lt;td&gt;&lt;/td&gt;&lt;/tr&gt;</v>
      </c>
      <c r="Q3550" s="106" t="str">
        <f>IF(PayItems[[#This Row],[Date Added / Modified]]&gt;0,TEXT(PayItems[[#This Row],[Date Added / Modified]],"m/d/yyy"),"")</f>
        <v/>
      </c>
    </row>
    <row r="3551" spans="1:17" x14ac:dyDescent="0.3">
      <c r="A3551" s="6" t="s">
        <v>7654</v>
      </c>
      <c r="B3551" s="8" t="s">
        <v>7655</v>
      </c>
      <c r="C3551" s="6" t="s">
        <v>6</v>
      </c>
      <c r="D3551" s="8" t="s">
        <v>7656</v>
      </c>
      <c r="E3551" s="8" t="s">
        <v>59</v>
      </c>
      <c r="F3551" s="8">
        <v>0</v>
      </c>
      <c r="G3551" s="8">
        <v>3</v>
      </c>
      <c r="H3551" s="6" t="s">
        <v>344</v>
      </c>
      <c r="I3551" s="184" t="s">
        <v>11392</v>
      </c>
      <c r="J3551" s="184" t="s">
        <v>11392</v>
      </c>
      <c r="K3551" s="184" t="s">
        <v>11391</v>
      </c>
      <c r="L3551" s="8">
        <v>14</v>
      </c>
      <c r="M3551" s="116"/>
      <c r="P35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&lt;tr&gt;&lt;td&gt;63405-3900&lt;/td&gt;&lt;td&gt;Pavement markings, type J, "STOP" word message&lt;/td&gt;&lt;td&gt;Each&lt;/td&gt;&lt;td&gt;PAVEMENT MARKINGS, TYPE J, "STOP" WORD MESSAGE&lt;/td&gt;&lt;td&gt;EACH&lt;/td&gt;&lt;td&gt;0&lt;/td&gt;&lt;td&gt;3&lt;/td&gt;&lt;td&gt;N&lt;/td&gt;&lt;td&gt; &lt;/td&gt;&lt;td&gt;&lt;/td&gt;&lt;/tr&gt;</v>
      </c>
      <c r="Q3551" s="106" t="str">
        <f>IF(PayItems[[#This Row],[Date Added / Modified]]&gt;0,TEXT(PayItems[[#This Row],[Date Added / Modified]],"m/d/yyy"),"")</f>
        <v/>
      </c>
    </row>
    <row r="3552" spans="1:17" x14ac:dyDescent="0.3">
      <c r="A3552" s="6" t="s">
        <v>7657</v>
      </c>
      <c r="B3552" s="8" t="s">
        <v>7658</v>
      </c>
      <c r="C3552" s="6" t="s">
        <v>6</v>
      </c>
      <c r="D3552" s="8" t="s">
        <v>7659</v>
      </c>
      <c r="E3552" s="8" t="s">
        <v>59</v>
      </c>
      <c r="F3552" s="8">
        <v>0</v>
      </c>
      <c r="G3552" s="8">
        <v>3</v>
      </c>
      <c r="H3552" s="6" t="s">
        <v>344</v>
      </c>
      <c r="I3552" s="184" t="s">
        <v>11392</v>
      </c>
      <c r="J3552" s="184" t="s">
        <v>11392</v>
      </c>
      <c r="K3552" s="184" t="s">
        <v>11391</v>
      </c>
      <c r="L3552" s="8">
        <v>14</v>
      </c>
      <c r="M3552" s="116"/>
      <c r="P35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&lt;tr&gt;&lt;td&gt;63405-3950&lt;/td&gt;&lt;td&gt;Pavement markings, type J, "SCHOOL" word message&lt;/td&gt;&lt;td&gt;Each&lt;/td&gt;&lt;td&gt;PAVEMENT MARKINGS, TYPE J, "SCHOOL" WORD MESSAGE&lt;/td&gt;&lt;td&gt;EACH&lt;/td&gt;&lt;td&gt;0&lt;/td&gt;&lt;td&gt;3&lt;/td&gt;&lt;td&gt;N&lt;/td&gt;&lt;td&gt; &lt;/td&gt;&lt;td&gt;&lt;/td&gt;&lt;/tr&gt;</v>
      </c>
      <c r="Q3552" s="106" t="str">
        <f>IF(PayItems[[#This Row],[Date Added / Modified]]&gt;0,TEXT(PayItems[[#This Row],[Date Added / Modified]],"m/d/yyy"),"")</f>
        <v/>
      </c>
    </row>
    <row r="3553" spans="1:17" x14ac:dyDescent="0.3">
      <c r="A3553" s="6" t="s">
        <v>7660</v>
      </c>
      <c r="B3553" s="8" t="s">
        <v>7661</v>
      </c>
      <c r="C3553" s="6" t="s">
        <v>6</v>
      </c>
      <c r="D3553" s="8" t="s">
        <v>7662</v>
      </c>
      <c r="E3553" s="8" t="s">
        <v>59</v>
      </c>
      <c r="F3553" s="8">
        <v>0</v>
      </c>
      <c r="G3553" s="8">
        <v>3</v>
      </c>
      <c r="H3553" s="6" t="s">
        <v>344</v>
      </c>
      <c r="I3553" s="184" t="s">
        <v>11392</v>
      </c>
      <c r="J3553" s="184" t="s">
        <v>11392</v>
      </c>
      <c r="K3553" s="184" t="s">
        <v>11391</v>
      </c>
      <c r="L3553" s="8">
        <v>14</v>
      </c>
      <c r="M3553" s="116"/>
      <c r="P35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&lt;tr&gt;&lt;td&gt;63405-4000&lt;/td&gt;&lt;td&gt;Pavement markings, type J, railroad symbol&lt;/td&gt;&lt;td&gt;Each&lt;/td&gt;&lt;td&gt;PAVEMENT MARKINGS, TYPE J, RAILROAD SYMBOL&lt;/td&gt;&lt;td&gt;EACH&lt;/td&gt;&lt;td&gt;0&lt;/td&gt;&lt;td&gt;3&lt;/td&gt;&lt;td&gt;N&lt;/td&gt;&lt;td&gt; &lt;/td&gt;&lt;td&gt;&lt;/td&gt;&lt;/tr&gt;</v>
      </c>
      <c r="Q3553" s="106" t="str">
        <f>IF(PayItems[[#This Row],[Date Added / Modified]]&gt;0,TEXT(PayItems[[#This Row],[Date Added / Modified]],"m/d/yyy"),"")</f>
        <v/>
      </c>
    </row>
    <row r="3554" spans="1:17" x14ac:dyDescent="0.3">
      <c r="A3554" s="6" t="s">
        <v>7663</v>
      </c>
      <c r="B3554" s="8" t="s">
        <v>7664</v>
      </c>
      <c r="C3554" s="6" t="s">
        <v>6</v>
      </c>
      <c r="D3554" s="8" t="s">
        <v>7665</v>
      </c>
      <c r="E3554" s="8" t="s">
        <v>59</v>
      </c>
      <c r="F3554" s="8">
        <v>0</v>
      </c>
      <c r="G3554" s="8">
        <v>3</v>
      </c>
      <c r="H3554" s="6" t="s">
        <v>344</v>
      </c>
      <c r="I3554" s="184" t="s">
        <v>11392</v>
      </c>
      <c r="J3554" s="184" t="s">
        <v>11392</v>
      </c>
      <c r="K3554" s="184" t="s">
        <v>11391</v>
      </c>
      <c r="L3554" s="8">
        <v>14</v>
      </c>
      <c r="M3554" s="116"/>
      <c r="P35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&lt;tr&gt;&lt;td&gt;63405-4050&lt;/td&gt;&lt;td&gt;Pavement markings, type J, accessibility symbol&lt;/td&gt;&lt;td&gt;Each&lt;/td&gt;&lt;td&gt;PAVEMENT MARKINGS, TYPE J, ACCESSIBILITY SYMBOL&lt;/td&gt;&lt;td&gt;EACH&lt;/td&gt;&lt;td&gt;0&lt;/td&gt;&lt;td&gt;3&lt;/td&gt;&lt;td&gt;N&lt;/td&gt;&lt;td&gt; &lt;/td&gt;&lt;td&gt;&lt;/td&gt;&lt;/tr&gt;</v>
      </c>
      <c r="Q3554" s="106" t="str">
        <f>IF(PayItems[[#This Row],[Date Added / Modified]]&gt;0,TEXT(PayItems[[#This Row],[Date Added / Modified]],"m/d/yyy"),"")</f>
        <v/>
      </c>
    </row>
    <row r="3555" spans="1:17" x14ac:dyDescent="0.3">
      <c r="A3555" s="6" t="s">
        <v>7666</v>
      </c>
      <c r="B3555" s="8" t="s">
        <v>7667</v>
      </c>
      <c r="C3555" s="6" t="s">
        <v>6</v>
      </c>
      <c r="D3555" s="8" t="s">
        <v>7668</v>
      </c>
      <c r="E3555" s="8" t="s">
        <v>59</v>
      </c>
      <c r="F3555" s="8">
        <v>0</v>
      </c>
      <c r="G3555" s="8">
        <v>3</v>
      </c>
      <c r="H3555" s="6" t="s">
        <v>344</v>
      </c>
      <c r="I3555" s="184" t="s">
        <v>11392</v>
      </c>
      <c r="J3555" s="184" t="s">
        <v>11392</v>
      </c>
      <c r="K3555" s="184" t="s">
        <v>11391</v>
      </c>
      <c r="L3555" s="8">
        <v>14</v>
      </c>
      <c r="M3555" s="116"/>
      <c r="P35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&lt;tr&gt;&lt;td&gt;63405-4100&lt;/td&gt;&lt;td&gt;Pavement markings, type K, turn arrow&lt;/td&gt;&lt;td&gt;Each&lt;/td&gt;&lt;td&gt;PAVEMENT MARKINGS, TYPE K, TURN ARROW&lt;/td&gt;&lt;td&gt;EACH&lt;/td&gt;&lt;td&gt;0&lt;/td&gt;&lt;td&gt;3&lt;/td&gt;&lt;td&gt;N&lt;/td&gt;&lt;td&gt; &lt;/td&gt;&lt;td&gt;&lt;/td&gt;&lt;/tr&gt;</v>
      </c>
      <c r="Q3555" s="106" t="str">
        <f>IF(PayItems[[#This Row],[Date Added / Modified]]&gt;0,TEXT(PayItems[[#This Row],[Date Added / Modified]],"m/d/yyy"),"")</f>
        <v/>
      </c>
    </row>
    <row r="3556" spans="1:17" x14ac:dyDescent="0.3">
      <c r="A3556" s="6" t="s">
        <v>7669</v>
      </c>
      <c r="B3556" s="8" t="s">
        <v>7670</v>
      </c>
      <c r="C3556" s="6" t="s">
        <v>6</v>
      </c>
      <c r="D3556" s="8" t="s">
        <v>7671</v>
      </c>
      <c r="E3556" s="8" t="s">
        <v>59</v>
      </c>
      <c r="F3556" s="8">
        <v>0</v>
      </c>
      <c r="G3556" s="8">
        <v>3</v>
      </c>
      <c r="H3556" s="6" t="s">
        <v>344</v>
      </c>
      <c r="I3556" s="184" t="s">
        <v>11392</v>
      </c>
      <c r="J3556" s="184" t="s">
        <v>11392</v>
      </c>
      <c r="K3556" s="184" t="s">
        <v>11391</v>
      </c>
      <c r="L3556" s="8">
        <v>14</v>
      </c>
      <c r="M3556" s="116"/>
      <c r="P35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&lt;tr&gt;&lt;td&gt;63405-4150&lt;/td&gt;&lt;td&gt;Pavement markings, type K, straight arrow&lt;/td&gt;&lt;td&gt;Each&lt;/td&gt;&lt;td&gt;PAVEMENT MARKINGS, TYPE K, STRAIGHT ARROW&lt;/td&gt;&lt;td&gt;EACH&lt;/td&gt;&lt;td&gt;0&lt;/td&gt;&lt;td&gt;3&lt;/td&gt;&lt;td&gt;N&lt;/td&gt;&lt;td&gt; &lt;/td&gt;&lt;td&gt;&lt;/td&gt;&lt;/tr&gt;</v>
      </c>
      <c r="Q3556" s="106" t="str">
        <f>IF(PayItems[[#This Row],[Date Added / Modified]]&gt;0,TEXT(PayItems[[#This Row],[Date Added / Modified]],"m/d/yyy"),"")</f>
        <v/>
      </c>
    </row>
    <row r="3557" spans="1:17" x14ac:dyDescent="0.3">
      <c r="A3557" s="6" t="s">
        <v>7672</v>
      </c>
      <c r="B3557" s="8" t="s">
        <v>7673</v>
      </c>
      <c r="C3557" s="6" t="s">
        <v>6</v>
      </c>
      <c r="D3557" s="8" t="s">
        <v>7674</v>
      </c>
      <c r="E3557" s="8" t="s">
        <v>59</v>
      </c>
      <c r="F3557" s="8">
        <v>0</v>
      </c>
      <c r="G3557" s="8">
        <v>3</v>
      </c>
      <c r="H3557" s="6" t="s">
        <v>344</v>
      </c>
      <c r="I3557" s="184" t="s">
        <v>11392</v>
      </c>
      <c r="J3557" s="184" t="s">
        <v>11392</v>
      </c>
      <c r="K3557" s="184" t="s">
        <v>11391</v>
      </c>
      <c r="L3557" s="8">
        <v>14</v>
      </c>
      <c r="M3557" s="116"/>
      <c r="P35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&lt;tr&gt;&lt;td&gt;63405-4200&lt;/td&gt;&lt;td&gt;Pavement markings, type K, straight/turn arrow combination&lt;/td&gt;&lt;td&gt;Each&lt;/td&gt;&lt;td&gt;PAVEMENT MARKINGS, TYPE K, STRAIGHT/TURN ARROW COMBINATION&lt;/td&gt;&lt;td&gt;EACH&lt;/td&gt;&lt;td&gt;0&lt;/td&gt;&lt;td&gt;3&lt;/td&gt;&lt;td&gt;N&lt;/td&gt;&lt;td&gt; &lt;/td&gt;&lt;td&gt;&lt;/td&gt;&lt;/tr&gt;</v>
      </c>
      <c r="Q3557" s="106" t="str">
        <f>IF(PayItems[[#This Row],[Date Added / Modified]]&gt;0,TEXT(PayItems[[#This Row],[Date Added / Modified]],"m/d/yyy"),"")</f>
        <v/>
      </c>
    </row>
    <row r="3558" spans="1:17" x14ac:dyDescent="0.3">
      <c r="A3558" s="6" t="s">
        <v>7675</v>
      </c>
      <c r="B3558" s="8" t="s">
        <v>7676</v>
      </c>
      <c r="C3558" s="6" t="s">
        <v>6</v>
      </c>
      <c r="D3558" s="8" t="s">
        <v>7677</v>
      </c>
      <c r="E3558" s="8" t="s">
        <v>59</v>
      </c>
      <c r="F3558" s="8">
        <v>0</v>
      </c>
      <c r="G3558" s="8">
        <v>3</v>
      </c>
      <c r="H3558" s="6" t="s">
        <v>344</v>
      </c>
      <c r="I3558" s="184" t="s">
        <v>11392</v>
      </c>
      <c r="J3558" s="184" t="s">
        <v>11392</v>
      </c>
      <c r="K3558" s="184" t="s">
        <v>11391</v>
      </c>
      <c r="L3558" s="8">
        <v>14</v>
      </c>
      <c r="M3558" s="116"/>
      <c r="P35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&lt;tr&gt;&lt;td&gt;63405-4250&lt;/td&gt;&lt;td&gt;Pavement markings, type K, "ONLY" word message&lt;/td&gt;&lt;td&gt;Each&lt;/td&gt;&lt;td&gt;PAVEMENT MARKINGS, TYPE K, "ONLY" WORD MESSAGE&lt;/td&gt;&lt;td&gt;EACH&lt;/td&gt;&lt;td&gt;0&lt;/td&gt;&lt;td&gt;3&lt;/td&gt;&lt;td&gt;N&lt;/td&gt;&lt;td&gt; &lt;/td&gt;&lt;td&gt;&lt;/td&gt;&lt;/tr&gt;</v>
      </c>
      <c r="Q3558" s="106" t="str">
        <f>IF(PayItems[[#This Row],[Date Added / Modified]]&gt;0,TEXT(PayItems[[#This Row],[Date Added / Modified]],"m/d/yyy"),"")</f>
        <v/>
      </c>
    </row>
    <row r="3559" spans="1:17" s="88" customFormat="1" x14ac:dyDescent="0.3">
      <c r="A3559" s="6" t="s">
        <v>7678</v>
      </c>
      <c r="B3559" s="8" t="s">
        <v>7679</v>
      </c>
      <c r="C3559" s="6" t="s">
        <v>6</v>
      </c>
      <c r="D3559" s="8" t="s">
        <v>7680</v>
      </c>
      <c r="E3559" s="8" t="s">
        <v>59</v>
      </c>
      <c r="F3559" s="8">
        <v>0</v>
      </c>
      <c r="G3559" s="8">
        <v>3</v>
      </c>
      <c r="H3559" s="6" t="s">
        <v>344</v>
      </c>
      <c r="I3559" s="184" t="s">
        <v>11392</v>
      </c>
      <c r="J3559" s="184" t="s">
        <v>11392</v>
      </c>
      <c r="K3559" s="184" t="s">
        <v>11391</v>
      </c>
      <c r="L3559" s="8">
        <v>14</v>
      </c>
      <c r="M3559" s="116"/>
      <c r="N3559" s="6"/>
      <c r="O3559" s="6"/>
      <c r="P35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&lt;tr&gt;&lt;td&gt;63405-4300&lt;/td&gt;&lt;td&gt;Pavement markings, type K, "STOP" word message&lt;/td&gt;&lt;td&gt;Each&lt;/td&gt;&lt;td&gt;PAVEMENT MARKINGS, TYPE K, "STOP" WORD MESSAGE&lt;/td&gt;&lt;td&gt;EACH&lt;/td&gt;&lt;td&gt;0&lt;/td&gt;&lt;td&gt;3&lt;/td&gt;&lt;td&gt;N&lt;/td&gt;&lt;td&gt; &lt;/td&gt;&lt;td&gt;&lt;/td&gt;&lt;/tr&gt;</v>
      </c>
      <c r="Q3559" s="106" t="str">
        <f>IF(PayItems[[#This Row],[Date Added / Modified]]&gt;0,TEXT(PayItems[[#This Row],[Date Added / Modified]],"m/d/yyy"),"")</f>
        <v/>
      </c>
    </row>
    <row r="3560" spans="1:17" s="88" customFormat="1" x14ac:dyDescent="0.3">
      <c r="A3560" s="6" t="s">
        <v>7681</v>
      </c>
      <c r="B3560" s="8" t="s">
        <v>7682</v>
      </c>
      <c r="C3560" s="6" t="s">
        <v>6</v>
      </c>
      <c r="D3560" s="8" t="s">
        <v>7683</v>
      </c>
      <c r="E3560" s="8" t="s">
        <v>59</v>
      </c>
      <c r="F3560" s="8">
        <v>0</v>
      </c>
      <c r="G3560" s="8">
        <v>3</v>
      </c>
      <c r="H3560" s="6" t="s">
        <v>344</v>
      </c>
      <c r="I3560" s="184" t="s">
        <v>11392</v>
      </c>
      <c r="J3560" s="184" t="s">
        <v>11392</v>
      </c>
      <c r="K3560" s="184" t="s">
        <v>11391</v>
      </c>
      <c r="L3560" s="8">
        <v>14</v>
      </c>
      <c r="M3560" s="116"/>
      <c r="N3560" s="6"/>
      <c r="O3560" s="6"/>
      <c r="P35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&lt;tr&gt;&lt;td&gt;63405-4350&lt;/td&gt;&lt;td&gt;Pavement markings, type K, "SCHOOL" word message&lt;/td&gt;&lt;td&gt;Each&lt;/td&gt;&lt;td&gt;PAVEMENT MARKINGS, TYPE K, "SCHOOL" WORD MESSAGE&lt;/td&gt;&lt;td&gt;EACH&lt;/td&gt;&lt;td&gt;0&lt;/td&gt;&lt;td&gt;3&lt;/td&gt;&lt;td&gt;N&lt;/td&gt;&lt;td&gt; &lt;/td&gt;&lt;td&gt;&lt;/td&gt;&lt;/tr&gt;</v>
      </c>
      <c r="Q3560" s="106" t="str">
        <f>IF(PayItems[[#This Row],[Date Added / Modified]]&gt;0,TEXT(PayItems[[#This Row],[Date Added / Modified]],"m/d/yyy"),"")</f>
        <v/>
      </c>
    </row>
    <row r="3561" spans="1:17" s="88" customFormat="1" x14ac:dyDescent="0.3">
      <c r="A3561" s="6" t="s">
        <v>7684</v>
      </c>
      <c r="B3561" s="8" t="s">
        <v>7685</v>
      </c>
      <c r="C3561" s="6" t="s">
        <v>6</v>
      </c>
      <c r="D3561" s="8" t="s">
        <v>7686</v>
      </c>
      <c r="E3561" s="8" t="s">
        <v>59</v>
      </c>
      <c r="F3561" s="8">
        <v>0</v>
      </c>
      <c r="G3561" s="8">
        <v>3</v>
      </c>
      <c r="H3561" s="6" t="s">
        <v>344</v>
      </c>
      <c r="I3561" s="184" t="s">
        <v>11392</v>
      </c>
      <c r="J3561" s="184" t="s">
        <v>11392</v>
      </c>
      <c r="K3561" s="184" t="s">
        <v>11391</v>
      </c>
      <c r="L3561" s="8">
        <v>14</v>
      </c>
      <c r="M3561" s="116"/>
      <c r="N3561" s="6"/>
      <c r="O3561" s="6"/>
      <c r="P35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&lt;tr&gt;&lt;td&gt;63405-4400&lt;/td&gt;&lt;td&gt;Pavement markings, type K, railroad symbol&lt;/td&gt;&lt;td&gt;Each&lt;/td&gt;&lt;td&gt;PAVEMENT MARKINGS, TYPE K, RAILROAD SYMBOL&lt;/td&gt;&lt;td&gt;EACH&lt;/td&gt;&lt;td&gt;0&lt;/td&gt;&lt;td&gt;3&lt;/td&gt;&lt;td&gt;N&lt;/td&gt;&lt;td&gt; &lt;/td&gt;&lt;td&gt;&lt;/td&gt;&lt;/tr&gt;</v>
      </c>
      <c r="Q3561" s="106" t="str">
        <f>IF(PayItems[[#This Row],[Date Added / Modified]]&gt;0,TEXT(PayItems[[#This Row],[Date Added / Modified]],"m/d/yyy"),"")</f>
        <v/>
      </c>
    </row>
    <row r="3562" spans="1:17" x14ac:dyDescent="0.3">
      <c r="A3562" s="6" t="s">
        <v>7687</v>
      </c>
      <c r="B3562" s="8" t="s">
        <v>7688</v>
      </c>
      <c r="C3562" s="6" t="s">
        <v>6</v>
      </c>
      <c r="D3562" s="8" t="s">
        <v>7689</v>
      </c>
      <c r="E3562" s="8" t="s">
        <v>59</v>
      </c>
      <c r="F3562" s="8">
        <v>0</v>
      </c>
      <c r="G3562" s="8">
        <v>3</v>
      </c>
      <c r="H3562" s="6" t="s">
        <v>344</v>
      </c>
      <c r="I3562" s="184" t="s">
        <v>11392</v>
      </c>
      <c r="J3562" s="184" t="s">
        <v>11392</v>
      </c>
      <c r="K3562" s="184" t="s">
        <v>11391</v>
      </c>
      <c r="L3562" s="8">
        <v>14</v>
      </c>
      <c r="M3562" s="116"/>
      <c r="P35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&lt;tr&gt;&lt;td&gt;63405-4450&lt;/td&gt;&lt;td&gt;Pavement markings, type K, accessibility symbol&lt;/td&gt;&lt;td&gt;Each&lt;/td&gt;&lt;td&gt;PAVEMENT MARKINGS, TYPE K, ACCESSIBILITY SYMBOL&lt;/td&gt;&lt;td&gt;EACH&lt;/td&gt;&lt;td&gt;0&lt;/td&gt;&lt;td&gt;3&lt;/td&gt;&lt;td&gt;N&lt;/td&gt;&lt;td&gt; &lt;/td&gt;&lt;td&gt;&lt;/td&gt;&lt;/tr&gt;</v>
      </c>
      <c r="Q3562" s="106" t="str">
        <f>IF(PayItems[[#This Row],[Date Added / Modified]]&gt;0,TEXT(PayItems[[#This Row],[Date Added / Modified]],"m/d/yyy"),"")</f>
        <v/>
      </c>
    </row>
    <row r="3563" spans="1:17" x14ac:dyDescent="0.3">
      <c r="A3563" s="6" t="s">
        <v>7690</v>
      </c>
      <c r="B3563" s="8" t="s">
        <v>7691</v>
      </c>
      <c r="C3563" s="6" t="s">
        <v>6</v>
      </c>
      <c r="D3563" s="8" t="s">
        <v>7692</v>
      </c>
      <c r="E3563" s="8" t="s">
        <v>59</v>
      </c>
      <c r="F3563" s="8">
        <v>0</v>
      </c>
      <c r="G3563" s="8">
        <v>3</v>
      </c>
      <c r="H3563" s="6" t="s">
        <v>344</v>
      </c>
      <c r="I3563" s="184" t="s">
        <v>11392</v>
      </c>
      <c r="J3563" s="184" t="s">
        <v>11392</v>
      </c>
      <c r="K3563" s="184" t="s">
        <v>11391</v>
      </c>
      <c r="L3563" s="8">
        <v>14</v>
      </c>
      <c r="M3563" s="116"/>
      <c r="P35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&lt;tr&gt;&lt;td&gt;63405-4500&lt;/td&gt;&lt;td&gt;Pavement markings, type L, turn arrow&lt;/td&gt;&lt;td&gt;Each&lt;/td&gt;&lt;td&gt;PAVEMENT MARKINGS, TYPE L, TURN ARROW&lt;/td&gt;&lt;td&gt;EACH&lt;/td&gt;&lt;td&gt;0&lt;/td&gt;&lt;td&gt;3&lt;/td&gt;&lt;td&gt;N&lt;/td&gt;&lt;td&gt; &lt;/td&gt;&lt;td&gt;&lt;/td&gt;&lt;/tr&gt;</v>
      </c>
      <c r="Q3563" s="106" t="str">
        <f>IF(PayItems[[#This Row],[Date Added / Modified]]&gt;0,TEXT(PayItems[[#This Row],[Date Added / Modified]],"m/d/yyy"),"")</f>
        <v/>
      </c>
    </row>
    <row r="3564" spans="1:17" x14ac:dyDescent="0.3">
      <c r="A3564" s="6" t="s">
        <v>7693</v>
      </c>
      <c r="B3564" s="8" t="s">
        <v>7694</v>
      </c>
      <c r="C3564" s="6" t="s">
        <v>6</v>
      </c>
      <c r="D3564" s="8" t="s">
        <v>7695</v>
      </c>
      <c r="E3564" s="8" t="s">
        <v>59</v>
      </c>
      <c r="F3564" s="8">
        <v>0</v>
      </c>
      <c r="G3564" s="8">
        <v>3</v>
      </c>
      <c r="H3564" s="6" t="s">
        <v>344</v>
      </c>
      <c r="I3564" s="184" t="s">
        <v>11392</v>
      </c>
      <c r="J3564" s="184" t="s">
        <v>11392</v>
      </c>
      <c r="K3564" s="184" t="s">
        <v>11391</v>
      </c>
      <c r="L3564" s="8">
        <v>14</v>
      </c>
      <c r="M3564" s="116"/>
      <c r="P35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&lt;tr&gt;&lt;td&gt;63405-4550&lt;/td&gt;&lt;td&gt;Pavement markings, type L, straight arrow&lt;/td&gt;&lt;td&gt;Each&lt;/td&gt;&lt;td&gt;PAVEMENT MARKINGS, TYPE L, STRAIGHT ARROW&lt;/td&gt;&lt;td&gt;EACH&lt;/td&gt;&lt;td&gt;0&lt;/td&gt;&lt;td&gt;3&lt;/td&gt;&lt;td&gt;N&lt;/td&gt;&lt;td&gt; &lt;/td&gt;&lt;td&gt;&lt;/td&gt;&lt;/tr&gt;</v>
      </c>
      <c r="Q3564" s="106" t="str">
        <f>IF(PayItems[[#This Row],[Date Added / Modified]]&gt;0,TEXT(PayItems[[#This Row],[Date Added / Modified]],"m/d/yyy"),"")</f>
        <v/>
      </c>
    </row>
    <row r="3565" spans="1:17" customFormat="1" x14ac:dyDescent="0.3">
      <c r="A3565" s="6" t="s">
        <v>7696</v>
      </c>
      <c r="B3565" s="8" t="s">
        <v>7697</v>
      </c>
      <c r="C3565" s="6" t="s">
        <v>6</v>
      </c>
      <c r="D3565" s="8" t="s">
        <v>7698</v>
      </c>
      <c r="E3565" s="8" t="s">
        <v>59</v>
      </c>
      <c r="F3565" s="8">
        <v>0</v>
      </c>
      <c r="G3565" s="8">
        <v>3</v>
      </c>
      <c r="H3565" s="6" t="s">
        <v>344</v>
      </c>
      <c r="I3565" s="184" t="s">
        <v>11392</v>
      </c>
      <c r="J3565" s="184" t="s">
        <v>11392</v>
      </c>
      <c r="K3565" s="184" t="s">
        <v>11391</v>
      </c>
      <c r="L3565" s="8">
        <v>14</v>
      </c>
      <c r="M3565" s="116"/>
      <c r="N3565" s="6"/>
      <c r="O3565" s="6"/>
      <c r="P35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&lt;tr&gt;&lt;td&gt;63405-4600&lt;/td&gt;&lt;td&gt;Pavement markings, type L, straight/turn arrow combination&lt;/td&gt;&lt;td&gt;Each&lt;/td&gt;&lt;td&gt;PAVEMENT MARKINGS, TYPE L, STRAIGHT/TURN ARROW COMBINATION&lt;/td&gt;&lt;td&gt;EACH&lt;/td&gt;&lt;td&gt;0&lt;/td&gt;&lt;td&gt;3&lt;/td&gt;&lt;td&gt;N&lt;/td&gt;&lt;td&gt; &lt;/td&gt;&lt;td&gt;&lt;/td&gt;&lt;/tr&gt;</v>
      </c>
      <c r="Q3565" s="106" t="str">
        <f>IF(PayItems[[#This Row],[Date Added / Modified]]&gt;0,TEXT(PayItems[[#This Row],[Date Added / Modified]],"m/d/yyy"),"")</f>
        <v/>
      </c>
    </row>
    <row r="3566" spans="1:17" s="101" customFormat="1" x14ac:dyDescent="0.3">
      <c r="A3566" s="6" t="s">
        <v>7699</v>
      </c>
      <c r="B3566" s="8" t="s">
        <v>7700</v>
      </c>
      <c r="C3566" s="6" t="s">
        <v>6</v>
      </c>
      <c r="D3566" s="8" t="s">
        <v>7701</v>
      </c>
      <c r="E3566" s="8" t="s">
        <v>59</v>
      </c>
      <c r="F3566" s="8">
        <v>0</v>
      </c>
      <c r="G3566" s="8">
        <v>3</v>
      </c>
      <c r="H3566" s="6" t="s">
        <v>344</v>
      </c>
      <c r="I3566" s="184" t="s">
        <v>11392</v>
      </c>
      <c r="J3566" s="184" t="s">
        <v>11392</v>
      </c>
      <c r="K3566" s="184" t="s">
        <v>11391</v>
      </c>
      <c r="L3566" s="8">
        <v>14</v>
      </c>
      <c r="M3566" s="116"/>
      <c r="N3566" s="6"/>
      <c r="O3566" s="6"/>
      <c r="P35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&lt;tr&gt;&lt;td&gt;63405-4650&lt;/td&gt;&lt;td&gt;Pavement markings, type L, "ONLY" word message&lt;/td&gt;&lt;td&gt;Each&lt;/td&gt;&lt;td&gt;PAVEMENT MARKINGS, TYPE L, "ONLY" WORD MESSAGE&lt;/td&gt;&lt;td&gt;EACH&lt;/td&gt;&lt;td&gt;0&lt;/td&gt;&lt;td&gt;3&lt;/td&gt;&lt;td&gt;N&lt;/td&gt;&lt;td&gt; &lt;/td&gt;&lt;td&gt;&lt;/td&gt;&lt;/tr&gt;</v>
      </c>
      <c r="Q3566" s="106" t="str">
        <f>IF(PayItems[[#This Row],[Date Added / Modified]]&gt;0,TEXT(PayItems[[#This Row],[Date Added / Modified]],"m/d/yyy"),"")</f>
        <v/>
      </c>
    </row>
    <row r="3567" spans="1:17" s="101" customFormat="1" x14ac:dyDescent="0.3">
      <c r="A3567" s="6" t="s">
        <v>7702</v>
      </c>
      <c r="B3567" s="8" t="s">
        <v>7703</v>
      </c>
      <c r="C3567" s="6" t="s">
        <v>6</v>
      </c>
      <c r="D3567" s="8" t="s">
        <v>7704</v>
      </c>
      <c r="E3567" s="8" t="s">
        <v>59</v>
      </c>
      <c r="F3567" s="8">
        <v>0</v>
      </c>
      <c r="G3567" s="8">
        <v>3</v>
      </c>
      <c r="H3567" s="6" t="s">
        <v>344</v>
      </c>
      <c r="I3567" s="184" t="s">
        <v>11392</v>
      </c>
      <c r="J3567" s="184" t="s">
        <v>11392</v>
      </c>
      <c r="K3567" s="184" t="s">
        <v>11391</v>
      </c>
      <c r="L3567" s="8">
        <v>14</v>
      </c>
      <c r="M3567" s="116"/>
      <c r="N3567" s="6"/>
      <c r="O3567" s="6"/>
      <c r="P35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&lt;tr&gt;&lt;td&gt;63405-4700&lt;/td&gt;&lt;td&gt;Pavement markings, type L, "STOP" word message&lt;/td&gt;&lt;td&gt;Each&lt;/td&gt;&lt;td&gt;PAVEMENT MARKINGS, TYPE L, "STOP" WORD MESSAGE&lt;/td&gt;&lt;td&gt;EACH&lt;/td&gt;&lt;td&gt;0&lt;/td&gt;&lt;td&gt;3&lt;/td&gt;&lt;td&gt;N&lt;/td&gt;&lt;td&gt; &lt;/td&gt;&lt;td&gt;&lt;/td&gt;&lt;/tr&gt;</v>
      </c>
      <c r="Q3567" s="106" t="str">
        <f>IF(PayItems[[#This Row],[Date Added / Modified]]&gt;0,TEXT(PayItems[[#This Row],[Date Added / Modified]],"m/d/yyy"),"")</f>
        <v/>
      </c>
    </row>
    <row r="3568" spans="1:17" x14ac:dyDescent="0.3">
      <c r="A3568" s="6" t="s">
        <v>7705</v>
      </c>
      <c r="B3568" s="8" t="s">
        <v>7706</v>
      </c>
      <c r="C3568" s="6" t="s">
        <v>6</v>
      </c>
      <c r="D3568" s="8" t="s">
        <v>7707</v>
      </c>
      <c r="E3568" s="8" t="s">
        <v>59</v>
      </c>
      <c r="F3568" s="8">
        <v>0</v>
      </c>
      <c r="G3568" s="8">
        <v>3</v>
      </c>
      <c r="H3568" s="6" t="s">
        <v>344</v>
      </c>
      <c r="I3568" s="184" t="s">
        <v>11392</v>
      </c>
      <c r="J3568" s="184" t="s">
        <v>11392</v>
      </c>
      <c r="K3568" s="184" t="s">
        <v>11391</v>
      </c>
      <c r="L3568" s="8">
        <v>14</v>
      </c>
      <c r="M3568" s="116"/>
      <c r="P35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&lt;tr&gt;&lt;td&gt;63405-4750&lt;/td&gt;&lt;td&gt;Pavement markings, type L, "SCHOOL" word message&lt;/td&gt;&lt;td&gt;Each&lt;/td&gt;&lt;td&gt;PAVEMENT MARKINGS, TYPE L, "SCHOOL" WORD MESSAGE&lt;/td&gt;&lt;td&gt;EACH&lt;/td&gt;&lt;td&gt;0&lt;/td&gt;&lt;td&gt;3&lt;/td&gt;&lt;td&gt;N&lt;/td&gt;&lt;td&gt; &lt;/td&gt;&lt;td&gt;&lt;/td&gt;&lt;/tr&gt;</v>
      </c>
      <c r="Q3568" s="106" t="str">
        <f>IF(PayItems[[#This Row],[Date Added / Modified]]&gt;0,TEXT(PayItems[[#This Row],[Date Added / Modified]],"m/d/yyy"),"")</f>
        <v/>
      </c>
    </row>
    <row r="3569" spans="1:17" x14ac:dyDescent="0.3">
      <c r="A3569" s="6" t="s">
        <v>7708</v>
      </c>
      <c r="B3569" s="8" t="s">
        <v>7709</v>
      </c>
      <c r="C3569" s="6" t="s">
        <v>6</v>
      </c>
      <c r="D3569" s="8" t="s">
        <v>7710</v>
      </c>
      <c r="E3569" s="8" t="s">
        <v>59</v>
      </c>
      <c r="F3569" s="8">
        <v>0</v>
      </c>
      <c r="G3569" s="8">
        <v>3</v>
      </c>
      <c r="H3569" s="6" t="s">
        <v>344</v>
      </c>
      <c r="I3569" s="184" t="s">
        <v>11392</v>
      </c>
      <c r="J3569" s="184" t="s">
        <v>11392</v>
      </c>
      <c r="K3569" s="184" t="s">
        <v>11391</v>
      </c>
      <c r="L3569" s="8">
        <v>14</v>
      </c>
      <c r="M3569" s="116"/>
      <c r="P35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&lt;tr&gt;&lt;td&gt;63405-4800&lt;/td&gt;&lt;td&gt;Pavement markings, type L, railroad symbol&lt;/td&gt;&lt;td&gt;Each&lt;/td&gt;&lt;td&gt;PAVEMENT MARKINGS, TYPE L, RAILROAD SYMBOL&lt;/td&gt;&lt;td&gt;EACH&lt;/td&gt;&lt;td&gt;0&lt;/td&gt;&lt;td&gt;3&lt;/td&gt;&lt;td&gt;N&lt;/td&gt;&lt;td&gt; &lt;/td&gt;&lt;td&gt;&lt;/td&gt;&lt;/tr&gt;</v>
      </c>
      <c r="Q3569" s="106" t="str">
        <f>IF(PayItems[[#This Row],[Date Added / Modified]]&gt;0,TEXT(PayItems[[#This Row],[Date Added / Modified]],"m/d/yyy"),"")</f>
        <v/>
      </c>
    </row>
    <row r="3570" spans="1:17" x14ac:dyDescent="0.3">
      <c r="A3570" s="6" t="s">
        <v>7711</v>
      </c>
      <c r="B3570" s="8" t="s">
        <v>7712</v>
      </c>
      <c r="C3570" s="6" t="s">
        <v>6</v>
      </c>
      <c r="D3570" s="8" t="s">
        <v>7713</v>
      </c>
      <c r="E3570" s="8" t="s">
        <v>59</v>
      </c>
      <c r="F3570" s="8">
        <v>0</v>
      </c>
      <c r="G3570" s="8">
        <v>3</v>
      </c>
      <c r="H3570" s="6" t="s">
        <v>344</v>
      </c>
      <c r="I3570" s="184" t="s">
        <v>11392</v>
      </c>
      <c r="J3570" s="184" t="s">
        <v>11392</v>
      </c>
      <c r="K3570" s="184" t="s">
        <v>11391</v>
      </c>
      <c r="L3570" s="8">
        <v>14</v>
      </c>
      <c r="M3570" s="116"/>
      <c r="P35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&lt;tr&gt;&lt;td&gt;63405-4850&lt;/td&gt;&lt;td&gt;Pavement markings, type L, accessibility symbol&lt;/td&gt;&lt;td&gt;Each&lt;/td&gt;&lt;td&gt;PAVEMENT MARKINGS, TYPE L, ACCESSIBILITY SYMBOL&lt;/td&gt;&lt;td&gt;EACH&lt;/td&gt;&lt;td&gt;0&lt;/td&gt;&lt;td&gt;3&lt;/td&gt;&lt;td&gt;N&lt;/td&gt;&lt;td&gt; &lt;/td&gt;&lt;td&gt;&lt;/td&gt;&lt;/tr&gt;</v>
      </c>
      <c r="Q3570" s="106" t="str">
        <f>IF(PayItems[[#This Row],[Date Added / Modified]]&gt;0,TEXT(PayItems[[#This Row],[Date Added / Modified]],"m/d/yyy"),"")</f>
        <v/>
      </c>
    </row>
    <row r="3571" spans="1:17" x14ac:dyDescent="0.3">
      <c r="A3571" s="6" t="s">
        <v>7714</v>
      </c>
      <c r="B3571" s="6" t="s">
        <v>7715</v>
      </c>
      <c r="C3571" s="6" t="s">
        <v>6</v>
      </c>
      <c r="D3571" s="6" t="s">
        <v>7716</v>
      </c>
      <c r="E3571" s="8" t="s">
        <v>59</v>
      </c>
      <c r="F3571" s="8">
        <v>0</v>
      </c>
      <c r="G3571" s="8">
        <v>3</v>
      </c>
      <c r="H3571" s="6" t="s">
        <v>344</v>
      </c>
      <c r="I3571" s="184" t="s">
        <v>11392</v>
      </c>
      <c r="J3571" s="184" t="s">
        <v>11392</v>
      </c>
      <c r="K3571" s="184" t="s">
        <v>11391</v>
      </c>
      <c r="L3571" s="8">
        <v>14</v>
      </c>
      <c r="M3571" s="116"/>
      <c r="P35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&lt;tr&gt;&lt;td&gt;63406-0000&lt;/td&gt;&lt;td&gt;Raised pavement marker&lt;/td&gt;&lt;td&gt;Each&lt;/td&gt;&lt;td&gt;RAISED PAVEMENT MARKER&lt;/td&gt;&lt;td&gt;EACH&lt;/td&gt;&lt;td&gt;0&lt;/td&gt;&lt;td&gt;3&lt;/td&gt;&lt;td&gt;N&lt;/td&gt;&lt;td&gt; &lt;/td&gt;&lt;td&gt;&lt;/td&gt;&lt;/tr&gt;</v>
      </c>
      <c r="Q3571" s="106" t="str">
        <f>IF(PayItems[[#This Row],[Date Added / Modified]]&gt;0,TEXT(PayItems[[#This Row],[Date Added / Modified]],"m/d/yyy"),"")</f>
        <v/>
      </c>
    </row>
    <row r="3572" spans="1:17" x14ac:dyDescent="0.3">
      <c r="A3572" s="6" t="s">
        <v>7717</v>
      </c>
      <c r="B3572" s="6" t="s">
        <v>9497</v>
      </c>
      <c r="C3572" s="6" t="s">
        <v>6</v>
      </c>
      <c r="D3572" s="6" t="s">
        <v>9496</v>
      </c>
      <c r="E3572" s="8" t="s">
        <v>59</v>
      </c>
      <c r="F3572" s="8">
        <v>0</v>
      </c>
      <c r="G3572" s="8">
        <v>3</v>
      </c>
      <c r="H3572" s="6" t="s">
        <v>344</v>
      </c>
      <c r="I3572" s="184" t="s">
        <v>11392</v>
      </c>
      <c r="J3572" s="184" t="s">
        <v>11392</v>
      </c>
      <c r="K3572" s="184" t="s">
        <v>11391</v>
      </c>
      <c r="L3572" s="8">
        <v>14</v>
      </c>
      <c r="M3572" s="116"/>
      <c r="P35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&lt;tr&gt;&lt;td&gt;63406-0100&lt;/td&gt;&lt;td&gt;Raised pavement marker, non-reflective&lt;/td&gt;&lt;td&gt;Each&lt;/td&gt;&lt;td&gt;RAISED PAVEMENT MARKER, NON-REFLECTIVE&lt;/td&gt;&lt;td&gt;EACH&lt;/td&gt;&lt;td&gt;0&lt;/td&gt;&lt;td&gt;3&lt;/td&gt;&lt;td&gt;N&lt;/td&gt;&lt;td&gt; &lt;/td&gt;&lt;td&gt;&lt;/td&gt;&lt;/tr&gt;</v>
      </c>
      <c r="Q3572" s="106" t="str">
        <f>IF(PayItems[[#This Row],[Date Added / Modified]]&gt;0,TEXT(PayItems[[#This Row],[Date Added / Modified]],"m/d/yyy"),"")</f>
        <v/>
      </c>
    </row>
    <row r="3573" spans="1:17" x14ac:dyDescent="0.3">
      <c r="A3573" s="6" t="s">
        <v>7718</v>
      </c>
      <c r="B3573" s="6" t="s">
        <v>9513</v>
      </c>
      <c r="C3573" s="6" t="s">
        <v>6</v>
      </c>
      <c r="D3573" s="6" t="s">
        <v>9498</v>
      </c>
      <c r="E3573" s="8" t="s">
        <v>59</v>
      </c>
      <c r="F3573" s="8">
        <v>0</v>
      </c>
      <c r="G3573" s="8">
        <v>3</v>
      </c>
      <c r="H3573" s="6" t="s">
        <v>344</v>
      </c>
      <c r="I3573" s="184" t="s">
        <v>11392</v>
      </c>
      <c r="J3573" s="184" t="s">
        <v>11392</v>
      </c>
      <c r="K3573" s="184" t="s">
        <v>11391</v>
      </c>
      <c r="L3573" s="8">
        <v>14</v>
      </c>
      <c r="M3573" s="116"/>
      <c r="P35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&lt;tr&gt;&lt;td&gt;63406-0200&lt;/td&gt;&lt;td&gt;Raised pavement marker, non-plowable, bi-directional reflective&lt;/td&gt;&lt;td&gt;Each&lt;/td&gt;&lt;td&gt;RAISED PAVEMENT MARKER, NON-PLOWABLE, BI-DIRECTIONAL REFLECTIVE&lt;/td&gt;&lt;td&gt;EACH&lt;/td&gt;&lt;td&gt;0&lt;/td&gt;&lt;td&gt;3&lt;/td&gt;&lt;td&gt;N&lt;/td&gt;&lt;td&gt; &lt;/td&gt;&lt;td&gt;&lt;/td&gt;&lt;/tr&gt;</v>
      </c>
      <c r="Q3573" s="106" t="str">
        <f>IF(PayItems[[#This Row],[Date Added / Modified]]&gt;0,TEXT(PayItems[[#This Row],[Date Added / Modified]],"m/d/yyy"),"")</f>
        <v/>
      </c>
    </row>
    <row r="3574" spans="1:17" x14ac:dyDescent="0.3">
      <c r="A3574" s="6" t="s">
        <v>7719</v>
      </c>
      <c r="B3574" s="6" t="s">
        <v>9514</v>
      </c>
      <c r="C3574" s="6" t="s">
        <v>6</v>
      </c>
      <c r="D3574" s="6" t="s">
        <v>9499</v>
      </c>
      <c r="E3574" s="8" t="s">
        <v>59</v>
      </c>
      <c r="F3574" s="8">
        <v>0</v>
      </c>
      <c r="G3574" s="8">
        <v>3</v>
      </c>
      <c r="H3574" s="6" t="s">
        <v>344</v>
      </c>
      <c r="I3574" s="184" t="s">
        <v>11392</v>
      </c>
      <c r="J3574" s="184" t="s">
        <v>11392</v>
      </c>
      <c r="K3574" s="184" t="s">
        <v>11391</v>
      </c>
      <c r="L3574" s="8">
        <v>14</v>
      </c>
      <c r="M3574" s="116"/>
      <c r="P35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&lt;tr&gt;&lt;td&gt;63406-0300&lt;/td&gt;&lt;td&gt;Raised pavement marker, non-plowable, mono-directional reflective&lt;/td&gt;&lt;td&gt;Each&lt;/td&gt;&lt;td&gt;RAISED PAVEMENT MARKER, NON-PLOWABLE, MONO-DIRECTIONAL REFLECTIVE&lt;/td&gt;&lt;td&gt;EACH&lt;/td&gt;&lt;td&gt;0&lt;/td&gt;&lt;td&gt;3&lt;/td&gt;&lt;td&gt;N&lt;/td&gt;&lt;td&gt; &lt;/td&gt;&lt;td&gt;&lt;/td&gt;&lt;/tr&gt;</v>
      </c>
      <c r="Q3574" s="106" t="str">
        <f>IF(PayItems[[#This Row],[Date Added / Modified]]&gt;0,TEXT(PayItems[[#This Row],[Date Added / Modified]],"m/d/yyy"),"")</f>
        <v/>
      </c>
    </row>
    <row r="3575" spans="1:17" x14ac:dyDescent="0.3">
      <c r="A3575" s="6" t="s">
        <v>7720</v>
      </c>
      <c r="B3575" s="6" t="s">
        <v>9515</v>
      </c>
      <c r="C3575" s="6" t="s">
        <v>6</v>
      </c>
      <c r="D3575" s="6" t="s">
        <v>9500</v>
      </c>
      <c r="E3575" s="8" t="s">
        <v>59</v>
      </c>
      <c r="F3575" s="8">
        <v>0</v>
      </c>
      <c r="G3575" s="8">
        <v>3</v>
      </c>
      <c r="H3575" s="6" t="s">
        <v>344</v>
      </c>
      <c r="I3575" s="184" t="s">
        <v>11392</v>
      </c>
      <c r="J3575" s="184" t="s">
        <v>11392</v>
      </c>
      <c r="K3575" s="184" t="s">
        <v>11391</v>
      </c>
      <c r="L3575" s="8">
        <v>14</v>
      </c>
      <c r="M3575" s="116"/>
      <c r="P35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&lt;tr&gt;&lt;td&gt;63406-0400&lt;/td&gt;&lt;td&gt;Raised pavement marker, bi-directional reflective&lt;/td&gt;&lt;td&gt;Each&lt;/td&gt;&lt;td&gt;RAISED PAVEMENT MARKER, PLOWABLE, BI-DIRECTIONAL REFLECTIVE&lt;/td&gt;&lt;td&gt;EACH&lt;/td&gt;&lt;td&gt;0&lt;/td&gt;&lt;td&gt;3&lt;/td&gt;&lt;td&gt;N&lt;/td&gt;&lt;td&gt; &lt;/td&gt;&lt;td&gt;&lt;/td&gt;&lt;/tr&gt;</v>
      </c>
      <c r="Q3575" s="106" t="str">
        <f>IF(PayItems[[#This Row],[Date Added / Modified]]&gt;0,TEXT(PayItems[[#This Row],[Date Added / Modified]],"m/d/yyy"),"")</f>
        <v/>
      </c>
    </row>
    <row r="3576" spans="1:17" x14ac:dyDescent="0.3">
      <c r="A3576" s="6" t="s">
        <v>7721</v>
      </c>
      <c r="B3576" s="6" t="s">
        <v>9516</v>
      </c>
      <c r="C3576" s="6" t="s">
        <v>6</v>
      </c>
      <c r="D3576" s="6" t="s">
        <v>9501</v>
      </c>
      <c r="E3576" s="8" t="s">
        <v>59</v>
      </c>
      <c r="F3576" s="8">
        <v>0</v>
      </c>
      <c r="G3576" s="8">
        <v>3</v>
      </c>
      <c r="H3576" s="6" t="s">
        <v>344</v>
      </c>
      <c r="I3576" s="184" t="s">
        <v>11392</v>
      </c>
      <c r="J3576" s="184" t="s">
        <v>11392</v>
      </c>
      <c r="K3576" s="184" t="s">
        <v>11391</v>
      </c>
      <c r="L3576" s="8">
        <v>14</v>
      </c>
      <c r="M3576" s="116"/>
      <c r="P35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&lt;tr&gt;&lt;td&gt;63406-0500&lt;/td&gt;&lt;td&gt;Raised pavement marker, plowable, mono-directional reflective&lt;/td&gt;&lt;td&gt;Each&lt;/td&gt;&lt;td&gt;RAISED PAVEMENT MARKER, PLOWABLE, MONO-DIRECTIONAL REFLECTIVE&lt;/td&gt;&lt;td&gt;EACH&lt;/td&gt;&lt;td&gt;0&lt;/td&gt;&lt;td&gt;3&lt;/td&gt;&lt;td&gt;N&lt;/td&gt;&lt;td&gt; &lt;/td&gt;&lt;td&gt;&lt;/td&gt;&lt;/tr&gt;</v>
      </c>
      <c r="Q3576" s="106" t="str">
        <f>IF(PayItems[[#This Row],[Date Added / Modified]]&gt;0,TEXT(PayItems[[#This Row],[Date Added / Modified]],"m/d/yyy"),"")</f>
        <v/>
      </c>
    </row>
    <row r="3577" spans="1:17" x14ac:dyDescent="0.3">
      <c r="A3577" s="6" t="s">
        <v>7722</v>
      </c>
      <c r="B3577" s="6" t="s">
        <v>7723</v>
      </c>
      <c r="C3577" s="6" t="s">
        <v>6</v>
      </c>
      <c r="D3577" s="6" t="s">
        <v>7724</v>
      </c>
      <c r="E3577" s="8" t="s">
        <v>59</v>
      </c>
      <c r="F3577" s="8">
        <v>0</v>
      </c>
      <c r="G3577" s="8">
        <v>3</v>
      </c>
      <c r="H3577" s="6" t="s">
        <v>344</v>
      </c>
      <c r="I3577" s="184" t="s">
        <v>11392</v>
      </c>
      <c r="J3577" s="184" t="s">
        <v>11392</v>
      </c>
      <c r="K3577" s="184" t="s">
        <v>11391</v>
      </c>
      <c r="L3577" s="8">
        <v>14</v>
      </c>
      <c r="M3577" s="116"/>
      <c r="P35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&lt;tr&gt;&lt;td&gt;63407-0000&lt;/td&gt;&lt;td&gt;Recessed pavement marker&lt;/td&gt;&lt;td&gt;Each&lt;/td&gt;&lt;td&gt;RECESSED PAVEMENT MARKER&lt;/td&gt;&lt;td&gt;EACH&lt;/td&gt;&lt;td&gt;0&lt;/td&gt;&lt;td&gt;3&lt;/td&gt;&lt;td&gt;N&lt;/td&gt;&lt;td&gt; &lt;/td&gt;&lt;td&gt;&lt;/td&gt;&lt;/tr&gt;</v>
      </c>
      <c r="Q3577" s="106" t="str">
        <f>IF(PayItems[[#This Row],[Date Added / Modified]]&gt;0,TEXT(PayItems[[#This Row],[Date Added / Modified]],"m/d/yyy"),"")</f>
        <v/>
      </c>
    </row>
    <row r="3578" spans="1:17" x14ac:dyDescent="0.3">
      <c r="A3578" s="6" t="s">
        <v>7725</v>
      </c>
      <c r="B3578" s="6" t="s">
        <v>9512</v>
      </c>
      <c r="C3578" s="6" t="s">
        <v>6</v>
      </c>
      <c r="D3578" s="6" t="s">
        <v>9503</v>
      </c>
      <c r="E3578" s="8" t="s">
        <v>59</v>
      </c>
      <c r="F3578" s="8">
        <v>0</v>
      </c>
      <c r="G3578" s="8">
        <v>3</v>
      </c>
      <c r="H3578" s="6" t="s">
        <v>344</v>
      </c>
      <c r="I3578" s="184" t="s">
        <v>11392</v>
      </c>
      <c r="J3578" s="184" t="s">
        <v>11392</v>
      </c>
      <c r="K3578" s="184" t="s">
        <v>11391</v>
      </c>
      <c r="L3578" s="8">
        <v>14</v>
      </c>
      <c r="M3578" s="116"/>
      <c r="P35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&lt;tr&gt;&lt;td&gt;63407-0200&lt;/td&gt;&lt;td&gt;Recessed pavement marker, bi-directional reflective&lt;/td&gt;&lt;td&gt;Each&lt;/td&gt;&lt;td&gt;RECESSED PAVEMENT MARKER, BI-DIRECTIONAL REFLECTIVE&lt;/td&gt;&lt;td&gt;EACH&lt;/td&gt;&lt;td&gt;0&lt;/td&gt;&lt;td&gt;3&lt;/td&gt;&lt;td&gt;N&lt;/td&gt;&lt;td&gt; &lt;/td&gt;&lt;td&gt;&lt;/td&gt;&lt;/tr&gt;</v>
      </c>
      <c r="Q3578" s="106" t="str">
        <f>IF(PayItems[[#This Row],[Date Added / Modified]]&gt;0,TEXT(PayItems[[#This Row],[Date Added / Modified]],"m/d/yyy"),"")</f>
        <v/>
      </c>
    </row>
    <row r="3579" spans="1:17" x14ac:dyDescent="0.3">
      <c r="A3579" s="6" t="s">
        <v>7726</v>
      </c>
      <c r="B3579" s="6" t="s">
        <v>9517</v>
      </c>
      <c r="C3579" s="6" t="s">
        <v>6</v>
      </c>
      <c r="D3579" s="6" t="s">
        <v>9502</v>
      </c>
      <c r="E3579" s="8" t="s">
        <v>59</v>
      </c>
      <c r="F3579" s="8">
        <v>0</v>
      </c>
      <c r="G3579" s="8">
        <v>3</v>
      </c>
      <c r="H3579" s="6" t="s">
        <v>344</v>
      </c>
      <c r="I3579" s="184" t="s">
        <v>11392</v>
      </c>
      <c r="J3579" s="184" t="s">
        <v>11392</v>
      </c>
      <c r="K3579" s="184" t="s">
        <v>11391</v>
      </c>
      <c r="L3579" s="8">
        <v>14</v>
      </c>
      <c r="M3579" s="116"/>
      <c r="P35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&lt;tr&gt;&lt;td&gt;63407-0300&lt;/td&gt;&lt;td&gt;Recessed pavement marker, mono-directional reflective&lt;/td&gt;&lt;td&gt;Each&lt;/td&gt;&lt;td&gt;RECESSED PAVEMENT MARKER, MONO-DIRECTIONAL REFLECTIVE&lt;/td&gt;&lt;td&gt;EACH&lt;/td&gt;&lt;td&gt;0&lt;/td&gt;&lt;td&gt;3&lt;/td&gt;&lt;td&gt;N&lt;/td&gt;&lt;td&gt; &lt;/td&gt;&lt;td&gt;&lt;/td&gt;&lt;/tr&gt;</v>
      </c>
      <c r="Q3579" s="106" t="str">
        <f>IF(PayItems[[#This Row],[Date Added / Modified]]&gt;0,TEXT(PayItems[[#This Row],[Date Added / Modified]],"m/d/yyy"),"")</f>
        <v/>
      </c>
    </row>
    <row r="3580" spans="1:17" x14ac:dyDescent="0.3">
      <c r="A3580" s="41" t="s">
        <v>10726</v>
      </c>
      <c r="B3580" s="41" t="s">
        <v>10727</v>
      </c>
      <c r="C3580" s="6" t="s">
        <v>110</v>
      </c>
      <c r="D3580" s="41" t="s">
        <v>10728</v>
      </c>
      <c r="E3580" s="8" t="s">
        <v>63</v>
      </c>
      <c r="F3580" s="8">
        <v>0</v>
      </c>
      <c r="G3580" s="8">
        <v>3</v>
      </c>
      <c r="H3580" s="6" t="s">
        <v>344</v>
      </c>
      <c r="I3580" s="184" t="s">
        <v>11392</v>
      </c>
      <c r="J3580" s="184" t="s">
        <v>11392</v>
      </c>
      <c r="K3580" s="184" t="s">
        <v>11391</v>
      </c>
      <c r="L3580" s="8">
        <v>14</v>
      </c>
      <c r="M3580" s="116">
        <v>42331</v>
      </c>
      <c r="N3580" s="106" t="s">
        <v>9962</v>
      </c>
      <c r="O3580" s="106"/>
      <c r="P35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&lt;tr&gt;&lt;td&gt;63411-0000&lt;/td&gt;&lt;td&gt;Recessed pavement markings&lt;/td&gt;&lt;td&gt;m&lt;/td&gt;&lt;td&gt;RECESSED PAVEMENT MARKINGS&lt;/td&gt;&lt;td&gt;LNFT&lt;/td&gt;&lt;td&gt;0&lt;/td&gt;&lt;td&gt;3&lt;/td&gt;&lt;td&gt;N&lt;/td&gt;&lt;td&gt;11/23/2015&lt;/td&gt;&lt;td&gt;&lt;/td&gt;&lt;/tr&gt;</v>
      </c>
      <c r="Q3580" s="106" t="str">
        <f>IF(PayItems[[#This Row],[Date Added / Modified]]&gt;0,TEXT(PayItems[[#This Row],[Date Added / Modified]],"m/d/yyy"),"")</f>
        <v>11/23/2015</v>
      </c>
    </row>
    <row r="3581" spans="1:17" x14ac:dyDescent="0.3">
      <c r="A3581" s="41" t="s">
        <v>10705</v>
      </c>
      <c r="B3581" s="41" t="s">
        <v>10704</v>
      </c>
      <c r="C3581" s="6" t="s">
        <v>110</v>
      </c>
      <c r="D3581" s="41" t="s">
        <v>10712</v>
      </c>
      <c r="E3581" s="8" t="s">
        <v>63</v>
      </c>
      <c r="F3581" s="8">
        <v>0</v>
      </c>
      <c r="G3581" s="8">
        <v>3</v>
      </c>
      <c r="H3581" s="6" t="s">
        <v>344</v>
      </c>
      <c r="I3581" s="184" t="s">
        <v>11392</v>
      </c>
      <c r="J3581" s="184" t="s">
        <v>11392</v>
      </c>
      <c r="K3581" s="184" t="s">
        <v>11391</v>
      </c>
      <c r="L3581" s="8">
        <v>14</v>
      </c>
      <c r="M3581" s="116">
        <v>42331</v>
      </c>
      <c r="N3581" s="106" t="s">
        <v>9962</v>
      </c>
      <c r="O3581" s="106"/>
      <c r="P35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&lt;tr&gt;&lt;td&gt;63411-1500&lt;/td&gt;&lt;td&gt;Recessed pavement markings, type H, solid&lt;/td&gt;&lt;td&gt;m&lt;/td&gt;&lt;td&gt;RECESSED PAVEMENT MARKINGS, TYPE H, SOLID&lt;/td&gt;&lt;td&gt;LNFT&lt;/td&gt;&lt;td&gt;0&lt;/td&gt;&lt;td&gt;3&lt;/td&gt;&lt;td&gt;N&lt;/td&gt;&lt;td&gt;11/23/2015&lt;/td&gt;&lt;td&gt;&lt;/td&gt;&lt;/tr&gt;</v>
      </c>
      <c r="Q3581" s="106" t="str">
        <f>IF(PayItems[[#This Row],[Date Added / Modified]]&gt;0,TEXT(PayItems[[#This Row],[Date Added / Modified]],"m/d/yyy"),"")</f>
        <v>11/23/2015</v>
      </c>
    </row>
    <row r="3582" spans="1:17" x14ac:dyDescent="0.3">
      <c r="A3582" s="41" t="s">
        <v>10706</v>
      </c>
      <c r="B3582" s="41" t="s">
        <v>10709</v>
      </c>
      <c r="C3582" s="6" t="s">
        <v>110</v>
      </c>
      <c r="D3582" s="41" t="s">
        <v>10713</v>
      </c>
      <c r="E3582" s="8" t="s">
        <v>63</v>
      </c>
      <c r="F3582" s="8">
        <v>0</v>
      </c>
      <c r="G3582" s="8">
        <v>3</v>
      </c>
      <c r="H3582" s="6" t="s">
        <v>344</v>
      </c>
      <c r="I3582" s="184" t="s">
        <v>11392</v>
      </c>
      <c r="J3582" s="184" t="s">
        <v>11392</v>
      </c>
      <c r="K3582" s="184" t="s">
        <v>11391</v>
      </c>
      <c r="L3582" s="8">
        <v>14</v>
      </c>
      <c r="M3582" s="116">
        <v>42331</v>
      </c>
      <c r="N3582" s="106" t="s">
        <v>9962</v>
      </c>
      <c r="O3582" s="106"/>
      <c r="P35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&lt;tr&gt;&lt;td&gt;63411-1600&lt;/td&gt;&lt;td&gt;Recessed pavement markings, type H, broken&lt;/td&gt;&lt;td&gt;m&lt;/td&gt;&lt;td&gt;RECESSED PAVEMENT MARKINGS, TYPE H, BROKEN&lt;/td&gt;&lt;td&gt;LNFT&lt;/td&gt;&lt;td&gt;0&lt;/td&gt;&lt;td&gt;3&lt;/td&gt;&lt;td&gt;N&lt;/td&gt;&lt;td&gt;11/23/2015&lt;/td&gt;&lt;td&gt;&lt;/td&gt;&lt;/tr&gt;</v>
      </c>
      <c r="Q3582" s="106" t="str">
        <f>IF(PayItems[[#This Row],[Date Added / Modified]]&gt;0,TEXT(PayItems[[#This Row],[Date Added / Modified]],"m/d/yyy"),"")</f>
        <v>11/23/2015</v>
      </c>
    </row>
    <row r="3583" spans="1:17" x14ac:dyDescent="0.3">
      <c r="A3583" s="41" t="s">
        <v>10716</v>
      </c>
      <c r="B3583" s="41" t="s">
        <v>10717</v>
      </c>
      <c r="C3583" s="6" t="s">
        <v>110</v>
      </c>
      <c r="D3583" s="41" t="s">
        <v>10718</v>
      </c>
      <c r="E3583" s="8" t="s">
        <v>63</v>
      </c>
      <c r="F3583" s="8">
        <v>0</v>
      </c>
      <c r="G3583" s="8">
        <v>3</v>
      </c>
      <c r="H3583" s="6" t="s">
        <v>344</v>
      </c>
      <c r="I3583" s="184" t="s">
        <v>11392</v>
      </c>
      <c r="J3583" s="184" t="s">
        <v>11392</v>
      </c>
      <c r="K3583" s="184" t="s">
        <v>11391</v>
      </c>
      <c r="L3583" s="8">
        <v>14</v>
      </c>
      <c r="M3583" s="116">
        <v>42331</v>
      </c>
      <c r="N3583" s="106" t="s">
        <v>9962</v>
      </c>
      <c r="O3583" s="106"/>
      <c r="P35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&lt;tr&gt;&lt;td&gt;63411-1650&lt;/td&gt;&lt;td&gt;Recessed pavement markings, type H, dotted&lt;/td&gt;&lt;td&gt;m&lt;/td&gt;&lt;td&gt;RECESSED PAVEMENT MARKINGS, TYPE H, DOTTED&lt;/td&gt;&lt;td&gt;LNFT&lt;/td&gt;&lt;td&gt;0&lt;/td&gt;&lt;td&gt;3&lt;/td&gt;&lt;td&gt;N&lt;/td&gt;&lt;td&gt;11/23/2015&lt;/td&gt;&lt;td&gt;&lt;/td&gt;&lt;/tr&gt;</v>
      </c>
      <c r="Q3583" s="106" t="str">
        <f>IF(PayItems[[#This Row],[Date Added / Modified]]&gt;0,TEXT(PayItems[[#This Row],[Date Added / Modified]],"m/d/yyy"),"")</f>
        <v>11/23/2015</v>
      </c>
    </row>
    <row r="3584" spans="1:17" x14ac:dyDescent="0.3">
      <c r="A3584" s="41" t="s">
        <v>10707</v>
      </c>
      <c r="B3584" s="41" t="s">
        <v>10710</v>
      </c>
      <c r="C3584" s="6" t="s">
        <v>110</v>
      </c>
      <c r="D3584" s="41" t="s">
        <v>10714</v>
      </c>
      <c r="E3584" s="8" t="s">
        <v>63</v>
      </c>
      <c r="F3584" s="8">
        <v>0</v>
      </c>
      <c r="G3584" s="8">
        <v>3</v>
      </c>
      <c r="H3584" s="6" t="s">
        <v>344</v>
      </c>
      <c r="I3584" s="184" t="s">
        <v>11392</v>
      </c>
      <c r="J3584" s="184" t="s">
        <v>11392</v>
      </c>
      <c r="K3584" s="184" t="s">
        <v>11391</v>
      </c>
      <c r="L3584" s="8">
        <v>14</v>
      </c>
      <c r="M3584" s="116">
        <v>42331</v>
      </c>
      <c r="N3584" s="106" t="s">
        <v>9962</v>
      </c>
      <c r="O3584" s="106"/>
      <c r="P35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&lt;tr&gt;&lt;td&gt;63411-1700&lt;/td&gt;&lt;td&gt;Recessed pavement markings, type I, solid&lt;/td&gt;&lt;td&gt;m&lt;/td&gt;&lt;td&gt;RECESSED PAVEMENT MARKINGS, TYPE I, SOLID&lt;/td&gt;&lt;td&gt;LNFT&lt;/td&gt;&lt;td&gt;0&lt;/td&gt;&lt;td&gt;3&lt;/td&gt;&lt;td&gt;N&lt;/td&gt;&lt;td&gt;11/23/2015&lt;/td&gt;&lt;td&gt;&lt;/td&gt;&lt;/tr&gt;</v>
      </c>
      <c r="Q3584" s="106" t="str">
        <f>IF(PayItems[[#This Row],[Date Added / Modified]]&gt;0,TEXT(PayItems[[#This Row],[Date Added / Modified]],"m/d/yyy"),"")</f>
        <v>11/23/2015</v>
      </c>
    </row>
    <row r="3585" spans="1:17" x14ac:dyDescent="0.3">
      <c r="A3585" s="41" t="s">
        <v>10708</v>
      </c>
      <c r="B3585" s="41" t="s">
        <v>10711</v>
      </c>
      <c r="C3585" s="6" t="s">
        <v>110</v>
      </c>
      <c r="D3585" s="41" t="s">
        <v>10715</v>
      </c>
      <c r="E3585" s="8" t="s">
        <v>63</v>
      </c>
      <c r="F3585" s="8">
        <v>0</v>
      </c>
      <c r="G3585" s="8">
        <v>3</v>
      </c>
      <c r="H3585" s="6" t="s">
        <v>344</v>
      </c>
      <c r="I3585" s="184" t="s">
        <v>11392</v>
      </c>
      <c r="J3585" s="184" t="s">
        <v>11392</v>
      </c>
      <c r="K3585" s="184" t="s">
        <v>11391</v>
      </c>
      <c r="L3585" s="8">
        <v>14</v>
      </c>
      <c r="M3585" s="116">
        <v>42331</v>
      </c>
      <c r="N3585" s="106" t="s">
        <v>9962</v>
      </c>
      <c r="O3585" s="106"/>
      <c r="P35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&lt;tr&gt;&lt;td&gt;63411-1800&lt;/td&gt;&lt;td&gt;Recessed pavement markings, type I, broken&lt;/td&gt;&lt;td&gt;m&lt;/td&gt;&lt;td&gt;RECESSED PAVEMENT MARKINGS, TYPE I, BROKEN&lt;/td&gt;&lt;td&gt;LNFT&lt;/td&gt;&lt;td&gt;0&lt;/td&gt;&lt;td&gt;3&lt;/td&gt;&lt;td&gt;N&lt;/td&gt;&lt;td&gt;11/23/2015&lt;/td&gt;&lt;td&gt;&lt;/td&gt;&lt;/tr&gt;</v>
      </c>
      <c r="Q3585" s="106" t="str">
        <f>IF(PayItems[[#This Row],[Date Added / Modified]]&gt;0,TEXT(PayItems[[#This Row],[Date Added / Modified]],"m/d/yyy"),"")</f>
        <v>11/23/2015</v>
      </c>
    </row>
    <row r="3586" spans="1:17" x14ac:dyDescent="0.3">
      <c r="A3586" s="41" t="s">
        <v>10719</v>
      </c>
      <c r="B3586" s="41" t="s">
        <v>10720</v>
      </c>
      <c r="C3586" s="6" t="s">
        <v>110</v>
      </c>
      <c r="D3586" s="41" t="s">
        <v>10721</v>
      </c>
      <c r="E3586" s="8" t="s">
        <v>63</v>
      </c>
      <c r="F3586" s="8">
        <v>0</v>
      </c>
      <c r="G3586" s="8">
        <v>3</v>
      </c>
      <c r="H3586" s="6" t="s">
        <v>344</v>
      </c>
      <c r="I3586" s="184" t="s">
        <v>11392</v>
      </c>
      <c r="J3586" s="184" t="s">
        <v>11392</v>
      </c>
      <c r="K3586" s="184" t="s">
        <v>11391</v>
      </c>
      <c r="L3586" s="8">
        <v>14</v>
      </c>
      <c r="M3586" s="116">
        <v>42331</v>
      </c>
      <c r="N3586" s="106" t="s">
        <v>9962</v>
      </c>
      <c r="O3586" s="106"/>
      <c r="P35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&lt;tr&gt;&lt;td&gt;63411-1850&lt;/td&gt;&lt;td&gt;Recessed pavement markings, type I, dotted&lt;/td&gt;&lt;td&gt;m&lt;/td&gt;&lt;td&gt;RECESSED PAVEMENT MARKINGS, TYPE I, DOTTED&lt;/td&gt;&lt;td&gt;LNFT&lt;/td&gt;&lt;td&gt;0&lt;/td&gt;&lt;td&gt;3&lt;/td&gt;&lt;td&gt;N&lt;/td&gt;&lt;td&gt;11/23/2015&lt;/td&gt;&lt;td&gt;&lt;/td&gt;&lt;/tr&gt;</v>
      </c>
      <c r="Q3586" s="106" t="str">
        <f>IF(PayItems[[#This Row],[Date Added / Modified]]&gt;0,TEXT(PayItems[[#This Row],[Date Added / Modified]],"m/d/yyy"),"")</f>
        <v>11/23/2015</v>
      </c>
    </row>
    <row r="3587" spans="1:17" x14ac:dyDescent="0.3">
      <c r="A3587" s="106" t="s">
        <v>11089</v>
      </c>
      <c r="B3587" s="106" t="s">
        <v>11087</v>
      </c>
      <c r="C3587" s="106" t="s">
        <v>5</v>
      </c>
      <c r="D3587" s="106" t="s">
        <v>11094</v>
      </c>
      <c r="E3587" s="45" t="s">
        <v>58</v>
      </c>
      <c r="F3587" s="104">
        <v>1</v>
      </c>
      <c r="G3587" s="104">
        <v>3</v>
      </c>
      <c r="H3587" s="88" t="s">
        <v>344</v>
      </c>
      <c r="I3587" s="184" t="s">
        <v>11392</v>
      </c>
      <c r="J3587" s="184" t="s">
        <v>11392</v>
      </c>
      <c r="K3587" s="184" t="s">
        <v>11391</v>
      </c>
      <c r="L3587" s="104">
        <v>14</v>
      </c>
      <c r="M3587" s="116">
        <v>43637</v>
      </c>
      <c r="N3587" s="106" t="s">
        <v>9977</v>
      </c>
      <c r="O3587" s="143"/>
      <c r="P358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&lt;tr&gt;&lt;td&gt;63412-0700&lt;/td&gt;&lt;td&gt;Recessed pavement markings, type D, solid&lt;/td&gt;&lt;td&gt;km&lt;/td&gt;&lt;td&gt;RECESSED PAVEMENT MARKINGS, TYPE D, SOLID&lt;/td&gt;&lt;td&gt;MILE&lt;/td&gt;&lt;td&gt;1&lt;/td&gt;&lt;td&gt;3&lt;/td&gt;&lt;td&gt;N&lt;/td&gt;&lt;td&gt;6/21/2019&lt;/td&gt;&lt;td&gt;&lt;/td&gt;&lt;/tr&gt;</v>
      </c>
      <c r="Q3587" s="106" t="str">
        <f>IF(PayItems[[#This Row],[Date Added / Modified]]&gt;0,TEXT(PayItems[[#This Row],[Date Added / Modified]],"m/d/yyy"),"")</f>
        <v>6/21/2019</v>
      </c>
    </row>
    <row r="3588" spans="1:17" x14ac:dyDescent="0.3">
      <c r="A3588" s="106" t="s">
        <v>11090</v>
      </c>
      <c r="B3588" s="106" t="s">
        <v>11088</v>
      </c>
      <c r="C3588" s="106" t="s">
        <v>5</v>
      </c>
      <c r="D3588" s="106" t="s">
        <v>11095</v>
      </c>
      <c r="E3588" s="45" t="s">
        <v>58</v>
      </c>
      <c r="F3588" s="104">
        <v>1</v>
      </c>
      <c r="G3588" s="104">
        <v>3</v>
      </c>
      <c r="H3588" s="88" t="s">
        <v>344</v>
      </c>
      <c r="I3588" s="184" t="s">
        <v>11392</v>
      </c>
      <c r="J3588" s="184" t="s">
        <v>11392</v>
      </c>
      <c r="K3588" s="184" t="s">
        <v>11391</v>
      </c>
      <c r="L3588" s="104">
        <v>14</v>
      </c>
      <c r="M3588" s="116">
        <v>43637</v>
      </c>
      <c r="N3588" s="106" t="s">
        <v>9977</v>
      </c>
      <c r="O3588" s="143"/>
      <c r="P358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&lt;tr&gt;&lt;td&gt;63412-0800&lt;/td&gt;&lt;td&gt;Recessed pavement markings, type D, broken&lt;/td&gt;&lt;td&gt;km&lt;/td&gt;&lt;td&gt;RECESSED PAVEMENT MARKINGS, TYPE D, BROKEN&lt;/td&gt;&lt;td&gt;MILE&lt;/td&gt;&lt;td&gt;1&lt;/td&gt;&lt;td&gt;3&lt;/td&gt;&lt;td&gt;N&lt;/td&gt;&lt;td&gt;6/21/2019&lt;/td&gt;&lt;td&gt;&lt;/td&gt;&lt;/tr&gt;</v>
      </c>
      <c r="Q3588" s="106" t="str">
        <f>IF(PayItems[[#This Row],[Date Added / Modified]]&gt;0,TEXT(PayItems[[#This Row],[Date Added / Modified]],"m/d/yyy"),"")</f>
        <v>6/21/2019</v>
      </c>
    </row>
    <row r="3589" spans="1:17" x14ac:dyDescent="0.3">
      <c r="A3589" s="44" t="s">
        <v>10722</v>
      </c>
      <c r="B3589" s="41" t="s">
        <v>10723</v>
      </c>
      <c r="C3589" s="41" t="s">
        <v>10724</v>
      </c>
      <c r="D3589" s="41" t="s">
        <v>10725</v>
      </c>
      <c r="E3589" s="45" t="s">
        <v>59</v>
      </c>
      <c r="F3589" s="8">
        <v>0</v>
      </c>
      <c r="G3589" s="8">
        <v>3</v>
      </c>
      <c r="H3589" s="6" t="s">
        <v>344</v>
      </c>
      <c r="I3589" s="184" t="s">
        <v>11392</v>
      </c>
      <c r="J3589" s="184" t="s">
        <v>11392</v>
      </c>
      <c r="K3589" s="184" t="s">
        <v>11391</v>
      </c>
      <c r="L3589" s="8">
        <v>14</v>
      </c>
      <c r="M3589" s="116">
        <v>42331</v>
      </c>
      <c r="N3589" s="106" t="s">
        <v>9962</v>
      </c>
      <c r="O3589" s="106"/>
      <c r="P35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&lt;tr&gt;&lt;td&gt;63413-0050&lt;/td&gt;&lt;td&gt;Recessed pavement markings, symbols&lt;/td&gt;&lt;td&gt;each&lt;/td&gt;&lt;td&gt;RECESSED PAVEMENT MARKINGS, SYMBOLS&lt;/td&gt;&lt;td&gt;EACH&lt;/td&gt;&lt;td&gt;0&lt;/td&gt;&lt;td&gt;3&lt;/td&gt;&lt;td&gt;N&lt;/td&gt;&lt;td&gt;11/23/2015&lt;/td&gt;&lt;td&gt;&lt;/td&gt;&lt;/tr&gt;</v>
      </c>
      <c r="Q3589" s="106" t="str">
        <f>IF(PayItems[[#This Row],[Date Added / Modified]]&gt;0,TEXT(PayItems[[#This Row],[Date Added / Modified]],"m/d/yyy"),"")</f>
        <v>11/23/2015</v>
      </c>
    </row>
    <row r="3590" spans="1:17" x14ac:dyDescent="0.3">
      <c r="A3590" s="106" t="s">
        <v>10870</v>
      </c>
      <c r="B3590" s="106" t="s">
        <v>7715</v>
      </c>
      <c r="C3590" s="106" t="s">
        <v>5</v>
      </c>
      <c r="D3590" s="106" t="s">
        <v>7716</v>
      </c>
      <c r="E3590" s="45" t="s">
        <v>58</v>
      </c>
      <c r="F3590" s="45">
        <v>1</v>
      </c>
      <c r="G3590" s="45">
        <v>3</v>
      </c>
      <c r="H3590" s="106" t="s">
        <v>344</v>
      </c>
      <c r="I3590" s="184" t="s">
        <v>11392</v>
      </c>
      <c r="J3590" s="184" t="s">
        <v>11392</v>
      </c>
      <c r="K3590" s="184" t="s">
        <v>11391</v>
      </c>
      <c r="L3590" s="45">
        <v>14</v>
      </c>
      <c r="M3590" s="116">
        <v>42740</v>
      </c>
      <c r="N3590" s="106" t="s">
        <v>9977</v>
      </c>
      <c r="O3590" s="106"/>
      <c r="P359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&lt;tr&gt;&lt;td&gt;63415-0000&lt;/td&gt;&lt;td&gt;Raised pavement marker&lt;/td&gt;&lt;td&gt;km&lt;/td&gt;&lt;td&gt;RAISED PAVEMENT MARKER&lt;/td&gt;&lt;td&gt;MILE&lt;/td&gt;&lt;td&gt;1&lt;/td&gt;&lt;td&gt;3&lt;/td&gt;&lt;td&gt;N&lt;/td&gt;&lt;td&gt;1/5/2017&lt;/td&gt;&lt;td&gt;&lt;/td&gt;&lt;/tr&gt;</v>
      </c>
      <c r="Q3590" s="106" t="str">
        <f>IF(PayItems[[#This Row],[Date Added / Modified]]&gt;0,TEXT(PayItems[[#This Row],[Date Added / Modified]],"m/d/yyy"),"")</f>
        <v>1/5/2017</v>
      </c>
    </row>
    <row r="3591" spans="1:17" x14ac:dyDescent="0.3">
      <c r="A3591" s="6" t="s">
        <v>7727</v>
      </c>
      <c r="B3591" s="6" t="s">
        <v>7728</v>
      </c>
      <c r="C3591" s="6" t="s">
        <v>85</v>
      </c>
      <c r="D3591" s="6" t="s">
        <v>7729</v>
      </c>
      <c r="E3591" s="8" t="s">
        <v>85</v>
      </c>
      <c r="F3591" s="8">
        <v>0</v>
      </c>
      <c r="G3591" s="8">
        <v>3</v>
      </c>
      <c r="H3591" s="6" t="s">
        <v>344</v>
      </c>
      <c r="I3591" s="184" t="s">
        <v>11392</v>
      </c>
      <c r="J3591" s="184" t="s">
        <v>11392</v>
      </c>
      <c r="K3591" s="184" t="s">
        <v>11391</v>
      </c>
      <c r="L3591" s="8">
        <v>14</v>
      </c>
      <c r="M3591" s="116"/>
      <c r="P35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&lt;tr&gt;&lt;td&gt;63501-0000&lt;/td&gt;&lt;td&gt;Temporary traffic control&lt;/td&gt;&lt;td&gt;LPSM&lt;/td&gt;&lt;td&gt;TEMPORARY TRAFFIC CONTROL&lt;/td&gt;&lt;td&gt;LPSM&lt;/td&gt;&lt;td&gt;0&lt;/td&gt;&lt;td&gt;3&lt;/td&gt;&lt;td&gt;N&lt;/td&gt;&lt;td&gt; &lt;/td&gt;&lt;td&gt;&lt;/td&gt;&lt;/tr&gt;</v>
      </c>
      <c r="Q3591" s="106" t="str">
        <f>IF(PayItems[[#This Row],[Date Added / Modified]]&gt;0,TEXT(PayItems[[#This Row],[Date Added / Modified]],"m/d/yyy"),"")</f>
        <v/>
      </c>
    </row>
    <row r="3592" spans="1:17" x14ac:dyDescent="0.3">
      <c r="A3592" s="6" t="s">
        <v>7730</v>
      </c>
      <c r="B3592" s="6" t="s">
        <v>9409</v>
      </c>
      <c r="C3592" s="6" t="s">
        <v>85</v>
      </c>
      <c r="D3592" s="6" t="s">
        <v>9408</v>
      </c>
      <c r="E3592" s="8" t="s">
        <v>85</v>
      </c>
      <c r="F3592" s="8">
        <v>0</v>
      </c>
      <c r="G3592" s="8">
        <v>3</v>
      </c>
      <c r="H3592" s="6" t="s">
        <v>344</v>
      </c>
      <c r="I3592" s="184" t="s">
        <v>11392</v>
      </c>
      <c r="J3592" s="184" t="s">
        <v>11392</v>
      </c>
      <c r="K3592" s="184" t="s">
        <v>11391</v>
      </c>
      <c r="L3592" s="8">
        <v>14</v>
      </c>
      <c r="M3592" s="116"/>
      <c r="P35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&lt;tr&gt;&lt;td&gt;63501-1000&lt;/td&gt;&lt;td&gt;Temporary traffic control, traffic control supervisor&lt;/td&gt;&lt;td&gt;LPSM&lt;/td&gt;&lt;td&gt;TEMPORARY TRAFFIC CONTROL, TRAFFIC CONTROL SUPERVISOR&lt;/td&gt;&lt;td&gt;LPSM&lt;/td&gt;&lt;td&gt;0&lt;/td&gt;&lt;td&gt;3&lt;/td&gt;&lt;td&gt;N&lt;/td&gt;&lt;td&gt; &lt;/td&gt;&lt;td&gt;&lt;/td&gt;&lt;/tr&gt;</v>
      </c>
      <c r="Q3592" s="106" t="str">
        <f>IF(PayItems[[#This Row],[Date Added / Modified]]&gt;0,TEXT(PayItems[[#This Row],[Date Added / Modified]],"m/d/yyy"),"")</f>
        <v/>
      </c>
    </row>
    <row r="3593" spans="1:17" x14ac:dyDescent="0.3">
      <c r="A3593" s="6" t="s">
        <v>7731</v>
      </c>
      <c r="B3593" s="6" t="s">
        <v>7732</v>
      </c>
      <c r="C3593" s="6" t="s">
        <v>85</v>
      </c>
      <c r="D3593" s="6" t="s">
        <v>7733</v>
      </c>
      <c r="E3593" s="8" t="s">
        <v>85</v>
      </c>
      <c r="F3593" s="8">
        <v>0</v>
      </c>
      <c r="G3593" s="8">
        <v>3</v>
      </c>
      <c r="H3593" s="6" t="s">
        <v>344</v>
      </c>
      <c r="I3593" s="184" t="s">
        <v>11392</v>
      </c>
      <c r="J3593" s="184" t="s">
        <v>11392</v>
      </c>
      <c r="K3593" s="184" t="s">
        <v>11391</v>
      </c>
      <c r="L3593" s="8">
        <v>14</v>
      </c>
      <c r="M3593" s="116"/>
      <c r="P35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&lt;tr&gt;&lt;td&gt;63501-2000&lt;/td&gt;&lt;td&gt;Temporary traffic control, traffic signal system&lt;/td&gt;&lt;td&gt;LPSM&lt;/td&gt;&lt;td&gt;TEMPORARY TRAFFIC CONTROL, TRAFFIC SIGNAL SYSTEM&lt;/td&gt;&lt;td&gt;LPSM&lt;/td&gt;&lt;td&gt;0&lt;/td&gt;&lt;td&gt;3&lt;/td&gt;&lt;td&gt;N&lt;/td&gt;&lt;td&gt; &lt;/td&gt;&lt;td&gt;&lt;/td&gt;&lt;/tr&gt;</v>
      </c>
      <c r="Q3593" s="55" t="str">
        <f>IF(PayItems[[#This Row],[Date Added / Modified]]&gt;0,TEXT(PayItems[[#This Row],[Date Added / Modified]],"m/d/yyy"),"")</f>
        <v/>
      </c>
    </row>
    <row r="3594" spans="1:17" x14ac:dyDescent="0.3">
      <c r="A3594" s="34" t="s">
        <v>10065</v>
      </c>
      <c r="B3594" s="34" t="s">
        <v>10066</v>
      </c>
      <c r="C3594" s="34" t="s">
        <v>85</v>
      </c>
      <c r="D3594" s="34" t="s">
        <v>10070</v>
      </c>
      <c r="E3594" s="33" t="s">
        <v>85</v>
      </c>
      <c r="F3594" s="35">
        <v>0</v>
      </c>
      <c r="G3594" s="35">
        <v>3</v>
      </c>
      <c r="H3594" t="s">
        <v>344</v>
      </c>
      <c r="I3594" s="184" t="s">
        <v>11392</v>
      </c>
      <c r="J3594" s="184" t="s">
        <v>11392</v>
      </c>
      <c r="K3594" s="184" t="s">
        <v>11391</v>
      </c>
      <c r="L3594" s="37">
        <v>14</v>
      </c>
      <c r="M3594" s="119">
        <v>41967</v>
      </c>
      <c r="N3594" s="53" t="s">
        <v>9962</v>
      </c>
      <c r="O3594" s="109"/>
      <c r="P35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&lt;tr&gt;&lt;td&gt;63501-3000&lt;/td&gt;&lt;td&gt;Temporary traffic control, transportation management plan&lt;/td&gt;&lt;td&gt;LPSM&lt;/td&gt;&lt;td&gt;TEMPORARY TRAFFIC CONTROL, TRANSPORTATION MANAGEMENT PLAN&lt;/td&gt;&lt;td&gt;LPSM&lt;/td&gt;&lt;td&gt;0&lt;/td&gt;&lt;td&gt;3&lt;/td&gt;&lt;td&gt;N&lt;/td&gt;&lt;td&gt;11/24/2014&lt;/td&gt;&lt;td&gt;&lt;/td&gt;&lt;/tr&gt;</v>
      </c>
      <c r="Q3594" s="55" t="str">
        <f>IF(PayItems[[#This Row],[Date Added / Modified]]&gt;0,TEXT(PayItems[[#This Row],[Date Added / Modified]],"m/d/yyy"),"")</f>
        <v>11/24/2014</v>
      </c>
    </row>
    <row r="3595" spans="1:17" x14ac:dyDescent="0.3">
      <c r="A3595" s="95" t="s">
        <v>10941</v>
      </c>
      <c r="B3595" s="95" t="s">
        <v>10942</v>
      </c>
      <c r="C3595" s="95" t="s">
        <v>85</v>
      </c>
      <c r="D3595" s="95" t="s">
        <v>10943</v>
      </c>
      <c r="E3595" s="102" t="s">
        <v>85</v>
      </c>
      <c r="F3595" s="103">
        <v>0</v>
      </c>
      <c r="G3595" s="103">
        <v>3</v>
      </c>
      <c r="H3595" s="101" t="s">
        <v>344</v>
      </c>
      <c r="I3595" s="184" t="s">
        <v>11392</v>
      </c>
      <c r="J3595" s="184" t="s">
        <v>11392</v>
      </c>
      <c r="K3595" s="184" t="s">
        <v>11391</v>
      </c>
      <c r="L3595" s="37">
        <v>14</v>
      </c>
      <c r="M3595" s="119">
        <v>43012</v>
      </c>
      <c r="N3595" s="53" t="s">
        <v>9977</v>
      </c>
      <c r="O3595" s="109"/>
      <c r="P35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&lt;tr&gt;&lt;td&gt;63501-3500&lt;/td&gt;&lt;td&gt;Temporary traffic control, public information program&lt;/td&gt;&lt;td&gt;LPSM&lt;/td&gt;&lt;td&gt;TEMPORARY TRAFFIC CONTROL, PUBLIC INFORMATION PROGRAM&lt;/td&gt;&lt;td&gt;LPSM&lt;/td&gt;&lt;td&gt;0&lt;/td&gt;&lt;td&gt;3&lt;/td&gt;&lt;td&gt;N&lt;/td&gt;&lt;td&gt;10/4/2017&lt;/td&gt;&lt;td&gt;&lt;/td&gt;&lt;/tr&gt;</v>
      </c>
      <c r="Q3595" s="55" t="str">
        <f>IF(PayItems[[#This Row],[Date Added / Modified]]&gt;0,TEXT(PayItems[[#This Row],[Date Added / Modified]],"m/d/yyy"),"")</f>
        <v>10/4/2017</v>
      </c>
    </row>
    <row r="3596" spans="1:17" x14ac:dyDescent="0.3">
      <c r="A3596" s="95" t="s">
        <v>10839</v>
      </c>
      <c r="B3596" s="95" t="s">
        <v>10840</v>
      </c>
      <c r="C3596" s="95" t="s">
        <v>85</v>
      </c>
      <c r="D3596" s="95" t="s">
        <v>10841</v>
      </c>
      <c r="E3596" s="102" t="s">
        <v>85</v>
      </c>
      <c r="F3596" s="103">
        <v>0</v>
      </c>
      <c r="G3596" s="103">
        <v>3</v>
      </c>
      <c r="H3596" s="101" t="s">
        <v>344</v>
      </c>
      <c r="I3596" s="184" t="s">
        <v>11392</v>
      </c>
      <c r="J3596" s="184" t="s">
        <v>11392</v>
      </c>
      <c r="K3596" s="184" t="s">
        <v>11391</v>
      </c>
      <c r="L3596" s="37">
        <v>14</v>
      </c>
      <c r="M3596" s="119">
        <v>42583</v>
      </c>
      <c r="N3596" s="53" t="s">
        <v>9977</v>
      </c>
      <c r="O3596" s="109"/>
      <c r="P35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&lt;tr&gt;&lt;td&gt;63501-4000&lt;/td&gt;&lt;td&gt;Temporary traffic control, lane rental&lt;/td&gt;&lt;td&gt;LPSM&lt;/td&gt;&lt;td&gt;TEMPORARY TRAFFIC CONTROL, LANE RENTAL&lt;/td&gt;&lt;td&gt;LPSM&lt;/td&gt;&lt;td&gt;0&lt;/td&gt;&lt;td&gt;3&lt;/td&gt;&lt;td&gt;N&lt;/td&gt;&lt;td&gt;8/1/2016&lt;/td&gt;&lt;td&gt;&lt;/td&gt;&lt;/tr&gt;</v>
      </c>
      <c r="Q3596" s="106" t="str">
        <f>IF(PayItems[[#This Row],[Date Added / Modified]]&gt;0,TEXT(PayItems[[#This Row],[Date Added / Modified]],"m/d/yyy"),"")</f>
        <v>8/1/2016</v>
      </c>
    </row>
    <row r="3597" spans="1:17" x14ac:dyDescent="0.3">
      <c r="A3597" s="6" t="s">
        <v>7734</v>
      </c>
      <c r="B3597" s="6" t="s">
        <v>9472</v>
      </c>
      <c r="C3597" s="6" t="s">
        <v>6</v>
      </c>
      <c r="D3597" s="6" t="s">
        <v>9473</v>
      </c>
      <c r="E3597" s="8" t="s">
        <v>59</v>
      </c>
      <c r="F3597" s="8">
        <v>0</v>
      </c>
      <c r="G3597" s="8">
        <v>3</v>
      </c>
      <c r="H3597" s="6" t="s">
        <v>344</v>
      </c>
      <c r="I3597" s="184" t="s">
        <v>11392</v>
      </c>
      <c r="J3597" s="184" t="s">
        <v>11392</v>
      </c>
      <c r="K3597" s="184" t="s">
        <v>11391</v>
      </c>
      <c r="L3597" s="8">
        <v>14</v>
      </c>
      <c r="M3597" s="116"/>
      <c r="P35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&lt;tr&gt;&lt;td&gt;63502-0100&lt;/td&gt;&lt;td&gt;Temporary traffic control, arrow board, type A&lt;/td&gt;&lt;td&gt;Each&lt;/td&gt;&lt;td&gt;TEMPORARY TRAFFIC CONTROL, ARROW BOARD, TYPE A&lt;/td&gt;&lt;td&gt;EACH&lt;/td&gt;&lt;td&gt;0&lt;/td&gt;&lt;td&gt;3&lt;/td&gt;&lt;td&gt;N&lt;/td&gt;&lt;td&gt; &lt;/td&gt;&lt;td&gt;&lt;/td&gt;&lt;/tr&gt;</v>
      </c>
      <c r="Q3597" s="106" t="str">
        <f>IF(PayItems[[#This Row],[Date Added / Modified]]&gt;0,TEXT(PayItems[[#This Row],[Date Added / Modified]],"m/d/yyy"),"")</f>
        <v/>
      </c>
    </row>
    <row r="3598" spans="1:17" x14ac:dyDescent="0.3">
      <c r="A3598" s="6" t="s">
        <v>7737</v>
      </c>
      <c r="B3598" s="6" t="s">
        <v>9470</v>
      </c>
      <c r="C3598" s="6" t="s">
        <v>6</v>
      </c>
      <c r="D3598" s="6" t="s">
        <v>9474</v>
      </c>
      <c r="E3598" s="8" t="s">
        <v>59</v>
      </c>
      <c r="F3598" s="8">
        <v>0</v>
      </c>
      <c r="G3598" s="8">
        <v>3</v>
      </c>
      <c r="H3598" s="6" t="s">
        <v>344</v>
      </c>
      <c r="I3598" s="184" t="s">
        <v>11392</v>
      </c>
      <c r="J3598" s="184" t="s">
        <v>11392</v>
      </c>
      <c r="K3598" s="184" t="s">
        <v>11391</v>
      </c>
      <c r="L3598" s="8">
        <v>14</v>
      </c>
      <c r="M3598" s="116"/>
      <c r="P35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&lt;tr&gt;&lt;td&gt;63502-0200&lt;/td&gt;&lt;td&gt;Temporary traffic control, arrow board, type B&lt;/td&gt;&lt;td&gt;Each&lt;/td&gt;&lt;td&gt;TEMPORARY TRAFFIC CONTROL, ARROW BOARD, TYPE B&lt;/td&gt;&lt;td&gt;EACH&lt;/td&gt;&lt;td&gt;0&lt;/td&gt;&lt;td&gt;3&lt;/td&gt;&lt;td&gt;N&lt;/td&gt;&lt;td&gt; &lt;/td&gt;&lt;td&gt;&lt;/td&gt;&lt;/tr&gt;</v>
      </c>
      <c r="Q3598" s="106" t="str">
        <f>IF(PayItems[[#This Row],[Date Added / Modified]]&gt;0,TEXT(PayItems[[#This Row],[Date Added / Modified]],"m/d/yyy"),"")</f>
        <v/>
      </c>
    </row>
    <row r="3599" spans="1:17" x14ac:dyDescent="0.3">
      <c r="A3599" s="6" t="s">
        <v>7740</v>
      </c>
      <c r="B3599" s="6" t="s">
        <v>9471</v>
      </c>
      <c r="C3599" s="6" t="s">
        <v>6</v>
      </c>
      <c r="D3599" s="6" t="s">
        <v>9475</v>
      </c>
      <c r="E3599" s="8" t="s">
        <v>59</v>
      </c>
      <c r="F3599" s="8">
        <v>0</v>
      </c>
      <c r="G3599" s="8">
        <v>3</v>
      </c>
      <c r="H3599" s="6" t="s">
        <v>344</v>
      </c>
      <c r="I3599" s="184" t="s">
        <v>11392</v>
      </c>
      <c r="J3599" s="184" t="s">
        <v>11392</v>
      </c>
      <c r="K3599" s="184" t="s">
        <v>11391</v>
      </c>
      <c r="L3599" s="8">
        <v>14</v>
      </c>
      <c r="M3599" s="116"/>
      <c r="P35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&lt;tr&gt;&lt;td&gt;63502-0300&lt;/td&gt;&lt;td&gt;Temporary traffic control, arrow board, type C&lt;/td&gt;&lt;td&gt;Each&lt;/td&gt;&lt;td&gt;TEMPORARY TRAFFIC CONTROL, ARROW BOARD, TYPE C&lt;/td&gt;&lt;td&gt;EACH&lt;/td&gt;&lt;td&gt;0&lt;/td&gt;&lt;td&gt;3&lt;/td&gt;&lt;td&gt;N&lt;/td&gt;&lt;td&gt; &lt;/td&gt;&lt;td&gt;&lt;/td&gt;&lt;/tr&gt;</v>
      </c>
      <c r="Q3599" s="106" t="str">
        <f>IF(PayItems[[#This Row],[Date Added / Modified]]&gt;0,TEXT(PayItems[[#This Row],[Date Added / Modified]],"m/d/yyy"),"")</f>
        <v/>
      </c>
    </row>
    <row r="3600" spans="1:17" x14ac:dyDescent="0.3">
      <c r="A3600" s="6" t="s">
        <v>7743</v>
      </c>
      <c r="B3600" s="6" t="s">
        <v>7744</v>
      </c>
      <c r="C3600" s="6" t="s">
        <v>6</v>
      </c>
      <c r="D3600" s="6" t="s">
        <v>7745</v>
      </c>
      <c r="E3600" s="8" t="s">
        <v>59</v>
      </c>
      <c r="F3600" s="8">
        <v>0</v>
      </c>
      <c r="G3600" s="8">
        <v>3</v>
      </c>
      <c r="H3600" s="6" t="s">
        <v>344</v>
      </c>
      <c r="I3600" s="184" t="s">
        <v>11392</v>
      </c>
      <c r="J3600" s="184" t="s">
        <v>11392</v>
      </c>
      <c r="K3600" s="184" t="s">
        <v>11391</v>
      </c>
      <c r="L3600" s="8">
        <v>14</v>
      </c>
      <c r="M3600" s="116"/>
      <c r="P36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&lt;tr&gt;&lt;td&gt;63502-0400&lt;/td&gt;&lt;td&gt;Temporary traffic control, barricade type 1&lt;/td&gt;&lt;td&gt;Each&lt;/td&gt;&lt;td&gt;TEMPORARY TRAFFIC CONTROL, BARRICADE TYPE 1&lt;/td&gt;&lt;td&gt;EACH&lt;/td&gt;&lt;td&gt;0&lt;/td&gt;&lt;td&gt;3&lt;/td&gt;&lt;td&gt;N&lt;/td&gt;&lt;td&gt; &lt;/td&gt;&lt;td&gt;&lt;/td&gt;&lt;/tr&gt;</v>
      </c>
      <c r="Q3600" s="106" t="str">
        <f>IF(PayItems[[#This Row],[Date Added / Modified]]&gt;0,TEXT(PayItems[[#This Row],[Date Added / Modified]],"m/d/yyy"),"")</f>
        <v/>
      </c>
    </row>
    <row r="3601" spans="1:17" x14ac:dyDescent="0.3">
      <c r="A3601" s="6" t="s">
        <v>7746</v>
      </c>
      <c r="B3601" s="6" t="s">
        <v>7747</v>
      </c>
      <c r="C3601" s="6" t="s">
        <v>6</v>
      </c>
      <c r="D3601" s="6" t="s">
        <v>7748</v>
      </c>
      <c r="E3601" s="8" t="s">
        <v>59</v>
      </c>
      <c r="F3601" s="8">
        <v>0</v>
      </c>
      <c r="G3601" s="8">
        <v>3</v>
      </c>
      <c r="H3601" s="6" t="s">
        <v>344</v>
      </c>
      <c r="I3601" s="184" t="s">
        <v>11392</v>
      </c>
      <c r="J3601" s="184" t="s">
        <v>11392</v>
      </c>
      <c r="K3601" s="184" t="s">
        <v>11391</v>
      </c>
      <c r="L3601" s="8">
        <v>14</v>
      </c>
      <c r="M3601" s="116"/>
      <c r="P36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&lt;tr&gt;&lt;td&gt;63502-0500&lt;/td&gt;&lt;td&gt;Temporary traffic control, barricade type 2&lt;/td&gt;&lt;td&gt;Each&lt;/td&gt;&lt;td&gt;TEMPORARY TRAFFIC CONTROL, BARRICADE TYPE 2&lt;/td&gt;&lt;td&gt;EACH&lt;/td&gt;&lt;td&gt;0&lt;/td&gt;&lt;td&gt;3&lt;/td&gt;&lt;td&gt;N&lt;/td&gt;&lt;td&gt; &lt;/td&gt;&lt;td&gt;&lt;/td&gt;&lt;/tr&gt;</v>
      </c>
      <c r="Q3601" s="106" t="str">
        <f>IF(PayItems[[#This Row],[Date Added / Modified]]&gt;0,TEXT(PayItems[[#This Row],[Date Added / Modified]],"m/d/yyy"),"")</f>
        <v/>
      </c>
    </row>
    <row r="3602" spans="1:17" x14ac:dyDescent="0.3">
      <c r="A3602" s="6" t="s">
        <v>7749</v>
      </c>
      <c r="B3602" s="6" t="s">
        <v>7750</v>
      </c>
      <c r="C3602" s="6" t="s">
        <v>6</v>
      </c>
      <c r="D3602" s="6" t="s">
        <v>7751</v>
      </c>
      <c r="E3602" s="8" t="s">
        <v>59</v>
      </c>
      <c r="F3602" s="8">
        <v>0</v>
      </c>
      <c r="G3602" s="8">
        <v>3</v>
      </c>
      <c r="H3602" s="6" t="s">
        <v>344</v>
      </c>
      <c r="I3602" s="184" t="s">
        <v>11392</v>
      </c>
      <c r="J3602" s="184" t="s">
        <v>11392</v>
      </c>
      <c r="K3602" s="184" t="s">
        <v>11391</v>
      </c>
      <c r="L3602" s="8">
        <v>14</v>
      </c>
      <c r="M3602" s="116"/>
      <c r="P36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&lt;tr&gt;&lt;td&gt;63502-0600&lt;/td&gt;&lt;td&gt;Temporary traffic control, barricade type 3&lt;/td&gt;&lt;td&gt;Each&lt;/td&gt;&lt;td&gt;TEMPORARY TRAFFIC CONTROL, BARRICADE TYPE 3&lt;/td&gt;&lt;td&gt;EACH&lt;/td&gt;&lt;td&gt;0&lt;/td&gt;&lt;td&gt;3&lt;/td&gt;&lt;td&gt;N&lt;/td&gt;&lt;td&gt; &lt;/td&gt;&lt;td&gt;&lt;/td&gt;&lt;/tr&gt;</v>
      </c>
      <c r="Q3602" s="106" t="str">
        <f>IF(PayItems[[#This Row],[Date Added / Modified]]&gt;0,TEXT(PayItems[[#This Row],[Date Added / Modified]],"m/d/yyy"),"")</f>
        <v/>
      </c>
    </row>
    <row r="3603" spans="1:17" x14ac:dyDescent="0.3">
      <c r="A3603" s="6" t="s">
        <v>7752</v>
      </c>
      <c r="B3603" s="6" t="s">
        <v>7753</v>
      </c>
      <c r="C3603" s="6" t="s">
        <v>6</v>
      </c>
      <c r="D3603" s="6" t="s">
        <v>7754</v>
      </c>
      <c r="E3603" s="8" t="s">
        <v>59</v>
      </c>
      <c r="F3603" s="8">
        <v>0</v>
      </c>
      <c r="G3603" s="8">
        <v>3</v>
      </c>
      <c r="H3603" s="6" t="s">
        <v>344</v>
      </c>
      <c r="I3603" s="184" t="s">
        <v>11392</v>
      </c>
      <c r="J3603" s="184" t="s">
        <v>11392</v>
      </c>
      <c r="K3603" s="184" t="s">
        <v>11391</v>
      </c>
      <c r="L3603" s="8">
        <v>14</v>
      </c>
      <c r="M3603" s="116"/>
      <c r="P36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&lt;tr&gt;&lt;td&gt;63502-0700&lt;/td&gt;&lt;td&gt;Temporary traffic control, cone&lt;/td&gt;&lt;td&gt;Each&lt;/td&gt;&lt;td&gt;TEMPORARY TRAFFIC CONTROL, CONE&lt;/td&gt;&lt;td&gt;EACH&lt;/td&gt;&lt;td&gt;0&lt;/td&gt;&lt;td&gt;3&lt;/td&gt;&lt;td&gt;N&lt;/td&gt;&lt;td&gt; &lt;/td&gt;&lt;td&gt;&lt;/td&gt;&lt;/tr&gt;</v>
      </c>
      <c r="Q3603" s="106" t="str">
        <f>IF(PayItems[[#This Row],[Date Added / Modified]]&gt;0,TEXT(PayItems[[#This Row],[Date Added / Modified]],"m/d/yyy"),"")</f>
        <v/>
      </c>
    </row>
    <row r="3604" spans="1:17" s="88" customFormat="1" x14ac:dyDescent="0.3">
      <c r="A3604" s="6" t="s">
        <v>7755</v>
      </c>
      <c r="B3604" s="6" t="s">
        <v>7756</v>
      </c>
      <c r="C3604" s="6" t="s">
        <v>6</v>
      </c>
      <c r="D3604" s="6" t="s">
        <v>7757</v>
      </c>
      <c r="E3604" s="8" t="s">
        <v>59</v>
      </c>
      <c r="F3604" s="8">
        <v>0</v>
      </c>
      <c r="G3604" s="8">
        <v>3</v>
      </c>
      <c r="H3604" s="6" t="s">
        <v>344</v>
      </c>
      <c r="I3604" s="184" t="s">
        <v>11392</v>
      </c>
      <c r="J3604" s="184" t="s">
        <v>11392</v>
      </c>
      <c r="K3604" s="184" t="s">
        <v>11391</v>
      </c>
      <c r="L3604" s="8">
        <v>14</v>
      </c>
      <c r="M3604" s="116"/>
      <c r="N3604" s="6"/>
      <c r="O3604" s="6"/>
      <c r="P36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&lt;tr&gt;&lt;td&gt;63502-0800&lt;/td&gt;&lt;td&gt;Temporary traffic control, cone, type 450mm&lt;/td&gt;&lt;td&gt;Each&lt;/td&gt;&lt;td&gt;TEMPORARY TRAFFIC CONTROL, CONE, TYPE 18-INCH&lt;/td&gt;&lt;td&gt;EACH&lt;/td&gt;&lt;td&gt;0&lt;/td&gt;&lt;td&gt;3&lt;/td&gt;&lt;td&gt;N&lt;/td&gt;&lt;td&gt; &lt;/td&gt;&lt;td&gt;&lt;/td&gt;&lt;/tr&gt;</v>
      </c>
      <c r="Q3604" s="106" t="str">
        <f>IF(PayItems[[#This Row],[Date Added / Modified]]&gt;0,TEXT(PayItems[[#This Row],[Date Added / Modified]],"m/d/yyy"),"")</f>
        <v/>
      </c>
    </row>
    <row r="3605" spans="1:17" x14ac:dyDescent="0.3">
      <c r="A3605" s="6" t="s">
        <v>7758</v>
      </c>
      <c r="B3605" s="6" t="s">
        <v>7759</v>
      </c>
      <c r="C3605" s="6" t="s">
        <v>6</v>
      </c>
      <c r="D3605" s="6" t="s">
        <v>7760</v>
      </c>
      <c r="E3605" s="8" t="s">
        <v>59</v>
      </c>
      <c r="F3605" s="8">
        <v>0</v>
      </c>
      <c r="G3605" s="8">
        <v>3</v>
      </c>
      <c r="H3605" s="6" t="s">
        <v>344</v>
      </c>
      <c r="I3605" s="184" t="s">
        <v>11392</v>
      </c>
      <c r="J3605" s="184" t="s">
        <v>11392</v>
      </c>
      <c r="K3605" s="184" t="s">
        <v>11391</v>
      </c>
      <c r="L3605" s="8">
        <v>14</v>
      </c>
      <c r="M3605" s="116"/>
      <c r="P36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&lt;tr&gt;&lt;td&gt;63502-0900&lt;/td&gt;&lt;td&gt;Temporary traffic control, cone, type 700mm&lt;/td&gt;&lt;td&gt;Each&lt;/td&gt;&lt;td&gt;TEMPORARY TRAFFIC CONTROL, CONE, TYPE 28-INCH&lt;/td&gt;&lt;td&gt;EACH&lt;/td&gt;&lt;td&gt;0&lt;/td&gt;&lt;td&gt;3&lt;/td&gt;&lt;td&gt;N&lt;/td&gt;&lt;td&gt; &lt;/td&gt;&lt;td&gt;&lt;/td&gt;&lt;/tr&gt;</v>
      </c>
      <c r="Q3605" s="106" t="str">
        <f>IF(PayItems[[#This Row],[Date Added / Modified]]&gt;0,TEXT(PayItems[[#This Row],[Date Added / Modified]],"m/d/yyy"),"")</f>
        <v/>
      </c>
    </row>
    <row r="3606" spans="1:17" x14ac:dyDescent="0.3">
      <c r="A3606" s="6" t="s">
        <v>7761</v>
      </c>
      <c r="B3606" s="6" t="s">
        <v>7762</v>
      </c>
      <c r="C3606" s="6" t="s">
        <v>6</v>
      </c>
      <c r="D3606" s="6" t="s">
        <v>7763</v>
      </c>
      <c r="E3606" s="8" t="s">
        <v>59</v>
      </c>
      <c r="F3606" s="8">
        <v>0</v>
      </c>
      <c r="G3606" s="8">
        <v>3</v>
      </c>
      <c r="H3606" s="6" t="s">
        <v>344</v>
      </c>
      <c r="I3606" s="184" t="s">
        <v>11392</v>
      </c>
      <c r="J3606" s="184" t="s">
        <v>11392</v>
      </c>
      <c r="K3606" s="184" t="s">
        <v>11391</v>
      </c>
      <c r="L3606" s="8">
        <v>14</v>
      </c>
      <c r="M3606" s="116"/>
      <c r="P36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&lt;tr&gt;&lt;td&gt;63502-1000&lt;/td&gt;&lt;td&gt;Temporary traffic control, cone, type 900mm&lt;/td&gt;&lt;td&gt;Each&lt;/td&gt;&lt;td&gt;TEMPORARY TRAFFIC CONTROL, CONE, TYPE 36-INCH&lt;/td&gt;&lt;td&gt;EACH&lt;/td&gt;&lt;td&gt;0&lt;/td&gt;&lt;td&gt;3&lt;/td&gt;&lt;td&gt;N&lt;/td&gt;&lt;td&gt; &lt;/td&gt;&lt;td&gt;&lt;/td&gt;&lt;/tr&gt;</v>
      </c>
      <c r="Q3606" s="106" t="str">
        <f>IF(PayItems[[#This Row],[Date Added / Modified]]&gt;0,TEXT(PayItems[[#This Row],[Date Added / Modified]],"m/d/yyy"),"")</f>
        <v/>
      </c>
    </row>
    <row r="3607" spans="1:17" x14ac:dyDescent="0.3">
      <c r="A3607" s="6" t="s">
        <v>7764</v>
      </c>
      <c r="B3607" s="6" t="s">
        <v>7765</v>
      </c>
      <c r="C3607" s="6" t="s">
        <v>6</v>
      </c>
      <c r="D3607" s="6" t="s">
        <v>7766</v>
      </c>
      <c r="E3607" s="8" t="s">
        <v>59</v>
      </c>
      <c r="F3607" s="8">
        <v>0</v>
      </c>
      <c r="G3607" s="8">
        <v>3</v>
      </c>
      <c r="H3607" s="6" t="s">
        <v>344</v>
      </c>
      <c r="I3607" s="184" t="s">
        <v>11392</v>
      </c>
      <c r="J3607" s="184" t="s">
        <v>11392</v>
      </c>
      <c r="K3607" s="184" t="s">
        <v>11391</v>
      </c>
      <c r="L3607" s="8">
        <v>14</v>
      </c>
      <c r="M3607" s="116"/>
      <c r="P36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&lt;tr&gt;&lt;td&gt;63502-1050&lt;/td&gt;&lt;td&gt;Temporary traffic control, tubular marker&lt;/td&gt;&lt;td&gt;Each&lt;/td&gt;&lt;td&gt;TEMPORARY TRAFFIC CONTROL, TUBULAR MARKER&lt;/td&gt;&lt;td&gt;EACH&lt;/td&gt;&lt;td&gt;0&lt;/td&gt;&lt;td&gt;3&lt;/td&gt;&lt;td&gt;N&lt;/td&gt;&lt;td&gt; &lt;/td&gt;&lt;td&gt;&lt;/td&gt;&lt;/tr&gt;</v>
      </c>
      <c r="Q3607" s="106" t="str">
        <f>IF(PayItems[[#This Row],[Date Added / Modified]]&gt;0,TEXT(PayItems[[#This Row],[Date Added / Modified]],"m/d/yyy"),"")</f>
        <v/>
      </c>
    </row>
    <row r="3608" spans="1:17" s="88" customFormat="1" x14ac:dyDescent="0.3">
      <c r="A3608" s="6" t="s">
        <v>7767</v>
      </c>
      <c r="B3608" s="6" t="s">
        <v>7768</v>
      </c>
      <c r="C3608" s="6" t="s">
        <v>6</v>
      </c>
      <c r="D3608" s="6" t="s">
        <v>7769</v>
      </c>
      <c r="E3608" s="8" t="s">
        <v>59</v>
      </c>
      <c r="F3608" s="8">
        <v>0</v>
      </c>
      <c r="G3608" s="8">
        <v>3</v>
      </c>
      <c r="H3608" s="6" t="s">
        <v>344</v>
      </c>
      <c r="I3608" s="184" t="s">
        <v>11392</v>
      </c>
      <c r="J3608" s="184" t="s">
        <v>11392</v>
      </c>
      <c r="K3608" s="184" t="s">
        <v>11391</v>
      </c>
      <c r="L3608" s="8">
        <v>14</v>
      </c>
      <c r="M3608" s="116"/>
      <c r="N3608" s="6"/>
      <c r="O3608" s="6"/>
      <c r="P36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&lt;tr&gt;&lt;td&gt;63502-1100&lt;/td&gt;&lt;td&gt;Temporary traffic control, tubular marker, type 450mm&lt;/td&gt;&lt;td&gt;Each&lt;/td&gt;&lt;td&gt;TEMPORARY TRAFFIC CONTROL, TUBULAR MARKER, TYPE 18-INCH&lt;/td&gt;&lt;td&gt;EACH&lt;/td&gt;&lt;td&gt;0&lt;/td&gt;&lt;td&gt;3&lt;/td&gt;&lt;td&gt;N&lt;/td&gt;&lt;td&gt; &lt;/td&gt;&lt;td&gt;&lt;/td&gt;&lt;/tr&gt;</v>
      </c>
      <c r="Q3608" s="106" t="str">
        <f>IF(PayItems[[#This Row],[Date Added / Modified]]&gt;0,TEXT(PayItems[[#This Row],[Date Added / Modified]],"m/d/yyy"),"")</f>
        <v/>
      </c>
    </row>
    <row r="3609" spans="1:17" x14ac:dyDescent="0.3">
      <c r="A3609" s="6" t="s">
        <v>7770</v>
      </c>
      <c r="B3609" s="6" t="s">
        <v>7771</v>
      </c>
      <c r="C3609" s="6" t="s">
        <v>6</v>
      </c>
      <c r="D3609" s="6" t="s">
        <v>7772</v>
      </c>
      <c r="E3609" s="8" t="s">
        <v>59</v>
      </c>
      <c r="F3609" s="8">
        <v>0</v>
      </c>
      <c r="G3609" s="8">
        <v>3</v>
      </c>
      <c r="H3609" s="6" t="s">
        <v>344</v>
      </c>
      <c r="I3609" s="184" t="s">
        <v>11392</v>
      </c>
      <c r="J3609" s="184" t="s">
        <v>11392</v>
      </c>
      <c r="K3609" s="184" t="s">
        <v>11391</v>
      </c>
      <c r="L3609" s="8">
        <v>14</v>
      </c>
      <c r="M3609" s="116"/>
      <c r="P36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&lt;tr&gt;&lt;td&gt;63502-1200&lt;/td&gt;&lt;td&gt;Temporary traffic control, tubular marker, type 700mm&lt;/td&gt;&lt;td&gt;Each&lt;/td&gt;&lt;td&gt;TEMPORARY TRAFFIC CONTROL, TUBULAR MARKER, TYPE 28-INCH&lt;/td&gt;&lt;td&gt;EACH&lt;/td&gt;&lt;td&gt;0&lt;/td&gt;&lt;td&gt;3&lt;/td&gt;&lt;td&gt;N&lt;/td&gt;&lt;td&gt; &lt;/td&gt;&lt;td&gt;&lt;/td&gt;&lt;/tr&gt;</v>
      </c>
      <c r="Q3609" s="106" t="str">
        <f>IF(PayItems[[#This Row],[Date Added / Modified]]&gt;0,TEXT(PayItems[[#This Row],[Date Added / Modified]],"m/d/yyy"),"")</f>
        <v/>
      </c>
    </row>
    <row r="3610" spans="1:17" x14ac:dyDescent="0.3">
      <c r="A3610" s="6" t="s">
        <v>7773</v>
      </c>
      <c r="B3610" s="6" t="s">
        <v>7774</v>
      </c>
      <c r="C3610" s="6" t="s">
        <v>6</v>
      </c>
      <c r="D3610" s="6" t="s">
        <v>7775</v>
      </c>
      <c r="E3610" s="8" t="s">
        <v>59</v>
      </c>
      <c r="F3610" s="8">
        <v>0</v>
      </c>
      <c r="G3610" s="8">
        <v>3</v>
      </c>
      <c r="H3610" s="6" t="s">
        <v>344</v>
      </c>
      <c r="I3610" s="184" t="s">
        <v>11392</v>
      </c>
      <c r="J3610" s="184" t="s">
        <v>11392</v>
      </c>
      <c r="K3610" s="184" t="s">
        <v>11391</v>
      </c>
      <c r="L3610" s="8">
        <v>14</v>
      </c>
      <c r="M3610" s="116"/>
      <c r="P36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&lt;tr&gt;&lt;td&gt;63502-1250&lt;/td&gt;&lt;td&gt;Temporary traffic control, tubular marker, type 1050mm&lt;/td&gt;&lt;td&gt;Each&lt;/td&gt;&lt;td&gt;TEMPORARY TRAFFIC CONTROL, TUBULAR MARKER, TYPE 42-INCH&lt;/td&gt;&lt;td&gt;EACH&lt;/td&gt;&lt;td&gt;0&lt;/td&gt;&lt;td&gt;3&lt;/td&gt;&lt;td&gt;N&lt;/td&gt;&lt;td&gt; &lt;/td&gt;&lt;td&gt;&lt;/td&gt;&lt;/tr&gt;</v>
      </c>
      <c r="Q3610" s="106" t="str">
        <f>IF(PayItems[[#This Row],[Date Added / Modified]]&gt;0,TEXT(PayItems[[#This Row],[Date Added / Modified]],"m/d/yyy"),"")</f>
        <v/>
      </c>
    </row>
    <row r="3611" spans="1:17" x14ac:dyDescent="0.3">
      <c r="A3611" s="6" t="s">
        <v>7776</v>
      </c>
      <c r="B3611" s="6" t="s">
        <v>7777</v>
      </c>
      <c r="C3611" s="6" t="s">
        <v>6</v>
      </c>
      <c r="D3611" s="6" t="s">
        <v>7778</v>
      </c>
      <c r="E3611" s="8" t="s">
        <v>59</v>
      </c>
      <c r="F3611" s="8">
        <v>0</v>
      </c>
      <c r="G3611" s="8">
        <v>3</v>
      </c>
      <c r="H3611" s="6" t="s">
        <v>344</v>
      </c>
      <c r="I3611" s="184" t="s">
        <v>11392</v>
      </c>
      <c r="J3611" s="184" t="s">
        <v>11392</v>
      </c>
      <c r="K3611" s="184" t="s">
        <v>11391</v>
      </c>
      <c r="L3611" s="8">
        <v>14</v>
      </c>
      <c r="M3611" s="116"/>
      <c r="P36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&lt;tr&gt;&lt;td&gt;63502-1300&lt;/td&gt;&lt;td&gt;Temporary traffic control, drum&lt;/td&gt;&lt;td&gt;Each&lt;/td&gt;&lt;td&gt;TEMPORARY TRAFFIC CONTROL, DRUM&lt;/td&gt;&lt;td&gt;EACH&lt;/td&gt;&lt;td&gt;0&lt;/td&gt;&lt;td&gt;3&lt;/td&gt;&lt;td&gt;N&lt;/td&gt;&lt;td&gt; &lt;/td&gt;&lt;td&gt;&lt;/td&gt;&lt;/tr&gt;</v>
      </c>
      <c r="Q3611" s="106" t="str">
        <f>IF(PayItems[[#This Row],[Date Added / Modified]]&gt;0,TEXT(PayItems[[#This Row],[Date Added / Modified]],"m/d/yyy"),"")</f>
        <v/>
      </c>
    </row>
    <row r="3612" spans="1:17" x14ac:dyDescent="0.3">
      <c r="A3612" s="6" t="s">
        <v>7779</v>
      </c>
      <c r="B3612" s="6" t="s">
        <v>7780</v>
      </c>
      <c r="C3612" s="6" t="s">
        <v>6</v>
      </c>
      <c r="D3612" s="6" t="s">
        <v>7781</v>
      </c>
      <c r="E3612" s="8" t="s">
        <v>59</v>
      </c>
      <c r="F3612" s="8">
        <v>0</v>
      </c>
      <c r="G3612" s="8">
        <v>3</v>
      </c>
      <c r="H3612" s="6" t="s">
        <v>344</v>
      </c>
      <c r="I3612" s="184" t="s">
        <v>11392</v>
      </c>
      <c r="J3612" s="184" t="s">
        <v>11392</v>
      </c>
      <c r="K3612" s="184" t="s">
        <v>11391</v>
      </c>
      <c r="L3612" s="8">
        <v>14</v>
      </c>
      <c r="M3612" s="116"/>
      <c r="P36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&lt;tr&gt;&lt;td&gt;63502-1400&lt;/td&gt;&lt;td&gt;Temporary traffic control, vertical panel&lt;/td&gt;&lt;td&gt;Each&lt;/td&gt;&lt;td&gt;TEMPORARY TRAFFIC CONTROL, VERTICAL PANEL&lt;/td&gt;&lt;td&gt;EACH&lt;/td&gt;&lt;td&gt;0&lt;/td&gt;&lt;td&gt;3&lt;/td&gt;&lt;td&gt;N&lt;/td&gt;&lt;td&gt; &lt;/td&gt;&lt;td&gt;&lt;/td&gt;&lt;/tr&gt;</v>
      </c>
      <c r="Q3612" s="106" t="str">
        <f>IF(PayItems[[#This Row],[Date Added / Modified]]&gt;0,TEXT(PayItems[[#This Row],[Date Added / Modified]],"m/d/yyy"),"")</f>
        <v/>
      </c>
    </row>
    <row r="3613" spans="1:17" x14ac:dyDescent="0.3">
      <c r="A3613" s="6" t="s">
        <v>7782</v>
      </c>
      <c r="B3613" s="6" t="s">
        <v>7783</v>
      </c>
      <c r="C3613" s="6" t="s">
        <v>6</v>
      </c>
      <c r="D3613" s="6" t="s">
        <v>7784</v>
      </c>
      <c r="E3613" s="8" t="s">
        <v>59</v>
      </c>
      <c r="F3613" s="8">
        <v>0</v>
      </c>
      <c r="G3613" s="8">
        <v>3</v>
      </c>
      <c r="H3613" s="6" t="s">
        <v>344</v>
      </c>
      <c r="I3613" s="184" t="s">
        <v>11392</v>
      </c>
      <c r="J3613" s="184" t="s">
        <v>11392</v>
      </c>
      <c r="K3613" s="184" t="s">
        <v>11391</v>
      </c>
      <c r="L3613" s="8">
        <v>14</v>
      </c>
      <c r="M3613" s="116"/>
      <c r="P36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&lt;tr&gt;&lt;td&gt;63502-1500&lt;/td&gt;&lt;td&gt;Temporary traffic control, warning light type A&lt;/td&gt;&lt;td&gt;Each&lt;/td&gt;&lt;td&gt;TEMPORARY TRAFFIC CONTROL, WARNING LIGHT TYPE A&lt;/td&gt;&lt;td&gt;EACH&lt;/td&gt;&lt;td&gt;0&lt;/td&gt;&lt;td&gt;3&lt;/td&gt;&lt;td&gt;N&lt;/td&gt;&lt;td&gt; &lt;/td&gt;&lt;td&gt;&lt;/td&gt;&lt;/tr&gt;</v>
      </c>
      <c r="Q3613" s="106" t="str">
        <f>IF(PayItems[[#This Row],[Date Added / Modified]]&gt;0,TEXT(PayItems[[#This Row],[Date Added / Modified]],"m/d/yyy"),"")</f>
        <v/>
      </c>
    </row>
    <row r="3614" spans="1:17" x14ac:dyDescent="0.3">
      <c r="A3614" s="6" t="s">
        <v>7785</v>
      </c>
      <c r="B3614" s="6" t="s">
        <v>7786</v>
      </c>
      <c r="C3614" s="6" t="s">
        <v>6</v>
      </c>
      <c r="D3614" s="6" t="s">
        <v>7787</v>
      </c>
      <c r="E3614" s="8" t="s">
        <v>59</v>
      </c>
      <c r="F3614" s="8">
        <v>0</v>
      </c>
      <c r="G3614" s="8">
        <v>3</v>
      </c>
      <c r="H3614" s="6" t="s">
        <v>344</v>
      </c>
      <c r="I3614" s="184" t="s">
        <v>11392</v>
      </c>
      <c r="J3614" s="184" t="s">
        <v>11392</v>
      </c>
      <c r="K3614" s="184" t="s">
        <v>11391</v>
      </c>
      <c r="L3614" s="8">
        <v>14</v>
      </c>
      <c r="M3614" s="116"/>
      <c r="P36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&lt;tr&gt;&lt;td&gt;63502-1600&lt;/td&gt;&lt;td&gt;Temporary traffic control, warning light type B&lt;/td&gt;&lt;td&gt;Each&lt;/td&gt;&lt;td&gt;TEMPORARY TRAFFIC CONTROL, WARNING LIGHT TYPE B&lt;/td&gt;&lt;td&gt;EACH&lt;/td&gt;&lt;td&gt;0&lt;/td&gt;&lt;td&gt;3&lt;/td&gt;&lt;td&gt;N&lt;/td&gt;&lt;td&gt; &lt;/td&gt;&lt;td&gt;&lt;/td&gt;&lt;/tr&gt;</v>
      </c>
      <c r="Q3614" s="106" t="str">
        <f>IF(PayItems[[#This Row],[Date Added / Modified]]&gt;0,TEXT(PayItems[[#This Row],[Date Added / Modified]],"m/d/yyy"),"")</f>
        <v/>
      </c>
    </row>
    <row r="3615" spans="1:17" x14ac:dyDescent="0.3">
      <c r="A3615" s="6" t="s">
        <v>7788</v>
      </c>
      <c r="B3615" s="6" t="s">
        <v>7789</v>
      </c>
      <c r="C3615" s="6" t="s">
        <v>6</v>
      </c>
      <c r="D3615" s="6" t="s">
        <v>7790</v>
      </c>
      <c r="E3615" s="8" t="s">
        <v>59</v>
      </c>
      <c r="F3615" s="8">
        <v>0</v>
      </c>
      <c r="G3615" s="8">
        <v>3</v>
      </c>
      <c r="H3615" s="6" t="s">
        <v>344</v>
      </c>
      <c r="I3615" s="184" t="s">
        <v>11392</v>
      </c>
      <c r="J3615" s="184" t="s">
        <v>11392</v>
      </c>
      <c r="K3615" s="184" t="s">
        <v>11391</v>
      </c>
      <c r="L3615" s="8">
        <v>14</v>
      </c>
      <c r="M3615" s="116"/>
      <c r="P36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&lt;tr&gt;&lt;td&gt;63502-1700&lt;/td&gt;&lt;td&gt;Temporary traffic control, warning light type C&lt;/td&gt;&lt;td&gt;Each&lt;/td&gt;&lt;td&gt;TEMPORARY TRAFFIC CONTROL, WARNING LIGHT TYPE C&lt;/td&gt;&lt;td&gt;EACH&lt;/td&gt;&lt;td&gt;0&lt;/td&gt;&lt;td&gt;3&lt;/td&gt;&lt;td&gt;N&lt;/td&gt;&lt;td&gt; &lt;/td&gt;&lt;td&gt;&lt;/td&gt;&lt;/tr&gt;</v>
      </c>
      <c r="Q3615" s="106" t="str">
        <f>IF(PayItems[[#This Row],[Date Added / Modified]]&gt;0,TEXT(PayItems[[#This Row],[Date Added / Modified]],"m/d/yyy"),"")</f>
        <v/>
      </c>
    </row>
    <row r="3616" spans="1:17" x14ac:dyDescent="0.3">
      <c r="A3616" s="6" t="s">
        <v>7791</v>
      </c>
      <c r="B3616" s="6" t="s">
        <v>7792</v>
      </c>
      <c r="C3616" s="6" t="s">
        <v>6</v>
      </c>
      <c r="D3616" s="6" t="s">
        <v>7793</v>
      </c>
      <c r="E3616" s="8" t="s">
        <v>59</v>
      </c>
      <c r="F3616" s="8">
        <v>0</v>
      </c>
      <c r="G3616" s="8">
        <v>3</v>
      </c>
      <c r="H3616" s="6" t="s">
        <v>344</v>
      </c>
      <c r="I3616" s="184" t="s">
        <v>11392</v>
      </c>
      <c r="J3616" s="184" t="s">
        <v>11392</v>
      </c>
      <c r="K3616" s="184" t="s">
        <v>11391</v>
      </c>
      <c r="L3616" s="8">
        <v>14</v>
      </c>
      <c r="M3616" s="116"/>
      <c r="P36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&lt;tr&gt;&lt;td&gt;63502-1800&lt;/td&gt;&lt;td&gt;Temporary traffic control, warning light type D&lt;/td&gt;&lt;td&gt;Each&lt;/td&gt;&lt;td&gt;TEMPORARY TRAFFIC CONTROL, WARNING LIGHT TYPE D&lt;/td&gt;&lt;td&gt;EACH&lt;/td&gt;&lt;td&gt;0&lt;/td&gt;&lt;td&gt;3&lt;/td&gt;&lt;td&gt;N&lt;/td&gt;&lt;td&gt; &lt;/td&gt;&lt;td&gt;&lt;/td&gt;&lt;/tr&gt;</v>
      </c>
      <c r="Q3616" s="106" t="str">
        <f>IF(PayItems[[#This Row],[Date Added / Modified]]&gt;0,TEXT(PayItems[[#This Row],[Date Added / Modified]],"m/d/yyy"),"")</f>
        <v/>
      </c>
    </row>
    <row r="3617" spans="1:17" x14ac:dyDescent="0.3">
      <c r="A3617" s="6" t="s">
        <v>7794</v>
      </c>
      <c r="B3617" s="6" t="s">
        <v>7795</v>
      </c>
      <c r="C3617" s="6" t="s">
        <v>6</v>
      </c>
      <c r="D3617" s="6" t="s">
        <v>7796</v>
      </c>
      <c r="E3617" s="8" t="s">
        <v>59</v>
      </c>
      <c r="F3617" s="8">
        <v>0</v>
      </c>
      <c r="G3617" s="8">
        <v>3</v>
      </c>
      <c r="H3617" s="6" t="s">
        <v>344</v>
      </c>
      <c r="I3617" s="184" t="s">
        <v>11392</v>
      </c>
      <c r="J3617" s="184" t="s">
        <v>11392</v>
      </c>
      <c r="K3617" s="184" t="s">
        <v>11391</v>
      </c>
      <c r="L3617" s="8">
        <v>14</v>
      </c>
      <c r="M3617" s="116"/>
      <c r="P36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&lt;tr&gt;&lt;td&gt;63502-1900&lt;/td&gt;&lt;td&gt;Temporary traffic control, shadow vehicle&lt;/td&gt;&lt;td&gt;Each&lt;/td&gt;&lt;td&gt;TEMPORARY TRAFFIC CONTROL, SHADOW VEHICLE&lt;/td&gt;&lt;td&gt;EACH&lt;/td&gt;&lt;td&gt;0&lt;/td&gt;&lt;td&gt;3&lt;/td&gt;&lt;td&gt;N&lt;/td&gt;&lt;td&gt; &lt;/td&gt;&lt;td&gt;&lt;/td&gt;&lt;/tr&gt;</v>
      </c>
      <c r="Q3617" s="106" t="str">
        <f>IF(PayItems[[#This Row],[Date Added / Modified]]&gt;0,TEXT(PayItems[[#This Row],[Date Added / Modified]],"m/d/yyy"),"")</f>
        <v/>
      </c>
    </row>
    <row r="3618" spans="1:17" x14ac:dyDescent="0.3">
      <c r="A3618" s="6" t="s">
        <v>7797</v>
      </c>
      <c r="B3618" s="6" t="s">
        <v>7798</v>
      </c>
      <c r="C3618" s="6" t="s">
        <v>6</v>
      </c>
      <c r="D3618" s="6" t="s">
        <v>7799</v>
      </c>
      <c r="E3618" s="8" t="s">
        <v>59</v>
      </c>
      <c r="F3618" s="8">
        <v>0</v>
      </c>
      <c r="G3618" s="8">
        <v>3</v>
      </c>
      <c r="H3618" s="6" t="s">
        <v>344</v>
      </c>
      <c r="I3618" s="184" t="s">
        <v>11392</v>
      </c>
      <c r="J3618" s="184" t="s">
        <v>11392</v>
      </c>
      <c r="K3618" s="184" t="s">
        <v>11391</v>
      </c>
      <c r="L3618" s="8">
        <v>14</v>
      </c>
      <c r="M3618" s="116"/>
      <c r="P36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&lt;tr&gt;&lt;td&gt;63502-2000&lt;/td&gt;&lt;td&gt;Temporary traffic control, portable changeable message sign&lt;/td&gt;&lt;td&gt;Each&lt;/td&gt;&lt;td&gt;TEMPORARY TRAFFIC CONTROL, PORTABLE CHANGEABLE MESSAGE SIGN&lt;/td&gt;&lt;td&gt;EACH&lt;/td&gt;&lt;td&gt;0&lt;/td&gt;&lt;td&gt;3&lt;/td&gt;&lt;td&gt;N&lt;/td&gt;&lt;td&gt; &lt;/td&gt;&lt;td&gt;&lt;/td&gt;&lt;/tr&gt;</v>
      </c>
      <c r="Q3618" s="106" t="str">
        <f>IF(PayItems[[#This Row],[Date Added / Modified]]&gt;0,TEXT(PayItems[[#This Row],[Date Added / Modified]],"m/d/yyy"),"")</f>
        <v/>
      </c>
    </row>
    <row r="3619" spans="1:17" x14ac:dyDescent="0.3">
      <c r="A3619" s="168" t="s">
        <v>11203</v>
      </c>
      <c r="B3619" s="168" t="s">
        <v>11204</v>
      </c>
      <c r="C3619" s="168" t="s">
        <v>6</v>
      </c>
      <c r="D3619" s="168" t="s">
        <v>11205</v>
      </c>
      <c r="E3619" s="170" t="s">
        <v>59</v>
      </c>
      <c r="F3619" s="170">
        <v>0</v>
      </c>
      <c r="G3619" s="170">
        <v>3</v>
      </c>
      <c r="H3619" s="168" t="s">
        <v>344</v>
      </c>
      <c r="I3619" s="184" t="s">
        <v>11392</v>
      </c>
      <c r="J3619" s="184" t="s">
        <v>11392</v>
      </c>
      <c r="K3619" s="184" t="s">
        <v>11391</v>
      </c>
      <c r="L3619" s="170">
        <v>14</v>
      </c>
      <c r="M3619" s="116">
        <v>43899</v>
      </c>
      <c r="N3619" s="168" t="s">
        <v>9962</v>
      </c>
      <c r="O3619" s="168"/>
      <c r="P361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&lt;tr&gt;&lt;td&gt;63502-2050&lt;/td&gt;&lt;td&gt;Temporary traffic control, speed feedback sign&lt;/td&gt;&lt;td&gt;Each&lt;/td&gt;&lt;td&gt;TEMPORARY TRAFFIC CONTROL, SPEED FEEDBACK SIGN&lt;/td&gt;&lt;td&gt;EACH&lt;/td&gt;&lt;td&gt;0&lt;/td&gt;&lt;td&gt;3&lt;/td&gt;&lt;td&gt;N&lt;/td&gt;&lt;td&gt;3/9/2020&lt;/td&gt;&lt;td&gt;&lt;/td&gt;&lt;/tr&gt;</v>
      </c>
      <c r="Q3619" s="169" t="str">
        <f>IF(PayItems[[#This Row],[Date Added / Modified]]&gt;0,TEXT(PayItems[[#This Row],[Date Added / Modified]],"m/d/yyy"),"")</f>
        <v>3/9/2020</v>
      </c>
    </row>
    <row r="3620" spans="1:17" x14ac:dyDescent="0.3">
      <c r="A3620" s="6" t="s">
        <v>7800</v>
      </c>
      <c r="B3620" s="8" t="s">
        <v>7801</v>
      </c>
      <c r="C3620" s="6" t="s">
        <v>6</v>
      </c>
      <c r="D3620" s="8" t="s">
        <v>7802</v>
      </c>
      <c r="E3620" s="8" t="s">
        <v>59</v>
      </c>
      <c r="F3620" s="8">
        <v>0</v>
      </c>
      <c r="G3620" s="8">
        <v>3</v>
      </c>
      <c r="H3620" s="6" t="s">
        <v>344</v>
      </c>
      <c r="I3620" s="184" t="s">
        <v>11392</v>
      </c>
      <c r="J3620" s="184" t="s">
        <v>11392</v>
      </c>
      <c r="K3620" s="184" t="s">
        <v>11391</v>
      </c>
      <c r="L3620" s="8">
        <v>14</v>
      </c>
      <c r="M3620" s="116"/>
      <c r="P36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&lt;tr&gt;&lt;td&gt;63502-2100&lt;/td&gt;&lt;td&gt;Temporary traffic control, crash cushion&lt;/td&gt;&lt;td&gt;Each&lt;/td&gt;&lt;td&gt;TEMPORARY TRAFFIC CONTROL, CRASH CUSHION&lt;/td&gt;&lt;td&gt;EACH&lt;/td&gt;&lt;td&gt;0&lt;/td&gt;&lt;td&gt;3&lt;/td&gt;&lt;td&gt;N&lt;/td&gt;&lt;td&gt; &lt;/td&gt;&lt;td&gt;&lt;/td&gt;&lt;/tr&gt;</v>
      </c>
      <c r="Q3620" s="106" t="str">
        <f>IF(PayItems[[#This Row],[Date Added / Modified]]&gt;0,TEXT(PayItems[[#This Row],[Date Added / Modified]],"m/d/yyy"),"")</f>
        <v/>
      </c>
    </row>
    <row r="3621" spans="1:17" x14ac:dyDescent="0.3">
      <c r="A3621" s="6" t="s">
        <v>7803</v>
      </c>
      <c r="B3621" s="6" t="s">
        <v>7804</v>
      </c>
      <c r="C3621" s="6" t="s">
        <v>6</v>
      </c>
      <c r="D3621" s="6" t="s">
        <v>7805</v>
      </c>
      <c r="E3621" s="8" t="s">
        <v>59</v>
      </c>
      <c r="F3621" s="8">
        <v>0</v>
      </c>
      <c r="G3621" s="8">
        <v>3</v>
      </c>
      <c r="H3621" s="6" t="s">
        <v>344</v>
      </c>
      <c r="I3621" s="184" t="s">
        <v>11392</v>
      </c>
      <c r="J3621" s="184" t="s">
        <v>11392</v>
      </c>
      <c r="K3621" s="184" t="s">
        <v>11391</v>
      </c>
      <c r="L3621" s="8">
        <v>14</v>
      </c>
      <c r="M3621" s="116"/>
      <c r="P36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&lt;tr&gt;&lt;td&gt;63502-2600&lt;/td&gt;&lt;td&gt;Temporary traffic control, moving temporary crash cushion&lt;/td&gt;&lt;td&gt;Each&lt;/td&gt;&lt;td&gt;TEMPORARY TRAFFIC CONTROL, MOVING TEMPORARY CRASH CUSHION&lt;/td&gt;&lt;td&gt;EACH&lt;/td&gt;&lt;td&gt;0&lt;/td&gt;&lt;td&gt;3&lt;/td&gt;&lt;td&gt;N&lt;/td&gt;&lt;td&gt; &lt;/td&gt;&lt;td&gt;&lt;/td&gt;&lt;/tr&gt;</v>
      </c>
      <c r="Q3621" s="106" t="str">
        <f>IF(PayItems[[#This Row],[Date Added / Modified]]&gt;0,TEXT(PayItems[[#This Row],[Date Added / Modified]],"m/d/yyy"),"")</f>
        <v/>
      </c>
    </row>
    <row r="3622" spans="1:17" x14ac:dyDescent="0.3">
      <c r="A3622" s="6" t="s">
        <v>7806</v>
      </c>
      <c r="B3622" s="6" t="s">
        <v>7807</v>
      </c>
      <c r="C3622" s="6" t="s">
        <v>6</v>
      </c>
      <c r="D3622" s="6" t="s">
        <v>7808</v>
      </c>
      <c r="E3622" s="8" t="s">
        <v>59</v>
      </c>
      <c r="F3622" s="8">
        <v>0</v>
      </c>
      <c r="G3622" s="8">
        <v>3</v>
      </c>
      <c r="H3622" s="6" t="s">
        <v>344</v>
      </c>
      <c r="I3622" s="184" t="s">
        <v>11392</v>
      </c>
      <c r="J3622" s="184" t="s">
        <v>11392</v>
      </c>
      <c r="K3622" s="184" t="s">
        <v>11391</v>
      </c>
      <c r="L3622" s="8">
        <v>14</v>
      </c>
      <c r="M3622" s="116"/>
      <c r="P36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&lt;tr&gt;&lt;td&gt;63502-2700&lt;/td&gt;&lt;td&gt;Temporary traffic control, replacement cartridges for crash cushion&lt;/td&gt;&lt;td&gt;Each&lt;/td&gt;&lt;td&gt;TEMPORARY TRAFFIC CONTROL, REPLACEMENT CARTRIDGES FOR CRASH CUSHION&lt;/td&gt;&lt;td&gt;EACH&lt;/td&gt;&lt;td&gt;0&lt;/td&gt;&lt;td&gt;3&lt;/td&gt;&lt;td&gt;N&lt;/td&gt;&lt;td&gt; &lt;/td&gt;&lt;td&gt;&lt;/td&gt;&lt;/tr&gt;</v>
      </c>
      <c r="Q3622" s="106" t="str">
        <f>IF(PayItems[[#This Row],[Date Added / Modified]]&gt;0,TEXT(PayItems[[#This Row],[Date Added / Modified]],"m/d/yyy"),"")</f>
        <v/>
      </c>
    </row>
    <row r="3623" spans="1:17" x14ac:dyDescent="0.3">
      <c r="A3623" s="6" t="s">
        <v>7809</v>
      </c>
      <c r="B3623" s="6" t="s">
        <v>7810</v>
      </c>
      <c r="C3623" s="6" t="s">
        <v>6</v>
      </c>
      <c r="D3623" s="6" t="s">
        <v>7811</v>
      </c>
      <c r="E3623" s="8" t="s">
        <v>59</v>
      </c>
      <c r="F3623" s="8">
        <v>0</v>
      </c>
      <c r="G3623" s="8">
        <v>3</v>
      </c>
      <c r="H3623" s="6" t="s">
        <v>344</v>
      </c>
      <c r="I3623" s="184" t="s">
        <v>11392</v>
      </c>
      <c r="J3623" s="184" t="s">
        <v>11392</v>
      </c>
      <c r="K3623" s="184" t="s">
        <v>11391</v>
      </c>
      <c r="L3623" s="8">
        <v>14</v>
      </c>
      <c r="M3623" s="116"/>
      <c r="P36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&lt;tr&gt;&lt;td&gt;63502-2800&lt;/td&gt;&lt;td&gt;Temporary traffic control, replacement barrels for crash cushion&lt;/td&gt;&lt;td&gt;Each&lt;/td&gt;&lt;td&gt;TEMPORARY TRAFFIC CONTROL, REPLACEMENT BARRELS FOR CRASH CUSHION&lt;/td&gt;&lt;td&gt;EACH&lt;/td&gt;&lt;td&gt;0&lt;/td&gt;&lt;td&gt;3&lt;/td&gt;&lt;td&gt;N&lt;/td&gt;&lt;td&gt; &lt;/td&gt;&lt;td&gt;&lt;/td&gt;&lt;/tr&gt;</v>
      </c>
      <c r="Q3623" s="106" t="str">
        <f>IF(PayItems[[#This Row],[Date Added / Modified]]&gt;0,TEXT(PayItems[[#This Row],[Date Added / Modified]],"m/d/yyy"),"")</f>
        <v/>
      </c>
    </row>
    <row r="3624" spans="1:17" x14ac:dyDescent="0.3">
      <c r="A3624" s="6" t="s">
        <v>7812</v>
      </c>
      <c r="B3624" s="6" t="s">
        <v>7813</v>
      </c>
      <c r="C3624" s="6" t="s">
        <v>6</v>
      </c>
      <c r="D3624" s="6" t="s">
        <v>7814</v>
      </c>
      <c r="E3624" s="8" t="s">
        <v>59</v>
      </c>
      <c r="F3624" s="8">
        <v>0</v>
      </c>
      <c r="G3624" s="8">
        <v>3</v>
      </c>
      <c r="H3624" s="6" t="s">
        <v>344</v>
      </c>
      <c r="I3624" s="184" t="s">
        <v>11392</v>
      </c>
      <c r="J3624" s="184" t="s">
        <v>11392</v>
      </c>
      <c r="K3624" s="184" t="s">
        <v>11391</v>
      </c>
      <c r="L3624" s="8">
        <v>14</v>
      </c>
      <c r="M3624" s="116"/>
      <c r="P36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&lt;tr&gt;&lt;td&gt;63502-2900&lt;/td&gt;&lt;td&gt;Temporary traffic control, pavement markings, symbols, and letters&lt;/td&gt;&lt;td&gt;Each&lt;/td&gt;&lt;td&gt;TEMPORARY TRAFFIC CONTROL, PAVEMENT MARKINGS, SYMBOLS, AND LETTERS&lt;/td&gt;&lt;td&gt;EACH&lt;/td&gt;&lt;td&gt;0&lt;/td&gt;&lt;td&gt;3&lt;/td&gt;&lt;td&gt;N&lt;/td&gt;&lt;td&gt; &lt;/td&gt;&lt;td&gt;&lt;/td&gt;&lt;/tr&gt;</v>
      </c>
      <c r="Q3624" s="106" t="str">
        <f>IF(PayItems[[#This Row],[Date Added / Modified]]&gt;0,TEXT(PayItems[[#This Row],[Date Added / Modified]],"m/d/yyy"),"")</f>
        <v/>
      </c>
    </row>
    <row r="3625" spans="1:17" x14ac:dyDescent="0.3">
      <c r="A3625" s="6" t="s">
        <v>7815</v>
      </c>
      <c r="B3625" s="6" t="s">
        <v>7816</v>
      </c>
      <c r="C3625" s="6" t="s">
        <v>6</v>
      </c>
      <c r="D3625" s="6" t="s">
        <v>7817</v>
      </c>
      <c r="E3625" s="8" t="s">
        <v>59</v>
      </c>
      <c r="F3625" s="8">
        <v>0</v>
      </c>
      <c r="G3625" s="8">
        <v>3</v>
      </c>
      <c r="H3625" s="6" t="s">
        <v>344</v>
      </c>
      <c r="I3625" s="184" t="s">
        <v>11392</v>
      </c>
      <c r="J3625" s="184" t="s">
        <v>11392</v>
      </c>
      <c r="K3625" s="184" t="s">
        <v>11391</v>
      </c>
      <c r="L3625" s="8">
        <v>14</v>
      </c>
      <c r="M3625" s="116"/>
      <c r="P36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&lt;tr&gt;&lt;td&gt;63502-3000&lt;/td&gt;&lt;td&gt;Temporary traffic control, raised pavement marker&lt;/td&gt;&lt;td&gt;Each&lt;/td&gt;&lt;td&gt;TEMPORARY TRAFFIC CONTROL, RAISED PAVEMENT MARKER&lt;/td&gt;&lt;td&gt;EACH&lt;/td&gt;&lt;td&gt;0&lt;/td&gt;&lt;td&gt;3&lt;/td&gt;&lt;td&gt;N&lt;/td&gt;&lt;td&gt; &lt;/td&gt;&lt;td&gt;&lt;/td&gt;&lt;/tr&gt;</v>
      </c>
      <c r="Q3625" s="106" t="str">
        <f>IF(PayItems[[#This Row],[Date Added / Modified]]&gt;0,TEXT(PayItems[[#This Row],[Date Added / Modified]],"m/d/yyy"),"")</f>
        <v/>
      </c>
    </row>
    <row r="3626" spans="1:17" x14ac:dyDescent="0.3">
      <c r="A3626" s="6" t="s">
        <v>7818</v>
      </c>
      <c r="B3626" s="6" t="s">
        <v>7732</v>
      </c>
      <c r="C3626" s="6" t="s">
        <v>6</v>
      </c>
      <c r="D3626" s="6" t="s">
        <v>7733</v>
      </c>
      <c r="E3626" s="8" t="s">
        <v>59</v>
      </c>
      <c r="F3626" s="8">
        <v>0</v>
      </c>
      <c r="G3626" s="8">
        <v>3</v>
      </c>
      <c r="H3626" s="6" t="s">
        <v>344</v>
      </c>
      <c r="I3626" s="184" t="s">
        <v>11392</v>
      </c>
      <c r="J3626" s="184" t="s">
        <v>11392</v>
      </c>
      <c r="K3626" s="184" t="s">
        <v>11391</v>
      </c>
      <c r="L3626" s="8">
        <v>14</v>
      </c>
      <c r="M3626" s="116"/>
      <c r="P36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&lt;tr&gt;&lt;td&gt;63502-3100&lt;/td&gt;&lt;td&gt;Temporary traffic control, traffic signal system&lt;/td&gt;&lt;td&gt;Each&lt;/td&gt;&lt;td&gt;TEMPORARY TRAFFIC CONTROL, TRAFFIC SIGNAL SYSTEM&lt;/td&gt;&lt;td&gt;EACH&lt;/td&gt;&lt;td&gt;0&lt;/td&gt;&lt;td&gt;3&lt;/td&gt;&lt;td&gt;N&lt;/td&gt;&lt;td&gt; &lt;/td&gt;&lt;td&gt;&lt;/td&gt;&lt;/tr&gt;</v>
      </c>
      <c r="Q3626" s="106" t="str">
        <f>IF(PayItems[[#This Row],[Date Added / Modified]]&gt;0,TEXT(PayItems[[#This Row],[Date Added / Modified]],"m/d/yyy"),"")</f>
        <v/>
      </c>
    </row>
    <row r="3627" spans="1:17" x14ac:dyDescent="0.3">
      <c r="A3627" s="6" t="s">
        <v>7819</v>
      </c>
      <c r="B3627" s="6" t="s">
        <v>7820</v>
      </c>
      <c r="C3627" s="6" t="s">
        <v>6</v>
      </c>
      <c r="D3627" s="6" t="s">
        <v>7821</v>
      </c>
      <c r="E3627" s="8" t="s">
        <v>59</v>
      </c>
      <c r="F3627" s="8">
        <v>0</v>
      </c>
      <c r="G3627" s="8">
        <v>3</v>
      </c>
      <c r="H3627" s="6" t="s">
        <v>344</v>
      </c>
      <c r="I3627" s="184" t="s">
        <v>11392</v>
      </c>
      <c r="J3627" s="184" t="s">
        <v>11392</v>
      </c>
      <c r="K3627" s="184" t="s">
        <v>11391</v>
      </c>
      <c r="L3627" s="8">
        <v>14</v>
      </c>
      <c r="M3627" s="116"/>
      <c r="P36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&lt;tr&gt;&lt;td&gt;63502-3200&lt;/td&gt;&lt;td&gt;Temporary traffic control, relocating traffic signal system&lt;/td&gt;&lt;td&gt;Each&lt;/td&gt;&lt;td&gt;TEMPORARY TRAFFIC CONTROL, RELOCATING TRAFFIC SIGNAL SYSTEM&lt;/td&gt;&lt;td&gt;EACH&lt;/td&gt;&lt;td&gt;0&lt;/td&gt;&lt;td&gt;3&lt;/td&gt;&lt;td&gt;N&lt;/td&gt;&lt;td&gt; &lt;/td&gt;&lt;td&gt;&lt;/td&gt;&lt;/tr&gt;</v>
      </c>
      <c r="Q3627" s="106" t="str">
        <f>IF(PayItems[[#This Row],[Date Added / Modified]]&gt;0,TEXT(PayItems[[#This Row],[Date Added / Modified]],"m/d/yyy"),"")</f>
        <v/>
      </c>
    </row>
    <row r="3628" spans="1:17" x14ac:dyDescent="0.3">
      <c r="A3628" s="6" t="s">
        <v>7822</v>
      </c>
      <c r="B3628" s="6" t="s">
        <v>7823</v>
      </c>
      <c r="C3628" s="6" t="s">
        <v>6</v>
      </c>
      <c r="D3628" s="6" t="s">
        <v>7824</v>
      </c>
      <c r="E3628" s="8" t="s">
        <v>59</v>
      </c>
      <c r="F3628" s="8">
        <v>0</v>
      </c>
      <c r="G3628" s="8">
        <v>3</v>
      </c>
      <c r="H3628" s="6" t="s">
        <v>344</v>
      </c>
      <c r="I3628" s="184" t="s">
        <v>11392</v>
      </c>
      <c r="J3628" s="184" t="s">
        <v>11392</v>
      </c>
      <c r="K3628" s="184" t="s">
        <v>11391</v>
      </c>
      <c r="L3628" s="8">
        <v>14</v>
      </c>
      <c r="M3628" s="116"/>
      <c r="P36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&lt;tr&gt;&lt;td&gt;63502-3300&lt;/td&gt;&lt;td&gt;Temporary traffic control, portable rumble strip&lt;/td&gt;&lt;td&gt;Each&lt;/td&gt;&lt;td&gt;TEMPORARY TRAFFIC CONTROL, PORTABLE RUMBLE STRIP&lt;/td&gt;&lt;td&gt;EACH&lt;/td&gt;&lt;td&gt;0&lt;/td&gt;&lt;td&gt;3&lt;/td&gt;&lt;td&gt;N&lt;/td&gt;&lt;td&gt; &lt;/td&gt;&lt;td&gt;&lt;/td&gt;&lt;/tr&gt;</v>
      </c>
      <c r="Q3628" s="106" t="str">
        <f>IF(PayItems[[#This Row],[Date Added / Modified]]&gt;0,TEXT(PayItems[[#This Row],[Date Added / Modified]],"m/d/yyy"),"")</f>
        <v/>
      </c>
    </row>
    <row r="3629" spans="1:17" x14ac:dyDescent="0.3">
      <c r="A3629" s="6" t="s">
        <v>7825</v>
      </c>
      <c r="B3629" s="6" t="s">
        <v>7826</v>
      </c>
      <c r="C3629" s="6" t="s">
        <v>6</v>
      </c>
      <c r="D3629" s="6" t="s">
        <v>7827</v>
      </c>
      <c r="E3629" s="8" t="s">
        <v>59</v>
      </c>
      <c r="F3629" s="8">
        <v>0</v>
      </c>
      <c r="G3629" s="8">
        <v>3</v>
      </c>
      <c r="H3629" s="6" t="s">
        <v>344</v>
      </c>
      <c r="I3629" s="184" t="s">
        <v>11392</v>
      </c>
      <c r="J3629" s="184" t="s">
        <v>11392</v>
      </c>
      <c r="K3629" s="184" t="s">
        <v>11391</v>
      </c>
      <c r="L3629" s="8">
        <v>14</v>
      </c>
      <c r="M3629" s="116"/>
      <c r="P36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&lt;tr&gt;&lt;td&gt;63502-3400&lt;/td&gt;&lt;td&gt;Temporary traffic control, opposing traffic lane divider&lt;/td&gt;&lt;td&gt;Each&lt;/td&gt;&lt;td&gt;TEMPORARY TRAFFIC CONTROL, OPPOSING TRAFFIC LANE DIVIDER&lt;/td&gt;&lt;td&gt;EACH&lt;/td&gt;&lt;td&gt;0&lt;/td&gt;&lt;td&gt;3&lt;/td&gt;&lt;td&gt;N&lt;/td&gt;&lt;td&gt; &lt;/td&gt;&lt;td&gt;&lt;/td&gt;&lt;/tr&gt;</v>
      </c>
      <c r="Q3629" s="106" t="str">
        <f>IF(PayItems[[#This Row],[Date Added / Modified]]&gt;0,TEXT(PayItems[[#This Row],[Date Added / Modified]],"m/d/yyy"),"")</f>
        <v/>
      </c>
    </row>
    <row r="3630" spans="1:17" x14ac:dyDescent="0.3">
      <c r="A3630" s="6" t="s">
        <v>7828</v>
      </c>
      <c r="B3630" s="6" t="s">
        <v>7829</v>
      </c>
      <c r="C3630" s="6" t="s">
        <v>6</v>
      </c>
      <c r="D3630" s="6" t="s">
        <v>7830</v>
      </c>
      <c r="E3630" s="8" t="s">
        <v>59</v>
      </c>
      <c r="F3630" s="8">
        <v>0</v>
      </c>
      <c r="G3630" s="8">
        <v>3</v>
      </c>
      <c r="H3630" s="6" t="s">
        <v>344</v>
      </c>
      <c r="I3630" s="184" t="s">
        <v>11392</v>
      </c>
      <c r="J3630" s="184" t="s">
        <v>11392</v>
      </c>
      <c r="K3630" s="184" t="s">
        <v>11391</v>
      </c>
      <c r="L3630" s="8">
        <v>14</v>
      </c>
      <c r="M3630" s="116"/>
      <c r="P36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&lt;tr&gt;&lt;td&gt;63502-3500&lt;/td&gt;&lt;td&gt;Temporary traffic control, vehicle positioning guide&lt;/td&gt;&lt;td&gt;Each&lt;/td&gt;&lt;td&gt;TEMPORARY TRAFFIC CONTROL, VEHICLE POSITIONING GUIDE&lt;/td&gt;&lt;td&gt;EACH&lt;/td&gt;&lt;td&gt;0&lt;/td&gt;&lt;td&gt;3&lt;/td&gt;&lt;td&gt;N&lt;/td&gt;&lt;td&gt; &lt;/td&gt;&lt;td&gt;&lt;/td&gt;&lt;/tr&gt;</v>
      </c>
      <c r="Q3630" s="106" t="str">
        <f>IF(PayItems[[#This Row],[Date Added / Modified]]&gt;0,TEXT(PayItems[[#This Row],[Date Added / Modified]],"m/d/yyy"),"")</f>
        <v/>
      </c>
    </row>
    <row r="3631" spans="1:17" x14ac:dyDescent="0.3">
      <c r="A3631" s="6" t="s">
        <v>7831</v>
      </c>
      <c r="B3631" s="8" t="s">
        <v>9953</v>
      </c>
      <c r="C3631" s="6" t="s">
        <v>6</v>
      </c>
      <c r="D3631" s="8" t="s">
        <v>9954</v>
      </c>
      <c r="E3631" s="8" t="s">
        <v>59</v>
      </c>
      <c r="F3631" s="8">
        <v>0</v>
      </c>
      <c r="G3631" s="8">
        <v>3</v>
      </c>
      <c r="H3631" s="6" t="s">
        <v>344</v>
      </c>
      <c r="I3631" s="184" t="s">
        <v>11392</v>
      </c>
      <c r="J3631" s="184" t="s">
        <v>11392</v>
      </c>
      <c r="K3631" s="184" t="s">
        <v>11391</v>
      </c>
      <c r="L3631" s="8">
        <v>14</v>
      </c>
      <c r="M3631" s="116"/>
      <c r="P36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&lt;tr&gt;&lt;td&gt;63502-3700&lt;/td&gt;&lt;td&gt;Temporary traffic control, snow pole&lt;/td&gt;&lt;td&gt;Each&lt;/td&gt;&lt;td&gt;TEMPORARY TRAFFIC CONTROL, SNOW POLE&lt;/td&gt;&lt;td&gt;EACH&lt;/td&gt;&lt;td&gt;0&lt;/td&gt;&lt;td&gt;3&lt;/td&gt;&lt;td&gt;N&lt;/td&gt;&lt;td&gt; &lt;/td&gt;&lt;td&gt;&lt;/td&gt;&lt;/tr&gt;</v>
      </c>
      <c r="Q3631" s="106" t="str">
        <f>IF(PayItems[[#This Row],[Date Added / Modified]]&gt;0,TEXT(PayItems[[#This Row],[Date Added / Modified]],"m/d/yyy"),"")</f>
        <v/>
      </c>
    </row>
    <row r="3632" spans="1:17" x14ac:dyDescent="0.3">
      <c r="A3632" s="6" t="s">
        <v>7832</v>
      </c>
      <c r="B3632" s="8" t="s">
        <v>7833</v>
      </c>
      <c r="C3632" s="6" t="s">
        <v>6</v>
      </c>
      <c r="D3632" s="8" t="s">
        <v>7834</v>
      </c>
      <c r="E3632" s="8" t="s">
        <v>59</v>
      </c>
      <c r="F3632" s="8">
        <v>0</v>
      </c>
      <c r="G3632" s="8">
        <v>3</v>
      </c>
      <c r="H3632" s="6" t="s">
        <v>344</v>
      </c>
      <c r="I3632" s="184" t="s">
        <v>11392</v>
      </c>
      <c r="J3632" s="184" t="s">
        <v>11392</v>
      </c>
      <c r="K3632" s="184" t="s">
        <v>11391</v>
      </c>
      <c r="L3632" s="8">
        <v>14</v>
      </c>
      <c r="M3632" s="116"/>
      <c r="P36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&lt;tr&gt;&lt;td&gt;63502-3800&lt;/td&gt;&lt;td&gt;Temporary traffic control, towing&lt;/td&gt;&lt;td&gt;Each&lt;/td&gt;&lt;td&gt;TEMPORARY TRAFFIC CONTROL, TOWING&lt;/td&gt;&lt;td&gt;EACH&lt;/td&gt;&lt;td&gt;0&lt;/td&gt;&lt;td&gt;3&lt;/td&gt;&lt;td&gt;N&lt;/td&gt;&lt;td&gt; &lt;/td&gt;&lt;td&gt;&lt;/td&gt;&lt;/tr&gt;</v>
      </c>
      <c r="Q3632" s="106" t="str">
        <f>IF(PayItems[[#This Row],[Date Added / Modified]]&gt;0,TEXT(PayItems[[#This Row],[Date Added / Modified]],"m/d/yyy"),"")</f>
        <v/>
      </c>
    </row>
    <row r="3633" spans="1:17" x14ac:dyDescent="0.3">
      <c r="A3633" s="106" t="s">
        <v>10886</v>
      </c>
      <c r="B3633" s="45" t="s">
        <v>7863</v>
      </c>
      <c r="C3633" s="88" t="s">
        <v>6</v>
      </c>
      <c r="D3633" s="45" t="s">
        <v>7864</v>
      </c>
      <c r="E3633" s="104" t="s">
        <v>59</v>
      </c>
      <c r="F3633" s="104">
        <v>0</v>
      </c>
      <c r="G3633" s="104">
        <v>3</v>
      </c>
      <c r="H3633" s="88" t="s">
        <v>344</v>
      </c>
      <c r="I3633" s="184" t="s">
        <v>11392</v>
      </c>
      <c r="J3633" s="184" t="s">
        <v>11392</v>
      </c>
      <c r="K3633" s="184" t="s">
        <v>11391</v>
      </c>
      <c r="L3633" s="111">
        <v>14</v>
      </c>
      <c r="M3633" s="116">
        <v>42821</v>
      </c>
      <c r="N3633" s="106" t="s">
        <v>9977</v>
      </c>
      <c r="O3633" s="110"/>
      <c r="P3633"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&lt;tr&gt;&lt;td&gt;63502-3900&lt;/td&gt;&lt;td&gt;Temporary traffic control, construction sign&lt;/td&gt;&lt;td&gt;Each&lt;/td&gt;&lt;td&gt;TEMPORARY TRAFFIC CONTROL, CONSTRUCTION SIGN&lt;/td&gt;&lt;td&gt;EACH&lt;/td&gt;&lt;td&gt;0&lt;/td&gt;&lt;td&gt;3&lt;/td&gt;&lt;td&gt;N&lt;/td&gt;&lt;td&gt;3/27/2017&lt;/td&gt;&lt;td&gt;&lt;/td&gt;&lt;/tr&gt;</v>
      </c>
      <c r="Q3633" s="106" t="str">
        <f>IF(PayItems[[#This Row],[Date Added / Modified]]&gt;0,TEXT(PayItems[[#This Row],[Date Added / Modified]],"m/d/yyy"),"")</f>
        <v>3/27/2017</v>
      </c>
    </row>
    <row r="3634" spans="1:17" x14ac:dyDescent="0.3">
      <c r="A3634" s="6" t="s">
        <v>7835</v>
      </c>
      <c r="B3634" s="6" t="s">
        <v>7744</v>
      </c>
      <c r="C3634" s="6" t="s">
        <v>110</v>
      </c>
      <c r="D3634" s="6" t="s">
        <v>7745</v>
      </c>
      <c r="E3634" s="8" t="s">
        <v>63</v>
      </c>
      <c r="F3634" s="8">
        <v>0</v>
      </c>
      <c r="G3634" s="8">
        <v>3</v>
      </c>
      <c r="H3634" s="6" t="s">
        <v>344</v>
      </c>
      <c r="I3634" s="184" t="s">
        <v>11392</v>
      </c>
      <c r="J3634" s="184" t="s">
        <v>11392</v>
      </c>
      <c r="K3634" s="184" t="s">
        <v>11391</v>
      </c>
      <c r="L3634" s="8">
        <v>14</v>
      </c>
      <c r="M3634" s="116"/>
      <c r="P36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&lt;tr&gt;&lt;td&gt;63503-0100&lt;/td&gt;&lt;td&gt;Temporary traffic control, barricade type 1&lt;/td&gt;&lt;td&gt;m&lt;/td&gt;&lt;td&gt;TEMPORARY TRAFFIC CONTROL, BARRICADE TYPE 1&lt;/td&gt;&lt;td&gt;LNFT&lt;/td&gt;&lt;td&gt;0&lt;/td&gt;&lt;td&gt;3&lt;/td&gt;&lt;td&gt;N&lt;/td&gt;&lt;td&gt; &lt;/td&gt;&lt;td&gt;&lt;/td&gt;&lt;/tr&gt;</v>
      </c>
      <c r="Q3634" s="106" t="str">
        <f>IF(PayItems[[#This Row],[Date Added / Modified]]&gt;0,TEXT(PayItems[[#This Row],[Date Added / Modified]],"m/d/yyy"),"")</f>
        <v/>
      </c>
    </row>
    <row r="3635" spans="1:17" x14ac:dyDescent="0.3">
      <c r="A3635" s="6" t="s">
        <v>7836</v>
      </c>
      <c r="B3635" s="6" t="s">
        <v>7747</v>
      </c>
      <c r="C3635" s="6" t="s">
        <v>110</v>
      </c>
      <c r="D3635" s="6" t="s">
        <v>7748</v>
      </c>
      <c r="E3635" s="8" t="s">
        <v>63</v>
      </c>
      <c r="F3635" s="8">
        <v>0</v>
      </c>
      <c r="G3635" s="8">
        <v>3</v>
      </c>
      <c r="H3635" s="6" t="s">
        <v>344</v>
      </c>
      <c r="I3635" s="184" t="s">
        <v>11392</v>
      </c>
      <c r="J3635" s="184" t="s">
        <v>11392</v>
      </c>
      <c r="K3635" s="184" t="s">
        <v>11391</v>
      </c>
      <c r="L3635" s="8">
        <v>14</v>
      </c>
      <c r="M3635" s="116"/>
      <c r="P36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&lt;tr&gt;&lt;td&gt;63503-0200&lt;/td&gt;&lt;td&gt;Temporary traffic control, barricade type 2&lt;/td&gt;&lt;td&gt;m&lt;/td&gt;&lt;td&gt;TEMPORARY TRAFFIC CONTROL, BARRICADE TYPE 2&lt;/td&gt;&lt;td&gt;LNFT&lt;/td&gt;&lt;td&gt;0&lt;/td&gt;&lt;td&gt;3&lt;/td&gt;&lt;td&gt;N&lt;/td&gt;&lt;td&gt; &lt;/td&gt;&lt;td&gt;&lt;/td&gt;&lt;/tr&gt;</v>
      </c>
      <c r="Q3635" s="106" t="str">
        <f>IF(PayItems[[#This Row],[Date Added / Modified]]&gt;0,TEXT(PayItems[[#This Row],[Date Added / Modified]],"m/d/yyy"),"")</f>
        <v/>
      </c>
    </row>
    <row r="3636" spans="1:17" x14ac:dyDescent="0.3">
      <c r="A3636" s="6" t="s">
        <v>7837</v>
      </c>
      <c r="B3636" s="6" t="s">
        <v>7750</v>
      </c>
      <c r="C3636" s="6" t="s">
        <v>110</v>
      </c>
      <c r="D3636" s="6" t="s">
        <v>7751</v>
      </c>
      <c r="E3636" s="8" t="s">
        <v>63</v>
      </c>
      <c r="F3636" s="8">
        <v>0</v>
      </c>
      <c r="G3636" s="8">
        <v>3</v>
      </c>
      <c r="H3636" s="6" t="s">
        <v>344</v>
      </c>
      <c r="I3636" s="184" t="s">
        <v>11392</v>
      </c>
      <c r="J3636" s="184" t="s">
        <v>11392</v>
      </c>
      <c r="K3636" s="184" t="s">
        <v>11391</v>
      </c>
      <c r="L3636" s="8">
        <v>14</v>
      </c>
      <c r="M3636" s="116"/>
      <c r="P36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&lt;tr&gt;&lt;td&gt;63503-0300&lt;/td&gt;&lt;td&gt;Temporary traffic control, barricade type 3&lt;/td&gt;&lt;td&gt;m&lt;/td&gt;&lt;td&gt;TEMPORARY TRAFFIC CONTROL, BARRICADE TYPE 3&lt;/td&gt;&lt;td&gt;LNFT&lt;/td&gt;&lt;td&gt;0&lt;/td&gt;&lt;td&gt;3&lt;/td&gt;&lt;td&gt;N&lt;/td&gt;&lt;td&gt; &lt;/td&gt;&lt;td&gt;&lt;/td&gt;&lt;/tr&gt;</v>
      </c>
      <c r="Q3636" s="106" t="str">
        <f>IF(PayItems[[#This Row],[Date Added / Modified]]&gt;0,TEXT(PayItems[[#This Row],[Date Added / Modified]],"m/d/yyy"),"")</f>
        <v/>
      </c>
    </row>
    <row r="3637" spans="1:17" x14ac:dyDescent="0.3">
      <c r="A3637" s="106" t="s">
        <v>11142</v>
      </c>
      <c r="B3637" s="106" t="s">
        <v>11143</v>
      </c>
      <c r="C3637" s="106" t="s">
        <v>110</v>
      </c>
      <c r="D3637" s="106" t="s">
        <v>11144</v>
      </c>
      <c r="E3637" s="104" t="s">
        <v>63</v>
      </c>
      <c r="F3637" s="104">
        <v>0</v>
      </c>
      <c r="G3637" s="104">
        <v>3</v>
      </c>
      <c r="H3637" s="88" t="s">
        <v>344</v>
      </c>
      <c r="I3637" s="184" t="s">
        <v>11392</v>
      </c>
      <c r="J3637" s="184" t="s">
        <v>11392</v>
      </c>
      <c r="K3637" s="184" t="s">
        <v>11391</v>
      </c>
      <c r="L3637" s="104">
        <v>14</v>
      </c>
      <c r="M3637" s="116">
        <v>43748</v>
      </c>
      <c r="N3637" s="106" t="s">
        <v>9962</v>
      </c>
      <c r="O3637" s="143"/>
      <c r="P363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&lt;tr&gt;&lt;td&gt;63503-0380&lt;/td&gt;&lt;td&gt;Temporary traffic control, crowd control barricade&lt;/td&gt;&lt;td&gt;m&lt;/td&gt;&lt;td&gt;TEMPORARY TRAFFIC CONTROL, CROWD CONTROL BARRICADE&lt;/td&gt;&lt;td&gt;LNFT&lt;/td&gt;&lt;td&gt;0&lt;/td&gt;&lt;td&gt;3&lt;/td&gt;&lt;td&gt;N&lt;/td&gt;&lt;td&gt;10/10/2019&lt;/td&gt;&lt;td&gt;&lt;/td&gt;&lt;/tr&gt;</v>
      </c>
      <c r="Q3637" s="106" t="str">
        <f>IF(PayItems[[#This Row],[Date Added / Modified]]&gt;0,TEXT(PayItems[[#This Row],[Date Added / Modified]],"m/d/yyy"),"")</f>
        <v>10/10/2019</v>
      </c>
    </row>
    <row r="3638" spans="1:17" x14ac:dyDescent="0.3">
      <c r="A3638" s="6" t="s">
        <v>7838</v>
      </c>
      <c r="B3638" s="6" t="s">
        <v>7839</v>
      </c>
      <c r="C3638" s="6" t="s">
        <v>110</v>
      </c>
      <c r="D3638" s="6" t="s">
        <v>7840</v>
      </c>
      <c r="E3638" s="8" t="s">
        <v>63</v>
      </c>
      <c r="F3638" s="8">
        <v>0</v>
      </c>
      <c r="G3638" s="8">
        <v>3</v>
      </c>
      <c r="H3638" s="6" t="s">
        <v>344</v>
      </c>
      <c r="I3638" s="184" t="s">
        <v>11392</v>
      </c>
      <c r="J3638" s="184" t="s">
        <v>11392</v>
      </c>
      <c r="K3638" s="184" t="s">
        <v>11391</v>
      </c>
      <c r="L3638" s="8">
        <v>14</v>
      </c>
      <c r="M3638" s="116"/>
      <c r="P36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&lt;tr&gt;&lt;td&gt;63503-0400&lt;/td&gt;&lt;td&gt;Temporary traffic control, concrete barrier&lt;/td&gt;&lt;td&gt;m&lt;/td&gt;&lt;td&gt;TEMPORARY TRAFFIC CONTROL, CONCRETE BARRIER&lt;/td&gt;&lt;td&gt;LNFT&lt;/td&gt;&lt;td&gt;0&lt;/td&gt;&lt;td&gt;3&lt;/td&gt;&lt;td&gt;N&lt;/td&gt;&lt;td&gt; &lt;/td&gt;&lt;td&gt;&lt;/td&gt;&lt;/tr&gt;</v>
      </c>
      <c r="Q3638" s="106" t="str">
        <f>IF(PayItems[[#This Row],[Date Added / Modified]]&gt;0,TEXT(PayItems[[#This Row],[Date Added / Modified]],"m/d/yyy"),"")</f>
        <v/>
      </c>
    </row>
    <row r="3639" spans="1:17" x14ac:dyDescent="0.3">
      <c r="A3639" s="6" t="s">
        <v>7841</v>
      </c>
      <c r="B3639" s="6" t="s">
        <v>7842</v>
      </c>
      <c r="C3639" s="6" t="s">
        <v>110</v>
      </c>
      <c r="D3639" s="6" t="s">
        <v>7843</v>
      </c>
      <c r="E3639" s="8" t="s">
        <v>63</v>
      </c>
      <c r="F3639" s="8">
        <v>0</v>
      </c>
      <c r="G3639" s="8">
        <v>3</v>
      </c>
      <c r="H3639" s="6" t="s">
        <v>344</v>
      </c>
      <c r="I3639" s="184" t="s">
        <v>11392</v>
      </c>
      <c r="J3639" s="184" t="s">
        <v>11392</v>
      </c>
      <c r="K3639" s="184" t="s">
        <v>11391</v>
      </c>
      <c r="L3639" s="8">
        <v>14</v>
      </c>
      <c r="M3639" s="116"/>
      <c r="P36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&lt;tr&gt;&lt;td&gt;63503-0450&lt;/td&gt;&lt;td&gt;Temporary traffic control, water-filled barrier&lt;/td&gt;&lt;td&gt;m&lt;/td&gt;&lt;td&gt;TEMPORARY TRAFFIC CONTROL, WATER-FILLED BARRIER&lt;/td&gt;&lt;td&gt;LNFT&lt;/td&gt;&lt;td&gt;0&lt;/td&gt;&lt;td&gt;3&lt;/td&gt;&lt;td&gt;N&lt;/td&gt;&lt;td&gt; &lt;/td&gt;&lt;td&gt;&lt;/td&gt;&lt;/tr&gt;</v>
      </c>
      <c r="Q3639" s="106" t="str">
        <f>IF(PayItems[[#This Row],[Date Added / Modified]]&gt;0,TEXT(PayItems[[#This Row],[Date Added / Modified]],"m/d/yyy"),"")</f>
        <v/>
      </c>
    </row>
    <row r="3640" spans="1:17" x14ac:dyDescent="0.3">
      <c r="A3640" s="6" t="s">
        <v>7844</v>
      </c>
      <c r="B3640" s="6" t="s">
        <v>7845</v>
      </c>
      <c r="C3640" s="6" t="s">
        <v>110</v>
      </c>
      <c r="D3640" s="6" t="s">
        <v>7846</v>
      </c>
      <c r="E3640" s="8" t="s">
        <v>63</v>
      </c>
      <c r="F3640" s="8">
        <v>0</v>
      </c>
      <c r="G3640" s="8">
        <v>3</v>
      </c>
      <c r="H3640" s="6" t="s">
        <v>344</v>
      </c>
      <c r="I3640" s="184" t="s">
        <v>11392</v>
      </c>
      <c r="J3640" s="184" t="s">
        <v>11392</v>
      </c>
      <c r="K3640" s="184" t="s">
        <v>11391</v>
      </c>
      <c r="L3640" s="8">
        <v>14</v>
      </c>
      <c r="M3640" s="116"/>
      <c r="P36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&lt;tr&gt;&lt;td&gt;63503-0500&lt;/td&gt;&lt;td&gt;Temporary traffic control, moving concrete barrier&lt;/td&gt;&lt;td&gt;m&lt;/td&gt;&lt;td&gt;TEMPORARY TRAFFIC CONTROL, MOVING CONCRETE BARRIER&lt;/td&gt;&lt;td&gt;LNFT&lt;/td&gt;&lt;td&gt;0&lt;/td&gt;&lt;td&gt;3&lt;/td&gt;&lt;td&gt;N&lt;/td&gt;&lt;td&gt; &lt;/td&gt;&lt;td&gt;&lt;/td&gt;&lt;/tr&gt;</v>
      </c>
      <c r="Q3640" s="106" t="str">
        <f>IF(PayItems[[#This Row],[Date Added / Modified]]&gt;0,TEXT(PayItems[[#This Row],[Date Added / Modified]],"m/d/yyy"),"")</f>
        <v/>
      </c>
    </row>
    <row r="3641" spans="1:17" x14ac:dyDescent="0.3">
      <c r="A3641" s="6" t="s">
        <v>7847</v>
      </c>
      <c r="B3641" s="6" t="s">
        <v>7848</v>
      </c>
      <c r="C3641" s="6" t="s">
        <v>110</v>
      </c>
      <c r="D3641" s="6" t="s">
        <v>7849</v>
      </c>
      <c r="E3641" s="8" t="s">
        <v>63</v>
      </c>
      <c r="F3641" s="8">
        <v>0</v>
      </c>
      <c r="G3641" s="8">
        <v>3</v>
      </c>
      <c r="H3641" s="6" t="s">
        <v>344</v>
      </c>
      <c r="I3641" s="184" t="s">
        <v>11392</v>
      </c>
      <c r="J3641" s="184" t="s">
        <v>11392</v>
      </c>
      <c r="K3641" s="184" t="s">
        <v>11391</v>
      </c>
      <c r="L3641" s="8">
        <v>14</v>
      </c>
      <c r="M3641" s="116"/>
      <c r="P36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&lt;tr&gt;&lt;td&gt;63503-0550&lt;/td&gt;&lt;td&gt;Temporary traffic control, moving water-filled barrier&lt;/td&gt;&lt;td&gt;m&lt;/td&gt;&lt;td&gt;TEMPORARY TRAFFIC CONTROL, MOVING WATER-FILLED BARRIER&lt;/td&gt;&lt;td&gt;LNFT&lt;/td&gt;&lt;td&gt;0&lt;/td&gt;&lt;td&gt;3&lt;/td&gt;&lt;td&gt;N&lt;/td&gt;&lt;td&gt; &lt;/td&gt;&lt;td&gt;&lt;/td&gt;&lt;/tr&gt;</v>
      </c>
      <c r="Q3641" s="106" t="str">
        <f>IF(PayItems[[#This Row],[Date Added / Modified]]&gt;0,TEXT(PayItems[[#This Row],[Date Added / Modified]],"m/d/yyy"),"")</f>
        <v/>
      </c>
    </row>
    <row r="3642" spans="1:17" x14ac:dyDescent="0.3">
      <c r="A3642" s="6" t="s">
        <v>7850</v>
      </c>
      <c r="B3642" s="6" t="s">
        <v>7851</v>
      </c>
      <c r="C3642" s="6" t="s">
        <v>110</v>
      </c>
      <c r="D3642" s="6" t="s">
        <v>7852</v>
      </c>
      <c r="E3642" s="8" t="s">
        <v>63</v>
      </c>
      <c r="F3642" s="8">
        <v>0</v>
      </c>
      <c r="G3642" s="8">
        <v>3</v>
      </c>
      <c r="H3642" s="6" t="s">
        <v>344</v>
      </c>
      <c r="I3642" s="184" t="s">
        <v>11392</v>
      </c>
      <c r="J3642" s="184" t="s">
        <v>11392</v>
      </c>
      <c r="K3642" s="184" t="s">
        <v>11391</v>
      </c>
      <c r="L3642" s="8">
        <v>14</v>
      </c>
      <c r="M3642" s="116"/>
      <c r="P36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&lt;tr&gt;&lt;td&gt;63503-0700&lt;/td&gt;&lt;td&gt;Temporary traffic control, pavement markings&lt;/td&gt;&lt;td&gt;m&lt;/td&gt;&lt;td&gt;TEMPORARY TRAFFIC CONTROL, PAVEMENT MARKINGS&lt;/td&gt;&lt;td&gt;LNFT&lt;/td&gt;&lt;td&gt;0&lt;/td&gt;&lt;td&gt;3&lt;/td&gt;&lt;td&gt;N&lt;/td&gt;&lt;td&gt; &lt;/td&gt;&lt;td&gt;&lt;/td&gt;&lt;/tr&gt;</v>
      </c>
      <c r="Q3642" s="106" t="str">
        <f>IF(PayItems[[#This Row],[Date Added / Modified]]&gt;0,TEXT(PayItems[[#This Row],[Date Added / Modified]],"m/d/yyy"),"")</f>
        <v/>
      </c>
    </row>
    <row r="3643" spans="1:17" x14ac:dyDescent="0.3">
      <c r="A3643" s="6" t="s">
        <v>7853</v>
      </c>
      <c r="B3643" s="6" t="s">
        <v>7854</v>
      </c>
      <c r="C3643" s="6" t="s">
        <v>110</v>
      </c>
      <c r="D3643" s="6" t="s">
        <v>7855</v>
      </c>
      <c r="E3643" s="8" t="s">
        <v>63</v>
      </c>
      <c r="F3643" s="8">
        <v>0</v>
      </c>
      <c r="G3643" s="8">
        <v>3</v>
      </c>
      <c r="H3643" s="6" t="s">
        <v>344</v>
      </c>
      <c r="I3643" s="184" t="s">
        <v>11392</v>
      </c>
      <c r="J3643" s="184" t="s">
        <v>11392</v>
      </c>
      <c r="K3643" s="184" t="s">
        <v>11391</v>
      </c>
      <c r="L3643" s="8">
        <v>14</v>
      </c>
      <c r="M3643" s="116"/>
      <c r="P36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&lt;tr&gt;&lt;td&gt;63503-0800&lt;/td&gt;&lt;td&gt;Temporary traffic control, pavement marking removal&lt;/td&gt;&lt;td&gt;m&lt;/td&gt;&lt;td&gt;TEMPORARY TRAFFIC CONTROL, PAVEMENT MARKING REMOVAL&lt;/td&gt;&lt;td&gt;LNFT&lt;/td&gt;&lt;td&gt;0&lt;/td&gt;&lt;td&gt;3&lt;/td&gt;&lt;td&gt;N&lt;/td&gt;&lt;td&gt; &lt;/td&gt;&lt;td&gt;&lt;/td&gt;&lt;/tr&gt;</v>
      </c>
      <c r="Q3643" s="106" t="str">
        <f>IF(PayItems[[#This Row],[Date Added / Modified]]&gt;0,TEXT(PayItems[[#This Row],[Date Added / Modified]],"m/d/yyy"),"")</f>
        <v/>
      </c>
    </row>
    <row r="3644" spans="1:17" x14ac:dyDescent="0.3">
      <c r="A3644" s="6" t="s">
        <v>7856</v>
      </c>
      <c r="B3644" s="6" t="s">
        <v>7857</v>
      </c>
      <c r="C3644" s="6" t="s">
        <v>110</v>
      </c>
      <c r="D3644" s="6" t="s">
        <v>7858</v>
      </c>
      <c r="E3644" s="8" t="s">
        <v>63</v>
      </c>
      <c r="F3644" s="8">
        <v>0</v>
      </c>
      <c r="G3644" s="8">
        <v>3</v>
      </c>
      <c r="H3644" s="6" t="s">
        <v>344</v>
      </c>
      <c r="I3644" s="184" t="s">
        <v>11392</v>
      </c>
      <c r="J3644" s="184" t="s">
        <v>11392</v>
      </c>
      <c r="K3644" s="184" t="s">
        <v>11391</v>
      </c>
      <c r="L3644" s="8">
        <v>14</v>
      </c>
      <c r="M3644" s="116"/>
      <c r="P36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&lt;tr&gt;&lt;td&gt;63503-0900&lt;/td&gt;&lt;td&gt;Temporary traffic control, snow fence&lt;/td&gt;&lt;td&gt;m&lt;/td&gt;&lt;td&gt;TEMPORARY TRAFFIC CONTROL, SNOW FENCE&lt;/td&gt;&lt;td&gt;LNFT&lt;/td&gt;&lt;td&gt;0&lt;/td&gt;&lt;td&gt;3&lt;/td&gt;&lt;td&gt;N&lt;/td&gt;&lt;td&gt; &lt;/td&gt;&lt;td&gt;&lt;/td&gt;&lt;/tr&gt;</v>
      </c>
      <c r="Q3644" s="106" t="str">
        <f>IF(PayItems[[#This Row],[Date Added / Modified]]&gt;0,TEXT(PayItems[[#This Row],[Date Added / Modified]],"m/d/yyy"),"")</f>
        <v/>
      </c>
    </row>
    <row r="3645" spans="1:17" x14ac:dyDescent="0.3">
      <c r="A3645" s="6" t="s">
        <v>7859</v>
      </c>
      <c r="B3645" s="6" t="s">
        <v>7860</v>
      </c>
      <c r="C3645" s="6" t="s">
        <v>110</v>
      </c>
      <c r="D3645" s="6" t="s">
        <v>7861</v>
      </c>
      <c r="E3645" s="8" t="s">
        <v>63</v>
      </c>
      <c r="F3645" s="8">
        <v>0</v>
      </c>
      <c r="G3645" s="8">
        <v>3</v>
      </c>
      <c r="H3645" s="6" t="s">
        <v>344</v>
      </c>
      <c r="I3645" s="184" t="s">
        <v>11392</v>
      </c>
      <c r="J3645" s="184" t="s">
        <v>11392</v>
      </c>
      <c r="K3645" s="184" t="s">
        <v>11391</v>
      </c>
      <c r="L3645" s="8">
        <v>14</v>
      </c>
      <c r="M3645" s="116"/>
      <c r="P36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&lt;tr&gt;&lt;td&gt;63503-1000&lt;/td&gt;&lt;td&gt;Temporary traffic control, plastic fence&lt;/td&gt;&lt;td&gt;m&lt;/td&gt;&lt;td&gt;TEMPORARY TRAFFIC CONTROL, PLASTIC FENCE&lt;/td&gt;&lt;td&gt;LNFT&lt;/td&gt;&lt;td&gt;0&lt;/td&gt;&lt;td&gt;3&lt;/td&gt;&lt;td&gt;N&lt;/td&gt;&lt;td&gt; &lt;/td&gt;&lt;td&gt;&lt;/td&gt;&lt;/tr&gt;</v>
      </c>
      <c r="Q3645" s="106" t="str">
        <f>IF(PayItems[[#This Row],[Date Added / Modified]]&gt;0,TEXT(PayItems[[#This Row],[Date Added / Modified]],"m/d/yyy"),"")</f>
        <v/>
      </c>
    </row>
    <row r="3646" spans="1:17" x14ac:dyDescent="0.3">
      <c r="A3646" s="6" t="s">
        <v>7862</v>
      </c>
      <c r="B3646" s="6" t="s">
        <v>7863</v>
      </c>
      <c r="C3646" s="6" t="s">
        <v>109</v>
      </c>
      <c r="D3646" s="6" t="s">
        <v>7864</v>
      </c>
      <c r="E3646" s="8" t="s">
        <v>56</v>
      </c>
      <c r="F3646" s="8">
        <v>0</v>
      </c>
      <c r="G3646" s="8">
        <v>3</v>
      </c>
      <c r="H3646" s="6" t="s">
        <v>344</v>
      </c>
      <c r="I3646" s="184" t="s">
        <v>11392</v>
      </c>
      <c r="J3646" s="184" t="s">
        <v>11392</v>
      </c>
      <c r="K3646" s="184" t="s">
        <v>11391</v>
      </c>
      <c r="L3646" s="8">
        <v>14</v>
      </c>
      <c r="M3646" s="116"/>
      <c r="P36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&lt;tr&gt;&lt;td&gt;63504-1000&lt;/td&gt;&lt;td&gt;Temporary traffic control, construction sign&lt;/td&gt;&lt;td&gt;m2&lt;/td&gt;&lt;td&gt;TEMPORARY TRAFFIC CONTROL, CONSTRUCTION SIGN&lt;/td&gt;&lt;td&gt;SQFT&lt;/td&gt;&lt;td&gt;0&lt;/td&gt;&lt;td&gt;3&lt;/td&gt;&lt;td&gt;N&lt;/td&gt;&lt;td&gt; &lt;/td&gt;&lt;td&gt;&lt;/td&gt;&lt;/tr&gt;</v>
      </c>
      <c r="Q3646" s="106" t="str">
        <f>IF(PayItems[[#This Row],[Date Added / Modified]]&gt;0,TEXT(PayItems[[#This Row],[Date Added / Modified]],"m/d/yyy"),"")</f>
        <v/>
      </c>
    </row>
    <row r="3647" spans="1:17" x14ac:dyDescent="0.3">
      <c r="A3647" s="6" t="s">
        <v>7865</v>
      </c>
      <c r="B3647" s="6" t="s">
        <v>7866</v>
      </c>
      <c r="C3647" s="6" t="s">
        <v>109</v>
      </c>
      <c r="D3647" s="6" t="s">
        <v>7867</v>
      </c>
      <c r="E3647" s="8" t="s">
        <v>56</v>
      </c>
      <c r="F3647" s="8">
        <v>0</v>
      </c>
      <c r="G3647" s="8">
        <v>3</v>
      </c>
      <c r="H3647" s="6" t="s">
        <v>344</v>
      </c>
      <c r="I3647" s="184" t="s">
        <v>11392</v>
      </c>
      <c r="J3647" s="184" t="s">
        <v>11392</v>
      </c>
      <c r="K3647" s="184" t="s">
        <v>11391</v>
      </c>
      <c r="L3647" s="8">
        <v>14</v>
      </c>
      <c r="M3647" s="116"/>
      <c r="P36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&lt;tr&gt;&lt;td&gt;63504-2000&lt;/td&gt;&lt;td&gt;Temporary traffic control, pavement markings, symbols and letters&lt;/td&gt;&lt;td&gt;m2&lt;/td&gt;&lt;td&gt;TEMPORARY TRAFFIC CONTROL, PAVEMENT MARKINGS, SYMBOLS AND LETTERS&lt;/td&gt;&lt;td&gt;SQFT&lt;/td&gt;&lt;td&gt;0&lt;/td&gt;&lt;td&gt;3&lt;/td&gt;&lt;td&gt;N&lt;/td&gt;&lt;td&gt; &lt;/td&gt;&lt;td&gt;&lt;/td&gt;&lt;/tr&gt;</v>
      </c>
      <c r="Q3647" s="106" t="str">
        <f>IF(PayItems[[#This Row],[Date Added / Modified]]&gt;0,TEXT(PayItems[[#This Row],[Date Added / Modified]],"m/d/yyy"),"")</f>
        <v/>
      </c>
    </row>
    <row r="3648" spans="1:17" x14ac:dyDescent="0.3">
      <c r="A3648" s="6" t="s">
        <v>7868</v>
      </c>
      <c r="B3648" s="6" t="s">
        <v>7869</v>
      </c>
      <c r="C3648" s="6" t="s">
        <v>109</v>
      </c>
      <c r="D3648" s="6" t="s">
        <v>7870</v>
      </c>
      <c r="E3648" s="8" t="s">
        <v>56</v>
      </c>
      <c r="F3648" s="8">
        <v>0</v>
      </c>
      <c r="G3648" s="8">
        <v>3</v>
      </c>
      <c r="H3648" s="6" t="s">
        <v>344</v>
      </c>
      <c r="I3648" s="184" t="s">
        <v>11392</v>
      </c>
      <c r="J3648" s="184" t="s">
        <v>11392</v>
      </c>
      <c r="K3648" s="184" t="s">
        <v>11391</v>
      </c>
      <c r="L3648" s="8">
        <v>14</v>
      </c>
      <c r="M3648" s="116"/>
      <c r="P36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&lt;tr&gt;&lt;td&gt;63504-3000&lt;/td&gt;&lt;td&gt;Temporary traffic control, steel plates&lt;/td&gt;&lt;td&gt;m2&lt;/td&gt;&lt;td&gt;TEMPORARY TRAFFIC CONTROL, STEEL PLATES&lt;/td&gt;&lt;td&gt;SQFT&lt;/td&gt;&lt;td&gt;0&lt;/td&gt;&lt;td&gt;3&lt;/td&gt;&lt;td&gt;N&lt;/td&gt;&lt;td&gt; &lt;/td&gt;&lt;td&gt;&lt;/td&gt;&lt;/tr&gt;</v>
      </c>
      <c r="Q3648" s="106" t="str">
        <f>IF(PayItems[[#This Row],[Date Added / Modified]]&gt;0,TEXT(PayItems[[#This Row],[Date Added / Modified]],"m/d/yyy"),"")</f>
        <v/>
      </c>
    </row>
    <row r="3649" spans="1:17" x14ac:dyDescent="0.3">
      <c r="A3649" s="6" t="s">
        <v>7871</v>
      </c>
      <c r="B3649" s="6" t="s">
        <v>7851</v>
      </c>
      <c r="C3649" s="6" t="s">
        <v>5</v>
      </c>
      <c r="D3649" s="6" t="s">
        <v>7852</v>
      </c>
      <c r="E3649" s="8" t="s">
        <v>58</v>
      </c>
      <c r="F3649" s="8">
        <v>1</v>
      </c>
      <c r="G3649" s="8">
        <v>3</v>
      </c>
      <c r="H3649" s="6" t="s">
        <v>344</v>
      </c>
      <c r="I3649" s="184" t="s">
        <v>11392</v>
      </c>
      <c r="J3649" s="184" t="s">
        <v>11392</v>
      </c>
      <c r="K3649" s="184" t="s">
        <v>11391</v>
      </c>
      <c r="L3649" s="8">
        <v>14</v>
      </c>
      <c r="M3649" s="116"/>
      <c r="P36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&lt;tr&gt;&lt;td&gt;63505-1000&lt;/td&gt;&lt;td&gt;Temporary traffic control, pavement markings&lt;/td&gt;&lt;td&gt;km&lt;/td&gt;&lt;td&gt;TEMPORARY TRAFFIC CONTROL, PAVEMENT MARKINGS&lt;/td&gt;&lt;td&gt;MILE&lt;/td&gt;&lt;td&gt;1&lt;/td&gt;&lt;td&gt;3&lt;/td&gt;&lt;td&gt;N&lt;/td&gt;&lt;td&gt; &lt;/td&gt;&lt;td&gt;&lt;/td&gt;&lt;/tr&gt;</v>
      </c>
      <c r="Q3649" s="106" t="str">
        <f>IF(PayItems[[#This Row],[Date Added / Modified]]&gt;0,TEXT(PayItems[[#This Row],[Date Added / Modified]],"m/d/yyy"),"")</f>
        <v/>
      </c>
    </row>
    <row r="3650" spans="1:17" x14ac:dyDescent="0.3">
      <c r="A3650" s="6" t="s">
        <v>7872</v>
      </c>
      <c r="B3650" s="6" t="s">
        <v>7873</v>
      </c>
      <c r="C3650" s="6" t="s">
        <v>5</v>
      </c>
      <c r="D3650" s="6" t="s">
        <v>7874</v>
      </c>
      <c r="E3650" s="8" t="s">
        <v>58</v>
      </c>
      <c r="F3650" s="8">
        <v>1</v>
      </c>
      <c r="G3650" s="8">
        <v>3</v>
      </c>
      <c r="H3650" s="6" t="s">
        <v>344</v>
      </c>
      <c r="I3650" s="184" t="s">
        <v>11392</v>
      </c>
      <c r="J3650" s="184" t="s">
        <v>11392</v>
      </c>
      <c r="K3650" s="184" t="s">
        <v>11391</v>
      </c>
      <c r="L3650" s="8">
        <v>14</v>
      </c>
      <c r="M3650" s="116"/>
      <c r="P36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&lt;tr&gt;&lt;td&gt;63505-1500&lt;/td&gt;&lt;td&gt;Temporary traffic control, vehicle positioning guides&lt;/td&gt;&lt;td&gt;km&lt;/td&gt;&lt;td&gt;TEMPORARY TRAFFIC CONTROL, VEHICLE POSITIONING GUIDES&lt;/td&gt;&lt;td&gt;MILE&lt;/td&gt;&lt;td&gt;1&lt;/td&gt;&lt;td&gt;3&lt;/td&gt;&lt;td&gt;N&lt;/td&gt;&lt;td&gt; &lt;/td&gt;&lt;td&gt;&lt;/td&gt;&lt;/tr&gt;</v>
      </c>
      <c r="Q3650" s="106" t="str">
        <f>IF(PayItems[[#This Row],[Date Added / Modified]]&gt;0,TEXT(PayItems[[#This Row],[Date Added / Modified]],"m/d/yyy"),"")</f>
        <v/>
      </c>
    </row>
    <row r="3651" spans="1:17" x14ac:dyDescent="0.3">
      <c r="A3651" s="6" t="s">
        <v>7875</v>
      </c>
      <c r="B3651" s="8" t="s">
        <v>7876</v>
      </c>
      <c r="C3651" s="6" t="s">
        <v>107</v>
      </c>
      <c r="D3651" s="8" t="s">
        <v>7877</v>
      </c>
      <c r="E3651" s="8" t="s">
        <v>60</v>
      </c>
      <c r="F3651" s="8">
        <v>0</v>
      </c>
      <c r="G3651" s="8">
        <v>3</v>
      </c>
      <c r="H3651" s="6" t="s">
        <v>344</v>
      </c>
      <c r="I3651" s="184" t="s">
        <v>11392</v>
      </c>
      <c r="J3651" s="184" t="s">
        <v>11392</v>
      </c>
      <c r="K3651" s="184" t="s">
        <v>11391</v>
      </c>
      <c r="L3651" s="8">
        <v>14</v>
      </c>
      <c r="M3651" s="116"/>
      <c r="P36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&lt;tr&gt;&lt;td&gt;63506-0400&lt;/td&gt;&lt;td&gt;Temporary traffic control, police officer&lt;/td&gt;&lt;td&gt;Hour&lt;/td&gt;&lt;td&gt;TEMPORARY TRAFFIC CONTROL, POLICE OFFICER&lt;/td&gt;&lt;td&gt;HOUR&lt;/td&gt;&lt;td&gt;0&lt;/td&gt;&lt;td&gt;3&lt;/td&gt;&lt;td&gt;N&lt;/td&gt;&lt;td&gt; &lt;/td&gt;&lt;td&gt;&lt;/td&gt;&lt;/tr&gt;</v>
      </c>
      <c r="Q3651" s="106" t="str">
        <f>IF(PayItems[[#This Row],[Date Added / Modified]]&gt;0,TEXT(PayItems[[#This Row],[Date Added / Modified]],"m/d/yyy"),"")</f>
        <v/>
      </c>
    </row>
    <row r="3652" spans="1:17" x14ac:dyDescent="0.3">
      <c r="A3652" s="6" t="s">
        <v>7878</v>
      </c>
      <c r="B3652" s="6" t="s">
        <v>7879</v>
      </c>
      <c r="C3652" s="6" t="s">
        <v>107</v>
      </c>
      <c r="D3652" s="6" t="s">
        <v>7880</v>
      </c>
      <c r="E3652" s="8" t="s">
        <v>60</v>
      </c>
      <c r="F3652" s="8">
        <v>0</v>
      </c>
      <c r="G3652" s="8">
        <v>3</v>
      </c>
      <c r="H3652" s="6" t="s">
        <v>344</v>
      </c>
      <c r="I3652" s="184" t="s">
        <v>11392</v>
      </c>
      <c r="J3652" s="184" t="s">
        <v>11392</v>
      </c>
      <c r="K3652" s="184" t="s">
        <v>11391</v>
      </c>
      <c r="L3652" s="8">
        <v>14</v>
      </c>
      <c r="M3652" s="116"/>
      <c r="P36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&lt;tr&gt;&lt;td&gt;63506-0500&lt;/td&gt;&lt;td&gt;Temporary traffic control, flagger&lt;/td&gt;&lt;td&gt;Hour&lt;/td&gt;&lt;td&gt;TEMPORARY TRAFFIC CONTROL, FLAGGER&lt;/td&gt;&lt;td&gt;HOUR&lt;/td&gt;&lt;td&gt;0&lt;/td&gt;&lt;td&gt;3&lt;/td&gt;&lt;td&gt;N&lt;/td&gt;&lt;td&gt; &lt;/td&gt;&lt;td&gt;&lt;/td&gt;&lt;/tr&gt;</v>
      </c>
      <c r="Q3652" s="106" t="str">
        <f>IF(PayItems[[#This Row],[Date Added / Modified]]&gt;0,TEXT(PayItems[[#This Row],[Date Added / Modified]],"m/d/yyy"),"")</f>
        <v/>
      </c>
    </row>
    <row r="3653" spans="1:17" x14ac:dyDescent="0.3">
      <c r="A3653" s="6" t="s">
        <v>7881</v>
      </c>
      <c r="B3653" s="6" t="s">
        <v>7882</v>
      </c>
      <c r="C3653" s="6" t="s">
        <v>107</v>
      </c>
      <c r="D3653" s="6" t="s">
        <v>7883</v>
      </c>
      <c r="E3653" s="8" t="s">
        <v>60</v>
      </c>
      <c r="F3653" s="8">
        <v>0</v>
      </c>
      <c r="G3653" s="8">
        <v>3</v>
      </c>
      <c r="H3653" s="6" t="s">
        <v>344</v>
      </c>
      <c r="I3653" s="184" t="s">
        <v>11392</v>
      </c>
      <c r="J3653" s="184" t="s">
        <v>11392</v>
      </c>
      <c r="K3653" s="184" t="s">
        <v>11391</v>
      </c>
      <c r="L3653" s="8">
        <v>14</v>
      </c>
      <c r="M3653" s="116"/>
      <c r="P36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&lt;tr&gt;&lt;td&gt;63506-0600&lt;/td&gt;&lt;td&gt;Temporary traffic control, pilot car&lt;/td&gt;&lt;td&gt;Hour&lt;/td&gt;&lt;td&gt;TEMPORARY TRAFFIC CONTROL, PILOT CAR&lt;/td&gt;&lt;td&gt;HOUR&lt;/td&gt;&lt;td&gt;0&lt;/td&gt;&lt;td&gt;3&lt;/td&gt;&lt;td&gt;N&lt;/td&gt;&lt;td&gt; &lt;/td&gt;&lt;td&gt;&lt;/td&gt;&lt;/tr&gt;</v>
      </c>
      <c r="Q3653" s="106" t="str">
        <f>IF(PayItems[[#This Row],[Date Added / Modified]]&gt;0,TEXT(PayItems[[#This Row],[Date Added / Modified]],"m/d/yyy"),"")</f>
        <v/>
      </c>
    </row>
    <row r="3654" spans="1:17" x14ac:dyDescent="0.3">
      <c r="A3654" s="6" t="s">
        <v>7884</v>
      </c>
      <c r="B3654" s="6" t="s">
        <v>9409</v>
      </c>
      <c r="C3654" s="6" t="s">
        <v>107</v>
      </c>
      <c r="D3654" s="6" t="s">
        <v>9408</v>
      </c>
      <c r="E3654" s="8" t="s">
        <v>60</v>
      </c>
      <c r="F3654" s="8">
        <v>0</v>
      </c>
      <c r="G3654" s="8">
        <v>3</v>
      </c>
      <c r="H3654" s="6" t="s">
        <v>344</v>
      </c>
      <c r="I3654" s="184" t="s">
        <v>11392</v>
      </c>
      <c r="J3654" s="184" t="s">
        <v>11392</v>
      </c>
      <c r="K3654" s="184" t="s">
        <v>11391</v>
      </c>
      <c r="L3654" s="8">
        <v>14</v>
      </c>
      <c r="M3654" s="116"/>
      <c r="P36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&lt;tr&gt;&lt;td&gt;63506-0700&lt;/td&gt;&lt;td&gt;Temporary traffic control, traffic control supervisor&lt;/td&gt;&lt;td&gt;Hour&lt;/td&gt;&lt;td&gt;TEMPORARY TRAFFIC CONTROL, TRAFFIC CONTROL SUPERVISOR&lt;/td&gt;&lt;td&gt;HOUR&lt;/td&gt;&lt;td&gt;0&lt;/td&gt;&lt;td&gt;3&lt;/td&gt;&lt;td&gt;N&lt;/td&gt;&lt;td&gt; &lt;/td&gt;&lt;td&gt;&lt;/td&gt;&lt;/tr&gt;</v>
      </c>
      <c r="Q3654" s="106" t="str">
        <f>IF(PayItems[[#This Row],[Date Added / Modified]]&gt;0,TEXT(PayItems[[#This Row],[Date Added / Modified]],"m/d/yyy"),"")</f>
        <v/>
      </c>
    </row>
    <row r="3655" spans="1:17" x14ac:dyDescent="0.3">
      <c r="A3655" s="6" t="s">
        <v>7885</v>
      </c>
      <c r="B3655" s="6" t="s">
        <v>7798</v>
      </c>
      <c r="C3655" s="6" t="s">
        <v>107</v>
      </c>
      <c r="D3655" s="6" t="s">
        <v>7799</v>
      </c>
      <c r="E3655" s="8" t="s">
        <v>60</v>
      </c>
      <c r="F3655" s="8">
        <v>0</v>
      </c>
      <c r="G3655" s="8">
        <v>3</v>
      </c>
      <c r="H3655" s="6" t="s">
        <v>344</v>
      </c>
      <c r="I3655" s="184" t="s">
        <v>11392</v>
      </c>
      <c r="J3655" s="184" t="s">
        <v>11392</v>
      </c>
      <c r="K3655" s="184" t="s">
        <v>11391</v>
      </c>
      <c r="L3655" s="8">
        <v>14</v>
      </c>
      <c r="M3655" s="116"/>
      <c r="P36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&lt;tr&gt;&lt;td&gt;63506-0800&lt;/td&gt;&lt;td&gt;Temporary traffic control, portable changeable message sign&lt;/td&gt;&lt;td&gt;Hour&lt;/td&gt;&lt;td&gt;TEMPORARY TRAFFIC CONTROL, PORTABLE CHANGEABLE MESSAGE SIGN&lt;/td&gt;&lt;td&gt;HOUR&lt;/td&gt;&lt;td&gt;0&lt;/td&gt;&lt;td&gt;3&lt;/td&gt;&lt;td&gt;N&lt;/td&gt;&lt;td&gt; &lt;/td&gt;&lt;td&gt;&lt;/td&gt;&lt;/tr&gt;</v>
      </c>
      <c r="Q3655" s="106" t="str">
        <f>IF(PayItems[[#This Row],[Date Added / Modified]]&gt;0,TEXT(PayItems[[#This Row],[Date Added / Modified]],"m/d/yyy"),"")</f>
        <v/>
      </c>
    </row>
    <row r="3656" spans="1:17" x14ac:dyDescent="0.3">
      <c r="A3656" s="6" t="s">
        <v>7886</v>
      </c>
      <c r="B3656" s="6" t="s">
        <v>7735</v>
      </c>
      <c r="C3656" s="6" t="s">
        <v>21</v>
      </c>
      <c r="D3656" s="6" t="s">
        <v>7736</v>
      </c>
      <c r="E3656" s="8" t="s">
        <v>31</v>
      </c>
      <c r="F3656" s="8">
        <v>0</v>
      </c>
      <c r="G3656" s="8">
        <v>3</v>
      </c>
      <c r="H3656" s="6" t="s">
        <v>344</v>
      </c>
      <c r="I3656" s="184" t="s">
        <v>11392</v>
      </c>
      <c r="J3656" s="184" t="s">
        <v>11392</v>
      </c>
      <c r="K3656" s="184" t="s">
        <v>11391</v>
      </c>
      <c r="L3656" s="8">
        <v>14</v>
      </c>
      <c r="M3656" s="116"/>
      <c r="P36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&lt;tr&gt;&lt;td&gt;63507-0100&lt;/td&gt;&lt;td&gt;Temporary traffic control, advance warning arrow panel, type A&lt;/td&gt;&lt;td&gt;Day&lt;/td&gt;&lt;td&gt;TEMPORARY TRAFFIC CONTROL, ADVANCE WARNING ARROW PANEL, TYPE A&lt;/td&gt;&lt;td&gt;DAY&lt;/td&gt;&lt;td&gt;0&lt;/td&gt;&lt;td&gt;3&lt;/td&gt;&lt;td&gt;N&lt;/td&gt;&lt;td&gt; &lt;/td&gt;&lt;td&gt;&lt;/td&gt;&lt;/tr&gt;</v>
      </c>
      <c r="Q3656" s="106" t="str">
        <f>IF(PayItems[[#This Row],[Date Added / Modified]]&gt;0,TEXT(PayItems[[#This Row],[Date Added / Modified]],"m/d/yyy"),"")</f>
        <v/>
      </c>
    </row>
    <row r="3657" spans="1:17" x14ac:dyDescent="0.3">
      <c r="A3657" s="6" t="s">
        <v>7887</v>
      </c>
      <c r="B3657" s="6" t="s">
        <v>7738</v>
      </c>
      <c r="C3657" s="6" t="s">
        <v>21</v>
      </c>
      <c r="D3657" s="6" t="s">
        <v>7739</v>
      </c>
      <c r="E3657" s="8" t="s">
        <v>31</v>
      </c>
      <c r="F3657" s="8">
        <v>0</v>
      </c>
      <c r="G3657" s="8">
        <v>3</v>
      </c>
      <c r="H3657" s="6" t="s">
        <v>344</v>
      </c>
      <c r="I3657" s="184" t="s">
        <v>11392</v>
      </c>
      <c r="J3657" s="184" t="s">
        <v>11392</v>
      </c>
      <c r="K3657" s="184" t="s">
        <v>11391</v>
      </c>
      <c r="L3657" s="8">
        <v>14</v>
      </c>
      <c r="M3657" s="116"/>
      <c r="P36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&lt;tr&gt;&lt;td&gt;63507-0200&lt;/td&gt;&lt;td&gt;Temporary traffic control, advance warning arrow panel, type B&lt;/td&gt;&lt;td&gt;Day&lt;/td&gt;&lt;td&gt;TEMPORARY TRAFFIC CONTROL, ADVANCE WARNING ARROW PANEL, TYPE B&lt;/td&gt;&lt;td&gt;DAY&lt;/td&gt;&lt;td&gt;0&lt;/td&gt;&lt;td&gt;3&lt;/td&gt;&lt;td&gt;N&lt;/td&gt;&lt;td&gt; &lt;/td&gt;&lt;td&gt;&lt;/td&gt;&lt;/tr&gt;</v>
      </c>
      <c r="Q3657" s="106" t="str">
        <f>IF(PayItems[[#This Row],[Date Added / Modified]]&gt;0,TEXT(PayItems[[#This Row],[Date Added / Modified]],"m/d/yyy"),"")</f>
        <v/>
      </c>
    </row>
    <row r="3658" spans="1:17" x14ac:dyDescent="0.3">
      <c r="A3658" s="6" t="s">
        <v>7888</v>
      </c>
      <c r="B3658" s="6" t="s">
        <v>7741</v>
      </c>
      <c r="C3658" s="6" t="s">
        <v>21</v>
      </c>
      <c r="D3658" s="6" t="s">
        <v>7742</v>
      </c>
      <c r="E3658" s="8" t="s">
        <v>31</v>
      </c>
      <c r="F3658" s="8">
        <v>0</v>
      </c>
      <c r="G3658" s="8">
        <v>3</v>
      </c>
      <c r="H3658" s="6" t="s">
        <v>344</v>
      </c>
      <c r="I3658" s="184" t="s">
        <v>11392</v>
      </c>
      <c r="J3658" s="184" t="s">
        <v>11392</v>
      </c>
      <c r="K3658" s="184" t="s">
        <v>11391</v>
      </c>
      <c r="L3658" s="8">
        <v>14</v>
      </c>
      <c r="M3658" s="116"/>
      <c r="P36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&lt;tr&gt;&lt;td&gt;63507-0300&lt;/td&gt;&lt;td&gt;Temporary traffic control, advance warning arrow panel, type C&lt;/td&gt;&lt;td&gt;Day&lt;/td&gt;&lt;td&gt;TEMPORARY TRAFFIC CONTROL, ADVANCE WARNING ARROW PANEL, TYPE C&lt;/td&gt;&lt;td&gt;DAY&lt;/td&gt;&lt;td&gt;0&lt;/td&gt;&lt;td&gt;3&lt;/td&gt;&lt;td&gt;N&lt;/td&gt;&lt;td&gt; &lt;/td&gt;&lt;td&gt;&lt;/td&gt;&lt;/tr&gt;</v>
      </c>
      <c r="Q3658" s="106" t="str">
        <f>IF(PayItems[[#This Row],[Date Added / Modified]]&gt;0,TEXT(PayItems[[#This Row],[Date Added / Modified]],"m/d/yyy"),"")</f>
        <v/>
      </c>
    </row>
    <row r="3659" spans="1:17" x14ac:dyDescent="0.3">
      <c r="A3659" s="6" t="s">
        <v>7889</v>
      </c>
      <c r="B3659" s="8" t="s">
        <v>7876</v>
      </c>
      <c r="C3659" s="6" t="s">
        <v>21</v>
      </c>
      <c r="D3659" s="8" t="s">
        <v>7877</v>
      </c>
      <c r="E3659" s="8" t="s">
        <v>31</v>
      </c>
      <c r="F3659" s="8">
        <v>0</v>
      </c>
      <c r="G3659" s="8">
        <v>3</v>
      </c>
      <c r="H3659" s="6" t="s">
        <v>344</v>
      </c>
      <c r="I3659" s="184" t="s">
        <v>11392</v>
      </c>
      <c r="J3659" s="184" t="s">
        <v>11392</v>
      </c>
      <c r="K3659" s="184" t="s">
        <v>11391</v>
      </c>
      <c r="L3659" s="8">
        <v>14</v>
      </c>
      <c r="M3659" s="116"/>
      <c r="P36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&lt;tr&gt;&lt;td&gt;63507-0400&lt;/td&gt;&lt;td&gt;Temporary traffic control, police officer&lt;/td&gt;&lt;td&gt;Day&lt;/td&gt;&lt;td&gt;TEMPORARY TRAFFIC CONTROL, POLICE OFFICER&lt;/td&gt;&lt;td&gt;DAY&lt;/td&gt;&lt;td&gt;0&lt;/td&gt;&lt;td&gt;3&lt;/td&gt;&lt;td&gt;N&lt;/td&gt;&lt;td&gt; &lt;/td&gt;&lt;td&gt;&lt;/td&gt;&lt;/tr&gt;</v>
      </c>
      <c r="Q3659" s="106" t="str">
        <f>IF(PayItems[[#This Row],[Date Added / Modified]]&gt;0,TEXT(PayItems[[#This Row],[Date Added / Modified]],"m/d/yyy"),"")</f>
        <v/>
      </c>
    </row>
    <row r="3660" spans="1:17" x14ac:dyDescent="0.3">
      <c r="A3660" s="6" t="s">
        <v>7890</v>
      </c>
      <c r="B3660" s="6" t="s">
        <v>7879</v>
      </c>
      <c r="C3660" s="6" t="s">
        <v>21</v>
      </c>
      <c r="D3660" s="6" t="s">
        <v>7880</v>
      </c>
      <c r="E3660" s="8" t="s">
        <v>31</v>
      </c>
      <c r="F3660" s="8">
        <v>0</v>
      </c>
      <c r="G3660" s="8">
        <v>3</v>
      </c>
      <c r="H3660" s="6" t="s">
        <v>344</v>
      </c>
      <c r="I3660" s="184" t="s">
        <v>11392</v>
      </c>
      <c r="J3660" s="184" t="s">
        <v>11392</v>
      </c>
      <c r="K3660" s="184" t="s">
        <v>11391</v>
      </c>
      <c r="L3660" s="8">
        <v>14</v>
      </c>
      <c r="M3660" s="116"/>
      <c r="P36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&lt;tr&gt;&lt;td&gt;63507-0500&lt;/td&gt;&lt;td&gt;Temporary traffic control, flagger&lt;/td&gt;&lt;td&gt;Day&lt;/td&gt;&lt;td&gt;TEMPORARY TRAFFIC CONTROL, FLAGGER&lt;/td&gt;&lt;td&gt;DAY&lt;/td&gt;&lt;td&gt;0&lt;/td&gt;&lt;td&gt;3&lt;/td&gt;&lt;td&gt;N&lt;/td&gt;&lt;td&gt; &lt;/td&gt;&lt;td&gt;&lt;/td&gt;&lt;/tr&gt;</v>
      </c>
      <c r="Q3660" s="106" t="str">
        <f>IF(PayItems[[#This Row],[Date Added / Modified]]&gt;0,TEXT(PayItems[[#This Row],[Date Added / Modified]],"m/d/yyy"),"")</f>
        <v/>
      </c>
    </row>
    <row r="3661" spans="1:17" x14ac:dyDescent="0.3">
      <c r="A3661" s="6" t="s">
        <v>7891</v>
      </c>
      <c r="B3661" s="6" t="s">
        <v>7882</v>
      </c>
      <c r="C3661" s="6" t="s">
        <v>21</v>
      </c>
      <c r="D3661" s="6" t="s">
        <v>7883</v>
      </c>
      <c r="E3661" s="8" t="s">
        <v>31</v>
      </c>
      <c r="F3661" s="8">
        <v>0</v>
      </c>
      <c r="G3661" s="8">
        <v>3</v>
      </c>
      <c r="H3661" s="6" t="s">
        <v>344</v>
      </c>
      <c r="I3661" s="184" t="s">
        <v>11392</v>
      </c>
      <c r="J3661" s="184" t="s">
        <v>11392</v>
      </c>
      <c r="K3661" s="184" t="s">
        <v>11391</v>
      </c>
      <c r="L3661" s="8">
        <v>14</v>
      </c>
      <c r="M3661" s="116"/>
      <c r="P36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&lt;tr&gt;&lt;td&gt;63507-0600&lt;/td&gt;&lt;td&gt;Temporary traffic control, pilot car&lt;/td&gt;&lt;td&gt;Day&lt;/td&gt;&lt;td&gt;TEMPORARY TRAFFIC CONTROL, PILOT CAR&lt;/td&gt;&lt;td&gt;DAY&lt;/td&gt;&lt;td&gt;0&lt;/td&gt;&lt;td&gt;3&lt;/td&gt;&lt;td&gt;N&lt;/td&gt;&lt;td&gt; &lt;/td&gt;&lt;td&gt;&lt;/td&gt;&lt;/tr&gt;</v>
      </c>
      <c r="Q3661" s="106" t="str">
        <f>IF(PayItems[[#This Row],[Date Added / Modified]]&gt;0,TEXT(PayItems[[#This Row],[Date Added / Modified]],"m/d/yyy"),"")</f>
        <v/>
      </c>
    </row>
    <row r="3662" spans="1:17" s="88" customFormat="1" x14ac:dyDescent="0.3">
      <c r="A3662" s="6" t="s">
        <v>7892</v>
      </c>
      <c r="B3662" s="6" t="s">
        <v>9409</v>
      </c>
      <c r="C3662" s="6" t="s">
        <v>21</v>
      </c>
      <c r="D3662" s="6" t="s">
        <v>9408</v>
      </c>
      <c r="E3662" s="8" t="s">
        <v>31</v>
      </c>
      <c r="F3662" s="8">
        <v>0</v>
      </c>
      <c r="G3662" s="8">
        <v>3</v>
      </c>
      <c r="H3662" s="6" t="s">
        <v>344</v>
      </c>
      <c r="I3662" s="184" t="s">
        <v>11392</v>
      </c>
      <c r="J3662" s="184" t="s">
        <v>11392</v>
      </c>
      <c r="K3662" s="184" t="s">
        <v>11391</v>
      </c>
      <c r="L3662" s="8">
        <v>14</v>
      </c>
      <c r="M3662" s="116"/>
      <c r="N3662" s="6"/>
      <c r="O3662" s="6"/>
      <c r="P36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&lt;tr&gt;&lt;td&gt;63507-0700&lt;/td&gt;&lt;td&gt;Temporary traffic control, traffic control supervisor&lt;/td&gt;&lt;td&gt;Day&lt;/td&gt;&lt;td&gt;TEMPORARY TRAFFIC CONTROL, TRAFFIC CONTROL SUPERVISOR&lt;/td&gt;&lt;td&gt;DAY&lt;/td&gt;&lt;td&gt;0&lt;/td&gt;&lt;td&gt;3&lt;/td&gt;&lt;td&gt;N&lt;/td&gt;&lt;td&gt; &lt;/td&gt;&lt;td&gt;&lt;/td&gt;&lt;/tr&gt;</v>
      </c>
      <c r="Q3662" s="106" t="str">
        <f>IF(PayItems[[#This Row],[Date Added / Modified]]&gt;0,TEXT(PayItems[[#This Row],[Date Added / Modified]],"m/d/yyy"),"")</f>
        <v/>
      </c>
    </row>
    <row r="3663" spans="1:17" x14ac:dyDescent="0.3">
      <c r="A3663" s="6" t="s">
        <v>7893</v>
      </c>
      <c r="B3663" s="6" t="s">
        <v>7798</v>
      </c>
      <c r="C3663" s="6" t="s">
        <v>21</v>
      </c>
      <c r="D3663" s="6" t="s">
        <v>7799</v>
      </c>
      <c r="E3663" s="8" t="s">
        <v>31</v>
      </c>
      <c r="F3663" s="8">
        <v>0</v>
      </c>
      <c r="G3663" s="8">
        <v>3</v>
      </c>
      <c r="H3663" s="6" t="s">
        <v>344</v>
      </c>
      <c r="I3663" s="184" t="s">
        <v>11392</v>
      </c>
      <c r="J3663" s="184" t="s">
        <v>11392</v>
      </c>
      <c r="K3663" s="184" t="s">
        <v>11391</v>
      </c>
      <c r="L3663" s="8">
        <v>14</v>
      </c>
      <c r="M3663" s="116"/>
      <c r="P36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&lt;tr&gt;&lt;td&gt;63507-0800&lt;/td&gt;&lt;td&gt;Temporary traffic control, portable changeable message sign&lt;/td&gt;&lt;td&gt;Day&lt;/td&gt;&lt;td&gt;TEMPORARY TRAFFIC CONTROL, PORTABLE CHANGEABLE MESSAGE SIGN&lt;/td&gt;&lt;td&gt;DAY&lt;/td&gt;&lt;td&gt;0&lt;/td&gt;&lt;td&gt;3&lt;/td&gt;&lt;td&gt;N&lt;/td&gt;&lt;td&gt; &lt;/td&gt;&lt;td&gt;&lt;/td&gt;&lt;/tr&gt;</v>
      </c>
      <c r="Q3663" s="106" t="str">
        <f>IF(PayItems[[#This Row],[Date Added / Modified]]&gt;0,TEXT(PayItems[[#This Row],[Date Added / Modified]],"m/d/yyy"),"")</f>
        <v/>
      </c>
    </row>
    <row r="3664" spans="1:17" x14ac:dyDescent="0.3">
      <c r="A3664" s="6" t="s">
        <v>7894</v>
      </c>
      <c r="B3664" s="6" t="s">
        <v>7895</v>
      </c>
      <c r="C3664" s="6" t="s">
        <v>124</v>
      </c>
      <c r="D3664" s="6" t="s">
        <v>7896</v>
      </c>
      <c r="E3664" s="8" t="s">
        <v>66</v>
      </c>
      <c r="F3664" s="8">
        <v>0</v>
      </c>
      <c r="G3664" s="8">
        <v>3</v>
      </c>
      <c r="H3664" s="6" t="s">
        <v>344</v>
      </c>
      <c r="I3664" s="184" t="s">
        <v>11392</v>
      </c>
      <c r="J3664" s="184" t="s">
        <v>11392</v>
      </c>
      <c r="K3664" s="184" t="s">
        <v>11391</v>
      </c>
      <c r="L3664" s="8">
        <v>14</v>
      </c>
      <c r="M3664" s="116"/>
      <c r="P36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&lt;tr&gt;&lt;td&gt;63508-1000&lt;/td&gt;&lt;td&gt;Temporary traffic control, maintenance of traffic, pavement patch&lt;/td&gt;&lt;td&gt;t&lt;/td&gt;&lt;td&gt;TEMPORARY TRAFFIC CONTROL, MAINTENANCE OF TRAFFIC, PAVEMENT PATCH&lt;/td&gt;&lt;td&gt;TON&lt;/td&gt;&lt;td&gt;0&lt;/td&gt;&lt;td&gt;3&lt;/td&gt;&lt;td&gt;N&lt;/td&gt;&lt;td&gt; &lt;/td&gt;&lt;td&gt;&lt;/td&gt;&lt;/tr&gt;</v>
      </c>
      <c r="Q3664" s="106" t="str">
        <f>IF(PayItems[[#This Row],[Date Added / Modified]]&gt;0,TEXT(PayItems[[#This Row],[Date Added / Modified]],"m/d/yyy"),"")</f>
        <v/>
      </c>
    </row>
    <row r="3665" spans="1:17" x14ac:dyDescent="0.3">
      <c r="A3665" s="6" t="s">
        <v>7897</v>
      </c>
      <c r="B3665" s="6" t="s">
        <v>7879</v>
      </c>
      <c r="C3665" s="6" t="s">
        <v>7898</v>
      </c>
      <c r="D3665" s="6" t="s">
        <v>7880</v>
      </c>
      <c r="E3665" s="6" t="s">
        <v>7899</v>
      </c>
      <c r="F3665" s="8">
        <v>0</v>
      </c>
      <c r="G3665" s="8">
        <v>3</v>
      </c>
      <c r="H3665" s="6" t="s">
        <v>344</v>
      </c>
      <c r="I3665" s="184" t="s">
        <v>11392</v>
      </c>
      <c r="J3665" s="184" t="s">
        <v>11391</v>
      </c>
      <c r="K3665" s="184" t="s">
        <v>11391</v>
      </c>
      <c r="L3665" s="8">
        <v>14</v>
      </c>
      <c r="M3665" s="116"/>
      <c r="P36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&lt;tr&gt;&lt;td&gt;63509-1000&lt;/td&gt;&lt;td&gt;Temporary traffic control, flagger&lt;/td&gt;&lt;td&gt;Fxhr&lt;/td&gt;&lt;td&gt;TEMPORARY TRAFFIC CONTROL, FLAGGER&lt;/td&gt;&lt;td&gt;FXHR&lt;/td&gt;&lt;td&gt;0&lt;/td&gt;&lt;td&gt;3&lt;/td&gt;&lt;td&gt;N&lt;/td&gt;&lt;td&gt; &lt;/td&gt;&lt;td&gt;&lt;/td&gt;&lt;/tr&gt;</v>
      </c>
      <c r="Q3665" s="106" t="str">
        <f>IF(PayItems[[#This Row],[Date Added / Modified]]&gt;0,TEXT(PayItems[[#This Row],[Date Added / Modified]],"m/d/yyy"),"")</f>
        <v/>
      </c>
    </row>
    <row r="3666" spans="1:17" x14ac:dyDescent="0.3">
      <c r="A3666" s="6" t="s">
        <v>7900</v>
      </c>
      <c r="B3666" s="6" t="s">
        <v>9409</v>
      </c>
      <c r="C3666" s="6" t="s">
        <v>7901</v>
      </c>
      <c r="D3666" s="6" t="s">
        <v>9408</v>
      </c>
      <c r="E3666" s="6" t="s">
        <v>7902</v>
      </c>
      <c r="F3666" s="8">
        <v>0</v>
      </c>
      <c r="G3666" s="8">
        <v>3</v>
      </c>
      <c r="H3666" s="6" t="s">
        <v>344</v>
      </c>
      <c r="I3666" s="184" t="s">
        <v>11392</v>
      </c>
      <c r="J3666" s="184" t="s">
        <v>11392</v>
      </c>
      <c r="K3666" s="184" t="s">
        <v>11391</v>
      </c>
      <c r="L3666" s="8">
        <v>14</v>
      </c>
      <c r="M3666" s="116"/>
      <c r="P36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&lt;tr&gt;&lt;td&gt;63510-0100&lt;/td&gt;&lt;td&gt;Temporary traffic control, traffic control supervisor&lt;/td&gt;&lt;td&gt;Week&lt;/td&gt;&lt;td&gt;TEMPORARY TRAFFIC CONTROL, TRAFFIC CONTROL SUPERVISOR&lt;/td&gt;&lt;td&gt;WEEK&lt;/td&gt;&lt;td&gt;0&lt;/td&gt;&lt;td&gt;3&lt;/td&gt;&lt;td&gt;N&lt;/td&gt;&lt;td&gt; &lt;/td&gt;&lt;td&gt;&lt;/td&gt;&lt;/tr&gt;</v>
      </c>
      <c r="Q3666" s="106" t="str">
        <f>IF(PayItems[[#This Row],[Date Added / Modified]]&gt;0,TEXT(PayItems[[#This Row],[Date Added / Modified]],"m/d/yyy"),"")</f>
        <v/>
      </c>
    </row>
    <row r="3667" spans="1:17" x14ac:dyDescent="0.3">
      <c r="A3667" s="6" t="s">
        <v>7903</v>
      </c>
      <c r="B3667" s="6" t="s">
        <v>7904</v>
      </c>
      <c r="C3667" s="6" t="s">
        <v>5209</v>
      </c>
      <c r="D3667" s="6" t="s">
        <v>7905</v>
      </c>
      <c r="E3667" s="6" t="s">
        <v>5209</v>
      </c>
      <c r="F3667" s="8">
        <v>0</v>
      </c>
      <c r="G3667" s="8">
        <v>3</v>
      </c>
      <c r="H3667" s="6" t="s">
        <v>344</v>
      </c>
      <c r="I3667" s="184" t="s">
        <v>11392</v>
      </c>
      <c r="J3667" s="184" t="s">
        <v>11391</v>
      </c>
      <c r="K3667" s="184" t="s">
        <v>11391</v>
      </c>
      <c r="L3667" s="8">
        <v>14</v>
      </c>
      <c r="M3667" s="116"/>
      <c r="P36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&lt;tr&gt;&lt;td&gt;63511-0100&lt;/td&gt;&lt;td&gt;Temporary traffic control, railroad flagger&lt;/td&gt;&lt;td&gt;CTSM&lt;/td&gt;&lt;td&gt;TEMPORARY TRAFFIC CONTROL, RAILROAD FLAGGER&lt;/td&gt;&lt;td&gt;CTSM&lt;/td&gt;&lt;td&gt;0&lt;/td&gt;&lt;td&gt;3&lt;/td&gt;&lt;td&gt;N&lt;/td&gt;&lt;td&gt; &lt;/td&gt;&lt;td&gt;&lt;/td&gt;&lt;/tr&gt;</v>
      </c>
      <c r="Q3667" s="106" t="str">
        <f>IF(PayItems[[#This Row],[Date Added / Modified]]&gt;0,TEXT(PayItems[[#This Row],[Date Added / Modified]],"m/d/yyy"),"")</f>
        <v/>
      </c>
    </row>
    <row r="3668" spans="1:17" x14ac:dyDescent="0.3">
      <c r="A3668" s="6" t="s">
        <v>7906</v>
      </c>
      <c r="B3668" s="6" t="s">
        <v>7907</v>
      </c>
      <c r="C3668" s="6" t="s">
        <v>85</v>
      </c>
      <c r="D3668" s="6" t="s">
        <v>7908</v>
      </c>
      <c r="E3668" s="8" t="s">
        <v>85</v>
      </c>
      <c r="F3668" s="8">
        <v>0</v>
      </c>
      <c r="G3668" s="8">
        <v>3</v>
      </c>
      <c r="H3668" s="6" t="s">
        <v>344</v>
      </c>
      <c r="I3668" s="184" t="s">
        <v>11392</v>
      </c>
      <c r="J3668" s="184" t="s">
        <v>11392</v>
      </c>
      <c r="K3668" s="184" t="s">
        <v>11391</v>
      </c>
      <c r="L3668" s="8">
        <v>14</v>
      </c>
      <c r="M3668" s="116"/>
      <c r="P36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&lt;tr&gt;&lt;td&gt;63601-1000&lt;/td&gt;&lt;td&gt;System installation, traffic signal&lt;/td&gt;&lt;td&gt;LPSM&lt;/td&gt;&lt;td&gt;SYSTEM INSTALLATION, TRAFFIC SIGNAL&lt;/td&gt;&lt;td&gt;LPSM&lt;/td&gt;&lt;td&gt;0&lt;/td&gt;&lt;td&gt;3&lt;/td&gt;&lt;td&gt;N&lt;/td&gt;&lt;td&gt; &lt;/td&gt;&lt;td&gt;&lt;/td&gt;&lt;/tr&gt;</v>
      </c>
      <c r="Q3668" s="106" t="str">
        <f>IF(PayItems[[#This Row],[Date Added / Modified]]&gt;0,TEXT(PayItems[[#This Row],[Date Added / Modified]],"m/d/yyy"),"")</f>
        <v/>
      </c>
    </row>
    <row r="3669" spans="1:17" x14ac:dyDescent="0.3">
      <c r="A3669" s="6" t="s">
        <v>7909</v>
      </c>
      <c r="B3669" s="6" t="s">
        <v>7910</v>
      </c>
      <c r="C3669" s="6" t="s">
        <v>85</v>
      </c>
      <c r="D3669" s="6" t="s">
        <v>7911</v>
      </c>
      <c r="E3669" s="8" t="s">
        <v>85</v>
      </c>
      <c r="F3669" s="8">
        <v>0</v>
      </c>
      <c r="G3669" s="8">
        <v>3</v>
      </c>
      <c r="H3669" s="6" t="s">
        <v>344</v>
      </c>
      <c r="I3669" s="184" t="s">
        <v>11392</v>
      </c>
      <c r="J3669" s="184" t="s">
        <v>11392</v>
      </c>
      <c r="K3669" s="184" t="s">
        <v>11391</v>
      </c>
      <c r="L3669" s="8">
        <v>14</v>
      </c>
      <c r="M3669" s="116"/>
      <c r="P36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&lt;tr&gt;&lt;td&gt;63601-2000&lt;/td&gt;&lt;td&gt;System installation, lighting&lt;/td&gt;&lt;td&gt;LPSM&lt;/td&gt;&lt;td&gt;SYSTEM INSTALLATION, LIGHTING&lt;/td&gt;&lt;td&gt;LPSM&lt;/td&gt;&lt;td&gt;0&lt;/td&gt;&lt;td&gt;3&lt;/td&gt;&lt;td&gt;N&lt;/td&gt;&lt;td&gt; &lt;/td&gt;&lt;td&gt;&lt;/td&gt;&lt;/tr&gt;</v>
      </c>
      <c r="Q3669" s="106" t="str">
        <f>IF(PayItems[[#This Row],[Date Added / Modified]]&gt;0,TEXT(PayItems[[#This Row],[Date Added / Modified]],"m/d/yyy"),"")</f>
        <v/>
      </c>
    </row>
    <row r="3670" spans="1:17" x14ac:dyDescent="0.3">
      <c r="A3670" s="6" t="s">
        <v>7912</v>
      </c>
      <c r="B3670" s="6" t="s">
        <v>7913</v>
      </c>
      <c r="C3670" s="6" t="s">
        <v>85</v>
      </c>
      <c r="D3670" s="6" t="s">
        <v>7914</v>
      </c>
      <c r="E3670" s="8" t="s">
        <v>85</v>
      </c>
      <c r="F3670" s="8">
        <v>0</v>
      </c>
      <c r="G3670" s="8">
        <v>3</v>
      </c>
      <c r="H3670" s="6" t="s">
        <v>344</v>
      </c>
      <c r="I3670" s="184" t="s">
        <v>11392</v>
      </c>
      <c r="J3670" s="184" t="s">
        <v>11392</v>
      </c>
      <c r="K3670" s="184" t="s">
        <v>11391</v>
      </c>
      <c r="L3670" s="8">
        <v>14</v>
      </c>
      <c r="M3670" s="116"/>
      <c r="P36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&lt;tr&gt;&lt;td&gt;63601-3000&lt;/td&gt;&lt;td&gt;System installation, electrical&lt;/td&gt;&lt;td&gt;LPSM&lt;/td&gt;&lt;td&gt;SYSTEM INSTALLATION, ELECTRICAL&lt;/td&gt;&lt;td&gt;LPSM&lt;/td&gt;&lt;td&gt;0&lt;/td&gt;&lt;td&gt;3&lt;/td&gt;&lt;td&gt;N&lt;/td&gt;&lt;td&gt; &lt;/td&gt;&lt;td&gt;&lt;/td&gt;&lt;/tr&gt;</v>
      </c>
      <c r="Q3670" s="106" t="str">
        <f>IF(PayItems[[#This Row],[Date Added / Modified]]&gt;0,TEXT(PayItems[[#This Row],[Date Added / Modified]],"m/d/yyy"),"")</f>
        <v/>
      </c>
    </row>
    <row r="3671" spans="1:17" x14ac:dyDescent="0.3">
      <c r="A3671" s="6" t="s">
        <v>7915</v>
      </c>
      <c r="B3671" s="6" t="s">
        <v>7916</v>
      </c>
      <c r="C3671" s="6" t="s">
        <v>85</v>
      </c>
      <c r="D3671" s="6" t="s">
        <v>7917</v>
      </c>
      <c r="E3671" s="8" t="s">
        <v>85</v>
      </c>
      <c r="F3671" s="8">
        <v>0</v>
      </c>
      <c r="G3671" s="8">
        <v>3</v>
      </c>
      <c r="H3671" s="6" t="s">
        <v>344</v>
      </c>
      <c r="I3671" s="184" t="s">
        <v>11392</v>
      </c>
      <c r="J3671" s="184" t="s">
        <v>11392</v>
      </c>
      <c r="K3671" s="184" t="s">
        <v>11391</v>
      </c>
      <c r="L3671" s="8">
        <v>14</v>
      </c>
      <c r="M3671" s="116"/>
      <c r="P36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&lt;tr&gt;&lt;td&gt;63601-3100&lt;/td&gt;&lt;td&gt;System installation, telephone&lt;/td&gt;&lt;td&gt;LPSM&lt;/td&gt;&lt;td&gt;SYSTEM INSTALLATION, TELEPHONE&lt;/td&gt;&lt;td&gt;LPSM&lt;/td&gt;&lt;td&gt;0&lt;/td&gt;&lt;td&gt;3&lt;/td&gt;&lt;td&gt;N&lt;/td&gt;&lt;td&gt; &lt;/td&gt;&lt;td&gt;&lt;/td&gt;&lt;/tr&gt;</v>
      </c>
      <c r="Q3671" s="106" t="str">
        <f>IF(PayItems[[#This Row],[Date Added / Modified]]&gt;0,TEXT(PayItems[[#This Row],[Date Added / Modified]],"m/d/yyy"),"")</f>
        <v/>
      </c>
    </row>
    <row r="3672" spans="1:17" x14ac:dyDescent="0.3">
      <c r="A3672" s="6" t="s">
        <v>7918</v>
      </c>
      <c r="B3672" s="6" t="s">
        <v>7919</v>
      </c>
      <c r="C3672" s="6" t="s">
        <v>85</v>
      </c>
      <c r="D3672" s="6" t="s">
        <v>7920</v>
      </c>
      <c r="E3672" s="8" t="s">
        <v>85</v>
      </c>
      <c r="F3672" s="8">
        <v>0</v>
      </c>
      <c r="G3672" s="8">
        <v>3</v>
      </c>
      <c r="H3672" s="6" t="s">
        <v>344</v>
      </c>
      <c r="I3672" s="184" t="s">
        <v>11392</v>
      </c>
      <c r="J3672" s="184" t="s">
        <v>11392</v>
      </c>
      <c r="K3672" s="184" t="s">
        <v>11391</v>
      </c>
      <c r="L3672" s="8">
        <v>14</v>
      </c>
      <c r="M3672" s="116"/>
      <c r="P36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&lt;tr&gt;&lt;td&gt;63601-3200&lt;/td&gt;&lt;td&gt;System installation, cable television&lt;/td&gt;&lt;td&gt;LPSM&lt;/td&gt;&lt;td&gt;SYSTEM INSTALLATION, CABLE TELEVISION&lt;/td&gt;&lt;td&gt;LPSM&lt;/td&gt;&lt;td&gt;0&lt;/td&gt;&lt;td&gt;3&lt;/td&gt;&lt;td&gt;N&lt;/td&gt;&lt;td&gt; &lt;/td&gt;&lt;td&gt;&lt;/td&gt;&lt;/tr&gt;</v>
      </c>
      <c r="Q3672" s="106" t="str">
        <f>IF(PayItems[[#This Row],[Date Added / Modified]]&gt;0,TEXT(PayItems[[#This Row],[Date Added / Modified]],"m/d/yyy"),"")</f>
        <v/>
      </c>
    </row>
    <row r="3673" spans="1:17" x14ac:dyDescent="0.3">
      <c r="A3673" s="6" t="s">
        <v>7921</v>
      </c>
      <c r="B3673" s="6" t="s">
        <v>7922</v>
      </c>
      <c r="C3673" s="6" t="s">
        <v>85</v>
      </c>
      <c r="D3673" s="6" t="s">
        <v>7923</v>
      </c>
      <c r="E3673" s="8" t="s">
        <v>85</v>
      </c>
      <c r="F3673" s="8">
        <v>0</v>
      </c>
      <c r="G3673" s="8">
        <v>3</v>
      </c>
      <c r="H3673" s="6" t="s">
        <v>344</v>
      </c>
      <c r="I3673" s="184" t="s">
        <v>11392</v>
      </c>
      <c r="J3673" s="184" t="s">
        <v>11392</v>
      </c>
      <c r="K3673" s="184" t="s">
        <v>11391</v>
      </c>
      <c r="L3673" s="8">
        <v>14</v>
      </c>
      <c r="M3673" s="116"/>
      <c r="P36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&lt;tr&gt;&lt;td&gt;63601-4000&lt;/td&gt;&lt;td&gt;System installation, railroad crossing&lt;/td&gt;&lt;td&gt;LPSM&lt;/td&gt;&lt;td&gt;SYSTEM INSTALLATION, RAILROAD CROSSING&lt;/td&gt;&lt;td&gt;LPSM&lt;/td&gt;&lt;td&gt;0&lt;/td&gt;&lt;td&gt;3&lt;/td&gt;&lt;td&gt;N&lt;/td&gt;&lt;td&gt; &lt;/td&gt;&lt;td&gt;&lt;/td&gt;&lt;/tr&gt;</v>
      </c>
      <c r="Q3673" s="106" t="str">
        <f>IF(PayItems[[#This Row],[Date Added / Modified]]&gt;0,TEXT(PayItems[[#This Row],[Date Added / Modified]],"m/d/yyy"),"")</f>
        <v/>
      </c>
    </row>
    <row r="3674" spans="1:17" x14ac:dyDescent="0.3">
      <c r="A3674" s="6" t="s">
        <v>7924</v>
      </c>
      <c r="B3674" s="6" t="s">
        <v>7925</v>
      </c>
      <c r="C3674" s="6" t="s">
        <v>85</v>
      </c>
      <c r="D3674" s="6" t="s">
        <v>7926</v>
      </c>
      <c r="E3674" s="8" t="s">
        <v>85</v>
      </c>
      <c r="F3674" s="8">
        <v>0</v>
      </c>
      <c r="G3674" s="8">
        <v>3</v>
      </c>
      <c r="H3674" s="6" t="s">
        <v>344</v>
      </c>
      <c r="I3674" s="184" t="s">
        <v>11392</v>
      </c>
      <c r="J3674" s="184" t="s">
        <v>11392</v>
      </c>
      <c r="K3674" s="184" t="s">
        <v>11391</v>
      </c>
      <c r="L3674" s="8">
        <v>14</v>
      </c>
      <c r="M3674" s="116"/>
      <c r="P36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&lt;tr&gt;&lt;td&gt;63601-5000&lt;/td&gt;&lt;td&gt;System installation, changeable message sign&lt;/td&gt;&lt;td&gt;LPSM&lt;/td&gt;&lt;td&gt;SYSTEM INSTALLATION, CHANGEABLE MESSAGE SIGN&lt;/td&gt;&lt;td&gt;LPSM&lt;/td&gt;&lt;td&gt;0&lt;/td&gt;&lt;td&gt;3&lt;/td&gt;&lt;td&gt;N&lt;/td&gt;&lt;td&gt; &lt;/td&gt;&lt;td&gt;&lt;/td&gt;&lt;/tr&gt;</v>
      </c>
      <c r="Q3674" s="106" t="str">
        <f>IF(PayItems[[#This Row],[Date Added / Modified]]&gt;0,TEXT(PayItems[[#This Row],[Date Added / Modified]],"m/d/yyy"),"")</f>
        <v/>
      </c>
    </row>
    <row r="3675" spans="1:17" x14ac:dyDescent="0.3">
      <c r="A3675" s="6" t="s">
        <v>7927</v>
      </c>
      <c r="B3675" s="6" t="s">
        <v>7928</v>
      </c>
      <c r="C3675" s="6" t="s">
        <v>85</v>
      </c>
      <c r="D3675" s="6" t="s">
        <v>7929</v>
      </c>
      <c r="E3675" s="8" t="s">
        <v>85</v>
      </c>
      <c r="F3675" s="8">
        <v>0</v>
      </c>
      <c r="G3675" s="8">
        <v>3</v>
      </c>
      <c r="H3675" s="6" t="s">
        <v>344</v>
      </c>
      <c r="I3675" s="184" t="s">
        <v>11392</v>
      </c>
      <c r="J3675" s="184" t="s">
        <v>11392</v>
      </c>
      <c r="K3675" s="184" t="s">
        <v>11391</v>
      </c>
      <c r="L3675" s="8">
        <v>14</v>
      </c>
      <c r="M3675" s="116"/>
      <c r="P36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&lt;tr&gt;&lt;td&gt;63601-6000&lt;/td&gt;&lt;td&gt;System installation, traffic detector system&lt;/td&gt;&lt;td&gt;LPSM&lt;/td&gt;&lt;td&gt;SYSTEM INSTALLATION, TRAFFIC DETECTOR SYSTEM&lt;/td&gt;&lt;td&gt;LPSM&lt;/td&gt;&lt;td&gt;0&lt;/td&gt;&lt;td&gt;3&lt;/td&gt;&lt;td&gt;N&lt;/td&gt;&lt;td&gt; &lt;/td&gt;&lt;td&gt;&lt;/td&gt;&lt;/tr&gt;</v>
      </c>
      <c r="Q3675" s="106" t="str">
        <f>IF(PayItems[[#This Row],[Date Added / Modified]]&gt;0,TEXT(PayItems[[#This Row],[Date Added / Modified]],"m/d/yyy"),"")</f>
        <v/>
      </c>
    </row>
    <row r="3676" spans="1:17" x14ac:dyDescent="0.3">
      <c r="A3676" s="34" t="s">
        <v>9973</v>
      </c>
      <c r="B3676" s="34" t="s">
        <v>9974</v>
      </c>
      <c r="C3676" s="34" t="s">
        <v>85</v>
      </c>
      <c r="D3676" s="34" t="s">
        <v>9975</v>
      </c>
      <c r="E3676" s="33" t="s">
        <v>85</v>
      </c>
      <c r="F3676" s="35">
        <v>0</v>
      </c>
      <c r="G3676" s="35">
        <v>3</v>
      </c>
      <c r="H3676" t="s">
        <v>344</v>
      </c>
      <c r="I3676" s="184" t="s">
        <v>11392</v>
      </c>
      <c r="J3676" s="184" t="s">
        <v>11392</v>
      </c>
      <c r="K3676" s="184" t="s">
        <v>11391</v>
      </c>
      <c r="L3676" s="8">
        <v>14</v>
      </c>
      <c r="M3676" s="116">
        <v>41813</v>
      </c>
      <c r="N3676" s="106" t="s">
        <v>9977</v>
      </c>
      <c r="O3676" s="106"/>
      <c r="P36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&lt;tr&gt;&lt;td&gt;63601-7000&lt;/td&gt;&lt;td&gt;System installation, speed feedback sign&lt;/td&gt;&lt;td&gt;LPSM&lt;/td&gt;&lt;td&gt;SYSTEM INSTALLATION, SPEED FEEDBACK SIGN&lt;/td&gt;&lt;td&gt;LPSM&lt;/td&gt;&lt;td&gt;0&lt;/td&gt;&lt;td&gt;3&lt;/td&gt;&lt;td&gt;N&lt;/td&gt;&lt;td&gt;6/23/2014&lt;/td&gt;&lt;td&gt;&lt;/td&gt;&lt;/tr&gt;</v>
      </c>
      <c r="Q3676" s="106" t="str">
        <f>IF(PayItems[[#This Row],[Date Added / Modified]]&gt;0,TEXT(PayItems[[#This Row],[Date Added / Modified]],"m/d/yyy"),"")</f>
        <v>6/23/2014</v>
      </c>
    </row>
    <row r="3677" spans="1:17" x14ac:dyDescent="0.3">
      <c r="A3677" s="6" t="s">
        <v>7930</v>
      </c>
      <c r="B3677" s="6" t="s">
        <v>7907</v>
      </c>
      <c r="C3677" s="6" t="s">
        <v>6</v>
      </c>
      <c r="D3677" s="6" t="s">
        <v>7908</v>
      </c>
      <c r="E3677" s="8" t="s">
        <v>59</v>
      </c>
      <c r="F3677" s="8">
        <v>0</v>
      </c>
      <c r="G3677" s="8">
        <v>3</v>
      </c>
      <c r="H3677" s="6" t="s">
        <v>344</v>
      </c>
      <c r="I3677" s="184" t="s">
        <v>11392</v>
      </c>
      <c r="J3677" s="184" t="s">
        <v>11392</v>
      </c>
      <c r="K3677" s="184" t="s">
        <v>11391</v>
      </c>
      <c r="L3677" s="8">
        <v>14</v>
      </c>
      <c r="M3677" s="116"/>
      <c r="P36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&lt;tr&gt;&lt;td&gt;63602-1000&lt;/td&gt;&lt;td&gt;System installation, traffic signal&lt;/td&gt;&lt;td&gt;Each&lt;/td&gt;&lt;td&gt;SYSTEM INSTALLATION, TRAFFIC SIGNAL&lt;/td&gt;&lt;td&gt;EACH&lt;/td&gt;&lt;td&gt;0&lt;/td&gt;&lt;td&gt;3&lt;/td&gt;&lt;td&gt;N&lt;/td&gt;&lt;td&gt; &lt;/td&gt;&lt;td&gt;&lt;/td&gt;&lt;/tr&gt;</v>
      </c>
      <c r="Q3677" s="106" t="str">
        <f>IF(PayItems[[#This Row],[Date Added / Modified]]&gt;0,TEXT(PayItems[[#This Row],[Date Added / Modified]],"m/d/yyy"),"")</f>
        <v/>
      </c>
    </row>
    <row r="3678" spans="1:17" x14ac:dyDescent="0.3">
      <c r="A3678" s="6" t="s">
        <v>7931</v>
      </c>
      <c r="B3678" s="6" t="s">
        <v>7910</v>
      </c>
      <c r="C3678" s="6" t="s">
        <v>6</v>
      </c>
      <c r="D3678" s="6" t="s">
        <v>7911</v>
      </c>
      <c r="E3678" s="8" t="s">
        <v>59</v>
      </c>
      <c r="F3678" s="8">
        <v>0</v>
      </c>
      <c r="G3678" s="8">
        <v>3</v>
      </c>
      <c r="H3678" s="6" t="s">
        <v>344</v>
      </c>
      <c r="I3678" s="184" t="s">
        <v>11392</v>
      </c>
      <c r="J3678" s="184" t="s">
        <v>11392</v>
      </c>
      <c r="K3678" s="184" t="s">
        <v>11391</v>
      </c>
      <c r="L3678" s="8">
        <v>14</v>
      </c>
      <c r="M3678" s="116"/>
      <c r="P36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&lt;tr&gt;&lt;td&gt;63602-2000&lt;/td&gt;&lt;td&gt;System installation, lighting&lt;/td&gt;&lt;td&gt;Each&lt;/td&gt;&lt;td&gt;SYSTEM INSTALLATION, LIGHTING&lt;/td&gt;&lt;td&gt;EACH&lt;/td&gt;&lt;td&gt;0&lt;/td&gt;&lt;td&gt;3&lt;/td&gt;&lt;td&gt;N&lt;/td&gt;&lt;td&gt; &lt;/td&gt;&lt;td&gt;&lt;/td&gt;&lt;/tr&gt;</v>
      </c>
      <c r="Q3678" s="106" t="str">
        <f>IF(PayItems[[#This Row],[Date Added / Modified]]&gt;0,TEXT(PayItems[[#This Row],[Date Added / Modified]],"m/d/yyy"),"")</f>
        <v/>
      </c>
    </row>
    <row r="3679" spans="1:17" x14ac:dyDescent="0.3">
      <c r="A3679" s="6" t="s">
        <v>7932</v>
      </c>
      <c r="B3679" s="6" t="s">
        <v>7913</v>
      </c>
      <c r="C3679" s="6" t="s">
        <v>6</v>
      </c>
      <c r="D3679" s="6" t="s">
        <v>7914</v>
      </c>
      <c r="E3679" s="8" t="s">
        <v>59</v>
      </c>
      <c r="F3679" s="8">
        <v>0</v>
      </c>
      <c r="G3679" s="8">
        <v>3</v>
      </c>
      <c r="H3679" s="6" t="s">
        <v>344</v>
      </c>
      <c r="I3679" s="184" t="s">
        <v>11392</v>
      </c>
      <c r="J3679" s="184" t="s">
        <v>11392</v>
      </c>
      <c r="K3679" s="184" t="s">
        <v>11391</v>
      </c>
      <c r="L3679" s="8">
        <v>14</v>
      </c>
      <c r="M3679" s="116"/>
      <c r="P36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&lt;tr&gt;&lt;td&gt;63602-3000&lt;/td&gt;&lt;td&gt;System installation, electrical&lt;/td&gt;&lt;td&gt;Each&lt;/td&gt;&lt;td&gt;SYSTEM INSTALLATION, ELECTRICAL&lt;/td&gt;&lt;td&gt;EACH&lt;/td&gt;&lt;td&gt;0&lt;/td&gt;&lt;td&gt;3&lt;/td&gt;&lt;td&gt;N&lt;/td&gt;&lt;td&gt; &lt;/td&gt;&lt;td&gt;&lt;/td&gt;&lt;/tr&gt;</v>
      </c>
      <c r="Q3679" s="106" t="str">
        <f>IF(PayItems[[#This Row],[Date Added / Modified]]&gt;0,TEXT(PayItems[[#This Row],[Date Added / Modified]],"m/d/yyy"),"")</f>
        <v/>
      </c>
    </row>
    <row r="3680" spans="1:17" x14ac:dyDescent="0.3">
      <c r="A3680" s="6" t="s">
        <v>7933</v>
      </c>
      <c r="B3680" s="6" t="s">
        <v>7922</v>
      </c>
      <c r="C3680" s="6" t="s">
        <v>6</v>
      </c>
      <c r="D3680" s="6" t="s">
        <v>7923</v>
      </c>
      <c r="E3680" s="8" t="s">
        <v>59</v>
      </c>
      <c r="F3680" s="8">
        <v>0</v>
      </c>
      <c r="G3680" s="8">
        <v>3</v>
      </c>
      <c r="H3680" s="6" t="s">
        <v>344</v>
      </c>
      <c r="I3680" s="184" t="s">
        <v>11392</v>
      </c>
      <c r="J3680" s="184" t="s">
        <v>11392</v>
      </c>
      <c r="K3680" s="184" t="s">
        <v>11391</v>
      </c>
      <c r="L3680" s="8">
        <v>14</v>
      </c>
      <c r="M3680" s="116"/>
      <c r="P36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&lt;tr&gt;&lt;td&gt;63602-4000&lt;/td&gt;&lt;td&gt;System installation, railroad crossing&lt;/td&gt;&lt;td&gt;Each&lt;/td&gt;&lt;td&gt;SYSTEM INSTALLATION, RAILROAD CROSSING&lt;/td&gt;&lt;td&gt;EACH&lt;/td&gt;&lt;td&gt;0&lt;/td&gt;&lt;td&gt;3&lt;/td&gt;&lt;td&gt;N&lt;/td&gt;&lt;td&gt; &lt;/td&gt;&lt;td&gt;&lt;/td&gt;&lt;/tr&gt;</v>
      </c>
      <c r="Q3680" s="106" t="str">
        <f>IF(PayItems[[#This Row],[Date Added / Modified]]&gt;0,TEXT(PayItems[[#This Row],[Date Added / Modified]],"m/d/yyy"),"")</f>
        <v/>
      </c>
    </row>
    <row r="3681" spans="1:17" x14ac:dyDescent="0.3">
      <c r="A3681" s="6" t="s">
        <v>7934</v>
      </c>
      <c r="B3681" s="6" t="s">
        <v>7925</v>
      </c>
      <c r="C3681" s="6" t="s">
        <v>6</v>
      </c>
      <c r="D3681" s="6" t="s">
        <v>7926</v>
      </c>
      <c r="E3681" s="8" t="s">
        <v>59</v>
      </c>
      <c r="F3681" s="8">
        <v>0</v>
      </c>
      <c r="G3681" s="8">
        <v>3</v>
      </c>
      <c r="H3681" s="6" t="s">
        <v>344</v>
      </c>
      <c r="I3681" s="184" t="s">
        <v>11392</v>
      </c>
      <c r="J3681" s="184" t="s">
        <v>11392</v>
      </c>
      <c r="K3681" s="184" t="s">
        <v>11391</v>
      </c>
      <c r="L3681" s="8">
        <v>14</v>
      </c>
      <c r="M3681" s="116"/>
      <c r="P36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&lt;tr&gt;&lt;td&gt;63602-5000&lt;/td&gt;&lt;td&gt;System installation, changeable message sign&lt;/td&gt;&lt;td&gt;Each&lt;/td&gt;&lt;td&gt;SYSTEM INSTALLATION, CHANGEABLE MESSAGE SIGN&lt;/td&gt;&lt;td&gt;EACH&lt;/td&gt;&lt;td&gt;0&lt;/td&gt;&lt;td&gt;3&lt;/td&gt;&lt;td&gt;N&lt;/td&gt;&lt;td&gt; &lt;/td&gt;&lt;td&gt;&lt;/td&gt;&lt;/tr&gt;</v>
      </c>
      <c r="Q3681" s="106" t="str">
        <f>IF(PayItems[[#This Row],[Date Added / Modified]]&gt;0,TEXT(PayItems[[#This Row],[Date Added / Modified]],"m/d/yyy"),"")</f>
        <v/>
      </c>
    </row>
    <row r="3682" spans="1:17" x14ac:dyDescent="0.3">
      <c r="A3682" s="6" t="s">
        <v>7935</v>
      </c>
      <c r="B3682" s="6" t="s">
        <v>7928</v>
      </c>
      <c r="C3682" s="6" t="s">
        <v>6</v>
      </c>
      <c r="D3682" s="6" t="s">
        <v>7929</v>
      </c>
      <c r="E3682" s="8" t="s">
        <v>59</v>
      </c>
      <c r="F3682" s="8">
        <v>0</v>
      </c>
      <c r="G3682" s="8">
        <v>3</v>
      </c>
      <c r="H3682" s="6" t="s">
        <v>344</v>
      </c>
      <c r="I3682" s="184" t="s">
        <v>11392</v>
      </c>
      <c r="J3682" s="184" t="s">
        <v>11392</v>
      </c>
      <c r="K3682" s="184" t="s">
        <v>11391</v>
      </c>
      <c r="L3682" s="8">
        <v>14</v>
      </c>
      <c r="M3682" s="116"/>
      <c r="P36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&lt;tr&gt;&lt;td&gt;63602-6000&lt;/td&gt;&lt;td&gt;System installation, traffic detector system&lt;/td&gt;&lt;td&gt;Each&lt;/td&gt;&lt;td&gt;SYSTEM INSTALLATION, TRAFFIC DETECTOR SYSTEM&lt;/td&gt;&lt;td&gt;EACH&lt;/td&gt;&lt;td&gt;0&lt;/td&gt;&lt;td&gt;3&lt;/td&gt;&lt;td&gt;N&lt;/td&gt;&lt;td&gt; &lt;/td&gt;&lt;td&gt;&lt;/td&gt;&lt;/tr&gt;</v>
      </c>
      <c r="Q3682" s="106" t="str">
        <f>IF(PayItems[[#This Row],[Date Added / Modified]]&gt;0,TEXT(PayItems[[#This Row],[Date Added / Modified]],"m/d/yyy"),"")</f>
        <v/>
      </c>
    </row>
    <row r="3683" spans="1:17" x14ac:dyDescent="0.3">
      <c r="A3683" s="6" t="s">
        <v>7936</v>
      </c>
      <c r="B3683" s="6" t="s">
        <v>7937</v>
      </c>
      <c r="C3683" s="6" t="s">
        <v>6</v>
      </c>
      <c r="D3683" s="6" t="s">
        <v>7938</v>
      </c>
      <c r="E3683" s="8" t="s">
        <v>59</v>
      </c>
      <c r="F3683" s="8">
        <v>0</v>
      </c>
      <c r="G3683" s="8">
        <v>3</v>
      </c>
      <c r="H3683" s="6" t="s">
        <v>344</v>
      </c>
      <c r="I3683" s="184" t="s">
        <v>11392</v>
      </c>
      <c r="J3683" s="184" t="s">
        <v>11392</v>
      </c>
      <c r="K3683" s="184" t="s">
        <v>11391</v>
      </c>
      <c r="L3683" s="8">
        <v>14</v>
      </c>
      <c r="M3683" s="116"/>
      <c r="P36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&lt;tr&gt;&lt;td&gt;63602-6020&lt;/td&gt;&lt;td&gt;System installation, traffic detector wire loop&lt;/td&gt;&lt;td&gt;Each&lt;/td&gt;&lt;td&gt;SYSTEM INSTALLATION, TRAFFIC DETECTOR WIRE LOOP&lt;/td&gt;&lt;td&gt;EACH&lt;/td&gt;&lt;td&gt;0&lt;/td&gt;&lt;td&gt;3&lt;/td&gt;&lt;td&gt;N&lt;/td&gt;&lt;td&gt; &lt;/td&gt;&lt;td&gt;&lt;/td&gt;&lt;/tr&gt;</v>
      </c>
      <c r="Q3683" s="106" t="str">
        <f>IF(PayItems[[#This Row],[Date Added / Modified]]&gt;0,TEXT(PayItems[[#This Row],[Date Added / Modified]],"m/d/yyy"),"")</f>
        <v/>
      </c>
    </row>
    <row r="3684" spans="1:17" x14ac:dyDescent="0.3">
      <c r="A3684" s="6" t="s">
        <v>7939</v>
      </c>
      <c r="B3684" s="6" t="s">
        <v>7940</v>
      </c>
      <c r="C3684" s="6" t="s">
        <v>6</v>
      </c>
      <c r="D3684" s="6" t="s">
        <v>7941</v>
      </c>
      <c r="E3684" s="8" t="s">
        <v>59</v>
      </c>
      <c r="F3684" s="8">
        <v>0</v>
      </c>
      <c r="G3684" s="8">
        <v>3</v>
      </c>
      <c r="H3684" s="6" t="s">
        <v>344</v>
      </c>
      <c r="I3684" s="184" t="s">
        <v>11392</v>
      </c>
      <c r="J3684" s="184" t="s">
        <v>11392</v>
      </c>
      <c r="K3684" s="184" t="s">
        <v>11391</v>
      </c>
      <c r="L3684" s="8">
        <v>14</v>
      </c>
      <c r="M3684" s="116"/>
      <c r="P36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&lt;tr&gt;&lt;td&gt;63602-6100&lt;/td&gt;&lt;td&gt;System installation, scour monitoring system&lt;/td&gt;&lt;td&gt;Each&lt;/td&gt;&lt;td&gt;SYSTEM INSTALLATION, SCOUR MONITORING SYSTEM&lt;/td&gt;&lt;td&gt;EACH&lt;/td&gt;&lt;td&gt;0&lt;/td&gt;&lt;td&gt;3&lt;/td&gt;&lt;td&gt;N&lt;/td&gt;&lt;td&gt; &lt;/td&gt;&lt;td&gt;&lt;/td&gt;&lt;/tr&gt;</v>
      </c>
      <c r="Q3684" s="106" t="str">
        <f>IF(PayItems[[#This Row],[Date Added / Modified]]&gt;0,TEXT(PayItems[[#This Row],[Date Added / Modified]],"m/d/yyy"),"")</f>
        <v/>
      </c>
    </row>
    <row r="3685" spans="1:17" x14ac:dyDescent="0.3">
      <c r="A3685" s="34" t="s">
        <v>9976</v>
      </c>
      <c r="B3685" s="34" t="s">
        <v>9974</v>
      </c>
      <c r="C3685" s="34" t="s">
        <v>6</v>
      </c>
      <c r="D3685" s="34" t="s">
        <v>9975</v>
      </c>
      <c r="E3685" s="33" t="s">
        <v>59</v>
      </c>
      <c r="F3685" s="35">
        <v>0</v>
      </c>
      <c r="G3685" s="35">
        <v>3</v>
      </c>
      <c r="H3685" t="s">
        <v>344</v>
      </c>
      <c r="I3685" s="184" t="s">
        <v>11392</v>
      </c>
      <c r="J3685" s="184" t="s">
        <v>11392</v>
      </c>
      <c r="K3685" s="184" t="s">
        <v>11391</v>
      </c>
      <c r="L3685" s="8">
        <v>14</v>
      </c>
      <c r="M3685" s="116">
        <v>41813</v>
      </c>
      <c r="N3685" s="106" t="s">
        <v>9977</v>
      </c>
      <c r="O3685" s="106"/>
      <c r="P36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&lt;tr&gt;&lt;td&gt;63602-7000&lt;/td&gt;&lt;td&gt;System installation, speed feedback sign&lt;/td&gt;&lt;td&gt;Each&lt;/td&gt;&lt;td&gt;SYSTEM INSTALLATION, SPEED FEEDBACK SIGN&lt;/td&gt;&lt;td&gt;EACH&lt;/td&gt;&lt;td&gt;0&lt;/td&gt;&lt;td&gt;3&lt;/td&gt;&lt;td&gt;N&lt;/td&gt;&lt;td&gt;6/23/2014&lt;/td&gt;&lt;td&gt;&lt;/td&gt;&lt;/tr&gt;</v>
      </c>
      <c r="Q3685" s="106" t="str">
        <f>IF(PayItems[[#This Row],[Date Added / Modified]]&gt;0,TEXT(PayItems[[#This Row],[Date Added / Modified]],"m/d/yyy"),"")</f>
        <v>6/23/2014</v>
      </c>
    </row>
    <row r="3686" spans="1:17" x14ac:dyDescent="0.3">
      <c r="A3686" s="6" t="s">
        <v>7942</v>
      </c>
      <c r="B3686" s="6" t="s">
        <v>7943</v>
      </c>
      <c r="C3686" s="6" t="s">
        <v>5209</v>
      </c>
      <c r="D3686" s="6" t="s">
        <v>7944</v>
      </c>
      <c r="E3686" s="8" t="s">
        <v>5209</v>
      </c>
      <c r="F3686" s="8">
        <v>0</v>
      </c>
      <c r="G3686" s="8">
        <v>3</v>
      </c>
      <c r="H3686" s="6" t="s">
        <v>344</v>
      </c>
      <c r="I3686" s="184" t="s">
        <v>11392</v>
      </c>
      <c r="J3686" s="184" t="s">
        <v>11391</v>
      </c>
      <c r="K3686" s="184" t="s">
        <v>11391</v>
      </c>
      <c r="L3686" s="8">
        <v>14</v>
      </c>
      <c r="M3686" s="116"/>
      <c r="P36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&lt;tr&gt;&lt;td&gt;63603-0100&lt;/td&gt;&lt;td&gt;System installation, electrical utility company compensation&lt;/td&gt;&lt;td&gt;CTSM&lt;/td&gt;&lt;td&gt;SYSTEM INSTALLATION, ELECTRICAL COMPANY COMPENSATION&lt;/td&gt;&lt;td&gt;CTSM&lt;/td&gt;&lt;td&gt;0&lt;/td&gt;&lt;td&gt;3&lt;/td&gt;&lt;td&gt;N&lt;/td&gt;&lt;td&gt; &lt;/td&gt;&lt;td&gt;&lt;/td&gt;&lt;/tr&gt;</v>
      </c>
      <c r="Q3686" s="106" t="str">
        <f>IF(PayItems[[#This Row],[Date Added / Modified]]&gt;0,TEXT(PayItems[[#This Row],[Date Added / Modified]],"m/d/yyy"),"")</f>
        <v/>
      </c>
    </row>
    <row r="3687" spans="1:17" x14ac:dyDescent="0.3">
      <c r="A3687" s="106" t="s">
        <v>11207</v>
      </c>
      <c r="B3687" s="106" t="s">
        <v>11208</v>
      </c>
      <c r="C3687" s="88" t="s">
        <v>5209</v>
      </c>
      <c r="D3687" s="106" t="s">
        <v>11209</v>
      </c>
      <c r="E3687" s="104" t="s">
        <v>5209</v>
      </c>
      <c r="F3687" s="104">
        <v>0</v>
      </c>
      <c r="G3687" s="104">
        <v>3</v>
      </c>
      <c r="H3687" s="88" t="s">
        <v>344</v>
      </c>
      <c r="I3687" s="184" t="s">
        <v>11392</v>
      </c>
      <c r="J3687" s="184" t="s">
        <v>11391</v>
      </c>
      <c r="K3687" s="184" t="s">
        <v>11391</v>
      </c>
      <c r="L3687" s="104">
        <v>14</v>
      </c>
      <c r="M3687" s="116">
        <v>43927</v>
      </c>
      <c r="N3687" s="106" t="s">
        <v>9962</v>
      </c>
      <c r="O3687" s="88"/>
      <c r="P36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&lt;tr&gt;&lt;td&gt;63603-0200&lt;/td&gt;&lt;td&gt;System installation, telephone company compensation&lt;/td&gt;&lt;td&gt;CTSM&lt;/td&gt;&lt;td&gt;SYSTEM INSTALLATION, TELEPHONE COMPANY COMPENSATION&lt;/td&gt;&lt;td&gt;CTSM&lt;/td&gt;&lt;td&gt;0&lt;/td&gt;&lt;td&gt;3&lt;/td&gt;&lt;td&gt;N&lt;/td&gt;&lt;td&gt;4/6/2020&lt;/td&gt;&lt;td&gt;&lt;/td&gt;&lt;/tr&gt;</v>
      </c>
      <c r="Q3687" s="106" t="str">
        <f>IF(PayItems[[#This Row],[Date Added / Modified]]&gt;0,TEXT(PayItems[[#This Row],[Date Added / Modified]],"m/d/yyy"),"")</f>
        <v>4/6/2020</v>
      </c>
    </row>
    <row r="3688" spans="1:17" x14ac:dyDescent="0.3">
      <c r="A3688" s="6" t="s">
        <v>7945</v>
      </c>
      <c r="B3688" s="6" t="s">
        <v>7946</v>
      </c>
      <c r="C3688" s="6" t="s">
        <v>110</v>
      </c>
      <c r="D3688" s="6" t="s">
        <v>7947</v>
      </c>
      <c r="E3688" s="8" t="s">
        <v>63</v>
      </c>
      <c r="F3688" s="8">
        <v>0</v>
      </c>
      <c r="G3688" s="8">
        <v>3</v>
      </c>
      <c r="H3688" s="6" t="s">
        <v>344</v>
      </c>
      <c r="I3688" s="184" t="s">
        <v>11392</v>
      </c>
      <c r="J3688" s="184" t="s">
        <v>11392</v>
      </c>
      <c r="K3688" s="184" t="s">
        <v>11391</v>
      </c>
      <c r="L3688" s="8">
        <v>14</v>
      </c>
      <c r="M3688" s="116"/>
      <c r="P36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&lt;tr&gt;&lt;td&gt;63610-0000&lt;/td&gt;&lt;td&gt;Conduit&lt;/td&gt;&lt;td&gt;m&lt;/td&gt;&lt;td&gt;CONDUIT&lt;/td&gt;&lt;td&gt;LNFT&lt;/td&gt;&lt;td&gt;0&lt;/td&gt;&lt;td&gt;3&lt;/td&gt;&lt;td&gt;N&lt;/td&gt;&lt;td&gt; &lt;/td&gt;&lt;td&gt;&lt;/td&gt;&lt;/tr&gt;</v>
      </c>
      <c r="Q3688" s="106" t="str">
        <f>IF(PayItems[[#This Row],[Date Added / Modified]]&gt;0,TEXT(PayItems[[#This Row],[Date Added / Modified]],"m/d/yyy"),"")</f>
        <v/>
      </c>
    </row>
    <row r="3689" spans="1:17" x14ac:dyDescent="0.3">
      <c r="A3689" s="6" t="s">
        <v>7948</v>
      </c>
      <c r="B3689" s="6" t="s">
        <v>10394</v>
      </c>
      <c r="C3689" s="6" t="s">
        <v>110</v>
      </c>
      <c r="D3689" s="6" t="s">
        <v>10669</v>
      </c>
      <c r="E3689" s="8" t="s">
        <v>63</v>
      </c>
      <c r="F3689" s="8">
        <v>0</v>
      </c>
      <c r="G3689" s="8">
        <v>3</v>
      </c>
      <c r="H3689" s="6" t="s">
        <v>344</v>
      </c>
      <c r="I3689" s="184" t="s">
        <v>11392</v>
      </c>
      <c r="J3689" s="184" t="s">
        <v>11392</v>
      </c>
      <c r="K3689" s="184" t="s">
        <v>11391</v>
      </c>
      <c r="L3689" s="8">
        <v>14</v>
      </c>
      <c r="M3689" s="116"/>
      <c r="P36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&lt;tr&gt;&lt;td&gt;63610-0100&lt;/td&gt;&lt;td&gt;Conduit, 20mm, PVC&lt;/td&gt;&lt;td&gt;m&lt;/td&gt;&lt;td&gt;CONDUIT, 3/4-INCH, PVC&lt;/td&gt;&lt;td&gt;LNFT&lt;/td&gt;&lt;td&gt;0&lt;/td&gt;&lt;td&gt;3&lt;/td&gt;&lt;td&gt;N&lt;/td&gt;&lt;td&gt; &lt;/td&gt;&lt;td&gt;&lt;/td&gt;&lt;/tr&gt;</v>
      </c>
      <c r="Q3689" s="106" t="str">
        <f>IF(PayItems[[#This Row],[Date Added / Modified]]&gt;0,TEXT(PayItems[[#This Row],[Date Added / Modified]],"m/d/yyy"),"")</f>
        <v/>
      </c>
    </row>
    <row r="3690" spans="1:17" x14ac:dyDescent="0.3">
      <c r="A3690" s="6" t="s">
        <v>7949</v>
      </c>
      <c r="B3690" s="6" t="s">
        <v>7950</v>
      </c>
      <c r="C3690" s="6" t="s">
        <v>110</v>
      </c>
      <c r="D3690" s="6" t="s">
        <v>7951</v>
      </c>
      <c r="E3690" s="8" t="s">
        <v>63</v>
      </c>
      <c r="F3690" s="8">
        <v>0</v>
      </c>
      <c r="G3690" s="8">
        <v>3</v>
      </c>
      <c r="H3690" s="6" t="s">
        <v>344</v>
      </c>
      <c r="I3690" s="184" t="s">
        <v>11392</v>
      </c>
      <c r="J3690" s="184" t="s">
        <v>11392</v>
      </c>
      <c r="K3690" s="184" t="s">
        <v>11391</v>
      </c>
      <c r="L3690" s="8">
        <v>14</v>
      </c>
      <c r="M3690" s="116"/>
      <c r="P36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&lt;tr&gt;&lt;td&gt;63610-0200&lt;/td&gt;&lt;td&gt;Conduit, 20mm, rigid galvanized steel&lt;/td&gt;&lt;td&gt;m&lt;/td&gt;&lt;td&gt;CONDUIT, 3/4-INCH, RIGID GALVANIZED STEEL&lt;/td&gt;&lt;td&gt;LNFT&lt;/td&gt;&lt;td&gt;0&lt;/td&gt;&lt;td&gt;3&lt;/td&gt;&lt;td&gt;N&lt;/td&gt;&lt;td&gt; &lt;/td&gt;&lt;td&gt;&lt;/td&gt;&lt;/tr&gt;</v>
      </c>
      <c r="Q3690" s="106" t="str">
        <f>IF(PayItems[[#This Row],[Date Added / Modified]]&gt;0,TEXT(PayItems[[#This Row],[Date Added / Modified]],"m/d/yyy"),"")</f>
        <v/>
      </c>
    </row>
    <row r="3691" spans="1:17" x14ac:dyDescent="0.3">
      <c r="A3691" s="6" t="s">
        <v>7952</v>
      </c>
      <c r="B3691" s="6" t="s">
        <v>10395</v>
      </c>
      <c r="C3691" s="6" t="s">
        <v>110</v>
      </c>
      <c r="D3691" s="6" t="s">
        <v>10670</v>
      </c>
      <c r="E3691" s="8" t="s">
        <v>63</v>
      </c>
      <c r="F3691" s="8">
        <v>0</v>
      </c>
      <c r="G3691" s="8">
        <v>3</v>
      </c>
      <c r="H3691" s="6" t="s">
        <v>344</v>
      </c>
      <c r="I3691" s="184" t="s">
        <v>11392</v>
      </c>
      <c r="J3691" s="184" t="s">
        <v>11392</v>
      </c>
      <c r="K3691" s="184" t="s">
        <v>11391</v>
      </c>
      <c r="L3691" s="8">
        <v>14</v>
      </c>
      <c r="M3691" s="116"/>
      <c r="P36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&lt;tr&gt;&lt;td&gt;63610-0300&lt;/td&gt;&lt;td&gt;Conduit, 20mm, fiberglass&lt;/td&gt;&lt;td&gt;m&lt;/td&gt;&lt;td&gt;CONDUIT, 3/4-INCH, FIBERGLASS&lt;/td&gt;&lt;td&gt;LNFT&lt;/td&gt;&lt;td&gt;0&lt;/td&gt;&lt;td&gt;3&lt;/td&gt;&lt;td&gt;N&lt;/td&gt;&lt;td&gt; &lt;/td&gt;&lt;td&gt;&lt;/td&gt;&lt;/tr&gt;</v>
      </c>
      <c r="Q3691" s="106" t="str">
        <f>IF(PayItems[[#This Row],[Date Added / Modified]]&gt;0,TEXT(PayItems[[#This Row],[Date Added / Modified]],"m/d/yyy"),"")</f>
        <v/>
      </c>
    </row>
    <row r="3692" spans="1:17" x14ac:dyDescent="0.3">
      <c r="A3692" s="6" t="s">
        <v>7953</v>
      </c>
      <c r="B3692" s="6" t="s">
        <v>10396</v>
      </c>
      <c r="C3692" s="6" t="s">
        <v>110</v>
      </c>
      <c r="D3692" s="6" t="s">
        <v>10671</v>
      </c>
      <c r="E3692" s="8" t="s">
        <v>63</v>
      </c>
      <c r="F3692" s="8">
        <v>0</v>
      </c>
      <c r="G3692" s="8">
        <v>3</v>
      </c>
      <c r="H3692" s="6" t="s">
        <v>344</v>
      </c>
      <c r="I3692" s="184" t="s">
        <v>11392</v>
      </c>
      <c r="J3692" s="184" t="s">
        <v>11392</v>
      </c>
      <c r="K3692" s="184" t="s">
        <v>11391</v>
      </c>
      <c r="L3692" s="8">
        <v>14</v>
      </c>
      <c r="M3692" s="116"/>
      <c r="P36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&lt;tr&gt;&lt;td&gt;63610-0400&lt;/td&gt;&lt;td&gt;Conduit, 25mm, PVC&lt;/td&gt;&lt;td&gt;m&lt;/td&gt;&lt;td&gt;CONDUIT, 1-INCH, PVC&lt;/td&gt;&lt;td&gt;LNFT&lt;/td&gt;&lt;td&gt;0&lt;/td&gt;&lt;td&gt;3&lt;/td&gt;&lt;td&gt;N&lt;/td&gt;&lt;td&gt; &lt;/td&gt;&lt;td&gt;&lt;/td&gt;&lt;/tr&gt;</v>
      </c>
      <c r="Q3692" s="106" t="str">
        <f>IF(PayItems[[#This Row],[Date Added / Modified]]&gt;0,TEXT(PayItems[[#This Row],[Date Added / Modified]],"m/d/yyy"),"")</f>
        <v/>
      </c>
    </row>
    <row r="3693" spans="1:17" x14ac:dyDescent="0.3">
      <c r="A3693" s="6" t="s">
        <v>7954</v>
      </c>
      <c r="B3693" s="6" t="s">
        <v>7955</v>
      </c>
      <c r="C3693" s="6" t="s">
        <v>110</v>
      </c>
      <c r="D3693" s="6" t="s">
        <v>7956</v>
      </c>
      <c r="E3693" s="8" t="s">
        <v>63</v>
      </c>
      <c r="F3693" s="8">
        <v>0</v>
      </c>
      <c r="G3693" s="8">
        <v>3</v>
      </c>
      <c r="H3693" s="6" t="s">
        <v>344</v>
      </c>
      <c r="I3693" s="184" t="s">
        <v>11392</v>
      </c>
      <c r="J3693" s="184" t="s">
        <v>11392</v>
      </c>
      <c r="K3693" s="184" t="s">
        <v>11391</v>
      </c>
      <c r="L3693" s="8">
        <v>14</v>
      </c>
      <c r="M3693" s="116"/>
      <c r="P36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&lt;tr&gt;&lt;td&gt;63610-0500&lt;/td&gt;&lt;td&gt;Conduit, 25mm, rigid galvanized steel&lt;/td&gt;&lt;td&gt;m&lt;/td&gt;&lt;td&gt;CONDUIT, 1-INCH, RIGID GALVANIZED STEEL&lt;/td&gt;&lt;td&gt;LNFT&lt;/td&gt;&lt;td&gt;0&lt;/td&gt;&lt;td&gt;3&lt;/td&gt;&lt;td&gt;N&lt;/td&gt;&lt;td&gt; &lt;/td&gt;&lt;td&gt;&lt;/td&gt;&lt;/tr&gt;</v>
      </c>
      <c r="Q3693" s="106" t="str">
        <f>IF(PayItems[[#This Row],[Date Added / Modified]]&gt;0,TEXT(PayItems[[#This Row],[Date Added / Modified]],"m/d/yyy"),"")</f>
        <v/>
      </c>
    </row>
    <row r="3694" spans="1:17" x14ac:dyDescent="0.3">
      <c r="A3694" s="6" t="s">
        <v>7957</v>
      </c>
      <c r="B3694" s="6" t="s">
        <v>10397</v>
      </c>
      <c r="C3694" s="6" t="s">
        <v>110</v>
      </c>
      <c r="D3694" s="6" t="s">
        <v>10672</v>
      </c>
      <c r="E3694" s="8" t="s">
        <v>63</v>
      </c>
      <c r="F3694" s="8">
        <v>0</v>
      </c>
      <c r="G3694" s="8">
        <v>3</v>
      </c>
      <c r="H3694" s="6" t="s">
        <v>344</v>
      </c>
      <c r="I3694" s="184" t="s">
        <v>11392</v>
      </c>
      <c r="J3694" s="184" t="s">
        <v>11392</v>
      </c>
      <c r="K3694" s="184" t="s">
        <v>11391</v>
      </c>
      <c r="L3694" s="8">
        <v>14</v>
      </c>
      <c r="M3694" s="116"/>
      <c r="P36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&lt;tr&gt;&lt;td&gt;63610-0600&lt;/td&gt;&lt;td&gt;Conduit, 25mm, fiberglass&lt;/td&gt;&lt;td&gt;m&lt;/td&gt;&lt;td&gt;CONDUIT, 1-INCH, FIBERGLASS&lt;/td&gt;&lt;td&gt;LNFT&lt;/td&gt;&lt;td&gt;0&lt;/td&gt;&lt;td&gt;3&lt;/td&gt;&lt;td&gt;N&lt;/td&gt;&lt;td&gt; &lt;/td&gt;&lt;td&gt;&lt;/td&gt;&lt;/tr&gt;</v>
      </c>
      <c r="Q3694" s="106" t="str">
        <f>IF(PayItems[[#This Row],[Date Added / Modified]]&gt;0,TEXT(PayItems[[#This Row],[Date Added / Modified]],"m/d/yyy"),"")</f>
        <v/>
      </c>
    </row>
    <row r="3695" spans="1:17" x14ac:dyDescent="0.3">
      <c r="A3695" s="6" t="s">
        <v>7958</v>
      </c>
      <c r="B3695" s="6" t="s">
        <v>10398</v>
      </c>
      <c r="C3695" s="6" t="s">
        <v>110</v>
      </c>
      <c r="D3695" s="6" t="s">
        <v>10673</v>
      </c>
      <c r="E3695" s="8" t="s">
        <v>63</v>
      </c>
      <c r="F3695" s="8">
        <v>0</v>
      </c>
      <c r="G3695" s="8">
        <v>3</v>
      </c>
      <c r="H3695" s="6" t="s">
        <v>344</v>
      </c>
      <c r="I3695" s="184" t="s">
        <v>11392</v>
      </c>
      <c r="J3695" s="184" t="s">
        <v>11392</v>
      </c>
      <c r="K3695" s="184" t="s">
        <v>11391</v>
      </c>
      <c r="L3695" s="8">
        <v>14</v>
      </c>
      <c r="M3695" s="116"/>
      <c r="P36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&lt;tr&gt;&lt;td&gt;63610-0700&lt;/td&gt;&lt;td&gt;Conduit, 32mm, PVC&lt;/td&gt;&lt;td&gt;m&lt;/td&gt;&lt;td&gt;CONDUIT, 1 1/4-INCH, PVC&lt;/td&gt;&lt;td&gt;LNFT&lt;/td&gt;&lt;td&gt;0&lt;/td&gt;&lt;td&gt;3&lt;/td&gt;&lt;td&gt;N&lt;/td&gt;&lt;td&gt; &lt;/td&gt;&lt;td&gt;&lt;/td&gt;&lt;/tr&gt;</v>
      </c>
      <c r="Q3695" s="106" t="str">
        <f>IF(PayItems[[#This Row],[Date Added / Modified]]&gt;0,TEXT(PayItems[[#This Row],[Date Added / Modified]],"m/d/yyy"),"")</f>
        <v/>
      </c>
    </row>
    <row r="3696" spans="1:17" x14ac:dyDescent="0.3">
      <c r="A3696" s="6" t="s">
        <v>7959</v>
      </c>
      <c r="B3696" s="6" t="s">
        <v>7960</v>
      </c>
      <c r="C3696" s="6" t="s">
        <v>110</v>
      </c>
      <c r="D3696" s="6" t="s">
        <v>7961</v>
      </c>
      <c r="E3696" s="8" t="s">
        <v>63</v>
      </c>
      <c r="F3696" s="8">
        <v>0</v>
      </c>
      <c r="G3696" s="8">
        <v>3</v>
      </c>
      <c r="H3696" s="6" t="s">
        <v>344</v>
      </c>
      <c r="I3696" s="184" t="s">
        <v>11392</v>
      </c>
      <c r="J3696" s="184" t="s">
        <v>11392</v>
      </c>
      <c r="K3696" s="184" t="s">
        <v>11391</v>
      </c>
      <c r="L3696" s="8">
        <v>14</v>
      </c>
      <c r="M3696" s="116"/>
      <c r="P36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&lt;tr&gt;&lt;td&gt;63610-0800&lt;/td&gt;&lt;td&gt;Conduit, 32mm, rigid galvanized steel&lt;/td&gt;&lt;td&gt;m&lt;/td&gt;&lt;td&gt;CONDUIT, 1 1/4-INCH, RIGID GALVANIZED STEEL&lt;/td&gt;&lt;td&gt;LNFT&lt;/td&gt;&lt;td&gt;0&lt;/td&gt;&lt;td&gt;3&lt;/td&gt;&lt;td&gt;N&lt;/td&gt;&lt;td&gt; &lt;/td&gt;&lt;td&gt;&lt;/td&gt;&lt;/tr&gt;</v>
      </c>
      <c r="Q3696" s="106" t="str">
        <f>IF(PayItems[[#This Row],[Date Added / Modified]]&gt;0,TEXT(PayItems[[#This Row],[Date Added / Modified]],"m/d/yyy"),"")</f>
        <v/>
      </c>
    </row>
    <row r="3697" spans="1:17" x14ac:dyDescent="0.3">
      <c r="A3697" s="6" t="s">
        <v>7962</v>
      </c>
      <c r="B3697" s="6" t="s">
        <v>7963</v>
      </c>
      <c r="C3697" s="6" t="s">
        <v>110</v>
      </c>
      <c r="D3697" s="6" t="s">
        <v>7964</v>
      </c>
      <c r="E3697" s="8" t="s">
        <v>63</v>
      </c>
      <c r="F3697" s="8">
        <v>0</v>
      </c>
      <c r="G3697" s="8">
        <v>3</v>
      </c>
      <c r="H3697" s="6" t="s">
        <v>344</v>
      </c>
      <c r="I3697" s="184" t="s">
        <v>11392</v>
      </c>
      <c r="J3697" s="184" t="s">
        <v>11392</v>
      </c>
      <c r="K3697" s="184" t="s">
        <v>11391</v>
      </c>
      <c r="L3697" s="8">
        <v>14</v>
      </c>
      <c r="M3697" s="116"/>
      <c r="P36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&lt;tr&gt;&lt;td&gt;63610-0900&lt;/td&gt;&lt;td&gt;Conduit, 32mm, fiberglass&lt;/td&gt;&lt;td&gt;m&lt;/td&gt;&lt;td&gt;CONDUIT, 1 1/4-INCH, FIBERGLASS&lt;/td&gt;&lt;td&gt;LNFT&lt;/td&gt;&lt;td&gt;0&lt;/td&gt;&lt;td&gt;3&lt;/td&gt;&lt;td&gt;N&lt;/td&gt;&lt;td&gt; &lt;/td&gt;&lt;td&gt;&lt;/td&gt;&lt;/tr&gt;</v>
      </c>
      <c r="Q3697" s="106" t="str">
        <f>IF(PayItems[[#This Row],[Date Added / Modified]]&gt;0,TEXT(PayItems[[#This Row],[Date Added / Modified]],"m/d/yyy"),"")</f>
        <v/>
      </c>
    </row>
    <row r="3698" spans="1:17" x14ac:dyDescent="0.3">
      <c r="A3698" s="6" t="s">
        <v>7965</v>
      </c>
      <c r="B3698" s="6" t="s">
        <v>10399</v>
      </c>
      <c r="C3698" s="6" t="s">
        <v>110</v>
      </c>
      <c r="D3698" s="6" t="s">
        <v>10674</v>
      </c>
      <c r="E3698" s="8" t="s">
        <v>63</v>
      </c>
      <c r="F3698" s="8">
        <v>0</v>
      </c>
      <c r="G3698" s="8">
        <v>3</v>
      </c>
      <c r="H3698" s="6" t="s">
        <v>344</v>
      </c>
      <c r="I3698" s="184" t="s">
        <v>11392</v>
      </c>
      <c r="J3698" s="184" t="s">
        <v>11392</v>
      </c>
      <c r="K3698" s="184" t="s">
        <v>11391</v>
      </c>
      <c r="L3698" s="8">
        <v>14</v>
      </c>
      <c r="M3698" s="116"/>
      <c r="P36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&lt;tr&gt;&lt;td&gt;63610-1000&lt;/td&gt;&lt;td&gt;Conduit, 40mm, PVC&lt;/td&gt;&lt;td&gt;m&lt;/td&gt;&lt;td&gt;CONDUIT, 1 1/2-INCH, PVC&lt;/td&gt;&lt;td&gt;LNFT&lt;/td&gt;&lt;td&gt;0&lt;/td&gt;&lt;td&gt;3&lt;/td&gt;&lt;td&gt;N&lt;/td&gt;&lt;td&gt; &lt;/td&gt;&lt;td&gt;&lt;/td&gt;&lt;/tr&gt;</v>
      </c>
      <c r="Q3698" s="106" t="str">
        <f>IF(PayItems[[#This Row],[Date Added / Modified]]&gt;0,TEXT(PayItems[[#This Row],[Date Added / Modified]],"m/d/yyy"),"")</f>
        <v/>
      </c>
    </row>
    <row r="3699" spans="1:17" x14ac:dyDescent="0.3">
      <c r="A3699" s="6" t="s">
        <v>7966</v>
      </c>
      <c r="B3699" s="6" t="s">
        <v>7967</v>
      </c>
      <c r="C3699" s="6" t="s">
        <v>110</v>
      </c>
      <c r="D3699" s="6" t="s">
        <v>7968</v>
      </c>
      <c r="E3699" s="8" t="s">
        <v>63</v>
      </c>
      <c r="F3699" s="8">
        <v>0</v>
      </c>
      <c r="G3699" s="8">
        <v>3</v>
      </c>
      <c r="H3699" s="6" t="s">
        <v>344</v>
      </c>
      <c r="I3699" s="184" t="s">
        <v>11392</v>
      </c>
      <c r="J3699" s="184" t="s">
        <v>11392</v>
      </c>
      <c r="K3699" s="184" t="s">
        <v>11391</v>
      </c>
      <c r="L3699" s="8">
        <v>14</v>
      </c>
      <c r="M3699" s="116"/>
      <c r="P36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&lt;tr&gt;&lt;td&gt;63610-1100&lt;/td&gt;&lt;td&gt;Conduit, 40mm, rigid galvanized steel&lt;/td&gt;&lt;td&gt;m&lt;/td&gt;&lt;td&gt;CONDUIT, 1 1/2-INCH, RIGID GALVANIZED STEEL&lt;/td&gt;&lt;td&gt;LNFT&lt;/td&gt;&lt;td&gt;0&lt;/td&gt;&lt;td&gt;3&lt;/td&gt;&lt;td&gt;N&lt;/td&gt;&lt;td&gt; &lt;/td&gt;&lt;td&gt;&lt;/td&gt;&lt;/tr&gt;</v>
      </c>
      <c r="Q3699" s="106" t="str">
        <f>IF(PayItems[[#This Row],[Date Added / Modified]]&gt;0,TEXT(PayItems[[#This Row],[Date Added / Modified]],"m/d/yyy"),"")</f>
        <v/>
      </c>
    </row>
    <row r="3700" spans="1:17" x14ac:dyDescent="0.3">
      <c r="A3700" s="6" t="s">
        <v>7969</v>
      </c>
      <c r="B3700" s="6" t="s">
        <v>7970</v>
      </c>
      <c r="C3700" s="6" t="s">
        <v>110</v>
      </c>
      <c r="D3700" s="6" t="s">
        <v>7971</v>
      </c>
      <c r="E3700" s="8" t="s">
        <v>63</v>
      </c>
      <c r="F3700" s="8">
        <v>0</v>
      </c>
      <c r="G3700" s="8">
        <v>3</v>
      </c>
      <c r="H3700" s="6" t="s">
        <v>344</v>
      </c>
      <c r="I3700" s="184" t="s">
        <v>11392</v>
      </c>
      <c r="J3700" s="184" t="s">
        <v>11392</v>
      </c>
      <c r="K3700" s="184" t="s">
        <v>11391</v>
      </c>
      <c r="L3700" s="8">
        <v>14</v>
      </c>
      <c r="M3700" s="116"/>
      <c r="P37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&lt;tr&gt;&lt;td&gt;63610-1200&lt;/td&gt;&lt;td&gt;Conduit, 40mm, fiberglass&lt;/td&gt;&lt;td&gt;m&lt;/td&gt;&lt;td&gt;CONDUIT, 1 1/2-INCH, FIBERGLASS&lt;/td&gt;&lt;td&gt;LNFT&lt;/td&gt;&lt;td&gt;0&lt;/td&gt;&lt;td&gt;3&lt;/td&gt;&lt;td&gt;N&lt;/td&gt;&lt;td&gt; &lt;/td&gt;&lt;td&gt;&lt;/td&gt;&lt;/tr&gt;</v>
      </c>
      <c r="Q3700" s="106" t="str">
        <f>IF(PayItems[[#This Row],[Date Added / Modified]]&gt;0,TEXT(PayItems[[#This Row],[Date Added / Modified]],"m/d/yyy"),"")</f>
        <v/>
      </c>
    </row>
    <row r="3701" spans="1:17" x14ac:dyDescent="0.3">
      <c r="A3701" s="6" t="s">
        <v>7972</v>
      </c>
      <c r="B3701" s="6" t="s">
        <v>10400</v>
      </c>
      <c r="C3701" s="6" t="s">
        <v>110</v>
      </c>
      <c r="D3701" s="6" t="s">
        <v>10675</v>
      </c>
      <c r="E3701" s="8" t="s">
        <v>63</v>
      </c>
      <c r="F3701" s="8">
        <v>0</v>
      </c>
      <c r="G3701" s="8">
        <v>3</v>
      </c>
      <c r="H3701" s="6" t="s">
        <v>344</v>
      </c>
      <c r="I3701" s="184" t="s">
        <v>11392</v>
      </c>
      <c r="J3701" s="184" t="s">
        <v>11392</v>
      </c>
      <c r="K3701" s="184" t="s">
        <v>11391</v>
      </c>
      <c r="L3701" s="8">
        <v>14</v>
      </c>
      <c r="M3701" s="116"/>
      <c r="P37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&lt;tr&gt;&lt;td&gt;63610-1300&lt;/td&gt;&lt;td&gt;Conduit, 45mm, PVC&lt;/td&gt;&lt;td&gt;m&lt;/td&gt;&lt;td&gt;CONDUIT, 1 3/4-INCH, PVC&lt;/td&gt;&lt;td&gt;LNFT&lt;/td&gt;&lt;td&gt;0&lt;/td&gt;&lt;td&gt;3&lt;/td&gt;&lt;td&gt;N&lt;/td&gt;&lt;td&gt; &lt;/td&gt;&lt;td&gt;&lt;/td&gt;&lt;/tr&gt;</v>
      </c>
      <c r="Q3701" s="106" t="str">
        <f>IF(PayItems[[#This Row],[Date Added / Modified]]&gt;0,TEXT(PayItems[[#This Row],[Date Added / Modified]],"m/d/yyy"),"")</f>
        <v/>
      </c>
    </row>
    <row r="3702" spans="1:17" x14ac:dyDescent="0.3">
      <c r="A3702" s="6" t="s">
        <v>7973</v>
      </c>
      <c r="B3702" s="6" t="s">
        <v>7974</v>
      </c>
      <c r="C3702" s="6" t="s">
        <v>110</v>
      </c>
      <c r="D3702" s="6" t="s">
        <v>7975</v>
      </c>
      <c r="E3702" s="8" t="s">
        <v>63</v>
      </c>
      <c r="F3702" s="8">
        <v>0</v>
      </c>
      <c r="G3702" s="8">
        <v>3</v>
      </c>
      <c r="H3702" s="6" t="s">
        <v>344</v>
      </c>
      <c r="I3702" s="184" t="s">
        <v>11392</v>
      </c>
      <c r="J3702" s="184" t="s">
        <v>11392</v>
      </c>
      <c r="K3702" s="184" t="s">
        <v>11391</v>
      </c>
      <c r="L3702" s="8">
        <v>14</v>
      </c>
      <c r="M3702" s="116"/>
      <c r="P37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&lt;tr&gt;&lt;td&gt;63610-1400&lt;/td&gt;&lt;td&gt;Conduit, 45mm, rigid galvanized steel&lt;/td&gt;&lt;td&gt;m&lt;/td&gt;&lt;td&gt;CONDUIT, 1 3/4-INCH, RIGID GALVANIZED STEEL&lt;/td&gt;&lt;td&gt;LNFT&lt;/td&gt;&lt;td&gt;0&lt;/td&gt;&lt;td&gt;3&lt;/td&gt;&lt;td&gt;N&lt;/td&gt;&lt;td&gt; &lt;/td&gt;&lt;td&gt;&lt;/td&gt;&lt;/tr&gt;</v>
      </c>
      <c r="Q3702" s="106" t="str">
        <f>IF(PayItems[[#This Row],[Date Added / Modified]]&gt;0,TEXT(PayItems[[#This Row],[Date Added / Modified]],"m/d/yyy"),"")</f>
        <v/>
      </c>
    </row>
    <row r="3703" spans="1:17" x14ac:dyDescent="0.3">
      <c r="A3703" s="6" t="s">
        <v>7976</v>
      </c>
      <c r="B3703" s="6" t="s">
        <v>7977</v>
      </c>
      <c r="C3703" s="6" t="s">
        <v>110</v>
      </c>
      <c r="D3703" s="6" t="s">
        <v>7978</v>
      </c>
      <c r="E3703" s="8" t="s">
        <v>63</v>
      </c>
      <c r="F3703" s="8">
        <v>0</v>
      </c>
      <c r="G3703" s="8">
        <v>3</v>
      </c>
      <c r="H3703" s="6" t="s">
        <v>344</v>
      </c>
      <c r="I3703" s="184" t="s">
        <v>11392</v>
      </c>
      <c r="J3703" s="184" t="s">
        <v>11392</v>
      </c>
      <c r="K3703" s="184" t="s">
        <v>11391</v>
      </c>
      <c r="L3703" s="8">
        <v>14</v>
      </c>
      <c r="M3703" s="116"/>
      <c r="P37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&lt;tr&gt;&lt;td&gt;63610-1500&lt;/td&gt;&lt;td&gt;Conduit, 45mm, fiberglass&lt;/td&gt;&lt;td&gt;m&lt;/td&gt;&lt;td&gt;CONDUIT, 1 3/4-INCH, FIBERGLASS&lt;/td&gt;&lt;td&gt;LNFT&lt;/td&gt;&lt;td&gt;0&lt;/td&gt;&lt;td&gt;3&lt;/td&gt;&lt;td&gt;N&lt;/td&gt;&lt;td&gt; &lt;/td&gt;&lt;td&gt;&lt;/td&gt;&lt;/tr&gt;</v>
      </c>
      <c r="Q3703" s="106" t="str">
        <f>IF(PayItems[[#This Row],[Date Added / Modified]]&gt;0,TEXT(PayItems[[#This Row],[Date Added / Modified]],"m/d/yyy"),"")</f>
        <v/>
      </c>
    </row>
    <row r="3704" spans="1:17" x14ac:dyDescent="0.3">
      <c r="A3704" s="6" t="s">
        <v>7979</v>
      </c>
      <c r="B3704" s="6" t="s">
        <v>10401</v>
      </c>
      <c r="C3704" s="6" t="s">
        <v>110</v>
      </c>
      <c r="D3704" s="6" t="s">
        <v>10676</v>
      </c>
      <c r="E3704" s="8" t="s">
        <v>63</v>
      </c>
      <c r="F3704" s="8">
        <v>0</v>
      </c>
      <c r="G3704" s="8">
        <v>3</v>
      </c>
      <c r="H3704" s="6" t="s">
        <v>344</v>
      </c>
      <c r="I3704" s="184" t="s">
        <v>11392</v>
      </c>
      <c r="J3704" s="184" t="s">
        <v>11392</v>
      </c>
      <c r="K3704" s="184" t="s">
        <v>11391</v>
      </c>
      <c r="L3704" s="8">
        <v>14</v>
      </c>
      <c r="M3704" s="116"/>
      <c r="P37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&lt;tr&gt;&lt;td&gt;63610-1600&lt;/td&gt;&lt;td&gt;Conduit, 50mm, PVC&lt;/td&gt;&lt;td&gt;m&lt;/td&gt;&lt;td&gt;CONDUIT, 2-INCH, PVC&lt;/td&gt;&lt;td&gt;LNFT&lt;/td&gt;&lt;td&gt;0&lt;/td&gt;&lt;td&gt;3&lt;/td&gt;&lt;td&gt;N&lt;/td&gt;&lt;td&gt; &lt;/td&gt;&lt;td&gt;&lt;/td&gt;&lt;/tr&gt;</v>
      </c>
      <c r="Q3704" s="106" t="str">
        <f>IF(PayItems[[#This Row],[Date Added / Modified]]&gt;0,TEXT(PayItems[[#This Row],[Date Added / Modified]],"m/d/yyy"),"")</f>
        <v/>
      </c>
    </row>
    <row r="3705" spans="1:17" x14ac:dyDescent="0.3">
      <c r="A3705" s="6" t="s">
        <v>7980</v>
      </c>
      <c r="B3705" s="6" t="s">
        <v>7981</v>
      </c>
      <c r="C3705" s="6" t="s">
        <v>110</v>
      </c>
      <c r="D3705" s="6" t="s">
        <v>7982</v>
      </c>
      <c r="E3705" s="8" t="s">
        <v>63</v>
      </c>
      <c r="F3705" s="8">
        <v>0</v>
      </c>
      <c r="G3705" s="8">
        <v>3</v>
      </c>
      <c r="H3705" s="6" t="s">
        <v>344</v>
      </c>
      <c r="I3705" s="184" t="s">
        <v>11392</v>
      </c>
      <c r="J3705" s="184" t="s">
        <v>11392</v>
      </c>
      <c r="K3705" s="184" t="s">
        <v>11391</v>
      </c>
      <c r="L3705" s="8">
        <v>14</v>
      </c>
      <c r="M3705" s="116"/>
      <c r="P37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&lt;tr&gt;&lt;td&gt;63610-1700&lt;/td&gt;&lt;td&gt;Conduit, 50mm, rigid galvanized steel&lt;/td&gt;&lt;td&gt;m&lt;/td&gt;&lt;td&gt;CONDUIT, 2-INCH, RIGID GALVANIZED STEEL&lt;/td&gt;&lt;td&gt;LNFT&lt;/td&gt;&lt;td&gt;0&lt;/td&gt;&lt;td&gt;3&lt;/td&gt;&lt;td&gt;N&lt;/td&gt;&lt;td&gt; &lt;/td&gt;&lt;td&gt;&lt;/td&gt;&lt;/tr&gt;</v>
      </c>
      <c r="Q3705" s="106" t="str">
        <f>IF(PayItems[[#This Row],[Date Added / Modified]]&gt;0,TEXT(PayItems[[#This Row],[Date Added / Modified]],"m/d/yyy"),"")</f>
        <v/>
      </c>
    </row>
    <row r="3706" spans="1:17" x14ac:dyDescent="0.3">
      <c r="A3706" s="6" t="s">
        <v>7983</v>
      </c>
      <c r="B3706" s="6" t="s">
        <v>10402</v>
      </c>
      <c r="C3706" s="6" t="s">
        <v>110</v>
      </c>
      <c r="D3706" s="6" t="s">
        <v>10677</v>
      </c>
      <c r="E3706" s="8" t="s">
        <v>63</v>
      </c>
      <c r="F3706" s="8">
        <v>0</v>
      </c>
      <c r="G3706" s="8">
        <v>3</v>
      </c>
      <c r="H3706" s="6" t="s">
        <v>344</v>
      </c>
      <c r="I3706" s="184" t="s">
        <v>11392</v>
      </c>
      <c r="J3706" s="184" t="s">
        <v>11392</v>
      </c>
      <c r="K3706" s="184" t="s">
        <v>11391</v>
      </c>
      <c r="L3706" s="8">
        <v>14</v>
      </c>
      <c r="M3706" s="116"/>
      <c r="P37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&lt;tr&gt;&lt;td&gt;63610-1800&lt;/td&gt;&lt;td&gt;Conduit, 50mm, fiberglass&lt;/td&gt;&lt;td&gt;m&lt;/td&gt;&lt;td&gt;CONDUIT, 2-INCH, FIBERGLASS&lt;/td&gt;&lt;td&gt;LNFT&lt;/td&gt;&lt;td&gt;0&lt;/td&gt;&lt;td&gt;3&lt;/td&gt;&lt;td&gt;N&lt;/td&gt;&lt;td&gt; &lt;/td&gt;&lt;td&gt;&lt;/td&gt;&lt;/tr&gt;</v>
      </c>
      <c r="Q3706" s="106" t="str">
        <f>IF(PayItems[[#This Row],[Date Added / Modified]]&gt;0,TEXT(PayItems[[#This Row],[Date Added / Modified]],"m/d/yyy"),"")</f>
        <v/>
      </c>
    </row>
    <row r="3707" spans="1:17" x14ac:dyDescent="0.3">
      <c r="A3707" s="6" t="s">
        <v>7984</v>
      </c>
      <c r="B3707" s="6" t="s">
        <v>10403</v>
      </c>
      <c r="C3707" s="6" t="s">
        <v>110</v>
      </c>
      <c r="D3707" s="6" t="s">
        <v>10678</v>
      </c>
      <c r="E3707" s="8" t="s">
        <v>63</v>
      </c>
      <c r="F3707" s="8">
        <v>0</v>
      </c>
      <c r="G3707" s="8">
        <v>3</v>
      </c>
      <c r="H3707" s="6" t="s">
        <v>344</v>
      </c>
      <c r="I3707" s="184" t="s">
        <v>11392</v>
      </c>
      <c r="J3707" s="184" t="s">
        <v>11392</v>
      </c>
      <c r="K3707" s="184" t="s">
        <v>11391</v>
      </c>
      <c r="L3707" s="8">
        <v>14</v>
      </c>
      <c r="M3707" s="116"/>
      <c r="P37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&lt;tr&gt;&lt;td&gt;63610-1900&lt;/td&gt;&lt;td&gt;Conduit, 65mm, PVC&lt;/td&gt;&lt;td&gt;m&lt;/td&gt;&lt;td&gt;CONDUIT, 2 1/2-INCH, PVC&lt;/td&gt;&lt;td&gt;LNFT&lt;/td&gt;&lt;td&gt;0&lt;/td&gt;&lt;td&gt;3&lt;/td&gt;&lt;td&gt;N&lt;/td&gt;&lt;td&gt; &lt;/td&gt;&lt;td&gt;&lt;/td&gt;&lt;/tr&gt;</v>
      </c>
      <c r="Q3707" s="106" t="str">
        <f>IF(PayItems[[#This Row],[Date Added / Modified]]&gt;0,TEXT(PayItems[[#This Row],[Date Added / Modified]],"m/d/yyy"),"")</f>
        <v/>
      </c>
    </row>
    <row r="3708" spans="1:17" x14ac:dyDescent="0.3">
      <c r="A3708" s="6" t="s">
        <v>7985</v>
      </c>
      <c r="B3708" s="6" t="s">
        <v>7986</v>
      </c>
      <c r="C3708" s="6" t="s">
        <v>110</v>
      </c>
      <c r="D3708" s="6" t="s">
        <v>7987</v>
      </c>
      <c r="E3708" s="8" t="s">
        <v>63</v>
      </c>
      <c r="F3708" s="8">
        <v>0</v>
      </c>
      <c r="G3708" s="8">
        <v>3</v>
      </c>
      <c r="H3708" s="6" t="s">
        <v>344</v>
      </c>
      <c r="I3708" s="184" t="s">
        <v>11392</v>
      </c>
      <c r="J3708" s="184" t="s">
        <v>11392</v>
      </c>
      <c r="K3708" s="184" t="s">
        <v>11391</v>
      </c>
      <c r="L3708" s="8">
        <v>14</v>
      </c>
      <c r="M3708" s="116"/>
      <c r="P370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&lt;tr&gt;&lt;td&gt;63610-2000&lt;/td&gt;&lt;td&gt;Conduit, 65mm, rigid galvanized steel&lt;/td&gt;&lt;td&gt;m&lt;/td&gt;&lt;td&gt;CONDUIT, 2 1/2-INCH, RIGID GALVANIZED STEEL&lt;/td&gt;&lt;td&gt;LNFT&lt;/td&gt;&lt;td&gt;0&lt;/td&gt;&lt;td&gt;3&lt;/td&gt;&lt;td&gt;N&lt;/td&gt;&lt;td&gt; &lt;/td&gt;&lt;td&gt;&lt;/td&gt;&lt;/tr&gt;</v>
      </c>
      <c r="Q3708" s="106" t="str">
        <f>IF(PayItems[[#This Row],[Date Added / Modified]]&gt;0,TEXT(PayItems[[#This Row],[Date Added / Modified]],"m/d/yyy"),"")</f>
        <v/>
      </c>
    </row>
    <row r="3709" spans="1:17" x14ac:dyDescent="0.3">
      <c r="A3709" s="6" t="s">
        <v>7988</v>
      </c>
      <c r="B3709" s="6" t="s">
        <v>7989</v>
      </c>
      <c r="C3709" s="6" t="s">
        <v>110</v>
      </c>
      <c r="D3709" s="6" t="s">
        <v>7990</v>
      </c>
      <c r="E3709" s="8" t="s">
        <v>63</v>
      </c>
      <c r="F3709" s="8">
        <v>0</v>
      </c>
      <c r="G3709" s="8">
        <v>3</v>
      </c>
      <c r="H3709" s="6" t="s">
        <v>344</v>
      </c>
      <c r="I3709" s="184" t="s">
        <v>11392</v>
      </c>
      <c r="J3709" s="184" t="s">
        <v>11392</v>
      </c>
      <c r="K3709" s="184" t="s">
        <v>11391</v>
      </c>
      <c r="L3709" s="8">
        <v>14</v>
      </c>
      <c r="M3709" s="116"/>
      <c r="P37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&lt;tr&gt;&lt;td&gt;63610-2100&lt;/td&gt;&lt;td&gt;Conduit, 65mm, fiberglass&lt;/td&gt;&lt;td&gt;m&lt;/td&gt;&lt;td&gt;CONDUIT, 2 1/2-INCH, FIBERGLASS&lt;/td&gt;&lt;td&gt;LNFT&lt;/td&gt;&lt;td&gt;0&lt;/td&gt;&lt;td&gt;3&lt;/td&gt;&lt;td&gt;N&lt;/td&gt;&lt;td&gt; &lt;/td&gt;&lt;td&gt;&lt;/td&gt;&lt;/tr&gt;</v>
      </c>
      <c r="Q3709" s="106" t="str">
        <f>IF(PayItems[[#This Row],[Date Added / Modified]]&gt;0,TEXT(PayItems[[#This Row],[Date Added / Modified]],"m/d/yyy"),"")</f>
        <v/>
      </c>
    </row>
    <row r="3710" spans="1:17" x14ac:dyDescent="0.3">
      <c r="A3710" s="6" t="s">
        <v>7991</v>
      </c>
      <c r="B3710" s="6" t="s">
        <v>10404</v>
      </c>
      <c r="C3710" s="6" t="s">
        <v>110</v>
      </c>
      <c r="D3710" s="6" t="s">
        <v>10679</v>
      </c>
      <c r="E3710" s="8" t="s">
        <v>63</v>
      </c>
      <c r="F3710" s="8">
        <v>0</v>
      </c>
      <c r="G3710" s="8">
        <v>3</v>
      </c>
      <c r="H3710" s="6" t="s">
        <v>344</v>
      </c>
      <c r="I3710" s="184" t="s">
        <v>11392</v>
      </c>
      <c r="J3710" s="184" t="s">
        <v>11392</v>
      </c>
      <c r="K3710" s="184" t="s">
        <v>11391</v>
      </c>
      <c r="L3710" s="8">
        <v>14</v>
      </c>
      <c r="M3710" s="116"/>
      <c r="P37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&lt;tr&gt;&lt;td&gt;63610-2200&lt;/td&gt;&lt;td&gt;Conduit, 75mm, PVC&lt;/td&gt;&lt;td&gt;m&lt;/td&gt;&lt;td&gt;CONDUIT, 3-INCH, PVC&lt;/td&gt;&lt;td&gt;LNFT&lt;/td&gt;&lt;td&gt;0&lt;/td&gt;&lt;td&gt;3&lt;/td&gt;&lt;td&gt;N&lt;/td&gt;&lt;td&gt; &lt;/td&gt;&lt;td&gt;&lt;/td&gt;&lt;/tr&gt;</v>
      </c>
      <c r="Q3710" s="106" t="str">
        <f>IF(PayItems[[#This Row],[Date Added / Modified]]&gt;0,TEXT(PayItems[[#This Row],[Date Added / Modified]],"m/d/yyy"),"")</f>
        <v/>
      </c>
    </row>
    <row r="3711" spans="1:17" x14ac:dyDescent="0.3">
      <c r="A3711" s="6" t="s">
        <v>7992</v>
      </c>
      <c r="B3711" s="6" t="s">
        <v>7993</v>
      </c>
      <c r="C3711" s="6" t="s">
        <v>110</v>
      </c>
      <c r="D3711" s="6" t="s">
        <v>7994</v>
      </c>
      <c r="E3711" s="8" t="s">
        <v>63</v>
      </c>
      <c r="F3711" s="8">
        <v>0</v>
      </c>
      <c r="G3711" s="8">
        <v>3</v>
      </c>
      <c r="H3711" s="6" t="s">
        <v>344</v>
      </c>
      <c r="I3711" s="184" t="s">
        <v>11392</v>
      </c>
      <c r="J3711" s="184" t="s">
        <v>11392</v>
      </c>
      <c r="K3711" s="184" t="s">
        <v>11391</v>
      </c>
      <c r="L3711" s="8">
        <v>14</v>
      </c>
      <c r="M3711" s="116"/>
      <c r="P37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&lt;tr&gt;&lt;td&gt;63610-2300&lt;/td&gt;&lt;td&gt;Conduit, 75mm, rigid galvanized steel&lt;/td&gt;&lt;td&gt;m&lt;/td&gt;&lt;td&gt;CONDUIT, 3-INCH, RIGID GALVANIZED STEEL&lt;/td&gt;&lt;td&gt;LNFT&lt;/td&gt;&lt;td&gt;0&lt;/td&gt;&lt;td&gt;3&lt;/td&gt;&lt;td&gt;N&lt;/td&gt;&lt;td&gt; &lt;/td&gt;&lt;td&gt;&lt;/td&gt;&lt;/tr&gt;</v>
      </c>
      <c r="Q3711" s="106" t="str">
        <f>IF(PayItems[[#This Row],[Date Added / Modified]]&gt;0,TEXT(PayItems[[#This Row],[Date Added / Modified]],"m/d/yyy"),"")</f>
        <v/>
      </c>
    </row>
    <row r="3712" spans="1:17" x14ac:dyDescent="0.3">
      <c r="A3712" s="6" t="s">
        <v>7995</v>
      </c>
      <c r="B3712" s="6" t="s">
        <v>10405</v>
      </c>
      <c r="C3712" s="6" t="s">
        <v>110</v>
      </c>
      <c r="D3712" s="6" t="s">
        <v>10680</v>
      </c>
      <c r="E3712" s="8" t="s">
        <v>63</v>
      </c>
      <c r="F3712" s="8">
        <v>0</v>
      </c>
      <c r="G3712" s="8">
        <v>3</v>
      </c>
      <c r="H3712" s="6" t="s">
        <v>344</v>
      </c>
      <c r="I3712" s="184" t="s">
        <v>11392</v>
      </c>
      <c r="J3712" s="184" t="s">
        <v>11392</v>
      </c>
      <c r="K3712" s="184" t="s">
        <v>11391</v>
      </c>
      <c r="L3712" s="8">
        <v>14</v>
      </c>
      <c r="M3712" s="116"/>
      <c r="P37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&lt;tr&gt;&lt;td&gt;63610-2400&lt;/td&gt;&lt;td&gt;Conduit, 75mm, fiberglass&lt;/td&gt;&lt;td&gt;m&lt;/td&gt;&lt;td&gt;CONDUIT, 3-INCH, FIBERGLASS&lt;/td&gt;&lt;td&gt;LNFT&lt;/td&gt;&lt;td&gt;0&lt;/td&gt;&lt;td&gt;3&lt;/td&gt;&lt;td&gt;N&lt;/td&gt;&lt;td&gt; &lt;/td&gt;&lt;td&gt;&lt;/td&gt;&lt;/tr&gt;</v>
      </c>
      <c r="Q3712" s="106" t="str">
        <f>IF(PayItems[[#This Row],[Date Added / Modified]]&gt;0,TEXT(PayItems[[#This Row],[Date Added / Modified]],"m/d/yyy"),"")</f>
        <v/>
      </c>
    </row>
    <row r="3713" spans="1:17" x14ac:dyDescent="0.3">
      <c r="A3713" s="6" t="s">
        <v>7996</v>
      </c>
      <c r="B3713" s="6" t="s">
        <v>10406</v>
      </c>
      <c r="C3713" s="6" t="s">
        <v>110</v>
      </c>
      <c r="D3713" s="6" t="s">
        <v>10681</v>
      </c>
      <c r="E3713" s="8" t="s">
        <v>63</v>
      </c>
      <c r="F3713" s="8">
        <v>0</v>
      </c>
      <c r="G3713" s="8">
        <v>3</v>
      </c>
      <c r="H3713" s="6" t="s">
        <v>344</v>
      </c>
      <c r="I3713" s="184" t="s">
        <v>11392</v>
      </c>
      <c r="J3713" s="184" t="s">
        <v>11392</v>
      </c>
      <c r="K3713" s="184" t="s">
        <v>11391</v>
      </c>
      <c r="L3713" s="8">
        <v>14</v>
      </c>
      <c r="M3713" s="116"/>
      <c r="P37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&lt;tr&gt;&lt;td&gt;63610-2500&lt;/td&gt;&lt;td&gt;Conduit, 90mm, PVC&lt;/td&gt;&lt;td&gt;m&lt;/td&gt;&lt;td&gt;CONDUIT, 3 1/2-INCH, PVC&lt;/td&gt;&lt;td&gt;LNFT&lt;/td&gt;&lt;td&gt;0&lt;/td&gt;&lt;td&gt;3&lt;/td&gt;&lt;td&gt;N&lt;/td&gt;&lt;td&gt; &lt;/td&gt;&lt;td&gt;&lt;/td&gt;&lt;/tr&gt;</v>
      </c>
      <c r="Q3713" s="106" t="str">
        <f>IF(PayItems[[#This Row],[Date Added / Modified]]&gt;0,TEXT(PayItems[[#This Row],[Date Added / Modified]],"m/d/yyy"),"")</f>
        <v/>
      </c>
    </row>
    <row r="3714" spans="1:17" x14ac:dyDescent="0.3">
      <c r="A3714" s="6" t="s">
        <v>7997</v>
      </c>
      <c r="B3714" s="6" t="s">
        <v>7998</v>
      </c>
      <c r="C3714" s="6" t="s">
        <v>110</v>
      </c>
      <c r="D3714" s="6" t="s">
        <v>7999</v>
      </c>
      <c r="E3714" s="8" t="s">
        <v>63</v>
      </c>
      <c r="F3714" s="8">
        <v>0</v>
      </c>
      <c r="G3714" s="8">
        <v>3</v>
      </c>
      <c r="H3714" s="6" t="s">
        <v>344</v>
      </c>
      <c r="I3714" s="184" t="s">
        <v>11392</v>
      </c>
      <c r="J3714" s="184" t="s">
        <v>11392</v>
      </c>
      <c r="K3714" s="184" t="s">
        <v>11391</v>
      </c>
      <c r="L3714" s="8">
        <v>14</v>
      </c>
      <c r="M3714" s="116"/>
      <c r="P37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&lt;tr&gt;&lt;td&gt;63610-2600&lt;/td&gt;&lt;td&gt;Conduit, 90mm, rigid galvanized steel&lt;/td&gt;&lt;td&gt;m&lt;/td&gt;&lt;td&gt;CONDUIT, 3 1/2-INCH, RIGID GALVANIZED STEEL&lt;/td&gt;&lt;td&gt;LNFT&lt;/td&gt;&lt;td&gt;0&lt;/td&gt;&lt;td&gt;3&lt;/td&gt;&lt;td&gt;N&lt;/td&gt;&lt;td&gt; &lt;/td&gt;&lt;td&gt;&lt;/td&gt;&lt;/tr&gt;</v>
      </c>
      <c r="Q3714" s="106" t="str">
        <f>IF(PayItems[[#This Row],[Date Added / Modified]]&gt;0,TEXT(PayItems[[#This Row],[Date Added / Modified]],"m/d/yyy"),"")</f>
        <v/>
      </c>
    </row>
    <row r="3715" spans="1:17" x14ac:dyDescent="0.3">
      <c r="A3715" s="6" t="s">
        <v>8000</v>
      </c>
      <c r="B3715" s="6" t="s">
        <v>8001</v>
      </c>
      <c r="C3715" s="6" t="s">
        <v>110</v>
      </c>
      <c r="D3715" s="6" t="s">
        <v>8002</v>
      </c>
      <c r="E3715" s="8" t="s">
        <v>63</v>
      </c>
      <c r="F3715" s="8">
        <v>0</v>
      </c>
      <c r="G3715" s="8">
        <v>3</v>
      </c>
      <c r="H3715" s="6" t="s">
        <v>344</v>
      </c>
      <c r="I3715" s="184" t="s">
        <v>11392</v>
      </c>
      <c r="J3715" s="184" t="s">
        <v>11392</v>
      </c>
      <c r="K3715" s="184" t="s">
        <v>11391</v>
      </c>
      <c r="L3715" s="8">
        <v>14</v>
      </c>
      <c r="M3715" s="116"/>
      <c r="P37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&lt;tr&gt;&lt;td&gt;63610-2700&lt;/td&gt;&lt;td&gt;Conduit, 90mm, fiberglass&lt;/td&gt;&lt;td&gt;m&lt;/td&gt;&lt;td&gt;CONDUIT, 3 1/2-INCH, FIBERGLASS&lt;/td&gt;&lt;td&gt;LNFT&lt;/td&gt;&lt;td&gt;0&lt;/td&gt;&lt;td&gt;3&lt;/td&gt;&lt;td&gt;N&lt;/td&gt;&lt;td&gt; &lt;/td&gt;&lt;td&gt;&lt;/td&gt;&lt;/tr&gt;</v>
      </c>
      <c r="Q3715" s="106" t="str">
        <f>IF(PayItems[[#This Row],[Date Added / Modified]]&gt;0,TEXT(PayItems[[#This Row],[Date Added / Modified]],"m/d/yyy"),"")</f>
        <v/>
      </c>
    </row>
    <row r="3716" spans="1:17" x14ac:dyDescent="0.3">
      <c r="A3716" s="6" t="s">
        <v>8003</v>
      </c>
      <c r="B3716" s="6" t="s">
        <v>10407</v>
      </c>
      <c r="C3716" s="6" t="s">
        <v>110</v>
      </c>
      <c r="D3716" s="6" t="s">
        <v>10682</v>
      </c>
      <c r="E3716" s="8" t="s">
        <v>63</v>
      </c>
      <c r="F3716" s="8">
        <v>0</v>
      </c>
      <c r="G3716" s="8">
        <v>3</v>
      </c>
      <c r="H3716" s="6" t="s">
        <v>344</v>
      </c>
      <c r="I3716" s="184" t="s">
        <v>11392</v>
      </c>
      <c r="J3716" s="184" t="s">
        <v>11392</v>
      </c>
      <c r="K3716" s="184" t="s">
        <v>11391</v>
      </c>
      <c r="L3716" s="8">
        <v>14</v>
      </c>
      <c r="M3716" s="116"/>
      <c r="P37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&lt;tr&gt;&lt;td&gt;63610-2800&lt;/td&gt;&lt;td&gt;Conduit, 100mm, PVC&lt;/td&gt;&lt;td&gt;m&lt;/td&gt;&lt;td&gt;CONDUIT, 4-INCH, PVC&lt;/td&gt;&lt;td&gt;LNFT&lt;/td&gt;&lt;td&gt;0&lt;/td&gt;&lt;td&gt;3&lt;/td&gt;&lt;td&gt;N&lt;/td&gt;&lt;td&gt; &lt;/td&gt;&lt;td&gt;&lt;/td&gt;&lt;/tr&gt;</v>
      </c>
      <c r="Q3716" s="106" t="str">
        <f>IF(PayItems[[#This Row],[Date Added / Modified]]&gt;0,TEXT(PayItems[[#This Row],[Date Added / Modified]],"m/d/yyy"),"")</f>
        <v/>
      </c>
    </row>
    <row r="3717" spans="1:17" x14ac:dyDescent="0.3">
      <c r="A3717" s="6" t="s">
        <v>8004</v>
      </c>
      <c r="B3717" s="6" t="s">
        <v>8005</v>
      </c>
      <c r="C3717" s="6" t="s">
        <v>110</v>
      </c>
      <c r="D3717" s="6" t="s">
        <v>8006</v>
      </c>
      <c r="E3717" s="8" t="s">
        <v>63</v>
      </c>
      <c r="F3717" s="8">
        <v>0</v>
      </c>
      <c r="G3717" s="8">
        <v>3</v>
      </c>
      <c r="H3717" s="6" t="s">
        <v>344</v>
      </c>
      <c r="I3717" s="184" t="s">
        <v>11392</v>
      </c>
      <c r="J3717" s="184" t="s">
        <v>11392</v>
      </c>
      <c r="K3717" s="184" t="s">
        <v>11391</v>
      </c>
      <c r="L3717" s="8">
        <v>14</v>
      </c>
      <c r="M3717" s="116"/>
      <c r="P37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&lt;tr&gt;&lt;td&gt;63610-2900&lt;/td&gt;&lt;td&gt;Conduit, 100mm, rigid galvanized steel&lt;/td&gt;&lt;td&gt;m&lt;/td&gt;&lt;td&gt;CONDUIT, 4-INCH, RIGID GALVANIZED STEEL&lt;/td&gt;&lt;td&gt;LNFT&lt;/td&gt;&lt;td&gt;0&lt;/td&gt;&lt;td&gt;3&lt;/td&gt;&lt;td&gt;N&lt;/td&gt;&lt;td&gt; &lt;/td&gt;&lt;td&gt;&lt;/td&gt;&lt;/tr&gt;</v>
      </c>
      <c r="Q3717" s="106" t="str">
        <f>IF(PayItems[[#This Row],[Date Added / Modified]]&gt;0,TEXT(PayItems[[#This Row],[Date Added / Modified]],"m/d/yyy"),"")</f>
        <v/>
      </c>
    </row>
    <row r="3718" spans="1:17" x14ac:dyDescent="0.3">
      <c r="A3718" s="6" t="s">
        <v>8007</v>
      </c>
      <c r="B3718" s="6" t="s">
        <v>10408</v>
      </c>
      <c r="C3718" s="6" t="s">
        <v>110</v>
      </c>
      <c r="D3718" s="6" t="s">
        <v>10683</v>
      </c>
      <c r="E3718" s="8" t="s">
        <v>63</v>
      </c>
      <c r="F3718" s="8">
        <v>0</v>
      </c>
      <c r="G3718" s="8">
        <v>3</v>
      </c>
      <c r="H3718" s="6" t="s">
        <v>344</v>
      </c>
      <c r="I3718" s="184" t="s">
        <v>11392</v>
      </c>
      <c r="J3718" s="184" t="s">
        <v>11392</v>
      </c>
      <c r="K3718" s="184" t="s">
        <v>11391</v>
      </c>
      <c r="L3718" s="8">
        <v>14</v>
      </c>
      <c r="M3718" s="116"/>
      <c r="P371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&lt;tr&gt;&lt;td&gt;63610-3000&lt;/td&gt;&lt;td&gt;Conduit, 100mm, fiberglass&lt;/td&gt;&lt;td&gt;m&lt;/td&gt;&lt;td&gt;CONDUIT, 4-INCH, FIBERGLASS&lt;/td&gt;&lt;td&gt;LNFT&lt;/td&gt;&lt;td&gt;0&lt;/td&gt;&lt;td&gt;3&lt;/td&gt;&lt;td&gt;N&lt;/td&gt;&lt;td&gt; &lt;/td&gt;&lt;td&gt;&lt;/td&gt;&lt;/tr&gt;</v>
      </c>
      <c r="Q3718" s="106" t="str">
        <f>IF(PayItems[[#This Row],[Date Added / Modified]]&gt;0,TEXT(PayItems[[#This Row],[Date Added / Modified]],"m/d/yyy"),"")</f>
        <v/>
      </c>
    </row>
    <row r="3719" spans="1:17" x14ac:dyDescent="0.3">
      <c r="A3719" s="6" t="s">
        <v>8008</v>
      </c>
      <c r="B3719" s="6" t="s">
        <v>8009</v>
      </c>
      <c r="C3719" s="6" t="s">
        <v>110</v>
      </c>
      <c r="D3719" s="6" t="s">
        <v>8010</v>
      </c>
      <c r="E3719" s="8" t="s">
        <v>63</v>
      </c>
      <c r="F3719" s="8">
        <v>0</v>
      </c>
      <c r="G3719" s="8">
        <v>3</v>
      </c>
      <c r="H3719" s="6" t="s">
        <v>344</v>
      </c>
      <c r="I3719" s="184" t="s">
        <v>11392</v>
      </c>
      <c r="J3719" s="184" t="s">
        <v>11392</v>
      </c>
      <c r="K3719" s="184" t="s">
        <v>11391</v>
      </c>
      <c r="L3719" s="8">
        <v>14</v>
      </c>
      <c r="M3719" s="116"/>
      <c r="P37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&lt;tr&gt;&lt;td&gt;63610-3010&lt;/td&gt;&lt;td&gt;Conduit, 100mm, HDPE&lt;/td&gt;&lt;td&gt;m&lt;/td&gt;&lt;td&gt;CONDUIT, 4-INCH, HDPE&lt;/td&gt;&lt;td&gt;LNFT&lt;/td&gt;&lt;td&gt;0&lt;/td&gt;&lt;td&gt;3&lt;/td&gt;&lt;td&gt;N&lt;/td&gt;&lt;td&gt; &lt;/td&gt;&lt;td&gt;&lt;/td&gt;&lt;/tr&gt;</v>
      </c>
      <c r="Q3719" s="106" t="str">
        <f>IF(PayItems[[#This Row],[Date Added / Modified]]&gt;0,TEXT(PayItems[[#This Row],[Date Added / Modified]],"m/d/yyy"),"")</f>
        <v/>
      </c>
    </row>
    <row r="3720" spans="1:17" x14ac:dyDescent="0.3">
      <c r="A3720" s="6" t="s">
        <v>8011</v>
      </c>
      <c r="B3720" s="6" t="s">
        <v>10409</v>
      </c>
      <c r="C3720" s="6" t="s">
        <v>110</v>
      </c>
      <c r="D3720" s="6" t="s">
        <v>10684</v>
      </c>
      <c r="E3720" s="8" t="s">
        <v>63</v>
      </c>
      <c r="F3720" s="8">
        <v>0</v>
      </c>
      <c r="G3720" s="8">
        <v>3</v>
      </c>
      <c r="H3720" s="6" t="s">
        <v>344</v>
      </c>
      <c r="I3720" s="184" t="s">
        <v>11392</v>
      </c>
      <c r="J3720" s="184" t="s">
        <v>11392</v>
      </c>
      <c r="K3720" s="184" t="s">
        <v>11391</v>
      </c>
      <c r="L3720" s="8">
        <v>14</v>
      </c>
      <c r="M3720" s="116"/>
      <c r="P37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&lt;tr&gt;&lt;td&gt;63610-3100&lt;/td&gt;&lt;td&gt;Conduit, 125mm, PVC&lt;/td&gt;&lt;td&gt;m&lt;/td&gt;&lt;td&gt;CONDUIT, 5-INCH, PVC&lt;/td&gt;&lt;td&gt;LNFT&lt;/td&gt;&lt;td&gt;0&lt;/td&gt;&lt;td&gt;3&lt;/td&gt;&lt;td&gt;N&lt;/td&gt;&lt;td&gt; &lt;/td&gt;&lt;td&gt;&lt;/td&gt;&lt;/tr&gt;</v>
      </c>
      <c r="Q3720" s="106" t="str">
        <f>IF(PayItems[[#This Row],[Date Added / Modified]]&gt;0,TEXT(PayItems[[#This Row],[Date Added / Modified]],"m/d/yyy"),"")</f>
        <v/>
      </c>
    </row>
    <row r="3721" spans="1:17" x14ac:dyDescent="0.3">
      <c r="A3721" s="6" t="s">
        <v>8012</v>
      </c>
      <c r="B3721" s="6" t="s">
        <v>10410</v>
      </c>
      <c r="C3721" s="6" t="s">
        <v>110</v>
      </c>
      <c r="D3721" s="6" t="s">
        <v>10685</v>
      </c>
      <c r="E3721" s="8" t="s">
        <v>63</v>
      </c>
      <c r="F3721" s="8">
        <v>0</v>
      </c>
      <c r="G3721" s="8">
        <v>3</v>
      </c>
      <c r="H3721" s="6" t="s">
        <v>344</v>
      </c>
      <c r="I3721" s="184" t="s">
        <v>11392</v>
      </c>
      <c r="J3721" s="184" t="s">
        <v>11392</v>
      </c>
      <c r="K3721" s="184" t="s">
        <v>11391</v>
      </c>
      <c r="L3721" s="8">
        <v>14</v>
      </c>
      <c r="M3721" s="116"/>
      <c r="P37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&lt;tr&gt;&lt;td&gt;63610-3200&lt;/td&gt;&lt;td&gt;Conduit, 150mm, PVC&lt;/td&gt;&lt;td&gt;m&lt;/td&gt;&lt;td&gt;CONDUIT, 6-INCH, PVC&lt;/td&gt;&lt;td&gt;LNFT&lt;/td&gt;&lt;td&gt;0&lt;/td&gt;&lt;td&gt;3&lt;/td&gt;&lt;td&gt;N&lt;/td&gt;&lt;td&gt; &lt;/td&gt;&lt;td&gt;&lt;/td&gt;&lt;/tr&gt;</v>
      </c>
      <c r="Q3721" s="106" t="str">
        <f>IF(PayItems[[#This Row],[Date Added / Modified]]&gt;0,TEXT(PayItems[[#This Row],[Date Added / Modified]],"m/d/yyy"),"")</f>
        <v/>
      </c>
    </row>
    <row r="3722" spans="1:17" x14ac:dyDescent="0.3">
      <c r="A3722" s="6" t="s">
        <v>8013</v>
      </c>
      <c r="B3722" s="6" t="s">
        <v>8014</v>
      </c>
      <c r="C3722" s="6" t="s">
        <v>110</v>
      </c>
      <c r="D3722" s="6" t="s">
        <v>8015</v>
      </c>
      <c r="E3722" s="8" t="s">
        <v>63</v>
      </c>
      <c r="F3722" s="8">
        <v>0</v>
      </c>
      <c r="G3722" s="8">
        <v>3</v>
      </c>
      <c r="H3722" s="6" t="s">
        <v>344</v>
      </c>
      <c r="I3722" s="184" t="s">
        <v>11392</v>
      </c>
      <c r="J3722" s="184" t="s">
        <v>11392</v>
      </c>
      <c r="K3722" s="184" t="s">
        <v>11391</v>
      </c>
      <c r="L3722" s="8">
        <v>14</v>
      </c>
      <c r="M3722" s="116"/>
      <c r="P37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&lt;tr&gt;&lt;td&gt;63610-3300&lt;/td&gt;&lt;td&gt;Conduit, 150mm, rigid galvanized steel&lt;/td&gt;&lt;td&gt;m&lt;/td&gt;&lt;td&gt;CONDUIT, 6-INCH, RIGID GALVANIZED STEEL&lt;/td&gt;&lt;td&gt;LNFT&lt;/td&gt;&lt;td&gt;0&lt;/td&gt;&lt;td&gt;3&lt;/td&gt;&lt;td&gt;N&lt;/td&gt;&lt;td&gt; &lt;/td&gt;&lt;td&gt;&lt;/td&gt;&lt;/tr&gt;</v>
      </c>
      <c r="Q3722" s="106" t="str">
        <f>IF(PayItems[[#This Row],[Date Added / Modified]]&gt;0,TEXT(PayItems[[#This Row],[Date Added / Modified]],"m/d/yyy"),"")</f>
        <v/>
      </c>
    </row>
    <row r="3723" spans="1:17" x14ac:dyDescent="0.3">
      <c r="A3723" s="6" t="s">
        <v>8016</v>
      </c>
      <c r="B3723" s="6" t="s">
        <v>10411</v>
      </c>
      <c r="C3723" s="6" t="s">
        <v>110</v>
      </c>
      <c r="D3723" s="6" t="s">
        <v>10686</v>
      </c>
      <c r="E3723" s="8" t="s">
        <v>63</v>
      </c>
      <c r="F3723" s="8">
        <v>0</v>
      </c>
      <c r="G3723" s="8">
        <v>3</v>
      </c>
      <c r="H3723" s="6" t="s">
        <v>344</v>
      </c>
      <c r="I3723" s="184" t="s">
        <v>11392</v>
      </c>
      <c r="J3723" s="184" t="s">
        <v>11392</v>
      </c>
      <c r="K3723" s="184" t="s">
        <v>11391</v>
      </c>
      <c r="L3723" s="8">
        <v>14</v>
      </c>
      <c r="M3723" s="116"/>
      <c r="P37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&lt;tr&gt;&lt;td&gt;63610-3400&lt;/td&gt;&lt;td&gt;Conduit, 150mm, fiberglass&lt;/td&gt;&lt;td&gt;m&lt;/td&gt;&lt;td&gt;CONDUIT, 6-INCH, FIBERGLASS&lt;/td&gt;&lt;td&gt;LNFT&lt;/td&gt;&lt;td&gt;0&lt;/td&gt;&lt;td&gt;3&lt;/td&gt;&lt;td&gt;N&lt;/td&gt;&lt;td&gt; &lt;/td&gt;&lt;td&gt;&lt;/td&gt;&lt;/tr&gt;</v>
      </c>
      <c r="Q3723" s="106" t="str">
        <f>IF(PayItems[[#This Row],[Date Added / Modified]]&gt;0,TEXT(PayItems[[#This Row],[Date Added / Modified]],"m/d/yyy"),"")</f>
        <v/>
      </c>
    </row>
    <row r="3724" spans="1:17" x14ac:dyDescent="0.3">
      <c r="A3724" s="6" t="s">
        <v>8455</v>
      </c>
      <c r="B3724" s="6" t="s">
        <v>8017</v>
      </c>
      <c r="C3724" s="6" t="s">
        <v>110</v>
      </c>
      <c r="D3724" s="6" t="s">
        <v>8018</v>
      </c>
      <c r="E3724" s="8" t="s">
        <v>63</v>
      </c>
      <c r="F3724" s="8">
        <v>0</v>
      </c>
      <c r="G3724" s="8">
        <v>3</v>
      </c>
      <c r="H3724" s="6" t="s">
        <v>344</v>
      </c>
      <c r="I3724" s="184" t="s">
        <v>11392</v>
      </c>
      <c r="J3724" s="184" t="s">
        <v>11392</v>
      </c>
      <c r="K3724" s="184" t="s">
        <v>11391</v>
      </c>
      <c r="L3724" s="8">
        <v>14</v>
      </c>
      <c r="M3724" s="116"/>
      <c r="P37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&lt;tr&gt;&lt;td&gt;63610-3410&lt;/td&gt;&lt;td&gt;Conduit, 150mm, HDPE&lt;/td&gt;&lt;td&gt;m&lt;/td&gt;&lt;td&gt;CONDUIT, 6-INCH, HDPE&lt;/td&gt;&lt;td&gt;LNFT&lt;/td&gt;&lt;td&gt;0&lt;/td&gt;&lt;td&gt;3&lt;/td&gt;&lt;td&gt;N&lt;/td&gt;&lt;td&gt; &lt;/td&gt;&lt;td&gt;&lt;/td&gt;&lt;/tr&gt;</v>
      </c>
      <c r="Q3724" s="106" t="str">
        <f>IF(PayItems[[#This Row],[Date Added / Modified]]&gt;0,TEXT(PayItems[[#This Row],[Date Added / Modified]],"m/d/yyy"),"")</f>
        <v/>
      </c>
    </row>
    <row r="3725" spans="1:17" x14ac:dyDescent="0.3">
      <c r="A3725" s="6" t="s">
        <v>8019</v>
      </c>
      <c r="B3725" s="6" t="s">
        <v>10412</v>
      </c>
      <c r="C3725" s="6" t="s">
        <v>110</v>
      </c>
      <c r="D3725" s="6" t="s">
        <v>10687</v>
      </c>
      <c r="E3725" s="8" t="s">
        <v>63</v>
      </c>
      <c r="F3725" s="8">
        <v>0</v>
      </c>
      <c r="G3725" s="8">
        <v>3</v>
      </c>
      <c r="H3725" s="6" t="s">
        <v>344</v>
      </c>
      <c r="I3725" s="184" t="s">
        <v>11392</v>
      </c>
      <c r="J3725" s="184" t="s">
        <v>11392</v>
      </c>
      <c r="K3725" s="184" t="s">
        <v>11391</v>
      </c>
      <c r="L3725" s="8">
        <v>14</v>
      </c>
      <c r="M3725" s="116"/>
      <c r="P37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&lt;tr&gt;&lt;td&gt;63610-3500&lt;/td&gt;&lt;td&gt;Conduit, 200mm, PVC&lt;/td&gt;&lt;td&gt;m&lt;/td&gt;&lt;td&gt;CONDUIT, 8-INCH, PVC&lt;/td&gt;&lt;td&gt;LNFT&lt;/td&gt;&lt;td&gt;0&lt;/td&gt;&lt;td&gt;3&lt;/td&gt;&lt;td&gt;N&lt;/td&gt;&lt;td&gt; &lt;/td&gt;&lt;td&gt;&lt;/td&gt;&lt;/tr&gt;</v>
      </c>
      <c r="Q3725" s="106" t="str">
        <f>IF(PayItems[[#This Row],[Date Added / Modified]]&gt;0,TEXT(PayItems[[#This Row],[Date Added / Modified]],"m/d/yyy"),"")</f>
        <v/>
      </c>
    </row>
    <row r="3726" spans="1:17" x14ac:dyDescent="0.3">
      <c r="A3726" s="6" t="s">
        <v>8020</v>
      </c>
      <c r="B3726" s="6" t="s">
        <v>8021</v>
      </c>
      <c r="C3726" s="6" t="s">
        <v>110</v>
      </c>
      <c r="D3726" s="6" t="s">
        <v>8022</v>
      </c>
      <c r="E3726" s="8" t="s">
        <v>63</v>
      </c>
      <c r="F3726" s="8">
        <v>0</v>
      </c>
      <c r="G3726" s="8">
        <v>3</v>
      </c>
      <c r="H3726" s="6" t="s">
        <v>344</v>
      </c>
      <c r="I3726" s="184" t="s">
        <v>11392</v>
      </c>
      <c r="J3726" s="184" t="s">
        <v>11392</v>
      </c>
      <c r="K3726" s="184" t="s">
        <v>11391</v>
      </c>
      <c r="L3726" s="8">
        <v>14</v>
      </c>
      <c r="M3726" s="116"/>
      <c r="P37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&lt;tr&gt;&lt;td&gt;63610-3600&lt;/td&gt;&lt;td&gt;Conduit, 200mm, rigid galvanized steel&lt;/td&gt;&lt;td&gt;m&lt;/td&gt;&lt;td&gt;CONDUIT, 8-INCH, RIGID GALVANIZED STEEL&lt;/td&gt;&lt;td&gt;LNFT&lt;/td&gt;&lt;td&gt;0&lt;/td&gt;&lt;td&gt;3&lt;/td&gt;&lt;td&gt;N&lt;/td&gt;&lt;td&gt; &lt;/td&gt;&lt;td&gt;&lt;/td&gt;&lt;/tr&gt;</v>
      </c>
      <c r="Q3726" s="106" t="str">
        <f>IF(PayItems[[#This Row],[Date Added / Modified]]&gt;0,TEXT(PayItems[[#This Row],[Date Added / Modified]],"m/d/yyy"),"")</f>
        <v/>
      </c>
    </row>
    <row r="3727" spans="1:17" x14ac:dyDescent="0.3">
      <c r="A3727" s="6" t="s">
        <v>8023</v>
      </c>
      <c r="B3727" s="6" t="s">
        <v>10413</v>
      </c>
      <c r="C3727" s="6" t="s">
        <v>110</v>
      </c>
      <c r="D3727" s="6" t="s">
        <v>10688</v>
      </c>
      <c r="E3727" s="8" t="s">
        <v>63</v>
      </c>
      <c r="F3727" s="8">
        <v>0</v>
      </c>
      <c r="G3727" s="8">
        <v>3</v>
      </c>
      <c r="H3727" s="6" t="s">
        <v>344</v>
      </c>
      <c r="I3727" s="184" t="s">
        <v>11392</v>
      </c>
      <c r="J3727" s="184" t="s">
        <v>11392</v>
      </c>
      <c r="K3727" s="184" t="s">
        <v>11391</v>
      </c>
      <c r="L3727" s="8">
        <v>14</v>
      </c>
      <c r="M3727" s="116"/>
      <c r="P37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&lt;tr&gt;&lt;td&gt;63610-3700&lt;/td&gt;&lt;td&gt;Conduit, 200mm, fiberglass&lt;/td&gt;&lt;td&gt;m&lt;/td&gt;&lt;td&gt;CONDUIT, 8-INCH, FIBERGLASS&lt;/td&gt;&lt;td&gt;LNFT&lt;/td&gt;&lt;td&gt;0&lt;/td&gt;&lt;td&gt;3&lt;/td&gt;&lt;td&gt;N&lt;/td&gt;&lt;td&gt; &lt;/td&gt;&lt;td&gt;&lt;/td&gt;&lt;/tr&gt;</v>
      </c>
      <c r="Q3727" s="106" t="str">
        <f>IF(PayItems[[#This Row],[Date Added / Modified]]&gt;0,TEXT(PayItems[[#This Row],[Date Added / Modified]],"m/d/yyy"),"")</f>
        <v/>
      </c>
    </row>
    <row r="3728" spans="1:17" x14ac:dyDescent="0.3">
      <c r="A3728" s="6" t="s">
        <v>8024</v>
      </c>
      <c r="B3728" s="6" t="s">
        <v>10414</v>
      </c>
      <c r="C3728" s="6" t="s">
        <v>110</v>
      </c>
      <c r="D3728" s="6" t="s">
        <v>10689</v>
      </c>
      <c r="E3728" s="8" t="s">
        <v>63</v>
      </c>
      <c r="F3728" s="8">
        <v>0</v>
      </c>
      <c r="G3728" s="8">
        <v>3</v>
      </c>
      <c r="H3728" s="6" t="s">
        <v>344</v>
      </c>
      <c r="I3728" s="184" t="s">
        <v>11392</v>
      </c>
      <c r="J3728" s="184" t="s">
        <v>11392</v>
      </c>
      <c r="K3728" s="184" t="s">
        <v>11391</v>
      </c>
      <c r="L3728" s="8">
        <v>14</v>
      </c>
      <c r="M3728" s="116"/>
      <c r="P37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&lt;tr&gt;&lt;td&gt;63610-3800&lt;/td&gt;&lt;td&gt;Conduit, 250mm, PVC&lt;/td&gt;&lt;td&gt;m&lt;/td&gt;&lt;td&gt;CONDUIT, 10-INCH, PVC&lt;/td&gt;&lt;td&gt;LNFT&lt;/td&gt;&lt;td&gt;0&lt;/td&gt;&lt;td&gt;3&lt;/td&gt;&lt;td&gt;N&lt;/td&gt;&lt;td&gt; &lt;/td&gt;&lt;td&gt;&lt;/td&gt;&lt;/tr&gt;</v>
      </c>
      <c r="Q3728" s="106" t="str">
        <f>IF(PayItems[[#This Row],[Date Added / Modified]]&gt;0,TEXT(PayItems[[#This Row],[Date Added / Modified]],"m/d/yyy"),"")</f>
        <v/>
      </c>
    </row>
    <row r="3729" spans="1:17" x14ac:dyDescent="0.3">
      <c r="A3729" s="6" t="s">
        <v>8025</v>
      </c>
      <c r="B3729" s="6" t="s">
        <v>8026</v>
      </c>
      <c r="C3729" s="6" t="s">
        <v>110</v>
      </c>
      <c r="D3729" s="6" t="s">
        <v>8027</v>
      </c>
      <c r="E3729" s="8" t="s">
        <v>63</v>
      </c>
      <c r="F3729" s="8">
        <v>0</v>
      </c>
      <c r="G3729" s="8">
        <v>3</v>
      </c>
      <c r="H3729" s="6" t="s">
        <v>344</v>
      </c>
      <c r="I3729" s="184" t="s">
        <v>11392</v>
      </c>
      <c r="J3729" s="184" t="s">
        <v>11392</v>
      </c>
      <c r="K3729" s="184" t="s">
        <v>11391</v>
      </c>
      <c r="L3729" s="8">
        <v>14</v>
      </c>
      <c r="M3729" s="116"/>
      <c r="P37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&lt;tr&gt;&lt;td&gt;63610-3900&lt;/td&gt;&lt;td&gt;Conduit, 250mm, rigid galvanized steel&lt;/td&gt;&lt;td&gt;m&lt;/td&gt;&lt;td&gt;CONDUIT, 10-INCH, RIGID GALVANIZED STEEL&lt;/td&gt;&lt;td&gt;LNFT&lt;/td&gt;&lt;td&gt;0&lt;/td&gt;&lt;td&gt;3&lt;/td&gt;&lt;td&gt;N&lt;/td&gt;&lt;td&gt; &lt;/td&gt;&lt;td&gt;&lt;/td&gt;&lt;/tr&gt;</v>
      </c>
      <c r="Q3729" s="106" t="str">
        <f>IF(PayItems[[#This Row],[Date Added / Modified]]&gt;0,TEXT(PayItems[[#This Row],[Date Added / Modified]],"m/d/yyy"),"")</f>
        <v/>
      </c>
    </row>
    <row r="3730" spans="1:17" x14ac:dyDescent="0.3">
      <c r="A3730" s="6" t="s">
        <v>8028</v>
      </c>
      <c r="B3730" s="6" t="s">
        <v>10415</v>
      </c>
      <c r="C3730" s="6" t="s">
        <v>110</v>
      </c>
      <c r="D3730" s="6" t="s">
        <v>10690</v>
      </c>
      <c r="E3730" s="8" t="s">
        <v>63</v>
      </c>
      <c r="F3730" s="8">
        <v>0</v>
      </c>
      <c r="G3730" s="8">
        <v>3</v>
      </c>
      <c r="H3730" s="6" t="s">
        <v>344</v>
      </c>
      <c r="I3730" s="184" t="s">
        <v>11392</v>
      </c>
      <c r="J3730" s="184" t="s">
        <v>11392</v>
      </c>
      <c r="K3730" s="184" t="s">
        <v>11391</v>
      </c>
      <c r="L3730" s="8">
        <v>14</v>
      </c>
      <c r="M3730" s="116"/>
      <c r="P37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&lt;tr&gt;&lt;td&gt;63610-4000&lt;/td&gt;&lt;td&gt;Conduit, 250mm, fiberglass&lt;/td&gt;&lt;td&gt;m&lt;/td&gt;&lt;td&gt;CONDUIT, 10-INCH, FIBERGLASS&lt;/td&gt;&lt;td&gt;LNFT&lt;/td&gt;&lt;td&gt;0&lt;/td&gt;&lt;td&gt;3&lt;/td&gt;&lt;td&gt;N&lt;/td&gt;&lt;td&gt; &lt;/td&gt;&lt;td&gt;&lt;/td&gt;&lt;/tr&gt;</v>
      </c>
      <c r="Q3730" s="106" t="str">
        <f>IF(PayItems[[#This Row],[Date Added / Modified]]&gt;0,TEXT(PayItems[[#This Row],[Date Added / Modified]],"m/d/yyy"),"")</f>
        <v/>
      </c>
    </row>
    <row r="3731" spans="1:17" x14ac:dyDescent="0.3">
      <c r="A3731" s="6" t="s">
        <v>8029</v>
      </c>
      <c r="B3731" s="6" t="s">
        <v>10416</v>
      </c>
      <c r="C3731" s="6" t="s">
        <v>110</v>
      </c>
      <c r="D3731" s="6" t="s">
        <v>10691</v>
      </c>
      <c r="E3731" s="8" t="s">
        <v>63</v>
      </c>
      <c r="F3731" s="8">
        <v>0</v>
      </c>
      <c r="G3731" s="8">
        <v>3</v>
      </c>
      <c r="H3731" s="6" t="s">
        <v>344</v>
      </c>
      <c r="I3731" s="184" t="s">
        <v>11392</v>
      </c>
      <c r="J3731" s="184" t="s">
        <v>11392</v>
      </c>
      <c r="K3731" s="184" t="s">
        <v>11391</v>
      </c>
      <c r="L3731" s="8">
        <v>14</v>
      </c>
      <c r="M3731" s="116"/>
      <c r="P37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&lt;tr&gt;&lt;td&gt;63610-4100&lt;/td&gt;&lt;td&gt;Conduit, 300mm, PVC&lt;/td&gt;&lt;td&gt;m&lt;/td&gt;&lt;td&gt;CONDUIT, 12-INCH, PVC&lt;/td&gt;&lt;td&gt;LNFT&lt;/td&gt;&lt;td&gt;0&lt;/td&gt;&lt;td&gt;3&lt;/td&gt;&lt;td&gt;N&lt;/td&gt;&lt;td&gt; &lt;/td&gt;&lt;td&gt;&lt;/td&gt;&lt;/tr&gt;</v>
      </c>
      <c r="Q3731" s="106" t="str">
        <f>IF(PayItems[[#This Row],[Date Added / Modified]]&gt;0,TEXT(PayItems[[#This Row],[Date Added / Modified]],"m/d/yyy"),"")</f>
        <v/>
      </c>
    </row>
    <row r="3732" spans="1:17" x14ac:dyDescent="0.3">
      <c r="A3732" s="6" t="s">
        <v>8030</v>
      </c>
      <c r="B3732" s="6" t="s">
        <v>8031</v>
      </c>
      <c r="C3732" s="6" t="s">
        <v>110</v>
      </c>
      <c r="D3732" s="6" t="s">
        <v>8032</v>
      </c>
      <c r="E3732" s="8" t="s">
        <v>63</v>
      </c>
      <c r="F3732" s="8">
        <v>0</v>
      </c>
      <c r="G3732" s="8">
        <v>3</v>
      </c>
      <c r="H3732" s="6" t="s">
        <v>344</v>
      </c>
      <c r="I3732" s="184" t="s">
        <v>11392</v>
      </c>
      <c r="J3732" s="184" t="s">
        <v>11392</v>
      </c>
      <c r="K3732" s="184" t="s">
        <v>11391</v>
      </c>
      <c r="L3732" s="8">
        <v>14</v>
      </c>
      <c r="M3732" s="116"/>
      <c r="P37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&lt;tr&gt;&lt;td&gt;63610-4200&lt;/td&gt;&lt;td&gt;Conduit, 300mm, rigid galvanized steel&lt;/td&gt;&lt;td&gt;m&lt;/td&gt;&lt;td&gt;CONDUIT, 12-INCH, RIGID GALVANIZED STEEL&lt;/td&gt;&lt;td&gt;LNFT&lt;/td&gt;&lt;td&gt;0&lt;/td&gt;&lt;td&gt;3&lt;/td&gt;&lt;td&gt;N&lt;/td&gt;&lt;td&gt; &lt;/td&gt;&lt;td&gt;&lt;/td&gt;&lt;/tr&gt;</v>
      </c>
      <c r="Q3732" s="106" t="str">
        <f>IF(PayItems[[#This Row],[Date Added / Modified]]&gt;0,TEXT(PayItems[[#This Row],[Date Added / Modified]],"m/d/yyy"),"")</f>
        <v/>
      </c>
    </row>
    <row r="3733" spans="1:17" x14ac:dyDescent="0.3">
      <c r="A3733" s="6" t="s">
        <v>8033</v>
      </c>
      <c r="B3733" s="6" t="s">
        <v>10417</v>
      </c>
      <c r="C3733" s="6" t="s">
        <v>110</v>
      </c>
      <c r="D3733" s="6" t="s">
        <v>10692</v>
      </c>
      <c r="E3733" s="8" t="s">
        <v>63</v>
      </c>
      <c r="F3733" s="8">
        <v>0</v>
      </c>
      <c r="G3733" s="8">
        <v>3</v>
      </c>
      <c r="H3733" s="6" t="s">
        <v>344</v>
      </c>
      <c r="I3733" s="184" t="s">
        <v>11392</v>
      </c>
      <c r="J3733" s="184" t="s">
        <v>11392</v>
      </c>
      <c r="K3733" s="184" t="s">
        <v>11391</v>
      </c>
      <c r="L3733" s="8">
        <v>14</v>
      </c>
      <c r="M3733" s="116"/>
      <c r="P37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&lt;tr&gt;&lt;td&gt;63610-4300&lt;/td&gt;&lt;td&gt;Conduit, 300mm, fiberglass&lt;/td&gt;&lt;td&gt;m&lt;/td&gt;&lt;td&gt;CONDUIT, 12-INCH, FIBERGLASS&lt;/td&gt;&lt;td&gt;LNFT&lt;/td&gt;&lt;td&gt;0&lt;/td&gt;&lt;td&gt;3&lt;/td&gt;&lt;td&gt;N&lt;/td&gt;&lt;td&gt; &lt;/td&gt;&lt;td&gt;&lt;/td&gt;&lt;/tr&gt;</v>
      </c>
      <c r="Q3733" s="106" t="str">
        <f>IF(PayItems[[#This Row],[Date Added / Modified]]&gt;0,TEXT(PayItems[[#This Row],[Date Added / Modified]],"m/d/yyy"),"")</f>
        <v/>
      </c>
    </row>
    <row r="3734" spans="1:17" x14ac:dyDescent="0.3">
      <c r="A3734" s="6" t="s">
        <v>8034</v>
      </c>
      <c r="B3734" s="6" t="s">
        <v>8035</v>
      </c>
      <c r="C3734" s="6" t="s">
        <v>110</v>
      </c>
      <c r="D3734" s="6" t="s">
        <v>8036</v>
      </c>
      <c r="E3734" s="8" t="s">
        <v>63</v>
      </c>
      <c r="F3734" s="8">
        <v>0</v>
      </c>
      <c r="G3734" s="8">
        <v>3</v>
      </c>
      <c r="H3734" s="6" t="s">
        <v>344</v>
      </c>
      <c r="I3734" s="184" t="s">
        <v>11392</v>
      </c>
      <c r="J3734" s="184" t="s">
        <v>11392</v>
      </c>
      <c r="K3734" s="184" t="s">
        <v>11391</v>
      </c>
      <c r="L3734" s="8">
        <v>14</v>
      </c>
      <c r="M3734" s="116"/>
      <c r="P37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&lt;tr&gt;&lt;td&gt;63610-4310&lt;/td&gt;&lt;td&gt;Conduit, 300mm, HDPE&lt;/td&gt;&lt;td&gt;m&lt;/td&gt;&lt;td&gt;CONDUIT, 12-INCH, HDPE&lt;/td&gt;&lt;td&gt;LNFT&lt;/td&gt;&lt;td&gt;0&lt;/td&gt;&lt;td&gt;3&lt;/td&gt;&lt;td&gt;N&lt;/td&gt;&lt;td&gt; &lt;/td&gt;&lt;td&gt;&lt;/td&gt;&lt;/tr&gt;</v>
      </c>
      <c r="Q3734" s="106" t="str">
        <f>IF(PayItems[[#This Row],[Date Added / Modified]]&gt;0,TEXT(PayItems[[#This Row],[Date Added / Modified]],"m/d/yyy"),"")</f>
        <v/>
      </c>
    </row>
    <row r="3735" spans="1:17" x14ac:dyDescent="0.3">
      <c r="A3735" s="6" t="s">
        <v>8037</v>
      </c>
      <c r="B3735" s="8" t="s">
        <v>8038</v>
      </c>
      <c r="C3735" s="6" t="s">
        <v>110</v>
      </c>
      <c r="D3735" s="8" t="s">
        <v>8039</v>
      </c>
      <c r="E3735" s="8" t="s">
        <v>63</v>
      </c>
      <c r="F3735" s="8">
        <v>0</v>
      </c>
      <c r="G3735" s="8">
        <v>3</v>
      </c>
      <c r="H3735" s="6" t="s">
        <v>344</v>
      </c>
      <c r="I3735" s="184" t="s">
        <v>11392</v>
      </c>
      <c r="J3735" s="184" t="s">
        <v>11392</v>
      </c>
      <c r="K3735" s="184" t="s">
        <v>11391</v>
      </c>
      <c r="L3735" s="8">
        <v>14</v>
      </c>
      <c r="M3735" s="116"/>
      <c r="P37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&lt;tr&gt;&lt;td&gt;63611-0100&lt;/td&gt;&lt;td&gt;Wire, electrical conductors, 14 awg&lt;/td&gt;&lt;td&gt;m&lt;/td&gt;&lt;td&gt;WIRE, ELECTRICAL CONDUCTORS, 14 AWG&lt;/td&gt;&lt;td&gt;LNFT&lt;/td&gt;&lt;td&gt;0&lt;/td&gt;&lt;td&gt;3&lt;/td&gt;&lt;td&gt;N&lt;/td&gt;&lt;td&gt; &lt;/td&gt;&lt;td&gt;&lt;/td&gt;&lt;/tr&gt;</v>
      </c>
      <c r="Q3735" s="106" t="str">
        <f>IF(PayItems[[#This Row],[Date Added / Modified]]&gt;0,TEXT(PayItems[[#This Row],[Date Added / Modified]],"m/d/yyy"),"")</f>
        <v/>
      </c>
    </row>
    <row r="3736" spans="1:17" x14ac:dyDescent="0.3">
      <c r="A3736" s="6" t="s">
        <v>8040</v>
      </c>
      <c r="B3736" s="8" t="s">
        <v>8041</v>
      </c>
      <c r="C3736" s="6" t="s">
        <v>110</v>
      </c>
      <c r="D3736" s="8" t="s">
        <v>8042</v>
      </c>
      <c r="E3736" s="8" t="s">
        <v>63</v>
      </c>
      <c r="F3736" s="8">
        <v>0</v>
      </c>
      <c r="G3736" s="8">
        <v>3</v>
      </c>
      <c r="H3736" s="6" t="s">
        <v>344</v>
      </c>
      <c r="I3736" s="184" t="s">
        <v>11392</v>
      </c>
      <c r="J3736" s="184" t="s">
        <v>11392</v>
      </c>
      <c r="K3736" s="184" t="s">
        <v>11391</v>
      </c>
      <c r="L3736" s="8">
        <v>14</v>
      </c>
      <c r="M3736" s="116"/>
      <c r="P37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&lt;tr&gt;&lt;td&gt;63611-0200&lt;/td&gt;&lt;td&gt;Wire, electrical conductors, 12 awg&lt;/td&gt;&lt;td&gt;m&lt;/td&gt;&lt;td&gt;WIRE, ELECTRICAL CONDUCTORS, 12 AWG&lt;/td&gt;&lt;td&gt;LNFT&lt;/td&gt;&lt;td&gt;0&lt;/td&gt;&lt;td&gt;3&lt;/td&gt;&lt;td&gt;N&lt;/td&gt;&lt;td&gt; &lt;/td&gt;&lt;td&gt;&lt;/td&gt;&lt;/tr&gt;</v>
      </c>
      <c r="Q3736" s="106" t="str">
        <f>IF(PayItems[[#This Row],[Date Added / Modified]]&gt;0,TEXT(PayItems[[#This Row],[Date Added / Modified]],"m/d/yyy"),"")</f>
        <v/>
      </c>
    </row>
    <row r="3737" spans="1:17" x14ac:dyDescent="0.3">
      <c r="A3737" s="6" t="s">
        <v>8043</v>
      </c>
      <c r="B3737" s="8" t="s">
        <v>8044</v>
      </c>
      <c r="C3737" s="6" t="s">
        <v>110</v>
      </c>
      <c r="D3737" s="8" t="s">
        <v>8045</v>
      </c>
      <c r="E3737" s="8" t="s">
        <v>63</v>
      </c>
      <c r="F3737" s="8">
        <v>0</v>
      </c>
      <c r="G3737" s="8">
        <v>3</v>
      </c>
      <c r="H3737" s="6" t="s">
        <v>344</v>
      </c>
      <c r="I3737" s="184" t="s">
        <v>11392</v>
      </c>
      <c r="J3737" s="184" t="s">
        <v>11392</v>
      </c>
      <c r="K3737" s="184" t="s">
        <v>11391</v>
      </c>
      <c r="L3737" s="8">
        <v>14</v>
      </c>
      <c r="M3737" s="116"/>
      <c r="P37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&lt;tr&gt;&lt;td&gt;63611-0300&lt;/td&gt;&lt;td&gt;Wire, electrical conductors, 10 awg&lt;/td&gt;&lt;td&gt;m&lt;/td&gt;&lt;td&gt;WIRE, ELECTRICAL CONDUCTORS, 10 AWG&lt;/td&gt;&lt;td&gt;LNFT&lt;/td&gt;&lt;td&gt;0&lt;/td&gt;&lt;td&gt;3&lt;/td&gt;&lt;td&gt;N&lt;/td&gt;&lt;td&gt; &lt;/td&gt;&lt;td&gt;&lt;/td&gt;&lt;/tr&gt;</v>
      </c>
      <c r="Q3737" s="106" t="str">
        <f>IF(PayItems[[#This Row],[Date Added / Modified]]&gt;0,TEXT(PayItems[[#This Row],[Date Added / Modified]],"m/d/yyy"),"")</f>
        <v/>
      </c>
    </row>
    <row r="3738" spans="1:17" x14ac:dyDescent="0.3">
      <c r="A3738" s="6" t="s">
        <v>8046</v>
      </c>
      <c r="B3738" s="8" t="s">
        <v>8047</v>
      </c>
      <c r="C3738" s="6" t="s">
        <v>110</v>
      </c>
      <c r="D3738" s="8" t="s">
        <v>8048</v>
      </c>
      <c r="E3738" s="8" t="s">
        <v>63</v>
      </c>
      <c r="F3738" s="8">
        <v>0</v>
      </c>
      <c r="G3738" s="8">
        <v>3</v>
      </c>
      <c r="H3738" s="6" t="s">
        <v>344</v>
      </c>
      <c r="I3738" s="184" t="s">
        <v>11392</v>
      </c>
      <c r="J3738" s="184" t="s">
        <v>11392</v>
      </c>
      <c r="K3738" s="184" t="s">
        <v>11391</v>
      </c>
      <c r="L3738" s="8">
        <v>14</v>
      </c>
      <c r="M3738" s="116"/>
      <c r="P37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&lt;tr&gt;&lt;td&gt;63611-0400&lt;/td&gt;&lt;td&gt;Wire, electrical conductors, 8 awg&lt;/td&gt;&lt;td&gt;m&lt;/td&gt;&lt;td&gt;WIRE, ELECTRICAL CONDUCTORS, 8 AWG&lt;/td&gt;&lt;td&gt;LNFT&lt;/td&gt;&lt;td&gt;0&lt;/td&gt;&lt;td&gt;3&lt;/td&gt;&lt;td&gt;N&lt;/td&gt;&lt;td&gt; &lt;/td&gt;&lt;td&gt;&lt;/td&gt;&lt;/tr&gt;</v>
      </c>
      <c r="Q3738" s="106" t="str">
        <f>IF(PayItems[[#This Row],[Date Added / Modified]]&gt;0,TEXT(PayItems[[#This Row],[Date Added / Modified]],"m/d/yyy"),"")</f>
        <v/>
      </c>
    </row>
    <row r="3739" spans="1:17" x14ac:dyDescent="0.3">
      <c r="A3739" s="6" t="s">
        <v>8049</v>
      </c>
      <c r="B3739" s="8" t="s">
        <v>8050</v>
      </c>
      <c r="C3739" s="6" t="s">
        <v>110</v>
      </c>
      <c r="D3739" s="8" t="s">
        <v>8051</v>
      </c>
      <c r="E3739" s="8" t="s">
        <v>63</v>
      </c>
      <c r="F3739" s="8">
        <v>0</v>
      </c>
      <c r="G3739" s="8">
        <v>3</v>
      </c>
      <c r="H3739" s="6" t="s">
        <v>344</v>
      </c>
      <c r="I3739" s="184" t="s">
        <v>11392</v>
      </c>
      <c r="J3739" s="184" t="s">
        <v>11392</v>
      </c>
      <c r="K3739" s="184" t="s">
        <v>11391</v>
      </c>
      <c r="L3739" s="8">
        <v>14</v>
      </c>
      <c r="M3739" s="116"/>
      <c r="P37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&lt;tr&gt;&lt;td&gt;63611-0500&lt;/td&gt;&lt;td&gt;Wire, electrical conductors, 6 awg&lt;/td&gt;&lt;td&gt;m&lt;/td&gt;&lt;td&gt;WIRE, ELECTRICAL CONDUCTORS, 6 AWG&lt;/td&gt;&lt;td&gt;LNFT&lt;/td&gt;&lt;td&gt;0&lt;/td&gt;&lt;td&gt;3&lt;/td&gt;&lt;td&gt;N&lt;/td&gt;&lt;td&gt; &lt;/td&gt;&lt;td&gt;&lt;/td&gt;&lt;/tr&gt;</v>
      </c>
      <c r="Q3739" s="106" t="str">
        <f>IF(PayItems[[#This Row],[Date Added / Modified]]&gt;0,TEXT(PayItems[[#This Row],[Date Added / Modified]],"m/d/yyy"),"")</f>
        <v/>
      </c>
    </row>
    <row r="3740" spans="1:17" x14ac:dyDescent="0.3">
      <c r="A3740" s="6" t="s">
        <v>8052</v>
      </c>
      <c r="B3740" s="8" t="s">
        <v>8053</v>
      </c>
      <c r="C3740" s="6" t="s">
        <v>110</v>
      </c>
      <c r="D3740" s="8" t="s">
        <v>8054</v>
      </c>
      <c r="E3740" s="8" t="s">
        <v>63</v>
      </c>
      <c r="F3740" s="8">
        <v>0</v>
      </c>
      <c r="G3740" s="8">
        <v>3</v>
      </c>
      <c r="H3740" s="6" t="s">
        <v>344</v>
      </c>
      <c r="I3740" s="184" t="s">
        <v>11392</v>
      </c>
      <c r="J3740" s="184" t="s">
        <v>11392</v>
      </c>
      <c r="K3740" s="184" t="s">
        <v>11391</v>
      </c>
      <c r="L3740" s="8">
        <v>14</v>
      </c>
      <c r="M3740" s="116"/>
      <c r="P37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&lt;tr&gt;&lt;td&gt;63611-0600&lt;/td&gt;&lt;td&gt;Wire, electrical conductors, 4 awg&lt;/td&gt;&lt;td&gt;m&lt;/td&gt;&lt;td&gt;WIRE, ELECTRICAL CONDUCTORS, 4 AWG&lt;/td&gt;&lt;td&gt;LNFT&lt;/td&gt;&lt;td&gt;0&lt;/td&gt;&lt;td&gt;3&lt;/td&gt;&lt;td&gt;N&lt;/td&gt;&lt;td&gt; &lt;/td&gt;&lt;td&gt;&lt;/td&gt;&lt;/tr&gt;</v>
      </c>
      <c r="Q3740" s="106" t="str">
        <f>IF(PayItems[[#This Row],[Date Added / Modified]]&gt;0,TEXT(PayItems[[#This Row],[Date Added / Modified]],"m/d/yyy"),"")</f>
        <v/>
      </c>
    </row>
    <row r="3741" spans="1:17" x14ac:dyDescent="0.3">
      <c r="A3741" s="6" t="s">
        <v>8055</v>
      </c>
      <c r="B3741" s="8" t="s">
        <v>8056</v>
      </c>
      <c r="C3741" s="6" t="s">
        <v>110</v>
      </c>
      <c r="D3741" s="8" t="s">
        <v>8057</v>
      </c>
      <c r="E3741" s="8" t="s">
        <v>63</v>
      </c>
      <c r="F3741" s="8">
        <v>0</v>
      </c>
      <c r="G3741" s="8">
        <v>3</v>
      </c>
      <c r="H3741" s="6" t="s">
        <v>344</v>
      </c>
      <c r="I3741" s="184" t="s">
        <v>11392</v>
      </c>
      <c r="J3741" s="184" t="s">
        <v>11392</v>
      </c>
      <c r="K3741" s="184" t="s">
        <v>11391</v>
      </c>
      <c r="L3741" s="8">
        <v>14</v>
      </c>
      <c r="M3741" s="116"/>
      <c r="P37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&lt;tr&gt;&lt;td&gt;63611-0700&lt;/td&gt;&lt;td&gt;Wire, electrical conductors, 3 awg&lt;/td&gt;&lt;td&gt;m&lt;/td&gt;&lt;td&gt;WIRE, ELECTRICAL CONDUCTORS, 3 AWG&lt;/td&gt;&lt;td&gt;LNFT&lt;/td&gt;&lt;td&gt;0&lt;/td&gt;&lt;td&gt;3&lt;/td&gt;&lt;td&gt;N&lt;/td&gt;&lt;td&gt; &lt;/td&gt;&lt;td&gt;&lt;/td&gt;&lt;/tr&gt;</v>
      </c>
      <c r="Q3741" s="106" t="str">
        <f>IF(PayItems[[#This Row],[Date Added / Modified]]&gt;0,TEXT(PayItems[[#This Row],[Date Added / Modified]],"m/d/yyy"),"")</f>
        <v/>
      </c>
    </row>
    <row r="3742" spans="1:17" x14ac:dyDescent="0.3">
      <c r="A3742" s="6" t="s">
        <v>8058</v>
      </c>
      <c r="B3742" s="8" t="s">
        <v>8059</v>
      </c>
      <c r="C3742" s="6" t="s">
        <v>110</v>
      </c>
      <c r="D3742" s="8" t="s">
        <v>8060</v>
      </c>
      <c r="E3742" s="8" t="s">
        <v>63</v>
      </c>
      <c r="F3742" s="8">
        <v>0</v>
      </c>
      <c r="G3742" s="8">
        <v>3</v>
      </c>
      <c r="H3742" s="6" t="s">
        <v>344</v>
      </c>
      <c r="I3742" s="184" t="s">
        <v>11392</v>
      </c>
      <c r="J3742" s="184" t="s">
        <v>11392</v>
      </c>
      <c r="K3742" s="184" t="s">
        <v>11391</v>
      </c>
      <c r="L3742" s="8">
        <v>14</v>
      </c>
      <c r="M3742" s="116"/>
      <c r="P37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&lt;tr&gt;&lt;td&gt;63611-0800&lt;/td&gt;&lt;td&gt;Wire, electrical conductors, 2 awg&lt;/td&gt;&lt;td&gt;m&lt;/td&gt;&lt;td&gt;WIRE, ELECTRICAL CONDUCTORS, 2 AWG&lt;/td&gt;&lt;td&gt;LNFT&lt;/td&gt;&lt;td&gt;0&lt;/td&gt;&lt;td&gt;3&lt;/td&gt;&lt;td&gt;N&lt;/td&gt;&lt;td&gt; &lt;/td&gt;&lt;td&gt;&lt;/td&gt;&lt;/tr&gt;</v>
      </c>
      <c r="Q3742" s="106" t="str">
        <f>IF(PayItems[[#This Row],[Date Added / Modified]]&gt;0,TEXT(PayItems[[#This Row],[Date Added / Modified]],"m/d/yyy"),"")</f>
        <v/>
      </c>
    </row>
    <row r="3743" spans="1:17" x14ac:dyDescent="0.3">
      <c r="A3743" s="6" t="s">
        <v>8061</v>
      </c>
      <c r="B3743" s="8" t="s">
        <v>8062</v>
      </c>
      <c r="C3743" s="6" t="s">
        <v>110</v>
      </c>
      <c r="D3743" s="8" t="s">
        <v>8063</v>
      </c>
      <c r="E3743" s="8" t="s">
        <v>63</v>
      </c>
      <c r="F3743" s="8">
        <v>0</v>
      </c>
      <c r="G3743" s="8">
        <v>3</v>
      </c>
      <c r="H3743" s="6" t="s">
        <v>344</v>
      </c>
      <c r="I3743" s="184" t="s">
        <v>11392</v>
      </c>
      <c r="J3743" s="184" t="s">
        <v>11392</v>
      </c>
      <c r="K3743" s="184" t="s">
        <v>11391</v>
      </c>
      <c r="L3743" s="8">
        <v>14</v>
      </c>
      <c r="M3743" s="116"/>
      <c r="P37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&lt;tr&gt;&lt;td&gt;63611-0900&lt;/td&gt;&lt;td&gt;Wire, electrical conductors, 1 awg&lt;/td&gt;&lt;td&gt;m&lt;/td&gt;&lt;td&gt;WIRE, ELECTRICAL CONDUCTORS, 1 AWG&lt;/td&gt;&lt;td&gt;LNFT&lt;/td&gt;&lt;td&gt;0&lt;/td&gt;&lt;td&gt;3&lt;/td&gt;&lt;td&gt;N&lt;/td&gt;&lt;td&gt; &lt;/td&gt;&lt;td&gt;&lt;/td&gt;&lt;/tr&gt;</v>
      </c>
      <c r="Q3743" s="106" t="str">
        <f>IF(PayItems[[#This Row],[Date Added / Modified]]&gt;0,TEXT(PayItems[[#This Row],[Date Added / Modified]],"m/d/yyy"),"")</f>
        <v/>
      </c>
    </row>
    <row r="3744" spans="1:17" x14ac:dyDescent="0.3">
      <c r="A3744" s="6" t="s">
        <v>8064</v>
      </c>
      <c r="B3744" s="8" t="s">
        <v>8065</v>
      </c>
      <c r="C3744" s="6" t="s">
        <v>110</v>
      </c>
      <c r="D3744" s="8" t="s">
        <v>8066</v>
      </c>
      <c r="E3744" s="8" t="s">
        <v>63</v>
      </c>
      <c r="F3744" s="8">
        <v>0</v>
      </c>
      <c r="G3744" s="8">
        <v>3</v>
      </c>
      <c r="H3744" s="6" t="s">
        <v>344</v>
      </c>
      <c r="I3744" s="184" t="s">
        <v>11392</v>
      </c>
      <c r="J3744" s="184" t="s">
        <v>11392</v>
      </c>
      <c r="K3744" s="184" t="s">
        <v>11391</v>
      </c>
      <c r="L3744" s="8">
        <v>14</v>
      </c>
      <c r="M3744" s="116"/>
      <c r="P37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&lt;tr&gt;&lt;td&gt;63611-1000&lt;/td&gt;&lt;td&gt;Wire, electrical conductors, 0 awg&lt;/td&gt;&lt;td&gt;m&lt;/td&gt;&lt;td&gt;WIRE, ELECTRICAL CONDUCTORS, 0 AWG&lt;/td&gt;&lt;td&gt;LNFT&lt;/td&gt;&lt;td&gt;0&lt;/td&gt;&lt;td&gt;3&lt;/td&gt;&lt;td&gt;N&lt;/td&gt;&lt;td&gt; &lt;/td&gt;&lt;td&gt;&lt;/td&gt;&lt;/tr&gt;</v>
      </c>
      <c r="Q3744" s="106" t="str">
        <f>IF(PayItems[[#This Row],[Date Added / Modified]]&gt;0,TEXT(PayItems[[#This Row],[Date Added / Modified]],"m/d/yyy"),"")</f>
        <v/>
      </c>
    </row>
    <row r="3745" spans="1:17" x14ac:dyDescent="0.3">
      <c r="A3745" s="6" t="s">
        <v>8067</v>
      </c>
      <c r="B3745" s="8" t="s">
        <v>8068</v>
      </c>
      <c r="C3745" s="6" t="s">
        <v>110</v>
      </c>
      <c r="D3745" s="8" t="s">
        <v>8069</v>
      </c>
      <c r="E3745" s="8" t="s">
        <v>63</v>
      </c>
      <c r="F3745" s="8">
        <v>0</v>
      </c>
      <c r="G3745" s="8">
        <v>3</v>
      </c>
      <c r="H3745" s="6" t="s">
        <v>344</v>
      </c>
      <c r="I3745" s="184" t="s">
        <v>11392</v>
      </c>
      <c r="J3745" s="184" t="s">
        <v>11392</v>
      </c>
      <c r="K3745" s="184" t="s">
        <v>11391</v>
      </c>
      <c r="L3745" s="8">
        <v>14</v>
      </c>
      <c r="M3745" s="116"/>
      <c r="P37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&lt;tr&gt;&lt;td&gt;63611-1100&lt;/td&gt;&lt;td&gt;Wire, electrical conductors, 00 awg&lt;/td&gt;&lt;td&gt;m&lt;/td&gt;&lt;td&gt;WIRE, ELECTRICAL CONDUCTORS, 00 AWG&lt;/td&gt;&lt;td&gt;LNFT&lt;/td&gt;&lt;td&gt;0&lt;/td&gt;&lt;td&gt;3&lt;/td&gt;&lt;td&gt;N&lt;/td&gt;&lt;td&gt; &lt;/td&gt;&lt;td&gt;&lt;/td&gt;&lt;/tr&gt;</v>
      </c>
      <c r="Q3745" s="106" t="str">
        <f>IF(PayItems[[#This Row],[Date Added / Modified]]&gt;0,TEXT(PayItems[[#This Row],[Date Added / Modified]],"m/d/yyy"),"")</f>
        <v/>
      </c>
    </row>
    <row r="3746" spans="1:17" x14ac:dyDescent="0.3">
      <c r="A3746" s="106" t="s">
        <v>11463</v>
      </c>
      <c r="B3746" s="45" t="s">
        <v>11464</v>
      </c>
      <c r="C3746" s="106" t="s">
        <v>110</v>
      </c>
      <c r="D3746" s="45" t="s">
        <v>11465</v>
      </c>
      <c r="E3746" s="45" t="s">
        <v>63</v>
      </c>
      <c r="F3746" s="188">
        <v>0</v>
      </c>
      <c r="G3746" s="188">
        <v>3</v>
      </c>
      <c r="H3746" s="106" t="s">
        <v>344</v>
      </c>
      <c r="I3746" s="185" t="s">
        <v>11392</v>
      </c>
      <c r="J3746" s="185" t="s">
        <v>11392</v>
      </c>
      <c r="K3746" s="185" t="s">
        <v>11391</v>
      </c>
      <c r="L3746" s="188">
        <v>14</v>
      </c>
      <c r="M3746" s="116">
        <v>45483</v>
      </c>
      <c r="N3746" s="106" t="s">
        <v>9977</v>
      </c>
      <c r="O3746" s="187"/>
      <c r="P374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&lt;tr&gt;&lt;td&gt;63611-1120&lt;/td&gt;&lt;td&gt;Wire, electrical conductors, 0000 awg&lt;/td&gt;&lt;td&gt;m&lt;/td&gt;&lt;td&gt;WIRE, ELECTRICAL CONDUCTORS, 0000 AWG  &lt;/td&gt;&lt;td&gt;LNFT&lt;/td&gt;&lt;td&gt;0&lt;/td&gt;&lt;td&gt;3&lt;/td&gt;&lt;td&gt;N&lt;/td&gt;&lt;td&gt;7/10/2024&lt;/td&gt;&lt;td&gt;&lt;/td&gt;&lt;/tr&gt;</v>
      </c>
      <c r="Q3746" s="189" t="str">
        <f>IF(PayItems[[#This Row],[Date Added / Modified]]&gt;0,TEXT(PayItems[[#This Row],[Date Added / Modified]],"m/d/yyy"),"")</f>
        <v>7/10/2024</v>
      </c>
    </row>
    <row r="3747" spans="1:17" x14ac:dyDescent="0.3">
      <c r="A3747" s="6" t="s">
        <v>8070</v>
      </c>
      <c r="B3747" s="6" t="s">
        <v>8071</v>
      </c>
      <c r="C3747" s="6" t="s">
        <v>110</v>
      </c>
      <c r="D3747" s="6" t="s">
        <v>8072</v>
      </c>
      <c r="E3747" s="8" t="s">
        <v>63</v>
      </c>
      <c r="F3747" s="8">
        <v>0</v>
      </c>
      <c r="G3747" s="8">
        <v>3</v>
      </c>
      <c r="H3747" s="6" t="s">
        <v>344</v>
      </c>
      <c r="I3747" s="184" t="s">
        <v>11392</v>
      </c>
      <c r="J3747" s="184" t="s">
        <v>11392</v>
      </c>
      <c r="K3747" s="184" t="s">
        <v>11391</v>
      </c>
      <c r="L3747" s="8">
        <v>14</v>
      </c>
      <c r="M3747" s="116"/>
      <c r="P37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&lt;tr&gt;&lt;td&gt;63611-1200&lt;/td&gt;&lt;td&gt;Wire, telephone, 3 pair, 19 awg&lt;/td&gt;&lt;td&gt;m&lt;/td&gt;&lt;td&gt;WIRE, TELEPHONE, 3 PAIR, 19 AWG&lt;/td&gt;&lt;td&gt;LNFT&lt;/td&gt;&lt;td&gt;0&lt;/td&gt;&lt;td&gt;3&lt;/td&gt;&lt;td&gt;N&lt;/td&gt;&lt;td&gt; &lt;/td&gt;&lt;td&gt;&lt;/td&gt;&lt;/tr&gt;</v>
      </c>
      <c r="Q3747" s="106" t="str">
        <f>IF(PayItems[[#This Row],[Date Added / Modified]]&gt;0,TEXT(PayItems[[#This Row],[Date Added / Modified]],"m/d/yyy"),"")</f>
        <v/>
      </c>
    </row>
    <row r="3748" spans="1:17" x14ac:dyDescent="0.3">
      <c r="A3748" s="6" t="s">
        <v>8073</v>
      </c>
      <c r="B3748" s="6" t="s">
        <v>8074</v>
      </c>
      <c r="C3748" s="6" t="s">
        <v>110</v>
      </c>
      <c r="D3748" s="6" t="s">
        <v>8075</v>
      </c>
      <c r="E3748" s="8" t="s">
        <v>63</v>
      </c>
      <c r="F3748" s="8">
        <v>0</v>
      </c>
      <c r="G3748" s="8">
        <v>3</v>
      </c>
      <c r="H3748" s="6" t="s">
        <v>344</v>
      </c>
      <c r="I3748" s="184" t="s">
        <v>11392</v>
      </c>
      <c r="J3748" s="184" t="s">
        <v>11392</v>
      </c>
      <c r="K3748" s="184" t="s">
        <v>11391</v>
      </c>
      <c r="L3748" s="8">
        <v>14</v>
      </c>
      <c r="M3748" s="116"/>
      <c r="P37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&lt;tr&gt;&lt;td&gt;63611-1300&lt;/td&gt;&lt;td&gt;Wire, coaxial cable type 1&lt;/td&gt;&lt;td&gt;m&lt;/td&gt;&lt;td&gt;WIRE, COAXIAL CABLE TYPE 1&lt;/td&gt;&lt;td&gt;LNFT&lt;/td&gt;&lt;td&gt;0&lt;/td&gt;&lt;td&gt;3&lt;/td&gt;&lt;td&gt;N&lt;/td&gt;&lt;td&gt; &lt;/td&gt;&lt;td&gt;&lt;/td&gt;&lt;/tr&gt;</v>
      </c>
      <c r="Q3748" s="106" t="str">
        <f>IF(PayItems[[#This Row],[Date Added / Modified]]&gt;0,TEXT(PayItems[[#This Row],[Date Added / Modified]],"m/d/yyy"),"")</f>
        <v/>
      </c>
    </row>
    <row r="3749" spans="1:17" s="88" customFormat="1" x14ac:dyDescent="0.3">
      <c r="A3749" s="6" t="s">
        <v>8076</v>
      </c>
      <c r="B3749" s="6" t="s">
        <v>8077</v>
      </c>
      <c r="C3749" s="6" t="s">
        <v>110</v>
      </c>
      <c r="D3749" s="6" t="s">
        <v>8078</v>
      </c>
      <c r="E3749" s="8" t="s">
        <v>63</v>
      </c>
      <c r="F3749" s="8">
        <v>0</v>
      </c>
      <c r="G3749" s="8">
        <v>3</v>
      </c>
      <c r="H3749" s="6" t="s">
        <v>344</v>
      </c>
      <c r="I3749" s="184" t="s">
        <v>11392</v>
      </c>
      <c r="J3749" s="184" t="s">
        <v>11392</v>
      </c>
      <c r="K3749" s="184" t="s">
        <v>11391</v>
      </c>
      <c r="L3749" s="8">
        <v>14</v>
      </c>
      <c r="M3749" s="116"/>
      <c r="N3749" s="6"/>
      <c r="O3749" s="6"/>
      <c r="P37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&lt;tr&gt;&lt;td&gt;63611-1400&lt;/td&gt;&lt;td&gt;Wire, coaxial cable type 2&lt;/td&gt;&lt;td&gt;m&lt;/td&gt;&lt;td&gt;WIRE, COAXIAL CABLE TYPE 2&lt;/td&gt;&lt;td&gt;LNFT&lt;/td&gt;&lt;td&gt;0&lt;/td&gt;&lt;td&gt;3&lt;/td&gt;&lt;td&gt;N&lt;/td&gt;&lt;td&gt; &lt;/td&gt;&lt;td&gt;&lt;/td&gt;&lt;/tr&gt;</v>
      </c>
      <c r="Q3749" s="106" t="str">
        <f>IF(PayItems[[#This Row],[Date Added / Modified]]&gt;0,TEXT(PayItems[[#This Row],[Date Added / Modified]],"m/d/yyy"),"")</f>
        <v/>
      </c>
    </row>
    <row r="3750" spans="1:17" x14ac:dyDescent="0.3">
      <c r="A3750" s="6" t="s">
        <v>8079</v>
      </c>
      <c r="B3750" s="6" t="s">
        <v>8080</v>
      </c>
      <c r="C3750" s="6" t="s">
        <v>110</v>
      </c>
      <c r="D3750" s="6" t="s">
        <v>8081</v>
      </c>
      <c r="E3750" s="8" t="s">
        <v>63</v>
      </c>
      <c r="F3750" s="8">
        <v>0</v>
      </c>
      <c r="G3750" s="8">
        <v>3</v>
      </c>
      <c r="H3750" s="6" t="s">
        <v>344</v>
      </c>
      <c r="I3750" s="184" t="s">
        <v>11392</v>
      </c>
      <c r="J3750" s="184" t="s">
        <v>11392</v>
      </c>
      <c r="K3750" s="184" t="s">
        <v>11391</v>
      </c>
      <c r="L3750" s="8">
        <v>14</v>
      </c>
      <c r="M3750" s="116"/>
      <c r="P37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&lt;tr&gt;&lt;td&gt;63611-1500&lt;/td&gt;&lt;td&gt;Wire, coaxial cable, type 3&lt;/td&gt;&lt;td&gt;m&lt;/td&gt;&lt;td&gt;WIRE, COAXIAL CABLE, TYPE 3&lt;/td&gt;&lt;td&gt;LNFT&lt;/td&gt;&lt;td&gt;0&lt;/td&gt;&lt;td&gt;3&lt;/td&gt;&lt;td&gt;N&lt;/td&gt;&lt;td&gt; &lt;/td&gt;&lt;td&gt;&lt;/td&gt;&lt;/tr&gt;</v>
      </c>
      <c r="Q3750" s="106" t="str">
        <f>IF(PayItems[[#This Row],[Date Added / Modified]]&gt;0,TEXT(PayItems[[#This Row],[Date Added / Modified]],"m/d/yyy"),"")</f>
        <v/>
      </c>
    </row>
    <row r="3751" spans="1:17" x14ac:dyDescent="0.3">
      <c r="A3751" s="106" t="s">
        <v>11439</v>
      </c>
      <c r="B3751" s="106" t="s">
        <v>11440</v>
      </c>
      <c r="C3751" s="106" t="s">
        <v>110</v>
      </c>
      <c r="D3751" s="106" t="s">
        <v>11461</v>
      </c>
      <c r="E3751" s="45" t="s">
        <v>63</v>
      </c>
      <c r="F3751" s="188">
        <v>0</v>
      </c>
      <c r="G3751" s="188">
        <v>3</v>
      </c>
      <c r="H3751" s="106" t="s">
        <v>344</v>
      </c>
      <c r="I3751" s="185" t="s">
        <v>11392</v>
      </c>
      <c r="J3751" s="185" t="s">
        <v>11392</v>
      </c>
      <c r="K3751" s="185" t="s">
        <v>11391</v>
      </c>
      <c r="L3751" s="188">
        <v>14</v>
      </c>
      <c r="M3751" s="116">
        <v>45398</v>
      </c>
      <c r="N3751" s="106" t="s">
        <v>9977</v>
      </c>
      <c r="O3751" s="187"/>
      <c r="P375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&lt;tr&gt;&lt;td&gt;63611-1600&lt;/td&gt;&lt;td&gt;Wire, fiber optic cable&lt;/td&gt;&lt;td&gt;m&lt;/td&gt;&lt;td&gt;WIRE, FIBER OPTIC CABLE&lt;/td&gt;&lt;td&gt;LNFT&lt;/td&gt;&lt;td&gt;0&lt;/td&gt;&lt;td&gt;3&lt;/td&gt;&lt;td&gt;N&lt;/td&gt;&lt;td&gt;4/16/2024&lt;/td&gt;&lt;td&gt;&lt;/td&gt;&lt;/tr&gt;</v>
      </c>
      <c r="Q3751" s="189" t="str">
        <f>IF(PayItems[[#This Row],[Date Added / Modified]]&gt;0,TEXT(PayItems[[#This Row],[Date Added / Modified]],"m/d/yyy"),"")</f>
        <v>4/16/2024</v>
      </c>
    </row>
    <row r="3752" spans="1:17" x14ac:dyDescent="0.3">
      <c r="A3752" s="6" t="s">
        <v>8082</v>
      </c>
      <c r="B3752" s="8" t="s">
        <v>8083</v>
      </c>
      <c r="C3752" s="6" t="s">
        <v>6</v>
      </c>
      <c r="D3752" s="8" t="s">
        <v>8084</v>
      </c>
      <c r="E3752" s="8" t="s">
        <v>59</v>
      </c>
      <c r="F3752" s="8">
        <v>0</v>
      </c>
      <c r="G3752" s="8">
        <v>3</v>
      </c>
      <c r="H3752" s="6" t="s">
        <v>344</v>
      </c>
      <c r="I3752" s="184" t="s">
        <v>11392</v>
      </c>
      <c r="J3752" s="184" t="s">
        <v>11392</v>
      </c>
      <c r="K3752" s="184" t="s">
        <v>11391</v>
      </c>
      <c r="L3752" s="8">
        <v>14</v>
      </c>
      <c r="M3752" s="116"/>
      <c r="P37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&lt;tr&gt;&lt;td&gt;63612-0000&lt;/td&gt;&lt;td&gt;Luminaire&lt;/td&gt;&lt;td&gt;Each&lt;/td&gt;&lt;td&gt;LUMINAIRE&lt;/td&gt;&lt;td&gt;EACH&lt;/td&gt;&lt;td&gt;0&lt;/td&gt;&lt;td&gt;3&lt;/td&gt;&lt;td&gt;N&lt;/td&gt;&lt;td&gt; &lt;/td&gt;&lt;td&gt;&lt;/td&gt;&lt;/tr&gt;</v>
      </c>
      <c r="Q3752" s="106" t="str">
        <f>IF(PayItems[[#This Row],[Date Added / Modified]]&gt;0,TEXT(PayItems[[#This Row],[Date Added / Modified]],"m/d/yyy"),"")</f>
        <v/>
      </c>
    </row>
    <row r="3753" spans="1:17" x14ac:dyDescent="0.3">
      <c r="A3753" s="6" t="s">
        <v>8085</v>
      </c>
      <c r="B3753" s="8" t="s">
        <v>8086</v>
      </c>
      <c r="C3753" s="6" t="s">
        <v>6</v>
      </c>
      <c r="D3753" s="8" t="s">
        <v>8087</v>
      </c>
      <c r="E3753" s="8" t="s">
        <v>59</v>
      </c>
      <c r="F3753" s="8">
        <v>0</v>
      </c>
      <c r="G3753" s="8">
        <v>3</v>
      </c>
      <c r="H3753" s="6" t="s">
        <v>344</v>
      </c>
      <c r="I3753" s="184" t="s">
        <v>11392</v>
      </c>
      <c r="J3753" s="184" t="s">
        <v>11392</v>
      </c>
      <c r="K3753" s="184" t="s">
        <v>11391</v>
      </c>
      <c r="L3753" s="8">
        <v>14</v>
      </c>
      <c r="M3753" s="116"/>
      <c r="P37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&lt;tr&gt;&lt;td&gt;63612-0100&lt;/td&gt;&lt;td&gt;Luminaire, type A&lt;/td&gt;&lt;td&gt;Each&lt;/td&gt;&lt;td&gt;LUMINAIRE, TYPE A&lt;/td&gt;&lt;td&gt;EACH&lt;/td&gt;&lt;td&gt;0&lt;/td&gt;&lt;td&gt;3&lt;/td&gt;&lt;td&gt;N&lt;/td&gt;&lt;td&gt; &lt;/td&gt;&lt;td&gt;&lt;/td&gt;&lt;/tr&gt;</v>
      </c>
      <c r="Q3753" s="106" t="str">
        <f>IF(PayItems[[#This Row],[Date Added / Modified]]&gt;0,TEXT(PayItems[[#This Row],[Date Added / Modified]],"m/d/yyy"),"")</f>
        <v/>
      </c>
    </row>
    <row r="3754" spans="1:17" x14ac:dyDescent="0.3">
      <c r="A3754" s="6" t="s">
        <v>8088</v>
      </c>
      <c r="B3754" s="8" t="s">
        <v>8089</v>
      </c>
      <c r="C3754" s="6" t="s">
        <v>6</v>
      </c>
      <c r="D3754" s="8" t="s">
        <v>8090</v>
      </c>
      <c r="E3754" s="8" t="s">
        <v>59</v>
      </c>
      <c r="F3754" s="8">
        <v>0</v>
      </c>
      <c r="G3754" s="8">
        <v>3</v>
      </c>
      <c r="H3754" s="6" t="s">
        <v>344</v>
      </c>
      <c r="I3754" s="184" t="s">
        <v>11392</v>
      </c>
      <c r="J3754" s="184" t="s">
        <v>11392</v>
      </c>
      <c r="K3754" s="184" t="s">
        <v>11391</v>
      </c>
      <c r="L3754" s="8">
        <v>14</v>
      </c>
      <c r="M3754" s="116"/>
      <c r="P37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&lt;tr&gt;&lt;td&gt;63612-0200&lt;/td&gt;&lt;td&gt;Luminaire, type B&lt;/td&gt;&lt;td&gt;Each&lt;/td&gt;&lt;td&gt;LUMINAIRE, TYPE B&lt;/td&gt;&lt;td&gt;EACH&lt;/td&gt;&lt;td&gt;0&lt;/td&gt;&lt;td&gt;3&lt;/td&gt;&lt;td&gt;N&lt;/td&gt;&lt;td&gt; &lt;/td&gt;&lt;td&gt;&lt;/td&gt;&lt;/tr&gt;</v>
      </c>
      <c r="Q3754" s="106" t="str">
        <f>IF(PayItems[[#This Row],[Date Added / Modified]]&gt;0,TEXT(PayItems[[#This Row],[Date Added / Modified]],"m/d/yyy"),"")</f>
        <v/>
      </c>
    </row>
    <row r="3755" spans="1:17" x14ac:dyDescent="0.3">
      <c r="A3755" s="6" t="s">
        <v>8091</v>
      </c>
      <c r="B3755" s="8" t="s">
        <v>8092</v>
      </c>
      <c r="C3755" s="6" t="s">
        <v>6</v>
      </c>
      <c r="D3755" s="8" t="s">
        <v>8093</v>
      </c>
      <c r="E3755" s="8" t="s">
        <v>59</v>
      </c>
      <c r="F3755" s="8">
        <v>0</v>
      </c>
      <c r="G3755" s="8">
        <v>3</v>
      </c>
      <c r="H3755" s="6" t="s">
        <v>344</v>
      </c>
      <c r="I3755" s="184" t="s">
        <v>11392</v>
      </c>
      <c r="J3755" s="184" t="s">
        <v>11392</v>
      </c>
      <c r="K3755" s="184" t="s">
        <v>11391</v>
      </c>
      <c r="L3755" s="8">
        <v>14</v>
      </c>
      <c r="M3755" s="116"/>
      <c r="P37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&lt;tr&gt;&lt;td&gt;63612-0300&lt;/td&gt;&lt;td&gt;Luminaire, type C&lt;/td&gt;&lt;td&gt;Each&lt;/td&gt;&lt;td&gt;LUMINAIRE, TYPE C&lt;/td&gt;&lt;td&gt;EACH&lt;/td&gt;&lt;td&gt;0&lt;/td&gt;&lt;td&gt;3&lt;/td&gt;&lt;td&gt;N&lt;/td&gt;&lt;td&gt; &lt;/td&gt;&lt;td&gt;&lt;/td&gt;&lt;/tr&gt;</v>
      </c>
      <c r="Q3755" s="106" t="str">
        <f>IF(PayItems[[#This Row],[Date Added / Modified]]&gt;0,TEXT(PayItems[[#This Row],[Date Added / Modified]],"m/d/yyy"),"")</f>
        <v/>
      </c>
    </row>
    <row r="3756" spans="1:17" x14ac:dyDescent="0.3">
      <c r="A3756" s="6" t="s">
        <v>8094</v>
      </c>
      <c r="B3756" s="8" t="s">
        <v>8095</v>
      </c>
      <c r="C3756" s="6" t="s">
        <v>6</v>
      </c>
      <c r="D3756" s="8" t="s">
        <v>8096</v>
      </c>
      <c r="E3756" s="8" t="s">
        <v>59</v>
      </c>
      <c r="F3756" s="8">
        <v>0</v>
      </c>
      <c r="G3756" s="8">
        <v>3</v>
      </c>
      <c r="H3756" s="6" t="s">
        <v>344</v>
      </c>
      <c r="I3756" s="184" t="s">
        <v>11392</v>
      </c>
      <c r="J3756" s="184" t="s">
        <v>11392</v>
      </c>
      <c r="K3756" s="184" t="s">
        <v>11391</v>
      </c>
      <c r="L3756" s="8">
        <v>14</v>
      </c>
      <c r="M3756" s="116"/>
      <c r="P37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&lt;tr&gt;&lt;td&gt;63612-0400&lt;/td&gt;&lt;td&gt;Luminaire, type Washington Style&lt;/td&gt;&lt;td&gt;Each&lt;/td&gt;&lt;td&gt;LUMINAIRE, TYPE WASHINGTON STYLE&lt;/td&gt;&lt;td&gt;EACH&lt;/td&gt;&lt;td&gt;0&lt;/td&gt;&lt;td&gt;3&lt;/td&gt;&lt;td&gt;N&lt;/td&gt;&lt;td&gt; &lt;/td&gt;&lt;td&gt;&lt;/td&gt;&lt;/tr&gt;</v>
      </c>
      <c r="Q3756" s="106" t="str">
        <f>IF(PayItems[[#This Row],[Date Added / Modified]]&gt;0,TEXT(PayItems[[#This Row],[Date Added / Modified]],"m/d/yyy"),"")</f>
        <v/>
      </c>
    </row>
    <row r="3757" spans="1:17" x14ac:dyDescent="0.3">
      <c r="A3757" s="6" t="s">
        <v>8097</v>
      </c>
      <c r="B3757" s="8" t="s">
        <v>8098</v>
      </c>
      <c r="C3757" s="6" t="s">
        <v>6</v>
      </c>
      <c r="D3757" s="8" t="s">
        <v>8099</v>
      </c>
      <c r="E3757" s="8" t="s">
        <v>59</v>
      </c>
      <c r="F3757" s="8">
        <v>0</v>
      </c>
      <c r="G3757" s="8">
        <v>3</v>
      </c>
      <c r="H3757" s="6" t="s">
        <v>344</v>
      </c>
      <c r="I3757" s="184" t="s">
        <v>11392</v>
      </c>
      <c r="J3757" s="184" t="s">
        <v>11392</v>
      </c>
      <c r="K3757" s="184" t="s">
        <v>11391</v>
      </c>
      <c r="L3757" s="8">
        <v>14</v>
      </c>
      <c r="M3757" s="116"/>
      <c r="P37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&lt;tr&gt;&lt;td&gt;63612-0500&lt;/td&gt;&lt;td&gt;Luminaire, type Frederick Law Olmsted Style&lt;/td&gt;&lt;td&gt;Each&lt;/td&gt;&lt;td&gt;LUMINAIRE, TYPE FREDERICK LAW OLMSTED STYLE&lt;/td&gt;&lt;td&gt;EACH&lt;/td&gt;&lt;td&gt;0&lt;/td&gt;&lt;td&gt;3&lt;/td&gt;&lt;td&gt;N&lt;/td&gt;&lt;td&gt; &lt;/td&gt;&lt;td&gt;&lt;/td&gt;&lt;/tr&gt;</v>
      </c>
      <c r="Q3757" s="106" t="str">
        <f>IF(PayItems[[#This Row],[Date Added / Modified]]&gt;0,TEXT(PayItems[[#This Row],[Date Added / Modified]],"m/d/yyy"),"")</f>
        <v/>
      </c>
    </row>
    <row r="3758" spans="1:17" x14ac:dyDescent="0.3">
      <c r="A3758" s="6" t="s">
        <v>8100</v>
      </c>
      <c r="B3758" s="6" t="s">
        <v>10418</v>
      </c>
      <c r="C3758" s="6" t="s">
        <v>6</v>
      </c>
      <c r="D3758" s="6" t="s">
        <v>10693</v>
      </c>
      <c r="E3758" s="8" t="s">
        <v>59</v>
      </c>
      <c r="F3758" s="8">
        <v>0</v>
      </c>
      <c r="G3758" s="8">
        <v>3</v>
      </c>
      <c r="H3758" s="6" t="s">
        <v>344</v>
      </c>
      <c r="I3758" s="184" t="s">
        <v>11392</v>
      </c>
      <c r="J3758" s="184" t="s">
        <v>11392</v>
      </c>
      <c r="K3758" s="184" t="s">
        <v>11391</v>
      </c>
      <c r="L3758" s="8">
        <v>14</v>
      </c>
      <c r="M3758" s="116"/>
      <c r="P37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&lt;tr&gt;&lt;td&gt;63612-0600&lt;/td&gt;&lt;td&gt;Luminaire, Lamps, type Twin 20 Light Standard&lt;/td&gt;&lt;td&gt;Each&lt;/td&gt;&lt;td&gt;LUMINAIRE, LAMPS, TYPE TWIN 20 LIGHT STANDARD&lt;/td&gt;&lt;td&gt;EACH&lt;/td&gt;&lt;td&gt;0&lt;/td&gt;&lt;td&gt;3&lt;/td&gt;&lt;td&gt;N&lt;/td&gt;&lt;td&gt; &lt;/td&gt;&lt;td&gt;&lt;/td&gt;&lt;/tr&gt;</v>
      </c>
      <c r="Q3758" s="106" t="str">
        <f>IF(PayItems[[#This Row],[Date Added / Modified]]&gt;0,TEXT(PayItems[[#This Row],[Date Added / Modified]],"m/d/yyy"),"")</f>
        <v/>
      </c>
    </row>
    <row r="3759" spans="1:17" x14ac:dyDescent="0.3">
      <c r="A3759" s="6" t="s">
        <v>8101</v>
      </c>
      <c r="B3759" s="6" t="s">
        <v>10419</v>
      </c>
      <c r="C3759" s="6" t="s">
        <v>6</v>
      </c>
      <c r="D3759" s="6" t="s">
        <v>10694</v>
      </c>
      <c r="E3759" s="8" t="s">
        <v>59</v>
      </c>
      <c r="F3759" s="8">
        <v>0</v>
      </c>
      <c r="G3759" s="8">
        <v>3</v>
      </c>
      <c r="H3759" s="6" t="s">
        <v>344</v>
      </c>
      <c r="I3759" s="184" t="s">
        <v>11392</v>
      </c>
      <c r="J3759" s="184" t="s">
        <v>11392</v>
      </c>
      <c r="K3759" s="184" t="s">
        <v>11391</v>
      </c>
      <c r="L3759" s="8">
        <v>14</v>
      </c>
      <c r="M3759" s="116"/>
      <c r="P37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&lt;tr&gt;&lt;td&gt;63612-0700&lt;/td&gt;&lt;td&gt;Luminaire, Globe, type Twin 20 Light Standard&lt;/td&gt;&lt;td&gt;Each&lt;/td&gt;&lt;td&gt;LUMINAIRE, GLOBE, TYPE TWIN 20 LIGHT STANDARD&lt;/td&gt;&lt;td&gt;EACH&lt;/td&gt;&lt;td&gt;0&lt;/td&gt;&lt;td&gt;3&lt;/td&gt;&lt;td&gt;N&lt;/td&gt;&lt;td&gt; &lt;/td&gt;&lt;td&gt;&lt;/td&gt;&lt;/tr&gt;</v>
      </c>
      <c r="Q3759" s="106" t="str">
        <f>IF(PayItems[[#This Row],[Date Added / Modified]]&gt;0,TEXT(PayItems[[#This Row],[Date Added / Modified]],"m/d/yyy"),"")</f>
        <v/>
      </c>
    </row>
    <row r="3760" spans="1:17" x14ac:dyDescent="0.3">
      <c r="A3760" s="6" t="s">
        <v>8102</v>
      </c>
      <c r="B3760" s="6" t="s">
        <v>10420</v>
      </c>
      <c r="C3760" s="6" t="s">
        <v>6</v>
      </c>
      <c r="D3760" s="6" t="s">
        <v>10695</v>
      </c>
      <c r="E3760" s="8" t="s">
        <v>59</v>
      </c>
      <c r="F3760" s="8">
        <v>0</v>
      </c>
      <c r="G3760" s="8">
        <v>3</v>
      </c>
      <c r="H3760" s="6" t="s">
        <v>344</v>
      </c>
      <c r="I3760" s="184" t="s">
        <v>11392</v>
      </c>
      <c r="J3760" s="184" t="s">
        <v>11392</v>
      </c>
      <c r="K3760" s="184" t="s">
        <v>11391</v>
      </c>
      <c r="L3760" s="8">
        <v>14</v>
      </c>
      <c r="M3760" s="116"/>
      <c r="P37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&lt;tr&gt;&lt;td&gt;63612-0800&lt;/td&gt;&lt;td&gt;Luminaire, Conversion kit, type Twin 20 Light Standard&lt;/td&gt;&lt;td&gt;Each&lt;/td&gt;&lt;td&gt;LUMINAIRE, CONVERSION KIT, TYPE TWIN 20 LIGHT STANDARD&lt;/td&gt;&lt;td&gt;EACH&lt;/td&gt;&lt;td&gt;0&lt;/td&gt;&lt;td&gt;3&lt;/td&gt;&lt;td&gt;N&lt;/td&gt;&lt;td&gt; &lt;/td&gt;&lt;td&gt;&lt;/td&gt;&lt;/tr&gt;</v>
      </c>
      <c r="Q3760" s="106" t="str">
        <f>IF(PayItems[[#This Row],[Date Added / Modified]]&gt;0,TEXT(PayItems[[#This Row],[Date Added / Modified]],"m/d/yyy"),"")</f>
        <v/>
      </c>
    </row>
    <row r="3761" spans="1:17" x14ac:dyDescent="0.3">
      <c r="A3761" s="6" t="s">
        <v>8103</v>
      </c>
      <c r="B3761" s="6" t="s">
        <v>8104</v>
      </c>
      <c r="C3761" s="6" t="s">
        <v>6</v>
      </c>
      <c r="D3761" s="6" t="s">
        <v>8105</v>
      </c>
      <c r="E3761" s="8" t="s">
        <v>59</v>
      </c>
      <c r="F3761" s="8">
        <v>0</v>
      </c>
      <c r="G3761" s="8">
        <v>3</v>
      </c>
      <c r="H3761" s="6" t="s">
        <v>344</v>
      </c>
      <c r="I3761" s="184" t="s">
        <v>11392</v>
      </c>
      <c r="J3761" s="184" t="s">
        <v>11392</v>
      </c>
      <c r="K3761" s="184" t="s">
        <v>11391</v>
      </c>
      <c r="L3761" s="8">
        <v>14</v>
      </c>
      <c r="M3761" s="116"/>
      <c r="P37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&lt;tr&gt;&lt;td&gt;63612-0900&lt;/td&gt;&lt;td&gt;Luminaire, Cutoff luminaire, high pressure sodium, 400 watt with lamp&lt;/td&gt;&lt;td&gt;Each&lt;/td&gt;&lt;td&gt;LUMINAIRE, CUTOFF LUMINAIRE, HIGH PRESSURE SODIUM, 400 WATT WITH LAMP&lt;/td&gt;&lt;td&gt;EACH&lt;/td&gt;&lt;td&gt;0&lt;/td&gt;&lt;td&gt;3&lt;/td&gt;&lt;td&gt;N&lt;/td&gt;&lt;td&gt; &lt;/td&gt;&lt;td&gt;&lt;/td&gt;&lt;/tr&gt;</v>
      </c>
      <c r="Q3761" s="106" t="str">
        <f>IF(PayItems[[#This Row],[Date Added / Modified]]&gt;0,TEXT(PayItems[[#This Row],[Date Added / Modified]],"m/d/yyy"),"")</f>
        <v/>
      </c>
    </row>
    <row r="3762" spans="1:17" x14ac:dyDescent="0.3">
      <c r="A3762" s="6" t="s">
        <v>8106</v>
      </c>
      <c r="B3762" s="6" t="s">
        <v>8107</v>
      </c>
      <c r="C3762" s="6" t="s">
        <v>6</v>
      </c>
      <c r="D3762" s="6" t="s">
        <v>8108</v>
      </c>
      <c r="E3762" s="8" t="s">
        <v>59</v>
      </c>
      <c r="F3762" s="8">
        <v>0</v>
      </c>
      <c r="G3762" s="8">
        <v>3</v>
      </c>
      <c r="H3762" s="6" t="s">
        <v>344</v>
      </c>
      <c r="I3762" s="184" t="s">
        <v>11392</v>
      </c>
      <c r="J3762" s="184" t="s">
        <v>11392</v>
      </c>
      <c r="K3762" s="184" t="s">
        <v>11391</v>
      </c>
      <c r="L3762" s="8">
        <v>14</v>
      </c>
      <c r="M3762" s="116"/>
      <c r="P37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&lt;tr&gt;&lt;td&gt;63612-1000&lt;/td&gt;&lt;td&gt;Luminaire, Cutoff luminaire, high pressure sodium, 250 watt with lamp&lt;/td&gt;&lt;td&gt;Each&lt;/td&gt;&lt;td&gt;LUMINAIRE, CUTOFF LUMINAIRE, HIGH PRESSURE SODIUM, 250 WATT WITH LAMP&lt;/td&gt;&lt;td&gt;EACH&lt;/td&gt;&lt;td&gt;0&lt;/td&gt;&lt;td&gt;3&lt;/td&gt;&lt;td&gt;N&lt;/td&gt;&lt;td&gt; &lt;/td&gt;&lt;td&gt;&lt;/td&gt;&lt;/tr&gt;</v>
      </c>
      <c r="Q3762" s="106" t="str">
        <f>IF(PayItems[[#This Row],[Date Added / Modified]]&gt;0,TEXT(PayItems[[#This Row],[Date Added / Modified]],"m/d/yyy"),"")</f>
        <v/>
      </c>
    </row>
    <row r="3763" spans="1:17" x14ac:dyDescent="0.3">
      <c r="A3763" s="6" t="s">
        <v>8109</v>
      </c>
      <c r="B3763" s="6" t="s">
        <v>8110</v>
      </c>
      <c r="C3763" s="6" t="s">
        <v>6</v>
      </c>
      <c r="D3763" s="6" t="s">
        <v>8111</v>
      </c>
      <c r="E3763" s="8" t="s">
        <v>59</v>
      </c>
      <c r="F3763" s="8">
        <v>0</v>
      </c>
      <c r="G3763" s="8">
        <v>3</v>
      </c>
      <c r="H3763" s="6" t="s">
        <v>344</v>
      </c>
      <c r="I3763" s="184" t="s">
        <v>11392</v>
      </c>
      <c r="J3763" s="184" t="s">
        <v>11392</v>
      </c>
      <c r="K3763" s="184" t="s">
        <v>11391</v>
      </c>
      <c r="L3763" s="8">
        <v>14</v>
      </c>
      <c r="M3763" s="116"/>
      <c r="P37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&lt;tr&gt;&lt;td&gt;63612-1100&lt;/td&gt;&lt;td&gt;Luminaire, Cutoff luminaire, high pressure sodium, 150 watt with lamp&lt;/td&gt;&lt;td&gt;Each&lt;/td&gt;&lt;td&gt;LUMINAIRE, CUTOFF LUMINAIRE, HIGH PRESSURE SODIUM, 150 WATT WITH LAMP&lt;/td&gt;&lt;td&gt;EACH&lt;/td&gt;&lt;td&gt;0&lt;/td&gt;&lt;td&gt;3&lt;/td&gt;&lt;td&gt;N&lt;/td&gt;&lt;td&gt; &lt;/td&gt;&lt;td&gt;&lt;/td&gt;&lt;/tr&gt;</v>
      </c>
      <c r="Q3763" s="106" t="str">
        <f>IF(PayItems[[#This Row],[Date Added / Modified]]&gt;0,TEXT(PayItems[[#This Row],[Date Added / Modified]],"m/d/yyy"),"")</f>
        <v/>
      </c>
    </row>
    <row r="3764" spans="1:17" s="88" customFormat="1" x14ac:dyDescent="0.3">
      <c r="A3764" s="6" t="s">
        <v>8112</v>
      </c>
      <c r="B3764" s="6" t="s">
        <v>10421</v>
      </c>
      <c r="C3764" s="6" t="s">
        <v>6</v>
      </c>
      <c r="D3764" s="6" t="s">
        <v>10696</v>
      </c>
      <c r="E3764" s="8" t="s">
        <v>59</v>
      </c>
      <c r="F3764" s="8">
        <v>0</v>
      </c>
      <c r="G3764" s="8">
        <v>3</v>
      </c>
      <c r="H3764" s="6" t="s">
        <v>344</v>
      </c>
      <c r="I3764" s="184" t="s">
        <v>11392</v>
      </c>
      <c r="J3764" s="184" t="s">
        <v>11392</v>
      </c>
      <c r="K3764" s="184" t="s">
        <v>11391</v>
      </c>
      <c r="L3764" s="8">
        <v>14</v>
      </c>
      <c r="M3764" s="116"/>
      <c r="N3764" s="6"/>
      <c r="O3764" s="6"/>
      <c r="P37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&lt;tr&gt;&lt;td&gt;63612-1200&lt;/td&gt;&lt;td&gt;Luminaire, Photocontrols, type Twin 20 Light Standard&lt;/td&gt;&lt;td&gt;Each&lt;/td&gt;&lt;td&gt;LUMINAIRE, PHOTOCONTROLS, TYPE TWIN 20 LIGHT STANDARD&lt;/td&gt;&lt;td&gt;EACH&lt;/td&gt;&lt;td&gt;0&lt;/td&gt;&lt;td&gt;3&lt;/td&gt;&lt;td&gt;N&lt;/td&gt;&lt;td&gt; &lt;/td&gt;&lt;td&gt;&lt;/td&gt;&lt;/tr&gt;</v>
      </c>
      <c r="Q3764" s="106" t="str">
        <f>IF(PayItems[[#This Row],[Date Added / Modified]]&gt;0,TEXT(PayItems[[#This Row],[Date Added / Modified]],"m/d/yyy"),"")</f>
        <v/>
      </c>
    </row>
    <row r="3765" spans="1:17" s="88" customFormat="1" x14ac:dyDescent="0.3">
      <c r="A3765" s="6" t="s">
        <v>8113</v>
      </c>
      <c r="B3765" s="6" t="s">
        <v>8114</v>
      </c>
      <c r="C3765" s="6" t="s">
        <v>6</v>
      </c>
      <c r="D3765" s="6" t="s">
        <v>8115</v>
      </c>
      <c r="E3765" s="8" t="s">
        <v>59</v>
      </c>
      <c r="F3765" s="8">
        <v>0</v>
      </c>
      <c r="G3765" s="8">
        <v>3</v>
      </c>
      <c r="H3765" s="6" t="s">
        <v>344</v>
      </c>
      <c r="I3765" s="184" t="s">
        <v>11392</v>
      </c>
      <c r="J3765" s="184" t="s">
        <v>11392</v>
      </c>
      <c r="K3765" s="184" t="s">
        <v>11391</v>
      </c>
      <c r="L3765" s="8">
        <v>14</v>
      </c>
      <c r="M3765" s="116"/>
      <c r="N3765" s="6"/>
      <c r="O3765" s="6"/>
      <c r="P37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&lt;tr&gt;&lt;td&gt;63613-0000&lt;/td&gt;&lt;td&gt;Signal head&lt;/td&gt;&lt;td&gt;Each&lt;/td&gt;&lt;td&gt;SIGNAL HEAD&lt;/td&gt;&lt;td&gt;EACH&lt;/td&gt;&lt;td&gt;0&lt;/td&gt;&lt;td&gt;3&lt;/td&gt;&lt;td&gt;N&lt;/td&gt;&lt;td&gt; &lt;/td&gt;&lt;td&gt;&lt;/td&gt;&lt;/tr&gt;</v>
      </c>
      <c r="Q3765" s="106" t="str">
        <f>IF(PayItems[[#This Row],[Date Added / Modified]]&gt;0,TEXT(PayItems[[#This Row],[Date Added / Modified]],"m/d/yyy"),"")</f>
        <v/>
      </c>
    </row>
    <row r="3766" spans="1:17" s="88" customFormat="1" x14ac:dyDescent="0.3">
      <c r="A3766" s="106" t="s">
        <v>11441</v>
      </c>
      <c r="B3766" s="106" t="s">
        <v>11442</v>
      </c>
      <c r="C3766" s="106" t="s">
        <v>6</v>
      </c>
      <c r="D3766" s="106" t="s">
        <v>11443</v>
      </c>
      <c r="E3766" s="45" t="s">
        <v>59</v>
      </c>
      <c r="F3766" s="188">
        <v>0</v>
      </c>
      <c r="G3766" s="188">
        <v>3</v>
      </c>
      <c r="H3766" s="106" t="s">
        <v>344</v>
      </c>
      <c r="I3766" s="185" t="s">
        <v>11392</v>
      </c>
      <c r="J3766" s="185" t="s">
        <v>11392</v>
      </c>
      <c r="K3766" s="185" t="s">
        <v>11391</v>
      </c>
      <c r="L3766" s="188">
        <v>14</v>
      </c>
      <c r="M3766" s="116">
        <v>45398</v>
      </c>
      <c r="N3766" s="106" t="s">
        <v>9977</v>
      </c>
      <c r="O3766" s="187"/>
      <c r="P376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63614-0000&lt;/td&gt;&lt;td&gt;Transformer&lt;/td&gt;&lt;td&gt;Each&lt;/td&gt;&lt;td&gt;TRANSFORMER&lt;/td&gt;&lt;td&gt;EACH&lt;/td&gt;&lt;td&gt;0&lt;/td&gt;&lt;td&gt;3&lt;/td&gt;&lt;td&gt;N&lt;/td&gt;&lt;td&gt;4/16/2024&lt;/td&gt;&lt;td&gt;&lt;/td&gt;&lt;/tr&gt;</v>
      </c>
      <c r="Q3766" s="189" t="str">
        <f>IF(PayItems[[#This Row],[Date Added / Modified]]&gt;0,TEXT(PayItems[[#This Row],[Date Added / Modified]],"m/d/yyy"),"")</f>
        <v>4/16/2024</v>
      </c>
    </row>
    <row r="3767" spans="1:17" x14ac:dyDescent="0.3">
      <c r="A3767" s="106" t="s">
        <v>11444</v>
      </c>
      <c r="B3767" s="106" t="s">
        <v>11445</v>
      </c>
      <c r="C3767" s="106" t="s">
        <v>6</v>
      </c>
      <c r="D3767" s="106" t="s">
        <v>11446</v>
      </c>
      <c r="E3767" s="45" t="s">
        <v>59</v>
      </c>
      <c r="F3767" s="188">
        <v>0</v>
      </c>
      <c r="G3767" s="188">
        <v>3</v>
      </c>
      <c r="H3767" s="106" t="s">
        <v>344</v>
      </c>
      <c r="I3767" s="185" t="s">
        <v>11392</v>
      </c>
      <c r="J3767" s="185" t="s">
        <v>11392</v>
      </c>
      <c r="K3767" s="185" t="s">
        <v>11391</v>
      </c>
      <c r="L3767" s="188">
        <v>14</v>
      </c>
      <c r="M3767" s="116">
        <v>45398</v>
      </c>
      <c r="N3767" s="106" t="s">
        <v>9977</v>
      </c>
      <c r="O3767" s="187"/>
      <c r="P376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&lt;tr&gt;&lt;td&gt;63615-0000&lt;/td&gt;&lt;td&gt;Switch&lt;/td&gt;&lt;td&gt;Each&lt;/td&gt;&lt;td&gt;SWITCH&lt;/td&gt;&lt;td&gt;EACH&lt;/td&gt;&lt;td&gt;0&lt;/td&gt;&lt;td&gt;3&lt;/td&gt;&lt;td&gt;N&lt;/td&gt;&lt;td&gt;4/16/2024&lt;/td&gt;&lt;td&gt;&lt;/td&gt;&lt;/tr&gt;</v>
      </c>
      <c r="Q3767" s="189" t="str">
        <f>IF(PayItems[[#This Row],[Date Added / Modified]]&gt;0,TEXT(PayItems[[#This Row],[Date Added / Modified]],"m/d/yyy"),"")</f>
        <v>4/16/2024</v>
      </c>
    </row>
    <row r="3768" spans="1:17" x14ac:dyDescent="0.3">
      <c r="A3768" s="106" t="s">
        <v>11458</v>
      </c>
      <c r="B3768" s="106" t="s">
        <v>11459</v>
      </c>
      <c r="C3768" s="106" t="s">
        <v>6</v>
      </c>
      <c r="D3768" s="106" t="s">
        <v>11460</v>
      </c>
      <c r="E3768" s="45" t="s">
        <v>59</v>
      </c>
      <c r="F3768" s="188">
        <v>0</v>
      </c>
      <c r="G3768" s="188">
        <v>3</v>
      </c>
      <c r="H3768" s="106" t="s">
        <v>344</v>
      </c>
      <c r="I3768" s="185" t="s">
        <v>11392</v>
      </c>
      <c r="J3768" s="185" t="s">
        <v>11392</v>
      </c>
      <c r="K3768" s="185" t="s">
        <v>11391</v>
      </c>
      <c r="L3768" s="188">
        <v>14</v>
      </c>
      <c r="M3768" s="116">
        <v>45442</v>
      </c>
      <c r="N3768" s="106" t="s">
        <v>9977</v>
      </c>
      <c r="O3768" s="187"/>
      <c r="P376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&lt;tr&gt;&lt;td&gt;63616-0000&lt;/td&gt;&lt;td&gt;Electric vehicle charging station&lt;/td&gt;&lt;td&gt;Each&lt;/td&gt;&lt;td&gt;ELECTRIC VEHICLE CHARGING STATION&lt;/td&gt;&lt;td&gt;EACH&lt;/td&gt;&lt;td&gt;0&lt;/td&gt;&lt;td&gt;3&lt;/td&gt;&lt;td&gt;N&lt;/td&gt;&lt;td&gt;5/30/2024&lt;/td&gt;&lt;td&gt;&lt;/td&gt;&lt;/tr&gt;</v>
      </c>
      <c r="Q3768" s="189" t="str">
        <f>IF(PayItems[[#This Row],[Date Added / Modified]]&gt;0,TEXT(PayItems[[#This Row],[Date Added / Modified]],"m/d/yyy"),"")</f>
        <v>5/30/2024</v>
      </c>
    </row>
    <row r="3769" spans="1:17" x14ac:dyDescent="0.3">
      <c r="A3769" s="6" t="s">
        <v>8116</v>
      </c>
      <c r="B3769" s="6" t="s">
        <v>8117</v>
      </c>
      <c r="C3769" s="6" t="s">
        <v>6</v>
      </c>
      <c r="D3769" s="6" t="s">
        <v>8118</v>
      </c>
      <c r="E3769" s="8" t="s">
        <v>59</v>
      </c>
      <c r="F3769" s="8">
        <v>0</v>
      </c>
      <c r="G3769" s="8">
        <v>3</v>
      </c>
      <c r="H3769" s="6" t="s">
        <v>344</v>
      </c>
      <c r="I3769" s="184" t="s">
        <v>11392</v>
      </c>
      <c r="J3769" s="184" t="s">
        <v>11392</v>
      </c>
      <c r="K3769" s="184" t="s">
        <v>11391</v>
      </c>
      <c r="L3769" s="8">
        <v>14</v>
      </c>
      <c r="M3769" s="116"/>
      <c r="P37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&lt;tr&gt;&lt;td&gt;63620-0000&lt;/td&gt;&lt;td&gt;Pole&lt;/td&gt;&lt;td&gt;Each&lt;/td&gt;&lt;td&gt;POLE&lt;/td&gt;&lt;td&gt;EACH&lt;/td&gt;&lt;td&gt;0&lt;/td&gt;&lt;td&gt;3&lt;/td&gt;&lt;td&gt;N&lt;/td&gt;&lt;td&gt; &lt;/td&gt;&lt;td&gt;&lt;/td&gt;&lt;/tr&gt;</v>
      </c>
      <c r="Q3769" s="106" t="str">
        <f>IF(PayItems[[#This Row],[Date Added / Modified]]&gt;0,TEXT(PayItems[[#This Row],[Date Added / Modified]],"m/d/yyy"),"")</f>
        <v/>
      </c>
    </row>
    <row r="3770" spans="1:17" x14ac:dyDescent="0.3">
      <c r="A3770" s="6" t="s">
        <v>8119</v>
      </c>
      <c r="B3770" s="6" t="s">
        <v>8120</v>
      </c>
      <c r="C3770" s="6" t="s">
        <v>6</v>
      </c>
      <c r="D3770" s="6" t="s">
        <v>8121</v>
      </c>
      <c r="E3770" s="8" t="s">
        <v>59</v>
      </c>
      <c r="F3770" s="8">
        <v>0</v>
      </c>
      <c r="G3770" s="8">
        <v>3</v>
      </c>
      <c r="H3770" s="6" t="s">
        <v>344</v>
      </c>
      <c r="I3770" s="184" t="s">
        <v>11392</v>
      </c>
      <c r="J3770" s="184" t="s">
        <v>11392</v>
      </c>
      <c r="K3770" s="184" t="s">
        <v>11391</v>
      </c>
      <c r="L3770" s="8">
        <v>14</v>
      </c>
      <c r="M3770" s="116"/>
      <c r="P37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&lt;tr&gt;&lt;td&gt;63620-0400&lt;/td&gt;&lt;td&gt;Pole, type Twin 20 Light Standard&lt;/td&gt;&lt;td&gt;Each&lt;/td&gt;&lt;td&gt;POLE, TYPE TWIN 20 LIGHT STANDARD&lt;/td&gt;&lt;td&gt;EACH&lt;/td&gt;&lt;td&gt;0&lt;/td&gt;&lt;td&gt;3&lt;/td&gt;&lt;td&gt;N&lt;/td&gt;&lt;td&gt; &lt;/td&gt;&lt;td&gt;&lt;/td&gt;&lt;/tr&gt;</v>
      </c>
      <c r="Q3770" s="106" t="str">
        <f>IF(PayItems[[#This Row],[Date Added / Modified]]&gt;0,TEXT(PayItems[[#This Row],[Date Added / Modified]],"m/d/yyy"),"")</f>
        <v/>
      </c>
    </row>
    <row r="3771" spans="1:17" x14ac:dyDescent="0.3">
      <c r="A3771" s="6" t="s">
        <v>8122</v>
      </c>
      <c r="B3771" s="6" t="s">
        <v>8123</v>
      </c>
      <c r="C3771" s="6" t="s">
        <v>6</v>
      </c>
      <c r="D3771" s="6" t="s">
        <v>8124</v>
      </c>
      <c r="E3771" s="8" t="s">
        <v>59</v>
      </c>
      <c r="F3771" s="8">
        <v>0</v>
      </c>
      <c r="G3771" s="8">
        <v>3</v>
      </c>
      <c r="H3771" s="6" t="s">
        <v>344</v>
      </c>
      <c r="I3771" s="184" t="s">
        <v>11392</v>
      </c>
      <c r="J3771" s="184" t="s">
        <v>11392</v>
      </c>
      <c r="K3771" s="184" t="s">
        <v>11391</v>
      </c>
      <c r="L3771" s="8">
        <v>14</v>
      </c>
      <c r="M3771" s="116"/>
      <c r="P37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&lt;tr&gt;&lt;td&gt;63620-0500&lt;/td&gt;&lt;td&gt;Pole, type Washington Globe No. 16 Light Standard&lt;/td&gt;&lt;td&gt;Each&lt;/td&gt;&lt;td&gt;POLE, TYPE WASHINGTON GLOBE NO. 16 LIGHT STANDARD&lt;/td&gt;&lt;td&gt;EACH&lt;/td&gt;&lt;td&gt;0&lt;/td&gt;&lt;td&gt;3&lt;/td&gt;&lt;td&gt;N&lt;/td&gt;&lt;td&gt; &lt;/td&gt;&lt;td&gt;&lt;/td&gt;&lt;/tr&gt;</v>
      </c>
      <c r="Q3771" s="106" t="str">
        <f>IF(PayItems[[#This Row],[Date Added / Modified]]&gt;0,TEXT(PayItems[[#This Row],[Date Added / Modified]],"m/d/yyy"),"")</f>
        <v/>
      </c>
    </row>
    <row r="3772" spans="1:17" x14ac:dyDescent="0.3">
      <c r="A3772" s="6" t="s">
        <v>8125</v>
      </c>
      <c r="B3772" s="6" t="s">
        <v>8126</v>
      </c>
      <c r="C3772" s="6" t="s">
        <v>6</v>
      </c>
      <c r="D3772" s="6" t="s">
        <v>8127</v>
      </c>
      <c r="E3772" s="8" t="s">
        <v>59</v>
      </c>
      <c r="F3772" s="8">
        <v>0</v>
      </c>
      <c r="G3772" s="8">
        <v>3</v>
      </c>
      <c r="H3772" s="6" t="s">
        <v>344</v>
      </c>
      <c r="I3772" s="184" t="s">
        <v>11392</v>
      </c>
      <c r="J3772" s="184" t="s">
        <v>11392</v>
      </c>
      <c r="K3772" s="184" t="s">
        <v>11391</v>
      </c>
      <c r="L3772" s="8">
        <v>14</v>
      </c>
      <c r="M3772" s="116"/>
      <c r="P37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&lt;tr&gt;&lt;td&gt;63620-0600&lt;/td&gt;&lt;td&gt;Pole, type Washington Globe No. 14N Light Standard&lt;/td&gt;&lt;td&gt;Each&lt;/td&gt;&lt;td&gt;POLE, TYPE WASHINGTON GLOBE NO. 14N LIGHT STANDARD&lt;/td&gt;&lt;td&gt;EACH&lt;/td&gt;&lt;td&gt;0&lt;/td&gt;&lt;td&gt;3&lt;/td&gt;&lt;td&gt;N&lt;/td&gt;&lt;td&gt; &lt;/td&gt;&lt;td&gt;&lt;/td&gt;&lt;/tr&gt;</v>
      </c>
      <c r="Q3772" s="106" t="str">
        <f>IF(PayItems[[#This Row],[Date Added / Modified]]&gt;0,TEXT(PayItems[[#This Row],[Date Added / Modified]],"m/d/yyy"),"")</f>
        <v/>
      </c>
    </row>
    <row r="3773" spans="1:17" x14ac:dyDescent="0.3">
      <c r="A3773" s="6" t="s">
        <v>8128</v>
      </c>
      <c r="B3773" s="6" t="s">
        <v>8129</v>
      </c>
      <c r="C3773" s="6" t="s">
        <v>6</v>
      </c>
      <c r="D3773" s="6" t="s">
        <v>8130</v>
      </c>
      <c r="E3773" s="8" t="s">
        <v>59</v>
      </c>
      <c r="F3773" s="8">
        <v>0</v>
      </c>
      <c r="G3773" s="8">
        <v>3</v>
      </c>
      <c r="H3773" s="6" t="s">
        <v>344</v>
      </c>
      <c r="I3773" s="184" t="s">
        <v>11392</v>
      </c>
      <c r="J3773" s="184" t="s">
        <v>11392</v>
      </c>
      <c r="K3773" s="184" t="s">
        <v>11391</v>
      </c>
      <c r="L3773" s="8">
        <v>14</v>
      </c>
      <c r="M3773" s="116"/>
      <c r="P37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&lt;tr&gt;&lt;td&gt;63620-0700&lt;/td&gt;&lt;td&gt;Pole, type Frederick Law Olmsted Light Standard&lt;/td&gt;&lt;td&gt;Each&lt;/td&gt;&lt;td&gt;POLE, TYPE FREDERICK LAW OLMSTED LIGHT STANDARD&lt;/td&gt;&lt;td&gt;EACH&lt;/td&gt;&lt;td&gt;0&lt;/td&gt;&lt;td&gt;3&lt;/td&gt;&lt;td&gt;N&lt;/td&gt;&lt;td&gt; &lt;/td&gt;&lt;td&gt;&lt;/td&gt;&lt;/tr&gt;</v>
      </c>
      <c r="Q3773" s="106" t="str">
        <f>IF(PayItems[[#This Row],[Date Added / Modified]]&gt;0,TEXT(PayItems[[#This Row],[Date Added / Modified]],"m/d/yyy"),"")</f>
        <v/>
      </c>
    </row>
    <row r="3774" spans="1:17" x14ac:dyDescent="0.3">
      <c r="A3774" s="6" t="s">
        <v>8131</v>
      </c>
      <c r="B3774" s="6" t="s">
        <v>10422</v>
      </c>
      <c r="C3774" s="6" t="s">
        <v>6</v>
      </c>
      <c r="D3774" s="6" t="s">
        <v>10697</v>
      </c>
      <c r="E3774" s="8" t="s">
        <v>59</v>
      </c>
      <c r="F3774" s="8">
        <v>0</v>
      </c>
      <c r="G3774" s="8">
        <v>3</v>
      </c>
      <c r="H3774" s="6" t="s">
        <v>344</v>
      </c>
      <c r="I3774" s="184" t="s">
        <v>11392</v>
      </c>
      <c r="J3774" s="184" t="s">
        <v>11392</v>
      </c>
      <c r="K3774" s="184" t="s">
        <v>11391</v>
      </c>
      <c r="L3774" s="8">
        <v>14</v>
      </c>
      <c r="M3774" s="116"/>
      <c r="P37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&lt;tr&gt;&lt;td&gt;63620-0800&lt;/td&gt;&lt;td&gt;Pole, type traffic signal&lt;/td&gt;&lt;td&gt;Each&lt;/td&gt;&lt;td&gt;POLE, TYPE TRAFFIC SIGNAL&lt;/td&gt;&lt;td&gt;EACH&lt;/td&gt;&lt;td&gt;0&lt;/td&gt;&lt;td&gt;3&lt;/td&gt;&lt;td&gt;N&lt;/td&gt;&lt;td&gt; &lt;/td&gt;&lt;td&gt;&lt;/td&gt;&lt;/tr&gt;</v>
      </c>
      <c r="Q3774" s="106" t="str">
        <f>IF(PayItems[[#This Row],[Date Added / Modified]]&gt;0,TEXT(PayItems[[#This Row],[Date Added / Modified]],"m/d/yyy"),"")</f>
        <v/>
      </c>
    </row>
    <row r="3775" spans="1:17" x14ac:dyDescent="0.3">
      <c r="A3775" s="6" t="s">
        <v>8132</v>
      </c>
      <c r="B3775" s="6" t="s">
        <v>8133</v>
      </c>
      <c r="C3775" s="6" t="s">
        <v>6</v>
      </c>
      <c r="D3775" s="6" t="s">
        <v>8134</v>
      </c>
      <c r="E3775" s="8" t="s">
        <v>59</v>
      </c>
      <c r="F3775" s="8">
        <v>0</v>
      </c>
      <c r="G3775" s="8">
        <v>3</v>
      </c>
      <c r="H3775" s="6" t="s">
        <v>344</v>
      </c>
      <c r="I3775" s="184" t="s">
        <v>11392</v>
      </c>
      <c r="J3775" s="184" t="s">
        <v>11392</v>
      </c>
      <c r="K3775" s="184" t="s">
        <v>11391</v>
      </c>
      <c r="L3775" s="8">
        <v>14</v>
      </c>
      <c r="M3775" s="116"/>
      <c r="P37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&lt;tr&gt;&lt;td&gt;63621-1000&lt;/td&gt;&lt;td&gt;Utility box, pullbox&lt;/td&gt;&lt;td&gt;Each&lt;/td&gt;&lt;td&gt;UTILITY BOX, PULLBOX&lt;/td&gt;&lt;td&gt;EACH&lt;/td&gt;&lt;td&gt;0&lt;/td&gt;&lt;td&gt;3&lt;/td&gt;&lt;td&gt;N&lt;/td&gt;&lt;td&gt; &lt;/td&gt;&lt;td&gt;&lt;/td&gt;&lt;/tr&gt;</v>
      </c>
      <c r="Q3775" s="106" t="str">
        <f>IF(PayItems[[#This Row],[Date Added / Modified]]&gt;0,TEXT(PayItems[[#This Row],[Date Added / Modified]],"m/d/yyy"),"")</f>
        <v/>
      </c>
    </row>
    <row r="3776" spans="1:17" x14ac:dyDescent="0.3">
      <c r="A3776" s="6" t="s">
        <v>8135</v>
      </c>
      <c r="B3776" s="6" t="s">
        <v>8136</v>
      </c>
      <c r="C3776" s="6" t="s">
        <v>6</v>
      </c>
      <c r="D3776" s="6" t="s">
        <v>8137</v>
      </c>
      <c r="E3776" s="8" t="s">
        <v>59</v>
      </c>
      <c r="F3776" s="8">
        <v>0</v>
      </c>
      <c r="G3776" s="8">
        <v>3</v>
      </c>
      <c r="H3776" s="6" t="s">
        <v>344</v>
      </c>
      <c r="I3776" s="184" t="s">
        <v>11392</v>
      </c>
      <c r="J3776" s="184" t="s">
        <v>11392</v>
      </c>
      <c r="K3776" s="184" t="s">
        <v>11391</v>
      </c>
      <c r="L3776" s="8">
        <v>14</v>
      </c>
      <c r="M3776" s="116"/>
      <c r="P37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&lt;tr&gt;&lt;td&gt;63621-2000&lt;/td&gt;&lt;td&gt;Utility box, telephone pullbox&lt;/td&gt;&lt;td&gt;Each&lt;/td&gt;&lt;td&gt;UTILITY BOX, TELEPHONE PULLBOX&lt;/td&gt;&lt;td&gt;EACH&lt;/td&gt;&lt;td&gt;0&lt;/td&gt;&lt;td&gt;3&lt;/td&gt;&lt;td&gt;N&lt;/td&gt;&lt;td&gt; &lt;/td&gt;&lt;td&gt;&lt;/td&gt;&lt;/tr&gt;</v>
      </c>
      <c r="Q3776" s="106" t="str">
        <f>IF(PayItems[[#This Row],[Date Added / Modified]]&gt;0,TEXT(PayItems[[#This Row],[Date Added / Modified]],"m/d/yyy"),"")</f>
        <v/>
      </c>
    </row>
    <row r="3777" spans="1:17" s="88" customFormat="1" x14ac:dyDescent="0.3">
      <c r="A3777" s="6" t="s">
        <v>8138</v>
      </c>
      <c r="B3777" s="6" t="s">
        <v>8139</v>
      </c>
      <c r="C3777" s="6" t="s">
        <v>6</v>
      </c>
      <c r="D3777" s="6" t="s">
        <v>8140</v>
      </c>
      <c r="E3777" s="8" t="s">
        <v>59</v>
      </c>
      <c r="F3777" s="8">
        <v>0</v>
      </c>
      <c r="G3777" s="8">
        <v>3</v>
      </c>
      <c r="H3777" s="6" t="s">
        <v>344</v>
      </c>
      <c r="I3777" s="184" t="s">
        <v>11392</v>
      </c>
      <c r="J3777" s="184" t="s">
        <v>11392</v>
      </c>
      <c r="K3777" s="184" t="s">
        <v>11391</v>
      </c>
      <c r="L3777" s="8">
        <v>14</v>
      </c>
      <c r="M3777" s="116"/>
      <c r="N3777" s="6"/>
      <c r="O3777" s="6"/>
      <c r="P37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&lt;tr&gt;&lt;td&gt;63621-3000&lt;/td&gt;&lt;td&gt;Utility box, junction box&lt;/td&gt;&lt;td&gt;Each&lt;/td&gt;&lt;td&gt;UTILITY BOX, JUNCTION BOX&lt;/td&gt;&lt;td&gt;EACH&lt;/td&gt;&lt;td&gt;0&lt;/td&gt;&lt;td&gt;3&lt;/td&gt;&lt;td&gt;N&lt;/td&gt;&lt;td&gt; &lt;/td&gt;&lt;td&gt;&lt;/td&gt;&lt;/tr&gt;</v>
      </c>
      <c r="Q3777" s="106" t="str">
        <f>IF(PayItems[[#This Row],[Date Added / Modified]]&gt;0,TEXT(PayItems[[#This Row],[Date Added / Modified]],"m/d/yyy"),"")</f>
        <v/>
      </c>
    </row>
    <row r="3778" spans="1:17" s="88" customFormat="1" x14ac:dyDescent="0.3">
      <c r="A3778" s="6" t="s">
        <v>8141</v>
      </c>
      <c r="B3778" s="6" t="s">
        <v>8142</v>
      </c>
      <c r="C3778" s="6" t="s">
        <v>6</v>
      </c>
      <c r="D3778" s="6" t="s">
        <v>8143</v>
      </c>
      <c r="E3778" s="8" t="s">
        <v>59</v>
      </c>
      <c r="F3778" s="8">
        <v>0</v>
      </c>
      <c r="G3778" s="8">
        <v>3</v>
      </c>
      <c r="H3778" s="6" t="s">
        <v>344</v>
      </c>
      <c r="I3778" s="184" t="s">
        <v>11392</v>
      </c>
      <c r="J3778" s="184" t="s">
        <v>11392</v>
      </c>
      <c r="K3778" s="184" t="s">
        <v>11391</v>
      </c>
      <c r="L3778" s="8">
        <v>14</v>
      </c>
      <c r="M3778" s="116"/>
      <c r="N3778" s="6"/>
      <c r="O3778" s="6"/>
      <c r="P37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&lt;tr&gt;&lt;td&gt;63621-4000&lt;/td&gt;&lt;td&gt;Utility box, telephone intercept box&lt;/td&gt;&lt;td&gt;Each&lt;/td&gt;&lt;td&gt;UTILITY BOX, TELEPHONE INTERCEPT BOX&lt;/td&gt;&lt;td&gt;EACH&lt;/td&gt;&lt;td&gt;0&lt;/td&gt;&lt;td&gt;3&lt;/td&gt;&lt;td&gt;N&lt;/td&gt;&lt;td&gt; &lt;/td&gt;&lt;td&gt;&lt;/td&gt;&lt;/tr&gt;</v>
      </c>
      <c r="Q3778" s="106" t="str">
        <f>IF(PayItems[[#This Row],[Date Added / Modified]]&gt;0,TEXT(PayItems[[#This Row],[Date Added / Modified]],"m/d/yyy"),"")</f>
        <v/>
      </c>
    </row>
    <row r="3779" spans="1:17" s="88" customFormat="1" x14ac:dyDescent="0.3">
      <c r="A3779" s="6" t="s">
        <v>8144</v>
      </c>
      <c r="B3779" s="6" t="s">
        <v>8145</v>
      </c>
      <c r="C3779" s="6" t="s">
        <v>6</v>
      </c>
      <c r="D3779" s="6" t="s">
        <v>8146</v>
      </c>
      <c r="E3779" s="8" t="s">
        <v>59</v>
      </c>
      <c r="F3779" s="8">
        <v>0</v>
      </c>
      <c r="G3779" s="8">
        <v>3</v>
      </c>
      <c r="H3779" s="6" t="s">
        <v>344</v>
      </c>
      <c r="I3779" s="184" t="s">
        <v>11392</v>
      </c>
      <c r="J3779" s="184" t="s">
        <v>11392</v>
      </c>
      <c r="K3779" s="184" t="s">
        <v>11391</v>
      </c>
      <c r="L3779" s="8">
        <v>14</v>
      </c>
      <c r="M3779" s="116"/>
      <c r="N3779" s="6"/>
      <c r="O3779" s="6"/>
      <c r="P37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&lt;tr&gt;&lt;td&gt;63621-5000&lt;/td&gt;&lt;td&gt;Utility box, concrete&lt;/td&gt;&lt;td&gt;Each&lt;/td&gt;&lt;td&gt;UTILITY BOX, CONCRETE&lt;/td&gt;&lt;td&gt;EACH&lt;/td&gt;&lt;td&gt;0&lt;/td&gt;&lt;td&gt;3&lt;/td&gt;&lt;td&gt;N&lt;/td&gt;&lt;td&gt; &lt;/td&gt;&lt;td&gt;&lt;/td&gt;&lt;/tr&gt;</v>
      </c>
      <c r="Q3779" s="106" t="str">
        <f>IF(PayItems[[#This Row],[Date Added / Modified]]&gt;0,TEXT(PayItems[[#This Row],[Date Added / Modified]],"m/d/yyy"),"")</f>
        <v/>
      </c>
    </row>
    <row r="3780" spans="1:17" s="88" customFormat="1" x14ac:dyDescent="0.3">
      <c r="A3780" s="6" t="s">
        <v>8147</v>
      </c>
      <c r="B3780" s="6" t="s">
        <v>8148</v>
      </c>
      <c r="C3780" s="6" t="s">
        <v>110</v>
      </c>
      <c r="D3780" s="6" t="s">
        <v>8149</v>
      </c>
      <c r="E3780" s="8" t="s">
        <v>63</v>
      </c>
      <c r="F3780" s="8">
        <v>0</v>
      </c>
      <c r="G3780" s="8">
        <v>3</v>
      </c>
      <c r="H3780" s="6" t="s">
        <v>344</v>
      </c>
      <c r="I3780" s="184" t="s">
        <v>11392</v>
      </c>
      <c r="J3780" s="184" t="s">
        <v>11392</v>
      </c>
      <c r="K3780" s="184" t="s">
        <v>11391</v>
      </c>
      <c r="L3780" s="8">
        <v>14</v>
      </c>
      <c r="M3780" s="116"/>
      <c r="N3780" s="6"/>
      <c r="O3780" s="6"/>
      <c r="P37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&lt;tr&gt;&lt;td&gt;63622-0000&lt;/td&gt;&lt;td&gt;Utility trench&lt;/td&gt;&lt;td&gt;m&lt;/td&gt;&lt;td&gt;UTILITY TRENCH&lt;/td&gt;&lt;td&gt;LNFT&lt;/td&gt;&lt;td&gt;0&lt;/td&gt;&lt;td&gt;3&lt;/td&gt;&lt;td&gt;N&lt;/td&gt;&lt;td&gt; &lt;/td&gt;&lt;td&gt;&lt;/td&gt;&lt;/tr&gt;</v>
      </c>
      <c r="Q3780" s="106" t="str">
        <f>IF(PayItems[[#This Row],[Date Added / Modified]]&gt;0,TEXT(PayItems[[#This Row],[Date Added / Modified]],"m/d/yyy"),"")</f>
        <v/>
      </c>
    </row>
    <row r="3781" spans="1:17" x14ac:dyDescent="0.3">
      <c r="A3781" s="6" t="s">
        <v>8150</v>
      </c>
      <c r="B3781" s="6" t="s">
        <v>8151</v>
      </c>
      <c r="C3781" s="6" t="s">
        <v>6</v>
      </c>
      <c r="D3781" s="6" t="s">
        <v>8152</v>
      </c>
      <c r="E3781" s="8" t="s">
        <v>59</v>
      </c>
      <c r="F3781" s="8">
        <v>0</v>
      </c>
      <c r="G3781" s="8">
        <v>3</v>
      </c>
      <c r="H3781" s="6" t="s">
        <v>344</v>
      </c>
      <c r="I3781" s="184" t="s">
        <v>11392</v>
      </c>
      <c r="J3781" s="184" t="s">
        <v>11392</v>
      </c>
      <c r="K3781" s="184" t="s">
        <v>11391</v>
      </c>
      <c r="L3781" s="8">
        <v>14</v>
      </c>
      <c r="M3781" s="116"/>
      <c r="P37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&lt;tr&gt;&lt;td&gt;63623-1000&lt;/td&gt;&lt;td&gt;Manhole, electrical&lt;/td&gt;&lt;td&gt;Each&lt;/td&gt;&lt;td&gt;MANHOLE, ELECTRICAL&lt;/td&gt;&lt;td&gt;EACH&lt;/td&gt;&lt;td&gt;0&lt;/td&gt;&lt;td&gt;3&lt;/td&gt;&lt;td&gt;N&lt;/td&gt;&lt;td&gt; &lt;/td&gt;&lt;td&gt;&lt;/td&gt;&lt;/tr&gt;</v>
      </c>
      <c r="Q3781" s="106" t="str">
        <f>IF(PayItems[[#This Row],[Date Added / Modified]]&gt;0,TEXT(PayItems[[#This Row],[Date Added / Modified]],"m/d/yyy"),"")</f>
        <v/>
      </c>
    </row>
    <row r="3782" spans="1:17" x14ac:dyDescent="0.3">
      <c r="A3782" s="6" t="s">
        <v>8153</v>
      </c>
      <c r="B3782" s="6" t="s">
        <v>8154</v>
      </c>
      <c r="C3782" s="6" t="s">
        <v>6</v>
      </c>
      <c r="D3782" s="6" t="s">
        <v>8155</v>
      </c>
      <c r="E3782" s="8" t="s">
        <v>59</v>
      </c>
      <c r="F3782" s="8">
        <v>0</v>
      </c>
      <c r="G3782" s="8">
        <v>3</v>
      </c>
      <c r="H3782" s="6" t="s">
        <v>344</v>
      </c>
      <c r="I3782" s="184" t="s">
        <v>11392</v>
      </c>
      <c r="J3782" s="184" t="s">
        <v>11392</v>
      </c>
      <c r="K3782" s="184" t="s">
        <v>11391</v>
      </c>
      <c r="L3782" s="8">
        <v>14</v>
      </c>
      <c r="M3782" s="116"/>
      <c r="P37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&lt;tr&gt;&lt;td&gt;63623-2000&lt;/td&gt;&lt;td&gt;Manhole, telephone&lt;/td&gt;&lt;td&gt;Each&lt;/td&gt;&lt;td&gt;MANHOLE, TELEPHONE&lt;/td&gt;&lt;td&gt;EACH&lt;/td&gt;&lt;td&gt;0&lt;/td&gt;&lt;td&gt;3&lt;/td&gt;&lt;td&gt;N&lt;/td&gt;&lt;td&gt; &lt;/td&gt;&lt;td&gt;&lt;/td&gt;&lt;/tr&gt;</v>
      </c>
      <c r="Q3782" s="106" t="str">
        <f>IF(PayItems[[#This Row],[Date Added / Modified]]&gt;0,TEXT(PayItems[[#This Row],[Date Added / Modified]],"m/d/yyy"),"")</f>
        <v/>
      </c>
    </row>
    <row r="3783" spans="1:17" x14ac:dyDescent="0.3">
      <c r="A3783" s="6" t="s">
        <v>8156</v>
      </c>
      <c r="B3783" s="6" t="s">
        <v>8157</v>
      </c>
      <c r="C3783" s="6" t="s">
        <v>6</v>
      </c>
      <c r="D3783" s="6" t="s">
        <v>8158</v>
      </c>
      <c r="E3783" s="8" t="s">
        <v>59</v>
      </c>
      <c r="F3783" s="8">
        <v>0</v>
      </c>
      <c r="G3783" s="8">
        <v>3</v>
      </c>
      <c r="H3783" s="6" t="s">
        <v>344</v>
      </c>
      <c r="I3783" s="184" t="s">
        <v>11392</v>
      </c>
      <c r="J3783" s="184" t="s">
        <v>11392</v>
      </c>
      <c r="K3783" s="184" t="s">
        <v>11391</v>
      </c>
      <c r="L3783" s="8">
        <v>14</v>
      </c>
      <c r="M3783" s="116"/>
      <c r="P37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&lt;tr&gt;&lt;td&gt;63624-0050&lt;/td&gt;&lt;td&gt;Bollard, solar light&lt;/td&gt;&lt;td&gt;Each&lt;/td&gt;&lt;td&gt;BOLLARD, SOLAR LIGHT&lt;/td&gt;&lt;td&gt;EACH&lt;/td&gt;&lt;td&gt;0&lt;/td&gt;&lt;td&gt;3&lt;/td&gt;&lt;td&gt;N&lt;/td&gt;&lt;td&gt; &lt;/td&gt;&lt;td&gt;&lt;/td&gt;&lt;/tr&gt;</v>
      </c>
      <c r="Q3783" s="106" t="str">
        <f>IF(PayItems[[#This Row],[Date Added / Modified]]&gt;0,TEXT(PayItems[[#This Row],[Date Added / Modified]],"m/d/yyy"),"")</f>
        <v/>
      </c>
    </row>
    <row r="3784" spans="1:17" x14ac:dyDescent="0.3">
      <c r="A3784" s="6" t="s">
        <v>8159</v>
      </c>
      <c r="B3784" s="8" t="s">
        <v>8160</v>
      </c>
      <c r="C3784" s="8" t="s">
        <v>85</v>
      </c>
      <c r="D3784" s="8" t="s">
        <v>8161</v>
      </c>
      <c r="E3784" s="8" t="s">
        <v>85</v>
      </c>
      <c r="F3784" s="8">
        <v>0</v>
      </c>
      <c r="G3784" s="8">
        <v>3</v>
      </c>
      <c r="H3784" s="6" t="s">
        <v>344</v>
      </c>
      <c r="I3784" s="184" t="s">
        <v>11392</v>
      </c>
      <c r="J3784" s="184" t="s">
        <v>11392</v>
      </c>
      <c r="K3784" s="184" t="s">
        <v>11391</v>
      </c>
      <c r="L3784" s="8">
        <v>14</v>
      </c>
      <c r="M3784" s="116"/>
      <c r="P37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&lt;tr&gt;&lt;td&gt;63640-0100&lt;/td&gt;&lt;td&gt;Relocate luminaires&lt;/td&gt;&lt;td&gt;LPSM&lt;/td&gt;&lt;td&gt;RELOCATE LUMINAIRES&lt;/td&gt;&lt;td&gt;LPSM&lt;/td&gt;&lt;td&gt;0&lt;/td&gt;&lt;td&gt;3&lt;/td&gt;&lt;td&gt;N&lt;/td&gt;&lt;td&gt; &lt;/td&gt;&lt;td&gt;&lt;/td&gt;&lt;/tr&gt;</v>
      </c>
      <c r="Q3784" s="106" t="str">
        <f>IF(PayItems[[#This Row],[Date Added / Modified]]&gt;0,TEXT(PayItems[[#This Row],[Date Added / Modified]],"m/d/yyy"),"")</f>
        <v/>
      </c>
    </row>
    <row r="3785" spans="1:17" s="88" customFormat="1" x14ac:dyDescent="0.3">
      <c r="A3785" s="6" t="s">
        <v>8162</v>
      </c>
      <c r="B3785" s="8" t="s">
        <v>8163</v>
      </c>
      <c r="C3785" s="8" t="s">
        <v>85</v>
      </c>
      <c r="D3785" s="8" t="s">
        <v>8164</v>
      </c>
      <c r="E3785" s="8" t="s">
        <v>85</v>
      </c>
      <c r="F3785" s="8">
        <v>0</v>
      </c>
      <c r="G3785" s="8">
        <v>3</v>
      </c>
      <c r="H3785" s="6" t="s">
        <v>344</v>
      </c>
      <c r="I3785" s="184" t="s">
        <v>11392</v>
      </c>
      <c r="J3785" s="184" t="s">
        <v>11392</v>
      </c>
      <c r="K3785" s="184" t="s">
        <v>11391</v>
      </c>
      <c r="L3785" s="8">
        <v>14</v>
      </c>
      <c r="M3785" s="116"/>
      <c r="N3785" s="6"/>
      <c r="O3785" s="6"/>
      <c r="P37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&lt;tr&gt;&lt;td&gt;63640-0200&lt;/td&gt;&lt;td&gt;Relocate signal system&lt;/td&gt;&lt;td&gt;LPSM&lt;/td&gt;&lt;td&gt;RELOCATE SIGNAL SYSTEM&lt;/td&gt;&lt;td&gt;LPSM&lt;/td&gt;&lt;td&gt;0&lt;/td&gt;&lt;td&gt;3&lt;/td&gt;&lt;td&gt;N&lt;/td&gt;&lt;td&gt; &lt;/td&gt;&lt;td&gt;&lt;/td&gt;&lt;/tr&gt;</v>
      </c>
      <c r="Q3785" s="106" t="str">
        <f>IF(PayItems[[#This Row],[Date Added / Modified]]&gt;0,TEXT(PayItems[[#This Row],[Date Added / Modified]],"m/d/yyy"),"")</f>
        <v/>
      </c>
    </row>
    <row r="3786" spans="1:17" x14ac:dyDescent="0.3">
      <c r="A3786" s="6" t="s">
        <v>8165</v>
      </c>
      <c r="B3786" s="8" t="s">
        <v>8166</v>
      </c>
      <c r="C3786" s="8" t="s">
        <v>85</v>
      </c>
      <c r="D3786" s="8" t="s">
        <v>8167</v>
      </c>
      <c r="E3786" s="8" t="s">
        <v>85</v>
      </c>
      <c r="F3786" s="8">
        <v>0</v>
      </c>
      <c r="G3786" s="8">
        <v>3</v>
      </c>
      <c r="H3786" s="6" t="s">
        <v>344</v>
      </c>
      <c r="I3786" s="184" t="s">
        <v>11392</v>
      </c>
      <c r="J3786" s="184" t="s">
        <v>11392</v>
      </c>
      <c r="K3786" s="184" t="s">
        <v>11391</v>
      </c>
      <c r="L3786" s="8">
        <v>14</v>
      </c>
      <c r="M3786" s="116"/>
      <c r="P37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&lt;tr&gt;&lt;td&gt;63640-0300&lt;/td&gt;&lt;td&gt;Relocate railroad crossing&lt;/td&gt;&lt;td&gt;LPSM&lt;/td&gt;&lt;td&gt;RELOCATE RAILROAD CROSSING&lt;/td&gt;&lt;td&gt;LPSM&lt;/td&gt;&lt;td&gt;0&lt;/td&gt;&lt;td&gt;3&lt;/td&gt;&lt;td&gt;N&lt;/td&gt;&lt;td&gt; &lt;/td&gt;&lt;td&gt;&lt;/td&gt;&lt;/tr&gt;</v>
      </c>
      <c r="Q3786" s="106" t="str">
        <f>IF(PayItems[[#This Row],[Date Added / Modified]]&gt;0,TEXT(PayItems[[#This Row],[Date Added / Modified]],"m/d/yyy"),"")</f>
        <v/>
      </c>
    </row>
    <row r="3787" spans="1:17" x14ac:dyDescent="0.3">
      <c r="A3787" s="6" t="s">
        <v>8168</v>
      </c>
      <c r="B3787" s="8" t="s">
        <v>8169</v>
      </c>
      <c r="C3787" s="8" t="s">
        <v>85</v>
      </c>
      <c r="D3787" s="8" t="s">
        <v>8170</v>
      </c>
      <c r="E3787" s="8" t="s">
        <v>85</v>
      </c>
      <c r="F3787" s="8">
        <v>0</v>
      </c>
      <c r="G3787" s="8">
        <v>3</v>
      </c>
      <c r="H3787" s="6" t="s">
        <v>344</v>
      </c>
      <c r="I3787" s="184" t="s">
        <v>11392</v>
      </c>
      <c r="J3787" s="184" t="s">
        <v>11392</v>
      </c>
      <c r="K3787" s="184" t="s">
        <v>11391</v>
      </c>
      <c r="L3787" s="8">
        <v>14</v>
      </c>
      <c r="M3787" s="116"/>
      <c r="P37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&lt;tr&gt;&lt;td&gt;63640-0400&lt;/td&gt;&lt;td&gt;Relocate pole&lt;/td&gt;&lt;td&gt;LPSM&lt;/td&gt;&lt;td&gt;RELOCATE POLE&lt;/td&gt;&lt;td&gt;LPSM&lt;/td&gt;&lt;td&gt;0&lt;/td&gt;&lt;td&gt;3&lt;/td&gt;&lt;td&gt;N&lt;/td&gt;&lt;td&gt; &lt;/td&gt;&lt;td&gt;&lt;/td&gt;&lt;/tr&gt;</v>
      </c>
      <c r="Q3787" s="106" t="str">
        <f>IF(PayItems[[#This Row],[Date Added / Modified]]&gt;0,TEXT(PayItems[[#This Row],[Date Added / Modified]],"m/d/yyy"),"")</f>
        <v/>
      </c>
    </row>
    <row r="3788" spans="1:17" x14ac:dyDescent="0.3">
      <c r="A3788" s="6" t="s">
        <v>8171</v>
      </c>
      <c r="B3788" s="8" t="s">
        <v>8172</v>
      </c>
      <c r="C3788" s="8" t="s">
        <v>85</v>
      </c>
      <c r="D3788" s="8" t="s">
        <v>8173</v>
      </c>
      <c r="E3788" s="8" t="s">
        <v>85</v>
      </c>
      <c r="F3788" s="8">
        <v>0</v>
      </c>
      <c r="G3788" s="8">
        <v>3</v>
      </c>
      <c r="H3788" s="6" t="s">
        <v>344</v>
      </c>
      <c r="I3788" s="184" t="s">
        <v>11392</v>
      </c>
      <c r="J3788" s="184" t="s">
        <v>11392</v>
      </c>
      <c r="K3788" s="184" t="s">
        <v>11391</v>
      </c>
      <c r="L3788" s="8">
        <v>14</v>
      </c>
      <c r="M3788" s="116"/>
      <c r="P37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&lt;tr&gt;&lt;td&gt;63640-0500&lt;/td&gt;&lt;td&gt;Relocate call box&lt;/td&gt;&lt;td&gt;LPSM&lt;/td&gt;&lt;td&gt;RELOCATE CALL BOX&lt;/td&gt;&lt;td&gt;LPSM&lt;/td&gt;&lt;td&gt;0&lt;/td&gt;&lt;td&gt;3&lt;/td&gt;&lt;td&gt;N&lt;/td&gt;&lt;td&gt; &lt;/td&gt;&lt;td&gt;&lt;/td&gt;&lt;/tr&gt;</v>
      </c>
      <c r="Q3788" s="106" t="str">
        <f>IF(PayItems[[#This Row],[Date Added / Modified]]&gt;0,TEXT(PayItems[[#This Row],[Date Added / Modified]],"m/d/yyy"),"")</f>
        <v/>
      </c>
    </row>
    <row r="3789" spans="1:17" x14ac:dyDescent="0.3">
      <c r="A3789" s="6" t="s">
        <v>8174</v>
      </c>
      <c r="B3789" s="8" t="s">
        <v>8175</v>
      </c>
      <c r="C3789" s="8" t="s">
        <v>85</v>
      </c>
      <c r="D3789" s="8" t="s">
        <v>8176</v>
      </c>
      <c r="E3789" s="8" t="s">
        <v>85</v>
      </c>
      <c r="F3789" s="8">
        <v>0</v>
      </c>
      <c r="G3789" s="8">
        <v>3</v>
      </c>
      <c r="H3789" s="6" t="s">
        <v>344</v>
      </c>
      <c r="I3789" s="184" t="s">
        <v>11392</v>
      </c>
      <c r="J3789" s="184" t="s">
        <v>11392</v>
      </c>
      <c r="K3789" s="184" t="s">
        <v>11391</v>
      </c>
      <c r="L3789" s="8">
        <v>14</v>
      </c>
      <c r="M3789" s="116"/>
      <c r="P37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&lt;tr&gt;&lt;td&gt;63640-0600&lt;/td&gt;&lt;td&gt;Relocate communication line&lt;/td&gt;&lt;td&gt;LPSM&lt;/td&gt;&lt;td&gt;RELOCATE COMMUNICATION LINE&lt;/td&gt;&lt;td&gt;LPSM&lt;/td&gt;&lt;td&gt;0&lt;/td&gt;&lt;td&gt;3&lt;/td&gt;&lt;td&gt;N&lt;/td&gt;&lt;td&gt; &lt;/td&gt;&lt;td&gt;&lt;/td&gt;&lt;/tr&gt;</v>
      </c>
      <c r="Q3789" s="106" t="str">
        <f>IF(PayItems[[#This Row],[Date Added / Modified]]&gt;0,TEXT(PayItems[[#This Row],[Date Added / Modified]],"m/d/yyy"),"")</f>
        <v/>
      </c>
    </row>
    <row r="3790" spans="1:17" x14ac:dyDescent="0.3">
      <c r="A3790" s="6" t="s">
        <v>8177</v>
      </c>
      <c r="B3790" s="8" t="s">
        <v>8178</v>
      </c>
      <c r="C3790" s="8" t="s">
        <v>85</v>
      </c>
      <c r="D3790" s="8" t="s">
        <v>8179</v>
      </c>
      <c r="E3790" s="8" t="s">
        <v>85</v>
      </c>
      <c r="F3790" s="8">
        <v>0</v>
      </c>
      <c r="G3790" s="8">
        <v>3</v>
      </c>
      <c r="H3790" s="6" t="s">
        <v>344</v>
      </c>
      <c r="I3790" s="184" t="s">
        <v>11392</v>
      </c>
      <c r="J3790" s="184" t="s">
        <v>11392</v>
      </c>
      <c r="K3790" s="184" t="s">
        <v>11391</v>
      </c>
      <c r="L3790" s="8">
        <v>14</v>
      </c>
      <c r="M3790" s="116"/>
      <c r="P379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&lt;tr&gt;&lt;td&gt;63640-0700&lt;/td&gt;&lt;td&gt;Relocate electrical line&lt;/td&gt;&lt;td&gt;LPSM&lt;/td&gt;&lt;td&gt;RELOCATE ELECTRICAL LINE&lt;/td&gt;&lt;td&gt;LPSM&lt;/td&gt;&lt;td&gt;0&lt;/td&gt;&lt;td&gt;3&lt;/td&gt;&lt;td&gt;N&lt;/td&gt;&lt;td&gt; &lt;/td&gt;&lt;td&gt;&lt;/td&gt;&lt;/tr&gt;</v>
      </c>
      <c r="Q3790" s="106" t="str">
        <f>IF(PayItems[[#This Row],[Date Added / Modified]]&gt;0,TEXT(PayItems[[#This Row],[Date Added / Modified]],"m/d/yyy"),"")</f>
        <v/>
      </c>
    </row>
    <row r="3791" spans="1:17" x14ac:dyDescent="0.3">
      <c r="A3791" s="6" t="s">
        <v>8180</v>
      </c>
      <c r="B3791" s="8" t="s">
        <v>8181</v>
      </c>
      <c r="C3791" s="6" t="s">
        <v>6</v>
      </c>
      <c r="D3791" s="8" t="s">
        <v>8182</v>
      </c>
      <c r="E3791" s="8" t="s">
        <v>59</v>
      </c>
      <c r="F3791" s="8">
        <v>0</v>
      </c>
      <c r="G3791" s="8">
        <v>3</v>
      </c>
      <c r="H3791" s="6" t="s">
        <v>344</v>
      </c>
      <c r="I3791" s="184" t="s">
        <v>11392</v>
      </c>
      <c r="J3791" s="184" t="s">
        <v>11392</v>
      </c>
      <c r="K3791" s="184" t="s">
        <v>11391</v>
      </c>
      <c r="L3791" s="8">
        <v>14</v>
      </c>
      <c r="M3791" s="116"/>
      <c r="P379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&lt;tr&gt;&lt;td&gt;63641-0100&lt;/td&gt;&lt;td&gt;Relocate luminaire&lt;/td&gt;&lt;td&gt;Each&lt;/td&gt;&lt;td&gt;RELOCATE LUMINAIRE&lt;/td&gt;&lt;td&gt;EACH&lt;/td&gt;&lt;td&gt;0&lt;/td&gt;&lt;td&gt;3&lt;/td&gt;&lt;td&gt;N&lt;/td&gt;&lt;td&gt; &lt;/td&gt;&lt;td&gt;&lt;/td&gt;&lt;/tr&gt;</v>
      </c>
      <c r="Q3791" s="106" t="str">
        <f>IF(PayItems[[#This Row],[Date Added / Modified]]&gt;0,TEXT(PayItems[[#This Row],[Date Added / Modified]],"m/d/yyy"),"")</f>
        <v/>
      </c>
    </row>
    <row r="3792" spans="1:17" x14ac:dyDescent="0.3">
      <c r="A3792" s="6" t="s">
        <v>8183</v>
      </c>
      <c r="B3792" s="8" t="s">
        <v>8163</v>
      </c>
      <c r="C3792" s="6" t="s">
        <v>6</v>
      </c>
      <c r="D3792" s="8" t="s">
        <v>8164</v>
      </c>
      <c r="E3792" s="8" t="s">
        <v>59</v>
      </c>
      <c r="F3792" s="8">
        <v>0</v>
      </c>
      <c r="G3792" s="8">
        <v>3</v>
      </c>
      <c r="H3792" s="6" t="s">
        <v>344</v>
      </c>
      <c r="I3792" s="184" t="s">
        <v>11392</v>
      </c>
      <c r="J3792" s="184" t="s">
        <v>11392</v>
      </c>
      <c r="K3792" s="184" t="s">
        <v>11391</v>
      </c>
      <c r="L3792" s="8">
        <v>14</v>
      </c>
      <c r="M3792" s="116"/>
      <c r="P37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&lt;tr&gt;&lt;td&gt;63641-0200&lt;/td&gt;&lt;td&gt;Relocate signal system&lt;/td&gt;&lt;td&gt;Each&lt;/td&gt;&lt;td&gt;RELOCATE SIGNAL SYSTEM&lt;/td&gt;&lt;td&gt;EACH&lt;/td&gt;&lt;td&gt;0&lt;/td&gt;&lt;td&gt;3&lt;/td&gt;&lt;td&gt;N&lt;/td&gt;&lt;td&gt; &lt;/td&gt;&lt;td&gt;&lt;/td&gt;&lt;/tr&gt;</v>
      </c>
      <c r="Q3792" s="106" t="str">
        <f>IF(PayItems[[#This Row],[Date Added / Modified]]&gt;0,TEXT(PayItems[[#This Row],[Date Added / Modified]],"m/d/yyy"),"")</f>
        <v/>
      </c>
    </row>
    <row r="3793" spans="1:17" x14ac:dyDescent="0.3">
      <c r="A3793" s="6" t="s">
        <v>8184</v>
      </c>
      <c r="B3793" s="8" t="s">
        <v>8166</v>
      </c>
      <c r="C3793" s="6" t="s">
        <v>6</v>
      </c>
      <c r="D3793" s="8" t="s">
        <v>8167</v>
      </c>
      <c r="E3793" s="8" t="s">
        <v>59</v>
      </c>
      <c r="F3793" s="8">
        <v>0</v>
      </c>
      <c r="G3793" s="8">
        <v>3</v>
      </c>
      <c r="H3793" s="6" t="s">
        <v>344</v>
      </c>
      <c r="I3793" s="184" t="s">
        <v>11392</v>
      </c>
      <c r="J3793" s="184" t="s">
        <v>11392</v>
      </c>
      <c r="K3793" s="184" t="s">
        <v>11391</v>
      </c>
      <c r="L3793" s="8">
        <v>14</v>
      </c>
      <c r="M3793" s="116"/>
      <c r="P37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&lt;tr&gt;&lt;td&gt;63641-0300&lt;/td&gt;&lt;td&gt;Relocate railroad crossing&lt;/td&gt;&lt;td&gt;Each&lt;/td&gt;&lt;td&gt;RELOCATE RAILROAD CROSSING&lt;/td&gt;&lt;td&gt;EACH&lt;/td&gt;&lt;td&gt;0&lt;/td&gt;&lt;td&gt;3&lt;/td&gt;&lt;td&gt;N&lt;/td&gt;&lt;td&gt; &lt;/td&gt;&lt;td&gt;&lt;/td&gt;&lt;/tr&gt;</v>
      </c>
      <c r="Q3793" s="106" t="str">
        <f>IF(PayItems[[#This Row],[Date Added / Modified]]&gt;0,TEXT(PayItems[[#This Row],[Date Added / Modified]],"m/d/yyy"),"")</f>
        <v/>
      </c>
    </row>
    <row r="3794" spans="1:17" x14ac:dyDescent="0.3">
      <c r="A3794" s="6" t="s">
        <v>8185</v>
      </c>
      <c r="B3794" s="8" t="s">
        <v>8169</v>
      </c>
      <c r="C3794" s="6" t="s">
        <v>6</v>
      </c>
      <c r="D3794" s="8" t="s">
        <v>8170</v>
      </c>
      <c r="E3794" s="8" t="s">
        <v>59</v>
      </c>
      <c r="F3794" s="8">
        <v>0</v>
      </c>
      <c r="G3794" s="8">
        <v>3</v>
      </c>
      <c r="H3794" s="6" t="s">
        <v>344</v>
      </c>
      <c r="I3794" s="184" t="s">
        <v>11392</v>
      </c>
      <c r="J3794" s="184" t="s">
        <v>11392</v>
      </c>
      <c r="K3794" s="184" t="s">
        <v>11391</v>
      </c>
      <c r="L3794" s="8">
        <v>14</v>
      </c>
      <c r="M3794" s="116"/>
      <c r="P37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&lt;tr&gt;&lt;td&gt;63641-0400&lt;/td&gt;&lt;td&gt;Relocate pole&lt;/td&gt;&lt;td&gt;Each&lt;/td&gt;&lt;td&gt;RELOCATE POLE&lt;/td&gt;&lt;td&gt;EACH&lt;/td&gt;&lt;td&gt;0&lt;/td&gt;&lt;td&gt;3&lt;/td&gt;&lt;td&gt;N&lt;/td&gt;&lt;td&gt; &lt;/td&gt;&lt;td&gt;&lt;/td&gt;&lt;/tr&gt;</v>
      </c>
      <c r="Q3794" s="106" t="str">
        <f>IF(PayItems[[#This Row],[Date Added / Modified]]&gt;0,TEXT(PayItems[[#This Row],[Date Added / Modified]],"m/d/yyy"),"")</f>
        <v/>
      </c>
    </row>
    <row r="3795" spans="1:17" x14ac:dyDescent="0.3">
      <c r="A3795" s="6" t="s">
        <v>8186</v>
      </c>
      <c r="B3795" s="8" t="s">
        <v>8172</v>
      </c>
      <c r="C3795" s="6" t="s">
        <v>6</v>
      </c>
      <c r="D3795" s="8" t="s">
        <v>8173</v>
      </c>
      <c r="E3795" s="8" t="s">
        <v>59</v>
      </c>
      <c r="F3795" s="8">
        <v>0</v>
      </c>
      <c r="G3795" s="8">
        <v>3</v>
      </c>
      <c r="H3795" s="6" t="s">
        <v>344</v>
      </c>
      <c r="I3795" s="184" t="s">
        <v>11392</v>
      </c>
      <c r="J3795" s="184" t="s">
        <v>11392</v>
      </c>
      <c r="K3795" s="184" t="s">
        <v>11391</v>
      </c>
      <c r="L3795" s="8">
        <v>14</v>
      </c>
      <c r="M3795" s="116"/>
      <c r="P37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&lt;tr&gt;&lt;td&gt;63641-0500&lt;/td&gt;&lt;td&gt;Relocate call box&lt;/td&gt;&lt;td&gt;Each&lt;/td&gt;&lt;td&gt;RELOCATE CALL BOX&lt;/td&gt;&lt;td&gt;EACH&lt;/td&gt;&lt;td&gt;0&lt;/td&gt;&lt;td&gt;3&lt;/td&gt;&lt;td&gt;N&lt;/td&gt;&lt;td&gt; &lt;/td&gt;&lt;td&gt;&lt;/td&gt;&lt;/tr&gt;</v>
      </c>
      <c r="Q3795" s="106" t="str">
        <f>IF(PayItems[[#This Row],[Date Added / Modified]]&gt;0,TEXT(PayItems[[#This Row],[Date Added / Modified]],"m/d/yyy"),"")</f>
        <v/>
      </c>
    </row>
    <row r="3796" spans="1:17" x14ac:dyDescent="0.3">
      <c r="A3796" s="6" t="s">
        <v>8187</v>
      </c>
      <c r="B3796" s="8" t="s">
        <v>8188</v>
      </c>
      <c r="C3796" s="6" t="s">
        <v>6</v>
      </c>
      <c r="D3796" s="8" t="s">
        <v>8189</v>
      </c>
      <c r="E3796" s="8" t="s">
        <v>59</v>
      </c>
      <c r="F3796" s="8">
        <v>0</v>
      </c>
      <c r="G3796" s="8">
        <v>3</v>
      </c>
      <c r="H3796" s="6" t="s">
        <v>344</v>
      </c>
      <c r="I3796" s="184" t="s">
        <v>11392</v>
      </c>
      <c r="J3796" s="184" t="s">
        <v>11392</v>
      </c>
      <c r="K3796" s="184" t="s">
        <v>11391</v>
      </c>
      <c r="L3796" s="8">
        <v>14</v>
      </c>
      <c r="M3796" s="116"/>
      <c r="P379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&lt;tr&gt;&lt;td&gt;63641-0600&lt;/td&gt;&lt;td&gt;Relocate signal head&lt;/td&gt;&lt;td&gt;Each&lt;/td&gt;&lt;td&gt;RELOCATE SIGNAL HEAD&lt;/td&gt;&lt;td&gt;EACH&lt;/td&gt;&lt;td&gt;0&lt;/td&gt;&lt;td&gt;3&lt;/td&gt;&lt;td&gt;N&lt;/td&gt;&lt;td&gt; &lt;/td&gt;&lt;td&gt;&lt;/td&gt;&lt;/tr&gt;</v>
      </c>
      <c r="Q3796" s="106" t="str">
        <f>IF(PayItems[[#This Row],[Date Added / Modified]]&gt;0,TEXT(PayItems[[#This Row],[Date Added / Modified]],"m/d/yyy"),"")</f>
        <v/>
      </c>
    </row>
    <row r="3797" spans="1:17" x14ac:dyDescent="0.3">
      <c r="A3797" s="6" t="s">
        <v>8190</v>
      </c>
      <c r="B3797" s="6" t="s">
        <v>8191</v>
      </c>
      <c r="C3797" s="6" t="s">
        <v>6</v>
      </c>
      <c r="D3797" s="6" t="s">
        <v>8192</v>
      </c>
      <c r="E3797" s="8" t="s">
        <v>59</v>
      </c>
      <c r="F3797" s="8">
        <v>0</v>
      </c>
      <c r="G3797" s="8">
        <v>3</v>
      </c>
      <c r="H3797" s="6" t="s">
        <v>344</v>
      </c>
      <c r="I3797" s="184" t="s">
        <v>11392</v>
      </c>
      <c r="J3797" s="184" t="s">
        <v>11392</v>
      </c>
      <c r="K3797" s="184" t="s">
        <v>11391</v>
      </c>
      <c r="L3797" s="8">
        <v>14</v>
      </c>
      <c r="M3797" s="116"/>
      <c r="P37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&lt;tr&gt;&lt;td&gt;63641-0900&lt;/td&gt;&lt;td&gt;Relocate electrical cable&lt;/td&gt;&lt;td&gt;Each&lt;/td&gt;&lt;td&gt;RELOCATE ELECTRICAL CABLE&lt;/td&gt;&lt;td&gt;EACH&lt;/td&gt;&lt;td&gt;0&lt;/td&gt;&lt;td&gt;3&lt;/td&gt;&lt;td&gt;N&lt;/td&gt;&lt;td&gt; &lt;/td&gt;&lt;td&gt;&lt;/td&gt;&lt;/tr&gt;</v>
      </c>
      <c r="Q3797" s="106" t="str">
        <f>IF(PayItems[[#This Row],[Date Added / Modified]]&gt;0,TEXT(PayItems[[#This Row],[Date Added / Modified]],"m/d/yyy"),"")</f>
        <v/>
      </c>
    </row>
    <row r="3798" spans="1:17" x14ac:dyDescent="0.3">
      <c r="A3798" s="6" t="s">
        <v>8193</v>
      </c>
      <c r="B3798" s="6" t="s">
        <v>8194</v>
      </c>
      <c r="C3798" s="6" t="s">
        <v>6</v>
      </c>
      <c r="D3798" s="6" t="s">
        <v>8195</v>
      </c>
      <c r="E3798" s="8" t="s">
        <v>59</v>
      </c>
      <c r="F3798" s="8">
        <v>0</v>
      </c>
      <c r="G3798" s="8">
        <v>3</v>
      </c>
      <c r="H3798" s="6" t="s">
        <v>344</v>
      </c>
      <c r="I3798" s="184" t="s">
        <v>11392</v>
      </c>
      <c r="J3798" s="184" t="s">
        <v>11392</v>
      </c>
      <c r="K3798" s="184" t="s">
        <v>11391</v>
      </c>
      <c r="L3798" s="8">
        <v>14</v>
      </c>
      <c r="M3798" s="116"/>
      <c r="P37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&lt;tr&gt;&lt;td&gt;63641-1000&lt;/td&gt;&lt;td&gt;Relocate CATV pedestal&lt;/td&gt;&lt;td&gt;Each&lt;/td&gt;&lt;td&gt;RELOCATE CATV PEDESTAL&lt;/td&gt;&lt;td&gt;EACH&lt;/td&gt;&lt;td&gt;0&lt;/td&gt;&lt;td&gt;3&lt;/td&gt;&lt;td&gt;N&lt;/td&gt;&lt;td&gt; &lt;/td&gt;&lt;td&gt;&lt;/td&gt;&lt;/tr&gt;</v>
      </c>
      <c r="Q3798" s="106" t="str">
        <f>IF(PayItems[[#This Row],[Date Added / Modified]]&gt;0,TEXT(PayItems[[#This Row],[Date Added / Modified]],"m/d/yyy"),"")</f>
        <v/>
      </c>
    </row>
    <row r="3799" spans="1:17" x14ac:dyDescent="0.3">
      <c r="A3799" s="6" t="s">
        <v>8196</v>
      </c>
      <c r="B3799" s="6" t="s">
        <v>8197</v>
      </c>
      <c r="C3799" s="6" t="s">
        <v>110</v>
      </c>
      <c r="D3799" s="6" t="s">
        <v>8198</v>
      </c>
      <c r="E3799" s="8" t="s">
        <v>63</v>
      </c>
      <c r="F3799" s="8">
        <v>0</v>
      </c>
      <c r="G3799" s="8">
        <v>3</v>
      </c>
      <c r="H3799" s="6" t="s">
        <v>344</v>
      </c>
      <c r="I3799" s="184" t="s">
        <v>11392</v>
      </c>
      <c r="J3799" s="184" t="s">
        <v>11392</v>
      </c>
      <c r="K3799" s="184" t="s">
        <v>11391</v>
      </c>
      <c r="L3799" s="8">
        <v>14</v>
      </c>
      <c r="M3799" s="116"/>
      <c r="P37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&lt;tr&gt;&lt;td&gt;63642-0100&lt;/td&gt;&lt;td&gt;Relocate CATV line&lt;/td&gt;&lt;td&gt;m&lt;/td&gt;&lt;td&gt;RELOCATE CATV LINE&lt;/td&gt;&lt;td&gt;LNFT&lt;/td&gt;&lt;td&gt;0&lt;/td&gt;&lt;td&gt;3&lt;/td&gt;&lt;td&gt;N&lt;/td&gt;&lt;td&gt; &lt;/td&gt;&lt;td&gt;&lt;/td&gt;&lt;/tr&gt;</v>
      </c>
      <c r="Q3799" s="106" t="str">
        <f>IF(PayItems[[#This Row],[Date Added / Modified]]&gt;0,TEXT(PayItems[[#This Row],[Date Added / Modified]],"m/d/yyy"),"")</f>
        <v/>
      </c>
    </row>
    <row r="3800" spans="1:17" x14ac:dyDescent="0.3">
      <c r="A3800" s="6" t="s">
        <v>8199</v>
      </c>
      <c r="B3800" s="6" t="s">
        <v>8200</v>
      </c>
      <c r="C3800" s="6" t="s">
        <v>6</v>
      </c>
      <c r="D3800" s="6" t="s">
        <v>8201</v>
      </c>
      <c r="E3800" s="8" t="s">
        <v>59</v>
      </c>
      <c r="F3800" s="8">
        <v>0</v>
      </c>
      <c r="G3800" s="8">
        <v>3</v>
      </c>
      <c r="H3800" s="6" t="s">
        <v>344</v>
      </c>
      <c r="I3800" s="184" t="s">
        <v>11392</v>
      </c>
      <c r="J3800" s="184" t="s">
        <v>11392</v>
      </c>
      <c r="K3800" s="184" t="s">
        <v>11391</v>
      </c>
      <c r="L3800" s="8">
        <v>14</v>
      </c>
      <c r="M3800" s="116"/>
      <c r="P38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&lt;tr&gt;&lt;td&gt;63701-0000&lt;/td&gt;&lt;td&gt;Field office&lt;/td&gt;&lt;td&gt;Each&lt;/td&gt;&lt;td&gt;FIELD OFFICE&lt;/td&gt;&lt;td&gt;EACH&lt;/td&gt;&lt;td&gt;0&lt;/td&gt;&lt;td&gt;3&lt;/td&gt;&lt;td&gt;N&lt;/td&gt;&lt;td&gt; &lt;/td&gt;&lt;td&gt;&lt;/td&gt;&lt;/tr&gt;</v>
      </c>
      <c r="Q3800" s="106" t="str">
        <f>IF(PayItems[[#This Row],[Date Added / Modified]]&gt;0,TEXT(PayItems[[#This Row],[Date Added / Modified]],"m/d/yyy"),"")</f>
        <v/>
      </c>
    </row>
    <row r="3801" spans="1:17" x14ac:dyDescent="0.3">
      <c r="A3801" s="6" t="s">
        <v>8202</v>
      </c>
      <c r="B3801" s="6" t="s">
        <v>8203</v>
      </c>
      <c r="C3801" s="6" t="s">
        <v>6</v>
      </c>
      <c r="D3801" s="6" t="s">
        <v>8204</v>
      </c>
      <c r="E3801" s="8" t="s">
        <v>59</v>
      </c>
      <c r="F3801" s="8">
        <v>0</v>
      </c>
      <c r="G3801" s="8">
        <v>3</v>
      </c>
      <c r="H3801" s="6" t="s">
        <v>344</v>
      </c>
      <c r="I3801" s="184" t="s">
        <v>11392</v>
      </c>
      <c r="J3801" s="184" t="s">
        <v>11392</v>
      </c>
      <c r="K3801" s="184" t="s">
        <v>11391</v>
      </c>
      <c r="L3801" s="8">
        <v>14</v>
      </c>
      <c r="M3801" s="116"/>
      <c r="P38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&lt;tr&gt;&lt;td&gt;63702-0000&lt;/td&gt;&lt;td&gt;Field laboratory&lt;/td&gt;&lt;td&gt;Each&lt;/td&gt;&lt;td&gt;FIELD LABORATORY&lt;/td&gt;&lt;td&gt;EACH&lt;/td&gt;&lt;td&gt;0&lt;/td&gt;&lt;td&gt;3&lt;/td&gt;&lt;td&gt;N&lt;/td&gt;&lt;td&gt; &lt;/td&gt;&lt;td&gt;&lt;/td&gt;&lt;/tr&gt;</v>
      </c>
      <c r="Q3801" s="106" t="str">
        <f>IF(PayItems[[#This Row],[Date Added / Modified]]&gt;0,TEXT(PayItems[[#This Row],[Date Added / Modified]],"m/d/yyy"),"")</f>
        <v/>
      </c>
    </row>
    <row r="3802" spans="1:17" x14ac:dyDescent="0.3">
      <c r="A3802" s="6" t="s">
        <v>8205</v>
      </c>
      <c r="B3802" s="6" t="s">
        <v>8206</v>
      </c>
      <c r="C3802" s="6" t="s">
        <v>6</v>
      </c>
      <c r="D3802" s="6" t="s">
        <v>8207</v>
      </c>
      <c r="E3802" s="8" t="s">
        <v>59</v>
      </c>
      <c r="F3802" s="8">
        <v>0</v>
      </c>
      <c r="G3802" s="8">
        <v>3</v>
      </c>
      <c r="H3802" s="6" t="s">
        <v>344</v>
      </c>
      <c r="I3802" s="184" t="s">
        <v>11392</v>
      </c>
      <c r="J3802" s="184" t="s">
        <v>11392</v>
      </c>
      <c r="K3802" s="184" t="s">
        <v>11391</v>
      </c>
      <c r="L3802" s="8">
        <v>14</v>
      </c>
      <c r="M3802" s="116"/>
      <c r="P38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&lt;tr&gt;&lt;td&gt;63703-0000&lt;/td&gt;&lt;td&gt;Residential housing&lt;/td&gt;&lt;td&gt;Each&lt;/td&gt;&lt;td&gt;RESIDENTIAL HOUSING&lt;/td&gt;&lt;td&gt;EACH&lt;/td&gt;&lt;td&gt;0&lt;/td&gt;&lt;td&gt;3&lt;/td&gt;&lt;td&gt;N&lt;/td&gt;&lt;td&gt; &lt;/td&gt;&lt;td&gt;&lt;/td&gt;&lt;/tr&gt;</v>
      </c>
      <c r="Q3802" s="106" t="str">
        <f>IF(PayItems[[#This Row],[Date Added / Modified]]&gt;0,TEXT(PayItems[[#This Row],[Date Added / Modified]],"m/d/yyy"),"")</f>
        <v/>
      </c>
    </row>
    <row r="3803" spans="1:17" x14ac:dyDescent="0.3">
      <c r="A3803" s="6" t="s">
        <v>8208</v>
      </c>
      <c r="B3803" s="6" t="s">
        <v>8209</v>
      </c>
      <c r="C3803" s="6" t="s">
        <v>6</v>
      </c>
      <c r="D3803" s="6" t="s">
        <v>8210</v>
      </c>
      <c r="E3803" s="8" t="s">
        <v>59</v>
      </c>
      <c r="F3803" s="8">
        <v>0</v>
      </c>
      <c r="G3803" s="8">
        <v>3</v>
      </c>
      <c r="H3803" s="6" t="s">
        <v>344</v>
      </c>
      <c r="I3803" s="184" t="s">
        <v>11392</v>
      </c>
      <c r="J3803" s="184" t="s">
        <v>11392</v>
      </c>
      <c r="K3803" s="184" t="s">
        <v>11391</v>
      </c>
      <c r="L3803" s="8">
        <v>14</v>
      </c>
      <c r="M3803" s="116"/>
      <c r="P38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&lt;tr&gt;&lt;td&gt;63704-0000&lt;/td&gt;&lt;td&gt;Vehicle&lt;/td&gt;&lt;td&gt;Each&lt;/td&gt;&lt;td&gt;VEHICLE&lt;/td&gt;&lt;td&gt;EACH&lt;/td&gt;&lt;td&gt;0&lt;/td&gt;&lt;td&gt;3&lt;/td&gt;&lt;td&gt;N&lt;/td&gt;&lt;td&gt; &lt;/td&gt;&lt;td&gt;&lt;/td&gt;&lt;/tr&gt;</v>
      </c>
      <c r="Q3803" s="106" t="str">
        <f>IF(PayItems[[#This Row],[Date Added / Modified]]&gt;0,TEXT(PayItems[[#This Row],[Date Added / Modified]],"m/d/yyy"),"")</f>
        <v/>
      </c>
    </row>
    <row r="3804" spans="1:17" x14ac:dyDescent="0.3">
      <c r="A3804" s="6" t="s">
        <v>8211</v>
      </c>
      <c r="B3804" s="8" t="s">
        <v>8212</v>
      </c>
      <c r="C3804" s="6" t="s">
        <v>85</v>
      </c>
      <c r="D3804" s="8" t="s">
        <v>8213</v>
      </c>
      <c r="E3804" s="8" t="s">
        <v>85</v>
      </c>
      <c r="F3804" s="8">
        <v>0</v>
      </c>
      <c r="G3804" s="8">
        <v>3</v>
      </c>
      <c r="H3804" s="6" t="s">
        <v>344</v>
      </c>
      <c r="I3804" s="184" t="s">
        <v>11392</v>
      </c>
      <c r="J3804" s="184" t="s">
        <v>11392</v>
      </c>
      <c r="K3804" s="184" t="s">
        <v>11391</v>
      </c>
      <c r="L3804" s="8">
        <v>14</v>
      </c>
      <c r="M3804" s="116"/>
      <c r="P38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&lt;tr&gt;&lt;td&gt;63705-0000&lt;/td&gt;&lt;td&gt;Long distance calls&lt;/td&gt;&lt;td&gt;LPSM&lt;/td&gt;&lt;td&gt;LONG DISTANCE CALLS&lt;/td&gt;&lt;td&gt;LPSM&lt;/td&gt;&lt;td&gt;0&lt;/td&gt;&lt;td&gt;3&lt;/td&gt;&lt;td&gt;N&lt;/td&gt;&lt;td&gt; &lt;/td&gt;&lt;td&gt;&lt;/td&gt;&lt;/tr&gt;</v>
      </c>
      <c r="Q3804" s="106" t="str">
        <f>IF(PayItems[[#This Row],[Date Added / Modified]]&gt;0,TEXT(PayItems[[#This Row],[Date Added / Modified]],"m/d/yyy"),"")</f>
        <v/>
      </c>
    </row>
    <row r="3805" spans="1:17" customFormat="1" x14ac:dyDescent="0.3">
      <c r="A3805" s="6" t="s">
        <v>8214</v>
      </c>
      <c r="B3805" s="6" t="s">
        <v>8206</v>
      </c>
      <c r="C3805" s="6" t="s">
        <v>21</v>
      </c>
      <c r="D3805" s="6" t="s">
        <v>8207</v>
      </c>
      <c r="E3805" s="8" t="s">
        <v>31</v>
      </c>
      <c r="F3805" s="8">
        <v>0</v>
      </c>
      <c r="G3805" s="8">
        <v>3</v>
      </c>
      <c r="H3805" s="6" t="s">
        <v>344</v>
      </c>
      <c r="I3805" s="184" t="s">
        <v>11392</v>
      </c>
      <c r="J3805" s="184" t="s">
        <v>11392</v>
      </c>
      <c r="K3805" s="184" t="s">
        <v>11391</v>
      </c>
      <c r="L3805" s="8">
        <v>14</v>
      </c>
      <c r="M3805" s="116"/>
      <c r="N3805" s="6"/>
      <c r="O3805" s="6"/>
      <c r="P38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&lt;tr&gt;&lt;td&gt;63706-0000&lt;/td&gt;&lt;td&gt;Residential housing&lt;/td&gt;&lt;td&gt;Day&lt;/td&gt;&lt;td&gt;RESIDENTIAL HOUSING&lt;/td&gt;&lt;td&gt;DAY&lt;/td&gt;&lt;td&gt;0&lt;/td&gt;&lt;td&gt;3&lt;/td&gt;&lt;td&gt;N&lt;/td&gt;&lt;td&gt; &lt;/td&gt;&lt;td&gt;&lt;/td&gt;&lt;/tr&gt;</v>
      </c>
      <c r="Q3805" s="106" t="str">
        <f>IF(PayItems[[#This Row],[Date Added / Modified]]&gt;0,TEXT(PayItems[[#This Row],[Date Added / Modified]],"m/d/yyy"),"")</f>
        <v/>
      </c>
    </row>
    <row r="3806" spans="1:17" x14ac:dyDescent="0.3">
      <c r="A3806" s="6" t="s">
        <v>8215</v>
      </c>
      <c r="B3806" s="6" t="s">
        <v>8216</v>
      </c>
      <c r="C3806" s="6" t="s">
        <v>6</v>
      </c>
      <c r="D3806" s="6" t="s">
        <v>8217</v>
      </c>
      <c r="E3806" s="8" t="s">
        <v>59</v>
      </c>
      <c r="F3806" s="8">
        <v>0</v>
      </c>
      <c r="G3806" s="8">
        <v>3</v>
      </c>
      <c r="H3806" s="6" t="s">
        <v>344</v>
      </c>
      <c r="I3806" s="184" t="s">
        <v>11392</v>
      </c>
      <c r="J3806" s="184" t="s">
        <v>11392</v>
      </c>
      <c r="K3806" s="184" t="s">
        <v>11391</v>
      </c>
      <c r="L3806" s="8">
        <v>14</v>
      </c>
      <c r="M3806" s="116"/>
      <c r="P38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&lt;tr&gt;&lt;td&gt;63707-0000&lt;/td&gt;&lt;td&gt;Meal&lt;/td&gt;&lt;td&gt;Each&lt;/td&gt;&lt;td&gt;MEAL&lt;/td&gt;&lt;td&gt;EACH&lt;/td&gt;&lt;td&gt;0&lt;/td&gt;&lt;td&gt;3&lt;/td&gt;&lt;td&gt;N&lt;/td&gt;&lt;td&gt; &lt;/td&gt;&lt;td&gt;&lt;/td&gt;&lt;/tr&gt;</v>
      </c>
      <c r="Q3806" s="106" t="str">
        <f>IF(PayItems[[#This Row],[Date Added / Modified]]&gt;0,TEXT(PayItems[[#This Row],[Date Added / Modified]],"m/d/yyy"),"")</f>
        <v/>
      </c>
    </row>
    <row r="3807" spans="1:17" s="88" customFormat="1" x14ac:dyDescent="0.3">
      <c r="A3807" s="6" t="s">
        <v>8218</v>
      </c>
      <c r="B3807" s="6" t="s">
        <v>8219</v>
      </c>
      <c r="C3807" s="6" t="s">
        <v>97</v>
      </c>
      <c r="D3807" s="6" t="s">
        <v>8220</v>
      </c>
      <c r="E3807" s="8" t="s">
        <v>172</v>
      </c>
      <c r="F3807" s="8">
        <v>0</v>
      </c>
      <c r="G3807" s="8">
        <v>3</v>
      </c>
      <c r="H3807" s="6" t="s">
        <v>344</v>
      </c>
      <c r="I3807" s="184" t="s">
        <v>11392</v>
      </c>
      <c r="J3807" s="184" t="s">
        <v>11392</v>
      </c>
      <c r="K3807" s="184" t="s">
        <v>11391</v>
      </c>
      <c r="L3807" s="8">
        <v>14</v>
      </c>
      <c r="M3807" s="116"/>
      <c r="N3807" s="6"/>
      <c r="O3807" s="6"/>
      <c r="P380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&lt;tr&gt;&lt;td&gt;63708-0000&lt;/td&gt;&lt;td&gt;Cellular phone service&lt;/td&gt;&lt;td&gt;mo&lt;/td&gt;&lt;td&gt;CELLULAR PHONE SERVICE&lt;/td&gt;&lt;td&gt;MO&lt;/td&gt;&lt;td&gt;0&lt;/td&gt;&lt;td&gt;3&lt;/td&gt;&lt;td&gt;N&lt;/td&gt;&lt;td&gt; &lt;/td&gt;&lt;td&gt;&lt;/td&gt;&lt;/tr&gt;</v>
      </c>
      <c r="Q3807" s="106" t="str">
        <f>IF(PayItems[[#This Row],[Date Added / Modified]]&gt;0,TEXT(PayItems[[#This Row],[Date Added / Modified]],"m/d/yyy"),"")</f>
        <v/>
      </c>
    </row>
    <row r="3808" spans="1:17" x14ac:dyDescent="0.3">
      <c r="A3808" s="55" t="s">
        <v>11004</v>
      </c>
      <c r="B3808" s="56" t="s">
        <v>11002</v>
      </c>
      <c r="C3808" s="81" t="s">
        <v>6</v>
      </c>
      <c r="D3808" s="106" t="s">
        <v>11008</v>
      </c>
      <c r="E3808" s="45" t="s">
        <v>59</v>
      </c>
      <c r="F3808" s="104">
        <v>0</v>
      </c>
      <c r="G3808" s="104">
        <v>3</v>
      </c>
      <c r="H3808" s="88" t="s">
        <v>344</v>
      </c>
      <c r="I3808" s="184" t="s">
        <v>11392</v>
      </c>
      <c r="J3808" s="184" t="s">
        <v>11392</v>
      </c>
      <c r="K3808" s="184" t="s">
        <v>11391</v>
      </c>
      <c r="L3808" s="104">
        <v>14</v>
      </c>
      <c r="M3808" s="116">
        <v>43199</v>
      </c>
      <c r="N3808" s="106" t="s">
        <v>9962</v>
      </c>
      <c r="O3808" s="106"/>
      <c r="P380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&lt;tr&gt;&lt;td&gt;63709-0000&lt;/td&gt;&lt;td&gt;Field office equipment&lt;/td&gt;&lt;td&gt;Each&lt;/td&gt;&lt;td&gt;FIELD OFFICE EQUIPMENT&lt;/td&gt;&lt;td&gt;EACH&lt;/td&gt;&lt;td&gt;0&lt;/td&gt;&lt;td&gt;3&lt;/td&gt;&lt;td&gt;N&lt;/td&gt;&lt;td&gt;4/9/2018&lt;/td&gt;&lt;td&gt;&lt;/td&gt;&lt;/tr&gt;</v>
      </c>
      <c r="Q3808" s="106" t="str">
        <f>IF(PayItems[[#This Row],[Date Added / Modified]]&gt;0,TEXT(PayItems[[#This Row],[Date Added / Modified]],"m/d/yyy"),"")</f>
        <v>4/9/2018</v>
      </c>
    </row>
    <row r="3809" spans="1:17" x14ac:dyDescent="0.3">
      <c r="A3809" s="55" t="s">
        <v>11005</v>
      </c>
      <c r="B3809" s="56" t="s">
        <v>11002</v>
      </c>
      <c r="C3809" s="81" t="s">
        <v>85</v>
      </c>
      <c r="D3809" s="106" t="s">
        <v>11008</v>
      </c>
      <c r="E3809" s="45" t="s">
        <v>85</v>
      </c>
      <c r="F3809" s="104">
        <v>0</v>
      </c>
      <c r="G3809" s="104">
        <v>3</v>
      </c>
      <c r="H3809" s="88" t="s">
        <v>344</v>
      </c>
      <c r="I3809" s="184" t="s">
        <v>11392</v>
      </c>
      <c r="J3809" s="184" t="s">
        <v>11392</v>
      </c>
      <c r="K3809" s="184" t="s">
        <v>11391</v>
      </c>
      <c r="L3809" s="104">
        <v>14</v>
      </c>
      <c r="M3809" s="116">
        <v>43199</v>
      </c>
      <c r="N3809" s="106" t="s">
        <v>9962</v>
      </c>
      <c r="O3809" s="106"/>
      <c r="P380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&lt;tr&gt;&lt;td&gt;63710-0000&lt;/td&gt;&lt;td&gt;Field office equipment&lt;/td&gt;&lt;td&gt;LPSM&lt;/td&gt;&lt;td&gt;FIELD OFFICE EQUIPMENT&lt;/td&gt;&lt;td&gt;LPSM&lt;/td&gt;&lt;td&gt;0&lt;/td&gt;&lt;td&gt;3&lt;/td&gt;&lt;td&gt;N&lt;/td&gt;&lt;td&gt;4/9/2018&lt;/td&gt;&lt;td&gt;&lt;/td&gt;&lt;/tr&gt;</v>
      </c>
      <c r="Q3809" s="106" t="str">
        <f>IF(PayItems[[#This Row],[Date Added / Modified]]&gt;0,TEXT(PayItems[[#This Row],[Date Added / Modified]],"m/d/yyy"),"")</f>
        <v>4/9/2018</v>
      </c>
    </row>
    <row r="3810" spans="1:17" x14ac:dyDescent="0.3">
      <c r="A3810" s="55" t="s">
        <v>11006</v>
      </c>
      <c r="B3810" s="56" t="s">
        <v>11003</v>
      </c>
      <c r="C3810" s="81" t="s">
        <v>85</v>
      </c>
      <c r="D3810" s="106" t="s">
        <v>11009</v>
      </c>
      <c r="E3810" s="81" t="s">
        <v>85</v>
      </c>
      <c r="F3810" s="104">
        <v>0</v>
      </c>
      <c r="G3810" s="104">
        <v>3</v>
      </c>
      <c r="H3810" s="88" t="s">
        <v>344</v>
      </c>
      <c r="I3810" s="184" t="s">
        <v>11392</v>
      </c>
      <c r="J3810" s="184" t="s">
        <v>11392</v>
      </c>
      <c r="K3810" s="184" t="s">
        <v>11391</v>
      </c>
      <c r="L3810" s="104">
        <v>14</v>
      </c>
      <c r="M3810" s="116">
        <v>43200</v>
      </c>
      <c r="N3810" s="106" t="s">
        <v>9962</v>
      </c>
      <c r="O3810" s="106"/>
      <c r="P381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&lt;tr&gt;&lt;td&gt;63712-0000&lt;/td&gt;&lt;td&gt;Field office services&lt;/td&gt;&lt;td&gt;LPSM&lt;/td&gt;&lt;td&gt;FIELD OFFICE SERVICES&lt;/td&gt;&lt;td&gt;LPSM&lt;/td&gt;&lt;td&gt;0&lt;/td&gt;&lt;td&gt;3&lt;/td&gt;&lt;td&gt;N&lt;/td&gt;&lt;td&gt;4/10/2018&lt;/td&gt;&lt;td&gt;&lt;/td&gt;&lt;/tr&gt;</v>
      </c>
      <c r="Q3810" s="106" t="str">
        <f>IF(PayItems[[#This Row],[Date Added / Modified]]&gt;0,TEXT(PayItems[[#This Row],[Date Added / Modified]],"m/d/yyy"),"")</f>
        <v>4/10/2018</v>
      </c>
    </row>
    <row r="3811" spans="1:17" x14ac:dyDescent="0.3">
      <c r="A3811" s="55" t="s">
        <v>11007</v>
      </c>
      <c r="B3811" s="56" t="s">
        <v>11003</v>
      </c>
      <c r="C3811" s="81" t="s">
        <v>8990</v>
      </c>
      <c r="D3811" s="106" t="s">
        <v>11009</v>
      </c>
      <c r="E3811" s="45" t="s">
        <v>172</v>
      </c>
      <c r="F3811" s="104">
        <v>0</v>
      </c>
      <c r="G3811" s="104">
        <v>3</v>
      </c>
      <c r="H3811" s="88" t="s">
        <v>344</v>
      </c>
      <c r="I3811" s="184" t="s">
        <v>11392</v>
      </c>
      <c r="J3811" s="184" t="s">
        <v>11392</v>
      </c>
      <c r="K3811" s="184" t="s">
        <v>11391</v>
      </c>
      <c r="L3811" s="104">
        <v>14</v>
      </c>
      <c r="M3811" s="116">
        <v>43199</v>
      </c>
      <c r="N3811" s="106" t="s">
        <v>9962</v>
      </c>
      <c r="O3811" s="106"/>
      <c r="P381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&lt;tr&gt;&lt;td&gt;63713-0000&lt;/td&gt;&lt;td&gt;Field office services&lt;/td&gt;&lt;td&gt;Mo&lt;/td&gt;&lt;td&gt;FIELD OFFICE SERVICES&lt;/td&gt;&lt;td&gt;MO&lt;/td&gt;&lt;td&gt;0&lt;/td&gt;&lt;td&gt;3&lt;/td&gt;&lt;td&gt;N&lt;/td&gt;&lt;td&gt;4/9/2018&lt;/td&gt;&lt;td&gt;&lt;/td&gt;&lt;/tr&gt;</v>
      </c>
      <c r="Q3811" s="106" t="str">
        <f>IF(PayItems[[#This Row],[Date Added / Modified]]&gt;0,TEXT(PayItems[[#This Row],[Date Added / Modified]],"m/d/yyy"),"")</f>
        <v>4/9/2018</v>
      </c>
    </row>
    <row r="3812" spans="1:17" x14ac:dyDescent="0.3">
      <c r="A3812" s="6" t="s">
        <v>8221</v>
      </c>
      <c r="B3812" s="6" t="s">
        <v>8222</v>
      </c>
      <c r="C3812" s="6" t="s">
        <v>85</v>
      </c>
      <c r="D3812" s="6" t="s">
        <v>8223</v>
      </c>
      <c r="E3812" s="8" t="s">
        <v>85</v>
      </c>
      <c r="F3812" s="8">
        <v>0</v>
      </c>
      <c r="G3812" s="8">
        <v>3</v>
      </c>
      <c r="H3812" s="6" t="s">
        <v>344</v>
      </c>
      <c r="I3812" s="184" t="s">
        <v>11392</v>
      </c>
      <c r="J3812" s="184" t="s">
        <v>11392</v>
      </c>
      <c r="K3812" s="184" t="s">
        <v>11391</v>
      </c>
      <c r="L3812" s="8">
        <v>14</v>
      </c>
      <c r="M3812" s="116"/>
      <c r="P38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&lt;tr&gt;&lt;td&gt;64501-0000&lt;/td&gt;&lt;td&gt;Locate utilities&lt;/td&gt;&lt;td&gt;LPSM&lt;/td&gt;&lt;td&gt;LOCATE UTILITIES&lt;/td&gt;&lt;td&gt;LPSM&lt;/td&gt;&lt;td&gt;0&lt;/td&gt;&lt;td&gt;3&lt;/td&gt;&lt;td&gt;N&lt;/td&gt;&lt;td&gt; &lt;/td&gt;&lt;td&gt;&lt;/td&gt;&lt;/tr&gt;</v>
      </c>
      <c r="Q3812" s="106" t="str">
        <f>IF(PayItems[[#This Row],[Date Added / Modified]]&gt;0,TEXT(PayItems[[#This Row],[Date Added / Modified]],"m/d/yyy"),"")</f>
        <v/>
      </c>
    </row>
    <row r="3813" spans="1:17" x14ac:dyDescent="0.3">
      <c r="A3813" s="6" t="s">
        <v>8224</v>
      </c>
      <c r="B3813" s="6" t="s">
        <v>8222</v>
      </c>
      <c r="C3813" s="6" t="s">
        <v>6</v>
      </c>
      <c r="D3813" s="6" t="s">
        <v>8223</v>
      </c>
      <c r="E3813" s="8" t="s">
        <v>59</v>
      </c>
      <c r="F3813" s="8">
        <v>0</v>
      </c>
      <c r="G3813" s="8">
        <v>3</v>
      </c>
      <c r="H3813" s="6" t="s">
        <v>344</v>
      </c>
      <c r="I3813" s="184" t="s">
        <v>11392</v>
      </c>
      <c r="J3813" s="184" t="s">
        <v>11392</v>
      </c>
      <c r="K3813" s="184" t="s">
        <v>11391</v>
      </c>
      <c r="L3813" s="8">
        <v>14</v>
      </c>
      <c r="M3813" s="116"/>
      <c r="P38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&lt;tr&gt;&lt;td&gt;64502-0000&lt;/td&gt;&lt;td&gt;Locate utilities&lt;/td&gt;&lt;td&gt;Each&lt;/td&gt;&lt;td&gt;LOCATE UTILITIES&lt;/td&gt;&lt;td&gt;EACH&lt;/td&gt;&lt;td&gt;0&lt;/td&gt;&lt;td&gt;3&lt;/td&gt;&lt;td&gt;N&lt;/td&gt;&lt;td&gt; &lt;/td&gt;&lt;td&gt;&lt;/td&gt;&lt;/tr&gt;</v>
      </c>
      <c r="Q3813" s="106" t="str">
        <f>IF(PayItems[[#This Row],[Date Added / Modified]]&gt;0,TEXT(PayItems[[#This Row],[Date Added / Modified]],"m/d/yyy"),"")</f>
        <v/>
      </c>
    </row>
    <row r="3814" spans="1:17" x14ac:dyDescent="0.3">
      <c r="A3814" s="106" t="s">
        <v>11339</v>
      </c>
      <c r="B3814" s="106" t="s">
        <v>11337</v>
      </c>
      <c r="C3814" s="106" t="s">
        <v>5209</v>
      </c>
      <c r="D3814" s="106" t="s">
        <v>11340</v>
      </c>
      <c r="E3814" s="45" t="s">
        <v>5209</v>
      </c>
      <c r="F3814" s="45">
        <v>0</v>
      </c>
      <c r="G3814" s="45">
        <v>3</v>
      </c>
      <c r="H3814" s="106" t="s">
        <v>344</v>
      </c>
      <c r="I3814" s="184" t="s">
        <v>11392</v>
      </c>
      <c r="J3814" s="184" t="s">
        <v>11391</v>
      </c>
      <c r="K3814" s="184" t="s">
        <v>11391</v>
      </c>
      <c r="L3814" s="45">
        <v>14</v>
      </c>
      <c r="M3814" s="116">
        <v>44417</v>
      </c>
      <c r="N3814" s="106" t="s">
        <v>9962</v>
      </c>
      <c r="O3814" s="106"/>
      <c r="P381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&lt;tr&gt;&lt;td&gt;64503-1000&lt;/td&gt;&lt;td&gt;Utility company compensation&lt;/td&gt;&lt;td&gt;CTSM&lt;/td&gt;&lt;td&gt;UTILITY COMPANY COMPENSATION&lt;/td&gt;&lt;td&gt;CTSM&lt;/td&gt;&lt;td&gt;0&lt;/td&gt;&lt;td&gt;3&lt;/td&gt;&lt;td&gt;N&lt;/td&gt;&lt;td&gt;8/9/2021&lt;/td&gt;&lt;td&gt;&lt;/td&gt;&lt;/tr&gt;</v>
      </c>
      <c r="Q3814" s="176" t="str">
        <f>IF(PayItems[[#This Row],[Date Added / Modified]]&gt;0,TEXT(PayItems[[#This Row],[Date Added / Modified]],"m/d/yyy"),"")</f>
        <v>8/9/2021</v>
      </c>
    </row>
    <row r="3815" spans="1:17" x14ac:dyDescent="0.3">
      <c r="A3815" s="6" t="s">
        <v>8225</v>
      </c>
      <c r="B3815" s="6" t="s">
        <v>8226</v>
      </c>
      <c r="C3815" s="6" t="s">
        <v>6</v>
      </c>
      <c r="D3815" s="6" t="s">
        <v>8227</v>
      </c>
      <c r="E3815" s="8" t="s">
        <v>59</v>
      </c>
      <c r="F3815" s="8">
        <v>0</v>
      </c>
      <c r="G3815" s="8">
        <v>3</v>
      </c>
      <c r="H3815" s="6" t="s">
        <v>344</v>
      </c>
      <c r="I3815" s="184" t="s">
        <v>11392</v>
      </c>
      <c r="J3815" s="184" t="s">
        <v>11392</v>
      </c>
      <c r="K3815" s="184" t="s">
        <v>11391</v>
      </c>
      <c r="L3815" s="8">
        <v>14</v>
      </c>
      <c r="M3815" s="116"/>
      <c r="P38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&lt;tr&gt;&lt;td&gt;64601-1000&lt;/td&gt;&lt;td&gt;Building, restroom facility&lt;/td&gt;&lt;td&gt;Each&lt;/td&gt;&lt;td&gt;BUILDING, RESTROOM FACILITY&lt;/td&gt;&lt;td&gt;EACH&lt;/td&gt;&lt;td&gt;0&lt;/td&gt;&lt;td&gt;3&lt;/td&gt;&lt;td&gt;N&lt;/td&gt;&lt;td&gt; &lt;/td&gt;&lt;td&gt;&lt;/td&gt;&lt;/tr&gt;</v>
      </c>
      <c r="Q3815" s="106" t="str">
        <f>IF(PayItems[[#This Row],[Date Added / Modified]]&gt;0,TEXT(PayItems[[#This Row],[Date Added / Modified]],"m/d/yyy"),"")</f>
        <v/>
      </c>
    </row>
    <row r="3816" spans="1:17" x14ac:dyDescent="0.3">
      <c r="A3816" s="6" t="s">
        <v>8230</v>
      </c>
      <c r="B3816" s="6" t="s">
        <v>8226</v>
      </c>
      <c r="C3816" s="6" t="s">
        <v>85</v>
      </c>
      <c r="D3816" s="6" t="s">
        <v>8227</v>
      </c>
      <c r="E3816" s="8" t="s">
        <v>85</v>
      </c>
      <c r="F3816" s="8">
        <v>0</v>
      </c>
      <c r="G3816" s="8">
        <v>3</v>
      </c>
      <c r="H3816" s="6" t="s">
        <v>344</v>
      </c>
      <c r="I3816" s="184" t="s">
        <v>11392</v>
      </c>
      <c r="J3816" s="184" t="s">
        <v>11392</v>
      </c>
      <c r="K3816" s="184" t="s">
        <v>11391</v>
      </c>
      <c r="L3816" s="8">
        <v>14</v>
      </c>
      <c r="M3816" s="116"/>
      <c r="P38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&lt;tr&gt;&lt;td&gt;64602-1000&lt;/td&gt;&lt;td&gt;Building, restroom facility&lt;/td&gt;&lt;td&gt;LPSM&lt;/td&gt;&lt;td&gt;BUILDING, RESTROOM FACILITY&lt;/td&gt;&lt;td&gt;LPSM&lt;/td&gt;&lt;td&gt;0&lt;/td&gt;&lt;td&gt;3&lt;/td&gt;&lt;td&gt;N&lt;/td&gt;&lt;td&gt; &lt;/td&gt;&lt;td&gt;&lt;/td&gt;&lt;/tr&gt;</v>
      </c>
      <c r="Q3816" s="106" t="str">
        <f>IF(PayItems[[#This Row],[Date Added / Modified]]&gt;0,TEXT(PayItems[[#This Row],[Date Added / Modified]],"m/d/yyy"),"")</f>
        <v/>
      </c>
    </row>
    <row r="3817" spans="1:17" s="88" customFormat="1" x14ac:dyDescent="0.3">
      <c r="A3817" s="6" t="s">
        <v>8231</v>
      </c>
      <c r="B3817" s="6" t="s">
        <v>8228</v>
      </c>
      <c r="C3817" s="6" t="s">
        <v>85</v>
      </c>
      <c r="D3817" s="6" t="s">
        <v>8229</v>
      </c>
      <c r="E3817" s="8" t="s">
        <v>85</v>
      </c>
      <c r="F3817" s="8">
        <v>0</v>
      </c>
      <c r="G3817" s="8">
        <v>3</v>
      </c>
      <c r="H3817" s="6" t="s">
        <v>344</v>
      </c>
      <c r="I3817" s="184" t="s">
        <v>11392</v>
      </c>
      <c r="J3817" s="184" t="s">
        <v>11392</v>
      </c>
      <c r="K3817" s="184" t="s">
        <v>11391</v>
      </c>
      <c r="L3817" s="8">
        <v>14</v>
      </c>
      <c r="M3817" s="116"/>
      <c r="N3817" s="6"/>
      <c r="O3817" s="6"/>
      <c r="P381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&lt;tr&gt;&lt;td&gt;64602-2000&lt;/td&gt;&lt;td&gt;Building, support building&lt;/td&gt;&lt;td&gt;LPSM&lt;/td&gt;&lt;td&gt;BUILDING, SUPPORT BUILDING&lt;/td&gt;&lt;td&gt;LPSM&lt;/td&gt;&lt;td&gt;0&lt;/td&gt;&lt;td&gt;3&lt;/td&gt;&lt;td&gt;N&lt;/td&gt;&lt;td&gt; &lt;/td&gt;&lt;td&gt;&lt;/td&gt;&lt;/tr&gt;</v>
      </c>
      <c r="Q3817" s="106" t="str">
        <f>IF(PayItems[[#This Row],[Date Added / Modified]]&gt;0,TEXT(PayItems[[#This Row],[Date Added / Modified]],"m/d/yyy"),"")</f>
        <v/>
      </c>
    </row>
    <row r="3818" spans="1:17" x14ac:dyDescent="0.3">
      <c r="A3818" s="106" t="s">
        <v>10775</v>
      </c>
      <c r="B3818" s="106" t="s">
        <v>9913</v>
      </c>
      <c r="C3818" s="88" t="s">
        <v>6</v>
      </c>
      <c r="D3818" s="106" t="s">
        <v>9914</v>
      </c>
      <c r="E3818" s="104" t="s">
        <v>59</v>
      </c>
      <c r="F3818" s="104">
        <v>0</v>
      </c>
      <c r="G3818" s="104">
        <v>3</v>
      </c>
      <c r="H3818" s="88" t="s">
        <v>344</v>
      </c>
      <c r="I3818" s="184" t="s">
        <v>11392</v>
      </c>
      <c r="J3818" s="184" t="s">
        <v>11392</v>
      </c>
      <c r="K3818" s="184" t="s">
        <v>11391</v>
      </c>
      <c r="L3818" s="104">
        <v>14</v>
      </c>
      <c r="M3818" s="116">
        <v>42485</v>
      </c>
      <c r="N3818" s="106" t="s">
        <v>9971</v>
      </c>
      <c r="O3818" s="106"/>
      <c r="P381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&lt;tr&gt;&lt;td&gt;64603-0000&lt;/td&gt;&lt;td&gt;Fixture&lt;/td&gt;&lt;td&gt;Each&lt;/td&gt;&lt;td&gt;FIXTURE&lt;/td&gt;&lt;td&gt;EACH&lt;/td&gt;&lt;td&gt;0&lt;/td&gt;&lt;td&gt;3&lt;/td&gt;&lt;td&gt;N&lt;/td&gt;&lt;td&gt;4/25/2016&lt;/td&gt;&lt;td&gt;&lt;/td&gt;&lt;/tr&gt;</v>
      </c>
      <c r="Q3818" s="106" t="str">
        <f>IF(PayItems[[#This Row],[Date Added / Modified]]&gt;0,TEXT(PayItems[[#This Row],[Date Added / Modified]],"m/d/yyy"),"")</f>
        <v>4/25/2016</v>
      </c>
    </row>
    <row r="3819" spans="1:17" x14ac:dyDescent="0.3">
      <c r="A3819" s="6" t="s">
        <v>8232</v>
      </c>
      <c r="B3819" s="6" t="s">
        <v>8233</v>
      </c>
      <c r="C3819" s="6" t="s">
        <v>6</v>
      </c>
      <c r="D3819" s="6" t="s">
        <v>8234</v>
      </c>
      <c r="E3819" s="8" t="s">
        <v>59</v>
      </c>
      <c r="F3819" s="8">
        <v>0</v>
      </c>
      <c r="G3819" s="8">
        <v>3</v>
      </c>
      <c r="H3819" s="6" t="s">
        <v>344</v>
      </c>
      <c r="I3819" s="184" t="s">
        <v>11392</v>
      </c>
      <c r="J3819" s="184" t="s">
        <v>11392</v>
      </c>
      <c r="K3819" s="184" t="s">
        <v>11391</v>
      </c>
      <c r="L3819" s="8">
        <v>14</v>
      </c>
      <c r="M3819" s="116"/>
      <c r="P38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&lt;tr&gt;&lt;td&gt;64603-0100&lt;/td&gt;&lt;td&gt;Fixture, trash receptacle&lt;/td&gt;&lt;td&gt;Each&lt;/td&gt;&lt;td&gt;FIXTURE, TRASH RECEPTACLE&lt;/td&gt;&lt;td&gt;EACH&lt;/td&gt;&lt;td&gt;0&lt;/td&gt;&lt;td&gt;3&lt;/td&gt;&lt;td&gt;N&lt;/td&gt;&lt;td&gt; &lt;/td&gt;&lt;td&gt;&lt;/td&gt;&lt;/tr&gt;</v>
      </c>
      <c r="Q3819" s="106" t="str">
        <f>IF(PayItems[[#This Row],[Date Added / Modified]]&gt;0,TEXT(PayItems[[#This Row],[Date Added / Modified]],"m/d/yyy"),"")</f>
        <v/>
      </c>
    </row>
    <row r="3820" spans="1:17" x14ac:dyDescent="0.3">
      <c r="A3820" s="6" t="s">
        <v>8235</v>
      </c>
      <c r="B3820" s="6" t="s">
        <v>8236</v>
      </c>
      <c r="C3820" s="6" t="s">
        <v>6</v>
      </c>
      <c r="D3820" s="6" t="s">
        <v>8237</v>
      </c>
      <c r="E3820" s="8" t="s">
        <v>59</v>
      </c>
      <c r="F3820" s="8">
        <v>0</v>
      </c>
      <c r="G3820" s="8">
        <v>3</v>
      </c>
      <c r="H3820" s="6" t="s">
        <v>344</v>
      </c>
      <c r="I3820" s="184" t="s">
        <v>11392</v>
      </c>
      <c r="J3820" s="184" t="s">
        <v>11392</v>
      </c>
      <c r="K3820" s="184" t="s">
        <v>11391</v>
      </c>
      <c r="L3820" s="8">
        <v>14</v>
      </c>
      <c r="M3820" s="116"/>
      <c r="P38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&lt;tr&gt;&lt;td&gt;64603-0200&lt;/td&gt;&lt;td&gt;Fixture, mailbox&lt;/td&gt;&lt;td&gt;Each&lt;/td&gt;&lt;td&gt;FIXTURE, MAILBOX&lt;/td&gt;&lt;td&gt;EACH&lt;/td&gt;&lt;td&gt;0&lt;/td&gt;&lt;td&gt;3&lt;/td&gt;&lt;td&gt;N&lt;/td&gt;&lt;td&gt; &lt;/td&gt;&lt;td&gt;&lt;/td&gt;&lt;/tr&gt;</v>
      </c>
      <c r="Q3820" s="106" t="str">
        <f>IF(PayItems[[#This Row],[Date Added / Modified]]&gt;0,TEXT(PayItems[[#This Row],[Date Added / Modified]],"m/d/yyy"),"")</f>
        <v/>
      </c>
    </row>
    <row r="3821" spans="1:17" x14ac:dyDescent="0.3">
      <c r="A3821" s="6" t="s">
        <v>8238</v>
      </c>
      <c r="B3821" s="6" t="s">
        <v>8239</v>
      </c>
      <c r="C3821" s="6" t="s">
        <v>6</v>
      </c>
      <c r="D3821" s="6" t="s">
        <v>8240</v>
      </c>
      <c r="E3821" s="8" t="s">
        <v>59</v>
      </c>
      <c r="F3821" s="8">
        <v>0</v>
      </c>
      <c r="G3821" s="8">
        <v>3</v>
      </c>
      <c r="H3821" s="6" t="s">
        <v>344</v>
      </c>
      <c r="I3821" s="184" t="s">
        <v>11392</v>
      </c>
      <c r="J3821" s="184" t="s">
        <v>11392</v>
      </c>
      <c r="K3821" s="184" t="s">
        <v>11391</v>
      </c>
      <c r="L3821" s="8">
        <v>14</v>
      </c>
      <c r="M3821" s="116"/>
      <c r="P38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&lt;tr&gt;&lt;td&gt;64603-0300&lt;/td&gt;&lt;td&gt;Fixture, bench&lt;/td&gt;&lt;td&gt;Each&lt;/td&gt;&lt;td&gt;FIXTURE, BENCH&lt;/td&gt;&lt;td&gt;EACH&lt;/td&gt;&lt;td&gt;0&lt;/td&gt;&lt;td&gt;3&lt;/td&gt;&lt;td&gt;N&lt;/td&gt;&lt;td&gt; &lt;/td&gt;&lt;td&gt;&lt;/td&gt;&lt;/tr&gt;</v>
      </c>
      <c r="Q3821" s="106" t="str">
        <f>IF(PayItems[[#This Row],[Date Added / Modified]]&gt;0,TEXT(PayItems[[#This Row],[Date Added / Modified]],"m/d/yyy"),"")</f>
        <v/>
      </c>
    </row>
    <row r="3822" spans="1:17" x14ac:dyDescent="0.3">
      <c r="A3822" s="6" t="s">
        <v>8241</v>
      </c>
      <c r="B3822" s="6" t="s">
        <v>8242</v>
      </c>
      <c r="C3822" s="6" t="s">
        <v>6</v>
      </c>
      <c r="D3822" s="6" t="s">
        <v>8243</v>
      </c>
      <c r="E3822" s="8" t="s">
        <v>59</v>
      </c>
      <c r="F3822" s="8">
        <v>0</v>
      </c>
      <c r="G3822" s="8">
        <v>3</v>
      </c>
      <c r="H3822" s="6" t="s">
        <v>344</v>
      </c>
      <c r="I3822" s="184" t="s">
        <v>11392</v>
      </c>
      <c r="J3822" s="184" t="s">
        <v>11392</v>
      </c>
      <c r="K3822" s="184" t="s">
        <v>11391</v>
      </c>
      <c r="L3822" s="8">
        <v>14</v>
      </c>
      <c r="M3822" s="116"/>
      <c r="P38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&lt;tr&gt;&lt;td&gt;64603-0400&lt;/td&gt;&lt;td&gt;Fixture, bench with trash receptacle&lt;/td&gt;&lt;td&gt;Each&lt;/td&gt;&lt;td&gt;FIXTURE, BENCH WITH TRASH RECEPTACLE&lt;/td&gt;&lt;td&gt;EACH&lt;/td&gt;&lt;td&gt;0&lt;/td&gt;&lt;td&gt;3&lt;/td&gt;&lt;td&gt;N&lt;/td&gt;&lt;td&gt; &lt;/td&gt;&lt;td&gt;&lt;/td&gt;&lt;/tr&gt;</v>
      </c>
      <c r="Q3822" s="106" t="str">
        <f>IF(PayItems[[#This Row],[Date Added / Modified]]&gt;0,TEXT(PayItems[[#This Row],[Date Added / Modified]],"m/d/yyy"),"")</f>
        <v/>
      </c>
    </row>
    <row r="3823" spans="1:17" x14ac:dyDescent="0.3">
      <c r="A3823" s="6" t="s">
        <v>8244</v>
      </c>
      <c r="B3823" s="6" t="s">
        <v>8245</v>
      </c>
      <c r="C3823" s="6" t="s">
        <v>6</v>
      </c>
      <c r="D3823" s="6" t="s">
        <v>8246</v>
      </c>
      <c r="E3823" s="8" t="s">
        <v>59</v>
      </c>
      <c r="F3823" s="8">
        <v>0</v>
      </c>
      <c r="G3823" s="8">
        <v>3</v>
      </c>
      <c r="H3823" s="6" t="s">
        <v>344</v>
      </c>
      <c r="I3823" s="184" t="s">
        <v>11392</v>
      </c>
      <c r="J3823" s="184" t="s">
        <v>11392</v>
      </c>
      <c r="K3823" s="184" t="s">
        <v>11391</v>
      </c>
      <c r="L3823" s="8">
        <v>14</v>
      </c>
      <c r="M3823" s="116"/>
      <c r="P38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&lt;tr&gt;&lt;td&gt;64603-0500&lt;/td&gt;&lt;td&gt;Fixture, bicycle storage rack&lt;/td&gt;&lt;td&gt;Each&lt;/td&gt;&lt;td&gt;FIXTURE, BICYCLE STORAGE RACK&lt;/td&gt;&lt;td&gt;EACH&lt;/td&gt;&lt;td&gt;0&lt;/td&gt;&lt;td&gt;3&lt;/td&gt;&lt;td&gt;N&lt;/td&gt;&lt;td&gt; &lt;/td&gt;&lt;td&gt;&lt;/td&gt;&lt;/tr&gt;</v>
      </c>
      <c r="Q3823" s="106" t="str">
        <f>IF(PayItems[[#This Row],[Date Added / Modified]]&gt;0,TEXT(PayItems[[#This Row],[Date Added / Modified]],"m/d/yyy"),"")</f>
        <v/>
      </c>
    </row>
    <row r="3824" spans="1:17" x14ac:dyDescent="0.3">
      <c r="A3824" s="6" t="s">
        <v>8247</v>
      </c>
      <c r="B3824" s="6" t="s">
        <v>8248</v>
      </c>
      <c r="C3824" s="6" t="s">
        <v>6</v>
      </c>
      <c r="D3824" s="6" t="s">
        <v>8249</v>
      </c>
      <c r="E3824" s="8" t="s">
        <v>59</v>
      </c>
      <c r="F3824" s="8">
        <v>0</v>
      </c>
      <c r="G3824" s="8">
        <v>3</v>
      </c>
      <c r="H3824" s="6" t="s">
        <v>344</v>
      </c>
      <c r="I3824" s="184" t="s">
        <v>11392</v>
      </c>
      <c r="J3824" s="184" t="s">
        <v>11392</v>
      </c>
      <c r="K3824" s="184" t="s">
        <v>11391</v>
      </c>
      <c r="L3824" s="8">
        <v>14</v>
      </c>
      <c r="M3824" s="116"/>
      <c r="P382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&lt;tr&gt;&lt;td&gt;64603-0600&lt;/td&gt;&lt;td&gt;Fixture, flag pole&lt;/td&gt;&lt;td&gt;Each&lt;/td&gt;&lt;td&gt;FIXTURE, FLAG POLE&lt;/td&gt;&lt;td&gt;EACH&lt;/td&gt;&lt;td&gt;0&lt;/td&gt;&lt;td&gt;3&lt;/td&gt;&lt;td&gt;N&lt;/td&gt;&lt;td&gt; &lt;/td&gt;&lt;td&gt;&lt;/td&gt;&lt;/tr&gt;</v>
      </c>
      <c r="Q3824" s="106" t="str">
        <f>IF(PayItems[[#This Row],[Date Added / Modified]]&gt;0,TEXT(PayItems[[#This Row],[Date Added / Modified]],"m/d/yyy"),"")</f>
        <v/>
      </c>
    </row>
    <row r="3825" spans="1:17" x14ac:dyDescent="0.3">
      <c r="A3825" s="6" t="s">
        <v>8250</v>
      </c>
      <c r="B3825" s="6" t="s">
        <v>8251</v>
      </c>
      <c r="C3825" s="6" t="s">
        <v>6</v>
      </c>
      <c r="D3825" s="6" t="s">
        <v>8252</v>
      </c>
      <c r="E3825" s="8" t="s">
        <v>59</v>
      </c>
      <c r="F3825" s="8">
        <v>0</v>
      </c>
      <c r="G3825" s="8">
        <v>3</v>
      </c>
      <c r="H3825" s="6" t="s">
        <v>344</v>
      </c>
      <c r="I3825" s="184" t="s">
        <v>11392</v>
      </c>
      <c r="J3825" s="184" t="s">
        <v>11392</v>
      </c>
      <c r="K3825" s="184" t="s">
        <v>11391</v>
      </c>
      <c r="L3825" s="8">
        <v>14</v>
      </c>
      <c r="M3825" s="116"/>
      <c r="P38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&lt;tr&gt;&lt;td&gt;64603-0700&lt;/td&gt;&lt;td&gt;Fixture, picnic table&lt;/td&gt;&lt;td&gt;Each&lt;/td&gt;&lt;td&gt;FIXTURE, PICNIC TABLE&lt;/td&gt;&lt;td&gt;EACH&lt;/td&gt;&lt;td&gt;0&lt;/td&gt;&lt;td&gt;3&lt;/td&gt;&lt;td&gt;N&lt;/td&gt;&lt;td&gt; &lt;/td&gt;&lt;td&gt;&lt;/td&gt;&lt;/tr&gt;</v>
      </c>
      <c r="Q3825" s="106" t="str">
        <f>IF(PayItems[[#This Row],[Date Added / Modified]]&gt;0,TEXT(PayItems[[#This Row],[Date Added / Modified]],"m/d/yyy"),"")</f>
        <v/>
      </c>
    </row>
    <row r="3826" spans="1:17" x14ac:dyDescent="0.3">
      <c r="A3826" s="6" t="s">
        <v>8253</v>
      </c>
      <c r="B3826" s="6" t="s">
        <v>8254</v>
      </c>
      <c r="C3826" s="6" t="s">
        <v>6</v>
      </c>
      <c r="D3826" s="6" t="s">
        <v>8255</v>
      </c>
      <c r="E3826" s="8" t="s">
        <v>59</v>
      </c>
      <c r="F3826" s="8">
        <v>0</v>
      </c>
      <c r="G3826" s="8">
        <v>3</v>
      </c>
      <c r="H3826" s="6" t="s">
        <v>344</v>
      </c>
      <c r="I3826" s="184" t="s">
        <v>11392</v>
      </c>
      <c r="J3826" s="184" t="s">
        <v>11392</v>
      </c>
      <c r="K3826" s="184" t="s">
        <v>11391</v>
      </c>
      <c r="L3826" s="8">
        <v>14</v>
      </c>
      <c r="M3826" s="116"/>
      <c r="P38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&lt;tr&gt;&lt;td&gt;64603-0800&lt;/td&gt;&lt;td&gt;Fixture, kiosk&lt;/td&gt;&lt;td&gt;Each&lt;/td&gt;&lt;td&gt;FIXTURE, KIOSK&lt;/td&gt;&lt;td&gt;EACH&lt;/td&gt;&lt;td&gt;0&lt;/td&gt;&lt;td&gt;3&lt;/td&gt;&lt;td&gt;N&lt;/td&gt;&lt;td&gt; &lt;/td&gt;&lt;td&gt;&lt;/td&gt;&lt;/tr&gt;</v>
      </c>
      <c r="Q3826" s="106" t="str">
        <f>IF(PayItems[[#This Row],[Date Added / Modified]]&gt;0,TEXT(PayItems[[#This Row],[Date Added / Modified]],"m/d/yyy"),"")</f>
        <v/>
      </c>
    </row>
    <row r="3827" spans="1:17" x14ac:dyDescent="0.3">
      <c r="A3827" s="6" t="s">
        <v>8256</v>
      </c>
      <c r="B3827" s="6" t="s">
        <v>8257</v>
      </c>
      <c r="C3827" s="6" t="s">
        <v>6</v>
      </c>
      <c r="D3827" s="6" t="s">
        <v>8258</v>
      </c>
      <c r="E3827" s="8" t="s">
        <v>59</v>
      </c>
      <c r="F3827" s="8">
        <v>0</v>
      </c>
      <c r="G3827" s="8">
        <v>3</v>
      </c>
      <c r="H3827" s="6" t="s">
        <v>344</v>
      </c>
      <c r="I3827" s="184" t="s">
        <v>11392</v>
      </c>
      <c r="J3827" s="184" t="s">
        <v>11392</v>
      </c>
      <c r="K3827" s="184" t="s">
        <v>11391</v>
      </c>
      <c r="L3827" s="8">
        <v>14</v>
      </c>
      <c r="M3827" s="116"/>
      <c r="P38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&lt;tr&gt;&lt;td&gt;64603-0900&lt;/td&gt;&lt;td&gt;Fixture, portable toilet&lt;/td&gt;&lt;td&gt;Each&lt;/td&gt;&lt;td&gt;FIXTURE, PORTABLE TOILET&lt;/td&gt;&lt;td&gt;EACH&lt;/td&gt;&lt;td&gt;0&lt;/td&gt;&lt;td&gt;3&lt;/td&gt;&lt;td&gt;N&lt;/td&gt;&lt;td&gt; &lt;/td&gt;&lt;td&gt;&lt;/td&gt;&lt;/tr&gt;</v>
      </c>
      <c r="Q3827" s="106" t="str">
        <f>IF(PayItems[[#This Row],[Date Added / Modified]]&gt;0,TEXT(PayItems[[#This Row],[Date Added / Modified]],"m/d/yyy"),"")</f>
        <v/>
      </c>
    </row>
    <row r="3828" spans="1:17" x14ac:dyDescent="0.3">
      <c r="A3828" s="6" t="s">
        <v>8259</v>
      </c>
      <c r="B3828" s="6" t="s">
        <v>8260</v>
      </c>
      <c r="C3828" s="6" t="s">
        <v>6</v>
      </c>
      <c r="D3828" s="6" t="s">
        <v>8261</v>
      </c>
      <c r="E3828" s="8" t="s">
        <v>59</v>
      </c>
      <c r="F3828" s="8">
        <v>0</v>
      </c>
      <c r="G3828" s="8">
        <v>3</v>
      </c>
      <c r="H3828" s="6" t="s">
        <v>344</v>
      </c>
      <c r="I3828" s="184" t="s">
        <v>11392</v>
      </c>
      <c r="J3828" s="184" t="s">
        <v>11392</v>
      </c>
      <c r="K3828" s="184" t="s">
        <v>11391</v>
      </c>
      <c r="L3828" s="8">
        <v>14</v>
      </c>
      <c r="M3828" s="116"/>
      <c r="P382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&lt;tr&gt;&lt;td&gt;64603-1000&lt;/td&gt;&lt;td&gt;Fixture, vault toilet&lt;/td&gt;&lt;td&gt;Each&lt;/td&gt;&lt;td&gt;FIXTURE, VAULT TOILET&lt;/td&gt;&lt;td&gt;EACH&lt;/td&gt;&lt;td&gt;0&lt;/td&gt;&lt;td&gt;3&lt;/td&gt;&lt;td&gt;N&lt;/td&gt;&lt;td&gt; &lt;/td&gt;&lt;td&gt;&lt;/td&gt;&lt;/tr&gt;</v>
      </c>
      <c r="Q3828" s="106" t="str">
        <f>IF(PayItems[[#This Row],[Date Added / Modified]]&gt;0,TEXT(PayItems[[#This Row],[Date Added / Modified]],"m/d/yyy"),"")</f>
        <v/>
      </c>
    </row>
    <row r="3829" spans="1:17" x14ac:dyDescent="0.3">
      <c r="A3829" s="6" t="s">
        <v>8262</v>
      </c>
      <c r="B3829" s="6" t="s">
        <v>8263</v>
      </c>
      <c r="C3829" s="6" t="s">
        <v>6</v>
      </c>
      <c r="D3829" s="6" t="s">
        <v>8264</v>
      </c>
      <c r="E3829" s="8" t="s">
        <v>59</v>
      </c>
      <c r="F3829" s="8">
        <v>0</v>
      </c>
      <c r="G3829" s="8">
        <v>3</v>
      </c>
      <c r="H3829" s="6" t="s">
        <v>344</v>
      </c>
      <c r="I3829" s="184" t="s">
        <v>11392</v>
      </c>
      <c r="J3829" s="184" t="s">
        <v>11392</v>
      </c>
      <c r="K3829" s="184" t="s">
        <v>11391</v>
      </c>
      <c r="L3829" s="8">
        <v>14</v>
      </c>
      <c r="M3829" s="116"/>
      <c r="P382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&lt;tr&gt;&lt;td&gt;64603-1100&lt;/td&gt;&lt;td&gt;Fixture, picnic pad&lt;/td&gt;&lt;td&gt;Each&lt;/td&gt;&lt;td&gt;FIXTURE, PICNIC PAD&lt;/td&gt;&lt;td&gt;EACH&lt;/td&gt;&lt;td&gt;0&lt;/td&gt;&lt;td&gt;3&lt;/td&gt;&lt;td&gt;N&lt;/td&gt;&lt;td&gt; &lt;/td&gt;&lt;td&gt;&lt;/td&gt;&lt;/tr&gt;</v>
      </c>
      <c r="Q3829" s="106" t="str">
        <f>IF(PayItems[[#This Row],[Date Added / Modified]]&gt;0,TEXT(PayItems[[#This Row],[Date Added / Modified]],"m/d/yyy"),"")</f>
        <v/>
      </c>
    </row>
    <row r="3830" spans="1:17" x14ac:dyDescent="0.3">
      <c r="A3830" s="6" t="s">
        <v>8265</v>
      </c>
      <c r="B3830" s="6" t="s">
        <v>10423</v>
      </c>
      <c r="C3830" s="6" t="s">
        <v>6</v>
      </c>
      <c r="D3830" s="6" t="s">
        <v>8266</v>
      </c>
      <c r="E3830" s="8" t="s">
        <v>59</v>
      </c>
      <c r="F3830" s="8">
        <v>0</v>
      </c>
      <c r="G3830" s="8">
        <v>3</v>
      </c>
      <c r="H3830" s="6" t="s">
        <v>344</v>
      </c>
      <c r="I3830" s="184" t="s">
        <v>11392</v>
      </c>
      <c r="J3830" s="184" t="s">
        <v>11392</v>
      </c>
      <c r="K3830" s="184" t="s">
        <v>11391</v>
      </c>
      <c r="L3830" s="8">
        <v>14</v>
      </c>
      <c r="M3830" s="116"/>
      <c r="P383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&lt;tr&gt;&lt;td&gt;64603-1200&lt;/td&gt;&lt;td&gt;Fixture, wayside exhibit&lt;/td&gt;&lt;td&gt;Each&lt;/td&gt;&lt;td&gt;FIXTURE, WAYSIDE EXHIBIT&lt;/td&gt;&lt;td&gt;EACH&lt;/td&gt;&lt;td&gt;0&lt;/td&gt;&lt;td&gt;3&lt;/td&gt;&lt;td&gt;N&lt;/td&gt;&lt;td&gt; &lt;/td&gt;&lt;td&gt;&lt;/td&gt;&lt;/tr&gt;</v>
      </c>
      <c r="Q3830" s="106" t="str">
        <f>IF(PayItems[[#This Row],[Date Added / Modified]]&gt;0,TEXT(PayItems[[#This Row],[Date Added / Modified]],"m/d/yyy"),"")</f>
        <v/>
      </c>
    </row>
    <row r="3831" spans="1:17" x14ac:dyDescent="0.3">
      <c r="A3831" s="6" t="s">
        <v>8267</v>
      </c>
      <c r="B3831" s="6" t="s">
        <v>10424</v>
      </c>
      <c r="C3831" s="6" t="s">
        <v>6</v>
      </c>
      <c r="D3831" s="6" t="s">
        <v>8268</v>
      </c>
      <c r="E3831" s="8" t="s">
        <v>59</v>
      </c>
      <c r="F3831" s="8">
        <v>0</v>
      </c>
      <c r="G3831" s="8">
        <v>3</v>
      </c>
      <c r="H3831" s="6" t="s">
        <v>344</v>
      </c>
      <c r="I3831" s="184" t="s">
        <v>11392</v>
      </c>
      <c r="J3831" s="184" t="s">
        <v>11392</v>
      </c>
      <c r="K3831" s="184" t="s">
        <v>11391</v>
      </c>
      <c r="L3831" s="8">
        <v>14</v>
      </c>
      <c r="M3831" s="116"/>
      <c r="P383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&lt;tr&gt;&lt;td&gt;64603-1400&lt;/td&gt;&lt;td&gt;Fixture, information box&lt;/td&gt;&lt;td&gt;Each&lt;/td&gt;&lt;td&gt;FIXTURE, INFORMATION BOX&lt;/td&gt;&lt;td&gt;EACH&lt;/td&gt;&lt;td&gt;0&lt;/td&gt;&lt;td&gt;3&lt;/td&gt;&lt;td&gt;N&lt;/td&gt;&lt;td&gt; &lt;/td&gt;&lt;td&gt;&lt;/td&gt;&lt;/tr&gt;</v>
      </c>
      <c r="Q3831" s="106" t="str">
        <f>IF(PayItems[[#This Row],[Date Added / Modified]]&gt;0,TEXT(PayItems[[#This Row],[Date Added / Modified]],"m/d/yyy"),"")</f>
        <v/>
      </c>
    </row>
    <row r="3832" spans="1:17" x14ac:dyDescent="0.3">
      <c r="A3832" s="6" t="s">
        <v>8269</v>
      </c>
      <c r="B3832" s="6" t="s">
        <v>8270</v>
      </c>
      <c r="C3832" s="6" t="s">
        <v>6</v>
      </c>
      <c r="D3832" s="6" t="s">
        <v>8271</v>
      </c>
      <c r="E3832" s="8" t="s">
        <v>59</v>
      </c>
      <c r="F3832" s="8">
        <v>0</v>
      </c>
      <c r="G3832" s="8">
        <v>3</v>
      </c>
      <c r="H3832" s="6" t="s">
        <v>344</v>
      </c>
      <c r="I3832" s="184" t="s">
        <v>11392</v>
      </c>
      <c r="J3832" s="184" t="s">
        <v>11392</v>
      </c>
      <c r="K3832" s="184" t="s">
        <v>11391</v>
      </c>
      <c r="L3832" s="8">
        <v>14</v>
      </c>
      <c r="M3832" s="116"/>
      <c r="P383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&lt;tr&gt;&lt;td&gt;64603-1500&lt;/td&gt;&lt;td&gt;Fixture, shelter&lt;/td&gt;&lt;td&gt;Each&lt;/td&gt;&lt;td&gt;FIXTURE, SHELTER&lt;/td&gt;&lt;td&gt;EACH&lt;/td&gt;&lt;td&gt;0&lt;/td&gt;&lt;td&gt;3&lt;/td&gt;&lt;td&gt;N&lt;/td&gt;&lt;td&gt; &lt;/td&gt;&lt;td&gt;&lt;/td&gt;&lt;/tr&gt;</v>
      </c>
      <c r="Q3832" s="106" t="str">
        <f>IF(PayItems[[#This Row],[Date Added / Modified]]&gt;0,TEXT(PayItems[[#This Row],[Date Added / Modified]],"m/d/yyy"),"")</f>
        <v/>
      </c>
    </row>
    <row r="3833" spans="1:17" s="88" customFormat="1" x14ac:dyDescent="0.3">
      <c r="A3833" s="6" t="s">
        <v>8272</v>
      </c>
      <c r="B3833" s="6" t="s">
        <v>8273</v>
      </c>
      <c r="C3833" s="6" t="s">
        <v>6</v>
      </c>
      <c r="D3833" s="6" t="s">
        <v>8274</v>
      </c>
      <c r="E3833" s="8" t="s">
        <v>59</v>
      </c>
      <c r="F3833" s="8">
        <v>0</v>
      </c>
      <c r="G3833" s="8">
        <v>3</v>
      </c>
      <c r="H3833" s="6" t="s">
        <v>344</v>
      </c>
      <c r="I3833" s="184" t="s">
        <v>11392</v>
      </c>
      <c r="J3833" s="184" t="s">
        <v>11392</v>
      </c>
      <c r="K3833" s="184" t="s">
        <v>11391</v>
      </c>
      <c r="L3833" s="8">
        <v>14</v>
      </c>
      <c r="M3833" s="116"/>
      <c r="N3833" s="6"/>
      <c r="O3833" s="6"/>
      <c r="P383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&lt;tr&gt;&lt;td&gt;64603-1600&lt;/td&gt;&lt;td&gt;Fixture, fire ring&lt;/td&gt;&lt;td&gt;Each&lt;/td&gt;&lt;td&gt;FIXTURE, FIRE RING&lt;/td&gt;&lt;td&gt;EACH&lt;/td&gt;&lt;td&gt;0&lt;/td&gt;&lt;td&gt;3&lt;/td&gt;&lt;td&gt;N&lt;/td&gt;&lt;td&gt; &lt;/td&gt;&lt;td&gt;&lt;/td&gt;&lt;/tr&gt;</v>
      </c>
      <c r="Q3833" s="106" t="str">
        <f>IF(PayItems[[#This Row],[Date Added / Modified]]&gt;0,TEXT(PayItems[[#This Row],[Date Added / Modified]],"m/d/yyy"),"")</f>
        <v/>
      </c>
    </row>
    <row r="3834" spans="1:17" x14ac:dyDescent="0.3">
      <c r="A3834" s="6" t="s">
        <v>8275</v>
      </c>
      <c r="B3834" s="6" t="s">
        <v>8276</v>
      </c>
      <c r="C3834" s="6" t="s">
        <v>6</v>
      </c>
      <c r="D3834" s="6" t="s">
        <v>8277</v>
      </c>
      <c r="E3834" s="8" t="s">
        <v>59</v>
      </c>
      <c r="F3834" s="8">
        <v>0</v>
      </c>
      <c r="G3834" s="8">
        <v>3</v>
      </c>
      <c r="H3834" s="6" t="s">
        <v>344</v>
      </c>
      <c r="I3834" s="184" t="s">
        <v>11392</v>
      </c>
      <c r="J3834" s="184" t="s">
        <v>11392</v>
      </c>
      <c r="K3834" s="184" t="s">
        <v>11391</v>
      </c>
      <c r="L3834" s="8">
        <v>14</v>
      </c>
      <c r="M3834" s="116"/>
      <c r="P383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&lt;tr&gt;&lt;td&gt;64603-1700&lt;/td&gt;&lt;td&gt;Fixture, monitoring well&lt;/td&gt;&lt;td&gt;Each&lt;/td&gt;&lt;td&gt;FIXTURE, MONITORING WELL&lt;/td&gt;&lt;td&gt;EACH&lt;/td&gt;&lt;td&gt;0&lt;/td&gt;&lt;td&gt;3&lt;/td&gt;&lt;td&gt;N&lt;/td&gt;&lt;td&gt; &lt;/td&gt;&lt;td&gt;&lt;/td&gt;&lt;/tr&gt;</v>
      </c>
      <c r="Q3834" s="106" t="str">
        <f>IF(PayItems[[#This Row],[Date Added / Modified]]&gt;0,TEXT(PayItems[[#This Row],[Date Added / Modified]],"m/d/yyy"),"")</f>
        <v/>
      </c>
    </row>
    <row r="3835" spans="1:17" x14ac:dyDescent="0.3">
      <c r="A3835" s="6" t="s">
        <v>8278</v>
      </c>
      <c r="B3835" s="6" t="s">
        <v>8279</v>
      </c>
      <c r="C3835" s="6" t="s">
        <v>6</v>
      </c>
      <c r="D3835" s="6" t="s">
        <v>8280</v>
      </c>
      <c r="E3835" s="8" t="s">
        <v>59</v>
      </c>
      <c r="F3835" s="8">
        <v>0</v>
      </c>
      <c r="G3835" s="8">
        <v>3</v>
      </c>
      <c r="H3835" s="6" t="s">
        <v>344</v>
      </c>
      <c r="I3835" s="184" t="s">
        <v>11392</v>
      </c>
      <c r="J3835" s="184" t="s">
        <v>11392</v>
      </c>
      <c r="K3835" s="184" t="s">
        <v>11391</v>
      </c>
      <c r="L3835" s="8">
        <v>14</v>
      </c>
      <c r="M3835" s="116"/>
      <c r="P383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&lt;tr&gt;&lt;td&gt;64603-1800&lt;/td&gt;&lt;td&gt;Fixture, roof drain connection&lt;/td&gt;&lt;td&gt;Each&lt;/td&gt;&lt;td&gt;FIXTURE, ROOF DRAIN CONNECTION&lt;/td&gt;&lt;td&gt;EACH&lt;/td&gt;&lt;td&gt;0&lt;/td&gt;&lt;td&gt;3&lt;/td&gt;&lt;td&gt;N&lt;/td&gt;&lt;td&gt; &lt;/td&gt;&lt;td&gt;&lt;/td&gt;&lt;/tr&gt;</v>
      </c>
      <c r="Q3835" s="106" t="str">
        <f>IF(PayItems[[#This Row],[Date Added / Modified]]&gt;0,TEXT(PayItems[[#This Row],[Date Added / Modified]],"m/d/yyy"),"")</f>
        <v/>
      </c>
    </row>
    <row r="3836" spans="1:17" x14ac:dyDescent="0.3">
      <c r="A3836" s="6" t="s">
        <v>8281</v>
      </c>
      <c r="B3836" s="6" t="s">
        <v>8282</v>
      </c>
      <c r="C3836" s="6" t="s">
        <v>6</v>
      </c>
      <c r="D3836" s="6" t="s">
        <v>8283</v>
      </c>
      <c r="E3836" s="8" t="s">
        <v>59</v>
      </c>
      <c r="F3836" s="8">
        <v>0</v>
      </c>
      <c r="G3836" s="8">
        <v>3</v>
      </c>
      <c r="H3836" s="6" t="s">
        <v>344</v>
      </c>
      <c r="I3836" s="184" t="s">
        <v>11392</v>
      </c>
      <c r="J3836" s="184" t="s">
        <v>11392</v>
      </c>
      <c r="K3836" s="184" t="s">
        <v>11391</v>
      </c>
      <c r="L3836" s="8">
        <v>14</v>
      </c>
      <c r="M3836" s="116"/>
      <c r="P38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&lt;tr&gt;&lt;td&gt;64603-1900&lt;/td&gt;&lt;td&gt;Fixture, parking meter&lt;/td&gt;&lt;td&gt;Each&lt;/td&gt;&lt;td&gt;FIXTURE, PARKING METER&lt;/td&gt;&lt;td&gt;EACH&lt;/td&gt;&lt;td&gt;0&lt;/td&gt;&lt;td&gt;3&lt;/td&gt;&lt;td&gt;N&lt;/td&gt;&lt;td&gt; &lt;/td&gt;&lt;td&gt;&lt;/td&gt;&lt;/tr&gt;</v>
      </c>
      <c r="Q3836" s="106" t="str">
        <f>IF(PayItems[[#This Row],[Date Added / Modified]]&gt;0,TEXT(PayItems[[#This Row],[Date Added / Modified]],"m/d/yyy"),"")</f>
        <v/>
      </c>
    </row>
    <row r="3837" spans="1:17" x14ac:dyDescent="0.3">
      <c r="A3837" s="6" t="s">
        <v>9909</v>
      </c>
      <c r="B3837" s="6" t="s">
        <v>9910</v>
      </c>
      <c r="C3837" s="6" t="s">
        <v>6</v>
      </c>
      <c r="D3837" s="6" t="s">
        <v>9911</v>
      </c>
      <c r="E3837" s="8" t="s">
        <v>59</v>
      </c>
      <c r="F3837" s="8">
        <v>0</v>
      </c>
      <c r="G3837" s="8">
        <v>3</v>
      </c>
      <c r="H3837" s="6" t="s">
        <v>344</v>
      </c>
      <c r="I3837" s="184" t="s">
        <v>11392</v>
      </c>
      <c r="J3837" s="184" t="s">
        <v>11392</v>
      </c>
      <c r="K3837" s="184" t="s">
        <v>11391</v>
      </c>
      <c r="L3837" s="8">
        <v>14</v>
      </c>
      <c r="M3837" s="116"/>
      <c r="P38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&lt;tr&gt;&lt;td&gt;64603-2000&lt;/td&gt;&lt;td&gt;Fixture, stabilized entrance&lt;/td&gt;&lt;td&gt;Each&lt;/td&gt;&lt;td&gt;FIXTURE, STABILIZED ENTRANCE&lt;/td&gt;&lt;td&gt;EACH&lt;/td&gt;&lt;td&gt;0&lt;/td&gt;&lt;td&gt;3&lt;/td&gt;&lt;td&gt;N&lt;/td&gt;&lt;td&gt; &lt;/td&gt;&lt;td&gt;&lt;/td&gt;&lt;/tr&gt;</v>
      </c>
      <c r="Q3837" s="55" t="str">
        <f>IF(PayItems[[#This Row],[Date Added / Modified]]&gt;0,TEXT(PayItems[[#This Row],[Date Added / Modified]],"m/d/yyy"),"")</f>
        <v/>
      </c>
    </row>
    <row r="3838" spans="1:17" x14ac:dyDescent="0.3">
      <c r="A3838" s="34" t="s">
        <v>10059</v>
      </c>
      <c r="B3838" s="34" t="s">
        <v>10060</v>
      </c>
      <c r="C3838" s="34" t="s">
        <v>6</v>
      </c>
      <c r="D3838" s="34" t="s">
        <v>10061</v>
      </c>
      <c r="E3838" s="33" t="s">
        <v>59</v>
      </c>
      <c r="F3838" s="35">
        <v>0</v>
      </c>
      <c r="G3838" s="35">
        <v>3</v>
      </c>
      <c r="H3838" t="s">
        <v>344</v>
      </c>
      <c r="I3838" s="184" t="s">
        <v>11392</v>
      </c>
      <c r="J3838" s="184" t="s">
        <v>11392</v>
      </c>
      <c r="K3838" s="184" t="s">
        <v>11391</v>
      </c>
      <c r="L3838" s="37">
        <v>14</v>
      </c>
      <c r="M3838" s="119">
        <v>41939</v>
      </c>
      <c r="N3838" s="53" t="s">
        <v>9977</v>
      </c>
      <c r="O3838" s="109"/>
      <c r="P38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&lt;tr&gt;&lt;td&gt;64603-2100&lt;/td&gt;&lt;td&gt;Fixture, Stairway&lt;/td&gt;&lt;td&gt;Each&lt;/td&gt;&lt;td&gt;FIXTURE, STAIRWAY&lt;/td&gt;&lt;td&gt;EACH&lt;/td&gt;&lt;td&gt;0&lt;/td&gt;&lt;td&gt;3&lt;/td&gt;&lt;td&gt;N&lt;/td&gt;&lt;td&gt;10/27/2014&lt;/td&gt;&lt;td&gt;&lt;/td&gt;&lt;/tr&gt;</v>
      </c>
      <c r="Q3838" s="106" t="str">
        <f>IF(PayItems[[#This Row],[Date Added / Modified]]&gt;0,TEXT(PayItems[[#This Row],[Date Added / Modified]],"m/d/yyy"),"")</f>
        <v>10/27/2014</v>
      </c>
    </row>
    <row r="3839" spans="1:17" x14ac:dyDescent="0.3">
      <c r="A3839" s="6" t="s">
        <v>8284</v>
      </c>
      <c r="B3839" s="6" t="s">
        <v>8285</v>
      </c>
      <c r="C3839" s="6" t="s">
        <v>110</v>
      </c>
      <c r="D3839" s="6" t="s">
        <v>8286</v>
      </c>
      <c r="E3839" s="8" t="s">
        <v>63</v>
      </c>
      <c r="F3839" s="8">
        <v>0</v>
      </c>
      <c r="G3839" s="8">
        <v>3</v>
      </c>
      <c r="H3839" s="6" t="s">
        <v>344</v>
      </c>
      <c r="I3839" s="184" t="s">
        <v>11392</v>
      </c>
      <c r="J3839" s="184" t="s">
        <v>11392</v>
      </c>
      <c r="K3839" s="184" t="s">
        <v>11391</v>
      </c>
      <c r="L3839" s="8">
        <v>14</v>
      </c>
      <c r="M3839" s="116"/>
      <c r="P38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&lt;tr&gt;&lt;td&gt;64604-1000&lt;/td&gt;&lt;td&gt;Fixture, handrail&lt;/td&gt;&lt;td&gt;m&lt;/td&gt;&lt;td&gt;FIXTURE, HANDRAIL&lt;/td&gt;&lt;td&gt;LNFT&lt;/td&gt;&lt;td&gt;0&lt;/td&gt;&lt;td&gt;3&lt;/td&gt;&lt;td&gt;N&lt;/td&gt;&lt;td&gt; &lt;/td&gt;&lt;td&gt;&lt;/td&gt;&lt;/tr&gt;</v>
      </c>
      <c r="Q3839" s="106" t="str">
        <f>IF(PayItems[[#This Row],[Date Added / Modified]]&gt;0,TEXT(PayItems[[#This Row],[Date Added / Modified]],"m/d/yyy"),"")</f>
        <v/>
      </c>
    </row>
    <row r="3840" spans="1:17" x14ac:dyDescent="0.3">
      <c r="A3840" s="6" t="s">
        <v>8287</v>
      </c>
      <c r="B3840" s="6" t="s">
        <v>8288</v>
      </c>
      <c r="C3840" s="6" t="s">
        <v>110</v>
      </c>
      <c r="D3840" s="6" t="s">
        <v>8289</v>
      </c>
      <c r="E3840" s="8" t="s">
        <v>63</v>
      </c>
      <c r="F3840" s="8">
        <v>0</v>
      </c>
      <c r="G3840" s="8">
        <v>3</v>
      </c>
      <c r="H3840" s="6" t="s">
        <v>344</v>
      </c>
      <c r="I3840" s="184" t="s">
        <v>11392</v>
      </c>
      <c r="J3840" s="184" t="s">
        <v>11392</v>
      </c>
      <c r="K3840" s="184" t="s">
        <v>11391</v>
      </c>
      <c r="L3840" s="8">
        <v>14</v>
      </c>
      <c r="M3840" s="116"/>
      <c r="P38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&lt;tr&gt;&lt;td&gt;64604-3000&lt;/td&gt;&lt;td&gt;Fixture, pedestrian railing&lt;/td&gt;&lt;td&gt;m&lt;/td&gt;&lt;td&gt;FIXTURE, PEDESTRIAN RAILING&lt;/td&gt;&lt;td&gt;LNFT&lt;/td&gt;&lt;td&gt;0&lt;/td&gt;&lt;td&gt;3&lt;/td&gt;&lt;td&gt;N&lt;/td&gt;&lt;td&gt; &lt;/td&gt;&lt;td&gt;&lt;/td&gt;&lt;/tr&gt;</v>
      </c>
      <c r="Q3840" s="106" t="str">
        <f>IF(PayItems[[#This Row],[Date Added / Modified]]&gt;0,TEXT(PayItems[[#This Row],[Date Added / Modified]],"m/d/yyy"),"")</f>
        <v/>
      </c>
    </row>
    <row r="3841" spans="1:17" x14ac:dyDescent="0.3">
      <c r="A3841" s="6" t="s">
        <v>8290</v>
      </c>
      <c r="B3841" s="6" t="s">
        <v>8291</v>
      </c>
      <c r="C3841" s="6" t="s">
        <v>110</v>
      </c>
      <c r="D3841" s="6" t="s">
        <v>8292</v>
      </c>
      <c r="E3841" s="8" t="s">
        <v>63</v>
      </c>
      <c r="F3841" s="8">
        <v>0</v>
      </c>
      <c r="G3841" s="8">
        <v>3</v>
      </c>
      <c r="H3841" s="6" t="s">
        <v>344</v>
      </c>
      <c r="I3841" s="184" t="s">
        <v>11392</v>
      </c>
      <c r="J3841" s="184" t="s">
        <v>11392</v>
      </c>
      <c r="K3841" s="184" t="s">
        <v>11391</v>
      </c>
      <c r="L3841" s="8">
        <v>14</v>
      </c>
      <c r="M3841" s="116"/>
      <c r="P38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&lt;tr&gt;&lt;td&gt;64604-4000&lt;/td&gt;&lt;td&gt;Fixture, log planter&lt;/td&gt;&lt;td&gt;m&lt;/td&gt;&lt;td&gt;FIXTURE, LOG PLANTER&lt;/td&gt;&lt;td&gt;LNFT&lt;/td&gt;&lt;td&gt;0&lt;/td&gt;&lt;td&gt;3&lt;/td&gt;&lt;td&gt;N&lt;/td&gt;&lt;td&gt; &lt;/td&gt;&lt;td&gt;&lt;/td&gt;&lt;/tr&gt;</v>
      </c>
      <c r="Q3841" s="106" t="str">
        <f>IF(PayItems[[#This Row],[Date Added / Modified]]&gt;0,TEXT(PayItems[[#This Row],[Date Added / Modified]],"m/d/yyy"),"")</f>
        <v/>
      </c>
    </row>
    <row r="3842" spans="1:17" x14ac:dyDescent="0.3">
      <c r="A3842" s="6" t="s">
        <v>9912</v>
      </c>
      <c r="B3842" s="6" t="s">
        <v>9913</v>
      </c>
      <c r="C3842" s="6" t="s">
        <v>85</v>
      </c>
      <c r="D3842" s="6" t="s">
        <v>9914</v>
      </c>
      <c r="E3842" s="8" t="s">
        <v>85</v>
      </c>
      <c r="F3842" s="8">
        <v>0</v>
      </c>
      <c r="G3842" s="8">
        <v>3</v>
      </c>
      <c r="H3842" s="6" t="s">
        <v>344</v>
      </c>
      <c r="I3842" s="184" t="s">
        <v>11392</v>
      </c>
      <c r="J3842" s="184" t="s">
        <v>11392</v>
      </c>
      <c r="K3842" s="184" t="s">
        <v>11391</v>
      </c>
      <c r="L3842" s="8">
        <v>14</v>
      </c>
      <c r="M3842" s="116"/>
      <c r="P38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&lt;tr&gt;&lt;td&gt;64605-0000&lt;/td&gt;&lt;td&gt;Fixture&lt;/td&gt;&lt;td&gt;LPSM&lt;/td&gt;&lt;td&gt;FIXTURE&lt;/td&gt;&lt;td&gt;LPSM&lt;/td&gt;&lt;td&gt;0&lt;/td&gt;&lt;td&gt;3&lt;/td&gt;&lt;td&gt;N&lt;/td&gt;&lt;td&gt; &lt;/td&gt;&lt;td&gt;&lt;/td&gt;&lt;/tr&gt;</v>
      </c>
      <c r="Q3842" s="106" t="str">
        <f>IF(PayItems[[#This Row],[Date Added / Modified]]&gt;0,TEXT(PayItems[[#This Row],[Date Added / Modified]],"m/d/yyy"),"")</f>
        <v/>
      </c>
    </row>
    <row r="3843" spans="1:17" x14ac:dyDescent="0.3">
      <c r="A3843" s="6" t="s">
        <v>8293</v>
      </c>
      <c r="B3843" s="6" t="s">
        <v>8254</v>
      </c>
      <c r="C3843" s="6" t="s">
        <v>85</v>
      </c>
      <c r="D3843" s="6" t="s">
        <v>8255</v>
      </c>
      <c r="E3843" s="8" t="s">
        <v>85</v>
      </c>
      <c r="F3843" s="8">
        <v>0</v>
      </c>
      <c r="G3843" s="8">
        <v>3</v>
      </c>
      <c r="H3843" s="6" t="s">
        <v>344</v>
      </c>
      <c r="I3843" s="184" t="s">
        <v>11392</v>
      </c>
      <c r="J3843" s="184" t="s">
        <v>11392</v>
      </c>
      <c r="K3843" s="184" t="s">
        <v>11391</v>
      </c>
      <c r="L3843" s="8">
        <v>14</v>
      </c>
      <c r="M3843" s="116"/>
      <c r="P38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&lt;tr&gt;&lt;td&gt;64605-1000&lt;/td&gt;&lt;td&gt;Fixture, kiosk&lt;/td&gt;&lt;td&gt;LPSM&lt;/td&gt;&lt;td&gt;FIXTURE, KIOSK&lt;/td&gt;&lt;td&gt;LPSM&lt;/td&gt;&lt;td&gt;0&lt;/td&gt;&lt;td&gt;3&lt;/td&gt;&lt;td&gt;N&lt;/td&gt;&lt;td&gt; &lt;/td&gt;&lt;td&gt;&lt;/td&gt;&lt;/tr&gt;</v>
      </c>
      <c r="Q3843" s="106" t="str">
        <f>IF(PayItems[[#This Row],[Date Added / Modified]]&gt;0,TEXT(PayItems[[#This Row],[Date Added / Modified]],"m/d/yyy"),"")</f>
        <v/>
      </c>
    </row>
    <row r="3844" spans="1:17" x14ac:dyDescent="0.3">
      <c r="A3844" s="6" t="s">
        <v>8294</v>
      </c>
      <c r="B3844" s="6" t="s">
        <v>8257</v>
      </c>
      <c r="C3844" s="6" t="s">
        <v>85</v>
      </c>
      <c r="D3844" s="6" t="s">
        <v>8258</v>
      </c>
      <c r="E3844" s="8" t="s">
        <v>85</v>
      </c>
      <c r="F3844" s="8">
        <v>0</v>
      </c>
      <c r="G3844" s="8">
        <v>3</v>
      </c>
      <c r="H3844" s="6" t="s">
        <v>344</v>
      </c>
      <c r="I3844" s="184" t="s">
        <v>11392</v>
      </c>
      <c r="J3844" s="184" t="s">
        <v>11392</v>
      </c>
      <c r="K3844" s="184" t="s">
        <v>11391</v>
      </c>
      <c r="L3844" s="8">
        <v>14</v>
      </c>
      <c r="M3844" s="116"/>
      <c r="P38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&lt;tr&gt;&lt;td&gt;64605-2000&lt;/td&gt;&lt;td&gt;Fixture, portable toilet&lt;/td&gt;&lt;td&gt;LPSM&lt;/td&gt;&lt;td&gt;FIXTURE, PORTABLE TOILET&lt;/td&gt;&lt;td&gt;LPSM&lt;/td&gt;&lt;td&gt;0&lt;/td&gt;&lt;td&gt;3&lt;/td&gt;&lt;td&gt;N&lt;/td&gt;&lt;td&gt; &lt;/td&gt;&lt;td&gt;&lt;/td&gt;&lt;/tr&gt;</v>
      </c>
      <c r="Q3844" s="106" t="str">
        <f>IF(PayItems[[#This Row],[Date Added / Modified]]&gt;0,TEXT(PayItems[[#This Row],[Date Added / Modified]],"m/d/yyy"),"")</f>
        <v/>
      </c>
    </row>
    <row r="3845" spans="1:17" x14ac:dyDescent="0.3">
      <c r="A3845" s="6" t="s">
        <v>8295</v>
      </c>
      <c r="B3845" s="6" t="s">
        <v>8296</v>
      </c>
      <c r="C3845" s="6" t="s">
        <v>85</v>
      </c>
      <c r="D3845" s="6" t="s">
        <v>8297</v>
      </c>
      <c r="E3845" s="8" t="s">
        <v>85</v>
      </c>
      <c r="F3845" s="8">
        <v>0</v>
      </c>
      <c r="G3845" s="8">
        <v>3</v>
      </c>
      <c r="H3845" s="6" t="s">
        <v>344</v>
      </c>
      <c r="I3845" s="184" t="s">
        <v>11392</v>
      </c>
      <c r="J3845" s="184" t="s">
        <v>11392</v>
      </c>
      <c r="K3845" s="184" t="s">
        <v>11391</v>
      </c>
      <c r="L3845" s="8">
        <v>14</v>
      </c>
      <c r="M3845" s="116"/>
      <c r="P38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&lt;tr&gt;&lt;td&gt;64605-3000&lt;/td&gt;&lt;td&gt;Fixture, boat ramp&lt;/td&gt;&lt;td&gt;LPSM&lt;/td&gt;&lt;td&gt;FIXTURE, BOAT RAMP&lt;/td&gt;&lt;td&gt;LPSM&lt;/td&gt;&lt;td&gt;0&lt;/td&gt;&lt;td&gt;3&lt;/td&gt;&lt;td&gt;N&lt;/td&gt;&lt;td&gt; &lt;/td&gt;&lt;td&gt;&lt;/td&gt;&lt;/tr&gt;</v>
      </c>
      <c r="Q3845" s="106" t="str">
        <f>IF(PayItems[[#This Row],[Date Added / Modified]]&gt;0,TEXT(PayItems[[#This Row],[Date Added / Modified]],"m/d/yyy"),"")</f>
        <v/>
      </c>
    </row>
    <row r="3846" spans="1:17" x14ac:dyDescent="0.3">
      <c r="A3846" s="6" t="s">
        <v>8298</v>
      </c>
      <c r="B3846" s="6" t="s">
        <v>8299</v>
      </c>
      <c r="C3846" s="6" t="s">
        <v>85</v>
      </c>
      <c r="D3846" s="6" t="s">
        <v>8300</v>
      </c>
      <c r="E3846" s="8" t="s">
        <v>85</v>
      </c>
      <c r="F3846" s="8">
        <v>0</v>
      </c>
      <c r="G3846" s="8">
        <v>3</v>
      </c>
      <c r="H3846" s="6" t="s">
        <v>344</v>
      </c>
      <c r="I3846" s="184" t="s">
        <v>11392</v>
      </c>
      <c r="J3846" s="184" t="s">
        <v>11392</v>
      </c>
      <c r="K3846" s="184" t="s">
        <v>11391</v>
      </c>
      <c r="L3846" s="8">
        <v>14</v>
      </c>
      <c r="M3846" s="116"/>
      <c r="P38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&lt;tr&gt;&lt;td&gt;64605-3100&lt;/td&gt;&lt;td&gt;Fixture, floating dock&lt;/td&gt;&lt;td&gt;LPSM&lt;/td&gt;&lt;td&gt;FIXTURE, FLOATING DOCK&lt;/td&gt;&lt;td&gt;LPSM&lt;/td&gt;&lt;td&gt;0&lt;/td&gt;&lt;td&gt;3&lt;/td&gt;&lt;td&gt;N&lt;/td&gt;&lt;td&gt; &lt;/td&gt;&lt;td&gt;&lt;/td&gt;&lt;/tr&gt;</v>
      </c>
      <c r="Q3846" s="106" t="str">
        <f>IF(PayItems[[#This Row],[Date Added / Modified]]&gt;0,TEXT(PayItems[[#This Row],[Date Added / Modified]],"m/d/yyy"),"")</f>
        <v/>
      </c>
    </row>
    <row r="3847" spans="1:17" x14ac:dyDescent="0.3">
      <c r="A3847" s="6" t="s">
        <v>8301</v>
      </c>
      <c r="B3847" s="6" t="s">
        <v>8302</v>
      </c>
      <c r="C3847" s="6" t="s">
        <v>85</v>
      </c>
      <c r="D3847" s="6" t="s">
        <v>8303</v>
      </c>
      <c r="E3847" s="8" t="s">
        <v>85</v>
      </c>
      <c r="F3847" s="8">
        <v>0</v>
      </c>
      <c r="G3847" s="8">
        <v>3</v>
      </c>
      <c r="H3847" s="6" t="s">
        <v>344</v>
      </c>
      <c r="I3847" s="184" t="s">
        <v>11392</v>
      </c>
      <c r="J3847" s="184" t="s">
        <v>11392</v>
      </c>
      <c r="K3847" s="184" t="s">
        <v>11391</v>
      </c>
      <c r="L3847" s="8">
        <v>14</v>
      </c>
      <c r="M3847" s="116"/>
      <c r="P38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&lt;tr&gt;&lt;td&gt;64605-3200&lt;/td&gt;&lt;td&gt;Fixture, stream gauging station&lt;/td&gt;&lt;td&gt;LPSM&lt;/td&gt;&lt;td&gt;FIXTURE, STREAM GAUGING STATION&lt;/td&gt;&lt;td&gt;LPSM&lt;/td&gt;&lt;td&gt;0&lt;/td&gt;&lt;td&gt;3&lt;/td&gt;&lt;td&gt;N&lt;/td&gt;&lt;td&gt; &lt;/td&gt;&lt;td&gt;&lt;/td&gt;&lt;/tr&gt;</v>
      </c>
      <c r="Q3847" s="106" t="str">
        <f>IF(PayItems[[#This Row],[Date Added / Modified]]&gt;0,TEXT(PayItems[[#This Row],[Date Added / Modified]],"m/d/yyy"),"")</f>
        <v/>
      </c>
    </row>
    <row r="3848" spans="1:17" x14ac:dyDescent="0.3">
      <c r="A3848" s="106" t="s">
        <v>10937</v>
      </c>
      <c r="B3848" s="106" t="s">
        <v>10938</v>
      </c>
      <c r="C3848" s="88" t="s">
        <v>6</v>
      </c>
      <c r="D3848" s="106" t="s">
        <v>10939</v>
      </c>
      <c r="E3848" s="104" t="s">
        <v>59</v>
      </c>
      <c r="F3848" s="104">
        <v>0</v>
      </c>
      <c r="G3848" s="104">
        <v>3</v>
      </c>
      <c r="H3848" s="88" t="s">
        <v>344</v>
      </c>
      <c r="I3848" s="184" t="s">
        <v>11392</v>
      </c>
      <c r="J3848" s="184" t="s">
        <v>11392</v>
      </c>
      <c r="K3848" s="184" t="s">
        <v>11391</v>
      </c>
      <c r="L3848" s="104">
        <v>14</v>
      </c>
      <c r="M3848" s="116">
        <v>43005</v>
      </c>
      <c r="N3848" s="106" t="s">
        <v>9977</v>
      </c>
      <c r="O3848" s="106" t="s">
        <v>10940</v>
      </c>
      <c r="P38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&lt;tr&gt;&lt;td&gt;64620-0000&lt;/td&gt;&lt;td&gt;Remove and reset&lt;/td&gt;&lt;td&gt;Each&lt;/td&gt;&lt;td&gt;REMOVE AND RESET &lt;/td&gt;&lt;td&gt;EACH&lt;/td&gt;&lt;td&gt;0&lt;/td&gt;&lt;td&gt;3&lt;/td&gt;&lt;td&gt;N&lt;/td&gt;&lt;td&gt;9/27/2017&lt;/td&gt;&lt;td&gt;Only for UNCOMMON items to be removed &amp; reset&lt;/td&gt;&lt;/tr&gt;</v>
      </c>
      <c r="Q3848" s="106" t="str">
        <f>IF(PayItems[[#This Row],[Date Added / Modified]]&gt;0,TEXT(PayItems[[#This Row],[Date Added / Modified]],"m/d/yyy"),"")</f>
        <v>9/27/2017</v>
      </c>
    </row>
    <row r="3849" spans="1:17" x14ac:dyDescent="0.3">
      <c r="A3849" s="6" t="s">
        <v>8304</v>
      </c>
      <c r="B3849" s="6" t="s">
        <v>8305</v>
      </c>
      <c r="C3849" s="6" t="s">
        <v>6</v>
      </c>
      <c r="D3849" s="6" t="s">
        <v>8306</v>
      </c>
      <c r="E3849" s="8" t="s">
        <v>59</v>
      </c>
      <c r="F3849" s="8">
        <v>0</v>
      </c>
      <c r="G3849" s="8">
        <v>3</v>
      </c>
      <c r="H3849" s="6" t="s">
        <v>344</v>
      </c>
      <c r="I3849" s="184" t="s">
        <v>11392</v>
      </c>
      <c r="J3849" s="184" t="s">
        <v>11392</v>
      </c>
      <c r="K3849" s="184" t="s">
        <v>11391</v>
      </c>
      <c r="L3849" s="8">
        <v>14</v>
      </c>
      <c r="M3849" s="116"/>
      <c r="P38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&lt;tr&gt;&lt;td&gt;64620-0100&lt;/td&gt;&lt;td&gt;Remove and reset litter barrel pad&lt;/td&gt;&lt;td&gt;Each&lt;/td&gt;&lt;td&gt;REMOVE AND RESET LITTER BARREL PAD&lt;/td&gt;&lt;td&gt;EACH&lt;/td&gt;&lt;td&gt;0&lt;/td&gt;&lt;td&gt;3&lt;/td&gt;&lt;td&gt;N&lt;/td&gt;&lt;td&gt; &lt;/td&gt;&lt;td&gt;&lt;/td&gt;&lt;/tr&gt;</v>
      </c>
      <c r="Q3849" s="106" t="str">
        <f>IF(PayItems[[#This Row],[Date Added / Modified]]&gt;0,TEXT(PayItems[[#This Row],[Date Added / Modified]],"m/d/yyy"),"")</f>
        <v/>
      </c>
    </row>
    <row r="3850" spans="1:17" x14ac:dyDescent="0.3">
      <c r="A3850" s="6" t="s">
        <v>8307</v>
      </c>
      <c r="B3850" s="6" t="s">
        <v>8308</v>
      </c>
      <c r="C3850" s="6" t="s">
        <v>6</v>
      </c>
      <c r="D3850" s="6" t="s">
        <v>8309</v>
      </c>
      <c r="E3850" s="8" t="s">
        <v>59</v>
      </c>
      <c r="F3850" s="8">
        <v>0</v>
      </c>
      <c r="G3850" s="8">
        <v>3</v>
      </c>
      <c r="H3850" s="6" t="s">
        <v>344</v>
      </c>
      <c r="I3850" s="184" t="s">
        <v>11392</v>
      </c>
      <c r="J3850" s="184" t="s">
        <v>11392</v>
      </c>
      <c r="K3850" s="184" t="s">
        <v>11391</v>
      </c>
      <c r="L3850" s="8">
        <v>14</v>
      </c>
      <c r="M3850" s="116"/>
      <c r="P38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&lt;tr&gt;&lt;td&gt;64620-0200&lt;/td&gt;&lt;td&gt;Remove and reset sanitary facility&lt;/td&gt;&lt;td&gt;Each&lt;/td&gt;&lt;td&gt;REMOVE AND RESET SANITARY FACILITY&lt;/td&gt;&lt;td&gt;EACH&lt;/td&gt;&lt;td&gt;0&lt;/td&gt;&lt;td&gt;3&lt;/td&gt;&lt;td&gt;N&lt;/td&gt;&lt;td&gt; &lt;/td&gt;&lt;td&gt;&lt;/td&gt;&lt;/tr&gt;</v>
      </c>
      <c r="Q3850" s="106" t="str">
        <f>IF(PayItems[[#This Row],[Date Added / Modified]]&gt;0,TEXT(PayItems[[#This Row],[Date Added / Modified]],"m/d/yyy"),"")</f>
        <v/>
      </c>
    </row>
    <row r="3851" spans="1:17" x14ac:dyDescent="0.3">
      <c r="A3851" s="6" t="s">
        <v>8310</v>
      </c>
      <c r="B3851" s="6" t="s">
        <v>10425</v>
      </c>
      <c r="C3851" s="6" t="s">
        <v>6</v>
      </c>
      <c r="D3851" s="6" t="s">
        <v>10698</v>
      </c>
      <c r="E3851" s="8" t="s">
        <v>59</v>
      </c>
      <c r="F3851" s="8">
        <v>0</v>
      </c>
      <c r="G3851" s="8">
        <v>3</v>
      </c>
      <c r="H3851" s="6" t="s">
        <v>344</v>
      </c>
      <c r="I3851" s="184" t="s">
        <v>11392</v>
      </c>
      <c r="J3851" s="184" t="s">
        <v>11392</v>
      </c>
      <c r="K3851" s="184" t="s">
        <v>11391</v>
      </c>
      <c r="L3851" s="8">
        <v>14</v>
      </c>
      <c r="M3851" s="116"/>
      <c r="P38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&lt;tr&gt;&lt;td&gt;64620-0300&lt;/td&gt;&lt;td&gt;Remove and reset bench&lt;/td&gt;&lt;td&gt;Each&lt;/td&gt;&lt;td&gt;REMOVE AND RESET BENCH&lt;/td&gt;&lt;td&gt;EACH&lt;/td&gt;&lt;td&gt;0&lt;/td&gt;&lt;td&gt;3&lt;/td&gt;&lt;td&gt;N&lt;/td&gt;&lt;td&gt; &lt;/td&gt;&lt;td&gt;&lt;/td&gt;&lt;/tr&gt;</v>
      </c>
      <c r="Q3851" s="106" t="str">
        <f>IF(PayItems[[#This Row],[Date Added / Modified]]&gt;0,TEXT(PayItems[[#This Row],[Date Added / Modified]],"m/d/yyy"),"")</f>
        <v/>
      </c>
    </row>
    <row r="3852" spans="1:17" x14ac:dyDescent="0.3">
      <c r="A3852" s="6" t="s">
        <v>8311</v>
      </c>
      <c r="B3852" s="6" t="s">
        <v>10426</v>
      </c>
      <c r="C3852" s="6" t="s">
        <v>6</v>
      </c>
      <c r="D3852" s="6" t="s">
        <v>10699</v>
      </c>
      <c r="E3852" s="8" t="s">
        <v>59</v>
      </c>
      <c r="F3852" s="8">
        <v>0</v>
      </c>
      <c r="G3852" s="8">
        <v>3</v>
      </c>
      <c r="H3852" s="6" t="s">
        <v>344</v>
      </c>
      <c r="I3852" s="184" t="s">
        <v>11392</v>
      </c>
      <c r="J3852" s="184" t="s">
        <v>11392</v>
      </c>
      <c r="K3852" s="184" t="s">
        <v>11391</v>
      </c>
      <c r="L3852" s="8">
        <v>14</v>
      </c>
      <c r="M3852" s="116"/>
      <c r="P38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&lt;tr&gt;&lt;td&gt;64620-0400&lt;/td&gt;&lt;td&gt;Remove and reset mailbox&lt;/td&gt;&lt;td&gt;Each&lt;/td&gt;&lt;td&gt;REMOVE AND RESET MAILBOX&lt;/td&gt;&lt;td&gt;EACH&lt;/td&gt;&lt;td&gt;0&lt;/td&gt;&lt;td&gt;3&lt;/td&gt;&lt;td&gt;N&lt;/td&gt;&lt;td&gt; &lt;/td&gt;&lt;td&gt;&lt;/td&gt;&lt;/tr&gt;</v>
      </c>
      <c r="Q3852" s="106" t="str">
        <f>IF(PayItems[[#This Row],[Date Added / Modified]]&gt;0,TEXT(PayItems[[#This Row],[Date Added / Modified]],"m/d/yyy"),"")</f>
        <v/>
      </c>
    </row>
    <row r="3853" spans="1:17" s="88" customFormat="1" x14ac:dyDescent="0.3">
      <c r="A3853" s="6" t="s">
        <v>8312</v>
      </c>
      <c r="B3853" s="6" t="s">
        <v>10427</v>
      </c>
      <c r="C3853" s="6" t="s">
        <v>6</v>
      </c>
      <c r="D3853" s="6" t="s">
        <v>10700</v>
      </c>
      <c r="E3853" s="8" t="s">
        <v>59</v>
      </c>
      <c r="F3853" s="8">
        <v>0</v>
      </c>
      <c r="G3853" s="8">
        <v>3</v>
      </c>
      <c r="H3853" s="6" t="s">
        <v>344</v>
      </c>
      <c r="I3853" s="184" t="s">
        <v>11392</v>
      </c>
      <c r="J3853" s="184" t="s">
        <v>11392</v>
      </c>
      <c r="K3853" s="184" t="s">
        <v>11391</v>
      </c>
      <c r="L3853" s="8">
        <v>14</v>
      </c>
      <c r="M3853" s="116"/>
      <c r="N3853" s="6"/>
      <c r="O3853" s="6"/>
      <c r="P38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&lt;tr&gt;&lt;td&gt;64620-0500&lt;/td&gt;&lt;td&gt;Remove and reset flag pole&lt;/td&gt;&lt;td&gt;Each&lt;/td&gt;&lt;td&gt;REMOVE AND RESET FLAG POLE&lt;/td&gt;&lt;td&gt;EACH&lt;/td&gt;&lt;td&gt;0&lt;/td&gt;&lt;td&gt;3&lt;/td&gt;&lt;td&gt;N&lt;/td&gt;&lt;td&gt; &lt;/td&gt;&lt;td&gt;&lt;/td&gt;&lt;/tr&gt;</v>
      </c>
      <c r="Q3853" s="106" t="str">
        <f>IF(PayItems[[#This Row],[Date Added / Modified]]&gt;0,TEXT(PayItems[[#This Row],[Date Added / Modified]],"m/d/yyy"),"")</f>
        <v/>
      </c>
    </row>
    <row r="3854" spans="1:17" s="88" customFormat="1" x14ac:dyDescent="0.3">
      <c r="A3854" s="6" t="s">
        <v>8313</v>
      </c>
      <c r="B3854" s="6" t="s">
        <v>8314</v>
      </c>
      <c r="C3854" s="6" t="s">
        <v>6</v>
      </c>
      <c r="D3854" s="6" t="s">
        <v>8315</v>
      </c>
      <c r="E3854" s="8" t="s">
        <v>59</v>
      </c>
      <c r="F3854" s="8">
        <v>0</v>
      </c>
      <c r="G3854" s="8">
        <v>3</v>
      </c>
      <c r="H3854" s="6" t="s">
        <v>344</v>
      </c>
      <c r="I3854" s="184" t="s">
        <v>11392</v>
      </c>
      <c r="J3854" s="184" t="s">
        <v>11392</v>
      </c>
      <c r="K3854" s="184" t="s">
        <v>11391</v>
      </c>
      <c r="L3854" s="8">
        <v>14</v>
      </c>
      <c r="M3854" s="116"/>
      <c r="N3854" s="6"/>
      <c r="O3854" s="6"/>
      <c r="P38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&lt;tr&gt;&lt;td&gt;64620-0600&lt;/td&gt;&lt;td&gt;Remove and reset trash receptacle&lt;/td&gt;&lt;td&gt;Each&lt;/td&gt;&lt;td&gt;REMOVE AND RESET TRASH RECEPTACLE&lt;/td&gt;&lt;td&gt;EACH&lt;/td&gt;&lt;td&gt;0&lt;/td&gt;&lt;td&gt;3&lt;/td&gt;&lt;td&gt;N&lt;/td&gt;&lt;td&gt; &lt;/td&gt;&lt;td&gt;&lt;/td&gt;&lt;/tr&gt;</v>
      </c>
      <c r="Q3854" s="106" t="str">
        <f>IF(PayItems[[#This Row],[Date Added / Modified]]&gt;0,TEXT(PayItems[[#This Row],[Date Added / Modified]],"m/d/yyy"),"")</f>
        <v/>
      </c>
    </row>
    <row r="3855" spans="1:17" s="88" customFormat="1" x14ac:dyDescent="0.3">
      <c r="A3855" s="6" t="s">
        <v>8316</v>
      </c>
      <c r="B3855" s="6" t="s">
        <v>8317</v>
      </c>
      <c r="C3855" s="6" t="s">
        <v>6</v>
      </c>
      <c r="D3855" s="6" t="s">
        <v>8318</v>
      </c>
      <c r="E3855" s="8" t="s">
        <v>59</v>
      </c>
      <c r="F3855" s="8">
        <v>0</v>
      </c>
      <c r="G3855" s="8">
        <v>3</v>
      </c>
      <c r="H3855" s="6" t="s">
        <v>344</v>
      </c>
      <c r="I3855" s="184" t="s">
        <v>11392</v>
      </c>
      <c r="J3855" s="184" t="s">
        <v>11392</v>
      </c>
      <c r="K3855" s="184" t="s">
        <v>11391</v>
      </c>
      <c r="L3855" s="8">
        <v>14</v>
      </c>
      <c r="M3855" s="116"/>
      <c r="N3855" s="6"/>
      <c r="O3855" s="6"/>
      <c r="P38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&lt;tr&gt;&lt;td&gt;64620-0700&lt;/td&gt;&lt;td&gt;Remove and reset concrete planter&lt;/td&gt;&lt;td&gt;Each&lt;/td&gt;&lt;td&gt;REMOVE AND RESET CONCRETE PLANTER&lt;/td&gt;&lt;td&gt;EACH&lt;/td&gt;&lt;td&gt;0&lt;/td&gt;&lt;td&gt;3&lt;/td&gt;&lt;td&gt;N&lt;/td&gt;&lt;td&gt; &lt;/td&gt;&lt;td&gt;&lt;/td&gt;&lt;/tr&gt;</v>
      </c>
      <c r="Q3855" s="106" t="str">
        <f>IF(PayItems[[#This Row],[Date Added / Modified]]&gt;0,TEXT(PayItems[[#This Row],[Date Added / Modified]],"m/d/yyy"),"")</f>
        <v/>
      </c>
    </row>
    <row r="3856" spans="1:17" x14ac:dyDescent="0.3">
      <c r="A3856" s="6" t="s">
        <v>8319</v>
      </c>
      <c r="B3856" s="6" t="s">
        <v>8320</v>
      </c>
      <c r="C3856" s="6" t="s">
        <v>6</v>
      </c>
      <c r="D3856" s="6" t="s">
        <v>8321</v>
      </c>
      <c r="E3856" s="8" t="s">
        <v>59</v>
      </c>
      <c r="F3856" s="8">
        <v>0</v>
      </c>
      <c r="G3856" s="8">
        <v>3</v>
      </c>
      <c r="H3856" s="6" t="s">
        <v>344</v>
      </c>
      <c r="I3856" s="184" t="s">
        <v>11392</v>
      </c>
      <c r="J3856" s="184" t="s">
        <v>11392</v>
      </c>
      <c r="K3856" s="184" t="s">
        <v>11391</v>
      </c>
      <c r="L3856" s="8">
        <v>14</v>
      </c>
      <c r="M3856" s="116"/>
      <c r="P38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&lt;tr&gt;&lt;td&gt;64620-0800&lt;/td&gt;&lt;td&gt;Remove and reset vault toilet&lt;/td&gt;&lt;td&gt;Each&lt;/td&gt;&lt;td&gt;REMOVE AND RESET VAULT TOILET&lt;/td&gt;&lt;td&gt;EACH&lt;/td&gt;&lt;td&gt;0&lt;/td&gt;&lt;td&gt;3&lt;/td&gt;&lt;td&gt;N&lt;/td&gt;&lt;td&gt; &lt;/td&gt;&lt;td&gt;&lt;/td&gt;&lt;/tr&gt;</v>
      </c>
      <c r="Q3856" s="106" t="str">
        <f>IF(PayItems[[#This Row],[Date Added / Modified]]&gt;0,TEXT(PayItems[[#This Row],[Date Added / Modified]],"m/d/yyy"),"")</f>
        <v/>
      </c>
    </row>
    <row r="3857" spans="1:17" x14ac:dyDescent="0.3">
      <c r="A3857" s="6" t="s">
        <v>8322</v>
      </c>
      <c r="B3857" s="6" t="s">
        <v>8323</v>
      </c>
      <c r="C3857" s="6" t="s">
        <v>6</v>
      </c>
      <c r="D3857" s="6" t="s">
        <v>8324</v>
      </c>
      <c r="E3857" s="8" t="s">
        <v>59</v>
      </c>
      <c r="F3857" s="8">
        <v>0</v>
      </c>
      <c r="G3857" s="8">
        <v>3</v>
      </c>
      <c r="H3857" s="6" t="s">
        <v>344</v>
      </c>
      <c r="I3857" s="184" t="s">
        <v>11392</v>
      </c>
      <c r="J3857" s="184" t="s">
        <v>11392</v>
      </c>
      <c r="K3857" s="184" t="s">
        <v>11391</v>
      </c>
      <c r="L3857" s="8">
        <v>14</v>
      </c>
      <c r="M3857" s="116"/>
      <c r="P38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&lt;tr&gt;&lt;td&gt;64620-0900&lt;/td&gt;&lt;td&gt;Remove and reset bus shelter&lt;/td&gt;&lt;td&gt;Each&lt;/td&gt;&lt;td&gt;REMOVE AND RESET BUS SHELTER&lt;/td&gt;&lt;td&gt;EACH&lt;/td&gt;&lt;td&gt;0&lt;/td&gt;&lt;td&gt;3&lt;/td&gt;&lt;td&gt;N&lt;/td&gt;&lt;td&gt; &lt;/td&gt;&lt;td&gt;&lt;/td&gt;&lt;/tr&gt;</v>
      </c>
      <c r="Q3857" s="106" t="str">
        <f>IF(PayItems[[#This Row],[Date Added / Modified]]&gt;0,TEXT(PayItems[[#This Row],[Date Added / Modified]],"m/d/yyy"),"")</f>
        <v/>
      </c>
    </row>
    <row r="3858" spans="1:17" x14ac:dyDescent="0.3">
      <c r="A3858" s="6" t="s">
        <v>8325</v>
      </c>
      <c r="B3858" s="6" t="s">
        <v>8326</v>
      </c>
      <c r="C3858" s="6" t="s">
        <v>6</v>
      </c>
      <c r="D3858" s="6" t="s">
        <v>8327</v>
      </c>
      <c r="E3858" s="8" t="s">
        <v>59</v>
      </c>
      <c r="F3858" s="8">
        <v>0</v>
      </c>
      <c r="G3858" s="8">
        <v>3</v>
      </c>
      <c r="H3858" s="6" t="s">
        <v>344</v>
      </c>
      <c r="I3858" s="184" t="s">
        <v>11392</v>
      </c>
      <c r="J3858" s="184" t="s">
        <v>11392</v>
      </c>
      <c r="K3858" s="184" t="s">
        <v>11391</v>
      </c>
      <c r="L3858" s="8">
        <v>14</v>
      </c>
      <c r="M3858" s="116"/>
      <c r="P38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&lt;tr&gt;&lt;td&gt;64620-1000&lt;/td&gt;&lt;td&gt;Remove and reset historic marker&lt;/td&gt;&lt;td&gt;Each&lt;/td&gt;&lt;td&gt;REMOVE AND RESET HISTORIC MARKER&lt;/td&gt;&lt;td&gt;EACH&lt;/td&gt;&lt;td&gt;0&lt;/td&gt;&lt;td&gt;3&lt;/td&gt;&lt;td&gt;N&lt;/td&gt;&lt;td&gt; &lt;/td&gt;&lt;td&gt;&lt;/td&gt;&lt;/tr&gt;</v>
      </c>
      <c r="Q3858" s="106" t="str">
        <f>IF(PayItems[[#This Row],[Date Added / Modified]]&gt;0,TEXT(PayItems[[#This Row],[Date Added / Modified]],"m/d/yyy"),"")</f>
        <v/>
      </c>
    </row>
    <row r="3859" spans="1:17" s="88" customFormat="1" x14ac:dyDescent="0.3">
      <c r="A3859" s="6" t="s">
        <v>8328</v>
      </c>
      <c r="B3859" s="6" t="s">
        <v>8329</v>
      </c>
      <c r="C3859" s="6" t="s">
        <v>6</v>
      </c>
      <c r="D3859" s="6" t="s">
        <v>8330</v>
      </c>
      <c r="E3859" s="8" t="s">
        <v>59</v>
      </c>
      <c r="F3859" s="8">
        <v>0</v>
      </c>
      <c r="G3859" s="8">
        <v>3</v>
      </c>
      <c r="H3859" s="6" t="s">
        <v>344</v>
      </c>
      <c r="I3859" s="184" t="s">
        <v>11392</v>
      </c>
      <c r="J3859" s="184" t="s">
        <v>11392</v>
      </c>
      <c r="K3859" s="184" t="s">
        <v>11391</v>
      </c>
      <c r="L3859" s="8">
        <v>14</v>
      </c>
      <c r="M3859" s="116"/>
      <c r="N3859" s="6"/>
      <c r="O3859" s="6"/>
      <c r="P38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&lt;tr&gt;&lt;td&gt;64620-1100&lt;/td&gt;&lt;td&gt;Remove and reset kiosk&lt;/td&gt;&lt;td&gt;Each&lt;/td&gt;&lt;td&gt;REMOVE AND RESET KIOSK&lt;/td&gt;&lt;td&gt;EACH&lt;/td&gt;&lt;td&gt;0&lt;/td&gt;&lt;td&gt;3&lt;/td&gt;&lt;td&gt;N&lt;/td&gt;&lt;td&gt; &lt;/td&gt;&lt;td&gt;&lt;/td&gt;&lt;/tr&gt;</v>
      </c>
      <c r="Q3859" s="106" t="str">
        <f>IF(PayItems[[#This Row],[Date Added / Modified]]&gt;0,TEXT(PayItems[[#This Row],[Date Added / Modified]],"m/d/yyy"),"")</f>
        <v/>
      </c>
    </row>
    <row r="3860" spans="1:17" s="88" customFormat="1" x14ac:dyDescent="0.3">
      <c r="A3860" s="6" t="s">
        <v>8331</v>
      </c>
      <c r="B3860" s="6" t="s">
        <v>8332</v>
      </c>
      <c r="C3860" s="6" t="s">
        <v>6</v>
      </c>
      <c r="D3860" s="6" t="s">
        <v>8333</v>
      </c>
      <c r="E3860" s="8" t="s">
        <v>59</v>
      </c>
      <c r="F3860" s="8">
        <v>0</v>
      </c>
      <c r="G3860" s="8">
        <v>3</v>
      </c>
      <c r="H3860" s="6" t="s">
        <v>344</v>
      </c>
      <c r="I3860" s="184" t="s">
        <v>11392</v>
      </c>
      <c r="J3860" s="184" t="s">
        <v>11392</v>
      </c>
      <c r="K3860" s="184" t="s">
        <v>11391</v>
      </c>
      <c r="L3860" s="8">
        <v>14</v>
      </c>
      <c r="M3860" s="116"/>
      <c r="N3860" s="6"/>
      <c r="O3860" s="6"/>
      <c r="P38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&lt;tr&gt;&lt;td&gt;64625-1000&lt;/td&gt;&lt;td&gt;Maintenance, toilet&lt;/td&gt;&lt;td&gt;Each&lt;/td&gt;&lt;td&gt;MAINTENANCE, TOILET&lt;/td&gt;&lt;td&gt;EACH&lt;/td&gt;&lt;td&gt;0&lt;/td&gt;&lt;td&gt;3&lt;/td&gt;&lt;td&gt;N&lt;/td&gt;&lt;td&gt; &lt;/td&gt;&lt;td&gt;&lt;/td&gt;&lt;/tr&gt;</v>
      </c>
      <c r="Q3860" s="106" t="str">
        <f>IF(PayItems[[#This Row],[Date Added / Modified]]&gt;0,TEXT(PayItems[[#This Row],[Date Added / Modified]],"m/d/yyy"),"")</f>
        <v/>
      </c>
    </row>
    <row r="3861" spans="1:17" s="88" customFormat="1" x14ac:dyDescent="0.3">
      <c r="A3861" s="6" t="s">
        <v>8334</v>
      </c>
      <c r="B3861" s="6" t="s">
        <v>8335</v>
      </c>
      <c r="C3861" s="6" t="s">
        <v>85</v>
      </c>
      <c r="D3861" s="6" t="s">
        <v>8336</v>
      </c>
      <c r="E3861" s="8" t="s">
        <v>85</v>
      </c>
      <c r="F3861" s="8">
        <v>0</v>
      </c>
      <c r="G3861" s="8">
        <v>3</v>
      </c>
      <c r="H3861" s="6" t="s">
        <v>344</v>
      </c>
      <c r="I3861" s="184" t="s">
        <v>11392</v>
      </c>
      <c r="J3861" s="184" t="s">
        <v>11392</v>
      </c>
      <c r="K3861" s="184" t="s">
        <v>11391</v>
      </c>
      <c r="L3861" s="8">
        <v>14</v>
      </c>
      <c r="M3861" s="116"/>
      <c r="N3861" s="6"/>
      <c r="O3861" s="6"/>
      <c r="P38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&lt;tr&gt;&lt;td&gt;64630-0000&lt;/td&gt;&lt;td&gt;Roadside development&lt;/td&gt;&lt;td&gt;LPSM&lt;/td&gt;&lt;td&gt;ROADSIDE DEVELOPMENT&lt;/td&gt;&lt;td&gt;LPSM&lt;/td&gt;&lt;td&gt;0&lt;/td&gt;&lt;td&gt;3&lt;/td&gt;&lt;td&gt;N&lt;/td&gt;&lt;td&gt; &lt;/td&gt;&lt;td&gt;&lt;/td&gt;&lt;/tr&gt;</v>
      </c>
      <c r="Q3861" s="106" t="str">
        <f>IF(PayItems[[#This Row],[Date Added / Modified]]&gt;0,TEXT(PayItems[[#This Row],[Date Added / Modified]],"m/d/yyy"),"")</f>
        <v/>
      </c>
    </row>
    <row r="3862" spans="1:17" x14ac:dyDescent="0.3">
      <c r="A3862" s="6" t="s">
        <v>8337</v>
      </c>
      <c r="B3862" s="6" t="s">
        <v>8335</v>
      </c>
      <c r="C3862" s="6" t="s">
        <v>110</v>
      </c>
      <c r="D3862" s="6" t="s">
        <v>8336</v>
      </c>
      <c r="E3862" s="8" t="s">
        <v>63</v>
      </c>
      <c r="F3862" s="8">
        <v>0</v>
      </c>
      <c r="G3862" s="8">
        <v>3</v>
      </c>
      <c r="H3862" s="6" t="s">
        <v>344</v>
      </c>
      <c r="I3862" s="184" t="s">
        <v>11392</v>
      </c>
      <c r="J3862" s="184" t="s">
        <v>11392</v>
      </c>
      <c r="K3862" s="184" t="s">
        <v>11391</v>
      </c>
      <c r="L3862" s="8">
        <v>14</v>
      </c>
      <c r="M3862" s="116"/>
      <c r="P38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&lt;tr&gt;&lt;td&gt;64631-0000&lt;/td&gt;&lt;td&gt;Roadside development&lt;/td&gt;&lt;td&gt;m&lt;/td&gt;&lt;td&gt;ROADSIDE DEVELOPMENT&lt;/td&gt;&lt;td&gt;LNFT&lt;/td&gt;&lt;td&gt;0&lt;/td&gt;&lt;td&gt;3&lt;/td&gt;&lt;td&gt;N&lt;/td&gt;&lt;td&gt; &lt;/td&gt;&lt;td&gt;&lt;/td&gt;&lt;/tr&gt;</v>
      </c>
      <c r="Q3862" s="106" t="str">
        <f>IF(PayItems[[#This Row],[Date Added / Modified]]&gt;0,TEXT(PayItems[[#This Row],[Date Added / Modified]],"m/d/yyy"),"")</f>
        <v/>
      </c>
    </row>
    <row r="3863" spans="1:17" x14ac:dyDescent="0.3">
      <c r="A3863" s="6" t="s">
        <v>8338</v>
      </c>
      <c r="B3863" s="6" t="s">
        <v>8335</v>
      </c>
      <c r="C3863" s="6" t="s">
        <v>109</v>
      </c>
      <c r="D3863" s="6" t="s">
        <v>8336</v>
      </c>
      <c r="E3863" s="8" t="s">
        <v>62</v>
      </c>
      <c r="F3863" s="8">
        <v>0</v>
      </c>
      <c r="G3863" s="8">
        <v>3</v>
      </c>
      <c r="H3863" s="6" t="s">
        <v>344</v>
      </c>
      <c r="I3863" s="184" t="s">
        <v>11392</v>
      </c>
      <c r="J3863" s="184" t="s">
        <v>11392</v>
      </c>
      <c r="K3863" s="184" t="s">
        <v>11391</v>
      </c>
      <c r="L3863" s="8">
        <v>14</v>
      </c>
      <c r="M3863" s="116"/>
      <c r="P38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&lt;tr&gt;&lt;td&gt;64632-0000&lt;/td&gt;&lt;td&gt;Roadside development&lt;/td&gt;&lt;td&gt;m2&lt;/td&gt;&lt;td&gt;ROADSIDE DEVELOPMENT&lt;/td&gt;&lt;td&gt;SQYD&lt;/td&gt;&lt;td&gt;0&lt;/td&gt;&lt;td&gt;3&lt;/td&gt;&lt;td&gt;N&lt;/td&gt;&lt;td&gt; &lt;/td&gt;&lt;td&gt;&lt;/td&gt;&lt;/tr&gt;</v>
      </c>
      <c r="Q3863" s="106" t="str">
        <f>IF(PayItems[[#This Row],[Date Added / Modified]]&gt;0,TEXT(PayItems[[#This Row],[Date Added / Modified]],"m/d/yyy"),"")</f>
        <v/>
      </c>
    </row>
    <row r="3864" spans="1:17" s="88" customFormat="1" x14ac:dyDescent="0.3">
      <c r="A3864" s="106" t="s">
        <v>11011</v>
      </c>
      <c r="B3864" s="88" t="s">
        <v>8335</v>
      </c>
      <c r="C3864" s="106" t="s">
        <v>113</v>
      </c>
      <c r="D3864" s="88" t="s">
        <v>8336</v>
      </c>
      <c r="E3864" s="45" t="s">
        <v>65</v>
      </c>
      <c r="F3864" s="104">
        <v>0</v>
      </c>
      <c r="G3864" s="104">
        <v>3</v>
      </c>
      <c r="H3864" s="88" t="s">
        <v>344</v>
      </c>
      <c r="I3864" s="184" t="s">
        <v>11392</v>
      </c>
      <c r="J3864" s="184" t="s">
        <v>11392</v>
      </c>
      <c r="K3864" s="184" t="s">
        <v>11391</v>
      </c>
      <c r="L3864" s="104">
        <v>14</v>
      </c>
      <c r="M3864" s="116">
        <v>43258</v>
      </c>
      <c r="N3864" s="106" t="s">
        <v>9971</v>
      </c>
      <c r="P38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&lt;tr&gt;&lt;td&gt;64633-0000&lt;/td&gt;&lt;td&gt;Roadside development&lt;/td&gt;&lt;td&gt;m3&lt;/td&gt;&lt;td&gt;ROADSIDE DEVELOPMENT&lt;/td&gt;&lt;td&gt;CUYD&lt;/td&gt;&lt;td&gt;0&lt;/td&gt;&lt;td&gt;3&lt;/td&gt;&lt;td&gt;N&lt;/td&gt;&lt;td&gt;6/7/2018&lt;/td&gt;&lt;td&gt;&lt;/td&gt;&lt;/tr&gt;</v>
      </c>
      <c r="Q3864" s="106" t="str">
        <f>IF(PayItems[[#This Row],[Date Added / Modified]]&gt;0,TEXT(PayItems[[#This Row],[Date Added / Modified]],"m/d/yyy"),"")</f>
        <v>6/7/2018</v>
      </c>
    </row>
    <row r="3865" spans="1:17" s="88" customFormat="1" x14ac:dyDescent="0.3">
      <c r="A3865" s="6" t="s">
        <v>4070</v>
      </c>
      <c r="B3865" s="6" t="s">
        <v>4071</v>
      </c>
      <c r="C3865" s="6" t="s">
        <v>85</v>
      </c>
      <c r="D3865" s="6" t="s">
        <v>4072</v>
      </c>
      <c r="E3865" s="8" t="s">
        <v>85</v>
      </c>
      <c r="F3865" s="8">
        <v>0</v>
      </c>
      <c r="G3865" s="8">
        <v>3</v>
      </c>
      <c r="H3865" s="6" t="s">
        <v>344</v>
      </c>
      <c r="I3865" s="184" t="s">
        <v>11392</v>
      </c>
      <c r="J3865" s="184" t="s">
        <v>11392</v>
      </c>
      <c r="K3865" s="184" t="s">
        <v>11391</v>
      </c>
      <c r="L3865" s="8">
        <v>14</v>
      </c>
      <c r="M3865" s="116"/>
      <c r="N3865" s="6"/>
      <c r="O3865" s="6"/>
      <c r="P38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&lt;tr&gt;&lt;td&gt;64701-1000&lt;/td&gt;&lt;td&gt;Mitigation, wetlands mitigation&lt;/td&gt;&lt;td&gt;LPSM&lt;/td&gt;&lt;td&gt;MITIGATION, WETLANDS MITIGATION&lt;/td&gt;&lt;td&gt;LPSM&lt;/td&gt;&lt;td&gt;0&lt;/td&gt;&lt;td&gt;3&lt;/td&gt;&lt;td&gt;N&lt;/td&gt;&lt;td&gt; &lt;/td&gt;&lt;td&gt;&lt;/td&gt;&lt;/tr&gt;</v>
      </c>
      <c r="Q3865" s="106" t="str">
        <f>IF(PayItems[[#This Row],[Date Added / Modified]]&gt;0,TEXT(PayItems[[#This Row],[Date Added / Modified]],"m/d/yyy"),"")</f>
        <v/>
      </c>
    </row>
    <row r="3866" spans="1:17" x14ac:dyDescent="0.3">
      <c r="A3866" s="34" t="s">
        <v>10087</v>
      </c>
      <c r="B3866" s="34" t="s">
        <v>10088</v>
      </c>
      <c r="C3866" s="34" t="s">
        <v>85</v>
      </c>
      <c r="D3866" s="34" t="s">
        <v>10089</v>
      </c>
      <c r="E3866" s="33" t="s">
        <v>85</v>
      </c>
      <c r="F3866" s="35">
        <v>0</v>
      </c>
      <c r="G3866" s="35">
        <v>3</v>
      </c>
      <c r="H3866" t="s">
        <v>344</v>
      </c>
      <c r="I3866" s="184" t="s">
        <v>11392</v>
      </c>
      <c r="J3866" s="184" t="s">
        <v>11392</v>
      </c>
      <c r="K3866" s="184" t="s">
        <v>11391</v>
      </c>
      <c r="L3866" s="8">
        <v>14</v>
      </c>
      <c r="M3866" s="116">
        <v>42108</v>
      </c>
      <c r="N3866" s="106" t="s">
        <v>9962</v>
      </c>
      <c r="O3866" s="106"/>
      <c r="P38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&lt;tr&gt;&lt;td&gt;64701-2000&lt;/td&gt;&lt;td&gt;Mitigation, stormwater management, bioretention cell&lt;/td&gt;&lt;td&gt;LPSM&lt;/td&gt;&lt;td&gt;MITIGATION, STORMWATER MANAGEMENT, BIORETENTION CELL&lt;/td&gt;&lt;td&gt;LPSM&lt;/td&gt;&lt;td&gt;0&lt;/td&gt;&lt;td&gt;3&lt;/td&gt;&lt;td&gt;N&lt;/td&gt;&lt;td&gt;4/14/2015&lt;/td&gt;&lt;td&gt;&lt;/td&gt;&lt;/tr&gt;</v>
      </c>
      <c r="Q3866" s="106" t="str">
        <f>IF(PayItems[[#This Row],[Date Added / Modified]]&gt;0,TEXT(PayItems[[#This Row],[Date Added / Modified]],"m/d/yyy"),"")</f>
        <v>4/14/2015</v>
      </c>
    </row>
    <row r="3867" spans="1:17" s="88" customFormat="1" x14ac:dyDescent="0.3">
      <c r="A3867" s="95" t="s">
        <v>11331</v>
      </c>
      <c r="B3867" s="95" t="s">
        <v>11332</v>
      </c>
      <c r="C3867" s="95" t="s">
        <v>85</v>
      </c>
      <c r="D3867" s="95" t="s">
        <v>11333</v>
      </c>
      <c r="E3867" s="102" t="s">
        <v>85</v>
      </c>
      <c r="F3867" s="103">
        <v>0</v>
      </c>
      <c r="G3867" s="103">
        <v>3</v>
      </c>
      <c r="H3867" s="101" t="s">
        <v>344</v>
      </c>
      <c r="I3867" s="184" t="s">
        <v>11392</v>
      </c>
      <c r="J3867" s="184" t="s">
        <v>11392</v>
      </c>
      <c r="K3867" s="184" t="s">
        <v>11391</v>
      </c>
      <c r="L3867" s="104">
        <v>14</v>
      </c>
      <c r="M3867" s="116">
        <v>44389</v>
      </c>
      <c r="N3867" s="106" t="s">
        <v>9962</v>
      </c>
      <c r="O3867" s="106"/>
      <c r="P38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&lt;tr&gt;&lt;td&gt;64701-3000&lt;/td&gt;&lt;td&gt;Mitigation, Archaeological Site&lt;/td&gt;&lt;td&gt;LPSM&lt;/td&gt;&lt;td&gt;MITIGATION, ARCHAEOLOGICAL SITE&lt;/td&gt;&lt;td&gt;LPSM&lt;/td&gt;&lt;td&gt;0&lt;/td&gt;&lt;td&gt;3&lt;/td&gt;&lt;td&gt;N&lt;/td&gt;&lt;td&gt;7/12/2021&lt;/td&gt;&lt;td&gt;&lt;/td&gt;&lt;/tr&gt;</v>
      </c>
      <c r="Q3867" s="106" t="str">
        <f>IF(PayItems[[#This Row],[Date Added / Modified]]&gt;0,TEXT(PayItems[[#This Row],[Date Added / Modified]],"m/d/yyy"),"")</f>
        <v>7/12/2021</v>
      </c>
    </row>
    <row r="3868" spans="1:17" x14ac:dyDescent="0.3">
      <c r="A3868" s="6" t="s">
        <v>4073</v>
      </c>
      <c r="B3868" s="6" t="s">
        <v>4074</v>
      </c>
      <c r="C3868" s="6" t="s">
        <v>110</v>
      </c>
      <c r="D3868" s="6" t="s">
        <v>4075</v>
      </c>
      <c r="E3868" s="8" t="s">
        <v>63</v>
      </c>
      <c r="F3868" s="8">
        <v>0</v>
      </c>
      <c r="G3868" s="8">
        <v>3</v>
      </c>
      <c r="H3868" s="6" t="s">
        <v>344</v>
      </c>
      <c r="I3868" s="184" t="s">
        <v>11392</v>
      </c>
      <c r="J3868" s="184" t="s">
        <v>11392</v>
      </c>
      <c r="K3868" s="184" t="s">
        <v>11391</v>
      </c>
      <c r="L3868" s="8">
        <v>14</v>
      </c>
      <c r="M3868" s="116"/>
      <c r="P38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&lt;tr&gt;&lt;td&gt;64702-1000&lt;/td&gt;&lt;td&gt;Mitigation, landscaping log&lt;/td&gt;&lt;td&gt;m&lt;/td&gt;&lt;td&gt;MITIGATION, LANDSCAPING LOG&lt;/td&gt;&lt;td&gt;LNFT&lt;/td&gt;&lt;td&gt;0&lt;/td&gt;&lt;td&gt;3&lt;/td&gt;&lt;td&gt;N&lt;/td&gt;&lt;td&gt; &lt;/td&gt;&lt;td&gt;&lt;/td&gt;&lt;/tr&gt;</v>
      </c>
      <c r="Q3868" s="106" t="str">
        <f>IF(PayItems[[#This Row],[Date Added / Modified]]&gt;0,TEXT(PayItems[[#This Row],[Date Added / Modified]],"m/d/yyy"),"")</f>
        <v/>
      </c>
    </row>
    <row r="3869" spans="1:17" x14ac:dyDescent="0.3">
      <c r="A3869" s="6" t="s">
        <v>4076</v>
      </c>
      <c r="B3869" s="6" t="s">
        <v>4077</v>
      </c>
      <c r="C3869" s="6" t="s">
        <v>110</v>
      </c>
      <c r="D3869" s="6" t="s">
        <v>4078</v>
      </c>
      <c r="E3869" s="8" t="s">
        <v>63</v>
      </c>
      <c r="F3869" s="8">
        <v>0</v>
      </c>
      <c r="G3869" s="8">
        <v>3</v>
      </c>
      <c r="H3869" s="6" t="s">
        <v>344</v>
      </c>
      <c r="I3869" s="184" t="s">
        <v>11392</v>
      </c>
      <c r="J3869" s="184" t="s">
        <v>11392</v>
      </c>
      <c r="K3869" s="184" t="s">
        <v>11391</v>
      </c>
      <c r="L3869" s="8">
        <v>14</v>
      </c>
      <c r="M3869" s="116"/>
      <c r="P38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&lt;tr&gt;&lt;td&gt;64702-2000&lt;/td&gt;&lt;td&gt;Mitigation, log barrier&lt;/td&gt;&lt;td&gt;m&lt;/td&gt;&lt;td&gt;MITIGATION, LOG BARRIER&lt;/td&gt;&lt;td&gt;LNFT&lt;/td&gt;&lt;td&gt;0&lt;/td&gt;&lt;td&gt;3&lt;/td&gt;&lt;td&gt;N&lt;/td&gt;&lt;td&gt; &lt;/td&gt;&lt;td&gt;&lt;/td&gt;&lt;/tr&gt;</v>
      </c>
      <c r="Q3869" s="106" t="str">
        <f>IF(PayItems[[#This Row],[Date Added / Modified]]&gt;0,TEXT(PayItems[[#This Row],[Date Added / Modified]],"m/d/yyy"),"")</f>
        <v/>
      </c>
    </row>
    <row r="3870" spans="1:17" x14ac:dyDescent="0.3">
      <c r="A3870" s="6" t="s">
        <v>4079</v>
      </c>
      <c r="B3870" s="6" t="s">
        <v>4080</v>
      </c>
      <c r="C3870" s="6" t="s">
        <v>110</v>
      </c>
      <c r="D3870" s="6" t="s">
        <v>4081</v>
      </c>
      <c r="E3870" s="8" t="s">
        <v>63</v>
      </c>
      <c r="F3870" s="8">
        <v>0</v>
      </c>
      <c r="G3870" s="8">
        <v>3</v>
      </c>
      <c r="H3870" s="6" t="s">
        <v>344</v>
      </c>
      <c r="I3870" s="184" t="s">
        <v>11392</v>
      </c>
      <c r="J3870" s="184" t="s">
        <v>11392</v>
      </c>
      <c r="K3870" s="184" t="s">
        <v>11391</v>
      </c>
      <c r="L3870" s="8">
        <v>14</v>
      </c>
      <c r="M3870" s="116">
        <v>42178</v>
      </c>
      <c r="N3870" s="106" t="s">
        <v>9962</v>
      </c>
      <c r="O3870" s="106"/>
      <c r="P38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&lt;tr&gt;&lt;td&gt;64702-3000&lt;/td&gt;&lt;td&gt;Mitigation, small mammal crossing structure&lt;/td&gt;&lt;td&gt;m&lt;/td&gt;&lt;td&gt;MITIGATION, SMALL MAMMAL CROSSING STRUCTURE&lt;/td&gt;&lt;td&gt;LNFT&lt;/td&gt;&lt;td&gt;0&lt;/td&gt;&lt;td&gt;3&lt;/td&gt;&lt;td&gt;N&lt;/td&gt;&lt;td&gt;6/23/2015&lt;/td&gt;&lt;td&gt;&lt;/td&gt;&lt;/tr&gt;</v>
      </c>
      <c r="Q3870" s="106" t="str">
        <f>IF(PayItems[[#This Row],[Date Added / Modified]]&gt;0,TEXT(PayItems[[#This Row],[Date Added / Modified]],"m/d/yyy"),"")</f>
        <v>6/23/2015</v>
      </c>
    </row>
    <row r="3871" spans="1:17" s="88" customFormat="1" x14ac:dyDescent="0.3">
      <c r="A3871" s="106" t="s">
        <v>11471</v>
      </c>
      <c r="B3871" s="106" t="s">
        <v>11473</v>
      </c>
      <c r="C3871" s="106" t="s">
        <v>110</v>
      </c>
      <c r="D3871" s="88" t="s">
        <v>11474</v>
      </c>
      <c r="E3871" s="45" t="s">
        <v>63</v>
      </c>
      <c r="F3871" s="104">
        <v>0</v>
      </c>
      <c r="G3871" s="104">
        <v>3</v>
      </c>
      <c r="H3871" s="88" t="s">
        <v>344</v>
      </c>
      <c r="I3871" s="184" t="s">
        <v>11392</v>
      </c>
      <c r="J3871" s="184" t="s">
        <v>11392</v>
      </c>
      <c r="K3871" s="184" t="s">
        <v>11391</v>
      </c>
      <c r="L3871" s="104">
        <v>14</v>
      </c>
      <c r="M3871" s="116">
        <v>45539</v>
      </c>
      <c r="N3871" s="106" t="s">
        <v>9977</v>
      </c>
      <c r="O3871" s="187"/>
      <c r="P387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&lt;tr&gt;&lt;td&gt;64702-3100&lt;/td&gt;&lt;td&gt;Mitigation, tortoise crossing structure&lt;/td&gt;&lt;td&gt;m&lt;/td&gt;&lt;td&gt;MITIGATION, TORTOISE CROSSING STRUCTURE&lt;/td&gt;&lt;td&gt;LNFT&lt;/td&gt;&lt;td&gt;0&lt;/td&gt;&lt;td&gt;3&lt;/td&gt;&lt;td&gt;N&lt;/td&gt;&lt;td&gt;9/4/2024&lt;/td&gt;&lt;td&gt;&lt;/td&gt;&lt;/tr&gt;</v>
      </c>
      <c r="Q3871" s="189" t="str">
        <f>IF(PayItems[[#This Row],[Date Added / Modified]]&gt;0,TEXT(PayItems[[#This Row],[Date Added / Modified]],"m/d/yyy"),"")</f>
        <v>9/4/2024</v>
      </c>
    </row>
    <row r="3872" spans="1:17" s="88" customFormat="1" x14ac:dyDescent="0.3">
      <c r="A3872" s="106" t="s">
        <v>11472</v>
      </c>
      <c r="B3872" s="106" t="s">
        <v>11476</v>
      </c>
      <c r="C3872" s="106" t="s">
        <v>110</v>
      </c>
      <c r="D3872" s="88" t="s">
        <v>11475</v>
      </c>
      <c r="E3872" s="45" t="s">
        <v>63</v>
      </c>
      <c r="F3872" s="104">
        <v>0</v>
      </c>
      <c r="G3872" s="104">
        <v>3</v>
      </c>
      <c r="H3872" s="88" t="s">
        <v>344</v>
      </c>
      <c r="I3872" s="184" t="s">
        <v>11392</v>
      </c>
      <c r="J3872" s="184" t="s">
        <v>11392</v>
      </c>
      <c r="K3872" s="184" t="s">
        <v>11391</v>
      </c>
      <c r="L3872" s="104">
        <v>14</v>
      </c>
      <c r="M3872" s="116">
        <v>45539</v>
      </c>
      <c r="N3872" s="106" t="s">
        <v>9977</v>
      </c>
      <c r="O3872" s="187"/>
      <c r="P387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&lt;tr&gt;&lt;td&gt;64702-3200&lt;/td&gt;&lt;td&gt;Mitigation, tortoise guard&lt;/td&gt;&lt;td&gt;m&lt;/td&gt;&lt;td&gt;MITIGATION, TORTOISE GUARD&lt;/td&gt;&lt;td&gt;LNFT&lt;/td&gt;&lt;td&gt;0&lt;/td&gt;&lt;td&gt;3&lt;/td&gt;&lt;td&gt;N&lt;/td&gt;&lt;td&gt;9/4/2024&lt;/td&gt;&lt;td&gt;&lt;/td&gt;&lt;/tr&gt;</v>
      </c>
      <c r="Q3872" s="189" t="str">
        <f>IF(PayItems[[#This Row],[Date Added / Modified]]&gt;0,TEXT(PayItems[[#This Row],[Date Added / Modified]],"m/d/yyy"),"")</f>
        <v>9/4/2024</v>
      </c>
    </row>
    <row r="3873" spans="1:17" x14ac:dyDescent="0.3">
      <c r="A3873" s="6" t="s">
        <v>10124</v>
      </c>
      <c r="B3873" s="34" t="s">
        <v>10125</v>
      </c>
      <c r="C3873" s="6" t="s">
        <v>110</v>
      </c>
      <c r="D3873" s="34" t="s">
        <v>10126</v>
      </c>
      <c r="E3873" s="8" t="s">
        <v>63</v>
      </c>
      <c r="F3873" s="8">
        <v>0</v>
      </c>
      <c r="G3873" s="8">
        <v>3</v>
      </c>
      <c r="H3873" s="6" t="s">
        <v>344</v>
      </c>
      <c r="I3873" s="184" t="s">
        <v>11392</v>
      </c>
      <c r="J3873" s="184" t="s">
        <v>11392</v>
      </c>
      <c r="K3873" s="184" t="s">
        <v>11391</v>
      </c>
      <c r="L3873" s="8">
        <v>14</v>
      </c>
      <c r="M3873" s="116"/>
      <c r="P387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&lt;tr&gt;&lt;td&gt;64702-3500&lt;/td&gt;&lt;td&gt;Mitigation, stormwater management, dry swale&lt;/td&gt;&lt;td&gt;m&lt;/td&gt;&lt;td&gt;MITIGATION, STORMWATER MANAGEMENT, DRY SWALE&lt;/td&gt;&lt;td&gt;LNFT&lt;/td&gt;&lt;td&gt;0&lt;/td&gt;&lt;td&gt;3&lt;/td&gt;&lt;td&gt;N&lt;/td&gt;&lt;td&gt; &lt;/td&gt;&lt;td&gt;&lt;/td&gt;&lt;/tr&gt;</v>
      </c>
      <c r="Q3873" s="106" t="str">
        <f>IF(PayItems[[#This Row],[Date Added / Modified]]&gt;0,TEXT(PayItems[[#This Row],[Date Added / Modified]],"m/d/yyy"),"")</f>
        <v/>
      </c>
    </row>
    <row r="3874" spans="1:17" x14ac:dyDescent="0.3">
      <c r="A3874" s="88" t="s">
        <v>11360</v>
      </c>
      <c r="B3874" s="88" t="s">
        <v>4124</v>
      </c>
      <c r="C3874" s="88" t="s">
        <v>110</v>
      </c>
      <c r="D3874" s="88" t="s">
        <v>4125</v>
      </c>
      <c r="E3874" s="104" t="s">
        <v>63</v>
      </c>
      <c r="F3874" s="104">
        <v>0</v>
      </c>
      <c r="G3874" s="104">
        <v>3</v>
      </c>
      <c r="H3874" s="88" t="s">
        <v>344</v>
      </c>
      <c r="I3874" s="184" t="s">
        <v>11392</v>
      </c>
      <c r="J3874" s="184" t="s">
        <v>11392</v>
      </c>
      <c r="K3874" s="184" t="s">
        <v>11391</v>
      </c>
      <c r="L3874" s="104">
        <v>14</v>
      </c>
      <c r="M3874" s="116">
        <v>44543</v>
      </c>
      <c r="N3874" s="106" t="s">
        <v>9977</v>
      </c>
      <c r="O3874" s="179"/>
      <c r="P387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&lt;tr&gt;&lt;td&gt;64702-3600&lt;/td&gt;&lt;td&gt;Mitigation, streambed channel reconstruction&lt;/td&gt;&lt;td&gt;m&lt;/td&gt;&lt;td&gt;MITIGATION, STREAMBED CHANNEL RECONSTRUCTION&lt;/td&gt;&lt;td&gt;LNFT&lt;/td&gt;&lt;td&gt;0&lt;/td&gt;&lt;td&gt;3&lt;/td&gt;&lt;td&gt;N&lt;/td&gt;&lt;td&gt;12/13/2021&lt;/td&gt;&lt;td&gt;&lt;/td&gt;&lt;/tr&gt;</v>
      </c>
      <c r="Q3874" s="181" t="str">
        <f>IF(PayItems[[#This Row],[Date Added / Modified]]&gt;0,TEXT(PayItems[[#This Row],[Date Added / Modified]],"m/d/yyy"),"")</f>
        <v>12/13/2021</v>
      </c>
    </row>
    <row r="3875" spans="1:17" x14ac:dyDescent="0.3">
      <c r="A3875" s="88" t="s">
        <v>11363</v>
      </c>
      <c r="B3875" s="88" t="s">
        <v>10887</v>
      </c>
      <c r="C3875" s="88" t="s">
        <v>110</v>
      </c>
      <c r="D3875" s="88" t="s">
        <v>10890</v>
      </c>
      <c r="E3875" s="104" t="s">
        <v>63</v>
      </c>
      <c r="F3875" s="104">
        <v>0</v>
      </c>
      <c r="G3875" s="104">
        <v>3</v>
      </c>
      <c r="H3875" s="88" t="s">
        <v>344</v>
      </c>
      <c r="I3875" s="184" t="s">
        <v>11392</v>
      </c>
      <c r="J3875" s="184" t="s">
        <v>11392</v>
      </c>
      <c r="K3875" s="184" t="s">
        <v>11391</v>
      </c>
      <c r="L3875" s="104">
        <v>14</v>
      </c>
      <c r="M3875" s="116">
        <v>44585</v>
      </c>
      <c r="N3875" s="106" t="s">
        <v>9971</v>
      </c>
      <c r="O3875" s="179"/>
      <c r="P387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&lt;tr&gt;&lt;td&gt;64702-3700&lt;/td&gt;&lt;td&gt;Mitigation, bank stabilization&lt;/td&gt;&lt;td&gt;m&lt;/td&gt;&lt;td&gt;MITIGATION, BANK STABILIZATION&lt;/td&gt;&lt;td&gt;LNFT&lt;/td&gt;&lt;td&gt;0&lt;/td&gt;&lt;td&gt;3&lt;/td&gt;&lt;td&gt;N&lt;/td&gt;&lt;td&gt;1/24/2022&lt;/td&gt;&lt;td&gt;&lt;/td&gt;&lt;/tr&gt;</v>
      </c>
      <c r="Q3875" s="181" t="str">
        <f>IF(PayItems[[#This Row],[Date Added / Modified]]&gt;0,TEXT(PayItems[[#This Row],[Date Added / Modified]],"m/d/yyy"),"")</f>
        <v>1/24/2022</v>
      </c>
    </row>
    <row r="3876" spans="1:17" x14ac:dyDescent="0.3">
      <c r="A3876" s="6" t="s">
        <v>4082</v>
      </c>
      <c r="B3876" s="6" t="s">
        <v>4074</v>
      </c>
      <c r="C3876" s="6" t="s">
        <v>6</v>
      </c>
      <c r="D3876" s="6" t="s">
        <v>4075</v>
      </c>
      <c r="E3876" s="8" t="s">
        <v>59</v>
      </c>
      <c r="F3876" s="8">
        <v>0</v>
      </c>
      <c r="G3876" s="8">
        <v>3</v>
      </c>
      <c r="H3876" s="6" t="s">
        <v>344</v>
      </c>
      <c r="I3876" s="184" t="s">
        <v>11392</v>
      </c>
      <c r="J3876" s="184" t="s">
        <v>11392</v>
      </c>
      <c r="K3876" s="184" t="s">
        <v>11391</v>
      </c>
      <c r="L3876" s="8">
        <v>14</v>
      </c>
      <c r="M3876" s="116"/>
      <c r="P38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&lt;tr&gt;&lt;td&gt;64703-1000&lt;/td&gt;&lt;td&gt;Mitigation, landscaping log&lt;/td&gt;&lt;td&gt;Each&lt;/td&gt;&lt;td&gt;MITIGATION, LANDSCAPING LOG&lt;/td&gt;&lt;td&gt;EACH&lt;/td&gt;&lt;td&gt;0&lt;/td&gt;&lt;td&gt;3&lt;/td&gt;&lt;td&gt;N&lt;/td&gt;&lt;td&gt; &lt;/td&gt;&lt;td&gt;&lt;/td&gt;&lt;/tr&gt;</v>
      </c>
      <c r="Q3876" s="106" t="str">
        <f>IF(PayItems[[#This Row],[Date Added / Modified]]&gt;0,TEXT(PayItems[[#This Row],[Date Added / Modified]],"m/d/yyy"),"")</f>
        <v/>
      </c>
    </row>
    <row r="3877" spans="1:17" x14ac:dyDescent="0.3">
      <c r="A3877" s="6" t="s">
        <v>4083</v>
      </c>
      <c r="B3877" s="106" t="s">
        <v>4084</v>
      </c>
      <c r="C3877" s="6" t="s">
        <v>6</v>
      </c>
      <c r="D3877" s="6" t="s">
        <v>4085</v>
      </c>
      <c r="E3877" s="8" t="s">
        <v>59</v>
      </c>
      <c r="F3877" s="8">
        <v>0</v>
      </c>
      <c r="G3877" s="8">
        <v>3</v>
      </c>
      <c r="H3877" s="6" t="s">
        <v>344</v>
      </c>
      <c r="I3877" s="184" t="s">
        <v>11392</v>
      </c>
      <c r="J3877" s="184" t="s">
        <v>11392</v>
      </c>
      <c r="K3877" s="184" t="s">
        <v>11391</v>
      </c>
      <c r="L3877" s="8">
        <v>14</v>
      </c>
      <c r="M3877" s="116"/>
      <c r="P38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&lt;tr&gt;&lt;td&gt;64703-1500&lt;/td&gt;&lt;td&gt;Mitigation, irrigation control structure&lt;/td&gt;&lt;td&gt;Each&lt;/td&gt;&lt;td&gt;MITIGATION, IRRIGATION CONTROL STRUCTURE&lt;/td&gt;&lt;td&gt;EACH&lt;/td&gt;&lt;td&gt;0&lt;/td&gt;&lt;td&gt;3&lt;/td&gt;&lt;td&gt;N&lt;/td&gt;&lt;td&gt; &lt;/td&gt;&lt;td&gt;&lt;/td&gt;&lt;/tr&gt;</v>
      </c>
      <c r="Q3877" s="106" t="str">
        <f>IF(PayItems[[#This Row],[Date Added / Modified]]&gt;0,TEXT(PayItems[[#This Row],[Date Added / Modified]],"m/d/yyy"),"")</f>
        <v/>
      </c>
    </row>
    <row r="3878" spans="1:17" x14ac:dyDescent="0.3">
      <c r="A3878" s="6" t="s">
        <v>4086</v>
      </c>
      <c r="B3878" s="6" t="s">
        <v>4087</v>
      </c>
      <c r="C3878" s="6" t="s">
        <v>6</v>
      </c>
      <c r="D3878" s="6" t="s">
        <v>4088</v>
      </c>
      <c r="E3878" s="8" t="s">
        <v>59</v>
      </c>
      <c r="F3878" s="8">
        <v>0</v>
      </c>
      <c r="G3878" s="8">
        <v>3</v>
      </c>
      <c r="H3878" s="6" t="s">
        <v>344</v>
      </c>
      <c r="I3878" s="184" t="s">
        <v>11392</v>
      </c>
      <c r="J3878" s="184" t="s">
        <v>11392</v>
      </c>
      <c r="K3878" s="184" t="s">
        <v>11391</v>
      </c>
      <c r="L3878" s="8">
        <v>14</v>
      </c>
      <c r="M3878" s="116"/>
      <c r="P38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&lt;tr&gt;&lt;td&gt;64703-1550&lt;/td&gt;&lt;td&gt;Mitigation, slide gate&lt;/td&gt;&lt;td&gt;Each&lt;/td&gt;&lt;td&gt;MITIGATION, SLIDE GATE&lt;/td&gt;&lt;td&gt;EACH&lt;/td&gt;&lt;td&gt;0&lt;/td&gt;&lt;td&gt;3&lt;/td&gt;&lt;td&gt;N&lt;/td&gt;&lt;td&gt; &lt;/td&gt;&lt;td&gt;&lt;/td&gt;&lt;/tr&gt;</v>
      </c>
      <c r="Q3878" s="106" t="str">
        <f>IF(PayItems[[#This Row],[Date Added / Modified]]&gt;0,TEXT(PayItems[[#This Row],[Date Added / Modified]],"m/d/yyy"),"")</f>
        <v/>
      </c>
    </row>
    <row r="3879" spans="1:17" x14ac:dyDescent="0.3">
      <c r="A3879" s="6" t="s">
        <v>4089</v>
      </c>
      <c r="B3879" s="6" t="s">
        <v>4090</v>
      </c>
      <c r="C3879" s="6" t="s">
        <v>6</v>
      </c>
      <c r="D3879" s="6" t="s">
        <v>4091</v>
      </c>
      <c r="E3879" s="8" t="s">
        <v>59</v>
      </c>
      <c r="F3879" s="8">
        <v>0</v>
      </c>
      <c r="G3879" s="8">
        <v>3</v>
      </c>
      <c r="H3879" s="6" t="s">
        <v>344</v>
      </c>
      <c r="I3879" s="184" t="s">
        <v>11392</v>
      </c>
      <c r="J3879" s="184" t="s">
        <v>11392</v>
      </c>
      <c r="K3879" s="184" t="s">
        <v>11391</v>
      </c>
      <c r="L3879" s="8">
        <v>14</v>
      </c>
      <c r="M3879" s="116"/>
      <c r="P38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&lt;tr&gt;&lt;td&gt;64703-1600&lt;/td&gt;&lt;td&gt;Mitigation, screw gate&lt;/td&gt;&lt;td&gt;Each&lt;/td&gt;&lt;td&gt;MITIGATION, SCREW GATE&lt;/td&gt;&lt;td&gt;EACH&lt;/td&gt;&lt;td&gt;0&lt;/td&gt;&lt;td&gt;3&lt;/td&gt;&lt;td&gt;N&lt;/td&gt;&lt;td&gt; &lt;/td&gt;&lt;td&gt;&lt;/td&gt;&lt;/tr&gt;</v>
      </c>
      <c r="Q3879" s="106" t="str">
        <f>IF(PayItems[[#This Row],[Date Added / Modified]]&gt;0,TEXT(PayItems[[#This Row],[Date Added / Modified]],"m/d/yyy"),"")</f>
        <v/>
      </c>
    </row>
    <row r="3880" spans="1:17" x14ac:dyDescent="0.3">
      <c r="A3880" s="6" t="s">
        <v>4092</v>
      </c>
      <c r="B3880" s="6" t="s">
        <v>4093</v>
      </c>
      <c r="C3880" s="6" t="s">
        <v>6</v>
      </c>
      <c r="D3880" s="6" t="s">
        <v>4094</v>
      </c>
      <c r="E3880" s="8" t="s">
        <v>59</v>
      </c>
      <c r="F3880" s="8">
        <v>0</v>
      </c>
      <c r="G3880" s="8">
        <v>3</v>
      </c>
      <c r="H3880" s="6" t="s">
        <v>344</v>
      </c>
      <c r="I3880" s="184" t="s">
        <v>11392</v>
      </c>
      <c r="J3880" s="184" t="s">
        <v>11392</v>
      </c>
      <c r="K3880" s="184" t="s">
        <v>11391</v>
      </c>
      <c r="L3880" s="8">
        <v>14</v>
      </c>
      <c r="M3880" s="116"/>
      <c r="P38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&lt;tr&gt;&lt;td&gt;64703-1650&lt;/td&gt;&lt;td&gt;Mitigation, flash board riser&lt;/td&gt;&lt;td&gt;Each&lt;/td&gt;&lt;td&gt;MITIGATION, FLASH BOARD RISER&lt;/td&gt;&lt;td&gt;EACH&lt;/td&gt;&lt;td&gt;0&lt;/td&gt;&lt;td&gt;3&lt;/td&gt;&lt;td&gt;N&lt;/td&gt;&lt;td&gt; &lt;/td&gt;&lt;td&gt;&lt;/td&gt;&lt;/tr&gt;</v>
      </c>
      <c r="Q3880" s="106" t="str">
        <f>IF(PayItems[[#This Row],[Date Added / Modified]]&gt;0,TEXT(PayItems[[#This Row],[Date Added / Modified]],"m/d/yyy"),"")</f>
        <v/>
      </c>
    </row>
    <row r="3881" spans="1:17" x14ac:dyDescent="0.3">
      <c r="A3881" s="6" t="s">
        <v>4095</v>
      </c>
      <c r="B3881" s="6" t="s">
        <v>4096</v>
      </c>
      <c r="C3881" s="6" t="s">
        <v>6</v>
      </c>
      <c r="D3881" s="6" t="s">
        <v>4097</v>
      </c>
      <c r="E3881" s="8" t="s">
        <v>59</v>
      </c>
      <c r="F3881" s="8">
        <v>0</v>
      </c>
      <c r="G3881" s="8">
        <v>3</v>
      </c>
      <c r="H3881" s="6" t="s">
        <v>344</v>
      </c>
      <c r="I3881" s="184" t="s">
        <v>11392</v>
      </c>
      <c r="J3881" s="184" t="s">
        <v>11392</v>
      </c>
      <c r="K3881" s="184" t="s">
        <v>11391</v>
      </c>
      <c r="L3881" s="8">
        <v>14</v>
      </c>
      <c r="M3881" s="116"/>
      <c r="P38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&lt;tr&gt;&lt;td&gt;64703-2000&lt;/td&gt;&lt;td&gt;Mitigation, log deflector&lt;/td&gt;&lt;td&gt;Each&lt;/td&gt;&lt;td&gt;MITIGATION, LOG DEFLECTOR&lt;/td&gt;&lt;td&gt;EACH&lt;/td&gt;&lt;td&gt;0&lt;/td&gt;&lt;td&gt;3&lt;/td&gt;&lt;td&gt;N&lt;/td&gt;&lt;td&gt; &lt;/td&gt;&lt;td&gt;&lt;/td&gt;&lt;/tr&gt;</v>
      </c>
      <c r="Q3881" s="106" t="str">
        <f>IF(PayItems[[#This Row],[Date Added / Modified]]&gt;0,TEXT(PayItems[[#This Row],[Date Added / Modified]],"m/d/yyy"),"")</f>
        <v/>
      </c>
    </row>
    <row r="3882" spans="1:17" s="88" customFormat="1" x14ac:dyDescent="0.3">
      <c r="A3882" s="6" t="s">
        <v>4098</v>
      </c>
      <c r="B3882" s="6" t="s">
        <v>4099</v>
      </c>
      <c r="C3882" s="6" t="s">
        <v>6</v>
      </c>
      <c r="D3882" s="6" t="s">
        <v>4100</v>
      </c>
      <c r="E3882" s="8" t="s">
        <v>59</v>
      </c>
      <c r="F3882" s="8">
        <v>0</v>
      </c>
      <c r="G3882" s="8">
        <v>3</v>
      </c>
      <c r="H3882" s="6" t="s">
        <v>344</v>
      </c>
      <c r="I3882" s="184" t="s">
        <v>11392</v>
      </c>
      <c r="J3882" s="184" t="s">
        <v>11392</v>
      </c>
      <c r="K3882" s="184" t="s">
        <v>11391</v>
      </c>
      <c r="L3882" s="8">
        <v>14</v>
      </c>
      <c r="M3882" s="116"/>
      <c r="N3882" s="6"/>
      <c r="O3882" s="6"/>
      <c r="P388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&lt;tr&gt;&lt;td&gt;64703-3000&lt;/td&gt;&lt;td&gt;Mitigation, log weir&lt;/td&gt;&lt;td&gt;Each&lt;/td&gt;&lt;td&gt;MITIGATION, LOG WEIR&lt;/td&gt;&lt;td&gt;EACH&lt;/td&gt;&lt;td&gt;0&lt;/td&gt;&lt;td&gt;3&lt;/td&gt;&lt;td&gt;N&lt;/td&gt;&lt;td&gt; &lt;/td&gt;&lt;td&gt;&lt;/td&gt;&lt;/tr&gt;</v>
      </c>
      <c r="Q3882" s="106" t="str">
        <f>IF(PayItems[[#This Row],[Date Added / Modified]]&gt;0,TEXT(PayItems[[#This Row],[Date Added / Modified]],"m/d/yyy"),"")</f>
        <v/>
      </c>
    </row>
    <row r="3883" spans="1:17" s="88" customFormat="1" x14ac:dyDescent="0.3">
      <c r="A3883" s="6" t="s">
        <v>4101</v>
      </c>
      <c r="B3883" s="6" t="s">
        <v>4102</v>
      </c>
      <c r="C3883" s="6" t="s">
        <v>6</v>
      </c>
      <c r="D3883" s="6" t="s">
        <v>4103</v>
      </c>
      <c r="E3883" s="8" t="s">
        <v>59</v>
      </c>
      <c r="F3883" s="8">
        <v>0</v>
      </c>
      <c r="G3883" s="8">
        <v>3</v>
      </c>
      <c r="H3883" s="6" t="s">
        <v>344</v>
      </c>
      <c r="I3883" s="184" t="s">
        <v>11392</v>
      </c>
      <c r="J3883" s="184" t="s">
        <v>11392</v>
      </c>
      <c r="K3883" s="184" t="s">
        <v>11391</v>
      </c>
      <c r="L3883" s="8">
        <v>14</v>
      </c>
      <c r="M3883" s="116"/>
      <c r="N3883" s="6"/>
      <c r="O3883" s="6"/>
      <c r="P388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&lt;tr&gt;&lt;td&gt;64703-3010&lt;/td&gt;&lt;td&gt;Mitigation, rock weir&lt;/td&gt;&lt;td&gt;Each&lt;/td&gt;&lt;td&gt;MITIGATION, ROCK WEIR&lt;/td&gt;&lt;td&gt;EACH&lt;/td&gt;&lt;td&gt;0&lt;/td&gt;&lt;td&gt;3&lt;/td&gt;&lt;td&gt;N&lt;/td&gt;&lt;td&gt; &lt;/td&gt;&lt;td&gt;&lt;/td&gt;&lt;/tr&gt;</v>
      </c>
      <c r="Q3883" s="106" t="str">
        <f>IF(PayItems[[#This Row],[Date Added / Modified]]&gt;0,TEXT(PayItems[[#This Row],[Date Added / Modified]],"m/d/yyy"),"")</f>
        <v/>
      </c>
    </row>
    <row r="3884" spans="1:17" x14ac:dyDescent="0.3">
      <c r="A3884" s="6" t="s">
        <v>4104</v>
      </c>
      <c r="B3884" s="6" t="s">
        <v>4105</v>
      </c>
      <c r="C3884" s="6" t="s">
        <v>6</v>
      </c>
      <c r="D3884" s="6" t="s">
        <v>4106</v>
      </c>
      <c r="E3884" s="8" t="s">
        <v>59</v>
      </c>
      <c r="F3884" s="8">
        <v>0</v>
      </c>
      <c r="G3884" s="8">
        <v>3</v>
      </c>
      <c r="H3884" s="6" t="s">
        <v>344</v>
      </c>
      <c r="I3884" s="184" t="s">
        <v>11392</v>
      </c>
      <c r="J3884" s="184" t="s">
        <v>11392</v>
      </c>
      <c r="K3884" s="184" t="s">
        <v>11391</v>
      </c>
      <c r="L3884" s="8">
        <v>14</v>
      </c>
      <c r="M3884" s="116"/>
      <c r="P388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&lt;tr&gt;&lt;td&gt;64703-3020&lt;/td&gt;&lt;td&gt;Mitigation, wicker weir&lt;/td&gt;&lt;td&gt;Each&lt;/td&gt;&lt;td&gt;MITIGATION, WICKER WEIR&lt;/td&gt;&lt;td&gt;EACH&lt;/td&gt;&lt;td&gt;0&lt;/td&gt;&lt;td&gt;3&lt;/td&gt;&lt;td&gt;N&lt;/td&gt;&lt;td&gt; &lt;/td&gt;&lt;td&gt;&lt;/td&gt;&lt;/tr&gt;</v>
      </c>
      <c r="Q3884" s="106" t="str">
        <f>IF(PayItems[[#This Row],[Date Added / Modified]]&gt;0,TEXT(PayItems[[#This Row],[Date Added / Modified]],"m/d/yyy"),"")</f>
        <v/>
      </c>
    </row>
    <row r="3885" spans="1:17" x14ac:dyDescent="0.3">
      <c r="A3885" s="6" t="s">
        <v>4107</v>
      </c>
      <c r="B3885" s="6" t="s">
        <v>4077</v>
      </c>
      <c r="C3885" s="6" t="s">
        <v>6</v>
      </c>
      <c r="D3885" s="6" t="s">
        <v>4078</v>
      </c>
      <c r="E3885" s="8" t="s">
        <v>59</v>
      </c>
      <c r="F3885" s="8">
        <v>0</v>
      </c>
      <c r="G3885" s="8">
        <v>3</v>
      </c>
      <c r="H3885" s="6" t="s">
        <v>344</v>
      </c>
      <c r="I3885" s="184" t="s">
        <v>11392</v>
      </c>
      <c r="J3885" s="184" t="s">
        <v>11392</v>
      </c>
      <c r="K3885" s="184" t="s">
        <v>11391</v>
      </c>
      <c r="L3885" s="8">
        <v>14</v>
      </c>
      <c r="M3885" s="116"/>
      <c r="P388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&lt;tr&gt;&lt;td&gt;64703-4000&lt;/td&gt;&lt;td&gt;Mitigation, log barrier&lt;/td&gt;&lt;td&gt;Each&lt;/td&gt;&lt;td&gt;MITIGATION, LOG BARRIER&lt;/td&gt;&lt;td&gt;EACH&lt;/td&gt;&lt;td&gt;0&lt;/td&gt;&lt;td&gt;3&lt;/td&gt;&lt;td&gt;N&lt;/td&gt;&lt;td&gt; &lt;/td&gt;&lt;td&gt;&lt;/td&gt;&lt;/tr&gt;</v>
      </c>
      <c r="Q3885" s="106" t="str">
        <f>IF(PayItems[[#This Row],[Date Added / Modified]]&gt;0,TEXT(PayItems[[#This Row],[Date Added / Modified]],"m/d/yyy"),"")</f>
        <v/>
      </c>
    </row>
    <row r="3886" spans="1:17" x14ac:dyDescent="0.3">
      <c r="A3886" s="6" t="s">
        <v>4108</v>
      </c>
      <c r="B3886" s="6" t="s">
        <v>4109</v>
      </c>
      <c r="C3886" s="6" t="s">
        <v>6</v>
      </c>
      <c r="D3886" s="6" t="s">
        <v>4110</v>
      </c>
      <c r="E3886" s="8" t="s">
        <v>59</v>
      </c>
      <c r="F3886" s="8">
        <v>0</v>
      </c>
      <c r="G3886" s="8">
        <v>3</v>
      </c>
      <c r="H3886" s="6" t="s">
        <v>344</v>
      </c>
      <c r="I3886" s="184" t="s">
        <v>11392</v>
      </c>
      <c r="J3886" s="184" t="s">
        <v>11392</v>
      </c>
      <c r="K3886" s="184" t="s">
        <v>11391</v>
      </c>
      <c r="L3886" s="8">
        <v>14</v>
      </c>
      <c r="M3886" s="116"/>
      <c r="P388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&lt;tr&gt;&lt;td&gt;64703-5000&lt;/td&gt;&lt;td&gt;Mitigation, root wad&lt;/td&gt;&lt;td&gt;Each&lt;/td&gt;&lt;td&gt;MITIGATION, ROOT WAD&lt;/td&gt;&lt;td&gt;EACH&lt;/td&gt;&lt;td&gt;0&lt;/td&gt;&lt;td&gt;3&lt;/td&gt;&lt;td&gt;N&lt;/td&gt;&lt;td&gt; &lt;/td&gt;&lt;td&gt;&lt;/td&gt;&lt;/tr&gt;</v>
      </c>
      <c r="Q3886" s="106" t="str">
        <f>IF(PayItems[[#This Row],[Date Added / Modified]]&gt;0,TEXT(PayItems[[#This Row],[Date Added / Modified]],"m/d/yyy"),"")</f>
        <v/>
      </c>
    </row>
    <row r="3887" spans="1:17" x14ac:dyDescent="0.3">
      <c r="A3887" s="6" t="s">
        <v>4111</v>
      </c>
      <c r="B3887" s="6" t="s">
        <v>4112</v>
      </c>
      <c r="C3887" s="6" t="s">
        <v>6</v>
      </c>
      <c r="D3887" s="6" t="s">
        <v>4113</v>
      </c>
      <c r="E3887" s="8" t="s">
        <v>59</v>
      </c>
      <c r="F3887" s="8">
        <v>0</v>
      </c>
      <c r="G3887" s="8">
        <v>3</v>
      </c>
      <c r="H3887" s="6" t="s">
        <v>344</v>
      </c>
      <c r="I3887" s="184" t="s">
        <v>11392</v>
      </c>
      <c r="J3887" s="184" t="s">
        <v>11392</v>
      </c>
      <c r="K3887" s="184" t="s">
        <v>11391</v>
      </c>
      <c r="L3887" s="8">
        <v>14</v>
      </c>
      <c r="M3887" s="116"/>
      <c r="P388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&lt;tr&gt;&lt;td&gt;64703-6000&lt;/td&gt;&lt;td&gt;Mitigation, fish passage boulder&lt;/td&gt;&lt;td&gt;Each&lt;/td&gt;&lt;td&gt;MITIGATION, FISH PASSAGE BOULDER&lt;/td&gt;&lt;td&gt;EACH&lt;/td&gt;&lt;td&gt;0&lt;/td&gt;&lt;td&gt;3&lt;/td&gt;&lt;td&gt;N&lt;/td&gt;&lt;td&gt; &lt;/td&gt;&lt;td&gt;&lt;/td&gt;&lt;/tr&gt;</v>
      </c>
      <c r="Q3887" s="106" t="str">
        <f>IF(PayItems[[#This Row],[Date Added / Modified]]&gt;0,TEXT(PayItems[[#This Row],[Date Added / Modified]],"m/d/yyy"),"")</f>
        <v/>
      </c>
    </row>
    <row r="3888" spans="1:17" s="88" customFormat="1" x14ac:dyDescent="0.3">
      <c r="A3888" s="6" t="s">
        <v>4114</v>
      </c>
      <c r="B3888" s="6" t="s">
        <v>4115</v>
      </c>
      <c r="C3888" s="6" t="s">
        <v>6</v>
      </c>
      <c r="D3888" s="6" t="s">
        <v>4116</v>
      </c>
      <c r="E3888" s="8" t="s">
        <v>59</v>
      </c>
      <c r="F3888" s="8">
        <v>0</v>
      </c>
      <c r="G3888" s="8">
        <v>3</v>
      </c>
      <c r="H3888" s="6" t="s">
        <v>344</v>
      </c>
      <c r="I3888" s="184" t="s">
        <v>11392</v>
      </c>
      <c r="J3888" s="184" t="s">
        <v>11392</v>
      </c>
      <c r="K3888" s="184" t="s">
        <v>11391</v>
      </c>
      <c r="L3888" s="8">
        <v>14</v>
      </c>
      <c r="M3888" s="116"/>
      <c r="N3888" s="6"/>
      <c r="O3888" s="6"/>
      <c r="P388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&lt;tr&gt;&lt;td&gt;64703-7000&lt;/td&gt;&lt;td&gt;Mitigation, baffle&lt;/td&gt;&lt;td&gt;Each&lt;/td&gt;&lt;td&gt;MITIGATION, BAFFLE&lt;/td&gt;&lt;td&gt;EACH&lt;/td&gt;&lt;td&gt;0&lt;/td&gt;&lt;td&gt;3&lt;/td&gt;&lt;td&gt;N&lt;/td&gt;&lt;td&gt; &lt;/td&gt;&lt;td&gt;&lt;/td&gt;&lt;/tr&gt;</v>
      </c>
      <c r="Q3888" s="106" t="str">
        <f>IF(PayItems[[#This Row],[Date Added / Modified]]&gt;0,TEXT(PayItems[[#This Row],[Date Added / Modified]],"m/d/yyy"),"")</f>
        <v/>
      </c>
    </row>
    <row r="3889" spans="1:17" x14ac:dyDescent="0.3">
      <c r="A3889" s="106" t="s">
        <v>10888</v>
      </c>
      <c r="B3889" s="106" t="s">
        <v>10887</v>
      </c>
      <c r="C3889" s="88" t="s">
        <v>6</v>
      </c>
      <c r="D3889" s="106" t="s">
        <v>10890</v>
      </c>
      <c r="E3889" s="104" t="s">
        <v>59</v>
      </c>
      <c r="F3889" s="104">
        <v>0</v>
      </c>
      <c r="G3889" s="104">
        <v>3</v>
      </c>
      <c r="H3889" s="88" t="s">
        <v>344</v>
      </c>
      <c r="I3889" s="184" t="s">
        <v>11392</v>
      </c>
      <c r="J3889" s="184" t="s">
        <v>11392</v>
      </c>
      <c r="K3889" s="184" t="s">
        <v>11391</v>
      </c>
      <c r="L3889" s="104">
        <v>14</v>
      </c>
      <c r="M3889" s="116">
        <v>42821</v>
      </c>
      <c r="N3889" s="106" t="s">
        <v>9971</v>
      </c>
      <c r="O3889" s="88"/>
      <c r="P388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&lt;tr&gt;&lt;td&gt;64703-8000&lt;/td&gt;&lt;td&gt;Mitigation, bank stabilization&lt;/td&gt;&lt;td&gt;Each&lt;/td&gt;&lt;td&gt;MITIGATION, BANK STABILIZATION&lt;/td&gt;&lt;td&gt;EACH&lt;/td&gt;&lt;td&gt;0&lt;/td&gt;&lt;td&gt;3&lt;/td&gt;&lt;td&gt;N&lt;/td&gt;&lt;td&gt;3/27/2017&lt;/td&gt;&lt;td&gt;&lt;/td&gt;&lt;/tr&gt;</v>
      </c>
      <c r="Q3889" s="106" t="str">
        <f>IF(PayItems[[#This Row],[Date Added / Modified]]&gt;0,TEXT(PayItems[[#This Row],[Date Added / Modified]],"m/d/yyy"),"")</f>
        <v>3/27/2017</v>
      </c>
    </row>
    <row r="3890" spans="1:17" x14ac:dyDescent="0.3">
      <c r="A3890" s="106" t="s">
        <v>11145</v>
      </c>
      <c r="B3890" s="106" t="s">
        <v>11147</v>
      </c>
      <c r="C3890" s="106" t="s">
        <v>6</v>
      </c>
      <c r="D3890" s="106" t="s">
        <v>11148</v>
      </c>
      <c r="E3890" s="45" t="s">
        <v>59</v>
      </c>
      <c r="F3890" s="145">
        <v>0</v>
      </c>
      <c r="G3890" s="145">
        <v>3</v>
      </c>
      <c r="H3890" s="106" t="s">
        <v>344</v>
      </c>
      <c r="I3890" s="184" t="s">
        <v>11392</v>
      </c>
      <c r="J3890" s="184" t="s">
        <v>11392</v>
      </c>
      <c r="K3890" s="184" t="s">
        <v>11391</v>
      </c>
      <c r="L3890" s="145">
        <v>14</v>
      </c>
      <c r="M3890" s="116">
        <v>43774</v>
      </c>
      <c r="N3890" s="106" t="s">
        <v>9962</v>
      </c>
      <c r="O3890" s="143"/>
      <c r="P389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&lt;tr&gt;&lt;td&gt;64703-9000&lt;/td&gt;&lt;td&gt;Mitigation, stream ford&lt;/td&gt;&lt;td&gt;Each&lt;/td&gt;&lt;td&gt;MITIGATION, STREAM FORD&lt;/td&gt;&lt;td&gt;EACH&lt;/td&gt;&lt;td&gt;0&lt;/td&gt;&lt;td&gt;3&lt;/td&gt;&lt;td&gt;N&lt;/td&gt;&lt;td&gt;11/5/2019&lt;/td&gt;&lt;td&gt;&lt;/td&gt;&lt;/tr&gt;</v>
      </c>
      <c r="Q3890" s="106" t="str">
        <f>IF(PayItems[[#This Row],[Date Added / Modified]]&gt;0,TEXT(PayItems[[#This Row],[Date Added / Modified]],"m/d/yyy"),"")</f>
        <v>11/5/2019</v>
      </c>
    </row>
    <row r="3891" spans="1:17" x14ac:dyDescent="0.3">
      <c r="A3891" s="106" t="s">
        <v>11146</v>
      </c>
      <c r="B3891" s="106" t="s">
        <v>11149</v>
      </c>
      <c r="C3891" s="106" t="s">
        <v>6</v>
      </c>
      <c r="D3891" s="106" t="s">
        <v>11150</v>
      </c>
      <c r="E3891" s="45" t="s">
        <v>59</v>
      </c>
      <c r="F3891" s="145">
        <v>0</v>
      </c>
      <c r="G3891" s="145">
        <v>3</v>
      </c>
      <c r="H3891" s="106" t="s">
        <v>344</v>
      </c>
      <c r="I3891" s="184" t="s">
        <v>11392</v>
      </c>
      <c r="J3891" s="184" t="s">
        <v>11392</v>
      </c>
      <c r="K3891" s="184" t="s">
        <v>11391</v>
      </c>
      <c r="L3891" s="145">
        <v>14</v>
      </c>
      <c r="M3891" s="116">
        <v>43774</v>
      </c>
      <c r="N3891" s="106" t="s">
        <v>9962</v>
      </c>
      <c r="O3891" s="143"/>
      <c r="P389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&lt;tr&gt;&lt;td&gt;64703-9050&lt;/td&gt;&lt;td&gt;Mitigation, water bar&lt;/td&gt;&lt;td&gt;Each&lt;/td&gt;&lt;td&gt;MITIGATION, WATER BAR&lt;/td&gt;&lt;td&gt;EACH&lt;/td&gt;&lt;td&gt;0&lt;/td&gt;&lt;td&gt;3&lt;/td&gt;&lt;td&gt;N&lt;/td&gt;&lt;td&gt;11/5/2019&lt;/td&gt;&lt;td&gt;&lt;/td&gt;&lt;/tr&gt;</v>
      </c>
      <c r="Q3891" s="106" t="str">
        <f>IF(PayItems[[#This Row],[Date Added / Modified]]&gt;0,TEXT(PayItems[[#This Row],[Date Added / Modified]],"m/d/yyy"),"")</f>
        <v>11/5/2019</v>
      </c>
    </row>
    <row r="3892" spans="1:17" x14ac:dyDescent="0.3">
      <c r="A3892" s="6" t="s">
        <v>4117</v>
      </c>
      <c r="B3892" s="6" t="s">
        <v>4118</v>
      </c>
      <c r="C3892" s="6" t="s">
        <v>113</v>
      </c>
      <c r="D3892" s="6" t="s">
        <v>4119</v>
      </c>
      <c r="E3892" s="8" t="s">
        <v>65</v>
      </c>
      <c r="F3892" s="8">
        <v>0</v>
      </c>
      <c r="G3892" s="8">
        <v>3</v>
      </c>
      <c r="H3892" s="6" t="s">
        <v>344</v>
      </c>
      <c r="I3892" s="184" t="s">
        <v>11392</v>
      </c>
      <c r="J3892" s="184" t="s">
        <v>11392</v>
      </c>
      <c r="K3892" s="184" t="s">
        <v>11391</v>
      </c>
      <c r="L3892" s="8">
        <v>14</v>
      </c>
      <c r="M3892" s="116"/>
      <c r="P389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&lt;tr&gt;&lt;td&gt;64704-1000&lt;/td&gt;&lt;td&gt;Mitigation, streambed material&lt;/td&gt;&lt;td&gt;m3&lt;/td&gt;&lt;td&gt;MITIGATION, STREAMBED MATERIAL&lt;/td&gt;&lt;td&gt;CUYD&lt;/td&gt;&lt;td&gt;0&lt;/td&gt;&lt;td&gt;3&lt;/td&gt;&lt;td&gt;N&lt;/td&gt;&lt;td&gt; &lt;/td&gt;&lt;td&gt;&lt;/td&gt;&lt;/tr&gt;</v>
      </c>
      <c r="Q3892" s="106" t="str">
        <f>IF(PayItems[[#This Row],[Date Added / Modified]]&gt;0,TEXT(PayItems[[#This Row],[Date Added / Modified]],"m/d/yyy"),"")</f>
        <v/>
      </c>
    </row>
    <row r="3893" spans="1:17" s="88" customFormat="1" x14ac:dyDescent="0.3">
      <c r="A3893" s="6" t="s">
        <v>4120</v>
      </c>
      <c r="B3893" s="6" t="s">
        <v>4121</v>
      </c>
      <c r="C3893" s="6" t="s">
        <v>113</v>
      </c>
      <c r="D3893" s="6" t="s">
        <v>4122</v>
      </c>
      <c r="E3893" s="8" t="s">
        <v>65</v>
      </c>
      <c r="F3893" s="8">
        <v>0</v>
      </c>
      <c r="G3893" s="8">
        <v>3</v>
      </c>
      <c r="H3893" s="6" t="s">
        <v>344</v>
      </c>
      <c r="I3893" s="184" t="s">
        <v>11392</v>
      </c>
      <c r="J3893" s="184" t="s">
        <v>11392</v>
      </c>
      <c r="K3893" s="184" t="s">
        <v>11391</v>
      </c>
      <c r="L3893" s="8">
        <v>14</v>
      </c>
      <c r="M3893" s="116"/>
      <c r="N3893" s="6"/>
      <c r="O3893" s="6"/>
      <c r="P389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&lt;tr&gt;&lt;td&gt;64704-1500&lt;/td&gt;&lt;td&gt;Mitigation, streambed channel realignment&lt;/td&gt;&lt;td&gt;m3&lt;/td&gt;&lt;td&gt;MITIGATION, STREAMBED CHANNEL REALIGNMENT&lt;/td&gt;&lt;td&gt;CUYD&lt;/td&gt;&lt;td&gt;0&lt;/td&gt;&lt;td&gt;3&lt;/td&gt;&lt;td&gt;N&lt;/td&gt;&lt;td&gt; &lt;/td&gt;&lt;td&gt;&lt;/td&gt;&lt;/tr&gt;</v>
      </c>
      <c r="Q3893" s="106" t="str">
        <f>IF(PayItems[[#This Row],[Date Added / Modified]]&gt;0,TEXT(PayItems[[#This Row],[Date Added / Modified]],"m/d/yyy"),"")</f>
        <v/>
      </c>
    </row>
    <row r="3894" spans="1:17" s="88" customFormat="1" x14ac:dyDescent="0.3">
      <c r="A3894" s="6" t="s">
        <v>4123</v>
      </c>
      <c r="B3894" s="88" t="s">
        <v>4124</v>
      </c>
      <c r="C3894" s="6" t="s">
        <v>113</v>
      </c>
      <c r="D3894" s="6" t="s">
        <v>4125</v>
      </c>
      <c r="E3894" s="8" t="s">
        <v>65</v>
      </c>
      <c r="F3894" s="8">
        <v>0</v>
      </c>
      <c r="G3894" s="8">
        <v>3</v>
      </c>
      <c r="H3894" s="6" t="s">
        <v>344</v>
      </c>
      <c r="I3894" s="184" t="s">
        <v>11392</v>
      </c>
      <c r="J3894" s="184" t="s">
        <v>11392</v>
      </c>
      <c r="K3894" s="184" t="s">
        <v>11391</v>
      </c>
      <c r="L3894" s="8">
        <v>14</v>
      </c>
      <c r="M3894" s="116"/>
      <c r="N3894" s="6"/>
      <c r="O3894" s="6"/>
      <c r="P389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&lt;tr&gt;&lt;td&gt;64704-1600&lt;/td&gt;&lt;td&gt;Mitigation, streambed channel reconstruction&lt;/td&gt;&lt;td&gt;m3&lt;/td&gt;&lt;td&gt;MITIGATION, STREAMBED CHANNEL RECONSTRUCTION&lt;/td&gt;&lt;td&gt;CUYD&lt;/td&gt;&lt;td&gt;0&lt;/td&gt;&lt;td&gt;3&lt;/td&gt;&lt;td&gt;N&lt;/td&gt;&lt;td&gt; &lt;/td&gt;&lt;td&gt;&lt;/td&gt;&lt;/tr&gt;</v>
      </c>
      <c r="Q3894" s="106" t="str">
        <f>IF(PayItems[[#This Row],[Date Added / Modified]]&gt;0,TEXT(PayItems[[#This Row],[Date Added / Modified]],"m/d/yyy"),"")</f>
        <v/>
      </c>
    </row>
    <row r="3895" spans="1:17" s="88" customFormat="1" x14ac:dyDescent="0.3">
      <c r="A3895" s="106" t="s">
        <v>10889</v>
      </c>
      <c r="B3895" s="106" t="s">
        <v>10887</v>
      </c>
      <c r="C3895" s="88" t="s">
        <v>113</v>
      </c>
      <c r="D3895" s="106" t="s">
        <v>10890</v>
      </c>
      <c r="E3895" s="104" t="s">
        <v>65</v>
      </c>
      <c r="F3895" s="104">
        <v>0</v>
      </c>
      <c r="G3895" s="104">
        <v>3</v>
      </c>
      <c r="H3895" s="88" t="s">
        <v>344</v>
      </c>
      <c r="I3895" s="184" t="s">
        <v>11392</v>
      </c>
      <c r="J3895" s="184" t="s">
        <v>11392</v>
      </c>
      <c r="K3895" s="184" t="s">
        <v>11391</v>
      </c>
      <c r="L3895" s="104">
        <v>14</v>
      </c>
      <c r="M3895" s="116">
        <v>42821</v>
      </c>
      <c r="N3895" s="106" t="s">
        <v>9971</v>
      </c>
      <c r="P389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&lt;tr&gt;&lt;td&gt;64704-1700&lt;/td&gt;&lt;td&gt;Mitigation, bank stabilization&lt;/td&gt;&lt;td&gt;m3&lt;/td&gt;&lt;td&gt;MITIGATION, BANK STABILIZATION&lt;/td&gt;&lt;td&gt;CUYD&lt;/td&gt;&lt;td&gt;0&lt;/td&gt;&lt;td&gt;3&lt;/td&gt;&lt;td&gt;N&lt;/td&gt;&lt;td&gt;3/27/2017&lt;/td&gt;&lt;td&gt;&lt;/td&gt;&lt;/tr&gt;</v>
      </c>
      <c r="Q3895" s="106" t="str">
        <f>IF(PayItems[[#This Row],[Date Added / Modified]]&gt;0,TEXT(PayItems[[#This Row],[Date Added / Modified]],"m/d/yyy"),"")</f>
        <v>3/27/2017</v>
      </c>
    </row>
    <row r="3896" spans="1:17" s="88" customFormat="1" x14ac:dyDescent="0.3">
      <c r="A3896" s="106" t="s">
        <v>11010</v>
      </c>
      <c r="B3896" s="88" t="s">
        <v>4102</v>
      </c>
      <c r="C3896" s="88" t="s">
        <v>113</v>
      </c>
      <c r="D3896" s="88" t="s">
        <v>4103</v>
      </c>
      <c r="E3896" s="104" t="s">
        <v>65</v>
      </c>
      <c r="F3896" s="145">
        <v>0</v>
      </c>
      <c r="G3896" s="145">
        <v>3</v>
      </c>
      <c r="H3896" s="106" t="s">
        <v>344</v>
      </c>
      <c r="I3896" s="184" t="s">
        <v>11392</v>
      </c>
      <c r="J3896" s="184" t="s">
        <v>11392</v>
      </c>
      <c r="K3896" s="184" t="s">
        <v>11391</v>
      </c>
      <c r="L3896" s="145">
        <v>14</v>
      </c>
      <c r="M3896" s="116">
        <v>43227</v>
      </c>
      <c r="N3896" s="106" t="s">
        <v>9977</v>
      </c>
      <c r="O3896" s="106"/>
      <c r="P3896"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&lt;tr&gt;&lt;td&gt;64704-2000&lt;/td&gt;&lt;td&gt;Mitigation, rock weir&lt;/td&gt;&lt;td&gt;m3&lt;/td&gt;&lt;td&gt;MITIGATION, ROCK WEIR&lt;/td&gt;&lt;td&gt;CUYD&lt;/td&gt;&lt;td&gt;0&lt;/td&gt;&lt;td&gt;3&lt;/td&gt;&lt;td&gt;N&lt;/td&gt;&lt;td&gt;5/7/2018&lt;/td&gt;&lt;td&gt;&lt;/td&gt;&lt;/tr&gt;</v>
      </c>
      <c r="Q3896" s="106" t="str">
        <f>IF(PayItems[[#This Row],[Date Added / Modified]]&gt;0,TEXT(PayItems[[#This Row],[Date Added / Modified]],"m/d/yyy"),"")</f>
        <v>5/7/2018</v>
      </c>
    </row>
    <row r="3897" spans="1:17" s="88" customFormat="1" x14ac:dyDescent="0.3">
      <c r="A3897" s="6" t="s">
        <v>4126</v>
      </c>
      <c r="B3897" s="6" t="s">
        <v>4127</v>
      </c>
      <c r="C3897" s="6" t="s">
        <v>124</v>
      </c>
      <c r="D3897" s="6" t="s">
        <v>4128</v>
      </c>
      <c r="E3897" s="8" t="s">
        <v>66</v>
      </c>
      <c r="F3897" s="8">
        <v>0</v>
      </c>
      <c r="G3897" s="8">
        <v>3</v>
      </c>
      <c r="H3897" s="6" t="s">
        <v>344</v>
      </c>
      <c r="I3897" s="184" t="s">
        <v>11392</v>
      </c>
      <c r="J3897" s="184" t="s">
        <v>11392</v>
      </c>
      <c r="K3897" s="184" t="s">
        <v>11391</v>
      </c>
      <c r="L3897" s="8">
        <v>14</v>
      </c>
      <c r="M3897" s="116"/>
      <c r="N3897" s="6"/>
      <c r="O3897" s="6"/>
      <c r="P389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&lt;tr&gt;&lt;td&gt;64705-1000&lt;/td&gt;&lt;td&gt;Mitigation, agricultural limestone&lt;/td&gt;&lt;td&gt;t&lt;/td&gt;&lt;td&gt;MITIGATION, AGRICULTURAL LIMESTONE&lt;/td&gt;&lt;td&gt;TON&lt;/td&gt;&lt;td&gt;0&lt;/td&gt;&lt;td&gt;3&lt;/td&gt;&lt;td&gt;N&lt;/td&gt;&lt;td&gt; &lt;/td&gt;&lt;td&gt;&lt;/td&gt;&lt;/tr&gt;</v>
      </c>
      <c r="Q3897" s="106" t="str">
        <f>IF(PayItems[[#This Row],[Date Added / Modified]]&gt;0,TEXT(PayItems[[#This Row],[Date Added / Modified]],"m/d/yyy"),"")</f>
        <v/>
      </c>
    </row>
    <row r="3898" spans="1:17" s="88" customFormat="1" x14ac:dyDescent="0.3">
      <c r="A3898" s="6" t="s">
        <v>4129</v>
      </c>
      <c r="B3898" s="6" t="s">
        <v>4071</v>
      </c>
      <c r="C3898" s="6" t="s">
        <v>109</v>
      </c>
      <c r="D3898" s="6" t="s">
        <v>4072</v>
      </c>
      <c r="E3898" s="8" t="s">
        <v>62</v>
      </c>
      <c r="F3898" s="8">
        <v>0</v>
      </c>
      <c r="G3898" s="8">
        <v>3</v>
      </c>
      <c r="H3898" s="6" t="s">
        <v>344</v>
      </c>
      <c r="I3898" s="184" t="s">
        <v>11392</v>
      </c>
      <c r="J3898" s="184" t="s">
        <v>11392</v>
      </c>
      <c r="K3898" s="184" t="s">
        <v>11391</v>
      </c>
      <c r="L3898" s="8">
        <v>14</v>
      </c>
      <c r="M3898" s="116"/>
      <c r="N3898" s="6"/>
      <c r="O3898" s="6"/>
      <c r="P389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&lt;tr&gt;&lt;td&gt;64706-1000&lt;/td&gt;&lt;td&gt;Mitigation, wetlands mitigation&lt;/td&gt;&lt;td&gt;m2&lt;/td&gt;&lt;td&gt;MITIGATION, WETLANDS MITIGATION&lt;/td&gt;&lt;td&gt;SQYD&lt;/td&gt;&lt;td&gt;0&lt;/td&gt;&lt;td&gt;3&lt;/td&gt;&lt;td&gt;N&lt;/td&gt;&lt;td&gt; &lt;/td&gt;&lt;td&gt;&lt;/td&gt;&lt;/tr&gt;</v>
      </c>
      <c r="Q3898" s="106" t="str">
        <f>IF(PayItems[[#This Row],[Date Added / Modified]]&gt;0,TEXT(PayItems[[#This Row],[Date Added / Modified]],"m/d/yyy"),"")</f>
        <v/>
      </c>
    </row>
    <row r="3899" spans="1:17" s="88" customFormat="1" x14ac:dyDescent="0.3">
      <c r="A3899" s="106" t="s">
        <v>10906</v>
      </c>
      <c r="B3899" s="95" t="s">
        <v>10088</v>
      </c>
      <c r="C3899" s="88" t="s">
        <v>109</v>
      </c>
      <c r="D3899" s="95" t="s">
        <v>10089</v>
      </c>
      <c r="E3899" s="104" t="s">
        <v>62</v>
      </c>
      <c r="F3899" s="104">
        <v>0</v>
      </c>
      <c r="G3899" s="104">
        <v>3</v>
      </c>
      <c r="H3899" s="88" t="s">
        <v>344</v>
      </c>
      <c r="I3899" s="184" t="s">
        <v>11392</v>
      </c>
      <c r="J3899" s="184" t="s">
        <v>11392</v>
      </c>
      <c r="K3899" s="184" t="s">
        <v>11391</v>
      </c>
      <c r="L3899" s="104">
        <v>14</v>
      </c>
      <c r="M3899" s="116">
        <v>42891</v>
      </c>
      <c r="N3899" s="106" t="s">
        <v>9962</v>
      </c>
      <c r="P389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&lt;tr&gt;&lt;td&gt;64706-2000&lt;/td&gt;&lt;td&gt;Mitigation, stormwater management, bioretention cell&lt;/td&gt;&lt;td&gt;m2&lt;/td&gt;&lt;td&gt;MITIGATION, STORMWATER MANAGEMENT, BIORETENTION CELL&lt;/td&gt;&lt;td&gt;SQYD&lt;/td&gt;&lt;td&gt;0&lt;/td&gt;&lt;td&gt;3&lt;/td&gt;&lt;td&gt;N&lt;/td&gt;&lt;td&gt;6/5/2017&lt;/td&gt;&lt;td&gt;&lt;/td&gt;&lt;/tr&gt;</v>
      </c>
      <c r="Q3899" s="106" t="str">
        <f>IF(PayItems[[#This Row],[Date Added / Modified]]&gt;0,TEXT(PayItems[[#This Row],[Date Added / Modified]],"m/d/yyy"),"")</f>
        <v>6/5/2017</v>
      </c>
    </row>
    <row r="3900" spans="1:17" s="88" customFormat="1" x14ac:dyDescent="0.3">
      <c r="A3900" s="95" t="s">
        <v>11380</v>
      </c>
      <c r="B3900" s="95" t="s">
        <v>11381</v>
      </c>
      <c r="C3900" s="95" t="s">
        <v>107</v>
      </c>
      <c r="D3900" s="95" t="s">
        <v>11382</v>
      </c>
      <c r="E3900" s="102" t="s">
        <v>60</v>
      </c>
      <c r="F3900" s="103">
        <v>0</v>
      </c>
      <c r="G3900" s="103">
        <v>3</v>
      </c>
      <c r="H3900" s="101" t="s">
        <v>344</v>
      </c>
      <c r="I3900" s="184" t="s">
        <v>11392</v>
      </c>
      <c r="J3900" s="184" t="s">
        <v>11392</v>
      </c>
      <c r="K3900" s="184" t="s">
        <v>11391</v>
      </c>
      <c r="L3900" s="104">
        <v>14</v>
      </c>
      <c r="M3900" s="116">
        <v>44690</v>
      </c>
      <c r="N3900" s="106" t="s">
        <v>9971</v>
      </c>
      <c r="O3900" s="106"/>
      <c r="P390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&lt;tr&gt;&lt;td&gt;64707-1000&lt;/td&gt;&lt;td&gt;Mitigation, Archaeological Site Monitoring&lt;/td&gt;&lt;td&gt;Hour&lt;/td&gt;&lt;td&gt;MITIGATION, ARCHAEOLOGICAL SITE MONITORING&lt;/td&gt;&lt;td&gt;HOUR&lt;/td&gt;&lt;td&gt;0&lt;/td&gt;&lt;td&gt;3&lt;/td&gt;&lt;td&gt;N&lt;/td&gt;&lt;td&gt;5/9/2022&lt;/td&gt;&lt;td&gt;&lt;/td&gt;&lt;/tr&gt;</v>
      </c>
      <c r="Q3900" s="106" t="str">
        <f>IF(PayItems[[#This Row],[Date Added / Modified]]&gt;0,TEXT(PayItems[[#This Row],[Date Added / Modified]],"m/d/yyy"),"")</f>
        <v>5/9/2022</v>
      </c>
    </row>
    <row r="3901" spans="1:17" s="88" customFormat="1" x14ac:dyDescent="0.3">
      <c r="A3901" s="6" t="s">
        <v>8339</v>
      </c>
      <c r="B3901" s="6" t="s">
        <v>10428</v>
      </c>
      <c r="C3901" s="6" t="s">
        <v>85</v>
      </c>
      <c r="D3901" s="6" t="s">
        <v>10701</v>
      </c>
      <c r="E3901" s="8" t="s">
        <v>85</v>
      </c>
      <c r="F3901" s="8">
        <v>0</v>
      </c>
      <c r="G3901" s="8">
        <v>3</v>
      </c>
      <c r="H3901" s="6" t="s">
        <v>344</v>
      </c>
      <c r="I3901" s="184" t="s">
        <v>11392</v>
      </c>
      <c r="J3901" s="184" t="s">
        <v>11392</v>
      </c>
      <c r="K3901" s="184" t="s">
        <v>11391</v>
      </c>
      <c r="L3901" s="8">
        <v>14</v>
      </c>
      <c r="M3901" s="116"/>
      <c r="N3901" s="6"/>
      <c r="O3901" s="6"/>
      <c r="P390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&lt;tr&gt;&lt;td&gt;64801-1000&lt;/td&gt;&lt;td&gt;System installation, natural gas&lt;/td&gt;&lt;td&gt;LPSM&lt;/td&gt;&lt;td&gt;SYSTEM INSTALLATION, NATURAL GAS&lt;/td&gt;&lt;td&gt;LPSM&lt;/td&gt;&lt;td&gt;0&lt;/td&gt;&lt;td&gt;3&lt;/td&gt;&lt;td&gt;N&lt;/td&gt;&lt;td&gt; &lt;/td&gt;&lt;td&gt;&lt;/td&gt;&lt;/tr&gt;</v>
      </c>
      <c r="Q3901" s="106" t="str">
        <f>IF(PayItems[[#This Row],[Date Added / Modified]]&gt;0,TEXT(PayItems[[#This Row],[Date Added / Modified]],"m/d/yyy"),"")</f>
        <v/>
      </c>
    </row>
    <row r="3902" spans="1:17" x14ac:dyDescent="0.3">
      <c r="A3902" s="6" t="s">
        <v>8340</v>
      </c>
      <c r="B3902" s="6" t="s">
        <v>8341</v>
      </c>
      <c r="C3902" s="6" t="s">
        <v>5209</v>
      </c>
      <c r="D3902" s="6" t="s">
        <v>8342</v>
      </c>
      <c r="E3902" s="8" t="s">
        <v>5209</v>
      </c>
      <c r="F3902" s="8">
        <v>0</v>
      </c>
      <c r="G3902" s="8">
        <v>3</v>
      </c>
      <c r="H3902" s="6" t="s">
        <v>344</v>
      </c>
      <c r="I3902" s="184" t="s">
        <v>11392</v>
      </c>
      <c r="J3902" s="184" t="s">
        <v>11391</v>
      </c>
      <c r="K3902" s="184" t="s">
        <v>11391</v>
      </c>
      <c r="L3902" s="8">
        <v>14</v>
      </c>
      <c r="M3902" s="116"/>
      <c r="P390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&lt;tr&gt;&lt;td&gt;64803-0100&lt;/td&gt;&lt;td&gt;System installation, natural gas utility company compensation&lt;/td&gt;&lt;td&gt;CTSM&lt;/td&gt;&lt;td&gt;SYSTEM INSTALLATION, NATURAL GAS UTILITY COMPANY COMPENSATION&lt;/td&gt;&lt;td&gt;CTSM&lt;/td&gt;&lt;td&gt;0&lt;/td&gt;&lt;td&gt;3&lt;/td&gt;&lt;td&gt;N&lt;/td&gt;&lt;td&gt; &lt;/td&gt;&lt;td&gt;&lt;/td&gt;&lt;/tr&gt;</v>
      </c>
      <c r="Q3902" s="106" t="str">
        <f>IF(PayItems[[#This Row],[Date Added / Modified]]&gt;0,TEXT(PayItems[[#This Row],[Date Added / Modified]],"m/d/yyy"),"")</f>
        <v/>
      </c>
    </row>
    <row r="3903" spans="1:17" x14ac:dyDescent="0.3">
      <c r="A3903" s="6" t="s">
        <v>8343</v>
      </c>
      <c r="B3903" s="6" t="s">
        <v>8344</v>
      </c>
      <c r="C3903" s="6" t="s">
        <v>85</v>
      </c>
      <c r="D3903" s="6" t="s">
        <v>8345</v>
      </c>
      <c r="E3903" s="8" t="s">
        <v>85</v>
      </c>
      <c r="F3903" s="8">
        <v>0</v>
      </c>
      <c r="G3903" s="8">
        <v>3</v>
      </c>
      <c r="H3903" s="6" t="s">
        <v>344</v>
      </c>
      <c r="I3903" s="184" t="s">
        <v>11392</v>
      </c>
      <c r="J3903" s="184" t="s">
        <v>11392</v>
      </c>
      <c r="K3903" s="184" t="s">
        <v>11391</v>
      </c>
      <c r="L3903" s="8">
        <v>14</v>
      </c>
      <c r="M3903" s="116"/>
      <c r="P390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&lt;tr&gt;&lt;td&gt;64805-0000&lt;/td&gt;&lt;td&gt;Utility protection structure&lt;/td&gt;&lt;td&gt;LPSM&lt;/td&gt;&lt;td&gt;UTILITY PROTECTION STRUCTURE&lt;/td&gt;&lt;td&gt;LPSM&lt;/td&gt;&lt;td&gt;0&lt;/td&gt;&lt;td&gt;3&lt;/td&gt;&lt;td&gt;N&lt;/td&gt;&lt;td&gt; &lt;/td&gt;&lt;td&gt;&lt;/td&gt;&lt;/tr&gt;</v>
      </c>
      <c r="Q3903" s="106" t="str">
        <f>IF(PayItems[[#This Row],[Date Added / Modified]]&gt;0,TEXT(PayItems[[#This Row],[Date Added / Modified]],"m/d/yyy"),"")</f>
        <v/>
      </c>
    </row>
    <row r="3904" spans="1:17" x14ac:dyDescent="0.3">
      <c r="A3904" s="6" t="s">
        <v>8346</v>
      </c>
      <c r="B3904" s="6" t="s">
        <v>8347</v>
      </c>
      <c r="C3904" s="6" t="s">
        <v>110</v>
      </c>
      <c r="D3904" s="6" t="s">
        <v>8348</v>
      </c>
      <c r="E3904" s="8" t="s">
        <v>63</v>
      </c>
      <c r="F3904" s="8">
        <v>0</v>
      </c>
      <c r="G3904" s="8">
        <v>3</v>
      </c>
      <c r="H3904" s="6" t="s">
        <v>344</v>
      </c>
      <c r="I3904" s="184" t="s">
        <v>11392</v>
      </c>
      <c r="J3904" s="184" t="s">
        <v>11392</v>
      </c>
      <c r="K3904" s="184" t="s">
        <v>11391</v>
      </c>
      <c r="L3904" s="8">
        <v>14</v>
      </c>
      <c r="M3904" s="116"/>
      <c r="P390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&lt;tr&gt;&lt;td&gt;64810-1000&lt;/td&gt;&lt;td&gt;Pipeline, natural gas 50mm&lt;/td&gt;&lt;td&gt;m&lt;/td&gt;&lt;td&gt;PIPELINE, NATURAL GAS 2-INCH&lt;/td&gt;&lt;td&gt;LNFT&lt;/td&gt;&lt;td&gt;0&lt;/td&gt;&lt;td&gt;3&lt;/td&gt;&lt;td&gt;N&lt;/td&gt;&lt;td&gt; &lt;/td&gt;&lt;td&gt;&lt;/td&gt;&lt;/tr&gt;</v>
      </c>
      <c r="Q3904" s="106" t="str">
        <f>IF(PayItems[[#This Row],[Date Added / Modified]]&gt;0,TEXT(PayItems[[#This Row],[Date Added / Modified]],"m/d/yyy"),"")</f>
        <v/>
      </c>
    </row>
    <row r="3905" spans="1:17" s="108" customFormat="1" x14ac:dyDescent="0.3">
      <c r="A3905" s="6" t="s">
        <v>8349</v>
      </c>
      <c r="B3905" s="6" t="s">
        <v>8350</v>
      </c>
      <c r="C3905" s="6" t="s">
        <v>6</v>
      </c>
      <c r="D3905" s="6" t="s">
        <v>8351</v>
      </c>
      <c r="E3905" s="8" t="s">
        <v>59</v>
      </c>
      <c r="F3905" s="8">
        <v>0</v>
      </c>
      <c r="G3905" s="8">
        <v>3</v>
      </c>
      <c r="H3905" s="6" t="s">
        <v>344</v>
      </c>
      <c r="I3905" s="184" t="s">
        <v>11392</v>
      </c>
      <c r="J3905" s="184" t="s">
        <v>11392</v>
      </c>
      <c r="K3905" s="184" t="s">
        <v>11391</v>
      </c>
      <c r="L3905" s="8">
        <v>14</v>
      </c>
      <c r="M3905" s="116"/>
      <c r="N3905" s="6"/>
      <c r="O3905" s="6"/>
      <c r="P390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&lt;tr&gt;&lt;td&gt;64811-1000&lt;/td&gt;&lt;td&gt;Valve, adjust gas&lt;/td&gt;&lt;td&gt;Each&lt;/td&gt;&lt;td&gt;VALVE, ADJUST GAS&lt;/td&gt;&lt;td&gt;EACH&lt;/td&gt;&lt;td&gt;0&lt;/td&gt;&lt;td&gt;3&lt;/td&gt;&lt;td&gt;N&lt;/td&gt;&lt;td&gt; &lt;/td&gt;&lt;td&gt;&lt;/td&gt;&lt;/tr&gt;</v>
      </c>
      <c r="Q3905" s="106" t="str">
        <f>IF(PayItems[[#This Row],[Date Added / Modified]]&gt;0,TEXT(PayItems[[#This Row],[Date Added / Modified]],"m/d/yyy"),"")</f>
        <v/>
      </c>
    </row>
    <row r="3906" spans="1:17" x14ac:dyDescent="0.3">
      <c r="A3906" s="6" t="s">
        <v>8352</v>
      </c>
      <c r="B3906" s="6" t="s">
        <v>8353</v>
      </c>
      <c r="C3906" s="6" t="s">
        <v>85</v>
      </c>
      <c r="D3906" s="6" t="s">
        <v>8354</v>
      </c>
      <c r="E3906" s="8" t="s">
        <v>85</v>
      </c>
      <c r="F3906" s="8">
        <v>0</v>
      </c>
      <c r="G3906" s="8">
        <v>3</v>
      </c>
      <c r="H3906" s="6" t="s">
        <v>344</v>
      </c>
      <c r="I3906" s="184" t="s">
        <v>11392</v>
      </c>
      <c r="J3906" s="184" t="s">
        <v>11392</v>
      </c>
      <c r="K3906" s="184" t="s">
        <v>11391</v>
      </c>
      <c r="L3906" s="8">
        <v>14</v>
      </c>
      <c r="M3906" s="116"/>
      <c r="P390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&lt;tr&gt;&lt;td&gt;64820-0100&lt;/td&gt;&lt;td&gt;Remove and rest propane tank&lt;/td&gt;&lt;td&gt;LPSM&lt;/td&gt;&lt;td&gt;REMOVE AND RESET PROPANE TANK&lt;/td&gt;&lt;td&gt;LPSM&lt;/td&gt;&lt;td&gt;0&lt;/td&gt;&lt;td&gt;3&lt;/td&gt;&lt;td&gt;N&lt;/td&gt;&lt;td&gt; &lt;/td&gt;&lt;td&gt;&lt;/td&gt;&lt;/tr&gt;</v>
      </c>
      <c r="Q3906" s="106" t="str">
        <f>IF(PayItems[[#This Row],[Date Added / Modified]]&gt;0,TEXT(PayItems[[#This Row],[Date Added / Modified]],"m/d/yyy"),"")</f>
        <v/>
      </c>
    </row>
    <row r="3907" spans="1:17" x14ac:dyDescent="0.3">
      <c r="A3907" s="106" t="s">
        <v>11342</v>
      </c>
      <c r="B3907" s="106" t="s">
        <v>11343</v>
      </c>
      <c r="C3907" s="106" t="s">
        <v>5209</v>
      </c>
      <c r="D3907" s="106" t="s">
        <v>11344</v>
      </c>
      <c r="E3907" s="45" t="s">
        <v>5209</v>
      </c>
      <c r="F3907" s="45">
        <v>0</v>
      </c>
      <c r="G3907" s="45">
        <v>3</v>
      </c>
      <c r="H3907" s="106" t="s">
        <v>344</v>
      </c>
      <c r="I3907" s="184" t="s">
        <v>11392</v>
      </c>
      <c r="J3907" s="184" t="s">
        <v>11391</v>
      </c>
      <c r="K3907" s="184" t="s">
        <v>11391</v>
      </c>
      <c r="L3907" s="45">
        <v>14</v>
      </c>
      <c r="M3907" s="116">
        <v>44417</v>
      </c>
      <c r="N3907" s="106" t="s">
        <v>9962</v>
      </c>
      <c r="O3907" s="106"/>
      <c r="P390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&lt;tr&gt;&lt;td&gt;64901-1000&lt;/td&gt;&lt;td&gt;Hazardous material mitigation&lt;/td&gt;&lt;td&gt;CTSM&lt;/td&gt;&lt;td&gt;HAZARDOUS MATERIAL MITIGATION&lt;/td&gt;&lt;td&gt;CTSM&lt;/td&gt;&lt;td&gt;0&lt;/td&gt;&lt;td&gt;3&lt;/td&gt;&lt;td&gt;N&lt;/td&gt;&lt;td&gt;8/9/2021&lt;/td&gt;&lt;td&gt;&lt;/td&gt;&lt;/tr&gt;</v>
      </c>
      <c r="Q3907" s="176" t="str">
        <f>IF(PayItems[[#This Row],[Date Added / Modified]]&gt;0,TEXT(PayItems[[#This Row],[Date Added / Modified]],"m/d/yyy"),"")</f>
        <v>8/9/2021</v>
      </c>
    </row>
    <row r="3908" spans="1:17" x14ac:dyDescent="0.3">
      <c r="A3908" s="106" t="s">
        <v>11414</v>
      </c>
      <c r="B3908" s="106" t="s">
        <v>11415</v>
      </c>
      <c r="C3908" s="106" t="s">
        <v>85</v>
      </c>
      <c r="D3908" s="106" t="s">
        <v>11416</v>
      </c>
      <c r="E3908" s="45" t="s">
        <v>85</v>
      </c>
      <c r="F3908" s="45">
        <v>0</v>
      </c>
      <c r="G3908" s="45">
        <v>3</v>
      </c>
      <c r="H3908" s="106" t="s">
        <v>344</v>
      </c>
      <c r="I3908" s="185" t="s">
        <v>11392</v>
      </c>
      <c r="J3908" s="185" t="s">
        <v>11392</v>
      </c>
      <c r="K3908" s="185" t="s">
        <v>11391</v>
      </c>
      <c r="L3908" s="45">
        <v>14</v>
      </c>
      <c r="M3908" s="116">
        <v>45187</v>
      </c>
      <c r="N3908" s="106" t="s">
        <v>9977</v>
      </c>
      <c r="O3908" s="106"/>
      <c r="P3908" s="117"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&lt;tr&gt;&lt;td&gt;64905-0000&lt;/td&gt;&lt;td&gt;Asbestos compliance&lt;/td&gt;&lt;td&gt;LPSM&lt;/td&gt;&lt;td&gt;ASBESTOS COMPLIANCE&lt;/td&gt;&lt;td&gt;LPSM&lt;/td&gt;&lt;td&gt;0&lt;/td&gt;&lt;td&gt;3&lt;/td&gt;&lt;td&gt;N&lt;/td&gt;&lt;td&gt;9/18/2023&lt;/td&gt;&lt;td&gt;&lt;/td&gt;&lt;/tr&gt;</v>
      </c>
      <c r="Q3908" s="176" t="str">
        <f>IF(PayItems[[#This Row],[Date Added / Modified]]&gt;0,TEXT(PayItems[[#This Row],[Date Added / Modified]],"m/d/yyy"),"")</f>
        <v>9/18/2023</v>
      </c>
    </row>
    <row r="3909" spans="1:17" x14ac:dyDescent="0.3">
      <c r="A3909" s="6" t="s">
        <v>8355</v>
      </c>
      <c r="B3909" s="6" t="s">
        <v>8356</v>
      </c>
      <c r="C3909" s="6" t="s">
        <v>85</v>
      </c>
      <c r="D3909" s="6" t="s">
        <v>8357</v>
      </c>
      <c r="E3909" s="8" t="s">
        <v>85</v>
      </c>
      <c r="F3909" s="8">
        <v>0</v>
      </c>
      <c r="G3909" s="8">
        <v>3</v>
      </c>
      <c r="H3909" s="6" t="s">
        <v>344</v>
      </c>
      <c r="I3909" s="184" t="s">
        <v>11392</v>
      </c>
      <c r="J3909" s="184" t="s">
        <v>11392</v>
      </c>
      <c r="K3909" s="184" t="s">
        <v>11391</v>
      </c>
      <c r="L3909" s="8">
        <v>14</v>
      </c>
      <c r="M3909" s="116"/>
      <c r="P390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&lt;tr&gt;&lt;td&gt;65001-1000&lt;/td&gt;&lt;td&gt;Construct and maintain diversion&lt;/td&gt;&lt;td&gt;LPSM&lt;/td&gt;&lt;td&gt;CONSTRUCT AND MAINTAIN DIVERSION&lt;/td&gt;&lt;td&gt;LPSM&lt;/td&gt;&lt;td&gt;0&lt;/td&gt;&lt;td&gt;3&lt;/td&gt;&lt;td&gt;N&lt;/td&gt;&lt;td&gt; &lt;/td&gt;&lt;td&gt;&lt;/td&gt;&lt;/tr&gt;</v>
      </c>
      <c r="Q3909" s="106" t="str">
        <f>IF(PayItems[[#This Row],[Date Added / Modified]]&gt;0,TEXT(PayItems[[#This Row],[Date Added / Modified]],"m/d/yyy"),"")</f>
        <v/>
      </c>
    </row>
    <row r="3910" spans="1:17" x14ac:dyDescent="0.3">
      <c r="A3910" s="106" t="s">
        <v>4130</v>
      </c>
      <c r="B3910" s="6" t="s">
        <v>4131</v>
      </c>
      <c r="C3910" s="6" t="s">
        <v>109</v>
      </c>
      <c r="D3910" s="6" t="s">
        <v>4132</v>
      </c>
      <c r="E3910" s="8" t="s">
        <v>62</v>
      </c>
      <c r="F3910" s="8">
        <v>0</v>
      </c>
      <c r="G3910" s="8">
        <v>3</v>
      </c>
      <c r="H3910" s="6" t="s">
        <v>344</v>
      </c>
      <c r="I3910" s="184" t="s">
        <v>11392</v>
      </c>
      <c r="J3910" s="184" t="s">
        <v>11392</v>
      </c>
      <c r="K3910" s="184" t="s">
        <v>11391</v>
      </c>
      <c r="L3910" s="8">
        <v>14</v>
      </c>
      <c r="M3910" s="116"/>
      <c r="P391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&lt;tr&gt;&lt;td&gt;65101-1000&lt;/td&gt;&lt;td&gt;Draped rockfall protection, wire mesh&lt;/td&gt;&lt;td&gt;m2&lt;/td&gt;&lt;td&gt;DRAPED ROCKFALL PROTECTION, WIRE MESH&lt;/td&gt;&lt;td&gt;SQYD&lt;/td&gt;&lt;td&gt;0&lt;/td&gt;&lt;td&gt;3&lt;/td&gt;&lt;td&gt;N&lt;/td&gt;&lt;td&gt; &lt;/td&gt;&lt;td&gt;&lt;/td&gt;&lt;/tr&gt;</v>
      </c>
      <c r="Q3910" s="106" t="str">
        <f>IF(PayItems[[#This Row],[Date Added / Modified]]&gt;0,TEXT(PayItems[[#This Row],[Date Added / Modified]],"m/d/yyy"),"")</f>
        <v/>
      </c>
    </row>
    <row r="3911" spans="1:17" x14ac:dyDescent="0.3">
      <c r="A3911" s="106" t="s">
        <v>4133</v>
      </c>
      <c r="B3911" s="6" t="s">
        <v>4134</v>
      </c>
      <c r="C3911" s="6" t="s">
        <v>109</v>
      </c>
      <c r="D3911" s="6" t="s">
        <v>4135</v>
      </c>
      <c r="E3911" s="8" t="s">
        <v>62</v>
      </c>
      <c r="F3911" s="8">
        <v>0</v>
      </c>
      <c r="G3911" s="8">
        <v>3</v>
      </c>
      <c r="H3911" s="6" t="s">
        <v>344</v>
      </c>
      <c r="I3911" s="184" t="s">
        <v>11392</v>
      </c>
      <c r="J3911" s="184" t="s">
        <v>11392</v>
      </c>
      <c r="K3911" s="184" t="s">
        <v>11391</v>
      </c>
      <c r="L3911" s="8">
        <v>14</v>
      </c>
      <c r="M3911" s="116"/>
      <c r="P391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&lt;tr&gt;&lt;td&gt;65101-2000&lt;/td&gt;&lt;td&gt;Draped rockfall protection, cable net&lt;/td&gt;&lt;td&gt;m2&lt;/td&gt;&lt;td&gt;DRAPED ROCKFALL PROTECTION, CABLE NET&lt;/td&gt;&lt;td&gt;SQYD&lt;/td&gt;&lt;td&gt;0&lt;/td&gt;&lt;td&gt;3&lt;/td&gt;&lt;td&gt;N&lt;/td&gt;&lt;td&gt; &lt;/td&gt;&lt;td&gt;&lt;/td&gt;&lt;/tr&gt;</v>
      </c>
      <c r="Q3911" s="106" t="str">
        <f>IF(PayItems[[#This Row],[Date Added / Modified]]&gt;0,TEXT(PayItems[[#This Row],[Date Added / Modified]],"m/d/yyy"),"")</f>
        <v/>
      </c>
    </row>
    <row r="3912" spans="1:17" x14ac:dyDescent="0.3">
      <c r="A3912" s="6" t="s">
        <v>4136</v>
      </c>
      <c r="B3912" s="6" t="s">
        <v>77</v>
      </c>
      <c r="C3912" s="6" t="s">
        <v>110</v>
      </c>
      <c r="D3912" s="6" t="s">
        <v>4137</v>
      </c>
      <c r="E3912" s="8" t="s">
        <v>63</v>
      </c>
      <c r="F3912" s="8">
        <v>0</v>
      </c>
      <c r="G3912" s="8">
        <v>3</v>
      </c>
      <c r="H3912" s="6" t="s">
        <v>344</v>
      </c>
      <c r="I3912" s="184" t="s">
        <v>11392</v>
      </c>
      <c r="J3912" s="184" t="s">
        <v>11392</v>
      </c>
      <c r="K3912" s="184" t="s">
        <v>11391</v>
      </c>
      <c r="L3912" s="8">
        <v>14</v>
      </c>
      <c r="M3912" s="116">
        <v>43171</v>
      </c>
      <c r="N3912" s="106" t="s">
        <v>11400</v>
      </c>
      <c r="O3912" s="106" t="s">
        <v>11401</v>
      </c>
      <c r="P391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&lt;tr&gt;&lt;td&gt;65102-0000&lt;/td&gt;&lt;td&gt;Rockfall protection fence&lt;/td&gt;&lt;td&gt;m&lt;/td&gt;&lt;td&gt;ROCKFALL PROTECTION FENCE&lt;/td&gt;&lt;td&gt;LNFT&lt;/td&gt;&lt;td&gt;0&lt;/td&gt;&lt;td&gt;3&lt;/td&gt;&lt;td&gt;N&lt;/td&gt;&lt;td&gt;3/12/2018&lt;/td&gt;&lt;td&gt;FLH GEOTECH - Do NOT Use&lt;/td&gt;&lt;/tr&gt;</v>
      </c>
      <c r="Q3912" s="106" t="str">
        <f>IF(PayItems[[#This Row],[Date Added / Modified]]&gt;0,TEXT(PayItems[[#This Row],[Date Added / Modified]],"m/d/yyy"),"")</f>
        <v>3/12/2018</v>
      </c>
    </row>
    <row r="3913" spans="1:17" x14ac:dyDescent="0.3">
      <c r="A3913" s="6" t="s">
        <v>4138</v>
      </c>
      <c r="B3913" s="106" t="s">
        <v>29</v>
      </c>
      <c r="C3913" s="6" t="s">
        <v>110</v>
      </c>
      <c r="D3913" s="6" t="s">
        <v>4139</v>
      </c>
      <c r="E3913" s="8" t="s">
        <v>63</v>
      </c>
      <c r="F3913" s="8">
        <v>0</v>
      </c>
      <c r="G3913" s="8">
        <v>3</v>
      </c>
      <c r="H3913" s="6" t="s">
        <v>344</v>
      </c>
      <c r="I3913" s="184" t="s">
        <v>11392</v>
      </c>
      <c r="J3913" s="184" t="s">
        <v>11392</v>
      </c>
      <c r="K3913" s="184" t="s">
        <v>11391</v>
      </c>
      <c r="L3913" s="8">
        <v>14</v>
      </c>
      <c r="M3913" s="116">
        <v>43171</v>
      </c>
      <c r="N3913" s="106" t="s">
        <v>11400</v>
      </c>
      <c r="O3913" s="106" t="s">
        <v>11401</v>
      </c>
      <c r="P391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&lt;tr&gt;&lt;td&gt;65103-0000&lt;/td&gt;&lt;td&gt;Temporary roadway protection&lt;/td&gt;&lt;td&gt;m&lt;/td&gt;&lt;td&gt;TEMPORARY ROADWAY PROTECTION&lt;/td&gt;&lt;td&gt;LNFT&lt;/td&gt;&lt;td&gt;0&lt;/td&gt;&lt;td&gt;3&lt;/td&gt;&lt;td&gt;N&lt;/td&gt;&lt;td&gt;3/12/2018&lt;/td&gt;&lt;td&gt;FLH GEOTECH - Do NOT Use&lt;/td&gt;&lt;/tr&gt;</v>
      </c>
      <c r="Q3913" s="106" t="str">
        <f>IF(PayItems[[#This Row],[Date Added / Modified]]&gt;0,TEXT(PayItems[[#This Row],[Date Added / Modified]],"m/d/yyy"),"")</f>
        <v>3/12/2018</v>
      </c>
    </row>
    <row r="3914" spans="1:17" x14ac:dyDescent="0.3">
      <c r="A3914" s="6" t="s">
        <v>4140</v>
      </c>
      <c r="B3914" s="6" t="s">
        <v>77</v>
      </c>
      <c r="C3914" s="6" t="s">
        <v>109</v>
      </c>
      <c r="D3914" s="6" t="s">
        <v>4137</v>
      </c>
      <c r="E3914" s="8" t="s">
        <v>62</v>
      </c>
      <c r="F3914" s="8">
        <v>0</v>
      </c>
      <c r="G3914" s="8">
        <v>3</v>
      </c>
      <c r="H3914" s="6" t="s">
        <v>344</v>
      </c>
      <c r="I3914" s="184" t="s">
        <v>11392</v>
      </c>
      <c r="J3914" s="184" t="s">
        <v>11392</v>
      </c>
      <c r="K3914" s="184" t="s">
        <v>11391</v>
      </c>
      <c r="L3914" s="8">
        <v>14</v>
      </c>
      <c r="M3914" s="116">
        <v>43171</v>
      </c>
      <c r="N3914" s="106" t="s">
        <v>11400</v>
      </c>
      <c r="O3914" s="106" t="s">
        <v>11401</v>
      </c>
      <c r="P391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&lt;tr&gt;&lt;td&gt;65104-0000&lt;/td&gt;&lt;td&gt;Rockfall protection fence&lt;/td&gt;&lt;td&gt;m2&lt;/td&gt;&lt;td&gt;ROCKFALL PROTECTION FENCE&lt;/td&gt;&lt;td&gt;SQYD&lt;/td&gt;&lt;td&gt;0&lt;/td&gt;&lt;td&gt;3&lt;/td&gt;&lt;td&gt;N&lt;/td&gt;&lt;td&gt;3/12/2018&lt;/td&gt;&lt;td&gt;FLH GEOTECH - Do NOT Use&lt;/td&gt;&lt;/tr&gt;</v>
      </c>
      <c r="Q3914" s="106" t="str">
        <f>IF(PayItems[[#This Row],[Date Added / Modified]]&gt;0,TEXT(PayItems[[#This Row],[Date Added / Modified]],"m/d/yyy"),"")</f>
        <v>3/12/2018</v>
      </c>
    </row>
    <row r="3915" spans="1:17" x14ac:dyDescent="0.3">
      <c r="A3915" s="6" t="s">
        <v>4141</v>
      </c>
      <c r="B3915" s="6" t="s">
        <v>176</v>
      </c>
      <c r="C3915" s="6" t="s">
        <v>85</v>
      </c>
      <c r="D3915" s="6" t="s">
        <v>4142</v>
      </c>
      <c r="E3915" s="8" t="s">
        <v>85</v>
      </c>
      <c r="F3915" s="8">
        <v>0</v>
      </c>
      <c r="G3915" s="8">
        <v>3</v>
      </c>
      <c r="H3915" s="6" t="s">
        <v>344</v>
      </c>
      <c r="I3915" s="184" t="s">
        <v>11392</v>
      </c>
      <c r="J3915" s="184" t="s">
        <v>11392</v>
      </c>
      <c r="K3915" s="184" t="s">
        <v>11391</v>
      </c>
      <c r="L3915" s="8">
        <v>14</v>
      </c>
      <c r="M3915" s="116">
        <v>43171</v>
      </c>
      <c r="N3915" s="106" t="s">
        <v>11400</v>
      </c>
      <c r="O3915" s="106" t="s">
        <v>11401</v>
      </c>
      <c r="P391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&lt;tr&gt;&lt;td&gt;65105-0000&lt;/td&gt;&lt;td&gt;Temporary rockfall protection&lt;/td&gt;&lt;td&gt;LPSM&lt;/td&gt;&lt;td&gt;TEMPORARY ROCKFALL PROTECTION&lt;/td&gt;&lt;td&gt;LPSM&lt;/td&gt;&lt;td&gt;0&lt;/td&gt;&lt;td&gt;3&lt;/td&gt;&lt;td&gt;N&lt;/td&gt;&lt;td&gt;3/12/2018&lt;/td&gt;&lt;td&gt;FLH GEOTECH - Do NOT Use&lt;/td&gt;&lt;/tr&gt;</v>
      </c>
      <c r="Q3915" s="106" t="str">
        <f>IF(PayItems[[#This Row],[Date Added / Modified]]&gt;0,TEXT(PayItems[[#This Row],[Date Added / Modified]],"m/d/yyy"),"")</f>
        <v>3/12/2018</v>
      </c>
    </row>
    <row r="3916" spans="1:17" x14ac:dyDescent="0.3">
      <c r="A3916" s="106" t="s">
        <v>4143</v>
      </c>
      <c r="B3916" s="6" t="s">
        <v>4144</v>
      </c>
      <c r="C3916" s="6" t="s">
        <v>6</v>
      </c>
      <c r="D3916" s="6" t="s">
        <v>4145</v>
      </c>
      <c r="E3916" s="8" t="s">
        <v>59</v>
      </c>
      <c r="F3916" s="8">
        <v>0</v>
      </c>
      <c r="G3916" s="8">
        <v>3</v>
      </c>
      <c r="H3916" s="6" t="s">
        <v>344</v>
      </c>
      <c r="I3916" s="184" t="s">
        <v>11392</v>
      </c>
      <c r="J3916" s="184" t="s">
        <v>11392</v>
      </c>
      <c r="K3916" s="184" t="s">
        <v>11391</v>
      </c>
      <c r="L3916" s="8">
        <v>14</v>
      </c>
      <c r="M3916" s="116">
        <v>43171</v>
      </c>
      <c r="N3916" s="106" t="s">
        <v>11400</v>
      </c>
      <c r="O3916" s="106" t="s">
        <v>10980</v>
      </c>
      <c r="P391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&lt;tr&gt;&lt;td&gt;65106-1000&lt;/td&gt;&lt;td&gt;Rockfall protection, pin&lt;/td&gt;&lt;td&gt;Each&lt;/td&gt;&lt;td&gt;ROCKFALL PROTECTION, PIN&lt;/td&gt;&lt;td&gt;EACH&lt;/td&gt;&lt;td&gt;0&lt;/td&gt;&lt;td&gt;3&lt;/td&gt;&lt;td&gt;N&lt;/td&gt;&lt;td&gt;3/12/2018&lt;/td&gt;&lt;td&gt;FLH GEOTECH&lt;/td&gt;&lt;/tr&gt;</v>
      </c>
      <c r="Q3916" s="106" t="str">
        <f>IF(PayItems[[#This Row],[Date Added / Modified]]&gt;0,TEXT(PayItems[[#This Row],[Date Added / Modified]],"m/d/yyy"),"")</f>
        <v>3/12/2018</v>
      </c>
    </row>
    <row r="3917" spans="1:17" x14ac:dyDescent="0.3">
      <c r="A3917" s="106" t="s">
        <v>10974</v>
      </c>
      <c r="B3917" s="106" t="s">
        <v>10976</v>
      </c>
      <c r="C3917" s="88" t="s">
        <v>85</v>
      </c>
      <c r="D3917" s="106" t="s">
        <v>10978</v>
      </c>
      <c r="E3917" s="88" t="s">
        <v>85</v>
      </c>
      <c r="F3917" s="104">
        <v>0</v>
      </c>
      <c r="G3917" s="104">
        <v>3</v>
      </c>
      <c r="H3917" s="88" t="s">
        <v>344</v>
      </c>
      <c r="I3917" s="184" t="s">
        <v>11392</v>
      </c>
      <c r="J3917" s="184" t="s">
        <v>11392</v>
      </c>
      <c r="K3917" s="184" t="s">
        <v>11391</v>
      </c>
      <c r="L3917" s="104">
        <v>14</v>
      </c>
      <c r="M3917" s="116">
        <v>43171</v>
      </c>
      <c r="N3917" s="106" t="s">
        <v>11400</v>
      </c>
      <c r="O3917" s="106" t="s">
        <v>10980</v>
      </c>
      <c r="P3917"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&lt;tr&gt;&lt;td&gt;65120-1000&lt;/td&gt;&lt;td&gt;Repair draped rockfall protection, wire mesh&lt;/td&gt;&lt;td&gt;LPSM&lt;/td&gt;&lt;td&gt;REPAIR DRAPED ROCKFALL PROTECTION, WIRE MESH&lt;/td&gt;&lt;td&gt;LPSM&lt;/td&gt;&lt;td&gt;0&lt;/td&gt;&lt;td&gt;3&lt;/td&gt;&lt;td&gt;N&lt;/td&gt;&lt;td&gt;3/12/2018&lt;/td&gt;&lt;td&gt;FLH GEOTECH&lt;/td&gt;&lt;/tr&gt;</v>
      </c>
      <c r="Q3917" s="106" t="str">
        <f>IF(PayItems[[#This Row],[Date Added / Modified]]&gt;0,TEXT(PayItems[[#This Row],[Date Added / Modified]],"m/d/yyy"),"")</f>
        <v>3/12/2018</v>
      </c>
    </row>
    <row r="3918" spans="1:17" x14ac:dyDescent="0.3">
      <c r="A3918" s="106" t="s">
        <v>10975</v>
      </c>
      <c r="B3918" s="106" t="s">
        <v>10977</v>
      </c>
      <c r="C3918" s="88" t="s">
        <v>85</v>
      </c>
      <c r="D3918" s="106" t="s">
        <v>10979</v>
      </c>
      <c r="E3918" s="88" t="s">
        <v>85</v>
      </c>
      <c r="F3918" s="104">
        <v>0</v>
      </c>
      <c r="G3918" s="104">
        <v>3</v>
      </c>
      <c r="H3918" s="88" t="s">
        <v>344</v>
      </c>
      <c r="I3918" s="184" t="s">
        <v>11392</v>
      </c>
      <c r="J3918" s="184" t="s">
        <v>11392</v>
      </c>
      <c r="K3918" s="184" t="s">
        <v>11391</v>
      </c>
      <c r="L3918" s="104">
        <v>14</v>
      </c>
      <c r="M3918" s="116">
        <v>43171</v>
      </c>
      <c r="N3918" s="106" t="s">
        <v>11400</v>
      </c>
      <c r="O3918" s="106" t="s">
        <v>10980</v>
      </c>
      <c r="P391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&lt;tr&gt;&lt;td&gt;65120-2000&lt;/td&gt;&lt;td&gt;Repair draped rockfall protection, cable net&lt;/td&gt;&lt;td&gt;LPSM&lt;/td&gt;&lt;td&gt;REPAIR DRAPED ROCKFALL PROTECTION, CABLE NET&lt;/td&gt;&lt;td&gt;LPSM&lt;/td&gt;&lt;td&gt;0&lt;/td&gt;&lt;td&gt;3&lt;/td&gt;&lt;td&gt;N&lt;/td&gt;&lt;td&gt;3/12/2018&lt;/td&gt;&lt;td&gt;FLH GEOTECH&lt;/td&gt;&lt;/tr&gt;</v>
      </c>
      <c r="Q3918" s="106" t="str">
        <f>IF(PayItems[[#This Row],[Date Added / Modified]]&gt;0,TEXT(PayItems[[#This Row],[Date Added / Modified]],"m/d/yyy"),"")</f>
        <v>3/12/2018</v>
      </c>
    </row>
    <row r="3919" spans="1:17" x14ac:dyDescent="0.3">
      <c r="A3919" s="6" t="s">
        <v>8358</v>
      </c>
      <c r="B3919" s="6" t="s">
        <v>8359</v>
      </c>
      <c r="C3919" s="6" t="s">
        <v>110</v>
      </c>
      <c r="D3919" s="6" t="s">
        <v>8360</v>
      </c>
      <c r="E3919" s="8" t="s">
        <v>63</v>
      </c>
      <c r="F3919" s="8">
        <v>0</v>
      </c>
      <c r="G3919" s="8">
        <v>3</v>
      </c>
      <c r="H3919" s="6" t="s">
        <v>344</v>
      </c>
      <c r="I3919" s="184" t="s">
        <v>11392</v>
      </c>
      <c r="J3919" s="184" t="s">
        <v>11392</v>
      </c>
      <c r="K3919" s="184" t="s">
        <v>11391</v>
      </c>
      <c r="L3919" s="8">
        <v>14</v>
      </c>
      <c r="M3919" s="116"/>
      <c r="N3919" s="179"/>
      <c r="P391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&lt;tr&gt;&lt;td&gt;65201-3000&lt;/td&gt;&lt;td&gt;Remove existing rails and ties&lt;/td&gt;&lt;td&gt;m&lt;/td&gt;&lt;td&gt;REMOVE EXISTING RAILS AND TIES&lt;/td&gt;&lt;td&gt;LNFT&lt;/td&gt;&lt;td&gt;0&lt;/td&gt;&lt;td&gt;3&lt;/td&gt;&lt;td&gt;N&lt;/td&gt;&lt;td&gt; &lt;/td&gt;&lt;td&gt;&lt;/td&gt;&lt;/tr&gt;</v>
      </c>
      <c r="Q3919" s="106" t="str">
        <f>IF(PayItems[[#This Row],[Date Added / Modified]]&gt;0,TEXT(PayItems[[#This Row],[Date Added / Modified]],"m/d/yyy"),"")</f>
        <v/>
      </c>
    </row>
    <row r="3920" spans="1:17" x14ac:dyDescent="0.3">
      <c r="A3920" s="6" t="s">
        <v>8361</v>
      </c>
      <c r="B3920" s="6" t="s">
        <v>8362</v>
      </c>
      <c r="C3920" s="6" t="s">
        <v>113</v>
      </c>
      <c r="D3920" s="6" t="s">
        <v>8363</v>
      </c>
      <c r="E3920" s="8" t="s">
        <v>65</v>
      </c>
      <c r="F3920" s="8">
        <v>0</v>
      </c>
      <c r="G3920" s="8">
        <v>3</v>
      </c>
      <c r="H3920" s="6" t="s">
        <v>344</v>
      </c>
      <c r="I3920" s="184" t="s">
        <v>11392</v>
      </c>
      <c r="J3920" s="184" t="s">
        <v>11392</v>
      </c>
      <c r="K3920" s="184" t="s">
        <v>11391</v>
      </c>
      <c r="L3920" s="8">
        <v>14</v>
      </c>
      <c r="M3920" s="116"/>
      <c r="N3920" s="179"/>
      <c r="P392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&lt;tr&gt;&lt;td&gt;65202-3000&lt;/td&gt;&lt;td&gt;Remove existing railroad ballast and sub ballast&lt;/td&gt;&lt;td&gt;m3&lt;/td&gt;&lt;td&gt;REMOVE EXISTING RAILROAD BALLAST AND SUB BALLAST&lt;/td&gt;&lt;td&gt;CUYD&lt;/td&gt;&lt;td&gt;0&lt;/td&gt;&lt;td&gt;3&lt;/td&gt;&lt;td&gt;N&lt;/td&gt;&lt;td&gt; &lt;/td&gt;&lt;td&gt;&lt;/td&gt;&lt;/tr&gt;</v>
      </c>
      <c r="Q3920" s="106" t="str">
        <f>IF(PayItems[[#This Row],[Date Added / Modified]]&gt;0,TEXT(PayItems[[#This Row],[Date Added / Modified]],"m/d/yyy"),"")</f>
        <v/>
      </c>
    </row>
    <row r="3921" spans="1:17" x14ac:dyDescent="0.3">
      <c r="A3921" s="6" t="s">
        <v>8364</v>
      </c>
      <c r="B3921" s="6" t="s">
        <v>8365</v>
      </c>
      <c r="C3921" s="6" t="s">
        <v>113</v>
      </c>
      <c r="D3921" s="6" t="s">
        <v>8366</v>
      </c>
      <c r="E3921" s="8" t="s">
        <v>65</v>
      </c>
      <c r="F3921" s="8">
        <v>0</v>
      </c>
      <c r="G3921" s="8">
        <v>3</v>
      </c>
      <c r="H3921" s="6" t="s">
        <v>344</v>
      </c>
      <c r="I3921" s="184" t="s">
        <v>11392</v>
      </c>
      <c r="J3921" s="184" t="s">
        <v>11392</v>
      </c>
      <c r="K3921" s="184" t="s">
        <v>11391</v>
      </c>
      <c r="L3921" s="8">
        <v>14</v>
      </c>
      <c r="M3921" s="116"/>
      <c r="N3921" s="179"/>
      <c r="P392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&lt;tr&gt;&lt;td&gt;65210-1000&lt;/td&gt;&lt;td&gt;Place railroad ballast&lt;/td&gt;&lt;td&gt;m3&lt;/td&gt;&lt;td&gt;PLACE RAILROAD BALLAST&lt;/td&gt;&lt;td&gt;CUYD&lt;/td&gt;&lt;td&gt;0&lt;/td&gt;&lt;td&gt;3&lt;/td&gt;&lt;td&gt;N&lt;/td&gt;&lt;td&gt; &lt;/td&gt;&lt;td&gt;&lt;/td&gt;&lt;/tr&gt;</v>
      </c>
      <c r="Q3921" s="106" t="str">
        <f>IF(PayItems[[#This Row],[Date Added / Modified]]&gt;0,TEXT(PayItems[[#This Row],[Date Added / Modified]],"m/d/yyy"),"")</f>
        <v/>
      </c>
    </row>
    <row r="3922" spans="1:17" x14ac:dyDescent="0.3">
      <c r="A3922" s="6" t="s">
        <v>8367</v>
      </c>
      <c r="B3922" s="6" t="s">
        <v>8368</v>
      </c>
      <c r="C3922" s="6" t="s">
        <v>113</v>
      </c>
      <c r="D3922" s="6" t="s">
        <v>8369</v>
      </c>
      <c r="E3922" s="8" t="s">
        <v>65</v>
      </c>
      <c r="F3922" s="8">
        <v>0</v>
      </c>
      <c r="G3922" s="8">
        <v>3</v>
      </c>
      <c r="H3922" s="6" t="s">
        <v>344</v>
      </c>
      <c r="I3922" s="184" t="s">
        <v>11392</v>
      </c>
      <c r="J3922" s="184" t="s">
        <v>11392</v>
      </c>
      <c r="K3922" s="184" t="s">
        <v>11391</v>
      </c>
      <c r="L3922" s="8">
        <v>14</v>
      </c>
      <c r="M3922" s="116"/>
      <c r="N3922" s="179"/>
      <c r="P392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&lt;tr&gt;&lt;td&gt;65210-2000&lt;/td&gt;&lt;td&gt;Place railroad sub ballast&lt;/td&gt;&lt;td&gt;m3&lt;/td&gt;&lt;td&gt;PLACE RAILROAD SUB BALLAST&lt;/td&gt;&lt;td&gt;CUYD&lt;/td&gt;&lt;td&gt;0&lt;/td&gt;&lt;td&gt;3&lt;/td&gt;&lt;td&gt;N&lt;/td&gt;&lt;td&gt; &lt;/td&gt;&lt;td&gt;&lt;/td&gt;&lt;/tr&gt;</v>
      </c>
      <c r="Q3922" s="106" t="str">
        <f>IF(PayItems[[#This Row],[Date Added / Modified]]&gt;0,TEXT(PayItems[[#This Row],[Date Added / Modified]],"m/d/yyy"),"")</f>
        <v/>
      </c>
    </row>
    <row r="3923" spans="1:17" x14ac:dyDescent="0.3">
      <c r="A3923" s="6" t="s">
        <v>8370</v>
      </c>
      <c r="B3923" s="6" t="s">
        <v>8371</v>
      </c>
      <c r="C3923" s="6" t="s">
        <v>110</v>
      </c>
      <c r="D3923" s="6" t="s">
        <v>8372</v>
      </c>
      <c r="E3923" s="8" t="s">
        <v>63</v>
      </c>
      <c r="F3923" s="8">
        <v>0</v>
      </c>
      <c r="G3923" s="8">
        <v>3</v>
      </c>
      <c r="H3923" s="6" t="s">
        <v>344</v>
      </c>
      <c r="I3923" s="184" t="s">
        <v>11392</v>
      </c>
      <c r="J3923" s="184" t="s">
        <v>11392</v>
      </c>
      <c r="K3923" s="184" t="s">
        <v>11391</v>
      </c>
      <c r="L3923" s="8">
        <v>14</v>
      </c>
      <c r="M3923" s="116"/>
      <c r="N3923" s="179"/>
      <c r="P392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&lt;tr&gt;&lt;td&gt;65211-3000&lt;/td&gt;&lt;td&gt;Place railroad rails and ties&lt;/td&gt;&lt;td&gt;m&lt;/td&gt;&lt;td&gt;PLACE RAILROAD RAILS AND TIES&lt;/td&gt;&lt;td&gt;LNFT&lt;/td&gt;&lt;td&gt;0&lt;/td&gt;&lt;td&gt;3&lt;/td&gt;&lt;td&gt;N&lt;/td&gt;&lt;td&gt; &lt;/td&gt;&lt;td&gt;&lt;/td&gt;&lt;/tr&gt;</v>
      </c>
      <c r="Q3923" s="106" t="str">
        <f>IF(PayItems[[#This Row],[Date Added / Modified]]&gt;0,TEXT(PayItems[[#This Row],[Date Added / Modified]],"m/d/yyy"),"")</f>
        <v/>
      </c>
    </row>
    <row r="3924" spans="1:17" x14ac:dyDescent="0.3">
      <c r="A3924" s="106" t="s">
        <v>10837</v>
      </c>
      <c r="B3924" s="106" t="s">
        <v>10838</v>
      </c>
      <c r="C3924" s="106" t="s">
        <v>109</v>
      </c>
      <c r="D3924" s="106" t="s">
        <v>10842</v>
      </c>
      <c r="E3924" s="45" t="s">
        <v>62</v>
      </c>
      <c r="F3924" s="45">
        <v>0</v>
      </c>
      <c r="G3924" s="45">
        <v>3</v>
      </c>
      <c r="H3924" s="106" t="s">
        <v>344</v>
      </c>
      <c r="I3924" s="184" t="s">
        <v>11392</v>
      </c>
      <c r="J3924" s="184" t="s">
        <v>11392</v>
      </c>
      <c r="K3924" s="184" t="s">
        <v>11391</v>
      </c>
      <c r="L3924" s="45">
        <v>14</v>
      </c>
      <c r="M3924" s="116">
        <v>42583</v>
      </c>
      <c r="N3924" s="106" t="s">
        <v>9977</v>
      </c>
      <c r="O3924" s="106"/>
      <c r="P392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&lt;tr&gt;&lt;td&gt;65212-1000&lt;/td&gt;&lt;td&gt;Place railroad precast concrete railroad crossing panel&lt;/td&gt;&lt;td&gt;m2&lt;/td&gt;&lt;td&gt;PLACE RAILROAD PRECAST CONCRETE RAILROAD CROSSING PANEL&lt;/td&gt;&lt;td&gt;SQYD&lt;/td&gt;&lt;td&gt;0&lt;/td&gt;&lt;td&gt;3&lt;/td&gt;&lt;td&gt;N&lt;/td&gt;&lt;td&gt;8/1/2016&lt;/td&gt;&lt;td&gt;&lt;/td&gt;&lt;/tr&gt;</v>
      </c>
      <c r="Q3924" s="106" t="str">
        <f>IF(PayItems[[#This Row],[Date Added / Modified]]&gt;0,TEXT(PayItems[[#This Row],[Date Added / Modified]],"m/d/yyy"),"")</f>
        <v>8/1/2016</v>
      </c>
    </row>
    <row r="3925" spans="1:17" x14ac:dyDescent="0.3">
      <c r="A3925" s="6" t="s">
        <v>8373</v>
      </c>
      <c r="B3925" s="6" t="s">
        <v>8374</v>
      </c>
      <c r="C3925" s="6" t="s">
        <v>110</v>
      </c>
      <c r="D3925" s="6" t="s">
        <v>8375</v>
      </c>
      <c r="E3925" s="8" t="s">
        <v>63</v>
      </c>
      <c r="F3925" s="8">
        <v>0</v>
      </c>
      <c r="G3925" s="8">
        <v>3</v>
      </c>
      <c r="H3925" s="6" t="s">
        <v>344</v>
      </c>
      <c r="I3925" s="184" t="s">
        <v>11392</v>
      </c>
      <c r="J3925" s="184" t="s">
        <v>11392</v>
      </c>
      <c r="K3925" s="184" t="s">
        <v>11391</v>
      </c>
      <c r="L3925" s="8">
        <v>14</v>
      </c>
      <c r="M3925" s="116"/>
      <c r="N3925" s="179"/>
      <c r="P392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&lt;tr&gt;&lt;td&gt;65215-3000&lt;/td&gt;&lt;td&gt;Reset railroad rails and ties&lt;/td&gt;&lt;td&gt;m&lt;/td&gt;&lt;td&gt;RESET RAILROAD RAILS AND TIES&lt;/td&gt;&lt;td&gt;LNFT&lt;/td&gt;&lt;td&gt;0&lt;/td&gt;&lt;td&gt;3&lt;/td&gt;&lt;td&gt;N&lt;/td&gt;&lt;td&gt; &lt;/td&gt;&lt;td&gt;&lt;/td&gt;&lt;/tr&gt;</v>
      </c>
      <c r="Q3925" s="106" t="str">
        <f>IF(PayItems[[#This Row],[Date Added / Modified]]&gt;0,TEXT(PayItems[[#This Row],[Date Added / Modified]],"m/d/yyy"),"")</f>
        <v/>
      </c>
    </row>
    <row r="3926" spans="1:17" x14ac:dyDescent="0.3">
      <c r="A3926" s="6" t="s">
        <v>8376</v>
      </c>
      <c r="B3926" s="6" t="s">
        <v>8377</v>
      </c>
      <c r="C3926" s="6" t="s">
        <v>113</v>
      </c>
      <c r="D3926" s="6" t="s">
        <v>8378</v>
      </c>
      <c r="E3926" s="8" t="s">
        <v>65</v>
      </c>
      <c r="F3926" s="8">
        <v>0</v>
      </c>
      <c r="G3926" s="8">
        <v>3</v>
      </c>
      <c r="H3926" s="6" t="s">
        <v>344</v>
      </c>
      <c r="I3926" s="184" t="s">
        <v>11392</v>
      </c>
      <c r="J3926" s="184" t="s">
        <v>11392</v>
      </c>
      <c r="K3926" s="184" t="s">
        <v>11391</v>
      </c>
      <c r="L3926" s="8">
        <v>14</v>
      </c>
      <c r="M3926" s="116"/>
      <c r="N3926" s="179"/>
      <c r="P392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&lt;tr&gt;&lt;td&gt;65216-1000&lt;/td&gt;&lt;td&gt;Remove and reset railroad ballast and sub ballast&lt;/td&gt;&lt;td&gt;m3&lt;/td&gt;&lt;td&gt;REMOVE AND RESET RAILROAD BALLAST AND SUB BALLAST&lt;/td&gt;&lt;td&gt;CUYD&lt;/td&gt;&lt;td&gt;0&lt;/td&gt;&lt;td&gt;3&lt;/td&gt;&lt;td&gt;N&lt;/td&gt;&lt;td&gt; &lt;/td&gt;&lt;td&gt;&lt;/td&gt;&lt;/tr&gt;</v>
      </c>
      <c r="Q3926" s="106" t="str">
        <f>IF(PayItems[[#This Row],[Date Added / Modified]]&gt;0,TEXT(PayItems[[#This Row],[Date Added / Modified]],"m/d/yyy"),"")</f>
        <v/>
      </c>
    </row>
    <row r="3927" spans="1:17" x14ac:dyDescent="0.3">
      <c r="A3927" s="6" t="s">
        <v>8379</v>
      </c>
      <c r="B3927" s="6" t="s">
        <v>8380</v>
      </c>
      <c r="C3927" s="6" t="s">
        <v>110</v>
      </c>
      <c r="D3927" s="6" t="s">
        <v>8381</v>
      </c>
      <c r="E3927" s="8" t="s">
        <v>63</v>
      </c>
      <c r="F3927" s="8">
        <v>0</v>
      </c>
      <c r="G3927" s="8">
        <v>3</v>
      </c>
      <c r="H3927" s="6" t="s">
        <v>344</v>
      </c>
      <c r="I3927" s="184" t="s">
        <v>11392</v>
      </c>
      <c r="J3927" s="184" t="s">
        <v>11392</v>
      </c>
      <c r="K3927" s="184" t="s">
        <v>11391</v>
      </c>
      <c r="L3927" s="8">
        <v>14</v>
      </c>
      <c r="M3927" s="116"/>
      <c r="N3927" s="179"/>
      <c r="P392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&lt;tr&gt;&lt;td&gt;65220-1000&lt;/td&gt;&lt;td&gt;Place bridge timbers, guardrails, and approach ties&lt;/td&gt;&lt;td&gt;m&lt;/td&gt;&lt;td&gt;PLACE BRIDGE TIMBERS, GUARDRAILS, AND APPROACH TIES&lt;/td&gt;&lt;td&gt;LNFT&lt;/td&gt;&lt;td&gt;0&lt;/td&gt;&lt;td&gt;3&lt;/td&gt;&lt;td&gt;N&lt;/td&gt;&lt;td&gt; &lt;/td&gt;&lt;td&gt;&lt;/td&gt;&lt;/tr&gt;</v>
      </c>
      <c r="Q3927" s="106" t="str">
        <f>IF(PayItems[[#This Row],[Date Added / Modified]]&gt;0,TEXT(PayItems[[#This Row],[Date Added / Modified]],"m/d/yyy"),"")</f>
        <v/>
      </c>
    </row>
    <row r="3928" spans="1:17" x14ac:dyDescent="0.3">
      <c r="A3928" s="106" t="s">
        <v>10981</v>
      </c>
      <c r="B3928" s="106" t="s">
        <v>10967</v>
      </c>
      <c r="C3928" s="106" t="s">
        <v>109</v>
      </c>
      <c r="D3928" s="106" t="s">
        <v>10983</v>
      </c>
      <c r="E3928" s="45" t="s">
        <v>62</v>
      </c>
      <c r="F3928" s="104">
        <v>0</v>
      </c>
      <c r="G3928" s="104">
        <v>3</v>
      </c>
      <c r="H3928" s="88" t="s">
        <v>344</v>
      </c>
      <c r="I3928" s="184" t="s">
        <v>11392</v>
      </c>
      <c r="J3928" s="184" t="s">
        <v>11392</v>
      </c>
      <c r="K3928" s="184" t="s">
        <v>11391</v>
      </c>
      <c r="L3928" s="104">
        <v>14</v>
      </c>
      <c r="M3928" s="116">
        <v>43171</v>
      </c>
      <c r="N3928" s="106" t="s">
        <v>11400</v>
      </c>
      <c r="O3928" s="106" t="s">
        <v>10980</v>
      </c>
      <c r="P3928"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&lt;tr&gt;&lt;td&gt;65301-0000&lt;/td&gt;&lt;td&gt;Midslope rockfall attenuator&lt;/td&gt;&lt;td&gt;m2&lt;/td&gt;&lt;td&gt;MIDSLOPE ROCKFALL ATTENUATOR&lt;/td&gt;&lt;td&gt;SQYD&lt;/td&gt;&lt;td&gt;0&lt;/td&gt;&lt;td&gt;3&lt;/td&gt;&lt;td&gt;N&lt;/td&gt;&lt;td&gt;3/12/2018&lt;/td&gt;&lt;td&gt;FLH GEOTECH&lt;/td&gt;&lt;/tr&gt;</v>
      </c>
      <c r="Q3928" s="106" t="str">
        <f>IF(PayItems[[#This Row],[Date Added / Modified]]&gt;0,TEXT(PayItems[[#This Row],[Date Added / Modified]],"m/d/yyy"),"")</f>
        <v>3/12/2018</v>
      </c>
    </row>
    <row r="3929" spans="1:17" x14ac:dyDescent="0.3">
      <c r="A3929" s="106" t="s">
        <v>10982</v>
      </c>
      <c r="B3929" s="106" t="s">
        <v>10968</v>
      </c>
      <c r="C3929" s="106" t="s">
        <v>85</v>
      </c>
      <c r="D3929" s="106" t="s">
        <v>10984</v>
      </c>
      <c r="E3929" s="45" t="s">
        <v>85</v>
      </c>
      <c r="F3929" s="104">
        <v>0</v>
      </c>
      <c r="G3929" s="104">
        <v>3</v>
      </c>
      <c r="H3929" s="88" t="s">
        <v>344</v>
      </c>
      <c r="I3929" s="184" t="s">
        <v>11392</v>
      </c>
      <c r="J3929" s="184" t="s">
        <v>11392</v>
      </c>
      <c r="K3929" s="184" t="s">
        <v>11391</v>
      </c>
      <c r="L3929" s="104">
        <v>14</v>
      </c>
      <c r="M3929" s="116">
        <v>43171</v>
      </c>
      <c r="N3929" s="106" t="s">
        <v>11400</v>
      </c>
      <c r="O3929" s="106" t="s">
        <v>10980</v>
      </c>
      <c r="P3929"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&lt;tr&gt;&lt;td&gt;65305-0000&lt;/td&gt;&lt;td&gt;Repair midslope rockfall attenuator&lt;/td&gt;&lt;td&gt;LPSM&lt;/td&gt;&lt;td&gt;REPAIR MIDSLOPE ROCKFALL ATTENUATOR&lt;/td&gt;&lt;td&gt;LPSM&lt;/td&gt;&lt;td&gt;0&lt;/td&gt;&lt;td&gt;3&lt;/td&gt;&lt;td&gt;N&lt;/td&gt;&lt;td&gt;3/12/2018&lt;/td&gt;&lt;td&gt;FLH GEOTECH&lt;/td&gt;&lt;/tr&gt;</v>
      </c>
      <c r="Q3929" s="106" t="str">
        <f>IF(PayItems[[#This Row],[Date Added / Modified]]&gt;0,TEXT(PayItems[[#This Row],[Date Added / Modified]],"m/d/yyy"),"")</f>
        <v>3/12/2018</v>
      </c>
    </row>
    <row r="3930" spans="1:17" s="88" customFormat="1" x14ac:dyDescent="0.3">
      <c r="A3930" s="106" t="s">
        <v>10986</v>
      </c>
      <c r="B3930" s="106" t="s">
        <v>10985</v>
      </c>
      <c r="C3930" s="88" t="s">
        <v>110</v>
      </c>
      <c r="D3930" s="106" t="s">
        <v>10987</v>
      </c>
      <c r="E3930" s="45" t="s">
        <v>63</v>
      </c>
      <c r="F3930" s="104">
        <v>0</v>
      </c>
      <c r="G3930" s="104">
        <v>3</v>
      </c>
      <c r="H3930" s="88" t="s">
        <v>344</v>
      </c>
      <c r="I3930" s="184" t="s">
        <v>11392</v>
      </c>
      <c r="J3930" s="184" t="s">
        <v>11392</v>
      </c>
      <c r="K3930" s="184" t="s">
        <v>11391</v>
      </c>
      <c r="L3930" s="104">
        <v>14</v>
      </c>
      <c r="M3930" s="116">
        <v>43171</v>
      </c>
      <c r="N3930" s="106" t="s">
        <v>11400</v>
      </c>
      <c r="O3930" s="106" t="s">
        <v>10980</v>
      </c>
      <c r="P3930"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&lt;tr&gt;&lt;td&gt;65401-1000&lt;/td&gt;&lt;td&gt;Roadside rockfall protection, fence&lt;/td&gt;&lt;td&gt;m&lt;/td&gt;&lt;td&gt;ROADSIDE ROCKFALL PROTECTION, FENCE&lt;/td&gt;&lt;td&gt;LNFT&lt;/td&gt;&lt;td&gt;0&lt;/td&gt;&lt;td&gt;3&lt;/td&gt;&lt;td&gt;N&lt;/td&gt;&lt;td&gt;3/12/2018&lt;/td&gt;&lt;td&gt;FLH GEOTECH&lt;/td&gt;&lt;/tr&gt;</v>
      </c>
      <c r="Q3930" s="106" t="str">
        <f>IF(PayItems[[#This Row],[Date Added / Modified]]&gt;0,TEXT(PayItems[[#This Row],[Date Added / Modified]],"m/d/yyy"),"")</f>
        <v>3/12/2018</v>
      </c>
    </row>
    <row r="3931" spans="1:17" x14ac:dyDescent="0.3">
      <c r="A3931" s="106" t="s">
        <v>10988</v>
      </c>
      <c r="B3931" s="106" t="s">
        <v>10989</v>
      </c>
      <c r="C3931" s="106" t="s">
        <v>113</v>
      </c>
      <c r="D3931" s="106" t="s">
        <v>10990</v>
      </c>
      <c r="E3931" s="104" t="s">
        <v>65</v>
      </c>
      <c r="F3931" s="104">
        <v>0</v>
      </c>
      <c r="G3931" s="104">
        <v>3</v>
      </c>
      <c r="H3931" s="88" t="s">
        <v>344</v>
      </c>
      <c r="I3931" s="184" t="s">
        <v>11392</v>
      </c>
      <c r="J3931" s="184" t="s">
        <v>11392</v>
      </c>
      <c r="K3931" s="184" t="s">
        <v>11391</v>
      </c>
      <c r="L3931" s="104">
        <v>14</v>
      </c>
      <c r="M3931" s="116">
        <v>43171</v>
      </c>
      <c r="N3931" s="106" t="s">
        <v>11400</v>
      </c>
      <c r="O3931" s="106" t="s">
        <v>10980</v>
      </c>
      <c r="P3931"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&lt;tr&gt;&lt;td&gt;65402-1000&lt;/td&gt;&lt;td&gt;Roadside rockfall protection, gabion barrier&lt;/td&gt;&lt;td&gt;m3&lt;/td&gt;&lt;td&gt;ROADSIDE ROCKFALL PROTECTION, GABION BARRIER&lt;/td&gt;&lt;td&gt;CUYD&lt;/td&gt;&lt;td&gt;0&lt;/td&gt;&lt;td&gt;3&lt;/td&gt;&lt;td&gt;N&lt;/td&gt;&lt;td&gt;3/12/2018&lt;/td&gt;&lt;td&gt;FLH GEOTECH&lt;/td&gt;&lt;/tr&gt;</v>
      </c>
      <c r="Q3931" s="106" t="str">
        <f>IF(PayItems[[#This Row],[Date Added / Modified]]&gt;0,TEXT(PayItems[[#This Row],[Date Added / Modified]],"m/d/yyy"),"")</f>
        <v>3/12/2018</v>
      </c>
    </row>
    <row r="3932" spans="1:17" x14ac:dyDescent="0.3">
      <c r="A3932" s="106" t="s">
        <v>10991</v>
      </c>
      <c r="B3932" s="106" t="s">
        <v>10992</v>
      </c>
      <c r="C3932" s="106" t="s">
        <v>109</v>
      </c>
      <c r="D3932" s="106" t="s">
        <v>10993</v>
      </c>
      <c r="E3932" s="45" t="s">
        <v>62</v>
      </c>
      <c r="F3932" s="104">
        <v>0</v>
      </c>
      <c r="G3932" s="104">
        <v>3</v>
      </c>
      <c r="H3932" s="88" t="s">
        <v>344</v>
      </c>
      <c r="I3932" s="184" t="s">
        <v>11392</v>
      </c>
      <c r="J3932" s="184" t="s">
        <v>11392</v>
      </c>
      <c r="K3932" s="184" t="s">
        <v>11391</v>
      </c>
      <c r="L3932" s="104">
        <v>14</v>
      </c>
      <c r="M3932" s="116">
        <v>43171</v>
      </c>
      <c r="N3932" s="106" t="s">
        <v>11400</v>
      </c>
      <c r="O3932" s="106" t="s">
        <v>10980</v>
      </c>
      <c r="P3932"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&lt;tr&gt;&lt;td&gt;65501-0000&lt;/td&gt;&lt;td&gt;Anchored wired mesh system&lt;/td&gt;&lt;td&gt;m2&lt;/td&gt;&lt;td&gt;ANCHORED WIRED MESH SYSTEM&lt;/td&gt;&lt;td&gt;SQYD&lt;/td&gt;&lt;td&gt;0&lt;/td&gt;&lt;td&gt;3&lt;/td&gt;&lt;td&gt;N&lt;/td&gt;&lt;td&gt;3/12/2018&lt;/td&gt;&lt;td&gt;FLH GEOTECH&lt;/td&gt;&lt;/tr&gt;</v>
      </c>
      <c r="Q3932" s="106" t="str">
        <f>IF(PayItems[[#This Row],[Date Added / Modified]]&gt;0,TEXT(PayItems[[#This Row],[Date Added / Modified]],"m/d/yyy"),"")</f>
        <v>3/12/2018</v>
      </c>
    </row>
    <row r="3933" spans="1:17" x14ac:dyDescent="0.3">
      <c r="A3933" s="106" t="s">
        <v>11394</v>
      </c>
      <c r="B3933" s="186" t="s">
        <v>11393</v>
      </c>
      <c r="C3933" s="186" t="s">
        <v>6</v>
      </c>
      <c r="D3933" s="186" t="s">
        <v>11395</v>
      </c>
      <c r="E3933" s="103" t="s">
        <v>59</v>
      </c>
      <c r="F3933" s="180">
        <v>0</v>
      </c>
      <c r="G3933" s="180">
        <v>3</v>
      </c>
      <c r="H3933" s="106" t="s">
        <v>344</v>
      </c>
      <c r="I3933" s="185" t="s">
        <v>11392</v>
      </c>
      <c r="J3933" s="185" t="s">
        <v>11392</v>
      </c>
      <c r="K3933" s="185" t="s">
        <v>11391</v>
      </c>
      <c r="L3933" s="180">
        <v>14</v>
      </c>
      <c r="M3933" s="116">
        <v>44725</v>
      </c>
      <c r="N3933" s="106" t="s">
        <v>9971</v>
      </c>
      <c r="O3933" s="106"/>
      <c r="P3933"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&lt;tr&gt;&lt;td&gt;65502-0000&lt;/td&gt;&lt;td&gt;Additional Anchor Nail&lt;/td&gt;&lt;td&gt;Each&lt;/td&gt;&lt;td&gt;ADDITIONAL ANCHOR NAIL&lt;/td&gt;&lt;td&gt;EACH&lt;/td&gt;&lt;td&gt;0&lt;/td&gt;&lt;td&gt;3&lt;/td&gt;&lt;td&gt;N&lt;/td&gt;&lt;td&gt;6/13/2022&lt;/td&gt;&lt;td&gt;&lt;/td&gt;&lt;/tr&gt;</v>
      </c>
      <c r="Q3933" s="181" t="str">
        <f>IF(PayItems[[#This Row],[Date Added / Modified]]&gt;0,TEXT(PayItems[[#This Row],[Date Added / Modified]],"m/d/yyy"),"")</f>
        <v>6/13/2022</v>
      </c>
    </row>
    <row r="3934" spans="1:17" x14ac:dyDescent="0.3">
      <c r="A3934" s="106" t="s">
        <v>10996</v>
      </c>
      <c r="B3934" s="106" t="s">
        <v>10994</v>
      </c>
      <c r="C3934" s="106" t="s">
        <v>110</v>
      </c>
      <c r="D3934" s="106" t="s">
        <v>10995</v>
      </c>
      <c r="E3934" s="45" t="s">
        <v>63</v>
      </c>
      <c r="F3934" s="104">
        <v>0</v>
      </c>
      <c r="G3934" s="104">
        <v>3</v>
      </c>
      <c r="H3934" s="88" t="s">
        <v>344</v>
      </c>
      <c r="I3934" s="184" t="s">
        <v>11392</v>
      </c>
      <c r="J3934" s="184" t="s">
        <v>11392</v>
      </c>
      <c r="K3934" s="184" t="s">
        <v>11391</v>
      </c>
      <c r="L3934" s="104">
        <v>14</v>
      </c>
      <c r="M3934" s="116">
        <v>43171</v>
      </c>
      <c r="N3934" s="106" t="s">
        <v>11400</v>
      </c>
      <c r="O3934" s="106" t="s">
        <v>10980</v>
      </c>
      <c r="P3934"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&lt;tr&gt;&lt;td&gt;65601-0000&lt;/td&gt;&lt;td&gt;Temporary roadway rockfall protection&lt;/td&gt;&lt;td&gt;m&lt;/td&gt;&lt;td&gt;TEMPORARY ROADWAY ROCKFALL PROTECTION&lt;/td&gt;&lt;td&gt;LNFT&lt;/td&gt;&lt;td&gt;0&lt;/td&gt;&lt;td&gt;3&lt;/td&gt;&lt;td&gt;N&lt;/td&gt;&lt;td&gt;3/12/2018&lt;/td&gt;&lt;td&gt;FLH GEOTECH&lt;/td&gt;&lt;/tr&gt;</v>
      </c>
      <c r="Q3934" s="106" t="str">
        <f>IF(PayItems[[#This Row],[Date Added / Modified]]&gt;0,TEXT(PayItems[[#This Row],[Date Added / Modified]],"m/d/yyy"),"")</f>
        <v>3/12/2018</v>
      </c>
    </row>
    <row r="3935" spans="1:17" x14ac:dyDescent="0.3">
      <c r="A3935" s="106" t="s">
        <v>10997</v>
      </c>
      <c r="B3935" s="106" t="s">
        <v>10994</v>
      </c>
      <c r="C3935" s="106" t="s">
        <v>85</v>
      </c>
      <c r="D3935" s="106" t="s">
        <v>10995</v>
      </c>
      <c r="E3935" s="45" t="s">
        <v>85</v>
      </c>
      <c r="F3935" s="104">
        <v>0</v>
      </c>
      <c r="G3935" s="104">
        <v>3</v>
      </c>
      <c r="H3935" s="88" t="s">
        <v>344</v>
      </c>
      <c r="I3935" s="184" t="s">
        <v>11392</v>
      </c>
      <c r="J3935" s="184" t="s">
        <v>11392</v>
      </c>
      <c r="K3935" s="184" t="s">
        <v>11391</v>
      </c>
      <c r="L3935" s="104">
        <v>14</v>
      </c>
      <c r="M3935" s="116">
        <v>43171</v>
      </c>
      <c r="N3935" s="106" t="s">
        <v>11400</v>
      </c>
      <c r="O3935" s="106" t="s">
        <v>10980</v>
      </c>
      <c r="P3935" s="89"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&lt;tr&gt;&lt;td&gt;65602-0000&lt;/td&gt;&lt;td&gt;Temporary roadway rockfall protection&lt;/td&gt;&lt;td&gt;LPSM&lt;/td&gt;&lt;td&gt;TEMPORARY ROADWAY ROCKFALL PROTECTION&lt;/td&gt;&lt;td&gt;LPSM&lt;/td&gt;&lt;td&gt;0&lt;/td&gt;&lt;td&gt;3&lt;/td&gt;&lt;td&gt;N&lt;/td&gt;&lt;td&gt;3/12/2018&lt;/td&gt;&lt;td&gt;FLH GEOTECH&lt;/td&gt;&lt;/tr&gt;</v>
      </c>
      <c r="Q3935" s="106" t="str">
        <f>IF(PayItems[[#This Row],[Date Added / Modified]]&gt;0,TEXT(PayItems[[#This Row],[Date Added / Modified]],"m/d/yyy"),"")</f>
        <v>3/12/2018</v>
      </c>
    </row>
    <row r="3936" spans="1:17" x14ac:dyDescent="0.3">
      <c r="A3936" s="6" t="s">
        <v>8382</v>
      </c>
      <c r="B3936" s="6" t="s">
        <v>8383</v>
      </c>
      <c r="C3936" s="6" t="s">
        <v>85</v>
      </c>
      <c r="D3936" s="6" t="s">
        <v>8384</v>
      </c>
      <c r="E3936" s="6" t="s">
        <v>85</v>
      </c>
      <c r="F3936" s="8">
        <v>0</v>
      </c>
      <c r="G3936" s="8">
        <v>3</v>
      </c>
      <c r="H3936" s="6" t="s">
        <v>8385</v>
      </c>
      <c r="I3936" s="184" t="s">
        <v>11392</v>
      </c>
      <c r="J3936" s="184" t="s">
        <v>11392</v>
      </c>
      <c r="K3936" s="184" t="s">
        <v>11391</v>
      </c>
      <c r="L3936" s="8">
        <v>14</v>
      </c>
      <c r="M3936" s="116"/>
      <c r="P393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&lt;tr&gt;&lt;td&gt;66601-0000&lt;/td&gt;&lt;td&gt;Contract modification work&lt;/td&gt;&lt;td&gt;LPSM&lt;/td&gt;&lt;td&gt;CONTRACT MODIFICATION WORK&lt;/td&gt;&lt;td&gt;LPSM&lt;/td&gt;&lt;td&gt;0&lt;/td&gt;&lt;td&gt;3&lt;/td&gt;&lt;td&gt;CM&lt;/td&gt;&lt;td&gt; &lt;/td&gt;&lt;td&gt;&lt;/td&gt;&lt;/tr&gt;</v>
      </c>
      <c r="Q3936" s="106" t="str">
        <f>IF(PayItems[[#This Row],[Date Added / Modified]]&gt;0,TEXT(PayItems[[#This Row],[Date Added / Modified]],"m/d/yyy"),"")</f>
        <v/>
      </c>
    </row>
    <row r="3937" spans="1:17" x14ac:dyDescent="0.3">
      <c r="A3937" s="6" t="s">
        <v>8386</v>
      </c>
      <c r="B3937" s="6" t="s">
        <v>8383</v>
      </c>
      <c r="C3937" s="6" t="s">
        <v>5209</v>
      </c>
      <c r="D3937" s="6" t="s">
        <v>8384</v>
      </c>
      <c r="E3937" s="6" t="s">
        <v>5209</v>
      </c>
      <c r="F3937" s="8">
        <v>0</v>
      </c>
      <c r="G3937" s="8">
        <v>3</v>
      </c>
      <c r="H3937" s="6" t="s">
        <v>8385</v>
      </c>
      <c r="I3937" s="184" t="s">
        <v>11392</v>
      </c>
      <c r="J3937" s="184" t="s">
        <v>11391</v>
      </c>
      <c r="K3937" s="184" t="s">
        <v>11391</v>
      </c>
      <c r="L3937" s="8">
        <v>14</v>
      </c>
      <c r="M3937" s="116"/>
      <c r="P393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&lt;tr&gt;&lt;td&gt;66602-0000&lt;/td&gt;&lt;td&gt;Contract modification work&lt;/td&gt;&lt;td&gt;CTSM&lt;/td&gt;&lt;td&gt;CONTRACT MODIFICATION WORK&lt;/td&gt;&lt;td&gt;CTSM&lt;/td&gt;&lt;td&gt;0&lt;/td&gt;&lt;td&gt;3&lt;/td&gt;&lt;td&gt;CM&lt;/td&gt;&lt;td&gt; &lt;/td&gt;&lt;td&gt;&lt;/td&gt;&lt;/tr&gt;</v>
      </c>
      <c r="Q3937" s="106" t="str">
        <f>IF(PayItems[[#This Row],[Date Added / Modified]]&gt;0,TEXT(PayItems[[#This Row],[Date Added / Modified]],"m/d/yyy"),"")</f>
        <v/>
      </c>
    </row>
    <row r="3938" spans="1:17" x14ac:dyDescent="0.3">
      <c r="A3938" s="6" t="s">
        <v>8387</v>
      </c>
      <c r="B3938" s="6" t="s">
        <v>8383</v>
      </c>
      <c r="C3938" s="6" t="s">
        <v>6</v>
      </c>
      <c r="D3938" s="6" t="s">
        <v>8384</v>
      </c>
      <c r="E3938" s="6" t="s">
        <v>59</v>
      </c>
      <c r="F3938" s="8">
        <v>0</v>
      </c>
      <c r="G3938" s="8">
        <v>3</v>
      </c>
      <c r="H3938" s="6" t="s">
        <v>8385</v>
      </c>
      <c r="I3938" s="184" t="s">
        <v>11392</v>
      </c>
      <c r="J3938" s="184" t="s">
        <v>11392</v>
      </c>
      <c r="K3938" s="184" t="s">
        <v>11391</v>
      </c>
      <c r="L3938" s="8">
        <v>14</v>
      </c>
      <c r="M3938" s="116"/>
      <c r="P393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&lt;tr&gt;&lt;td&gt;66603-0000&lt;/td&gt;&lt;td&gt;Contract modification work&lt;/td&gt;&lt;td&gt;Each&lt;/td&gt;&lt;td&gt;CONTRACT MODIFICATION WORK&lt;/td&gt;&lt;td&gt;EACH&lt;/td&gt;&lt;td&gt;0&lt;/td&gt;&lt;td&gt;3&lt;/td&gt;&lt;td&gt;CM&lt;/td&gt;&lt;td&gt; &lt;/td&gt;&lt;td&gt;&lt;/td&gt;&lt;/tr&gt;</v>
      </c>
      <c r="Q3938" s="106" t="str">
        <f>IF(PayItems[[#This Row],[Date Added / Modified]]&gt;0,TEXT(PayItems[[#This Row],[Date Added / Modified]],"m/d/yyy"),"")</f>
        <v/>
      </c>
    </row>
    <row r="3939" spans="1:17" x14ac:dyDescent="0.3">
      <c r="A3939" s="6" t="s">
        <v>8388</v>
      </c>
      <c r="B3939" s="6" t="s">
        <v>8383</v>
      </c>
      <c r="C3939" s="6" t="s">
        <v>107</v>
      </c>
      <c r="D3939" s="6" t="s">
        <v>8384</v>
      </c>
      <c r="E3939" s="6" t="s">
        <v>60</v>
      </c>
      <c r="F3939" s="8">
        <v>0</v>
      </c>
      <c r="G3939" s="8">
        <v>3</v>
      </c>
      <c r="H3939" s="6" t="s">
        <v>8385</v>
      </c>
      <c r="I3939" s="184" t="s">
        <v>11392</v>
      </c>
      <c r="J3939" s="184" t="s">
        <v>11392</v>
      </c>
      <c r="K3939" s="184" t="s">
        <v>11391</v>
      </c>
      <c r="L3939" s="8">
        <v>14</v>
      </c>
      <c r="M3939" s="116"/>
      <c r="P393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&lt;tr&gt;&lt;td&gt;66604-0000&lt;/td&gt;&lt;td&gt;Contract modification work&lt;/td&gt;&lt;td&gt;Hour&lt;/td&gt;&lt;td&gt;CONTRACT MODIFICATION WORK&lt;/td&gt;&lt;td&gt;HOUR&lt;/td&gt;&lt;td&gt;0&lt;/td&gt;&lt;td&gt;3&lt;/td&gt;&lt;td&gt;CM&lt;/td&gt;&lt;td&gt; &lt;/td&gt;&lt;td&gt;&lt;/td&gt;&lt;/tr&gt;</v>
      </c>
      <c r="Q3939" s="106" t="str">
        <f>IF(PayItems[[#This Row],[Date Added / Modified]]&gt;0,TEXT(PayItems[[#This Row],[Date Added / Modified]],"m/d/yyy"),"")</f>
        <v/>
      </c>
    </row>
    <row r="3940" spans="1:17" x14ac:dyDescent="0.3">
      <c r="A3940" s="6" t="s">
        <v>8389</v>
      </c>
      <c r="B3940" s="6" t="s">
        <v>8383</v>
      </c>
      <c r="C3940" s="6" t="s">
        <v>110</v>
      </c>
      <c r="D3940" s="6" t="s">
        <v>8384</v>
      </c>
      <c r="E3940" s="6" t="s">
        <v>63</v>
      </c>
      <c r="F3940" s="8">
        <v>0</v>
      </c>
      <c r="G3940" s="8">
        <v>3</v>
      </c>
      <c r="H3940" s="6" t="s">
        <v>8385</v>
      </c>
      <c r="I3940" s="184" t="s">
        <v>11392</v>
      </c>
      <c r="J3940" s="184" t="s">
        <v>11392</v>
      </c>
      <c r="K3940" s="184" t="s">
        <v>11391</v>
      </c>
      <c r="L3940" s="8">
        <v>14</v>
      </c>
      <c r="M3940" s="116"/>
      <c r="P394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&lt;tr&gt;&lt;td&gt;66605-0000&lt;/td&gt;&lt;td&gt;Contract modification work&lt;/td&gt;&lt;td&gt;m&lt;/td&gt;&lt;td&gt;CONTRACT MODIFICATION WORK&lt;/td&gt;&lt;td&gt;LNFT&lt;/td&gt;&lt;td&gt;0&lt;/td&gt;&lt;td&gt;3&lt;/td&gt;&lt;td&gt;CM&lt;/td&gt;&lt;td&gt; &lt;/td&gt;&lt;td&gt;&lt;/td&gt;&lt;/tr&gt;</v>
      </c>
      <c r="Q3940" s="106" t="str">
        <f>IF(PayItems[[#This Row],[Date Added / Modified]]&gt;0,TEXT(PayItems[[#This Row],[Date Added / Modified]],"m/d/yyy"),"")</f>
        <v/>
      </c>
    </row>
    <row r="3941" spans="1:17" x14ac:dyDescent="0.3">
      <c r="A3941" s="6" t="s">
        <v>8390</v>
      </c>
      <c r="B3941" s="6" t="s">
        <v>8383</v>
      </c>
      <c r="C3941" s="6" t="s">
        <v>113</v>
      </c>
      <c r="D3941" s="6" t="s">
        <v>8384</v>
      </c>
      <c r="E3941" s="6" t="s">
        <v>65</v>
      </c>
      <c r="F3941" s="8">
        <v>0</v>
      </c>
      <c r="G3941" s="8">
        <v>3</v>
      </c>
      <c r="H3941" s="6" t="s">
        <v>8385</v>
      </c>
      <c r="I3941" s="184" t="s">
        <v>11392</v>
      </c>
      <c r="J3941" s="184" t="s">
        <v>11392</v>
      </c>
      <c r="K3941" s="184" t="s">
        <v>11391</v>
      </c>
      <c r="L3941" s="8">
        <v>14</v>
      </c>
      <c r="M3941" s="116"/>
      <c r="P394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&lt;tr&gt;&lt;td&gt;66606-0000&lt;/td&gt;&lt;td&gt;Contract modification work&lt;/td&gt;&lt;td&gt;m3&lt;/td&gt;&lt;td&gt;CONTRACT MODIFICATION WORK&lt;/td&gt;&lt;td&gt;CUYD&lt;/td&gt;&lt;td&gt;0&lt;/td&gt;&lt;td&gt;3&lt;/td&gt;&lt;td&gt;CM&lt;/td&gt;&lt;td&gt; &lt;/td&gt;&lt;td&gt;&lt;/td&gt;&lt;/tr&gt;</v>
      </c>
      <c r="Q3941" s="106" t="str">
        <f>IF(PayItems[[#This Row],[Date Added / Modified]]&gt;0,TEXT(PayItems[[#This Row],[Date Added / Modified]],"m/d/yyy"),"")</f>
        <v/>
      </c>
    </row>
    <row r="3942" spans="1:17" x14ac:dyDescent="0.3">
      <c r="A3942" s="6" t="s">
        <v>8391</v>
      </c>
      <c r="B3942" s="6" t="s">
        <v>8383</v>
      </c>
      <c r="C3942" s="6" t="s">
        <v>109</v>
      </c>
      <c r="D3942" s="6" t="s">
        <v>8384</v>
      </c>
      <c r="E3942" s="6" t="s">
        <v>62</v>
      </c>
      <c r="F3942" s="8">
        <v>0</v>
      </c>
      <c r="G3942" s="8">
        <v>3</v>
      </c>
      <c r="H3942" s="6" t="s">
        <v>8385</v>
      </c>
      <c r="I3942" s="184" t="s">
        <v>11392</v>
      </c>
      <c r="J3942" s="184" t="s">
        <v>11392</v>
      </c>
      <c r="K3942" s="184" t="s">
        <v>11391</v>
      </c>
      <c r="L3942" s="8">
        <v>14</v>
      </c>
      <c r="M3942" s="116"/>
      <c r="P394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&lt;tr&gt;&lt;td&gt;66607-0000&lt;/td&gt;&lt;td&gt;Contract modification work&lt;/td&gt;&lt;td&gt;m2&lt;/td&gt;&lt;td&gt;CONTRACT MODIFICATION WORK&lt;/td&gt;&lt;td&gt;SQYD&lt;/td&gt;&lt;td&gt;0&lt;/td&gt;&lt;td&gt;3&lt;/td&gt;&lt;td&gt;CM&lt;/td&gt;&lt;td&gt; &lt;/td&gt;&lt;td&gt;&lt;/td&gt;&lt;/tr&gt;</v>
      </c>
      <c r="Q3942" s="106" t="str">
        <f>IF(PayItems[[#This Row],[Date Added / Modified]]&gt;0,TEXT(PayItems[[#This Row],[Date Added / Modified]],"m/d/yyy"),"")</f>
        <v/>
      </c>
    </row>
    <row r="3943" spans="1:17" x14ac:dyDescent="0.3">
      <c r="A3943" s="6" t="s">
        <v>8392</v>
      </c>
      <c r="B3943" s="6" t="s">
        <v>8383</v>
      </c>
      <c r="C3943" s="6" t="s">
        <v>124</v>
      </c>
      <c r="D3943" s="6" t="s">
        <v>8384</v>
      </c>
      <c r="E3943" s="6" t="s">
        <v>66</v>
      </c>
      <c r="F3943" s="8">
        <v>0</v>
      </c>
      <c r="G3943" s="8">
        <v>3</v>
      </c>
      <c r="H3943" s="6" t="s">
        <v>8385</v>
      </c>
      <c r="I3943" s="184" t="s">
        <v>11392</v>
      </c>
      <c r="J3943" s="184" t="s">
        <v>11392</v>
      </c>
      <c r="K3943" s="184" t="s">
        <v>11391</v>
      </c>
      <c r="L3943" s="8">
        <v>14</v>
      </c>
      <c r="M3943" s="116"/>
      <c r="P394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&lt;tr&gt;&lt;td&gt;66608-0000&lt;/td&gt;&lt;td&gt;Contract modification work&lt;/td&gt;&lt;td&gt;t&lt;/td&gt;&lt;td&gt;CONTRACT MODIFICATION WORK&lt;/td&gt;&lt;td&gt;TON&lt;/td&gt;&lt;td&gt;0&lt;/td&gt;&lt;td&gt;3&lt;/td&gt;&lt;td&gt;CM&lt;/td&gt;&lt;td&gt; &lt;/td&gt;&lt;td&gt;&lt;/td&gt;&lt;/tr&gt;</v>
      </c>
      <c r="Q3943" s="106" t="str">
        <f>IF(PayItems[[#This Row],[Date Added / Modified]]&gt;0,TEXT(PayItems[[#This Row],[Date Added / Modified]],"m/d/yyy"),"")</f>
        <v/>
      </c>
    </row>
    <row r="3944" spans="1:17" x14ac:dyDescent="0.3">
      <c r="A3944" s="6" t="s">
        <v>8393</v>
      </c>
      <c r="B3944" s="6" t="s">
        <v>8383</v>
      </c>
      <c r="C3944" s="6" t="s">
        <v>21</v>
      </c>
      <c r="D3944" s="6" t="s">
        <v>8384</v>
      </c>
      <c r="E3944" s="6" t="s">
        <v>31</v>
      </c>
      <c r="F3944" s="8">
        <v>0</v>
      </c>
      <c r="G3944" s="8">
        <v>3</v>
      </c>
      <c r="H3944" s="6" t="s">
        <v>8385</v>
      </c>
      <c r="I3944" s="184" t="s">
        <v>11392</v>
      </c>
      <c r="J3944" s="184" t="s">
        <v>11392</v>
      </c>
      <c r="K3944" s="184" t="s">
        <v>11391</v>
      </c>
      <c r="L3944" s="8">
        <v>14</v>
      </c>
      <c r="M3944" s="116"/>
      <c r="P394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&lt;tr&gt;&lt;td&gt;66609-0000&lt;/td&gt;&lt;td&gt;Contract modification work&lt;/td&gt;&lt;td&gt;Day&lt;/td&gt;&lt;td&gt;CONTRACT MODIFICATION WORK&lt;/td&gt;&lt;td&gt;DAY&lt;/td&gt;&lt;td&gt;0&lt;/td&gt;&lt;td&gt;3&lt;/td&gt;&lt;td&gt;CM&lt;/td&gt;&lt;td&gt; &lt;/td&gt;&lt;td&gt;&lt;/td&gt;&lt;/tr&gt;</v>
      </c>
      <c r="Q3944" s="106" t="str">
        <f>IF(PayItems[[#This Row],[Date Added / Modified]]&gt;0,TEXT(PayItems[[#This Row],[Date Added / Modified]],"m/d/yyy"),"")</f>
        <v/>
      </c>
    </row>
    <row r="3945" spans="1:17" x14ac:dyDescent="0.3">
      <c r="A3945" s="6" t="s">
        <v>8394</v>
      </c>
      <c r="B3945" s="6" t="s">
        <v>8383</v>
      </c>
      <c r="C3945" s="6" t="s">
        <v>108</v>
      </c>
      <c r="D3945" s="6" t="s">
        <v>8384</v>
      </c>
      <c r="E3945" s="6" t="s">
        <v>61</v>
      </c>
      <c r="F3945" s="8">
        <v>1</v>
      </c>
      <c r="G3945" s="8">
        <v>3</v>
      </c>
      <c r="H3945" s="6" t="s">
        <v>8385</v>
      </c>
      <c r="I3945" s="184" t="s">
        <v>11392</v>
      </c>
      <c r="J3945" s="184" t="s">
        <v>11392</v>
      </c>
      <c r="K3945" s="184" t="s">
        <v>11391</v>
      </c>
      <c r="L3945" s="8">
        <v>14</v>
      </c>
      <c r="M3945" s="116"/>
      <c r="P394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&lt;tr&gt;&lt;td&gt;66610-0000&lt;/td&gt;&lt;td&gt;Contract modification work&lt;/td&gt;&lt;td&gt;ha&lt;/td&gt;&lt;td&gt;CONTRACT MODIFICATION WORK&lt;/td&gt;&lt;td&gt;ACRE&lt;/td&gt;&lt;td&gt;1&lt;/td&gt;&lt;td&gt;3&lt;/td&gt;&lt;td&gt;CM&lt;/td&gt;&lt;td&gt; &lt;/td&gt;&lt;td&gt;&lt;/td&gt;&lt;/tr&gt;</v>
      </c>
      <c r="Q3945" s="106" t="str">
        <f>IF(PayItems[[#This Row],[Date Added / Modified]]&gt;0,TEXT(PayItems[[#This Row],[Date Added / Modified]],"m/d/yyy"),"")</f>
        <v/>
      </c>
    </row>
    <row r="3946" spans="1:17" x14ac:dyDescent="0.3">
      <c r="A3946" s="6" t="s">
        <v>8395</v>
      </c>
      <c r="B3946" s="6" t="s">
        <v>8383</v>
      </c>
      <c r="C3946" s="6" t="s">
        <v>5</v>
      </c>
      <c r="D3946" s="6" t="s">
        <v>8384</v>
      </c>
      <c r="E3946" s="6" t="s">
        <v>58</v>
      </c>
      <c r="F3946" s="8">
        <v>1</v>
      </c>
      <c r="G3946" s="8">
        <v>3</v>
      </c>
      <c r="H3946" s="6" t="s">
        <v>8385</v>
      </c>
      <c r="I3946" s="184" t="s">
        <v>11392</v>
      </c>
      <c r="J3946" s="184" t="s">
        <v>11392</v>
      </c>
      <c r="K3946" s="184" t="s">
        <v>11391</v>
      </c>
      <c r="L3946" s="8">
        <v>14</v>
      </c>
      <c r="M3946" s="116"/>
      <c r="P394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&lt;tr&gt;&lt;td&gt;66611-0000&lt;/td&gt;&lt;td&gt;Contract modification work&lt;/td&gt;&lt;td&gt;km&lt;/td&gt;&lt;td&gt;CONTRACT MODIFICATION WORK&lt;/td&gt;&lt;td&gt;MILE&lt;/td&gt;&lt;td&gt;1&lt;/td&gt;&lt;td&gt;3&lt;/td&gt;&lt;td&gt;CM&lt;/td&gt;&lt;td&gt; &lt;/td&gt;&lt;td&gt;&lt;/td&gt;&lt;/tr&gt;</v>
      </c>
      <c r="Q3946" s="106" t="str">
        <f>IF(PayItems[[#This Row],[Date Added / Modified]]&gt;0,TEXT(PayItems[[#This Row],[Date Added / Modified]],"m/d/yyy"),"")</f>
        <v/>
      </c>
    </row>
    <row r="3947" spans="1:17" x14ac:dyDescent="0.3">
      <c r="A3947" s="6" t="s">
        <v>8396</v>
      </c>
      <c r="B3947" s="6" t="s">
        <v>8383</v>
      </c>
      <c r="C3947" s="6" t="s">
        <v>7901</v>
      </c>
      <c r="D3947" s="6" t="s">
        <v>8384</v>
      </c>
      <c r="E3947" s="6" t="s">
        <v>7902</v>
      </c>
      <c r="F3947" s="8">
        <v>0</v>
      </c>
      <c r="G3947" s="8">
        <v>3</v>
      </c>
      <c r="H3947" s="6" t="s">
        <v>8385</v>
      </c>
      <c r="I3947" s="184" t="s">
        <v>11392</v>
      </c>
      <c r="J3947" s="184" t="s">
        <v>11392</v>
      </c>
      <c r="K3947" s="184" t="s">
        <v>11391</v>
      </c>
      <c r="L3947" s="8">
        <v>14</v>
      </c>
      <c r="M3947" s="116"/>
      <c r="P394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&lt;tr&gt;&lt;td&gt;66612-0000&lt;/td&gt;&lt;td&gt;Contract modification work&lt;/td&gt;&lt;td&gt;Week&lt;/td&gt;&lt;td&gt;CONTRACT MODIFICATION WORK&lt;/td&gt;&lt;td&gt;WEEK&lt;/td&gt;&lt;td&gt;0&lt;/td&gt;&lt;td&gt;3&lt;/td&gt;&lt;td&gt;CM&lt;/td&gt;&lt;td&gt; &lt;/td&gt;&lt;td&gt;&lt;/td&gt;&lt;/tr&gt;</v>
      </c>
      <c r="Q3947" s="106" t="str">
        <f>IF(PayItems[[#This Row],[Date Added / Modified]]&gt;0,TEXT(PayItems[[#This Row],[Date Added / Modified]],"m/d/yyy"),"")</f>
        <v/>
      </c>
    </row>
    <row r="3948" spans="1:17" x14ac:dyDescent="0.3">
      <c r="A3948" s="6" t="s">
        <v>8397</v>
      </c>
      <c r="B3948" s="6" t="s">
        <v>8398</v>
      </c>
      <c r="C3948" s="6" t="s">
        <v>85</v>
      </c>
      <c r="D3948" s="6" t="s">
        <v>8399</v>
      </c>
      <c r="E3948" s="6" t="s">
        <v>85</v>
      </c>
      <c r="F3948" s="8">
        <v>0</v>
      </c>
      <c r="G3948" s="8">
        <v>3</v>
      </c>
      <c r="H3948" s="6" t="s">
        <v>8385</v>
      </c>
      <c r="I3948" s="184" t="s">
        <v>11392</v>
      </c>
      <c r="J3948" s="184" t="s">
        <v>11392</v>
      </c>
      <c r="K3948" s="184" t="s">
        <v>11391</v>
      </c>
      <c r="L3948" s="8">
        <v>14</v>
      </c>
      <c r="M3948" s="116"/>
      <c r="P394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&lt;tr&gt;&lt;td&gt;66620-0000&lt;/td&gt;&lt;td&gt;Claim settlement&lt;/td&gt;&lt;td&gt;LPSM&lt;/td&gt;&lt;td&gt;CLAIM SETTLEMENT&lt;/td&gt;&lt;td&gt;LPSM&lt;/td&gt;&lt;td&gt;0&lt;/td&gt;&lt;td&gt;3&lt;/td&gt;&lt;td&gt;CM&lt;/td&gt;&lt;td&gt; &lt;/td&gt;&lt;td&gt;&lt;/td&gt;&lt;/tr&gt;</v>
      </c>
      <c r="Q3948" s="106" t="str">
        <f>IF(PayItems[[#This Row],[Date Added / Modified]]&gt;0,TEXT(PayItems[[#This Row],[Date Added / Modified]],"m/d/yyy"),"")</f>
        <v/>
      </c>
    </row>
    <row r="3949" spans="1:17" x14ac:dyDescent="0.3">
      <c r="A3949" s="6" t="s">
        <v>8478</v>
      </c>
      <c r="B3949" s="6" t="s">
        <v>8480</v>
      </c>
      <c r="C3949" s="6" t="s">
        <v>85</v>
      </c>
      <c r="D3949" s="6" t="s">
        <v>8482</v>
      </c>
      <c r="E3949" s="6" t="s">
        <v>85</v>
      </c>
      <c r="F3949" s="8">
        <v>0</v>
      </c>
      <c r="G3949" s="8">
        <v>3</v>
      </c>
      <c r="H3949" s="6" t="s">
        <v>8385</v>
      </c>
      <c r="I3949" s="184" t="s">
        <v>11392</v>
      </c>
      <c r="J3949" s="184" t="s">
        <v>11392</v>
      </c>
      <c r="K3949" s="184" t="s">
        <v>11391</v>
      </c>
      <c r="L3949" s="8">
        <v>14</v>
      </c>
      <c r="M3949" s="116"/>
      <c r="P394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&lt;tr&gt;&lt;td&gt;66621-0000&lt;/td&gt;&lt;td&gt;Settlement agreement&lt;/td&gt;&lt;td&gt;LPSM&lt;/td&gt;&lt;td&gt;SETTLEMENT AGREEMENT&lt;/td&gt;&lt;td&gt;LPSM&lt;/td&gt;&lt;td&gt;0&lt;/td&gt;&lt;td&gt;3&lt;/td&gt;&lt;td&gt;CM&lt;/td&gt;&lt;td&gt; &lt;/td&gt;&lt;td&gt;&lt;/td&gt;&lt;/tr&gt;</v>
      </c>
      <c r="Q3949" s="106" t="str">
        <f>IF(PayItems[[#This Row],[Date Added / Modified]]&gt;0,TEXT(PayItems[[#This Row],[Date Added / Modified]],"m/d/yyy"),"")</f>
        <v/>
      </c>
    </row>
    <row r="3950" spans="1:17" x14ac:dyDescent="0.3">
      <c r="A3950" s="6" t="s">
        <v>8479</v>
      </c>
      <c r="B3950" s="6" t="s">
        <v>8481</v>
      </c>
      <c r="C3950" s="6" t="s">
        <v>85</v>
      </c>
      <c r="D3950" s="6" t="s">
        <v>8483</v>
      </c>
      <c r="E3950" s="6" t="s">
        <v>85</v>
      </c>
      <c r="F3950" s="8">
        <v>0</v>
      </c>
      <c r="G3950" s="8">
        <v>3</v>
      </c>
      <c r="H3950" s="6" t="s">
        <v>8385</v>
      </c>
      <c r="I3950" s="184" t="s">
        <v>11392</v>
      </c>
      <c r="J3950" s="184" t="s">
        <v>11392</v>
      </c>
      <c r="K3950" s="184" t="s">
        <v>11391</v>
      </c>
      <c r="L3950" s="8">
        <v>14</v>
      </c>
      <c r="M3950" s="116"/>
      <c r="P395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&lt;tr&gt;&lt;td&gt;66622-0000&lt;/td&gt;&lt;td&gt;Contracting officer's decision&lt;/td&gt;&lt;td&gt;LPSM&lt;/td&gt;&lt;td&gt;CONTRACTING OFFICER'S DECISION&lt;/td&gt;&lt;td&gt;LPSM&lt;/td&gt;&lt;td&gt;0&lt;/td&gt;&lt;td&gt;3&lt;/td&gt;&lt;td&gt;CM&lt;/td&gt;&lt;td&gt; &lt;/td&gt;&lt;td&gt;&lt;/td&gt;&lt;/tr&gt;</v>
      </c>
      <c r="Q3950" s="106" t="str">
        <f>IF(PayItems[[#This Row],[Date Added / Modified]]&gt;0,TEXT(PayItems[[#This Row],[Date Added / Modified]],"m/d/yyy"),"")</f>
        <v/>
      </c>
    </row>
    <row r="3951" spans="1:17" x14ac:dyDescent="0.3">
      <c r="A3951" s="6" t="s">
        <v>8400</v>
      </c>
      <c r="B3951" s="6" t="s">
        <v>8401</v>
      </c>
      <c r="C3951" s="6" t="s">
        <v>85</v>
      </c>
      <c r="D3951" s="6" t="s">
        <v>8402</v>
      </c>
      <c r="E3951" s="6" t="s">
        <v>85</v>
      </c>
      <c r="F3951" s="8">
        <v>0</v>
      </c>
      <c r="G3951" s="8">
        <v>3</v>
      </c>
      <c r="H3951" s="6" t="s">
        <v>344</v>
      </c>
      <c r="I3951" s="184" t="s">
        <v>11392</v>
      </c>
      <c r="J3951" s="184" t="s">
        <v>11392</v>
      </c>
      <c r="K3951" s="184" t="s">
        <v>11391</v>
      </c>
      <c r="L3951" s="8">
        <v>14</v>
      </c>
      <c r="M3951" s="116"/>
      <c r="P395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&lt;tr&gt;&lt;td&gt;66701-0000&lt;/td&gt;&lt;td&gt;Negotiated pay item&lt;/td&gt;&lt;td&gt;LPSM&lt;/td&gt;&lt;td&gt;NEGOTIATED PAY ITEM&lt;/td&gt;&lt;td&gt;LPSM&lt;/td&gt;&lt;td&gt;0&lt;/td&gt;&lt;td&gt;3&lt;/td&gt;&lt;td&gt;N&lt;/td&gt;&lt;td&gt; &lt;/td&gt;&lt;td&gt;&lt;/td&gt;&lt;/tr&gt;</v>
      </c>
      <c r="Q3951" s="106" t="str">
        <f>IF(PayItems[[#This Row],[Date Added / Modified]]&gt;0,TEXT(PayItems[[#This Row],[Date Added / Modified]],"m/d/yyy"),"")</f>
        <v/>
      </c>
    </row>
    <row r="3952" spans="1:17" x14ac:dyDescent="0.3">
      <c r="A3952" s="6" t="s">
        <v>8403</v>
      </c>
      <c r="B3952" s="6" t="s">
        <v>8401</v>
      </c>
      <c r="C3952" s="6" t="s">
        <v>5209</v>
      </c>
      <c r="D3952" s="6" t="s">
        <v>8402</v>
      </c>
      <c r="E3952" s="6" t="s">
        <v>5209</v>
      </c>
      <c r="F3952" s="8">
        <v>0</v>
      </c>
      <c r="G3952" s="8">
        <v>3</v>
      </c>
      <c r="H3952" s="6" t="s">
        <v>344</v>
      </c>
      <c r="I3952" s="184" t="s">
        <v>11392</v>
      </c>
      <c r="J3952" s="184" t="s">
        <v>11391</v>
      </c>
      <c r="K3952" s="184" t="s">
        <v>11391</v>
      </c>
      <c r="L3952" s="8">
        <v>14</v>
      </c>
      <c r="M3952" s="116"/>
      <c r="P395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&lt;tr&gt;&lt;td&gt;66702-0000&lt;/td&gt;&lt;td&gt;Negotiated pay item&lt;/td&gt;&lt;td&gt;CTSM&lt;/td&gt;&lt;td&gt;NEGOTIATED PAY ITEM&lt;/td&gt;&lt;td&gt;CTSM&lt;/td&gt;&lt;td&gt;0&lt;/td&gt;&lt;td&gt;3&lt;/td&gt;&lt;td&gt;N&lt;/td&gt;&lt;td&gt; &lt;/td&gt;&lt;td&gt;&lt;/td&gt;&lt;/tr&gt;</v>
      </c>
      <c r="Q3952" s="106" t="str">
        <f>IF(PayItems[[#This Row],[Date Added / Modified]]&gt;0,TEXT(PayItems[[#This Row],[Date Added / Modified]],"m/d/yyy"),"")</f>
        <v/>
      </c>
    </row>
    <row r="3953" spans="1:17" x14ac:dyDescent="0.3">
      <c r="A3953" s="6" t="s">
        <v>8404</v>
      </c>
      <c r="B3953" s="6" t="s">
        <v>8401</v>
      </c>
      <c r="C3953" s="6" t="s">
        <v>6</v>
      </c>
      <c r="D3953" s="6" t="s">
        <v>8402</v>
      </c>
      <c r="E3953" s="6" t="s">
        <v>59</v>
      </c>
      <c r="F3953" s="8">
        <v>0</v>
      </c>
      <c r="G3953" s="8">
        <v>3</v>
      </c>
      <c r="H3953" s="6" t="s">
        <v>344</v>
      </c>
      <c r="I3953" s="184" t="s">
        <v>11392</v>
      </c>
      <c r="J3953" s="184" t="s">
        <v>11392</v>
      </c>
      <c r="K3953" s="184" t="s">
        <v>11391</v>
      </c>
      <c r="L3953" s="8">
        <v>14</v>
      </c>
      <c r="M3953" s="116"/>
      <c r="P395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&lt;tr&gt;&lt;td&gt;66703-0000&lt;/td&gt;&lt;td&gt;Negotiated pay item&lt;/td&gt;&lt;td&gt;Each&lt;/td&gt;&lt;td&gt;NEGOTIATED PAY ITEM&lt;/td&gt;&lt;td&gt;EACH&lt;/td&gt;&lt;td&gt;0&lt;/td&gt;&lt;td&gt;3&lt;/td&gt;&lt;td&gt;N&lt;/td&gt;&lt;td&gt; &lt;/td&gt;&lt;td&gt;&lt;/td&gt;&lt;/tr&gt;</v>
      </c>
      <c r="Q3953" s="106" t="str">
        <f>IF(PayItems[[#This Row],[Date Added / Modified]]&gt;0,TEXT(PayItems[[#This Row],[Date Added / Modified]],"m/d/yyy"),"")</f>
        <v/>
      </c>
    </row>
    <row r="3954" spans="1:17" x14ac:dyDescent="0.3">
      <c r="A3954" s="6" t="s">
        <v>8405</v>
      </c>
      <c r="B3954" s="6" t="s">
        <v>8401</v>
      </c>
      <c r="C3954" s="6" t="s">
        <v>107</v>
      </c>
      <c r="D3954" s="6" t="s">
        <v>8402</v>
      </c>
      <c r="E3954" s="6" t="s">
        <v>60</v>
      </c>
      <c r="F3954" s="8">
        <v>0</v>
      </c>
      <c r="G3954" s="8">
        <v>3</v>
      </c>
      <c r="H3954" s="6" t="s">
        <v>344</v>
      </c>
      <c r="I3954" s="184" t="s">
        <v>11392</v>
      </c>
      <c r="J3954" s="184" t="s">
        <v>11392</v>
      </c>
      <c r="K3954" s="184" t="s">
        <v>11391</v>
      </c>
      <c r="L3954" s="8">
        <v>14</v>
      </c>
      <c r="M3954" s="116"/>
      <c r="P395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&lt;tr&gt;&lt;td&gt;66704-0000&lt;/td&gt;&lt;td&gt;Negotiated pay item&lt;/td&gt;&lt;td&gt;Hour&lt;/td&gt;&lt;td&gt;NEGOTIATED PAY ITEM&lt;/td&gt;&lt;td&gt;HOUR&lt;/td&gt;&lt;td&gt;0&lt;/td&gt;&lt;td&gt;3&lt;/td&gt;&lt;td&gt;N&lt;/td&gt;&lt;td&gt; &lt;/td&gt;&lt;td&gt;&lt;/td&gt;&lt;/tr&gt;</v>
      </c>
      <c r="Q3954" s="106" t="str">
        <f>IF(PayItems[[#This Row],[Date Added / Modified]]&gt;0,TEXT(PayItems[[#This Row],[Date Added / Modified]],"m/d/yyy"),"")</f>
        <v/>
      </c>
    </row>
    <row r="3955" spans="1:17" x14ac:dyDescent="0.3">
      <c r="A3955" s="6" t="s">
        <v>8406</v>
      </c>
      <c r="B3955" s="6" t="s">
        <v>8401</v>
      </c>
      <c r="C3955" s="6" t="s">
        <v>110</v>
      </c>
      <c r="D3955" s="6" t="s">
        <v>8402</v>
      </c>
      <c r="E3955" s="6" t="s">
        <v>63</v>
      </c>
      <c r="F3955" s="8">
        <v>0</v>
      </c>
      <c r="G3955" s="8">
        <v>3</v>
      </c>
      <c r="H3955" s="6" t="s">
        <v>344</v>
      </c>
      <c r="I3955" s="184" t="s">
        <v>11392</v>
      </c>
      <c r="J3955" s="184" t="s">
        <v>11392</v>
      </c>
      <c r="K3955" s="184" t="s">
        <v>11391</v>
      </c>
      <c r="L3955" s="8">
        <v>14</v>
      </c>
      <c r="M3955" s="116"/>
      <c r="P395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&lt;tr&gt;&lt;td&gt;66705-0000&lt;/td&gt;&lt;td&gt;Negotiated pay item&lt;/td&gt;&lt;td&gt;m&lt;/td&gt;&lt;td&gt;NEGOTIATED PAY ITEM&lt;/td&gt;&lt;td&gt;LNFT&lt;/td&gt;&lt;td&gt;0&lt;/td&gt;&lt;td&gt;3&lt;/td&gt;&lt;td&gt;N&lt;/td&gt;&lt;td&gt; &lt;/td&gt;&lt;td&gt;&lt;/td&gt;&lt;/tr&gt;</v>
      </c>
      <c r="Q3955" s="106" t="str">
        <f>IF(PayItems[[#This Row],[Date Added / Modified]]&gt;0,TEXT(PayItems[[#This Row],[Date Added / Modified]],"m/d/yyy"),"")</f>
        <v/>
      </c>
    </row>
    <row r="3956" spans="1:17" x14ac:dyDescent="0.3">
      <c r="A3956" s="6" t="s">
        <v>8407</v>
      </c>
      <c r="B3956" s="6" t="s">
        <v>8401</v>
      </c>
      <c r="C3956" s="6" t="s">
        <v>113</v>
      </c>
      <c r="D3956" s="6" t="s">
        <v>8402</v>
      </c>
      <c r="E3956" s="6" t="s">
        <v>65</v>
      </c>
      <c r="F3956" s="8">
        <v>0</v>
      </c>
      <c r="G3956" s="8">
        <v>3</v>
      </c>
      <c r="H3956" s="6" t="s">
        <v>344</v>
      </c>
      <c r="I3956" s="184" t="s">
        <v>11392</v>
      </c>
      <c r="J3956" s="184" t="s">
        <v>11392</v>
      </c>
      <c r="K3956" s="184" t="s">
        <v>11391</v>
      </c>
      <c r="L3956" s="8">
        <v>14</v>
      </c>
      <c r="M3956" s="116"/>
      <c r="P395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&lt;tr&gt;&lt;td&gt;66706-0000&lt;/td&gt;&lt;td&gt;Negotiated pay item&lt;/td&gt;&lt;td&gt;m3&lt;/td&gt;&lt;td&gt;NEGOTIATED PAY ITEM&lt;/td&gt;&lt;td&gt;CUYD&lt;/td&gt;&lt;td&gt;0&lt;/td&gt;&lt;td&gt;3&lt;/td&gt;&lt;td&gt;N&lt;/td&gt;&lt;td&gt; &lt;/td&gt;&lt;td&gt;&lt;/td&gt;&lt;/tr&gt;</v>
      </c>
      <c r="Q3956" s="106" t="str">
        <f>IF(PayItems[[#This Row],[Date Added / Modified]]&gt;0,TEXT(PayItems[[#This Row],[Date Added / Modified]],"m/d/yyy"),"")</f>
        <v/>
      </c>
    </row>
    <row r="3957" spans="1:17" x14ac:dyDescent="0.3">
      <c r="A3957" s="6" t="s">
        <v>8408</v>
      </c>
      <c r="B3957" s="6" t="s">
        <v>8401</v>
      </c>
      <c r="C3957" s="6" t="s">
        <v>109</v>
      </c>
      <c r="D3957" s="6" t="s">
        <v>8402</v>
      </c>
      <c r="E3957" s="6" t="s">
        <v>62</v>
      </c>
      <c r="F3957" s="8">
        <v>0</v>
      </c>
      <c r="G3957" s="8">
        <v>3</v>
      </c>
      <c r="H3957" s="6" t="s">
        <v>344</v>
      </c>
      <c r="I3957" s="184" t="s">
        <v>11392</v>
      </c>
      <c r="J3957" s="184" t="s">
        <v>11392</v>
      </c>
      <c r="K3957" s="184" t="s">
        <v>11391</v>
      </c>
      <c r="L3957" s="8">
        <v>14</v>
      </c>
      <c r="M3957" s="116"/>
      <c r="P395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&lt;tr&gt;&lt;td&gt;66707-0000&lt;/td&gt;&lt;td&gt;Negotiated pay item&lt;/td&gt;&lt;td&gt;m2&lt;/td&gt;&lt;td&gt;NEGOTIATED PAY ITEM&lt;/td&gt;&lt;td&gt;SQYD&lt;/td&gt;&lt;td&gt;0&lt;/td&gt;&lt;td&gt;3&lt;/td&gt;&lt;td&gt;N&lt;/td&gt;&lt;td&gt; &lt;/td&gt;&lt;td&gt;&lt;/td&gt;&lt;/tr&gt;</v>
      </c>
      <c r="Q3957" s="106" t="str">
        <f>IF(PayItems[[#This Row],[Date Added / Modified]]&gt;0,TEXT(PayItems[[#This Row],[Date Added / Modified]],"m/d/yyy"),"")</f>
        <v/>
      </c>
    </row>
    <row r="3958" spans="1:17" x14ac:dyDescent="0.3">
      <c r="A3958" s="6" t="s">
        <v>8409</v>
      </c>
      <c r="B3958" s="6" t="s">
        <v>8401</v>
      </c>
      <c r="C3958" s="6" t="s">
        <v>124</v>
      </c>
      <c r="D3958" s="6" t="s">
        <v>8402</v>
      </c>
      <c r="E3958" s="6" t="s">
        <v>66</v>
      </c>
      <c r="F3958" s="8">
        <v>0</v>
      </c>
      <c r="G3958" s="8">
        <v>3</v>
      </c>
      <c r="H3958" s="6" t="s">
        <v>344</v>
      </c>
      <c r="I3958" s="184" t="s">
        <v>11392</v>
      </c>
      <c r="J3958" s="184" t="s">
        <v>11392</v>
      </c>
      <c r="K3958" s="184" t="s">
        <v>11391</v>
      </c>
      <c r="L3958" s="8">
        <v>14</v>
      </c>
      <c r="M3958" s="116"/>
      <c r="P395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&lt;tr&gt;&lt;td&gt;66708-0000&lt;/td&gt;&lt;td&gt;Negotiated pay item&lt;/td&gt;&lt;td&gt;t&lt;/td&gt;&lt;td&gt;NEGOTIATED PAY ITEM&lt;/td&gt;&lt;td&gt;TON&lt;/td&gt;&lt;td&gt;0&lt;/td&gt;&lt;td&gt;3&lt;/td&gt;&lt;td&gt;N&lt;/td&gt;&lt;td&gt; &lt;/td&gt;&lt;td&gt;&lt;/td&gt;&lt;/tr&gt;</v>
      </c>
      <c r="Q3958" s="106" t="str">
        <f>IF(PayItems[[#This Row],[Date Added / Modified]]&gt;0,TEXT(PayItems[[#This Row],[Date Added / Modified]],"m/d/yyy"),"")</f>
        <v/>
      </c>
    </row>
    <row r="3959" spans="1:17" x14ac:dyDescent="0.3">
      <c r="A3959" s="6" t="s">
        <v>8410</v>
      </c>
      <c r="B3959" s="6" t="s">
        <v>8401</v>
      </c>
      <c r="C3959" s="6" t="s">
        <v>21</v>
      </c>
      <c r="D3959" s="6" t="s">
        <v>8402</v>
      </c>
      <c r="E3959" s="6" t="s">
        <v>31</v>
      </c>
      <c r="F3959" s="8">
        <v>0</v>
      </c>
      <c r="G3959" s="8">
        <v>3</v>
      </c>
      <c r="H3959" s="6" t="s">
        <v>344</v>
      </c>
      <c r="I3959" s="184" t="s">
        <v>11392</v>
      </c>
      <c r="J3959" s="184" t="s">
        <v>11392</v>
      </c>
      <c r="K3959" s="184" t="s">
        <v>11391</v>
      </c>
      <c r="L3959" s="8">
        <v>14</v>
      </c>
      <c r="M3959" s="116"/>
      <c r="P395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&lt;tr&gt;&lt;td&gt;66709-0000&lt;/td&gt;&lt;td&gt;Negotiated pay item&lt;/td&gt;&lt;td&gt;Day&lt;/td&gt;&lt;td&gt;NEGOTIATED PAY ITEM&lt;/td&gt;&lt;td&gt;DAY&lt;/td&gt;&lt;td&gt;0&lt;/td&gt;&lt;td&gt;3&lt;/td&gt;&lt;td&gt;N&lt;/td&gt;&lt;td&gt; &lt;/td&gt;&lt;td&gt;&lt;/td&gt;&lt;/tr&gt;</v>
      </c>
      <c r="Q3959" s="106" t="str">
        <f>IF(PayItems[[#This Row],[Date Added / Modified]]&gt;0,TEXT(PayItems[[#This Row],[Date Added / Modified]],"m/d/yyy"),"")</f>
        <v/>
      </c>
    </row>
    <row r="3960" spans="1:17" x14ac:dyDescent="0.3">
      <c r="A3960" s="6" t="s">
        <v>8411</v>
      </c>
      <c r="B3960" s="6" t="s">
        <v>8401</v>
      </c>
      <c r="C3960" s="6" t="s">
        <v>108</v>
      </c>
      <c r="D3960" s="6" t="s">
        <v>8402</v>
      </c>
      <c r="E3960" s="6" t="s">
        <v>61</v>
      </c>
      <c r="F3960" s="8">
        <v>1</v>
      </c>
      <c r="G3960" s="8">
        <v>3</v>
      </c>
      <c r="H3960" s="6" t="s">
        <v>344</v>
      </c>
      <c r="I3960" s="184" t="s">
        <v>11392</v>
      </c>
      <c r="J3960" s="184" t="s">
        <v>11392</v>
      </c>
      <c r="K3960" s="184" t="s">
        <v>11391</v>
      </c>
      <c r="L3960" s="8">
        <v>14</v>
      </c>
      <c r="M3960" s="116"/>
      <c r="P396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&lt;tr&gt;&lt;td&gt;66710-0000&lt;/td&gt;&lt;td&gt;Negotiated pay item&lt;/td&gt;&lt;td&gt;ha&lt;/td&gt;&lt;td&gt;NEGOTIATED PAY ITEM&lt;/td&gt;&lt;td&gt;ACRE&lt;/td&gt;&lt;td&gt;1&lt;/td&gt;&lt;td&gt;3&lt;/td&gt;&lt;td&gt;N&lt;/td&gt;&lt;td&gt; &lt;/td&gt;&lt;td&gt;&lt;/td&gt;&lt;/tr&gt;</v>
      </c>
      <c r="Q3960" s="106" t="str">
        <f>IF(PayItems[[#This Row],[Date Added / Modified]]&gt;0,TEXT(PayItems[[#This Row],[Date Added / Modified]],"m/d/yyy"),"")</f>
        <v/>
      </c>
    </row>
    <row r="3961" spans="1:17" x14ac:dyDescent="0.3">
      <c r="A3961" s="6" t="s">
        <v>8412</v>
      </c>
      <c r="B3961" s="6" t="s">
        <v>8401</v>
      </c>
      <c r="C3961" s="6" t="s">
        <v>5</v>
      </c>
      <c r="D3961" s="6" t="s">
        <v>8402</v>
      </c>
      <c r="E3961" s="6" t="s">
        <v>58</v>
      </c>
      <c r="F3961" s="8">
        <v>1</v>
      </c>
      <c r="G3961" s="8">
        <v>3</v>
      </c>
      <c r="H3961" s="6" t="s">
        <v>344</v>
      </c>
      <c r="I3961" s="184" t="s">
        <v>11392</v>
      </c>
      <c r="J3961" s="184" t="s">
        <v>11392</v>
      </c>
      <c r="K3961" s="184" t="s">
        <v>11391</v>
      </c>
      <c r="L3961" s="8">
        <v>14</v>
      </c>
      <c r="M3961" s="116"/>
      <c r="P396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&lt;tr&gt;&lt;td&gt;66711-0000&lt;/td&gt;&lt;td&gt;Negotiated pay item&lt;/td&gt;&lt;td&gt;km&lt;/td&gt;&lt;td&gt;NEGOTIATED PAY ITEM&lt;/td&gt;&lt;td&gt;MILE&lt;/td&gt;&lt;td&gt;1&lt;/td&gt;&lt;td&gt;3&lt;/td&gt;&lt;td&gt;N&lt;/td&gt;&lt;td&gt; &lt;/td&gt;&lt;td&gt;&lt;/td&gt;&lt;/tr&gt;</v>
      </c>
      <c r="Q3961" s="106" t="str">
        <f>IF(PayItems[[#This Row],[Date Added / Modified]]&gt;0,TEXT(PayItems[[#This Row],[Date Added / Modified]],"m/d/yyy"),"")</f>
        <v/>
      </c>
    </row>
    <row r="3962" spans="1:17" x14ac:dyDescent="0.3">
      <c r="A3962" s="6" t="s">
        <v>8413</v>
      </c>
      <c r="B3962" s="6" t="s">
        <v>8401</v>
      </c>
      <c r="C3962" s="6" t="s">
        <v>7901</v>
      </c>
      <c r="D3962" s="6" t="s">
        <v>8402</v>
      </c>
      <c r="E3962" s="6" t="s">
        <v>7902</v>
      </c>
      <c r="F3962" s="8">
        <v>0</v>
      </c>
      <c r="G3962" s="8">
        <v>3</v>
      </c>
      <c r="H3962" s="6" t="s">
        <v>344</v>
      </c>
      <c r="I3962" s="184" t="s">
        <v>11392</v>
      </c>
      <c r="J3962" s="184" t="s">
        <v>11392</v>
      </c>
      <c r="K3962" s="184" t="s">
        <v>11391</v>
      </c>
      <c r="L3962" s="8">
        <v>14</v>
      </c>
      <c r="M3962" s="116"/>
      <c r="P396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&lt;tr&gt;&lt;td&gt;66712-0000&lt;/td&gt;&lt;td&gt;Negotiated pay item&lt;/td&gt;&lt;td&gt;Week&lt;/td&gt;&lt;td&gt;NEGOTIATED PAY ITEM&lt;/td&gt;&lt;td&gt;WEEK&lt;/td&gt;&lt;td&gt;0&lt;/td&gt;&lt;td&gt;3&lt;/td&gt;&lt;td&gt;N&lt;/td&gt;&lt;td&gt; &lt;/td&gt;&lt;td&gt;&lt;/td&gt;&lt;/tr&gt;</v>
      </c>
      <c r="Q3962" s="106" t="str">
        <f>IF(PayItems[[#This Row],[Date Added / Modified]]&gt;0,TEXT(PayItems[[#This Row],[Date Added / Modified]],"m/d/yyy"),"")</f>
        <v/>
      </c>
    </row>
    <row r="3963" spans="1:17" x14ac:dyDescent="0.3">
      <c r="A3963" s="6" t="s">
        <v>8414</v>
      </c>
      <c r="B3963" s="6" t="s">
        <v>8415</v>
      </c>
      <c r="C3963" s="6" t="s">
        <v>85</v>
      </c>
      <c r="D3963" s="6" t="s">
        <v>8416</v>
      </c>
      <c r="E3963" s="6" t="s">
        <v>85</v>
      </c>
      <c r="F3963" s="8">
        <v>0</v>
      </c>
      <c r="G3963" s="8">
        <v>3</v>
      </c>
      <c r="H3963" s="6" t="s">
        <v>344</v>
      </c>
      <c r="I3963" s="184" t="s">
        <v>11392</v>
      </c>
      <c r="J3963" s="184" t="s">
        <v>11392</v>
      </c>
      <c r="K3963" s="184" t="s">
        <v>11391</v>
      </c>
      <c r="L3963" s="8">
        <v>14</v>
      </c>
      <c r="M3963" s="116"/>
      <c r="P3963"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&lt;tr&gt;&lt;td&gt;66801-0000&lt;/td&gt;&lt;td&gt;Design-Build&lt;/td&gt;&lt;td&gt;LPSM&lt;/td&gt;&lt;td&gt;DESIGN-BUILD&lt;/td&gt;&lt;td&gt;LPSM&lt;/td&gt;&lt;td&gt;0&lt;/td&gt;&lt;td&gt;3&lt;/td&gt;&lt;td&gt;N&lt;/td&gt;&lt;td&gt; &lt;/td&gt;&lt;td&gt;&lt;/td&gt;&lt;/tr&gt;</v>
      </c>
      <c r="Q3963" s="106" t="str">
        <f>IF(PayItems[[#This Row],[Date Added / Modified]]&gt;0,TEXT(PayItems[[#This Row],[Date Added / Modified]],"m/d/yyy"),"")</f>
        <v/>
      </c>
    </row>
    <row r="3964" spans="1:17" x14ac:dyDescent="0.3">
      <c r="A3964" s="6" t="s">
        <v>8734</v>
      </c>
      <c r="B3964" s="6" t="s">
        <v>8415</v>
      </c>
      <c r="C3964" s="6" t="s">
        <v>5209</v>
      </c>
      <c r="D3964" s="6" t="s">
        <v>8416</v>
      </c>
      <c r="E3964" s="6" t="s">
        <v>5209</v>
      </c>
      <c r="F3964" s="8">
        <v>0</v>
      </c>
      <c r="G3964" s="8">
        <v>3</v>
      </c>
      <c r="H3964" s="6" t="s">
        <v>344</v>
      </c>
      <c r="I3964" s="184" t="s">
        <v>11392</v>
      </c>
      <c r="J3964" s="184" t="s">
        <v>11391</v>
      </c>
      <c r="K3964" s="184" t="s">
        <v>11391</v>
      </c>
      <c r="L3964" s="8">
        <v>14</v>
      </c>
      <c r="M3964" s="116"/>
      <c r="P396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&lt;tr&gt;&lt;td&gt;66802-0000&lt;/td&gt;&lt;td&gt;Design-Build&lt;/td&gt;&lt;td&gt;CTSM&lt;/td&gt;&lt;td&gt;DESIGN-BUILD&lt;/td&gt;&lt;td&gt;CTSM&lt;/td&gt;&lt;td&gt;0&lt;/td&gt;&lt;td&gt;3&lt;/td&gt;&lt;td&gt;N&lt;/td&gt;&lt;td&gt; &lt;/td&gt;&lt;td&gt;&lt;/td&gt;&lt;/tr&gt;</v>
      </c>
      <c r="Q3964" s="106" t="str">
        <f>IF(PayItems[[#This Row],[Date Added / Modified]]&gt;0,TEXT(PayItems[[#This Row],[Date Added / Modified]],"m/d/yyy"),"")</f>
        <v/>
      </c>
    </row>
    <row r="3965" spans="1:17" x14ac:dyDescent="0.3">
      <c r="A3965" s="6" t="s">
        <v>8417</v>
      </c>
      <c r="B3965" s="6" t="s">
        <v>8418</v>
      </c>
      <c r="C3965" s="6" t="s">
        <v>85</v>
      </c>
      <c r="D3965" s="6" t="s">
        <v>8418</v>
      </c>
      <c r="E3965" s="6" t="s">
        <v>85</v>
      </c>
      <c r="F3965" s="8">
        <v>0</v>
      </c>
      <c r="G3965" s="8">
        <v>3</v>
      </c>
      <c r="H3965" s="6" t="s">
        <v>344</v>
      </c>
      <c r="I3965" s="184" t="s">
        <v>11392</v>
      </c>
      <c r="J3965" s="184" t="s">
        <v>11392</v>
      </c>
      <c r="K3965" s="184" t="s">
        <v>11391</v>
      </c>
      <c r="L3965" s="8">
        <v>14</v>
      </c>
      <c r="M3965" s="116"/>
      <c r="P396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&lt;tr&gt;&lt;td&gt;66901-0000&lt;/td&gt;&lt;td&gt;CMGC&lt;/td&gt;&lt;td&gt;LPSM&lt;/td&gt;&lt;td&gt;CMGC&lt;/td&gt;&lt;td&gt;LPSM&lt;/td&gt;&lt;td&gt;0&lt;/td&gt;&lt;td&gt;3&lt;/td&gt;&lt;td&gt;N&lt;/td&gt;&lt;td&gt; &lt;/td&gt;&lt;td&gt;&lt;/td&gt;&lt;/tr&gt;</v>
      </c>
      <c r="Q3965" s="106" t="str">
        <f>IF(PayItems[[#This Row],[Date Added / Modified]]&gt;0,TEXT(PayItems[[#This Row],[Date Added / Modified]],"m/d/yyy"),"")</f>
        <v/>
      </c>
    </row>
    <row r="3966" spans="1:17" x14ac:dyDescent="0.3">
      <c r="A3966" s="6" t="s">
        <v>8419</v>
      </c>
      <c r="B3966" s="6" t="s">
        <v>8420</v>
      </c>
      <c r="C3966" s="6" t="s">
        <v>85</v>
      </c>
      <c r="D3966" s="6" t="s">
        <v>8421</v>
      </c>
      <c r="E3966" s="6" t="s">
        <v>85</v>
      </c>
      <c r="F3966" s="8">
        <v>0</v>
      </c>
      <c r="G3966" s="8">
        <v>3</v>
      </c>
      <c r="H3966" s="6" t="s">
        <v>344</v>
      </c>
      <c r="I3966" s="184" t="s">
        <v>11392</v>
      </c>
      <c r="J3966" s="184" t="s">
        <v>11392</v>
      </c>
      <c r="K3966" s="184" t="s">
        <v>11391</v>
      </c>
      <c r="L3966" s="8">
        <v>14</v>
      </c>
      <c r="M3966" s="116"/>
      <c r="P396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&lt;tr&gt;&lt;td&gt;67001-0000&lt;/td&gt;&lt;td&gt;Project lump sum&lt;/td&gt;&lt;td&gt;LPSM&lt;/td&gt;&lt;td&gt;PROJECT LUMP SUM&lt;/td&gt;&lt;td&gt;LPSM&lt;/td&gt;&lt;td&gt;0&lt;/td&gt;&lt;td&gt;3&lt;/td&gt;&lt;td&gt;N&lt;/td&gt;&lt;td&gt; &lt;/td&gt;&lt;td&gt;&lt;/td&gt;&lt;/tr&gt;</v>
      </c>
      <c r="Q3966" s="106" t="str">
        <f>IF(PayItems[[#This Row],[Date Added / Modified]]&gt;0,TEXT(PayItems[[#This Row],[Date Added / Modified]],"m/d/yyy"),"")</f>
        <v/>
      </c>
    </row>
    <row r="3967" spans="1:17" x14ac:dyDescent="0.3">
      <c r="A3967" s="6" t="s">
        <v>10110</v>
      </c>
      <c r="B3967" s="6" t="s">
        <v>8420</v>
      </c>
      <c r="C3967" s="6" t="s">
        <v>5209</v>
      </c>
      <c r="D3967" s="6" t="s">
        <v>8421</v>
      </c>
      <c r="E3967" s="6" t="s">
        <v>5209</v>
      </c>
      <c r="F3967" s="8">
        <v>0</v>
      </c>
      <c r="G3967" s="8">
        <v>3</v>
      </c>
      <c r="H3967" s="6" t="s">
        <v>344</v>
      </c>
      <c r="I3967" s="184" t="s">
        <v>11392</v>
      </c>
      <c r="J3967" s="184" t="s">
        <v>11391</v>
      </c>
      <c r="K3967" s="184" t="s">
        <v>11391</v>
      </c>
      <c r="L3967" s="8">
        <v>14</v>
      </c>
      <c r="M3967" s="116">
        <v>42124</v>
      </c>
      <c r="N3967" s="106" t="s">
        <v>9962</v>
      </c>
      <c r="O3967" s="106"/>
      <c r="P396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&lt;tr&gt;&lt;td&gt;67002-0000&lt;/td&gt;&lt;td&gt;Project lump sum&lt;/td&gt;&lt;td&gt;CTSM&lt;/td&gt;&lt;td&gt;PROJECT LUMP SUM&lt;/td&gt;&lt;td&gt;CTSM&lt;/td&gt;&lt;td&gt;0&lt;/td&gt;&lt;td&gt;3&lt;/td&gt;&lt;td&gt;N&lt;/td&gt;&lt;td&gt;4/30/2015&lt;/td&gt;&lt;td&gt;&lt;/td&gt;&lt;/tr&gt;</v>
      </c>
      <c r="Q3967" s="106" t="str">
        <f>IF(PayItems[[#This Row],[Date Added / Modified]]&gt;0,TEXT(PayItems[[#This Row],[Date Added / Modified]],"m/d/yyy"),"")</f>
        <v>4/30/2015</v>
      </c>
    </row>
    <row r="3968" spans="1:17" s="88" customFormat="1" x14ac:dyDescent="0.3">
      <c r="A3968" s="6" t="s">
        <v>8422</v>
      </c>
      <c r="B3968" s="6" t="s">
        <v>8423</v>
      </c>
      <c r="C3968" s="6" t="s">
        <v>85</v>
      </c>
      <c r="D3968" s="6" t="s">
        <v>8424</v>
      </c>
      <c r="E3968" s="8" t="s">
        <v>85</v>
      </c>
      <c r="F3968" s="8">
        <v>0</v>
      </c>
      <c r="G3968" s="8">
        <v>3</v>
      </c>
      <c r="H3968" s="6" t="s">
        <v>1354</v>
      </c>
      <c r="I3968" s="184" t="s">
        <v>11392</v>
      </c>
      <c r="J3968" s="184" t="s">
        <v>11392</v>
      </c>
      <c r="K3968" s="184" t="s">
        <v>11391</v>
      </c>
      <c r="L3968" s="8">
        <v>14</v>
      </c>
      <c r="M3968" s="116"/>
      <c r="N3968" s="6"/>
      <c r="O3968" s="6"/>
      <c r="P396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&lt;tr&gt;&lt;td&gt;99901-0000&lt;/td&gt;&lt;td&gt;Partnering&lt;/td&gt;&lt;td&gt;LPSM&lt;/td&gt;&lt;td&gt;PARTNERING&lt;/td&gt;&lt;td&gt;LPSM&lt;/td&gt;&lt;td&gt;0&lt;/td&gt;&lt;td&gt;3&lt;/td&gt;&lt;td&gt;DI&lt;/td&gt;&lt;td&gt; &lt;/td&gt;&lt;td&gt;&lt;/td&gt;&lt;/tr&gt;</v>
      </c>
      <c r="Q3968" s="106" t="str">
        <f>IF(PayItems[[#This Row],[Date Added / Modified]]&gt;0,TEXT(PayItems[[#This Row],[Date Added / Modified]],"m/d/yyy"),"")</f>
        <v/>
      </c>
    </row>
    <row r="3969" spans="1:17" s="88" customFormat="1" x14ac:dyDescent="0.3">
      <c r="A3969" s="6" t="s">
        <v>8425</v>
      </c>
      <c r="B3969" s="6" t="s">
        <v>8426</v>
      </c>
      <c r="C3969" s="6" t="s">
        <v>85</v>
      </c>
      <c r="D3969" s="6" t="s">
        <v>8427</v>
      </c>
      <c r="E3969" s="8" t="s">
        <v>85</v>
      </c>
      <c r="F3969" s="8">
        <v>0</v>
      </c>
      <c r="G3969" s="8">
        <v>3</v>
      </c>
      <c r="H3969" s="6" t="s">
        <v>1354</v>
      </c>
      <c r="I3969" s="184" t="s">
        <v>11392</v>
      </c>
      <c r="J3969" s="184" t="s">
        <v>11392</v>
      </c>
      <c r="K3969" s="184" t="s">
        <v>11391</v>
      </c>
      <c r="L3969" s="8">
        <v>14</v>
      </c>
      <c r="M3969" s="116"/>
      <c r="N3969" s="6"/>
      <c r="O3969" s="6"/>
      <c r="P396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&lt;tr&gt;&lt;td&gt;99902-0000&lt;/td&gt;&lt;td&gt;Performance Incentives&lt;/td&gt;&lt;td&gt;LPSM&lt;/td&gt;&lt;td&gt;PERFORMANCE INCENTIVES&lt;/td&gt;&lt;td&gt;LPSM&lt;/td&gt;&lt;td&gt;0&lt;/td&gt;&lt;td&gt;3&lt;/td&gt;&lt;td&gt;DI&lt;/td&gt;&lt;td&gt; &lt;/td&gt;&lt;td&gt;&lt;/td&gt;&lt;/tr&gt;</v>
      </c>
      <c r="Q3969" s="106" t="str">
        <f>IF(PayItems[[#This Row],[Date Added / Modified]]&gt;0,TEXT(PayItems[[#This Row],[Date Added / Modified]],"m/d/yyy"),"")</f>
        <v/>
      </c>
    </row>
    <row r="3970" spans="1:17" x14ac:dyDescent="0.3">
      <c r="A3970" s="6" t="s">
        <v>8428</v>
      </c>
      <c r="B3970" s="6" t="s">
        <v>8426</v>
      </c>
      <c r="C3970" s="6" t="s">
        <v>21</v>
      </c>
      <c r="D3970" s="6" t="s">
        <v>8427</v>
      </c>
      <c r="E3970" s="8" t="s">
        <v>31</v>
      </c>
      <c r="F3970" s="8">
        <v>0</v>
      </c>
      <c r="G3970" s="8">
        <v>3</v>
      </c>
      <c r="H3970" s="6" t="s">
        <v>1354</v>
      </c>
      <c r="I3970" s="184" t="s">
        <v>11392</v>
      </c>
      <c r="J3970" s="184" t="s">
        <v>11392</v>
      </c>
      <c r="K3970" s="184" t="s">
        <v>11391</v>
      </c>
      <c r="L3970" s="8">
        <v>14</v>
      </c>
      <c r="M3970" s="116"/>
      <c r="P397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&lt;tr&gt;&lt;td&gt;99903-0000&lt;/td&gt;&lt;td&gt;Performance Incentives&lt;/td&gt;&lt;td&gt;Day&lt;/td&gt;&lt;td&gt;PERFORMANCE INCENTIVES&lt;/td&gt;&lt;td&gt;DAY&lt;/td&gt;&lt;td&gt;0&lt;/td&gt;&lt;td&gt;3&lt;/td&gt;&lt;td&gt;DI&lt;/td&gt;&lt;td&gt; &lt;/td&gt;&lt;td&gt;&lt;/td&gt;&lt;/tr&gt;</v>
      </c>
      <c r="Q3970" s="106" t="str">
        <f>IF(PayItems[[#This Row],[Date Added / Modified]]&gt;0,TEXT(PayItems[[#This Row],[Date Added / Modified]],"m/d/yyy"),"")</f>
        <v/>
      </c>
    </row>
    <row r="3971" spans="1:17" x14ac:dyDescent="0.3">
      <c r="A3971" s="6" t="s">
        <v>8429</v>
      </c>
      <c r="B3971" s="6" t="s">
        <v>8430</v>
      </c>
      <c r="C3971" s="6" t="s">
        <v>85</v>
      </c>
      <c r="D3971" s="6" t="s">
        <v>8431</v>
      </c>
      <c r="E3971" s="8" t="s">
        <v>85</v>
      </c>
      <c r="F3971" s="8">
        <v>0</v>
      </c>
      <c r="G3971" s="8">
        <v>3</v>
      </c>
      <c r="H3971" s="6" t="s">
        <v>1354</v>
      </c>
      <c r="I3971" s="184" t="s">
        <v>11392</v>
      </c>
      <c r="J3971" s="184" t="s">
        <v>11392</v>
      </c>
      <c r="K3971" s="184" t="s">
        <v>11391</v>
      </c>
      <c r="L3971" s="8">
        <v>14</v>
      </c>
      <c r="M3971" s="116"/>
      <c r="P397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&lt;tr&gt;&lt;td&gt;99904-0000&lt;/td&gt;&lt;td&gt;Asphalt Escalation&lt;/td&gt;&lt;td&gt;LPSM&lt;/td&gt;&lt;td&gt;ASPHALT ESCALATION&lt;/td&gt;&lt;td&gt;LPSM&lt;/td&gt;&lt;td&gt;0&lt;/td&gt;&lt;td&gt;3&lt;/td&gt;&lt;td&gt;DI&lt;/td&gt;&lt;td&gt; &lt;/td&gt;&lt;td&gt;&lt;/td&gt;&lt;/tr&gt;</v>
      </c>
      <c r="Q3971" s="106" t="str">
        <f>IF(PayItems[[#This Row],[Date Added / Modified]]&gt;0,TEXT(PayItems[[#This Row],[Date Added / Modified]],"m/d/yyy"),"")</f>
        <v/>
      </c>
    </row>
    <row r="3972" spans="1:17" x14ac:dyDescent="0.3">
      <c r="A3972" s="6" t="s">
        <v>8432</v>
      </c>
      <c r="B3972" s="6" t="s">
        <v>8433</v>
      </c>
      <c r="C3972" s="6" t="s">
        <v>85</v>
      </c>
      <c r="D3972" s="6" t="s">
        <v>8434</v>
      </c>
      <c r="E3972" s="8" t="s">
        <v>85</v>
      </c>
      <c r="F3972" s="8">
        <v>0</v>
      </c>
      <c r="G3972" s="8">
        <v>3</v>
      </c>
      <c r="H3972" s="6" t="s">
        <v>1354</v>
      </c>
      <c r="I3972" s="184" t="s">
        <v>11392</v>
      </c>
      <c r="J3972" s="184" t="s">
        <v>11392</v>
      </c>
      <c r="K3972" s="184" t="s">
        <v>11391</v>
      </c>
      <c r="L3972" s="8">
        <v>14</v>
      </c>
      <c r="M3972" s="116"/>
      <c r="P3972"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&lt;tr&gt;&lt;td&gt;99905-0000&lt;/td&gt;&lt;td&gt;Fuel Escalation&lt;/td&gt;&lt;td&gt;LPSM&lt;/td&gt;&lt;td&gt;FUEL ESCALATION&lt;/td&gt;&lt;td&gt;LPSM&lt;/td&gt;&lt;td&gt;0&lt;/td&gt;&lt;td&gt;3&lt;/td&gt;&lt;td&gt;DI&lt;/td&gt;&lt;td&gt; &lt;/td&gt;&lt;td&gt;&lt;/td&gt;&lt;/tr&gt;</v>
      </c>
      <c r="Q3972" s="106" t="str">
        <f>IF(PayItems[[#This Row],[Date Added / Modified]]&gt;0,TEXT(PayItems[[#This Row],[Date Added / Modified]],"m/d/yyy"),"")</f>
        <v/>
      </c>
    </row>
    <row r="3973" spans="1:17" x14ac:dyDescent="0.3">
      <c r="A3973" s="88" t="s">
        <v>11367</v>
      </c>
      <c r="B3973" s="88" t="s">
        <v>11368</v>
      </c>
      <c r="C3973" s="88" t="s">
        <v>85</v>
      </c>
      <c r="D3973" s="88" t="s">
        <v>11369</v>
      </c>
      <c r="E3973" s="104" t="s">
        <v>85</v>
      </c>
      <c r="F3973" s="104">
        <v>0</v>
      </c>
      <c r="G3973" s="104">
        <v>3</v>
      </c>
      <c r="H3973" s="88" t="s">
        <v>1354</v>
      </c>
      <c r="I3973" s="184" t="s">
        <v>11392</v>
      </c>
      <c r="J3973" s="184" t="s">
        <v>11392</v>
      </c>
      <c r="K3973" s="184" t="s">
        <v>11391</v>
      </c>
      <c r="L3973" s="104">
        <v>14</v>
      </c>
      <c r="M3973" s="116">
        <v>44614</v>
      </c>
      <c r="N3973" s="88" t="s">
        <v>9971</v>
      </c>
      <c r="O3973" s="88"/>
      <c r="P3973" s="42"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&lt;tr&gt;&lt;td&gt;99906-0000&lt;/td&gt;&lt;td&gt;Steel Escalation&lt;/td&gt;&lt;td&gt;LPSM&lt;/td&gt;&lt;td&gt;STEEL ESCALATION&lt;/td&gt;&lt;td&gt;LPSM&lt;/td&gt;&lt;td&gt;0&lt;/td&gt;&lt;td&gt;3&lt;/td&gt;&lt;td&gt;DI&lt;/td&gt;&lt;td&gt;2/22/2022&lt;/td&gt;&lt;td&gt;&lt;/td&gt;&lt;/tr&gt;</v>
      </c>
      <c r="Q3973" s="106" t="str">
        <f>IF(PayItems[[#This Row],[Date Added / Modified]]&gt;0,TEXT(PayItems[[#This Row],[Date Added / Modified]],"m/d/yyy"),"")</f>
        <v>2/22/2022</v>
      </c>
    </row>
    <row r="3974" spans="1:17" x14ac:dyDescent="0.3">
      <c r="A3974" s="6" t="s">
        <v>8435</v>
      </c>
      <c r="B3974" s="6" t="s">
        <v>8436</v>
      </c>
      <c r="C3974" s="6" t="s">
        <v>85</v>
      </c>
      <c r="D3974" s="6" t="s">
        <v>8437</v>
      </c>
      <c r="E3974" s="8" t="s">
        <v>85</v>
      </c>
      <c r="F3974" s="8">
        <v>0</v>
      </c>
      <c r="G3974" s="8">
        <v>3</v>
      </c>
      <c r="H3974" s="6" t="s">
        <v>1354</v>
      </c>
      <c r="I3974" s="184" t="s">
        <v>11392</v>
      </c>
      <c r="J3974" s="184" t="s">
        <v>11392</v>
      </c>
      <c r="K3974" s="184" t="s">
        <v>11391</v>
      </c>
      <c r="L3974" s="8">
        <v>14</v>
      </c>
      <c r="M3974" s="116"/>
      <c r="P3974"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&lt;tr&gt;&lt;td&gt;99920-0000&lt;/td&gt;&lt;td&gt;Design Contingency&lt;/td&gt;&lt;td&gt;LPSM&lt;/td&gt;&lt;td&gt;DESIGN CONTINGENCY&lt;/td&gt;&lt;td&gt;LPSM&lt;/td&gt;&lt;td&gt;0&lt;/td&gt;&lt;td&gt;3&lt;/td&gt;&lt;td&gt;DI&lt;/td&gt;&lt;td&gt; &lt;/td&gt;&lt;td&gt;&lt;/td&gt;&lt;/tr&gt;</v>
      </c>
      <c r="Q3974" s="106" t="str">
        <f>IF(PayItems[[#This Row],[Date Added / Modified]]&gt;0,TEXT(PayItems[[#This Row],[Date Added / Modified]],"m/d/yyy"),"")</f>
        <v/>
      </c>
    </row>
    <row r="3975" spans="1:17" x14ac:dyDescent="0.3">
      <c r="A3975" s="6" t="s">
        <v>8438</v>
      </c>
      <c r="B3975" s="6" t="s">
        <v>8439</v>
      </c>
      <c r="C3975" s="6" t="s">
        <v>21</v>
      </c>
      <c r="D3975" s="6" t="s">
        <v>8440</v>
      </c>
      <c r="E3975" s="8" t="s">
        <v>31</v>
      </c>
      <c r="F3975" s="8">
        <v>0</v>
      </c>
      <c r="G3975" s="8">
        <v>3</v>
      </c>
      <c r="H3975" s="6" t="s">
        <v>8441</v>
      </c>
      <c r="I3975" s="184" t="s">
        <v>11392</v>
      </c>
      <c r="J3975" s="184" t="s">
        <v>11392</v>
      </c>
      <c r="K3975" s="184" t="s">
        <v>11391</v>
      </c>
      <c r="L3975" s="8">
        <v>14</v>
      </c>
      <c r="M3975" s="116"/>
      <c r="P3975"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&lt;tr&gt;&lt;td&gt;99950-0000&lt;/td&gt;&lt;td&gt;Liquidated damages&lt;/td&gt;&lt;td&gt;Day&lt;/td&gt;&lt;td&gt;LIQUIDATED DAMAGES&lt;/td&gt;&lt;td&gt;DAY&lt;/td&gt;&lt;td&gt;0&lt;/td&gt;&lt;td&gt;3&lt;/td&gt;&lt;td&gt;CI&lt;/td&gt;&lt;td&gt; &lt;/td&gt;&lt;td&gt;&lt;/td&gt;&lt;/tr&gt;</v>
      </c>
      <c r="Q3975" s="106" t="str">
        <f>IF(PayItems[[#This Row],[Date Added / Modified]]&gt;0,TEXT(PayItems[[#This Row],[Date Added / Modified]],"m/d/yyy"),"")</f>
        <v/>
      </c>
    </row>
    <row r="3976" spans="1:17" x14ac:dyDescent="0.3">
      <c r="A3976" s="6" t="s">
        <v>8442</v>
      </c>
      <c r="B3976" s="6" t="s">
        <v>8443</v>
      </c>
      <c r="C3976" s="6" t="s">
        <v>85</v>
      </c>
      <c r="D3976" s="6" t="s">
        <v>8444</v>
      </c>
      <c r="E3976" s="8" t="s">
        <v>85</v>
      </c>
      <c r="F3976" s="8">
        <v>0</v>
      </c>
      <c r="G3976" s="8">
        <v>3</v>
      </c>
      <c r="H3976" s="6" t="s">
        <v>8441</v>
      </c>
      <c r="I3976" s="184" t="s">
        <v>11392</v>
      </c>
      <c r="J3976" s="184" t="s">
        <v>11392</v>
      </c>
      <c r="K3976" s="184" t="s">
        <v>11391</v>
      </c>
      <c r="L3976" s="8">
        <v>14</v>
      </c>
      <c r="M3976" s="116"/>
      <c r="P3976"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&lt;tr&gt;&lt;td&gt;99951-0000&lt;/td&gt;&lt;td&gt;Interest&lt;/td&gt;&lt;td&gt;LPSM&lt;/td&gt;&lt;td&gt;INTEREST&lt;/td&gt;&lt;td&gt;LPSM&lt;/td&gt;&lt;td&gt;0&lt;/td&gt;&lt;td&gt;3&lt;/td&gt;&lt;td&gt;CI&lt;/td&gt;&lt;td&gt; &lt;/td&gt;&lt;td&gt;&lt;/td&gt;&lt;/tr&gt;</v>
      </c>
      <c r="Q3976" s="106" t="str">
        <f>IF(PayItems[[#This Row],[Date Added / Modified]]&gt;0,TEXT(PayItems[[#This Row],[Date Added / Modified]],"m/d/yyy"),"")</f>
        <v/>
      </c>
    </row>
    <row r="3977" spans="1:17" x14ac:dyDescent="0.3">
      <c r="A3977" s="6" t="s">
        <v>8445</v>
      </c>
      <c r="B3977" s="6" t="s">
        <v>8446</v>
      </c>
      <c r="C3977" s="6" t="s">
        <v>97</v>
      </c>
      <c r="D3977" s="6" t="s">
        <v>8447</v>
      </c>
      <c r="E3977" s="8" t="s">
        <v>172</v>
      </c>
      <c r="F3977" s="8">
        <v>0</v>
      </c>
      <c r="G3977" s="8">
        <v>3</v>
      </c>
      <c r="H3977" s="6" t="s">
        <v>8441</v>
      </c>
      <c r="I3977" s="184" t="s">
        <v>11392</v>
      </c>
      <c r="J3977" s="184" t="s">
        <v>11392</v>
      </c>
      <c r="K3977" s="184" t="s">
        <v>11391</v>
      </c>
      <c r="L3977" s="8">
        <v>14</v>
      </c>
      <c r="M3977" s="116"/>
      <c r="P3977"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&lt;tr&gt;&lt;td&gt;99952-0000&lt;/td&gt;&lt;td&gt;Lab trailer payment&lt;/td&gt;&lt;td&gt;mo&lt;/td&gt;&lt;td&gt;LAB TRAILER PAYMENT&lt;/td&gt;&lt;td&gt;MO&lt;/td&gt;&lt;td&gt;0&lt;/td&gt;&lt;td&gt;3&lt;/td&gt;&lt;td&gt;CI&lt;/td&gt;&lt;td&gt; &lt;/td&gt;&lt;td&gt;&lt;/td&gt;&lt;/tr&gt;</v>
      </c>
      <c r="Q3977" s="106" t="str">
        <f>IF(PayItems[[#This Row],[Date Added / Modified]]&gt;0,TEXT(PayItems[[#This Row],[Date Added / Modified]],"m/d/yyy"),"")</f>
        <v/>
      </c>
    </row>
    <row r="3978" spans="1:17" x14ac:dyDescent="0.3">
      <c r="A3978" s="6" t="s">
        <v>8448</v>
      </c>
      <c r="B3978" s="6" t="s">
        <v>8449</v>
      </c>
      <c r="C3978" s="6" t="s">
        <v>85</v>
      </c>
      <c r="D3978" s="6" t="s">
        <v>8450</v>
      </c>
      <c r="E3978" s="8" t="s">
        <v>85</v>
      </c>
      <c r="F3978" s="8">
        <v>0</v>
      </c>
      <c r="G3978" s="8">
        <v>3</v>
      </c>
      <c r="H3978" s="6" t="s">
        <v>8441</v>
      </c>
      <c r="I3978" s="184" t="s">
        <v>11392</v>
      </c>
      <c r="J3978" s="184" t="s">
        <v>11392</v>
      </c>
      <c r="K3978" s="184" t="s">
        <v>11391</v>
      </c>
      <c r="L3978" s="8">
        <v>14</v>
      </c>
      <c r="M3978" s="116"/>
      <c r="P3978"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&lt;tr&gt;&lt;td&gt;99953-0000&lt;/td&gt;&lt;td&gt;Contingencies&lt;/td&gt;&lt;td&gt;LPSM&lt;/td&gt;&lt;td&gt;CONTINGENCIES&lt;/td&gt;&lt;td&gt;LPSM&lt;/td&gt;&lt;td&gt;0&lt;/td&gt;&lt;td&gt;3&lt;/td&gt;&lt;td&gt;CI&lt;/td&gt;&lt;td&gt; &lt;/td&gt;&lt;td&gt;&lt;/td&gt;&lt;/tr&gt;</v>
      </c>
      <c r="Q3978" s="106" t="str">
        <f>IF(PayItems[[#This Row],[Date Added / Modified]]&gt;0,TEXT(PayItems[[#This Row],[Date Added / Modified]],"m/d/yyy"),"")</f>
        <v/>
      </c>
    </row>
    <row r="3979" spans="1:17" x14ac:dyDescent="0.3">
      <c r="A3979" s="6" t="s">
        <v>8451</v>
      </c>
      <c r="B3979" s="6" t="s">
        <v>8452</v>
      </c>
      <c r="C3979" s="6" t="s">
        <v>85</v>
      </c>
      <c r="D3979" s="6" t="s">
        <v>8453</v>
      </c>
      <c r="E3979" s="8" t="s">
        <v>85</v>
      </c>
      <c r="F3979" s="8">
        <v>0</v>
      </c>
      <c r="G3979" s="8">
        <v>3</v>
      </c>
      <c r="H3979" s="6" t="s">
        <v>8441</v>
      </c>
      <c r="I3979" s="184" t="s">
        <v>11392</v>
      </c>
      <c r="J3979" s="184" t="s">
        <v>11392</v>
      </c>
      <c r="K3979" s="184" t="s">
        <v>11391</v>
      </c>
      <c r="L3979" s="8">
        <v>14</v>
      </c>
      <c r="M3979" s="116"/>
      <c r="P3979"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&lt;tr&gt;&lt;td&gt;99954-0000&lt;/td&gt;&lt;td&gt;Project Retainages&lt;/td&gt;&lt;td&gt;LPSM&lt;/td&gt;&lt;td&gt;PROJECT RETAINAGES&lt;/td&gt;&lt;td&gt;LPSM&lt;/td&gt;&lt;td&gt;0&lt;/td&gt;&lt;td&gt;3&lt;/td&gt;&lt;td&gt;CI&lt;/td&gt;&lt;td&gt; &lt;/td&gt;&lt;td&gt;&lt;/td&gt;&lt;/tr&gt;</v>
      </c>
      <c r="Q3979" s="106" t="str">
        <f>IF(PayItems[[#This Row],[Date Added / Modified]]&gt;0,TEXT(PayItems[[#This Row],[Date Added / Modified]],"m/d/yyy"),"")</f>
        <v/>
      </c>
    </row>
    <row r="3980" spans="1:17" x14ac:dyDescent="0.3">
      <c r="A3980" s="34" t="s">
        <v>9972</v>
      </c>
      <c r="B3980" s="34" t="s">
        <v>8446</v>
      </c>
      <c r="C3980" s="13" t="s">
        <v>21</v>
      </c>
      <c r="D3980" s="34" t="s">
        <v>8447</v>
      </c>
      <c r="E3980" s="33" t="s">
        <v>31</v>
      </c>
      <c r="F3980"/>
      <c r="G3980" s="35">
        <v>3</v>
      </c>
      <c r="H3980" t="s">
        <v>8441</v>
      </c>
      <c r="I3980" s="184" t="s">
        <v>11392</v>
      </c>
      <c r="J3980" s="184" t="s">
        <v>11392</v>
      </c>
      <c r="K3980" s="184" t="s">
        <v>11391</v>
      </c>
      <c r="L3980" s="8">
        <v>14</v>
      </c>
      <c r="M3980" s="116">
        <v>41813</v>
      </c>
      <c r="N3980" s="106" t="s">
        <v>9971</v>
      </c>
      <c r="O3980" s="106"/>
      <c r="P3980"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&lt;tr&gt;&lt;td&gt;99955-0000&lt;/td&gt;&lt;td&gt;Lab trailer payment&lt;/td&gt;&lt;td&gt;Day&lt;/td&gt;&lt;td&gt;LAB TRAILER PAYMENT&lt;/td&gt;&lt;td&gt;DAY&lt;/td&gt;&lt;td&gt;&lt;/td&gt;&lt;td&gt;3&lt;/td&gt;&lt;td&gt;CI&lt;/td&gt;&lt;td&gt;6/23/2014&lt;/td&gt;&lt;td&gt;&lt;/td&gt;&lt;/tr&gt;</v>
      </c>
      <c r="Q3980" s="106" t="str">
        <f>IF(PayItems[[#This Row],[Date Added / Modified]]&gt;0,TEXT(PayItems[[#This Row],[Date Added / Modified]],"m/d/yyy"),"")</f>
        <v>6/23/2014</v>
      </c>
    </row>
    <row r="3981" spans="1:17" x14ac:dyDescent="0.3">
      <c r="A3981" s="6" t="s">
        <v>9978</v>
      </c>
      <c r="B3981" s="6" t="s">
        <v>9979</v>
      </c>
      <c r="C3981" s="6" t="s">
        <v>85</v>
      </c>
      <c r="D3981" s="6" t="s">
        <v>9980</v>
      </c>
      <c r="E3981" s="6" t="s">
        <v>85</v>
      </c>
      <c r="G3981" s="8">
        <v>3</v>
      </c>
      <c r="H3981" s="6" t="s">
        <v>8441</v>
      </c>
      <c r="I3981" s="184" t="s">
        <v>11392</v>
      </c>
      <c r="J3981" s="184" t="s">
        <v>11392</v>
      </c>
      <c r="K3981" s="184" t="s">
        <v>11391</v>
      </c>
      <c r="L3981" s="8">
        <v>14</v>
      </c>
      <c r="M3981" s="116">
        <v>41831</v>
      </c>
      <c r="N3981" s="106" t="s">
        <v>9971</v>
      </c>
      <c r="O3981" s="106"/>
      <c r="P3981" s="40" t="str">
        <f>"  &lt;tr&gt;&lt;td&gt;"&amp;PayItems[[#This Row],[Pay Item]]&amp;"&lt;/td&gt;&lt;td&gt;"&amp;SUBSTITUTE(PayItems[[#This Row],[Item Description - MET]],"&lt;","{")&amp;"&lt;/td&gt;&lt;td&gt;"&amp;PayItems[[#This Row],[Unit_m]]&amp;"&lt;/td&gt;&lt;td&gt;"&amp;SUBSTITUTE(PayItems[[#This Row],[Item Description-USC]],"&lt;","{")&amp;"&lt;/td&gt;&lt;td&gt;"&amp;PayItems[[#This Row],[UNIT_E]]&amp;"&lt;/td&gt;&lt;td&gt;"&amp;PayItems[[#This Row],[Bid_Dec]]&amp;"&lt;/td&gt;&lt;td&gt;"&amp;PayItems[[#This Row],[Pay_Dec]]&amp;"&lt;/td&gt;&lt;td&gt;"&amp;PayItems[[#This Row],[Pay Item Type]]&amp;"&lt;/td&gt;&lt;td&gt;"&amp;IF(PayItems[[#This Row],[Date Added / Modified]]&gt;0,TEXT(PayItems[[#This Row],[Date Added / Modified]],"m/d/yyy")," ")&amp;"&lt;/td&gt;&lt;td&gt;"&amp;PayItems[[#This Row],[Comments]]&amp;"&lt;/td&gt;&lt;/tr&gt;"</f>
        <v xml:space="preserve">  &lt;tr&gt;&lt;td&gt;99956-0000&lt;/td&gt;&lt;td&gt;Funding reclassification&lt;/td&gt;&lt;td&gt;LPSM&lt;/td&gt;&lt;td&gt;FUNDING RECLASSIFICATION&lt;/td&gt;&lt;td&gt;LPSM&lt;/td&gt;&lt;td&gt;&lt;/td&gt;&lt;td&gt;3&lt;/td&gt;&lt;td&gt;CI&lt;/td&gt;&lt;td&gt;7/11/2014&lt;/td&gt;&lt;td&gt;&lt;/td&gt;&lt;/tr&gt;</v>
      </c>
      <c r="Q3981" s="106" t="str">
        <f>IF(PayItems[[#This Row],[Date Added / Modified]]&gt;0,TEXT(PayItems[[#This Row],[Date Added / Modified]],"m/d/yyy"),"")</f>
        <v>7/11/2014</v>
      </c>
    </row>
  </sheetData>
  <phoneticPr fontId="35" type="noConversion"/>
  <printOptions horizontalCentered="1"/>
  <pageMargins left="0.18" right="0.18" top="1" bottom="1" header="0.5" footer="0.5"/>
  <pageSetup paperSize="17"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G2"/>
  <sheetViews>
    <sheetView workbookViewId="0">
      <selection activeCell="A3" sqref="A3"/>
    </sheetView>
  </sheetViews>
  <sheetFormatPr defaultColWidth="15.875" defaultRowHeight="13.8" x14ac:dyDescent="0.3"/>
  <cols>
    <col min="1" max="1" width="10.875" style="6" customWidth="1"/>
    <col min="2" max="2" width="50.875" style="6" hidden="1" customWidth="1"/>
    <col min="3" max="3" width="10.875" style="6" hidden="1" customWidth="1"/>
    <col min="4" max="4" width="60.125" style="6" customWidth="1"/>
    <col min="5" max="5" width="10.875" style="6" customWidth="1"/>
    <col min="6" max="6" width="15.875" style="17" customWidth="1"/>
    <col min="7" max="7" width="59.625" style="6" customWidth="1"/>
    <col min="8" max="16384" width="15.875" style="6"/>
  </cols>
  <sheetData>
    <row r="1" spans="1:7" s="9" customFormat="1" x14ac:dyDescent="0.3">
      <c r="A1" s="26" t="s">
        <v>9923</v>
      </c>
      <c r="B1" s="26" t="s">
        <v>41</v>
      </c>
      <c r="C1" s="26" t="s">
        <v>42</v>
      </c>
      <c r="D1" s="26" t="s">
        <v>165</v>
      </c>
      <c r="E1" s="30" t="s">
        <v>57</v>
      </c>
      <c r="F1" s="32" t="s">
        <v>9939</v>
      </c>
      <c r="G1" s="31" t="s">
        <v>9925</v>
      </c>
    </row>
    <row r="2" spans="1:7" x14ac:dyDescent="0.3">
      <c r="A2" s="13" t="s">
        <v>10822</v>
      </c>
      <c r="B2" s="13" t="s">
        <v>10823</v>
      </c>
      <c r="C2" s="13" t="s">
        <v>105</v>
      </c>
      <c r="D2" s="13" t="s">
        <v>10824</v>
      </c>
      <c r="E2" s="14" t="s">
        <v>30</v>
      </c>
      <c r="F2" s="15">
        <v>42636</v>
      </c>
      <c r="G2" s="109" t="s">
        <v>10850</v>
      </c>
    </row>
  </sheetData>
  <autoFilter ref="A1:G1" xr:uid="{00000000-0009-0000-0000-000002000000}"/>
  <printOptions horizontalCentered="1"/>
  <pageMargins left="0.18" right="0.18" top="1" bottom="1" header="0.5" footer="0.5"/>
  <pageSetup paperSize="1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D3"/>
  <sheetViews>
    <sheetView topLeftCell="B1" workbookViewId="0">
      <selection activeCell="B4" sqref="B4"/>
    </sheetView>
  </sheetViews>
  <sheetFormatPr defaultRowHeight="13.8" x14ac:dyDescent="0.3"/>
  <cols>
    <col min="1" max="1" width="10.875" style="1" customWidth="1"/>
    <col min="2" max="2" width="40.875" style="1" customWidth="1"/>
    <col min="3" max="3" width="15.875" style="29" customWidth="1"/>
    <col min="4" max="4" width="100.875" style="1" customWidth="1"/>
    <col min="5" max="5" width="9.375" style="1"/>
    <col min="6" max="227" width="10.625" style="1"/>
    <col min="228" max="228" width="13.5" style="1" customWidth="1"/>
    <col min="229" max="229" width="46.875" style="1" customWidth="1"/>
    <col min="230" max="231" width="14.125" style="1" customWidth="1"/>
    <col min="232" max="232" width="21.125" style="1" customWidth="1"/>
    <col min="233" max="233" width="70.125" style="1" customWidth="1"/>
    <col min="234" max="483" width="10.625" style="1"/>
    <col min="484" max="484" width="13.5" style="1" customWidth="1"/>
    <col min="485" max="485" width="46.875" style="1" customWidth="1"/>
    <col min="486" max="487" width="14.125" style="1" customWidth="1"/>
    <col min="488" max="488" width="21.125" style="1" customWidth="1"/>
    <col min="489" max="489" width="70.125" style="1" customWidth="1"/>
    <col min="490" max="739" width="10.625" style="1"/>
    <col min="740" max="740" width="13.5" style="1" customWidth="1"/>
    <col min="741" max="741" width="46.875" style="1" customWidth="1"/>
    <col min="742" max="743" width="14.125" style="1" customWidth="1"/>
    <col min="744" max="744" width="21.125" style="1" customWidth="1"/>
    <col min="745" max="745" width="70.125" style="1" customWidth="1"/>
    <col min="746" max="995" width="10.625" style="1"/>
    <col min="996" max="996" width="13.5" style="1" customWidth="1"/>
    <col min="997" max="997" width="46.875" style="1" customWidth="1"/>
    <col min="998" max="999" width="14.125" style="1" customWidth="1"/>
    <col min="1000" max="1000" width="21.125" style="1" customWidth="1"/>
    <col min="1001" max="1001" width="70.125" style="1" customWidth="1"/>
    <col min="1002" max="1251" width="9.375" style="1"/>
    <col min="1252" max="1252" width="13.5" style="1" customWidth="1"/>
    <col min="1253" max="1253" width="46.875" style="1" customWidth="1"/>
    <col min="1254" max="1255" width="14.125" style="1" customWidth="1"/>
    <col min="1256" max="1256" width="21.125" style="1" customWidth="1"/>
    <col min="1257" max="1257" width="70.125" style="1" customWidth="1"/>
    <col min="1258" max="1507" width="10.625" style="1"/>
    <col min="1508" max="1508" width="13.5" style="1" customWidth="1"/>
    <col min="1509" max="1509" width="46.875" style="1" customWidth="1"/>
    <col min="1510" max="1511" width="14.125" style="1" customWidth="1"/>
    <col min="1512" max="1512" width="21.125" style="1" customWidth="1"/>
    <col min="1513" max="1513" width="70.125" style="1" customWidth="1"/>
    <col min="1514" max="1763" width="10.625" style="1"/>
    <col min="1764" max="1764" width="13.5" style="1" customWidth="1"/>
    <col min="1765" max="1765" width="46.875" style="1" customWidth="1"/>
    <col min="1766" max="1767" width="14.125" style="1" customWidth="1"/>
    <col min="1768" max="1768" width="21.125" style="1" customWidth="1"/>
    <col min="1769" max="1769" width="70.125" style="1" customWidth="1"/>
    <col min="1770" max="2019" width="10.625" style="1"/>
    <col min="2020" max="2020" width="13.5" style="1" customWidth="1"/>
    <col min="2021" max="2021" width="46.875" style="1" customWidth="1"/>
    <col min="2022" max="2023" width="14.125" style="1" customWidth="1"/>
    <col min="2024" max="2024" width="21.125" style="1" customWidth="1"/>
    <col min="2025" max="2025" width="70.125" style="1" customWidth="1"/>
    <col min="2026" max="2275" width="9.375" style="1"/>
    <col min="2276" max="2276" width="13.5" style="1" customWidth="1"/>
    <col min="2277" max="2277" width="46.875" style="1" customWidth="1"/>
    <col min="2278" max="2279" width="14.125" style="1" customWidth="1"/>
    <col min="2280" max="2280" width="21.125" style="1" customWidth="1"/>
    <col min="2281" max="2281" width="70.125" style="1" customWidth="1"/>
    <col min="2282" max="2531" width="10.625" style="1"/>
    <col min="2532" max="2532" width="13.5" style="1" customWidth="1"/>
    <col min="2533" max="2533" width="46.875" style="1" customWidth="1"/>
    <col min="2534" max="2535" width="14.125" style="1" customWidth="1"/>
    <col min="2536" max="2536" width="21.125" style="1" customWidth="1"/>
    <col min="2537" max="2537" width="70.125" style="1" customWidth="1"/>
    <col min="2538" max="2787" width="10.625" style="1"/>
    <col min="2788" max="2788" width="13.5" style="1" customWidth="1"/>
    <col min="2789" max="2789" width="46.875" style="1" customWidth="1"/>
    <col min="2790" max="2791" width="14.125" style="1" customWidth="1"/>
    <col min="2792" max="2792" width="21.125" style="1" customWidth="1"/>
    <col min="2793" max="2793" width="70.125" style="1" customWidth="1"/>
    <col min="2794" max="3043" width="10.625" style="1"/>
    <col min="3044" max="3044" width="13.5" style="1" customWidth="1"/>
    <col min="3045" max="3045" width="46.875" style="1" customWidth="1"/>
    <col min="3046" max="3047" width="14.125" style="1" customWidth="1"/>
    <col min="3048" max="3048" width="21.125" style="1" customWidth="1"/>
    <col min="3049" max="3049" width="70.125" style="1" customWidth="1"/>
    <col min="3050" max="3299" width="9.375" style="1"/>
    <col min="3300" max="3300" width="13.5" style="1" customWidth="1"/>
    <col min="3301" max="3301" width="46.875" style="1" customWidth="1"/>
    <col min="3302" max="3303" width="14.125" style="1" customWidth="1"/>
    <col min="3304" max="3304" width="21.125" style="1" customWidth="1"/>
    <col min="3305" max="3305" width="70.125" style="1" customWidth="1"/>
    <col min="3306" max="3555" width="10.625" style="1"/>
    <col min="3556" max="3556" width="13.5" style="1" customWidth="1"/>
    <col min="3557" max="3557" width="46.875" style="1" customWidth="1"/>
    <col min="3558" max="3559" width="14.125" style="1" customWidth="1"/>
    <col min="3560" max="3560" width="21.125" style="1" customWidth="1"/>
    <col min="3561" max="3561" width="70.125" style="1" customWidth="1"/>
    <col min="3562" max="3811" width="10.625" style="1"/>
    <col min="3812" max="3812" width="13.5" style="1" customWidth="1"/>
    <col min="3813" max="3813" width="46.875" style="1" customWidth="1"/>
    <col min="3814" max="3815" width="14.125" style="1" customWidth="1"/>
    <col min="3816" max="3816" width="21.125" style="1" customWidth="1"/>
    <col min="3817" max="3817" width="70.125" style="1" customWidth="1"/>
    <col min="3818" max="4067" width="10.625" style="1"/>
    <col min="4068" max="4068" width="13.5" style="1" customWidth="1"/>
    <col min="4069" max="4069" width="46.875" style="1" customWidth="1"/>
    <col min="4070" max="4071" width="14.125" style="1" customWidth="1"/>
    <col min="4072" max="4072" width="21.125" style="1" customWidth="1"/>
    <col min="4073" max="4073" width="70.125" style="1" customWidth="1"/>
    <col min="4074" max="4323" width="9.375" style="1"/>
    <col min="4324" max="4324" width="13.5" style="1" customWidth="1"/>
    <col min="4325" max="4325" width="46.875" style="1" customWidth="1"/>
    <col min="4326" max="4327" width="14.125" style="1" customWidth="1"/>
    <col min="4328" max="4328" width="21.125" style="1" customWidth="1"/>
    <col min="4329" max="4329" width="70.125" style="1" customWidth="1"/>
    <col min="4330" max="4579" width="10.625" style="1"/>
    <col min="4580" max="4580" width="13.5" style="1" customWidth="1"/>
    <col min="4581" max="4581" width="46.875" style="1" customWidth="1"/>
    <col min="4582" max="4583" width="14.125" style="1" customWidth="1"/>
    <col min="4584" max="4584" width="21.125" style="1" customWidth="1"/>
    <col min="4585" max="4585" width="70.125" style="1" customWidth="1"/>
    <col min="4586" max="4835" width="10.625" style="1"/>
    <col min="4836" max="4836" width="13.5" style="1" customWidth="1"/>
    <col min="4837" max="4837" width="46.875" style="1" customWidth="1"/>
    <col min="4838" max="4839" width="14.125" style="1" customWidth="1"/>
    <col min="4840" max="4840" width="21.125" style="1" customWidth="1"/>
    <col min="4841" max="4841" width="70.125" style="1" customWidth="1"/>
    <col min="4842" max="5091" width="10.625" style="1"/>
    <col min="5092" max="5092" width="13.5" style="1" customWidth="1"/>
    <col min="5093" max="5093" width="46.875" style="1" customWidth="1"/>
    <col min="5094" max="5095" width="14.125" style="1" customWidth="1"/>
    <col min="5096" max="5096" width="21.125" style="1" customWidth="1"/>
    <col min="5097" max="5097" width="70.125" style="1" customWidth="1"/>
    <col min="5098" max="5347" width="9.375" style="1"/>
    <col min="5348" max="5348" width="13.5" style="1" customWidth="1"/>
    <col min="5349" max="5349" width="46.875" style="1" customWidth="1"/>
    <col min="5350" max="5351" width="14.125" style="1" customWidth="1"/>
    <col min="5352" max="5352" width="21.125" style="1" customWidth="1"/>
    <col min="5353" max="5353" width="70.125" style="1" customWidth="1"/>
    <col min="5354" max="5603" width="10.625" style="1"/>
    <col min="5604" max="5604" width="13.5" style="1" customWidth="1"/>
    <col min="5605" max="5605" width="46.875" style="1" customWidth="1"/>
    <col min="5606" max="5607" width="14.125" style="1" customWidth="1"/>
    <col min="5608" max="5608" width="21.125" style="1" customWidth="1"/>
    <col min="5609" max="5609" width="70.125" style="1" customWidth="1"/>
    <col min="5610" max="5859" width="10.625" style="1"/>
    <col min="5860" max="5860" width="13.5" style="1" customWidth="1"/>
    <col min="5861" max="5861" width="46.875" style="1" customWidth="1"/>
    <col min="5862" max="5863" width="14.125" style="1" customWidth="1"/>
    <col min="5864" max="5864" width="21.125" style="1" customWidth="1"/>
    <col min="5865" max="5865" width="70.125" style="1" customWidth="1"/>
    <col min="5866" max="6115" width="10.625" style="1"/>
    <col min="6116" max="6116" width="13.5" style="1" customWidth="1"/>
    <col min="6117" max="6117" width="46.875" style="1" customWidth="1"/>
    <col min="6118" max="6119" width="14.125" style="1" customWidth="1"/>
    <col min="6120" max="6120" width="21.125" style="1" customWidth="1"/>
    <col min="6121" max="6121" width="70.125" style="1" customWidth="1"/>
    <col min="6122" max="6371" width="9.375" style="1"/>
    <col min="6372" max="6372" width="13.5" style="1" customWidth="1"/>
    <col min="6373" max="6373" width="46.875" style="1" customWidth="1"/>
    <col min="6374" max="6375" width="14.125" style="1" customWidth="1"/>
    <col min="6376" max="6376" width="21.125" style="1" customWidth="1"/>
    <col min="6377" max="6377" width="70.125" style="1" customWidth="1"/>
    <col min="6378" max="6627" width="10.625" style="1"/>
    <col min="6628" max="6628" width="13.5" style="1" customWidth="1"/>
    <col min="6629" max="6629" width="46.875" style="1" customWidth="1"/>
    <col min="6630" max="6631" width="14.125" style="1" customWidth="1"/>
    <col min="6632" max="6632" width="21.125" style="1" customWidth="1"/>
    <col min="6633" max="6633" width="70.125" style="1" customWidth="1"/>
    <col min="6634" max="6883" width="10.625" style="1"/>
    <col min="6884" max="6884" width="13.5" style="1" customWidth="1"/>
    <col min="6885" max="6885" width="46.875" style="1" customWidth="1"/>
    <col min="6886" max="6887" width="14.125" style="1" customWidth="1"/>
    <col min="6888" max="6888" width="21.125" style="1" customWidth="1"/>
    <col min="6889" max="6889" width="70.125" style="1" customWidth="1"/>
    <col min="6890" max="7139" width="10.625" style="1"/>
    <col min="7140" max="7140" width="13.5" style="1" customWidth="1"/>
    <col min="7141" max="7141" width="46.875" style="1" customWidth="1"/>
    <col min="7142" max="7143" width="14.125" style="1" customWidth="1"/>
    <col min="7144" max="7144" width="21.125" style="1" customWidth="1"/>
    <col min="7145" max="7145" width="70.125" style="1" customWidth="1"/>
    <col min="7146" max="7395" width="9.375" style="1"/>
    <col min="7396" max="7396" width="13.5" style="1" customWidth="1"/>
    <col min="7397" max="7397" width="46.875" style="1" customWidth="1"/>
    <col min="7398" max="7399" width="14.125" style="1" customWidth="1"/>
    <col min="7400" max="7400" width="21.125" style="1" customWidth="1"/>
    <col min="7401" max="7401" width="70.125" style="1" customWidth="1"/>
    <col min="7402" max="7651" width="10.625" style="1"/>
    <col min="7652" max="7652" width="13.5" style="1" customWidth="1"/>
    <col min="7653" max="7653" width="46.875" style="1" customWidth="1"/>
    <col min="7654" max="7655" width="14.125" style="1" customWidth="1"/>
    <col min="7656" max="7656" width="21.125" style="1" customWidth="1"/>
    <col min="7657" max="7657" width="70.125" style="1" customWidth="1"/>
    <col min="7658" max="7907" width="10.625" style="1"/>
    <col min="7908" max="7908" width="13.5" style="1" customWidth="1"/>
    <col min="7909" max="7909" width="46.875" style="1" customWidth="1"/>
    <col min="7910" max="7911" width="14.125" style="1" customWidth="1"/>
    <col min="7912" max="7912" width="21.125" style="1" customWidth="1"/>
    <col min="7913" max="7913" width="70.125" style="1" customWidth="1"/>
    <col min="7914" max="8163" width="10.625" style="1"/>
    <col min="8164" max="8164" width="13.5" style="1" customWidth="1"/>
    <col min="8165" max="8165" width="46.875" style="1" customWidth="1"/>
    <col min="8166" max="8167" width="14.125" style="1" customWidth="1"/>
    <col min="8168" max="8168" width="21.125" style="1" customWidth="1"/>
    <col min="8169" max="8169" width="70.125" style="1" customWidth="1"/>
    <col min="8170" max="8419" width="9.375" style="1"/>
    <col min="8420" max="8420" width="13.5" style="1" customWidth="1"/>
    <col min="8421" max="8421" width="46.875" style="1" customWidth="1"/>
    <col min="8422" max="8423" width="14.125" style="1" customWidth="1"/>
    <col min="8424" max="8424" width="21.125" style="1" customWidth="1"/>
    <col min="8425" max="8425" width="70.125" style="1" customWidth="1"/>
    <col min="8426" max="8675" width="10.625" style="1"/>
    <col min="8676" max="8676" width="13.5" style="1" customWidth="1"/>
    <col min="8677" max="8677" width="46.875" style="1" customWidth="1"/>
    <col min="8678" max="8679" width="14.125" style="1" customWidth="1"/>
    <col min="8680" max="8680" width="21.125" style="1" customWidth="1"/>
    <col min="8681" max="8681" width="70.125" style="1" customWidth="1"/>
    <col min="8682" max="8931" width="10.625" style="1"/>
    <col min="8932" max="8932" width="13.5" style="1" customWidth="1"/>
    <col min="8933" max="8933" width="46.875" style="1" customWidth="1"/>
    <col min="8934" max="8935" width="14.125" style="1" customWidth="1"/>
    <col min="8936" max="8936" width="21.125" style="1" customWidth="1"/>
    <col min="8937" max="8937" width="70.125" style="1" customWidth="1"/>
    <col min="8938" max="9187" width="10.625" style="1"/>
    <col min="9188" max="9188" width="13.5" style="1" customWidth="1"/>
    <col min="9189" max="9189" width="46.875" style="1" customWidth="1"/>
    <col min="9190" max="9191" width="14.125" style="1" customWidth="1"/>
    <col min="9192" max="9192" width="21.125" style="1" customWidth="1"/>
    <col min="9193" max="9193" width="70.125" style="1" customWidth="1"/>
    <col min="9194" max="9443" width="9.375" style="1"/>
    <col min="9444" max="9444" width="13.5" style="1" customWidth="1"/>
    <col min="9445" max="9445" width="46.875" style="1" customWidth="1"/>
    <col min="9446" max="9447" width="14.125" style="1" customWidth="1"/>
    <col min="9448" max="9448" width="21.125" style="1" customWidth="1"/>
    <col min="9449" max="9449" width="70.125" style="1" customWidth="1"/>
    <col min="9450" max="9699" width="10.625" style="1"/>
    <col min="9700" max="9700" width="13.5" style="1" customWidth="1"/>
    <col min="9701" max="9701" width="46.875" style="1" customWidth="1"/>
    <col min="9702" max="9703" width="14.125" style="1" customWidth="1"/>
    <col min="9704" max="9704" width="21.125" style="1" customWidth="1"/>
    <col min="9705" max="9705" width="70.125" style="1" customWidth="1"/>
    <col min="9706" max="9955" width="10.625" style="1"/>
    <col min="9956" max="9956" width="13.5" style="1" customWidth="1"/>
    <col min="9957" max="9957" width="46.875" style="1" customWidth="1"/>
    <col min="9958" max="9959" width="14.125" style="1" customWidth="1"/>
    <col min="9960" max="9960" width="21.125" style="1" customWidth="1"/>
    <col min="9961" max="9961" width="70.125" style="1" customWidth="1"/>
    <col min="9962" max="10211" width="10.625" style="1"/>
    <col min="10212" max="10212" width="13.5" style="1" customWidth="1"/>
    <col min="10213" max="10213" width="46.875" style="1" customWidth="1"/>
    <col min="10214" max="10215" width="14.125" style="1" customWidth="1"/>
    <col min="10216" max="10216" width="21.125" style="1" customWidth="1"/>
    <col min="10217" max="10217" width="70.125" style="1" customWidth="1"/>
    <col min="10218" max="10467" width="9.375" style="1"/>
    <col min="10468" max="10468" width="13.5" style="1" customWidth="1"/>
    <col min="10469" max="10469" width="46.875" style="1" customWidth="1"/>
    <col min="10470" max="10471" width="14.125" style="1" customWidth="1"/>
    <col min="10472" max="10472" width="21.125" style="1" customWidth="1"/>
    <col min="10473" max="10473" width="70.125" style="1" customWidth="1"/>
    <col min="10474" max="10723" width="10.625" style="1"/>
    <col min="10724" max="10724" width="13.5" style="1" customWidth="1"/>
    <col min="10725" max="10725" width="46.875" style="1" customWidth="1"/>
    <col min="10726" max="10727" width="14.125" style="1" customWidth="1"/>
    <col min="10728" max="10728" width="21.125" style="1" customWidth="1"/>
    <col min="10729" max="10729" width="70.125" style="1" customWidth="1"/>
    <col min="10730" max="10979" width="10.625" style="1"/>
    <col min="10980" max="10980" width="13.5" style="1" customWidth="1"/>
    <col min="10981" max="10981" width="46.875" style="1" customWidth="1"/>
    <col min="10982" max="10983" width="14.125" style="1" customWidth="1"/>
    <col min="10984" max="10984" width="21.125" style="1" customWidth="1"/>
    <col min="10985" max="10985" width="70.125" style="1" customWidth="1"/>
    <col min="10986" max="11235" width="10.625" style="1"/>
    <col min="11236" max="11236" width="13.5" style="1" customWidth="1"/>
    <col min="11237" max="11237" width="46.875" style="1" customWidth="1"/>
    <col min="11238" max="11239" width="14.125" style="1" customWidth="1"/>
    <col min="11240" max="11240" width="21.125" style="1" customWidth="1"/>
    <col min="11241" max="11241" width="70.125" style="1" customWidth="1"/>
    <col min="11242" max="11491" width="9.375" style="1"/>
    <col min="11492" max="11492" width="13.5" style="1" customWidth="1"/>
    <col min="11493" max="11493" width="46.875" style="1" customWidth="1"/>
    <col min="11494" max="11495" width="14.125" style="1" customWidth="1"/>
    <col min="11496" max="11496" width="21.125" style="1" customWidth="1"/>
    <col min="11497" max="11497" width="70.125" style="1" customWidth="1"/>
    <col min="11498" max="11747" width="10.625" style="1"/>
    <col min="11748" max="11748" width="13.5" style="1" customWidth="1"/>
    <col min="11749" max="11749" width="46.875" style="1" customWidth="1"/>
    <col min="11750" max="11751" width="14.125" style="1" customWidth="1"/>
    <col min="11752" max="11752" width="21.125" style="1" customWidth="1"/>
    <col min="11753" max="11753" width="70.125" style="1" customWidth="1"/>
    <col min="11754" max="12003" width="10.625" style="1"/>
    <col min="12004" max="12004" width="13.5" style="1" customWidth="1"/>
    <col min="12005" max="12005" width="46.875" style="1" customWidth="1"/>
    <col min="12006" max="12007" width="14.125" style="1" customWidth="1"/>
    <col min="12008" max="12008" width="21.125" style="1" customWidth="1"/>
    <col min="12009" max="12009" width="70.125" style="1" customWidth="1"/>
    <col min="12010" max="12259" width="10.625" style="1"/>
    <col min="12260" max="12260" width="13.5" style="1" customWidth="1"/>
    <col min="12261" max="12261" width="46.875" style="1" customWidth="1"/>
    <col min="12262" max="12263" width="14.125" style="1" customWidth="1"/>
    <col min="12264" max="12264" width="21.125" style="1" customWidth="1"/>
    <col min="12265" max="12265" width="70.125" style="1" customWidth="1"/>
    <col min="12266" max="12515" width="9.375" style="1"/>
    <col min="12516" max="12516" width="13.5" style="1" customWidth="1"/>
    <col min="12517" max="12517" width="46.875" style="1" customWidth="1"/>
    <col min="12518" max="12519" width="14.125" style="1" customWidth="1"/>
    <col min="12520" max="12520" width="21.125" style="1" customWidth="1"/>
    <col min="12521" max="12521" width="70.125" style="1" customWidth="1"/>
    <col min="12522" max="12771" width="10.625" style="1"/>
    <col min="12772" max="12772" width="13.5" style="1" customWidth="1"/>
    <col min="12773" max="12773" width="46.875" style="1" customWidth="1"/>
    <col min="12774" max="12775" width="14.125" style="1" customWidth="1"/>
    <col min="12776" max="12776" width="21.125" style="1" customWidth="1"/>
    <col min="12777" max="12777" width="70.125" style="1" customWidth="1"/>
    <col min="12778" max="13027" width="10.625" style="1"/>
    <col min="13028" max="13028" width="13.5" style="1" customWidth="1"/>
    <col min="13029" max="13029" width="46.875" style="1" customWidth="1"/>
    <col min="13030" max="13031" width="14.125" style="1" customWidth="1"/>
    <col min="13032" max="13032" width="21.125" style="1" customWidth="1"/>
    <col min="13033" max="13033" width="70.125" style="1" customWidth="1"/>
    <col min="13034" max="13283" width="10.625" style="1"/>
    <col min="13284" max="13284" width="13.5" style="1" customWidth="1"/>
    <col min="13285" max="13285" width="46.875" style="1" customWidth="1"/>
    <col min="13286" max="13287" width="14.125" style="1" customWidth="1"/>
    <col min="13288" max="13288" width="21.125" style="1" customWidth="1"/>
    <col min="13289" max="13289" width="70.125" style="1" customWidth="1"/>
    <col min="13290" max="13539" width="9.375" style="1"/>
    <col min="13540" max="13540" width="13.5" style="1" customWidth="1"/>
    <col min="13541" max="13541" width="46.875" style="1" customWidth="1"/>
    <col min="13542" max="13543" width="14.125" style="1" customWidth="1"/>
    <col min="13544" max="13544" width="21.125" style="1" customWidth="1"/>
    <col min="13545" max="13545" width="70.125" style="1" customWidth="1"/>
    <col min="13546" max="13795" width="10.625" style="1"/>
    <col min="13796" max="13796" width="13.5" style="1" customWidth="1"/>
    <col min="13797" max="13797" width="46.875" style="1" customWidth="1"/>
    <col min="13798" max="13799" width="14.125" style="1" customWidth="1"/>
    <col min="13800" max="13800" width="21.125" style="1" customWidth="1"/>
    <col min="13801" max="13801" width="70.125" style="1" customWidth="1"/>
    <col min="13802" max="14051" width="10.625" style="1"/>
    <col min="14052" max="14052" width="13.5" style="1" customWidth="1"/>
    <col min="14053" max="14053" width="46.875" style="1" customWidth="1"/>
    <col min="14054" max="14055" width="14.125" style="1" customWidth="1"/>
    <col min="14056" max="14056" width="21.125" style="1" customWidth="1"/>
    <col min="14057" max="14057" width="70.125" style="1" customWidth="1"/>
    <col min="14058" max="14307" width="10.625" style="1"/>
    <col min="14308" max="14308" width="13.5" style="1" customWidth="1"/>
    <col min="14309" max="14309" width="46.875" style="1" customWidth="1"/>
    <col min="14310" max="14311" width="14.125" style="1" customWidth="1"/>
    <col min="14312" max="14312" width="21.125" style="1" customWidth="1"/>
    <col min="14313" max="14313" width="70.125" style="1" customWidth="1"/>
    <col min="14314" max="14563" width="9.375" style="1"/>
    <col min="14564" max="14564" width="13.5" style="1" customWidth="1"/>
    <col min="14565" max="14565" width="46.875" style="1" customWidth="1"/>
    <col min="14566" max="14567" width="14.125" style="1" customWidth="1"/>
    <col min="14568" max="14568" width="21.125" style="1" customWidth="1"/>
    <col min="14569" max="14569" width="70.125" style="1" customWidth="1"/>
    <col min="14570" max="14819" width="10.625" style="1"/>
    <col min="14820" max="14820" width="13.5" style="1" customWidth="1"/>
    <col min="14821" max="14821" width="46.875" style="1" customWidth="1"/>
    <col min="14822" max="14823" width="14.125" style="1" customWidth="1"/>
    <col min="14824" max="14824" width="21.125" style="1" customWidth="1"/>
    <col min="14825" max="14825" width="70.125" style="1" customWidth="1"/>
    <col min="14826" max="15075" width="10.625" style="1"/>
    <col min="15076" max="15076" width="13.5" style="1" customWidth="1"/>
    <col min="15077" max="15077" width="46.875" style="1" customWidth="1"/>
    <col min="15078" max="15079" width="14.125" style="1" customWidth="1"/>
    <col min="15080" max="15080" width="21.125" style="1" customWidth="1"/>
    <col min="15081" max="15081" width="70.125" style="1" customWidth="1"/>
    <col min="15082" max="15331" width="10.625" style="1"/>
    <col min="15332" max="15332" width="13.5" style="1" customWidth="1"/>
    <col min="15333" max="15333" width="46.875" style="1" customWidth="1"/>
    <col min="15334" max="15335" width="14.125" style="1" customWidth="1"/>
    <col min="15336" max="15336" width="21.125" style="1" customWidth="1"/>
    <col min="15337" max="15337" width="70.125" style="1" customWidth="1"/>
    <col min="15338" max="15587" width="9.375" style="1"/>
    <col min="15588" max="15588" width="13.5" style="1" customWidth="1"/>
    <col min="15589" max="15589" width="46.875" style="1" customWidth="1"/>
    <col min="15590" max="15591" width="14.125" style="1" customWidth="1"/>
    <col min="15592" max="15592" width="21.125" style="1" customWidth="1"/>
    <col min="15593" max="15593" width="70.125" style="1" customWidth="1"/>
    <col min="15594" max="15843" width="10.625" style="1"/>
    <col min="15844" max="15844" width="13.5" style="1" customWidth="1"/>
    <col min="15845" max="15845" width="46.875" style="1" customWidth="1"/>
    <col min="15846" max="15847" width="14.125" style="1" customWidth="1"/>
    <col min="15848" max="15848" width="21.125" style="1" customWidth="1"/>
    <col min="15849" max="15849" width="70.125" style="1" customWidth="1"/>
    <col min="15850" max="16099" width="10.625" style="1"/>
    <col min="16100" max="16100" width="13.5" style="1" customWidth="1"/>
    <col min="16101" max="16384" width="9.375" style="1"/>
  </cols>
  <sheetData>
    <row r="1" spans="1:4" s="27" customFormat="1" x14ac:dyDescent="0.3">
      <c r="A1" s="26" t="s">
        <v>9937</v>
      </c>
      <c r="B1" s="26" t="s">
        <v>9938</v>
      </c>
      <c r="C1" s="28" t="s">
        <v>9939</v>
      </c>
      <c r="D1" s="26" t="s">
        <v>9940</v>
      </c>
    </row>
    <row r="2" spans="1:4" x14ac:dyDescent="0.3">
      <c r="A2" s="13"/>
      <c r="B2" s="13"/>
      <c r="C2" s="25"/>
      <c r="D2" s="13"/>
    </row>
    <row r="3" spans="1:4" x14ac:dyDescent="0.3">
      <c r="A3" s="12">
        <v>428</v>
      </c>
      <c r="B3" s="16" t="s">
        <v>9941</v>
      </c>
      <c r="C3" s="25">
        <v>41852</v>
      </c>
      <c r="D3" s="13" t="s">
        <v>9942</v>
      </c>
    </row>
  </sheetData>
  <autoFilter ref="A1:D1" xr:uid="{00000000-0009-0000-0000-000003000000}"/>
  <pageMargins left="0.7" right="0.7" top="0.75" bottom="0.75" header="0.3" footer="0.3"/>
  <pageSetup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3:R83"/>
  <sheetViews>
    <sheetView workbookViewId="0"/>
  </sheetViews>
  <sheetFormatPr defaultRowHeight="13.8" x14ac:dyDescent="0.3"/>
  <cols>
    <col min="18" max="18" width="9.375" style="21"/>
  </cols>
  <sheetData>
    <row r="3" spans="2:18" x14ac:dyDescent="0.3">
      <c r="B3" s="18" t="s">
        <v>9932</v>
      </c>
      <c r="C3" s="18" t="s">
        <v>9933</v>
      </c>
      <c r="D3" s="18" t="s">
        <v>9934</v>
      </c>
      <c r="P3" s="22" t="s">
        <v>9935</v>
      </c>
      <c r="Q3" s="22" t="s">
        <v>9936</v>
      </c>
      <c r="R3" s="23"/>
    </row>
    <row r="4" spans="2:18" x14ac:dyDescent="0.3">
      <c r="B4" s="19"/>
      <c r="C4" s="19">
        <v>1</v>
      </c>
      <c r="D4" s="19">
        <f>C4*25</f>
        <v>25</v>
      </c>
      <c r="P4" s="3" t="s">
        <v>9926</v>
      </c>
      <c r="Q4" s="3" t="s">
        <v>58</v>
      </c>
      <c r="R4" s="21">
        <v>52.8</v>
      </c>
    </row>
    <row r="5" spans="2:18" x14ac:dyDescent="0.3">
      <c r="B5" s="19"/>
      <c r="C5" s="19">
        <v>2</v>
      </c>
      <c r="D5" s="19">
        <f t="shared" ref="D5:D48" si="0">C5*25</f>
        <v>50</v>
      </c>
      <c r="F5">
        <v>13</v>
      </c>
      <c r="G5">
        <f>F5*12*25</f>
        <v>3900</v>
      </c>
      <c r="K5">
        <v>0.5</v>
      </c>
      <c r="L5" s="19">
        <f>K5*25</f>
        <v>12.5</v>
      </c>
      <c r="P5" s="3" t="s">
        <v>56</v>
      </c>
      <c r="Q5" s="3" t="s">
        <v>62</v>
      </c>
      <c r="R5" s="21">
        <v>0.111</v>
      </c>
    </row>
    <row r="6" spans="2:18" x14ac:dyDescent="0.3">
      <c r="B6" s="19"/>
      <c r="C6" s="19">
        <v>3</v>
      </c>
      <c r="D6" s="19">
        <f t="shared" si="0"/>
        <v>75</v>
      </c>
      <c r="F6">
        <v>14</v>
      </c>
      <c r="G6">
        <f t="shared" ref="G6:G29" si="1">F6*12*25</f>
        <v>4200</v>
      </c>
      <c r="K6">
        <v>0.75</v>
      </c>
      <c r="L6" s="19">
        <f t="shared" ref="L6:L69" si="2">K6*25</f>
        <v>18.75</v>
      </c>
      <c r="P6" s="3" t="s">
        <v>62</v>
      </c>
      <c r="Q6" s="3" t="s">
        <v>56</v>
      </c>
      <c r="R6" s="21">
        <v>9</v>
      </c>
    </row>
    <row r="7" spans="2:18" x14ac:dyDescent="0.3">
      <c r="B7" s="19"/>
      <c r="C7" s="19">
        <v>4</v>
      </c>
      <c r="D7" s="19">
        <f t="shared" si="0"/>
        <v>100</v>
      </c>
      <c r="F7">
        <v>15</v>
      </c>
      <c r="G7">
        <f t="shared" si="1"/>
        <v>4500</v>
      </c>
      <c r="K7">
        <v>1</v>
      </c>
      <c r="L7" s="19">
        <f t="shared" si="2"/>
        <v>25</v>
      </c>
    </row>
    <row r="8" spans="2:18" x14ac:dyDescent="0.3">
      <c r="B8" s="19"/>
      <c r="C8" s="19">
        <v>5</v>
      </c>
      <c r="D8" s="19">
        <f t="shared" si="0"/>
        <v>125</v>
      </c>
      <c r="F8">
        <v>16</v>
      </c>
      <c r="G8">
        <f t="shared" si="1"/>
        <v>4800</v>
      </c>
      <c r="K8">
        <v>1.25</v>
      </c>
      <c r="L8" s="19">
        <f t="shared" si="2"/>
        <v>31.25</v>
      </c>
    </row>
    <row r="9" spans="2:18" x14ac:dyDescent="0.3">
      <c r="B9" s="19"/>
      <c r="C9" s="19">
        <v>6</v>
      </c>
      <c r="D9" s="19">
        <f t="shared" si="0"/>
        <v>150</v>
      </c>
      <c r="F9">
        <v>17</v>
      </c>
      <c r="G9">
        <f t="shared" si="1"/>
        <v>5100</v>
      </c>
      <c r="K9">
        <v>1.5</v>
      </c>
      <c r="L9" s="19">
        <f t="shared" si="2"/>
        <v>37.5</v>
      </c>
    </row>
    <row r="10" spans="2:18" x14ac:dyDescent="0.3">
      <c r="B10" s="19"/>
      <c r="C10" s="19">
        <v>7</v>
      </c>
      <c r="D10" s="19">
        <f t="shared" si="0"/>
        <v>175</v>
      </c>
      <c r="F10">
        <v>18</v>
      </c>
      <c r="G10">
        <f t="shared" si="1"/>
        <v>5400</v>
      </c>
      <c r="K10">
        <v>1.75</v>
      </c>
      <c r="L10" s="19">
        <f t="shared" si="2"/>
        <v>43.75</v>
      </c>
    </row>
    <row r="11" spans="2:18" x14ac:dyDescent="0.3">
      <c r="B11" s="19"/>
      <c r="C11" s="19">
        <v>8</v>
      </c>
      <c r="D11" s="19">
        <f t="shared" si="0"/>
        <v>200</v>
      </c>
      <c r="F11">
        <v>19</v>
      </c>
      <c r="G11">
        <f t="shared" si="1"/>
        <v>5700</v>
      </c>
      <c r="K11">
        <v>2</v>
      </c>
      <c r="L11" s="19">
        <f t="shared" si="2"/>
        <v>50</v>
      </c>
    </row>
    <row r="12" spans="2:18" x14ac:dyDescent="0.3">
      <c r="B12" s="19"/>
      <c r="C12" s="19">
        <v>9</v>
      </c>
      <c r="D12" s="19">
        <f t="shared" si="0"/>
        <v>225</v>
      </c>
      <c r="F12">
        <v>20</v>
      </c>
      <c r="G12">
        <f t="shared" si="1"/>
        <v>6000</v>
      </c>
      <c r="K12">
        <v>2.25</v>
      </c>
      <c r="L12" s="19">
        <f t="shared" si="2"/>
        <v>56.25</v>
      </c>
    </row>
    <row r="13" spans="2:18" x14ac:dyDescent="0.3">
      <c r="B13" s="19"/>
      <c r="C13" s="19">
        <v>10</v>
      </c>
      <c r="D13" s="19">
        <f t="shared" si="0"/>
        <v>250</v>
      </c>
      <c r="F13">
        <v>21</v>
      </c>
      <c r="G13">
        <f t="shared" si="1"/>
        <v>6300</v>
      </c>
      <c r="K13">
        <v>2.5</v>
      </c>
      <c r="L13" s="19">
        <f t="shared" si="2"/>
        <v>62.5</v>
      </c>
    </row>
    <row r="14" spans="2:18" x14ac:dyDescent="0.3">
      <c r="B14" s="19"/>
      <c r="C14" s="19">
        <v>11</v>
      </c>
      <c r="D14" s="19">
        <f t="shared" si="0"/>
        <v>275</v>
      </c>
      <c r="F14">
        <v>22</v>
      </c>
      <c r="G14">
        <f t="shared" si="1"/>
        <v>6600</v>
      </c>
      <c r="K14">
        <v>2.75</v>
      </c>
      <c r="L14" s="19">
        <f t="shared" si="2"/>
        <v>68.75</v>
      </c>
    </row>
    <row r="15" spans="2:18" x14ac:dyDescent="0.3">
      <c r="B15" s="19"/>
      <c r="C15" s="19">
        <v>12</v>
      </c>
      <c r="D15" s="19">
        <f t="shared" si="0"/>
        <v>300</v>
      </c>
      <c r="F15">
        <v>23</v>
      </c>
      <c r="G15">
        <f t="shared" si="1"/>
        <v>6900</v>
      </c>
      <c r="K15">
        <v>3</v>
      </c>
      <c r="L15" s="19">
        <f t="shared" si="2"/>
        <v>75</v>
      </c>
    </row>
    <row r="16" spans="2:18" x14ac:dyDescent="0.3">
      <c r="B16" s="19"/>
      <c r="C16" s="19">
        <v>13</v>
      </c>
      <c r="D16" s="19">
        <f t="shared" si="0"/>
        <v>325</v>
      </c>
      <c r="F16">
        <v>24</v>
      </c>
      <c r="G16">
        <f t="shared" si="1"/>
        <v>7200</v>
      </c>
      <c r="K16">
        <v>3.25</v>
      </c>
      <c r="L16" s="19">
        <f t="shared" si="2"/>
        <v>81.25</v>
      </c>
    </row>
    <row r="17" spans="2:12" x14ac:dyDescent="0.3">
      <c r="B17" s="19"/>
      <c r="C17" s="19">
        <v>14</v>
      </c>
      <c r="D17" s="19">
        <f t="shared" si="0"/>
        <v>350</v>
      </c>
      <c r="F17">
        <v>25</v>
      </c>
      <c r="G17">
        <f t="shared" si="1"/>
        <v>7500</v>
      </c>
      <c r="K17">
        <v>3.5</v>
      </c>
      <c r="L17" s="19">
        <f t="shared" si="2"/>
        <v>87.5</v>
      </c>
    </row>
    <row r="18" spans="2:12" x14ac:dyDescent="0.3">
      <c r="B18" s="19"/>
      <c r="C18" s="19">
        <v>15</v>
      </c>
      <c r="D18" s="19">
        <f t="shared" si="0"/>
        <v>375</v>
      </c>
      <c r="F18">
        <v>26</v>
      </c>
      <c r="G18">
        <f t="shared" si="1"/>
        <v>7800</v>
      </c>
      <c r="K18">
        <v>3.75</v>
      </c>
      <c r="L18" s="19">
        <f t="shared" si="2"/>
        <v>93.75</v>
      </c>
    </row>
    <row r="19" spans="2:12" x14ac:dyDescent="0.3">
      <c r="B19" s="19"/>
      <c r="C19" s="19">
        <v>16</v>
      </c>
      <c r="D19" s="19">
        <f t="shared" si="0"/>
        <v>400</v>
      </c>
      <c r="F19">
        <v>27</v>
      </c>
      <c r="G19">
        <f t="shared" si="1"/>
        <v>8100</v>
      </c>
      <c r="K19">
        <v>4</v>
      </c>
      <c r="L19" s="19">
        <f t="shared" si="2"/>
        <v>100</v>
      </c>
    </row>
    <row r="20" spans="2:12" x14ac:dyDescent="0.3">
      <c r="B20" s="19"/>
      <c r="C20" s="19">
        <v>17</v>
      </c>
      <c r="D20" s="19">
        <f t="shared" si="0"/>
        <v>425</v>
      </c>
      <c r="F20">
        <v>28</v>
      </c>
      <c r="G20">
        <f t="shared" si="1"/>
        <v>8400</v>
      </c>
      <c r="K20">
        <v>4.25</v>
      </c>
      <c r="L20" s="19">
        <f t="shared" si="2"/>
        <v>106.25</v>
      </c>
    </row>
    <row r="21" spans="2:12" x14ac:dyDescent="0.3">
      <c r="B21" s="19"/>
      <c r="C21" s="19">
        <v>18</v>
      </c>
      <c r="D21" s="19">
        <f t="shared" si="0"/>
        <v>450</v>
      </c>
      <c r="F21">
        <v>29</v>
      </c>
      <c r="G21">
        <f t="shared" si="1"/>
        <v>8700</v>
      </c>
      <c r="K21">
        <v>4.5</v>
      </c>
      <c r="L21" s="19">
        <f t="shared" si="2"/>
        <v>112.5</v>
      </c>
    </row>
    <row r="22" spans="2:12" x14ac:dyDescent="0.3">
      <c r="B22" s="19"/>
      <c r="C22" s="19">
        <v>19</v>
      </c>
      <c r="D22" s="19">
        <f t="shared" si="0"/>
        <v>475</v>
      </c>
      <c r="F22">
        <v>30</v>
      </c>
      <c r="G22">
        <f t="shared" si="1"/>
        <v>9000</v>
      </c>
      <c r="K22">
        <v>4.75</v>
      </c>
      <c r="L22" s="19">
        <f t="shared" si="2"/>
        <v>118.75</v>
      </c>
    </row>
    <row r="23" spans="2:12" x14ac:dyDescent="0.3">
      <c r="B23" s="19"/>
      <c r="C23" s="19">
        <v>20</v>
      </c>
      <c r="D23" s="19">
        <f t="shared" si="0"/>
        <v>500</v>
      </c>
      <c r="F23">
        <v>31</v>
      </c>
      <c r="G23">
        <f t="shared" si="1"/>
        <v>9300</v>
      </c>
      <c r="K23">
        <v>5</v>
      </c>
      <c r="L23" s="19">
        <f t="shared" si="2"/>
        <v>125</v>
      </c>
    </row>
    <row r="24" spans="2:12" x14ac:dyDescent="0.3">
      <c r="B24" s="19"/>
      <c r="C24" s="19">
        <v>21</v>
      </c>
      <c r="D24" s="19">
        <f t="shared" si="0"/>
        <v>525</v>
      </c>
      <c r="F24">
        <v>32</v>
      </c>
      <c r="G24">
        <f t="shared" si="1"/>
        <v>9600</v>
      </c>
      <c r="K24">
        <v>5.25</v>
      </c>
      <c r="L24" s="19">
        <f t="shared" si="2"/>
        <v>131.25</v>
      </c>
    </row>
    <row r="25" spans="2:12" x14ac:dyDescent="0.3">
      <c r="B25" s="19"/>
      <c r="C25" s="19">
        <v>22</v>
      </c>
      <c r="D25" s="19">
        <f t="shared" si="0"/>
        <v>550</v>
      </c>
      <c r="F25">
        <v>33</v>
      </c>
      <c r="G25">
        <f t="shared" si="1"/>
        <v>9900</v>
      </c>
      <c r="K25">
        <v>5.5</v>
      </c>
      <c r="L25" s="19">
        <f t="shared" si="2"/>
        <v>137.5</v>
      </c>
    </row>
    <row r="26" spans="2:12" x14ac:dyDescent="0.3">
      <c r="B26" s="19"/>
      <c r="C26" s="19">
        <v>23</v>
      </c>
      <c r="D26" s="19">
        <f t="shared" si="0"/>
        <v>575</v>
      </c>
      <c r="F26">
        <v>34</v>
      </c>
      <c r="G26">
        <f t="shared" si="1"/>
        <v>10200</v>
      </c>
      <c r="K26">
        <v>5.75</v>
      </c>
      <c r="L26" s="19">
        <f t="shared" si="2"/>
        <v>143.75</v>
      </c>
    </row>
    <row r="27" spans="2:12" x14ac:dyDescent="0.3">
      <c r="B27" s="19">
        <f>C27/12</f>
        <v>2</v>
      </c>
      <c r="C27" s="19">
        <v>24</v>
      </c>
      <c r="D27" s="19">
        <f t="shared" si="0"/>
        <v>600</v>
      </c>
      <c r="F27">
        <v>35</v>
      </c>
      <c r="G27">
        <f t="shared" si="1"/>
        <v>10500</v>
      </c>
      <c r="K27">
        <v>6</v>
      </c>
      <c r="L27" s="19">
        <f t="shared" si="2"/>
        <v>150</v>
      </c>
    </row>
    <row r="28" spans="2:12" x14ac:dyDescent="0.3">
      <c r="B28" s="20">
        <f>C28/12</f>
        <v>2.3333333333333335</v>
      </c>
      <c r="C28" s="19">
        <v>28</v>
      </c>
      <c r="D28" s="19">
        <f t="shared" si="0"/>
        <v>700</v>
      </c>
      <c r="F28">
        <v>36</v>
      </c>
      <c r="G28">
        <f t="shared" si="1"/>
        <v>10800</v>
      </c>
      <c r="K28">
        <v>6.25</v>
      </c>
      <c r="L28" s="19">
        <f t="shared" si="2"/>
        <v>156.25</v>
      </c>
    </row>
    <row r="29" spans="2:12" x14ac:dyDescent="0.3">
      <c r="B29" s="19">
        <f t="shared" ref="B29:B48" si="3">C29/12</f>
        <v>2.5</v>
      </c>
      <c r="C29" s="19">
        <v>30</v>
      </c>
      <c r="D29" s="19">
        <f t="shared" si="0"/>
        <v>750</v>
      </c>
      <c r="F29">
        <v>37</v>
      </c>
      <c r="G29">
        <f t="shared" si="1"/>
        <v>11100</v>
      </c>
      <c r="K29">
        <v>6.5</v>
      </c>
      <c r="L29" s="19">
        <f t="shared" si="2"/>
        <v>162.5</v>
      </c>
    </row>
    <row r="30" spans="2:12" x14ac:dyDescent="0.3">
      <c r="B30" s="19">
        <f t="shared" si="3"/>
        <v>3</v>
      </c>
      <c r="C30" s="19">
        <v>36</v>
      </c>
      <c r="D30" s="19">
        <f t="shared" si="0"/>
        <v>900</v>
      </c>
      <c r="K30">
        <v>6.75</v>
      </c>
      <c r="L30" s="19">
        <f t="shared" si="2"/>
        <v>168.75</v>
      </c>
    </row>
    <row r="31" spans="2:12" x14ac:dyDescent="0.3">
      <c r="B31" s="19">
        <f t="shared" si="3"/>
        <v>3.5</v>
      </c>
      <c r="C31" s="19">
        <v>42</v>
      </c>
      <c r="D31" s="19">
        <f t="shared" si="0"/>
        <v>1050</v>
      </c>
      <c r="K31">
        <v>7</v>
      </c>
      <c r="L31" s="19">
        <f t="shared" si="2"/>
        <v>175</v>
      </c>
    </row>
    <row r="32" spans="2:12" x14ac:dyDescent="0.3">
      <c r="B32" s="19">
        <f t="shared" si="3"/>
        <v>4</v>
      </c>
      <c r="C32" s="19">
        <v>48</v>
      </c>
      <c r="D32" s="19">
        <f t="shared" si="0"/>
        <v>1200</v>
      </c>
      <c r="K32">
        <v>7.25</v>
      </c>
      <c r="L32" s="19">
        <f t="shared" si="2"/>
        <v>181.25</v>
      </c>
    </row>
    <row r="33" spans="2:12" x14ac:dyDescent="0.3">
      <c r="B33" s="19">
        <f t="shared" si="3"/>
        <v>4.5</v>
      </c>
      <c r="C33" s="19">
        <v>54</v>
      </c>
      <c r="D33" s="19">
        <f t="shared" si="0"/>
        <v>1350</v>
      </c>
      <c r="K33">
        <v>7.5</v>
      </c>
      <c r="L33" s="19">
        <f t="shared" si="2"/>
        <v>187.5</v>
      </c>
    </row>
    <row r="34" spans="2:12" x14ac:dyDescent="0.3">
      <c r="B34" s="19">
        <f t="shared" si="3"/>
        <v>5</v>
      </c>
      <c r="C34" s="19">
        <v>60</v>
      </c>
      <c r="D34" s="19">
        <f t="shared" si="0"/>
        <v>1500</v>
      </c>
      <c r="K34">
        <v>7.75</v>
      </c>
      <c r="L34" s="19">
        <f t="shared" si="2"/>
        <v>193.75</v>
      </c>
    </row>
    <row r="35" spans="2:12" x14ac:dyDescent="0.3">
      <c r="B35" s="19">
        <f t="shared" si="3"/>
        <v>5.5</v>
      </c>
      <c r="C35" s="19">
        <v>66</v>
      </c>
      <c r="D35" s="19">
        <f t="shared" si="0"/>
        <v>1650</v>
      </c>
      <c r="K35">
        <v>8</v>
      </c>
      <c r="L35" s="19">
        <f t="shared" si="2"/>
        <v>200</v>
      </c>
    </row>
    <row r="36" spans="2:12" x14ac:dyDescent="0.3">
      <c r="B36" s="19">
        <f t="shared" si="3"/>
        <v>6</v>
      </c>
      <c r="C36" s="19">
        <v>72</v>
      </c>
      <c r="D36" s="19">
        <f t="shared" si="0"/>
        <v>1800</v>
      </c>
      <c r="K36">
        <v>8.25</v>
      </c>
      <c r="L36" s="19">
        <f t="shared" si="2"/>
        <v>206.25</v>
      </c>
    </row>
    <row r="37" spans="2:12" x14ac:dyDescent="0.3">
      <c r="B37" s="19">
        <f t="shared" si="3"/>
        <v>6.5</v>
      </c>
      <c r="C37" s="19">
        <v>78</v>
      </c>
      <c r="D37" s="19">
        <f t="shared" si="0"/>
        <v>1950</v>
      </c>
      <c r="K37">
        <v>8.5</v>
      </c>
      <c r="L37" s="19">
        <f t="shared" si="2"/>
        <v>212.5</v>
      </c>
    </row>
    <row r="38" spans="2:12" x14ac:dyDescent="0.3">
      <c r="B38" s="19">
        <f t="shared" si="3"/>
        <v>7</v>
      </c>
      <c r="C38" s="19">
        <v>84</v>
      </c>
      <c r="D38" s="19">
        <f t="shared" si="0"/>
        <v>2100</v>
      </c>
      <c r="K38">
        <v>8.75</v>
      </c>
      <c r="L38" s="19">
        <f t="shared" si="2"/>
        <v>218.75</v>
      </c>
    </row>
    <row r="39" spans="2:12" x14ac:dyDescent="0.3">
      <c r="B39" s="19">
        <f t="shared" si="3"/>
        <v>7.5</v>
      </c>
      <c r="C39" s="19">
        <v>90</v>
      </c>
      <c r="D39" s="19">
        <f t="shared" si="0"/>
        <v>2250</v>
      </c>
      <c r="K39">
        <v>9</v>
      </c>
      <c r="L39" s="19">
        <f t="shared" si="2"/>
        <v>225</v>
      </c>
    </row>
    <row r="40" spans="2:12" x14ac:dyDescent="0.3">
      <c r="B40" s="19">
        <f t="shared" si="3"/>
        <v>8</v>
      </c>
      <c r="C40" s="19">
        <v>96</v>
      </c>
      <c r="D40" s="19">
        <f t="shared" si="0"/>
        <v>2400</v>
      </c>
      <c r="K40">
        <v>9.25</v>
      </c>
      <c r="L40" s="19">
        <f t="shared" si="2"/>
        <v>231.25</v>
      </c>
    </row>
    <row r="41" spans="2:12" x14ac:dyDescent="0.3">
      <c r="B41" s="19">
        <f t="shared" si="3"/>
        <v>8.5</v>
      </c>
      <c r="C41" s="19">
        <v>102</v>
      </c>
      <c r="D41" s="19">
        <f t="shared" si="0"/>
        <v>2550</v>
      </c>
      <c r="K41">
        <v>9.5</v>
      </c>
      <c r="L41" s="19">
        <f t="shared" si="2"/>
        <v>237.5</v>
      </c>
    </row>
    <row r="42" spans="2:12" x14ac:dyDescent="0.3">
      <c r="B42" s="19">
        <f t="shared" si="3"/>
        <v>9</v>
      </c>
      <c r="C42" s="19">
        <v>108</v>
      </c>
      <c r="D42" s="19">
        <f t="shared" si="0"/>
        <v>2700</v>
      </c>
      <c r="K42">
        <v>9.75</v>
      </c>
      <c r="L42" s="19">
        <f t="shared" si="2"/>
        <v>243.75</v>
      </c>
    </row>
    <row r="43" spans="2:12" x14ac:dyDescent="0.3">
      <c r="B43" s="19">
        <f t="shared" si="3"/>
        <v>9.5</v>
      </c>
      <c r="C43" s="19">
        <v>114</v>
      </c>
      <c r="D43" s="19">
        <f t="shared" si="0"/>
        <v>2850</v>
      </c>
      <c r="K43">
        <v>10</v>
      </c>
      <c r="L43" s="19">
        <f t="shared" si="2"/>
        <v>250</v>
      </c>
    </row>
    <row r="44" spans="2:12" x14ac:dyDescent="0.3">
      <c r="B44" s="19">
        <f t="shared" si="3"/>
        <v>10</v>
      </c>
      <c r="C44" s="19">
        <v>120</v>
      </c>
      <c r="D44" s="19">
        <f t="shared" si="0"/>
        <v>3000</v>
      </c>
      <c r="K44">
        <v>10.25</v>
      </c>
      <c r="L44" s="19">
        <f t="shared" si="2"/>
        <v>256.25</v>
      </c>
    </row>
    <row r="45" spans="2:12" x14ac:dyDescent="0.3">
      <c r="B45" s="19">
        <f t="shared" si="3"/>
        <v>10.5</v>
      </c>
      <c r="C45" s="19">
        <v>126</v>
      </c>
      <c r="D45" s="19">
        <f t="shared" si="0"/>
        <v>3150</v>
      </c>
      <c r="K45">
        <v>10.5</v>
      </c>
      <c r="L45" s="19">
        <f t="shared" si="2"/>
        <v>262.5</v>
      </c>
    </row>
    <row r="46" spans="2:12" x14ac:dyDescent="0.3">
      <c r="B46" s="19">
        <f t="shared" si="3"/>
        <v>11</v>
      </c>
      <c r="C46" s="19">
        <v>132</v>
      </c>
      <c r="D46" s="19">
        <f t="shared" si="0"/>
        <v>3300</v>
      </c>
      <c r="K46">
        <v>10.75</v>
      </c>
      <c r="L46" s="19">
        <f t="shared" si="2"/>
        <v>268.75</v>
      </c>
    </row>
    <row r="47" spans="2:12" x14ac:dyDescent="0.3">
      <c r="B47" s="19">
        <f t="shared" si="3"/>
        <v>11.5</v>
      </c>
      <c r="C47" s="19">
        <v>138</v>
      </c>
      <c r="D47" s="19">
        <f t="shared" si="0"/>
        <v>3450</v>
      </c>
      <c r="K47">
        <v>11</v>
      </c>
      <c r="L47" s="19">
        <f t="shared" si="2"/>
        <v>275</v>
      </c>
    </row>
    <row r="48" spans="2:12" x14ac:dyDescent="0.3">
      <c r="B48" s="19">
        <f t="shared" si="3"/>
        <v>12</v>
      </c>
      <c r="C48" s="19">
        <v>144</v>
      </c>
      <c r="D48" s="19">
        <f t="shared" si="0"/>
        <v>3600</v>
      </c>
      <c r="K48">
        <v>11.25</v>
      </c>
      <c r="L48" s="19">
        <f t="shared" si="2"/>
        <v>281.25</v>
      </c>
    </row>
    <row r="49" spans="11:12" x14ac:dyDescent="0.3">
      <c r="K49">
        <v>11.5</v>
      </c>
      <c r="L49" s="19">
        <f t="shared" si="2"/>
        <v>287.5</v>
      </c>
    </row>
    <row r="50" spans="11:12" x14ac:dyDescent="0.3">
      <c r="K50">
        <v>11.75</v>
      </c>
      <c r="L50" s="19">
        <f t="shared" si="2"/>
        <v>293.75</v>
      </c>
    </row>
    <row r="51" spans="11:12" x14ac:dyDescent="0.3">
      <c r="K51">
        <v>12</v>
      </c>
      <c r="L51" s="19">
        <f t="shared" si="2"/>
        <v>300</v>
      </c>
    </row>
    <row r="52" spans="11:12" x14ac:dyDescent="0.3">
      <c r="K52">
        <v>12.25</v>
      </c>
      <c r="L52" s="19">
        <f t="shared" si="2"/>
        <v>306.25</v>
      </c>
    </row>
    <row r="53" spans="11:12" x14ac:dyDescent="0.3">
      <c r="K53">
        <v>12.5</v>
      </c>
      <c r="L53" s="19">
        <f t="shared" si="2"/>
        <v>312.5</v>
      </c>
    </row>
    <row r="54" spans="11:12" x14ac:dyDescent="0.3">
      <c r="K54">
        <v>12.75</v>
      </c>
      <c r="L54" s="19">
        <f t="shared" si="2"/>
        <v>318.75</v>
      </c>
    </row>
    <row r="55" spans="11:12" x14ac:dyDescent="0.3">
      <c r="K55">
        <v>13</v>
      </c>
      <c r="L55" s="19">
        <f t="shared" si="2"/>
        <v>325</v>
      </c>
    </row>
    <row r="56" spans="11:12" x14ac:dyDescent="0.3">
      <c r="K56">
        <v>13.25</v>
      </c>
      <c r="L56" s="19">
        <f t="shared" si="2"/>
        <v>331.25</v>
      </c>
    </row>
    <row r="57" spans="11:12" x14ac:dyDescent="0.3">
      <c r="K57">
        <v>13.5</v>
      </c>
      <c r="L57" s="19">
        <f t="shared" si="2"/>
        <v>337.5</v>
      </c>
    </row>
    <row r="58" spans="11:12" x14ac:dyDescent="0.3">
      <c r="K58">
        <v>13.75</v>
      </c>
      <c r="L58" s="19">
        <f t="shared" si="2"/>
        <v>343.75</v>
      </c>
    </row>
    <row r="59" spans="11:12" x14ac:dyDescent="0.3">
      <c r="K59">
        <v>14</v>
      </c>
      <c r="L59" s="19">
        <f t="shared" si="2"/>
        <v>350</v>
      </c>
    </row>
    <row r="60" spans="11:12" x14ac:dyDescent="0.3">
      <c r="K60">
        <v>14.25</v>
      </c>
      <c r="L60" s="19">
        <f t="shared" si="2"/>
        <v>356.25</v>
      </c>
    </row>
    <row r="61" spans="11:12" x14ac:dyDescent="0.3">
      <c r="K61">
        <v>14.5</v>
      </c>
      <c r="L61" s="19">
        <f t="shared" si="2"/>
        <v>362.5</v>
      </c>
    </row>
    <row r="62" spans="11:12" x14ac:dyDescent="0.3">
      <c r="K62">
        <v>14.75</v>
      </c>
      <c r="L62" s="19">
        <f t="shared" si="2"/>
        <v>368.75</v>
      </c>
    </row>
    <row r="63" spans="11:12" x14ac:dyDescent="0.3">
      <c r="K63">
        <v>15</v>
      </c>
      <c r="L63" s="19">
        <f t="shared" si="2"/>
        <v>375</v>
      </c>
    </row>
    <row r="64" spans="11:12" x14ac:dyDescent="0.3">
      <c r="K64">
        <v>15.25</v>
      </c>
      <c r="L64" s="19">
        <f t="shared" si="2"/>
        <v>381.25</v>
      </c>
    </row>
    <row r="65" spans="11:12" x14ac:dyDescent="0.3">
      <c r="K65">
        <v>15.5</v>
      </c>
      <c r="L65" s="19">
        <f t="shared" si="2"/>
        <v>387.5</v>
      </c>
    </row>
    <row r="66" spans="11:12" x14ac:dyDescent="0.3">
      <c r="K66">
        <v>15.75</v>
      </c>
      <c r="L66" s="19">
        <f t="shared" si="2"/>
        <v>393.75</v>
      </c>
    </row>
    <row r="67" spans="11:12" x14ac:dyDescent="0.3">
      <c r="K67">
        <v>16</v>
      </c>
      <c r="L67" s="19">
        <f t="shared" si="2"/>
        <v>400</v>
      </c>
    </row>
    <row r="68" spans="11:12" x14ac:dyDescent="0.3">
      <c r="K68">
        <v>16.25</v>
      </c>
      <c r="L68" s="19">
        <f t="shared" si="2"/>
        <v>406.25</v>
      </c>
    </row>
    <row r="69" spans="11:12" x14ac:dyDescent="0.3">
      <c r="K69">
        <v>16.5</v>
      </c>
      <c r="L69" s="19">
        <f t="shared" si="2"/>
        <v>412.5</v>
      </c>
    </row>
    <row r="70" spans="11:12" x14ac:dyDescent="0.3">
      <c r="K70">
        <v>16.75</v>
      </c>
      <c r="L70" s="19">
        <f t="shared" ref="L70:L83" si="4">K70*25</f>
        <v>418.75</v>
      </c>
    </row>
    <row r="71" spans="11:12" x14ac:dyDescent="0.3">
      <c r="K71">
        <v>17</v>
      </c>
      <c r="L71" s="19">
        <f t="shared" si="4"/>
        <v>425</v>
      </c>
    </row>
    <row r="72" spans="11:12" x14ac:dyDescent="0.3">
      <c r="K72">
        <v>17.25</v>
      </c>
      <c r="L72" s="19">
        <f t="shared" si="4"/>
        <v>431.25</v>
      </c>
    </row>
    <row r="73" spans="11:12" x14ac:dyDescent="0.3">
      <c r="K73">
        <v>17.5</v>
      </c>
      <c r="L73" s="19">
        <f t="shared" si="4"/>
        <v>437.5</v>
      </c>
    </row>
    <row r="74" spans="11:12" x14ac:dyDescent="0.3">
      <c r="K74">
        <v>17.75</v>
      </c>
      <c r="L74" s="19">
        <f t="shared" si="4"/>
        <v>443.75</v>
      </c>
    </row>
    <row r="75" spans="11:12" x14ac:dyDescent="0.3">
      <c r="K75">
        <v>18</v>
      </c>
      <c r="L75" s="19">
        <f t="shared" si="4"/>
        <v>450</v>
      </c>
    </row>
    <row r="76" spans="11:12" x14ac:dyDescent="0.3">
      <c r="K76">
        <v>18.25</v>
      </c>
      <c r="L76" s="19">
        <f t="shared" si="4"/>
        <v>456.25</v>
      </c>
    </row>
    <row r="77" spans="11:12" x14ac:dyDescent="0.3">
      <c r="K77">
        <v>18.5</v>
      </c>
      <c r="L77" s="19">
        <f t="shared" si="4"/>
        <v>462.5</v>
      </c>
    </row>
    <row r="78" spans="11:12" x14ac:dyDescent="0.3">
      <c r="K78">
        <v>18.75</v>
      </c>
      <c r="L78" s="19">
        <f t="shared" si="4"/>
        <v>468.75</v>
      </c>
    </row>
    <row r="79" spans="11:12" x14ac:dyDescent="0.3">
      <c r="K79">
        <v>19</v>
      </c>
      <c r="L79" s="19">
        <f t="shared" si="4"/>
        <v>475</v>
      </c>
    </row>
    <row r="80" spans="11:12" x14ac:dyDescent="0.3">
      <c r="K80">
        <v>19.25</v>
      </c>
      <c r="L80" s="19">
        <f t="shared" si="4"/>
        <v>481.25</v>
      </c>
    </row>
    <row r="81" spans="11:12" x14ac:dyDescent="0.3">
      <c r="K81">
        <v>19.5</v>
      </c>
      <c r="L81" s="19">
        <f t="shared" si="4"/>
        <v>487.5</v>
      </c>
    </row>
    <row r="82" spans="11:12" x14ac:dyDescent="0.3">
      <c r="K82">
        <v>19.75</v>
      </c>
      <c r="L82" s="19">
        <f t="shared" si="4"/>
        <v>493.75</v>
      </c>
    </row>
    <row r="83" spans="11:12" x14ac:dyDescent="0.3">
      <c r="K83">
        <v>20</v>
      </c>
      <c r="L83" s="19">
        <f t="shared" si="4"/>
        <v>500</v>
      </c>
    </row>
  </sheetData>
  <pageMargins left="0.7" right="0.7" top="0.75" bottom="0.75" header="0.3" footer="0.3"/>
  <pageSetup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D3993"/>
  <sheetViews>
    <sheetView workbookViewId="0">
      <selection activeCell="A4" sqref="A4:A3992"/>
    </sheetView>
  </sheetViews>
  <sheetFormatPr defaultRowHeight="13.8" x14ac:dyDescent="0.3"/>
  <cols>
    <col min="1" max="1" width="80.875" customWidth="1"/>
    <col min="2" max="2" width="8.875" style="18" customWidth="1"/>
    <col min="3" max="3" width="60.875" style="18" customWidth="1"/>
    <col min="4" max="4" width="13" customWidth="1"/>
  </cols>
  <sheetData>
    <row r="1" spans="1:4" s="101" customFormat="1" x14ac:dyDescent="0.3">
      <c r="A1" s="94" t="s">
        <v>11226</v>
      </c>
      <c r="B1" s="18"/>
      <c r="C1" s="18"/>
    </row>
    <row r="2" spans="1:4" x14ac:dyDescent="0.3">
      <c r="A2" s="162" t="str">
        <f ca="1">IF(ROWS(HTML[])&lt;ROWS(PayItems[])+ROWS(Prelude[])+1,HYPERLINK("#"&amp;ADDRESS(ROW(HTML[])+ROWS(HTML[])+1-2,COLUMN(HTML[Drupal]),1,1),"Add more lines below!"),HYPERLINK("#"&amp;CELL("address",HTML[Drupal])&amp;":"&amp;ADDRESS(ROW(HTML[])+IFERROR(MATCH("{End}",HTML[Drupal],0),ROWS(HTML[])+1)-2,COLUMN(HTML[Drupal]),1,1),"Copy Drupal HTML"))</f>
        <v>Add more lines below!</v>
      </c>
      <c r="B2" s="164"/>
      <c r="C2" s="164"/>
    </row>
    <row r="3" spans="1:4" x14ac:dyDescent="0.3">
      <c r="A3" s="42" t="s">
        <v>11194</v>
      </c>
      <c r="B3" s="165"/>
      <c r="C3" s="94" t="s">
        <v>10176</v>
      </c>
    </row>
    <row r="4" spans="1:4" x14ac:dyDescent="0.3">
      <c r="A4" s="89" t="str">
        <f>IF(ROW()-ROW(HTML[])+1&gt;ROWS(Prelude[]),IFERROR(INDEX(PayItems[HTML],ROW()-ROW(HTML[])+1-ROWS(Prelude[])),IF(ROW()-ROW(HTML[])=ROWS(Prelude[])+ROWS(PayItems[]),"&lt;/tbody&gt;&lt;/table&gt;","{End}")),INDEX(Prelude[],ROW()-ROW(HTML[])+1))</f>
        <v>&lt;p style="font-style: italic;"&gt;Last Changed: 4-Sep-2024&lt;/p&gt;</v>
      </c>
      <c r="B4" s="165"/>
      <c r="C4" s="171" t="str">
        <f>"&lt;p style=""font-style: italic;""&gt;Last Changed: "&amp;TEXT(MAX(PayItems[Date Added / Modified]),"d-mmm-yyy")&amp;"&lt;/p&gt;"</f>
        <v>&lt;p style="font-style: italic;"&gt;Last Changed: 4-Sep-2024&lt;/p&gt;</v>
      </c>
    </row>
    <row r="5" spans="1:4" x14ac:dyDescent="0.3">
      <c r="A5" s="89" t="str">
        <f>IF(ROW()-ROW(HTML[])+1&gt;ROWS(Prelude[]),IFERROR(INDEX(PayItems[HTML],ROW()-ROW(HTML[])+1-ROWS(Prelude[])),IF(ROW()-ROW(HTML[])=ROWS(Prelude[])+ROWS(PayItems[]),"&lt;/tbody&gt;&lt;/table&gt;","{End}")),INDEX(Prelude[],ROW()-ROW(HTML[])+1))</f>
        <v>&lt;h3&gt;Related Information&lt;/h3&gt;</v>
      </c>
      <c r="B5" s="165"/>
      <c r="C5" s="171" t="s">
        <v>11201</v>
      </c>
      <c r="D5" s="161"/>
    </row>
    <row r="6" spans="1:4" x14ac:dyDescent="0.3">
      <c r="A6" s="89" t="str">
        <f>IF(ROW()-ROW(HTML[])+1&gt;ROWS(Prelude[]),IFERROR(INDEX(PayItems[HTML],ROW()-ROW(HTML[])+1-ROWS(Prelude[])),IF(ROW()-ROW(HTML[])=ROWS(Prelude[])+ROWS(PayItems[]),"&lt;/tbody&gt;&lt;/table&gt;","{End}")),INDEX(Prelude[],ROW()-ROW(HTML[])+1))</f>
        <v>&lt;ul&gt;</v>
      </c>
      <c r="B6" s="165"/>
      <c r="C6" s="171" t="s">
        <v>11190</v>
      </c>
    </row>
    <row r="7" spans="1:4" x14ac:dyDescent="0.3">
      <c r="A7" s="89" t="str">
        <f>IF(ROW()-ROW(HTML[])+1&gt;ROWS(Prelude[]),IFERROR(INDEX(PayItems[HTML],ROW()-ROW(HTML[])+1-ROWS(Prelude[])),IF(ROW()-ROW(HTML[])=ROWS(Prelude[])+ROWS(PayItems[]),"&lt;/tbody&gt;&lt;/table&gt;","{End}")),INDEX(Prelude[],ROW()-ROW(HTML[])+1))</f>
        <v xml:space="preserve">  &lt;li&gt;&lt;a href="/federal-lands/estimates/forms/flh-pay-item-request"&gt;FLH Pay Item Request Form&lt;/a&gt;&lt;/li&gt;</v>
      </c>
      <c r="B7" s="165"/>
      <c r="C7" s="171" t="s">
        <v>11191</v>
      </c>
    </row>
    <row r="8" spans="1:4" x14ac:dyDescent="0.3">
      <c r="A8" s="89" t="str">
        <f>IF(ROW()-ROW(HTML[])+1&gt;ROWS(Prelude[]),IFERROR(INDEX(PayItems[HTML],ROW()-ROW(HTML[])+1-ROWS(Prelude[])),IF(ROW()-ROW(HTML[])=ROWS(Prelude[])+ROWS(PayItems[]),"&lt;/tbody&gt;&lt;/table&gt;","{End}")),INDEX(Prelude[],ROW()-ROW(HTML[])+1))</f>
        <v xml:space="preserve">  &lt;li&gt;&lt;a href="/federal-lands/estimates/forms/pay-item-deadlines"&gt;Pay Item Request Deadlines&lt;/a&gt;&lt;/li&gt;</v>
      </c>
      <c r="B8" s="165"/>
      <c r="C8" s="171" t="s">
        <v>11193</v>
      </c>
      <c r="D8" s="161"/>
    </row>
    <row r="9" spans="1:4" x14ac:dyDescent="0.3">
      <c r="A9" s="89" t="str">
        <f>IF(ROW()-ROW(HTML[])+1&gt;ROWS(Prelude[]),IFERROR(INDEX(PayItems[HTML],ROW()-ROW(HTML[])+1-ROWS(Prelude[])),IF(ROW()-ROW(HTML[])=ROWS(Prelude[])+ROWS(PayItems[]),"&lt;/tbody&gt;&lt;/table&gt;","{End}")),INDEX(Prelude[],ROW()-ROW(HTML[])+1))</f>
        <v>&lt;/ul&gt;</v>
      </c>
      <c r="B9" s="165"/>
      <c r="C9" s="171" t="s">
        <v>11192</v>
      </c>
    </row>
    <row r="10" spans="1:4" x14ac:dyDescent="0.3">
      <c r="A10" s="89" t="str">
        <f>IF(ROW()-ROW(HTML[])+1&gt;ROWS(Prelude[]),IFERROR(INDEX(PayItems[HTML],ROW()-ROW(HTML[])+1-ROWS(Prelude[])),IF(ROW()-ROW(HTML[])=ROWS(Prelude[])+ROWS(PayItems[]),"&lt;/tbody&gt;&lt;/table&gt;","{End}")),INDEX(Prelude[],ROW()-ROW(HTML[])+1))</f>
        <v>&lt;h3&gt;Pay Item Listing&lt;/h3&gt;</v>
      </c>
      <c r="B10" s="166"/>
      <c r="C10" s="172" t="s">
        <v>11202</v>
      </c>
    </row>
    <row r="11" spans="1:4" x14ac:dyDescent="0.3">
      <c r="A11" s="89" t="str">
        <f>IF(ROW()-ROW(HTML[])+1&gt;ROWS(Prelude[]),IFERROR(INDEX(PayItems[HTML],ROW()-ROW(HTML[])+1-ROWS(Prelude[])),IF(ROW()-ROW(HTML[])=ROWS(Prelude[])+ROWS(PayItems[]),"&lt;/tbody&gt;&lt;/table&gt;","{End}")),INDEX(Prelude[],ROW()-ROW(HTML[])+1))</f>
        <v>&lt;table&gt;</v>
      </c>
      <c r="B11" s="166"/>
      <c r="C11" s="172" t="s">
        <v>11195</v>
      </c>
    </row>
    <row r="12" spans="1:4" x14ac:dyDescent="0.3">
      <c r="A12" s="89" t="str">
        <f>IF(ROW()-ROW(HTML[])+1&gt;ROWS(Prelude[]),IFERROR(INDEX(PayItems[HTML],ROW()-ROW(HTML[])+1-ROWS(Prelude[])),IF(ROW()-ROW(HTML[])=ROWS(Prelude[])+ROWS(PayItems[]),"&lt;/tbody&gt;&lt;/table&gt;","{End}")),INDEX(Prelude[],ROW()-ROW(HTML[])+1))</f>
        <v>&lt;thead&gt;&lt;tr&gt;&lt;th&gt;Pay Item&lt;/th&gt;&lt;th&gt;Item Description - MET&lt;/th&gt;&lt;th&gt;Unit_m&lt;/th&gt;&lt;th&gt;Item Description-USC&lt;/th&gt;&lt;th&gt;UNIT_E&lt;/th&gt;&lt;th&gt;Bid_&lt;wbr&gt;Dec&lt;/th&gt;&lt;th&gt;Pay_&lt;wbr&gt;Dec&lt;/th&gt;&lt;th&gt;Pay Item Type&lt;/th&gt;&lt;th&gt;Changed&lt;/th&gt;&lt;th&gt;Comments&lt;/th&gt;&lt;/tr&gt;&lt;/thead&gt;</v>
      </c>
      <c r="B12" s="166"/>
      <c r="C12" s="172" t="s">
        <v>11188</v>
      </c>
    </row>
    <row r="13" spans="1:4" x14ac:dyDescent="0.3">
      <c r="A13" s="89" t="str">
        <f>IF(ROW()-ROW(HTML[])+1&gt;ROWS(Prelude[]),IFERROR(INDEX(PayItems[HTML],ROW()-ROW(HTML[])+1-ROWS(Prelude[])),IF(ROW()-ROW(HTML[])=ROWS(Prelude[])+ROWS(PayItems[]),"&lt;/tbody&gt;&lt;/table&gt;","{End}")),INDEX(Prelude[],ROW()-ROW(HTML[])+1))</f>
        <v>&lt;tbody&gt;</v>
      </c>
      <c r="B13" s="166"/>
      <c r="C13" s="172" t="s">
        <v>11189</v>
      </c>
    </row>
    <row r="14" spans="1:4" x14ac:dyDescent="0.3">
      <c r="A14" s="89" t="str">
        <f>IF(ROW()-ROW(HTML[])+1&gt;ROWS(Prelude[]),IFERROR(INDEX(PayItems[HTML],ROW()-ROW(HTML[])+1-ROWS(Prelude[])),IF(ROW()-ROW(HTML[])=ROWS(Prelude[])+ROWS(PayItems[]),"&lt;/tbody&gt;&lt;/table&gt;","{End}")),INDEX(Prelude[],ROW()-ROW(HTML[])+1))</f>
        <v xml:space="preserve">  &lt;tr&gt;&lt;td&gt;15101-0000&lt;/td&gt;&lt;td&gt;Mobilization&lt;/td&gt;&lt;td&gt;LPSM&lt;/td&gt;&lt;td&gt;MOBILIZATION&lt;/td&gt;&lt;td&gt;LPSM&lt;/td&gt;&lt;td&gt;0&lt;/td&gt;&lt;td&gt;3&lt;/td&gt;&lt;td&gt;N&lt;/td&gt;&lt;td&gt; &lt;/td&gt;&lt;td&gt;&lt;/td&gt;&lt;/tr&gt;</v>
      </c>
      <c r="B14" s="166"/>
      <c r="C14" s="166"/>
    </row>
    <row r="15" spans="1:4" s="101" customFormat="1" x14ac:dyDescent="0.3">
      <c r="A15" s="89" t="str">
        <f>IF(ROW()-ROW(HTML[])+1&gt;ROWS(Prelude[]),IFERROR(INDEX(PayItems[HTML],ROW()-ROW(HTML[])+1-ROWS(Prelude[])),IF(ROW()-ROW(HTML[])=ROWS(Prelude[])+ROWS(PayItems[]),"&lt;/tbody&gt;&lt;/table&gt;","{End}")),INDEX(Prelude[],ROW()-ROW(HTML[])+1))</f>
        <v xml:space="preserve">  &lt;tr&gt;&lt;td&gt;15201-0000&lt;/td&gt;&lt;td&gt;Construction survey and staking&lt;/td&gt;&lt;td&gt;LPSM&lt;/td&gt;&lt;td&gt;CONSTRUCTION SURVEY AND STAKING&lt;/td&gt;&lt;td&gt;LPSM&lt;/td&gt;&lt;td&gt;0&lt;/td&gt;&lt;td&gt;3&lt;/td&gt;&lt;td&gt;N&lt;/td&gt;&lt;td&gt; &lt;/td&gt;&lt;td&gt;&lt;/td&gt;&lt;/tr&gt;</v>
      </c>
      <c r="B15" s="166"/>
      <c r="C15" s="166"/>
    </row>
    <row r="16" spans="1:4" s="101" customFormat="1" x14ac:dyDescent="0.3">
      <c r="A16" s="89" t="str">
        <f>IF(ROW()-ROW(HTML[])+1&gt;ROWS(Prelude[]),IFERROR(INDEX(PayItems[HTML],ROW()-ROW(HTML[])+1-ROWS(Prelude[])),IF(ROW()-ROW(HTML[])=ROWS(Prelude[])+ROWS(PayItems[]),"&lt;/tbody&gt;&lt;/table&gt;","{End}")),INDEX(Prelude[],ROW()-ROW(HTML[])+1))</f>
        <v xml:space="preserve">  &lt;tr&gt;&lt;td&gt;15205-0000&lt;/td&gt;&lt;td&gt;Slope, reference, and clearing and grubbing stake&lt;/td&gt;&lt;td&gt;LPSM&lt;/td&gt;&lt;td&gt;SLOPE, REFERENCE, AND CLEARING AND GRUBBING STAKE&lt;/td&gt;&lt;td&gt;LPSM&lt;/td&gt;&lt;td&gt;0&lt;/td&gt;&lt;td&gt;3&lt;/td&gt;&lt;td&gt;N&lt;/td&gt;&lt;td&gt; &lt;/td&gt;&lt;td&gt;&lt;/td&gt;&lt;/tr&gt;</v>
      </c>
      <c r="B16" s="166"/>
      <c r="C16" s="166"/>
    </row>
    <row r="17" spans="1:3" s="101" customFormat="1" x14ac:dyDescent="0.3">
      <c r="A17" s="89" t="str">
        <f>IF(ROW()-ROW(HTML[])+1&gt;ROWS(Prelude[]),IFERROR(INDEX(PayItems[HTML],ROW()-ROW(HTML[])+1-ROWS(Prelude[])),IF(ROW()-ROW(HTML[])=ROWS(Prelude[])+ROWS(PayItems[]),"&lt;/tbody&gt;&lt;/table&gt;","{End}")),INDEX(Prelude[],ROW()-ROW(HTML[])+1))</f>
        <v xml:space="preserve">  &lt;tr&gt;&lt;td&gt;15206-0000&lt;/td&gt;&lt;td&gt;Slope, reference, and clearing and grubbing stake&lt;/td&gt;&lt;td&gt;km&lt;/td&gt;&lt;td&gt;SLOPE, REFERENCE, AND CLEARING AND GRUBBING STAKE&lt;/td&gt;&lt;td&gt;MILE&lt;/td&gt;&lt;td&gt;3&lt;/td&gt;&lt;td&gt;3&lt;/td&gt;&lt;td&gt;N&lt;/td&gt;&lt;td&gt; &lt;/td&gt;&lt;td&gt;&lt;/td&gt;&lt;/tr&gt;</v>
      </c>
      <c r="B17" s="166"/>
      <c r="C17" s="166"/>
    </row>
    <row r="18" spans="1:3" s="101" customFormat="1" x14ac:dyDescent="0.3">
      <c r="A18" s="89" t="str">
        <f>IF(ROW()-ROW(HTML[])+1&gt;ROWS(Prelude[]),IFERROR(INDEX(PayItems[HTML],ROW()-ROW(HTML[])+1-ROWS(Prelude[])),IF(ROW()-ROW(HTML[])=ROWS(Prelude[])+ROWS(PayItems[]),"&lt;/tbody&gt;&lt;/table&gt;","{End}")),INDEX(Prelude[],ROW()-ROW(HTML[])+1))</f>
        <v xml:space="preserve">  &lt;tr&gt;&lt;td&gt;15210-1000&lt;/td&gt;&lt;td&gt;Centerline, staking&lt;/td&gt;&lt;td&gt;km&lt;/td&gt;&lt;td&gt;CENTERLINE, STAKING&lt;/td&gt;&lt;td&gt;MILE&lt;/td&gt;&lt;td&gt;3&lt;/td&gt;&lt;td&gt;3&lt;/td&gt;&lt;td&gt;N&lt;/td&gt;&lt;td&gt; &lt;/td&gt;&lt;td&gt;&lt;/td&gt;&lt;/tr&gt;</v>
      </c>
      <c r="B18" s="166"/>
      <c r="C18" s="166"/>
    </row>
    <row r="19" spans="1:3" s="101" customFormat="1" x14ac:dyDescent="0.3">
      <c r="A19" s="89" t="str">
        <f>IF(ROW()-ROW(HTML[])+1&gt;ROWS(Prelude[]),IFERROR(INDEX(PayItems[HTML],ROW()-ROW(HTML[])+1-ROWS(Prelude[])),IF(ROW()-ROW(HTML[])=ROWS(Prelude[])+ROWS(PayItems[]),"&lt;/tbody&gt;&lt;/table&gt;","{End}")),INDEX(Prelude[],ROW()-ROW(HTML[])+1))</f>
        <v xml:space="preserve">  &lt;tr&gt;&lt;td&gt;15210-3000&lt;/td&gt;&lt;td&gt;Centerline, verification and staking&lt;/td&gt;&lt;td&gt;km&lt;/td&gt;&lt;td&gt;CENTERLINE, VERIFICATION AND STAKING&lt;/td&gt;&lt;td&gt;MILE&lt;/td&gt;&lt;td&gt;3&lt;/td&gt;&lt;td&gt;3&lt;/td&gt;&lt;td&gt;N&lt;/td&gt;&lt;td&gt; &lt;/td&gt;&lt;td&gt;&lt;/td&gt;&lt;/tr&gt;</v>
      </c>
      <c r="B19" s="166"/>
      <c r="C19" s="166"/>
    </row>
    <row r="20" spans="1:3" s="101" customFormat="1" x14ac:dyDescent="0.3">
      <c r="A20" s="89" t="str">
        <f>IF(ROW()-ROW(HTML[])+1&gt;ROWS(Prelude[]),IFERROR(INDEX(PayItems[HTML],ROW()-ROW(HTML[])+1-ROWS(Prelude[])),IF(ROW()-ROW(HTML[])=ROWS(Prelude[])+ROWS(PayItems[]),"&lt;/tbody&gt;&lt;/table&gt;","{End}")),INDEX(Prelude[],ROW()-ROW(HTML[])+1))</f>
        <v xml:space="preserve">  &lt;tr&gt;&lt;td&gt;15210-4000&lt;/td&gt;&lt;td&gt;Centerline, establishment&lt;/td&gt;&lt;td&gt;km&lt;/td&gt;&lt;td&gt;CENTERLINE, ESTABLISHMENT&lt;/td&gt;&lt;td&gt;MILE&lt;/td&gt;&lt;td&gt;3&lt;/td&gt;&lt;td&gt;3&lt;/td&gt;&lt;td&gt;N&lt;/td&gt;&lt;td&gt; &lt;/td&gt;&lt;td&gt;&lt;/td&gt;&lt;/tr&gt;</v>
      </c>
      <c r="B20" s="166"/>
      <c r="C20" s="166"/>
    </row>
    <row r="21" spans="1:3" s="101" customFormat="1" x14ac:dyDescent="0.3">
      <c r="A21" s="89" t="str">
        <f>IF(ROW()-ROW(HTML[])+1&gt;ROWS(Prelude[]),IFERROR(INDEX(PayItems[HTML],ROW()-ROW(HTML[])+1-ROWS(Prelude[])),IF(ROW()-ROW(HTML[])=ROWS(Prelude[])+ROWS(PayItems[]),"&lt;/tbody&gt;&lt;/table&gt;","{End}")),INDEX(Prelude[],ROW()-ROW(HTML[])+1))</f>
        <v xml:space="preserve">  &lt;tr&gt;&lt;td&gt;15214-0000&lt;/td&gt;&lt;td&gt;Survey and staking, miscellaneous&lt;/td&gt;&lt;td&gt;LPSM&lt;/td&gt;&lt;td&gt;SURVEY AND STAKING, MISCELLANEOUS&lt;/td&gt;&lt;td&gt;LPSM&lt;/td&gt;&lt;td&gt;0&lt;/td&gt;&lt;td&gt;3&lt;/td&gt;&lt;td&gt;N&lt;/td&gt;&lt;td&gt; &lt;/td&gt;&lt;td&gt;&lt;/td&gt;&lt;/tr&gt;</v>
      </c>
      <c r="B21" s="166"/>
      <c r="C21" s="166"/>
    </row>
    <row r="22" spans="1:3" s="101" customFormat="1" x14ac:dyDescent="0.3">
      <c r="A22" s="89" t="str">
        <f>IF(ROW()-ROW(HTML[])+1&gt;ROWS(Prelude[]),IFERROR(INDEX(PayItems[HTML],ROW()-ROW(HTML[])+1-ROWS(Prelude[])),IF(ROW()-ROW(HTML[])=ROWS(Prelude[])+ROWS(PayItems[]),"&lt;/tbody&gt;&lt;/table&gt;","{End}")),INDEX(Prelude[],ROW()-ROW(HTML[])+1))</f>
        <v xml:space="preserve">  &lt;tr&gt;&lt;td&gt;15214-1000&lt;/td&gt;&lt;td&gt;Survey and staking, bridge&lt;/td&gt;&lt;td&gt;LPSM&lt;/td&gt;&lt;td&gt;SURVEY AND STAKING, BRIDGE&lt;/td&gt;&lt;td&gt;LPSM&lt;/td&gt;&lt;td&gt;0&lt;/td&gt;&lt;td&gt;3&lt;/td&gt;&lt;td&gt;N&lt;/td&gt;&lt;td&gt; &lt;/td&gt;&lt;td&gt;&lt;/td&gt;&lt;/tr&gt;</v>
      </c>
      <c r="B22" s="166"/>
      <c r="C22" s="166"/>
    </row>
    <row r="23" spans="1:3" s="101" customFormat="1" x14ac:dyDescent="0.3">
      <c r="A23" s="89" t="str">
        <f>IF(ROW()-ROW(HTML[])+1&gt;ROWS(Prelude[]),IFERROR(INDEX(PayItems[HTML],ROW()-ROW(HTML[])+1-ROWS(Prelude[])),IF(ROW()-ROW(HTML[])=ROWS(Prelude[])+ROWS(PayItems[]),"&lt;/tbody&gt;&lt;/table&gt;","{End}")),INDEX(Prelude[],ROW()-ROW(HTML[])+1))</f>
        <v xml:space="preserve">  &lt;tr&gt;&lt;td&gt;15214-2000&lt;/td&gt;&lt;td&gt;Survey and staking, retaining wall&lt;/td&gt;&lt;td&gt;LPSM&lt;/td&gt;&lt;td&gt;SURVEY AND STAKING, RETAINING WALL&lt;/td&gt;&lt;td&gt;LPSM&lt;/td&gt;&lt;td&gt;0&lt;/td&gt;&lt;td&gt;3&lt;/td&gt;&lt;td&gt;N&lt;/td&gt;&lt;td&gt; &lt;/td&gt;&lt;td&gt;&lt;/td&gt;&lt;/tr&gt;</v>
      </c>
      <c r="B23" s="166"/>
      <c r="C23" s="166"/>
    </row>
    <row r="24" spans="1:3" s="101" customFormat="1" x14ac:dyDescent="0.3">
      <c r="A24" s="89" t="str">
        <f>IF(ROW()-ROW(HTML[])+1&gt;ROWS(Prelude[]),IFERROR(INDEX(PayItems[HTML],ROW()-ROW(HTML[])+1-ROWS(Prelude[])),IF(ROW()-ROW(HTML[])=ROWS(Prelude[])+ROWS(PayItems[]),"&lt;/tbody&gt;&lt;/table&gt;","{End}")),INDEX(Prelude[],ROW()-ROW(HTML[])+1))</f>
        <v xml:space="preserve">  &lt;tr&gt;&lt;td&gt;15214-2500&lt;/td&gt;&lt;td&gt;Survey and staking, reinforced soil slope&lt;/td&gt;&lt;td&gt;LPSM&lt;/td&gt;&lt;td&gt;SURVEY AND STAKING, REINFORCED SOIL SLOPE&lt;/td&gt;&lt;td&gt;LPSM&lt;/td&gt;&lt;td&gt;0&lt;/td&gt;&lt;td&gt;3&lt;/td&gt;&lt;td&gt;N&lt;/td&gt;&lt;td&gt;3/6/2017&lt;/td&gt;&lt;td&gt;&lt;/td&gt;&lt;/tr&gt;</v>
      </c>
      <c r="B24" s="166"/>
      <c r="C24" s="166"/>
    </row>
    <row r="25" spans="1:3" x14ac:dyDescent="0.3">
      <c r="A25" s="89" t="str">
        <f>IF(ROW()-ROW(HTML[])+1&gt;ROWS(Prelude[]),IFERROR(INDEX(PayItems[HTML],ROW()-ROW(HTML[])+1-ROWS(Prelude[])),IF(ROW()-ROW(HTML[])=ROWS(Prelude[])+ROWS(PayItems[]),"&lt;/tbody&gt;&lt;/table&gt;","{End}")),INDEX(Prelude[],ROW()-ROW(HTML[])+1))</f>
        <v xml:space="preserve">  &lt;tr&gt;&lt;td&gt;15214-3000&lt;/td&gt;&lt;td&gt;Survey and staking, parking area&lt;/td&gt;&lt;td&gt;LPSM&lt;/td&gt;&lt;td&gt;SURVEY AND STAKING, PARKING AREA&lt;/td&gt;&lt;td&gt;LPSM&lt;/td&gt;&lt;td&gt;0&lt;/td&gt;&lt;td&gt;3&lt;/td&gt;&lt;td&gt;N&lt;/td&gt;&lt;td&gt; &lt;/td&gt;&lt;td&gt;&lt;/td&gt;&lt;/tr&gt;</v>
      </c>
      <c r="B25" s="166"/>
      <c r="C25" s="166"/>
    </row>
    <row r="26" spans="1:3" x14ac:dyDescent="0.3">
      <c r="A26" s="89" t="str">
        <f>IF(ROW()-ROW(HTML[])+1&gt;ROWS(Prelude[]),IFERROR(INDEX(PayItems[HTML],ROW()-ROW(HTML[])+1-ROWS(Prelude[])),IF(ROW()-ROW(HTML[])=ROWS(Prelude[])+ROWS(PayItems[]),"&lt;/tbody&gt;&lt;/table&gt;","{End}")),INDEX(Prelude[],ROW()-ROW(HTML[])+1))</f>
        <v xml:space="preserve">  &lt;tr&gt;&lt;td&gt;15215-1000&lt;/td&gt;&lt;td&gt;Survey and staking, approach road&lt;/td&gt;&lt;td&gt;Each&lt;/td&gt;&lt;td&gt;SURVEY AND STAKING, APPROACH ROAD&lt;/td&gt;&lt;td&gt;EACH&lt;/td&gt;&lt;td&gt;0&lt;/td&gt;&lt;td&gt;3&lt;/td&gt;&lt;td&gt;N&lt;/td&gt;&lt;td&gt; &lt;/td&gt;&lt;td&gt;&lt;/td&gt;&lt;/tr&gt;</v>
      </c>
      <c r="B26" s="166"/>
      <c r="C26" s="166"/>
    </row>
    <row r="27" spans="1:3" x14ac:dyDescent="0.3">
      <c r="A27" s="89" t="str">
        <f>IF(ROW()-ROW(HTML[])+1&gt;ROWS(Prelude[]),IFERROR(INDEX(PayItems[HTML],ROW()-ROW(HTML[])+1-ROWS(Prelude[])),IF(ROW()-ROW(HTML[])=ROWS(Prelude[])+ROWS(PayItems[]),"&lt;/tbody&gt;&lt;/table&gt;","{End}")),INDEX(Prelude[],ROW()-ROW(HTML[])+1))</f>
        <v xml:space="preserve">  &lt;tr&gt;&lt;td&gt;15215-2000&lt;/td&gt;&lt;td&gt;Survey and staking, bridge&lt;/td&gt;&lt;td&gt;Each&lt;/td&gt;&lt;td&gt;SURVEY AND STAKING, BRIDGE&lt;/td&gt;&lt;td&gt;EACH&lt;/td&gt;&lt;td&gt;0&lt;/td&gt;&lt;td&gt;3&lt;/td&gt;&lt;td&gt;N&lt;/td&gt;&lt;td&gt; &lt;/td&gt;&lt;td&gt;&lt;/td&gt;&lt;/tr&gt;</v>
      </c>
      <c r="B27" s="166"/>
      <c r="C27" s="166"/>
    </row>
    <row r="28" spans="1:3" x14ac:dyDescent="0.3">
      <c r="A28" s="89" t="str">
        <f>IF(ROW()-ROW(HTML[])+1&gt;ROWS(Prelude[]),IFERROR(INDEX(PayItems[HTML],ROW()-ROW(HTML[])+1-ROWS(Prelude[])),IF(ROW()-ROW(HTML[])=ROWS(Prelude[])+ROWS(PayItems[]),"&lt;/tbody&gt;&lt;/table&gt;","{End}")),INDEX(Prelude[],ROW()-ROW(HTML[])+1))</f>
        <v xml:space="preserve">  &lt;tr&gt;&lt;td&gt;15215-3000&lt;/td&gt;&lt;td&gt;Survey and staking, drainage structure&lt;/td&gt;&lt;td&gt;Each&lt;/td&gt;&lt;td&gt;SURVEY AND STAKING, DRAINAGE STRUCTURE&lt;/td&gt;&lt;td&gt;EACH&lt;/td&gt;&lt;td&gt;0&lt;/td&gt;&lt;td&gt;3&lt;/td&gt;&lt;td&gt;N&lt;/td&gt;&lt;td&gt; &lt;/td&gt;&lt;td&gt;&lt;/td&gt;&lt;/tr&gt;</v>
      </c>
      <c r="B28" s="166"/>
      <c r="C28" s="166"/>
    </row>
    <row r="29" spans="1:3" x14ac:dyDescent="0.3">
      <c r="A29" s="89" t="str">
        <f>IF(ROW()-ROW(HTML[])+1&gt;ROWS(Prelude[]),IFERROR(INDEX(PayItems[HTML],ROW()-ROW(HTML[])+1-ROWS(Prelude[])),IF(ROW()-ROW(HTML[])=ROWS(Prelude[])+ROWS(PayItems[]),"&lt;/tbody&gt;&lt;/table&gt;","{End}")),INDEX(Prelude[],ROW()-ROW(HTML[])+1))</f>
        <v xml:space="preserve">  &lt;tr&gt;&lt;td&gt;15215-4000&lt;/td&gt;&lt;td&gt;Survey and staking, permanent monument and marker&lt;/td&gt;&lt;td&gt;Each&lt;/td&gt;&lt;td&gt;SURVEY AND STAKING, PERMANENT MONUMENT AND MARKER&lt;/td&gt;&lt;td&gt;EACH&lt;/td&gt;&lt;td&gt;0&lt;/td&gt;&lt;td&gt;3&lt;/td&gt;&lt;td&gt;N&lt;/td&gt;&lt;td&gt; &lt;/td&gt;&lt;td&gt;&lt;/td&gt;&lt;/tr&gt;</v>
      </c>
      <c r="B29" s="166"/>
      <c r="C29" s="166"/>
    </row>
    <row r="30" spans="1:3" s="101" customFormat="1" x14ac:dyDescent="0.3">
      <c r="A30" s="89" t="str">
        <f>IF(ROW()-ROW(HTML[])+1&gt;ROWS(Prelude[]),IFERROR(INDEX(PayItems[HTML],ROW()-ROW(HTML[])+1-ROWS(Prelude[])),IF(ROW()-ROW(HTML[])=ROWS(Prelude[])+ROWS(PayItems[]),"&lt;/tbody&gt;&lt;/table&gt;","{End}")),INDEX(Prelude[],ROW()-ROW(HTML[])+1))</f>
        <v xml:space="preserve">  &lt;tr&gt;&lt;td&gt;15215-4500&lt;/td&gt;&lt;td&gt;Survey and staking, relocate control point&lt;/td&gt;&lt;td&gt;Each&lt;/td&gt;&lt;td&gt;SURVEY AND STAKING, RELOCATE CONTROL POINT&lt;/td&gt;&lt;td&gt;EACH&lt;/td&gt;&lt;td&gt;0&lt;/td&gt;&lt;td&gt;3&lt;/td&gt;&lt;td&gt;N&lt;/td&gt;&lt;td&gt; &lt;/td&gt;&lt;td&gt;&lt;/td&gt;&lt;/tr&gt;</v>
      </c>
      <c r="B30" s="166"/>
      <c r="C30" s="166"/>
    </row>
    <row r="31" spans="1:3" x14ac:dyDescent="0.3">
      <c r="A31" s="89" t="str">
        <f>IF(ROW()-ROW(HTML[])+1&gt;ROWS(Prelude[]),IFERROR(INDEX(PayItems[HTML],ROW()-ROW(HTML[])+1-ROWS(Prelude[])),IF(ROW()-ROW(HTML[])=ROWS(Prelude[])+ROWS(PayItems[]),"&lt;/tbody&gt;&lt;/table&gt;","{End}")),INDEX(Prelude[],ROW()-ROW(HTML[])+1))</f>
        <v xml:space="preserve">  &lt;tr&gt;&lt;td&gt;15215-5000&lt;/td&gt;&lt;td&gt;Survey and staking, box culvert&lt;/td&gt;&lt;td&gt;Each&lt;/td&gt;&lt;td&gt;SURVEY AND STAKING, BOX CULVERT&lt;/td&gt;&lt;td&gt;EACH&lt;/td&gt;&lt;td&gt;0&lt;/td&gt;&lt;td&gt;3&lt;/td&gt;&lt;td&gt;N&lt;/td&gt;&lt;td&gt; &lt;/td&gt;&lt;td&gt;&lt;/td&gt;&lt;/tr&gt;</v>
      </c>
      <c r="B31" s="166"/>
      <c r="C31" s="166"/>
    </row>
    <row r="32" spans="1:3" x14ac:dyDescent="0.3">
      <c r="A32" s="89" t="str">
        <f>IF(ROW()-ROW(HTML[])+1&gt;ROWS(Prelude[]),IFERROR(INDEX(PayItems[HTML],ROW()-ROW(HTML[])+1-ROWS(Prelude[])),IF(ROW()-ROW(HTML[])=ROWS(Prelude[])+ROWS(PayItems[]),"&lt;/tbody&gt;&lt;/table&gt;","{End}")),INDEX(Prelude[],ROW()-ROW(HTML[])+1))</f>
        <v xml:space="preserve">  &lt;tr&gt;&lt;td&gt;15215-6000&lt;/td&gt;&lt;td&gt;Survey and staking, roadway cross-sections&lt;/td&gt;&lt;td&gt;Each&lt;/td&gt;&lt;td&gt;SURVEY AND STAKING, ROADWAY CROSS-SECTIONS&lt;/td&gt;&lt;td&gt;EACH&lt;/td&gt;&lt;td&gt;0&lt;/td&gt;&lt;td&gt;3&lt;/td&gt;&lt;td&gt;N&lt;/td&gt;&lt;td&gt; &lt;/td&gt;&lt;td&gt;&lt;/td&gt;&lt;/tr&gt;</v>
      </c>
      <c r="B32" s="166"/>
      <c r="C32" s="166"/>
    </row>
    <row r="33" spans="1:3" s="101" customFormat="1" x14ac:dyDescent="0.3">
      <c r="A33" s="89" t="str">
        <f>IF(ROW()-ROW(HTML[])+1&gt;ROWS(Prelude[]),IFERROR(INDEX(PayItems[HTML],ROW()-ROW(HTML[])+1-ROWS(Prelude[])),IF(ROW()-ROW(HTML[])=ROWS(Prelude[])+ROWS(PayItems[]),"&lt;/tbody&gt;&lt;/table&gt;","{End}")),INDEX(Prelude[],ROW()-ROW(HTML[])+1))</f>
        <v xml:space="preserve">  &lt;tr&gt;&lt;td&gt;15215-7000&lt;/td&gt;&lt;td&gt;Survey and staking, parking area&lt;/td&gt;&lt;td&gt;Each&lt;/td&gt;&lt;td&gt;SURVEY AND STAKING, PARKING AREA&lt;/td&gt;&lt;td&gt;EACH&lt;/td&gt;&lt;td&gt;0&lt;/td&gt;&lt;td&gt;3&lt;/td&gt;&lt;td&gt;N&lt;/td&gt;&lt;td&gt; &lt;/td&gt;&lt;td&gt;&lt;/td&gt;&lt;/tr&gt;</v>
      </c>
      <c r="B33" s="166"/>
      <c r="C33" s="166"/>
    </row>
    <row r="34" spans="1:3" s="101" customFormat="1" x14ac:dyDescent="0.3">
      <c r="A34" s="89" t="str">
        <f>IF(ROW()-ROW(HTML[])+1&gt;ROWS(Prelude[]),IFERROR(INDEX(PayItems[HTML],ROW()-ROW(HTML[])+1-ROWS(Prelude[])),IF(ROW()-ROW(HTML[])=ROWS(Prelude[])+ROWS(PayItems[]),"&lt;/tbody&gt;&lt;/table&gt;","{End}")),INDEX(Prelude[],ROW()-ROW(HTML[])+1))</f>
        <v xml:space="preserve">  &lt;tr&gt;&lt;td&gt;15215-8000&lt;/td&gt;&lt;td&gt;Survey and staking, intersection&lt;/td&gt;&lt;td&gt;Each&lt;/td&gt;&lt;td&gt;SURVEY AND STAKING, INTERSECTION&lt;/td&gt;&lt;td&gt;EACH&lt;/td&gt;&lt;td&gt;0&lt;/td&gt;&lt;td&gt;3&lt;/td&gt;&lt;td&gt;N&lt;/td&gt;&lt;td&gt;7/20/2017&lt;/td&gt;&lt;td&gt;&lt;/td&gt;&lt;/tr&gt;</v>
      </c>
      <c r="B34" s="166"/>
      <c r="C34" s="166"/>
    </row>
    <row r="35" spans="1:3" x14ac:dyDescent="0.3">
      <c r="A35" s="89" t="str">
        <f>IF(ROW()-ROW(HTML[])+1&gt;ROWS(Prelude[]),IFERROR(INDEX(PayItems[HTML],ROW()-ROW(HTML[])+1-ROWS(Prelude[])),IF(ROW()-ROW(HTML[])=ROWS(Prelude[])+ROWS(PayItems[]),"&lt;/tbody&gt;&lt;/table&gt;","{End}")),INDEX(Prelude[],ROW()-ROW(HTML[])+1))</f>
        <v xml:space="preserve">  &lt;tr&gt;&lt;td&gt;15216-1000&lt;/td&gt;&lt;td&gt;Survey and staking, roadway cross-sections&lt;/td&gt;&lt;td&gt;km&lt;/td&gt;&lt;td&gt;SURVEY AND STAKING, ROADWAY CROSS-SECTIONS&lt;/td&gt;&lt;td&gt;MILE&lt;/td&gt;&lt;td&gt;3&lt;/td&gt;&lt;td&gt;3&lt;/td&gt;&lt;td&gt;N&lt;/td&gt;&lt;td&gt; &lt;/td&gt;&lt;td&gt;&lt;/td&gt;&lt;/tr&gt;</v>
      </c>
      <c r="B35" s="166"/>
      <c r="C35" s="166"/>
    </row>
    <row r="36" spans="1:3" x14ac:dyDescent="0.3">
      <c r="A36" s="89" t="str">
        <f>IF(ROW()-ROW(HTML[])+1&gt;ROWS(Prelude[]),IFERROR(INDEX(PayItems[HTML],ROW()-ROW(HTML[])+1-ROWS(Prelude[])),IF(ROW()-ROW(HTML[])=ROWS(Prelude[])+ROWS(PayItems[]),"&lt;/tbody&gt;&lt;/table&gt;","{End}")),INDEX(Prelude[],ROW()-ROW(HTML[])+1))</f>
        <v xml:space="preserve">  &lt;tr&gt;&lt;td&gt;15216-2000&lt;/td&gt;&lt;td&gt;Survey and staking, grade finishing stakes&lt;/td&gt;&lt;td&gt;km&lt;/td&gt;&lt;td&gt;SURVEY AND STAKING, GRADE FINISHING STAKES&lt;/td&gt;&lt;td&gt;MILE&lt;/td&gt;&lt;td&gt;3&lt;/td&gt;&lt;td&gt;3&lt;/td&gt;&lt;td&gt;N&lt;/td&gt;&lt;td&gt; &lt;/td&gt;&lt;td&gt;&lt;/td&gt;&lt;/tr&gt;</v>
      </c>
      <c r="B36" s="166"/>
      <c r="C36" s="166"/>
    </row>
    <row r="37" spans="1:3" s="101" customFormat="1" x14ac:dyDescent="0.3">
      <c r="A37" s="89" t="str">
        <f>IF(ROW()-ROW(HTML[])+1&gt;ROWS(Prelude[]),IFERROR(INDEX(PayItems[HTML],ROW()-ROW(HTML[])+1-ROWS(Prelude[])),IF(ROW()-ROW(HTML[])=ROWS(Prelude[])+ROWS(PayItems[]),"&lt;/tbody&gt;&lt;/table&gt;","{End}")),INDEX(Prelude[],ROW()-ROW(HTML[])+1))</f>
        <v xml:space="preserve">  &lt;tr&gt;&lt;td&gt;15216-3000&lt;/td&gt;&lt;td&gt;Survey and staking, template control&lt;/td&gt;&lt;td&gt;km&lt;/td&gt;&lt;td&gt;SURVEY AND STAKING, TEMPLATE CONTROL&lt;/td&gt;&lt;td&gt;MILE&lt;/td&gt;&lt;td&gt;3&lt;/td&gt;&lt;td&gt;3&lt;/td&gt;&lt;td&gt;N&lt;/td&gt;&lt;td&gt; &lt;/td&gt;&lt;td&gt;&lt;/td&gt;&lt;/tr&gt;</v>
      </c>
      <c r="B37" s="166"/>
      <c r="C37" s="166"/>
    </row>
    <row r="38" spans="1:3" s="101" customFormat="1" x14ac:dyDescent="0.3">
      <c r="A38" s="89" t="str">
        <f>IF(ROW()-ROW(HTML[])+1&gt;ROWS(Prelude[]),IFERROR(INDEX(PayItems[HTML],ROW()-ROW(HTML[])+1-ROWS(Prelude[])),IF(ROW()-ROW(HTML[])=ROWS(Prelude[])+ROWS(PayItems[]),"&lt;/tbody&gt;&lt;/table&gt;","{End}")),INDEX(Prelude[],ROW()-ROW(HTML[])+1))</f>
        <v xml:space="preserve">  &lt;tr&gt;&lt;td&gt;15217-1000&lt;/td&gt;&lt;td&gt;Survey and staking, miscellaneous&lt;/td&gt;&lt;td&gt;Hour&lt;/td&gt;&lt;td&gt;SURVEY AND STAKING, MISCELLANEOUS&lt;/td&gt;&lt;td&gt;HOUR&lt;/td&gt;&lt;td&gt;0&lt;/td&gt;&lt;td&gt;3&lt;/td&gt;&lt;td&gt;N&lt;/td&gt;&lt;td&gt; &lt;/td&gt;&lt;td&gt;&lt;/td&gt;&lt;/tr&gt;</v>
      </c>
      <c r="B38" s="166"/>
      <c r="C38" s="166"/>
    </row>
    <row r="39" spans="1:3" s="101" customFormat="1" x14ac:dyDescent="0.3">
      <c r="A39" s="89" t="str">
        <f>IF(ROW()-ROW(HTML[])+1&gt;ROWS(Prelude[]),IFERROR(INDEX(PayItems[HTML],ROW()-ROW(HTML[])+1-ROWS(Prelude[])),IF(ROW()-ROW(HTML[])=ROWS(Prelude[])+ROWS(PayItems[]),"&lt;/tbody&gt;&lt;/table&gt;","{End}")),INDEX(Prelude[],ROW()-ROW(HTML[])+1))</f>
        <v xml:space="preserve">  &lt;tr&gt;&lt;td&gt;15225-0000&lt;/td&gt;&lt;td&gt;Slope, reference, and clearing and grubbing control&lt;/td&gt;&lt;td&gt;km&lt;/td&gt;&lt;td&gt;SLOPE, REFERENCE, AND CLEARING AND GRUBBING CONTROL&lt;/td&gt;&lt;td&gt;MILE&lt;/td&gt;&lt;td&gt;3&lt;/td&gt;&lt;td&gt;3&lt;/td&gt;&lt;td&gt;N&lt;/td&gt;&lt;td&gt; &lt;/td&gt;&lt;td&gt;&lt;/td&gt;&lt;/tr&gt;</v>
      </c>
      <c r="B39" s="166"/>
      <c r="C39" s="166"/>
    </row>
    <row r="40" spans="1:3" x14ac:dyDescent="0.3">
      <c r="A40" s="89" t="str">
        <f>IF(ROW()-ROW(HTML[])+1&gt;ROWS(Prelude[]),IFERROR(INDEX(PayItems[HTML],ROW()-ROW(HTML[])+1-ROWS(Prelude[])),IF(ROW()-ROW(HTML[])=ROWS(Prelude[])+ROWS(PayItems[]),"&lt;/tbody&gt;&lt;/table&gt;","{End}")),INDEX(Prelude[],ROW()-ROW(HTML[])+1))</f>
        <v xml:space="preserve">  &lt;tr&gt;&lt;td&gt;15236-2000&lt;/td&gt;&lt;td&gt;Survey control, grade finishing&lt;/td&gt;&lt;td&gt;km&lt;/td&gt;&lt;td&gt;SURVEY CONTROL, GRADE FINISHING&lt;/td&gt;&lt;td&gt;MILE&lt;/td&gt;&lt;td&gt;3&lt;/td&gt;&lt;td&gt;3&lt;/td&gt;&lt;td&gt;N&lt;/td&gt;&lt;td&gt; &lt;/td&gt;&lt;td&gt;&lt;/td&gt;&lt;/tr&gt;</v>
      </c>
      <c r="B40" s="166"/>
      <c r="C40" s="166"/>
    </row>
    <row r="41" spans="1:3" s="101" customFormat="1" x14ac:dyDescent="0.3">
      <c r="A41" s="89" t="str">
        <f>IF(ROW()-ROW(HTML[])+1&gt;ROWS(Prelude[]),IFERROR(INDEX(PayItems[HTML],ROW()-ROW(HTML[])+1-ROWS(Prelude[])),IF(ROW()-ROW(HTML[])=ROWS(Prelude[])+ROWS(PayItems[]),"&lt;/tbody&gt;&lt;/table&gt;","{End}")),INDEX(Prelude[],ROW()-ROW(HTML[])+1))</f>
        <v xml:space="preserve">  &lt;tr&gt;&lt;td&gt;15301-0000&lt;/td&gt;&lt;td&gt;Contractor quality control&lt;/td&gt;&lt;td&gt;LPSM&lt;/td&gt;&lt;td&gt;CONTRACTOR QUALITY CONTROL&lt;/td&gt;&lt;td&gt;LPSM&lt;/td&gt;&lt;td&gt;0&lt;/td&gt;&lt;td&gt;3&lt;/td&gt;&lt;td&gt;N&lt;/td&gt;&lt;td&gt; &lt;/td&gt;&lt;td&gt;&lt;/td&gt;&lt;/tr&gt;</v>
      </c>
      <c r="B41" s="166"/>
      <c r="C41" s="166"/>
    </row>
    <row r="42" spans="1:3" x14ac:dyDescent="0.3">
      <c r="A42" s="89" t="str">
        <f>IF(ROW()-ROW(HTML[])+1&gt;ROWS(Prelude[]),IFERROR(INDEX(PayItems[HTML],ROW()-ROW(HTML[])+1-ROWS(Prelude[])),IF(ROW()-ROW(HTML[])=ROWS(Prelude[])+ROWS(PayItems[]),"&lt;/tbody&gt;&lt;/table&gt;","{End}")),INDEX(Prelude[],ROW()-ROW(HTML[])+1))</f>
        <v xml:space="preserve">  &lt;tr&gt;&lt;td&gt;15301-0010&lt;/td&gt;&lt;td&gt;Contractor quality control and assurance&lt;/td&gt;&lt;td&gt;LPSM&lt;/td&gt;&lt;td&gt;CONTRACTOR QUALITY CONTROL AND ASSURANCE&lt;/td&gt;&lt;td&gt;LPSM&lt;/td&gt;&lt;td&gt;0&lt;/td&gt;&lt;td&gt;3&lt;/td&gt;&lt;td&gt;N&lt;/td&gt;&lt;td&gt; &lt;/td&gt;&lt;td&gt;&lt;/td&gt;&lt;/tr&gt;</v>
      </c>
      <c r="B42" s="166"/>
      <c r="C42" s="166"/>
    </row>
    <row r="43" spans="1:3" x14ac:dyDescent="0.3">
      <c r="A43" s="89" t="str">
        <f>IF(ROW()-ROW(HTML[])+1&gt;ROWS(Prelude[]),IFERROR(INDEX(PayItems[HTML],ROW()-ROW(HTML[])+1-ROWS(Prelude[])),IF(ROW()-ROW(HTML[])=ROWS(Prelude[])+ROWS(PayItems[]),"&lt;/tbody&gt;&lt;/table&gt;","{End}")),INDEX(Prelude[],ROW()-ROW(HTML[])+1))</f>
        <v xml:space="preserve">  &lt;tr&gt;&lt;td&gt;15302-0000&lt;/td&gt;&lt;td&gt;Contractor quality control manager&lt;/td&gt;&lt;td&gt;Day&lt;/td&gt;&lt;td&gt;CONTRACTOR QUALITY CONTROL MANAGER&lt;/td&gt;&lt;td&gt;DAY&lt;/td&gt;&lt;td&gt;0&lt;/td&gt;&lt;td&gt;3&lt;/td&gt;&lt;td&gt;N&lt;/td&gt;&lt;td&gt; &lt;/td&gt;&lt;td&gt;&lt;/td&gt;&lt;/tr&gt;</v>
      </c>
      <c r="B43" s="166"/>
      <c r="C43" s="166"/>
    </row>
    <row r="44" spans="1:3" s="101" customFormat="1" x14ac:dyDescent="0.3">
      <c r="A44" s="89" t="str">
        <f>IF(ROW()-ROW(HTML[])+1&gt;ROWS(Prelude[]),IFERROR(INDEX(PayItems[HTML],ROW()-ROW(HTML[])+1-ROWS(Prelude[])),IF(ROW()-ROW(HTML[])=ROWS(Prelude[])+ROWS(PayItems[]),"&lt;/tbody&gt;&lt;/table&gt;","{End}")),INDEX(Prelude[],ROW()-ROW(HTML[])+1))</f>
        <v xml:space="preserve">  &lt;tr&gt;&lt;td&gt;15303-0000&lt;/td&gt;&lt;td&gt;Contractor quality control manager&lt;/td&gt;&lt;td&gt;mo&lt;/td&gt;&lt;td&gt;CONTRACTOR QUALITY CONTROL MANAGER&lt;/td&gt;&lt;td&gt;MO&lt;/td&gt;&lt;td&gt;0&lt;/td&gt;&lt;td&gt;3&lt;/td&gt;&lt;td&gt;N&lt;/td&gt;&lt;td&gt; &lt;/td&gt;&lt;td&gt;&lt;/td&gt;&lt;/tr&gt;</v>
      </c>
      <c r="B44" s="166"/>
      <c r="C44" s="166"/>
    </row>
    <row r="45" spans="1:3" s="101" customFormat="1" x14ac:dyDescent="0.3">
      <c r="A45" s="89" t="str">
        <f>IF(ROW()-ROW(HTML[])+1&gt;ROWS(Prelude[]),IFERROR(INDEX(PayItems[HTML],ROW()-ROW(HTML[])+1-ROWS(Prelude[])),IF(ROW()-ROW(HTML[])=ROWS(Prelude[])+ROWS(PayItems[]),"&lt;/tbody&gt;&lt;/table&gt;","{End}")),INDEX(Prelude[],ROW()-ROW(HTML[])+1))</f>
        <v xml:space="preserve">  &lt;tr&gt;&lt;td&gt;15401-0000&lt;/td&gt;&lt;td&gt;Contractor testing&lt;/td&gt;&lt;td&gt;LPSM&lt;/td&gt;&lt;td&gt;CONTRACTOR TESTING&lt;/td&gt;&lt;td&gt;LPSM&lt;/td&gt;&lt;td&gt;0&lt;/td&gt;&lt;td&gt;3&lt;/td&gt;&lt;td&gt;N&lt;/td&gt;&lt;td&gt; &lt;/td&gt;&lt;td&gt;&lt;/td&gt;&lt;/tr&gt;</v>
      </c>
      <c r="B45" s="166"/>
      <c r="C45" s="166"/>
    </row>
    <row r="46" spans="1:3" s="101" customFormat="1" x14ac:dyDescent="0.3">
      <c r="A46" s="89" t="str">
        <f>IF(ROW()-ROW(HTML[])+1&gt;ROWS(Prelude[]),IFERROR(INDEX(PayItems[HTML],ROW()-ROW(HTML[])+1-ROWS(Prelude[])),IF(ROW()-ROW(HTML[])=ROWS(Prelude[])+ROWS(PayItems[]),"&lt;/tbody&gt;&lt;/table&gt;","{End}")),INDEX(Prelude[],ROW()-ROW(HTML[])+1))</f>
        <v xml:space="preserve">  &lt;tr&gt;&lt;td&gt;15501-0000&lt;/td&gt;&lt;td&gt;Construction schedule&lt;/td&gt;&lt;td&gt;LPSM&lt;/td&gt;&lt;td&gt;CONSTRUCTION SCHEDULE&lt;/td&gt;&lt;td&gt;LPSM&lt;/td&gt;&lt;td&gt;0&lt;/td&gt;&lt;td&gt;3&lt;/td&gt;&lt;td&gt;N&lt;/td&gt;&lt;td&gt; &lt;/td&gt;&lt;td&gt;&lt;/td&gt;&lt;/tr&gt;</v>
      </c>
      <c r="B46" s="166"/>
      <c r="C46" s="166"/>
    </row>
    <row r="47" spans="1:3" s="101" customFormat="1" x14ac:dyDescent="0.3">
      <c r="A47" s="89" t="str">
        <f>IF(ROW()-ROW(HTML[])+1&gt;ROWS(Prelude[]),IFERROR(INDEX(PayItems[HTML],ROW()-ROW(HTML[])+1-ROWS(Prelude[])),IF(ROW()-ROW(HTML[])=ROWS(Prelude[])+ROWS(PayItems[]),"&lt;/tbody&gt;&lt;/table&gt;","{End}")),INDEX(Prelude[],ROW()-ROW(HTML[])+1))</f>
        <v xml:space="preserve">  &lt;tr&gt;&lt;td&gt;15701-0000&lt;/td&gt;&lt;td&gt;Soil erosion control&lt;/td&gt;&lt;td&gt;LPSM&lt;/td&gt;&lt;td&gt;SOIL EROSION CONTROL&lt;/td&gt;&lt;td&gt;LPSM&lt;/td&gt;&lt;td&gt;0&lt;/td&gt;&lt;td&gt;3&lt;/td&gt;&lt;td&gt;N&lt;/td&gt;&lt;td&gt; &lt;/td&gt;&lt;td&gt;&lt;/td&gt;&lt;/tr&gt;</v>
      </c>
      <c r="B47" s="166"/>
      <c r="C47" s="166"/>
    </row>
    <row r="48" spans="1:3" s="101" customFormat="1" x14ac:dyDescent="0.3">
      <c r="A48" s="89" t="str">
        <f>IF(ROW()-ROW(HTML[])+1&gt;ROWS(Prelude[]),IFERROR(INDEX(PayItems[HTML],ROW()-ROW(HTML[])+1-ROWS(Prelude[])),IF(ROW()-ROW(HTML[])=ROWS(Prelude[])+ROWS(PayItems[]),"&lt;/tbody&gt;&lt;/table&gt;","{End}")),INDEX(Prelude[],ROW()-ROW(HTML[])+1))</f>
        <v xml:space="preserve">  &lt;tr&gt;&lt;td&gt;15702-1000&lt;/td&gt;&lt;td&gt;Soil erosion control, temporary diversion channel&lt;/td&gt;&lt;td&gt;LPSM&lt;/td&gt;&lt;td&gt;SOIL EROSION CONTROL, TEMPORARY DIVERSION CHANNEL&lt;/td&gt;&lt;td&gt;LPSM&lt;/td&gt;&lt;td&gt;0&lt;/td&gt;&lt;td&gt;3&lt;/td&gt;&lt;td&gt;N&lt;/td&gt;&lt;td&gt; &lt;/td&gt;&lt;td&gt;&lt;/td&gt;&lt;/tr&gt;</v>
      </c>
      <c r="B48" s="166"/>
      <c r="C48" s="166"/>
    </row>
    <row r="49" spans="1:3" s="101" customFormat="1" x14ac:dyDescent="0.3">
      <c r="A49" s="89" t="str">
        <f>IF(ROW()-ROW(HTML[])+1&gt;ROWS(Prelude[]),IFERROR(INDEX(PayItems[HTML],ROW()-ROW(HTML[])+1-ROWS(Prelude[])),IF(ROW()-ROW(HTML[])=ROWS(Prelude[])+ROWS(PayItems[]),"&lt;/tbody&gt;&lt;/table&gt;","{End}")),INDEX(Prelude[],ROW()-ROW(HTML[])+1))</f>
        <v xml:space="preserve">  &lt;tr&gt;&lt;td&gt;15702-2000&lt;/td&gt;&lt;td&gt;Soil erosion control, turbidity monitoring&lt;/td&gt;&lt;td&gt;LPSM&lt;/td&gt;&lt;td&gt;SOIL EROSION CONTROL, TURBIDITY MONITORING&lt;/td&gt;&lt;td&gt;LPSM&lt;/td&gt;&lt;td&gt;0&lt;/td&gt;&lt;td&gt;3&lt;/td&gt;&lt;td&gt;N&lt;/td&gt;&lt;td&gt; &lt;/td&gt;&lt;td&gt;&lt;/td&gt;&lt;/tr&gt;</v>
      </c>
      <c r="B49" s="166"/>
      <c r="C49" s="166"/>
    </row>
    <row r="50" spans="1:3" s="101" customFormat="1" x14ac:dyDescent="0.3">
      <c r="A50" s="89" t="str">
        <f>IF(ROW()-ROW(HTML[])+1&gt;ROWS(Prelude[]),IFERROR(INDEX(PayItems[HTML],ROW()-ROW(HTML[])+1-ROWS(Prelude[])),IF(ROW()-ROW(HTML[])=ROWS(Prelude[])+ROWS(PayItems[]),"&lt;/tbody&gt;&lt;/table&gt;","{End}")),INDEX(Prelude[],ROW()-ROW(HTML[])+1))</f>
        <v xml:space="preserve">  &lt;tr&gt;&lt;td&gt;15702-3000&lt;/td&gt;&lt;td&gt;Soil erosion control, supervisor&lt;/td&gt;&lt;td&gt;LPSM&lt;/td&gt;&lt;td&gt;SOIL EROSION CONTROL, SUPERVISOR&lt;/td&gt;&lt;td&gt;LPSM&lt;/td&gt;&lt;td&gt;0&lt;/td&gt;&lt;td&gt;3&lt;/td&gt;&lt;td&gt;N&lt;/td&gt;&lt;td&gt;12/6/2016&lt;/td&gt;&lt;td&gt;&lt;/td&gt;&lt;/tr&gt;</v>
      </c>
      <c r="B50" s="166"/>
      <c r="C50" s="166"/>
    </row>
    <row r="51" spans="1:3" s="101" customFormat="1" x14ac:dyDescent="0.3">
      <c r="A51" s="89" t="str">
        <f>IF(ROW()-ROW(HTML[])+1&gt;ROWS(Prelude[]),IFERROR(INDEX(PayItems[HTML],ROW()-ROW(HTML[])+1-ROWS(Prelude[])),IF(ROW()-ROW(HTML[])=ROWS(Prelude[])+ROWS(PayItems[]),"&lt;/tbody&gt;&lt;/table&gt;","{End}")),INDEX(Prelude[],ROW()-ROW(HTML[])+1))</f>
        <v xml:space="preserve">  &lt;tr&gt;&lt;td&gt;15702-4000&lt;/td&gt;&lt;td&gt;Soil erosion control, filter bag&lt;/td&gt;&lt;td&gt;LPSM&lt;/td&gt;&lt;td&gt;SOIL EROSION CONTROL, FILTER BAG&lt;/td&gt;&lt;td&gt;LPSM&lt;/td&gt;&lt;td&gt;0&lt;/td&gt;&lt;td&gt;3&lt;/td&gt;&lt;td&gt;N&lt;/td&gt;&lt;td&gt;7/2/2018&lt;/td&gt;&lt;td&gt;&lt;/td&gt;&lt;/tr&gt;</v>
      </c>
      <c r="B51" s="166"/>
      <c r="C51" s="166"/>
    </row>
    <row r="52" spans="1:3" s="101" customFormat="1" x14ac:dyDescent="0.3">
      <c r="A52" s="89" t="str">
        <f>IF(ROW()-ROW(HTML[])+1&gt;ROWS(Prelude[]),IFERROR(INDEX(PayItems[HTML],ROW()-ROW(HTML[])+1-ROWS(Prelude[])),IF(ROW()-ROW(HTML[])=ROWS(Prelude[])+ROWS(PayItems[]),"&lt;/tbody&gt;&lt;/table&gt;","{End}")),INDEX(Prelude[],ROW()-ROW(HTML[])+1))</f>
        <v xml:space="preserve">  &lt;tr&gt;&lt;td&gt;15702-5000&lt;/td&gt;&lt;td&gt;Soil erosion control, temporary diversion berm&lt;/td&gt;&lt;td&gt;LPSM&lt;/td&gt;&lt;td&gt;SOIL EROSION CONTROL, TEMPORARY DIVERSION BERM&lt;/td&gt;&lt;td&gt;LPSM&lt;/td&gt;&lt;td&gt;0&lt;/td&gt;&lt;td&gt;3&lt;/td&gt;&lt;td&gt;N&lt;/td&gt;&lt;td&gt;4/8/2019&lt;/td&gt;&lt;td&gt;&lt;/td&gt;&lt;/tr&gt;</v>
      </c>
      <c r="B52" s="166"/>
      <c r="C52" s="166"/>
    </row>
    <row r="53" spans="1:3" s="101" customFormat="1" x14ac:dyDescent="0.3">
      <c r="A53" s="89" t="str">
        <f>IF(ROW()-ROW(HTML[])+1&gt;ROWS(Prelude[]),IFERROR(INDEX(PayItems[HTML],ROW()-ROW(HTML[])+1-ROWS(Prelude[])),IF(ROW()-ROW(HTML[])=ROWS(Prelude[])+ROWS(PayItems[]),"&lt;/tbody&gt;&lt;/table&gt;","{End}")),INDEX(Prelude[],ROW()-ROW(HTML[])+1))</f>
        <v xml:space="preserve">  &lt;tr&gt;&lt;td&gt;15702-6000&lt;/td&gt;&lt;td&gt;Soil erosion control, temporary stream diversion&lt;/td&gt;&lt;td&gt;LPSM&lt;/td&gt;&lt;td&gt;SOIL EROSION CONTROL, TEMPORARY STREAM DIVERSION&lt;/td&gt;&lt;td&gt;LPSM&lt;/td&gt;&lt;td&gt;0&lt;/td&gt;&lt;td&gt;3&lt;/td&gt;&lt;td&gt;N&lt;/td&gt;&lt;td&gt;9/23/2019&lt;/td&gt;&lt;td&gt;&lt;/td&gt;&lt;/tr&gt;</v>
      </c>
      <c r="B53" s="166"/>
      <c r="C53" s="166"/>
    </row>
    <row r="54" spans="1:3" s="101" customFormat="1" x14ac:dyDescent="0.3">
      <c r="A54" s="89" t="str">
        <f>IF(ROW()-ROW(HTML[])+1&gt;ROWS(Prelude[]),IFERROR(INDEX(PayItems[HTML],ROW()-ROW(HTML[])+1-ROWS(Prelude[])),IF(ROW()-ROW(HTML[])=ROWS(Prelude[])+ROWS(PayItems[]),"&lt;/tbody&gt;&lt;/table&gt;","{End}")),INDEX(Prelude[],ROW()-ROW(HTML[])+1))</f>
        <v xml:space="preserve">  &lt;tr&gt;&lt;td&gt;15703-1000&lt;/td&gt;&lt;td&gt;Soil erosion control, soil stabilization&lt;/td&gt;&lt;td&gt;ha&lt;/td&gt;&lt;td&gt;SOIL EROSION CONTROL, SOIL STABILIZATION&lt;/td&gt;&lt;td&gt;ACRE&lt;/td&gt;&lt;td&gt;1&lt;/td&gt;&lt;td&gt;3&lt;/td&gt;&lt;td&gt;N&lt;/td&gt;&lt;td&gt; &lt;/td&gt;&lt;td&gt;&lt;/td&gt;&lt;/tr&gt;</v>
      </c>
      <c r="B54" s="166"/>
      <c r="C54" s="166"/>
    </row>
    <row r="55" spans="1:3" s="101" customFormat="1" x14ac:dyDescent="0.3">
      <c r="A55" s="89" t="str">
        <f>IF(ROW()-ROW(HTML[])+1&gt;ROWS(Prelude[]),IFERROR(INDEX(PayItems[HTML],ROW()-ROW(HTML[])+1-ROWS(Prelude[])),IF(ROW()-ROW(HTML[])=ROWS(Prelude[])+ROWS(PayItems[]),"&lt;/tbody&gt;&lt;/table&gt;","{End}")),INDEX(Prelude[],ROW()-ROW(HTML[])+1))</f>
        <v xml:space="preserve">  &lt;tr&gt;&lt;td&gt;15703-1500&lt;/td&gt;&lt;td&gt;Soil erosion control, temporary soil tackifier&lt;/td&gt;&lt;td&gt;ha&lt;/td&gt;&lt;td&gt;SOIL EROSION CONTROL, TEMPORARY SOIL TACKIFIER&lt;/td&gt;&lt;td&gt;ACRE&lt;/td&gt;&lt;td&gt;1&lt;/td&gt;&lt;td&gt;3&lt;/td&gt;&lt;td&gt;N&lt;/td&gt;&lt;td&gt; &lt;/td&gt;&lt;td&gt;&lt;/td&gt;&lt;/tr&gt;</v>
      </c>
      <c r="B55" s="166"/>
      <c r="C55" s="166"/>
    </row>
    <row r="56" spans="1:3" x14ac:dyDescent="0.3">
      <c r="A56" s="89" t="str">
        <f>IF(ROW()-ROW(HTML[])+1&gt;ROWS(Prelude[]),IFERROR(INDEX(PayItems[HTML],ROW()-ROW(HTML[])+1-ROWS(Prelude[])),IF(ROW()-ROW(HTML[])=ROWS(Prelude[])+ROWS(PayItems[]),"&lt;/tbody&gt;&lt;/table&gt;","{End}")),INDEX(Prelude[],ROW()-ROW(HTML[])+1))</f>
        <v xml:space="preserve">  &lt;tr&gt;&lt;td&gt;15703-2000&lt;/td&gt;&lt;td&gt;Soil erosion control, temporary turf establishment&lt;/td&gt;&lt;td&gt;ha&lt;/td&gt;&lt;td&gt;SOIL EROSION CONTROL, TEMPORARY TURF ESTABLISHMENT&lt;/td&gt;&lt;td&gt;ACRE&lt;/td&gt;&lt;td&gt;1&lt;/td&gt;&lt;td&gt;3&lt;/td&gt;&lt;td&gt;N&lt;/td&gt;&lt;td&gt; &lt;/td&gt;&lt;td&gt;&lt;/td&gt;&lt;/tr&gt;</v>
      </c>
      <c r="B56" s="166"/>
      <c r="C56" s="166"/>
    </row>
    <row r="57" spans="1:3" x14ac:dyDescent="0.3">
      <c r="A57" s="89" t="str">
        <f>IF(ROW()-ROW(HTML[])+1&gt;ROWS(Prelude[]),IFERROR(INDEX(PayItems[HTML],ROW()-ROW(HTML[])+1-ROWS(Prelude[])),IF(ROW()-ROW(HTML[])=ROWS(Prelude[])+ROWS(PayItems[]),"&lt;/tbody&gt;&lt;/table&gt;","{End}")),INDEX(Prelude[],ROW()-ROW(HTML[])+1))</f>
        <v xml:space="preserve">  &lt;tr&gt;&lt;td&gt;15703-2500&lt;/td&gt;&lt;td&gt;Soil erosion control, mulching, hydraulic method&lt;/td&gt;&lt;td&gt;ha&lt;/td&gt;&lt;td&gt;SOIL EROSION CONTROL, MULCHING, HYDRAULIC METHOD&lt;/td&gt;&lt;td&gt;ACRE&lt;/td&gt;&lt;td&gt;1&lt;/td&gt;&lt;td&gt;3&lt;/td&gt;&lt;td&gt;N&lt;/td&gt;&lt;td&gt; &lt;/td&gt;&lt;td&gt;&lt;/td&gt;&lt;/tr&gt;</v>
      </c>
      <c r="B57" s="166"/>
      <c r="C57" s="166"/>
    </row>
    <row r="58" spans="1:3" x14ac:dyDescent="0.3">
      <c r="A58" s="89" t="str">
        <f>IF(ROW()-ROW(HTML[])+1&gt;ROWS(Prelude[]),IFERROR(INDEX(PayItems[HTML],ROW()-ROW(HTML[])+1-ROWS(Prelude[])),IF(ROW()-ROW(HTML[])=ROWS(Prelude[])+ROWS(PayItems[]),"&lt;/tbody&gt;&lt;/table&gt;","{End}")),INDEX(Prelude[],ROW()-ROW(HTML[])+1))</f>
        <v xml:space="preserve">  &lt;tr&gt;&lt;td&gt;15703-3000&lt;/td&gt;&lt;td&gt;Soil erosion control, wood strand&lt;/td&gt;&lt;td&gt;ha&lt;/td&gt;&lt;td&gt;SOIL EROSION CONTROL, WOOD STRAND&lt;/td&gt;&lt;td&gt;ACRE&lt;/td&gt;&lt;td&gt;1&lt;/td&gt;&lt;td&gt;3&lt;/td&gt;&lt;td&gt;N&lt;/td&gt;&lt;td&gt; &lt;/td&gt;&lt;td&gt;&lt;/td&gt;&lt;/tr&gt;</v>
      </c>
      <c r="B58" s="166"/>
      <c r="C58" s="166"/>
    </row>
    <row r="59" spans="1:3" x14ac:dyDescent="0.3">
      <c r="A59" s="89" t="str">
        <f>IF(ROW()-ROW(HTML[])+1&gt;ROWS(Prelude[]),IFERROR(INDEX(PayItems[HTML],ROW()-ROW(HTML[])+1-ROWS(Prelude[])),IF(ROW()-ROW(HTML[])=ROWS(Prelude[])+ROWS(PayItems[]),"&lt;/tbody&gt;&lt;/table&gt;","{End}")),INDEX(Prelude[],ROW()-ROW(HTML[])+1))</f>
        <v xml:space="preserve">  &lt;tr&gt;&lt;td&gt;15704-1000&lt;/td&gt;&lt;td&gt;Soil erosion control, plastic lining&lt;/td&gt;&lt;td&gt;m2&lt;/td&gt;&lt;td&gt;SOIL EROSION CONTROL, PLASTIC LINING&lt;/td&gt;&lt;td&gt;SQYD&lt;/td&gt;&lt;td&gt;0&lt;/td&gt;&lt;td&gt;3&lt;/td&gt;&lt;td&gt;N&lt;/td&gt;&lt;td&gt; &lt;/td&gt;&lt;td&gt;&lt;/td&gt;&lt;/tr&gt;</v>
      </c>
      <c r="B59" s="166"/>
      <c r="C59" s="166"/>
    </row>
    <row r="60" spans="1:3" x14ac:dyDescent="0.3">
      <c r="A60" s="89" t="str">
        <f>IF(ROW()-ROW(HTML[])+1&gt;ROWS(Prelude[]),IFERROR(INDEX(PayItems[HTML],ROW()-ROW(HTML[])+1-ROWS(Prelude[])),IF(ROW()-ROW(HTML[])=ROWS(Prelude[])+ROWS(PayItems[]),"&lt;/tbody&gt;&lt;/table&gt;","{End}")),INDEX(Prelude[],ROW()-ROW(HTML[])+1))</f>
        <v xml:space="preserve">  &lt;tr&gt;&lt;td&gt;15704-1100&lt;/td&gt;&lt;td&gt;Soil erosion control, brush blanket&lt;/td&gt;&lt;td&gt;m2&lt;/td&gt;&lt;td&gt;SOIL EROSION CONTROL, BRUSH BLANKET&lt;/td&gt;&lt;td&gt;SQYD&lt;/td&gt;&lt;td&gt;0&lt;/td&gt;&lt;td&gt;3&lt;/td&gt;&lt;td&gt;N&lt;/td&gt;&lt;td&gt; &lt;/td&gt;&lt;td&gt;&lt;/td&gt;&lt;/tr&gt;</v>
      </c>
      <c r="B60" s="166"/>
      <c r="C60" s="166"/>
    </row>
    <row r="61" spans="1:3" x14ac:dyDescent="0.3">
      <c r="A61" s="89" t="str">
        <f>IF(ROW()-ROW(HTML[])+1&gt;ROWS(Prelude[]),IFERROR(INDEX(PayItems[HTML],ROW()-ROW(HTML[])+1-ROWS(Prelude[])),IF(ROW()-ROW(HTML[])=ROWS(Prelude[])+ROWS(PayItems[]),"&lt;/tbody&gt;&lt;/table&gt;","{End}")),INDEX(Prelude[],ROW()-ROW(HTML[])+1))</f>
        <v xml:space="preserve">  &lt;tr&gt;&lt;td&gt;15704-1200&lt;/td&gt;&lt;td&gt;Soil erosion control, rock mulch&lt;/td&gt;&lt;td&gt;m2&lt;/td&gt;&lt;td&gt;SOIL EROSION CONTROL, ROCK MULCH&lt;/td&gt;&lt;td&gt;SQYD&lt;/td&gt;&lt;td&gt;0&lt;/td&gt;&lt;td&gt;3&lt;/td&gt;&lt;td&gt;N&lt;/td&gt;&lt;td&gt;12/7/2015&lt;/td&gt;&lt;td&gt;&lt;/td&gt;&lt;/tr&gt;</v>
      </c>
      <c r="B61" s="166"/>
      <c r="C61" s="166"/>
    </row>
    <row r="62" spans="1:3" x14ac:dyDescent="0.3">
      <c r="A62" s="89" t="str">
        <f>IF(ROW()-ROW(HTML[])+1&gt;ROWS(Prelude[]),IFERROR(INDEX(PayItems[HTML],ROW()-ROW(HTML[])+1-ROWS(Prelude[])),IF(ROW()-ROW(HTML[])=ROWS(Prelude[])+ROWS(PayItems[]),"&lt;/tbody&gt;&lt;/table&gt;","{End}")),INDEX(Prelude[],ROW()-ROW(HTML[])+1))</f>
        <v xml:space="preserve">  &lt;tr&gt;&lt;td&gt;15704-1300&lt;/td&gt;&lt;td&gt;Soil erosion control, filter rock&lt;/td&gt;&lt;td&gt;m2&lt;/td&gt;&lt;td&gt;SOIL EROSION CONTROL, FILTER ROCK&lt;/td&gt;&lt;td&gt;SQYD&lt;/td&gt;&lt;td&gt;0&lt;/td&gt;&lt;td&gt;3&lt;/td&gt;&lt;td&gt;N&lt;/td&gt;&lt;td&gt;7/18/2016&lt;/td&gt;&lt;td&gt;&lt;/td&gt;&lt;/tr&gt;</v>
      </c>
      <c r="B62" s="166"/>
      <c r="C62" s="166"/>
    </row>
    <row r="63" spans="1:3" x14ac:dyDescent="0.3">
      <c r="A63" s="89" t="str">
        <f>IF(ROW()-ROW(HTML[])+1&gt;ROWS(Prelude[]),IFERROR(INDEX(PayItems[HTML],ROW()-ROW(HTML[])+1-ROWS(Prelude[])),IF(ROW()-ROW(HTML[])=ROWS(Prelude[])+ROWS(PayItems[]),"&lt;/tbody&gt;&lt;/table&gt;","{End}")),INDEX(Prelude[],ROW()-ROW(HTML[])+1))</f>
        <v xml:space="preserve">  &lt;tr&gt;&lt;td&gt;15705-0100&lt;/td&gt;&lt;td&gt;Soil erosion control, silt fence&lt;/td&gt;&lt;td&gt;m&lt;/td&gt;&lt;td&gt;SOIL EROSION CONTROL, SILT FENCE&lt;/td&gt;&lt;td&gt;LNFT&lt;/td&gt;&lt;td&gt;0&lt;/td&gt;&lt;td&gt;3&lt;/td&gt;&lt;td&gt;N&lt;/td&gt;&lt;td&gt; &lt;/td&gt;&lt;td&gt;&lt;/td&gt;&lt;/tr&gt;</v>
      </c>
      <c r="B63" s="166"/>
      <c r="C63" s="166"/>
    </row>
    <row r="64" spans="1:3" x14ac:dyDescent="0.3">
      <c r="A64" s="89" t="str">
        <f>IF(ROW()-ROW(HTML[])+1&gt;ROWS(Prelude[]),IFERROR(INDEX(PayItems[HTML],ROW()-ROW(HTML[])+1-ROWS(Prelude[])),IF(ROW()-ROW(HTML[])=ROWS(Prelude[])+ROWS(PayItems[]),"&lt;/tbody&gt;&lt;/table&gt;","{End}")),INDEX(Prelude[],ROW()-ROW(HTML[])+1))</f>
        <v xml:space="preserve">  &lt;tr&gt;&lt;td&gt;15705-0200&lt;/td&gt;&lt;td&gt;Soil erosion control, brush barriers&lt;/td&gt;&lt;td&gt;m&lt;/td&gt;&lt;td&gt;SOIL EROSION CONTROL, BRUSH BARRIERS&lt;/td&gt;&lt;td&gt;LNFT&lt;/td&gt;&lt;td&gt;0&lt;/td&gt;&lt;td&gt;3&lt;/td&gt;&lt;td&gt;N&lt;/td&gt;&lt;td&gt; &lt;/td&gt;&lt;td&gt;&lt;/td&gt;&lt;/tr&gt;</v>
      </c>
      <c r="B64" s="166"/>
      <c r="C64" s="166"/>
    </row>
    <row r="65" spans="1:3" x14ac:dyDescent="0.3">
      <c r="A65" s="89" t="str">
        <f>IF(ROW()-ROW(HTML[])+1&gt;ROWS(Prelude[]),IFERROR(INDEX(PayItems[HTML],ROW()-ROW(HTML[])+1-ROWS(Prelude[])),IF(ROW()-ROW(HTML[])=ROWS(Prelude[])+ROWS(PayItems[]),"&lt;/tbody&gt;&lt;/table&gt;","{End}")),INDEX(Prelude[],ROW()-ROW(HTML[])+1))</f>
        <v xml:space="preserve">  &lt;tr&gt;&lt;td&gt;15705-0300&lt;/td&gt;&lt;td&gt;Soil erosion control, slope drains&lt;/td&gt;&lt;td&gt;m&lt;/td&gt;&lt;td&gt;SOIL EROSION CONTROL, SLOPE DRAINS&lt;/td&gt;&lt;td&gt;LNFT&lt;/td&gt;&lt;td&gt;0&lt;/td&gt;&lt;td&gt;3&lt;/td&gt;&lt;td&gt;N&lt;/td&gt;&lt;td&gt; &lt;/td&gt;&lt;td&gt;&lt;/td&gt;&lt;/tr&gt;</v>
      </c>
      <c r="B65" s="166"/>
      <c r="C65" s="166"/>
    </row>
    <row r="66" spans="1:3" x14ac:dyDescent="0.3">
      <c r="A66" s="89" t="str">
        <f>IF(ROW()-ROW(HTML[])+1&gt;ROWS(Prelude[]),IFERROR(INDEX(PayItems[HTML],ROW()-ROW(HTML[])+1-ROWS(Prelude[])),IF(ROW()-ROW(HTML[])=ROWS(Prelude[])+ROWS(PayItems[]),"&lt;/tbody&gt;&lt;/table&gt;","{End}")),INDEX(Prelude[],ROW()-ROW(HTML[])+1))</f>
        <v xml:space="preserve">  &lt;tr&gt;&lt;td&gt;15705-0400&lt;/td&gt;&lt;td&gt;Soil erosion control, earth berms&lt;/td&gt;&lt;td&gt;m&lt;/td&gt;&lt;td&gt;SOIL EROSION CONTROL, EARTH BERMS&lt;/td&gt;&lt;td&gt;LNFT&lt;/td&gt;&lt;td&gt;0&lt;/td&gt;&lt;td&gt;3&lt;/td&gt;&lt;td&gt;N&lt;/td&gt;&lt;td&gt; &lt;/td&gt;&lt;td&gt;&lt;/td&gt;&lt;/tr&gt;</v>
      </c>
      <c r="B66" s="166"/>
      <c r="C66" s="166"/>
    </row>
    <row r="67" spans="1:3" x14ac:dyDescent="0.3">
      <c r="A67" s="89" t="str">
        <f>IF(ROW()-ROW(HTML[])+1&gt;ROWS(Prelude[]),IFERROR(INDEX(PayItems[HTML],ROW()-ROW(HTML[])+1-ROWS(Prelude[])),IF(ROW()-ROW(HTML[])=ROWS(Prelude[])+ROWS(PayItems[]),"&lt;/tbody&gt;&lt;/table&gt;","{End}")),INDEX(Prelude[],ROW()-ROW(HTML[])+1))</f>
        <v xml:space="preserve">  &lt;tr&gt;&lt;td&gt;15705-0500&lt;/td&gt;&lt;td&gt;Soil erosion control, temporary culvert pipe&lt;/td&gt;&lt;td&gt;m&lt;/td&gt;&lt;td&gt;SOIL EROSION CONTROL, TEMPORARY CULVERT PIPE&lt;/td&gt;&lt;td&gt;LNFT&lt;/td&gt;&lt;td&gt;0&lt;/td&gt;&lt;td&gt;3&lt;/td&gt;&lt;td&gt;N&lt;/td&gt;&lt;td&gt; &lt;/td&gt;&lt;td&gt;&lt;/td&gt;&lt;/tr&gt;</v>
      </c>
      <c r="B67" s="166"/>
      <c r="C67" s="166"/>
    </row>
    <row r="68" spans="1:3" x14ac:dyDescent="0.3">
      <c r="A68" s="89" t="str">
        <f>IF(ROW()-ROW(HTML[])+1&gt;ROWS(Prelude[]),IFERROR(INDEX(PayItems[HTML],ROW()-ROW(HTML[])+1-ROWS(Prelude[])),IF(ROW()-ROW(HTML[])=ROWS(Prelude[])+ROWS(PayItems[]),"&lt;/tbody&gt;&lt;/table&gt;","{End}")),INDEX(Prelude[],ROW()-ROW(HTML[])+1))</f>
        <v xml:space="preserve">  &lt;tr&gt;&lt;td&gt;15705-0600&lt;/td&gt;&lt;td&gt;Soil erosion control, temporary 600mm culvert pipe&lt;/td&gt;&lt;td&gt;m&lt;/td&gt;&lt;td&gt;SOIL EROSION CONTROL, TEMPORARY 24-INCH CULVERT PIPE&lt;/td&gt;&lt;td&gt;LNFT&lt;/td&gt;&lt;td&gt;0&lt;/td&gt;&lt;td&gt;3&lt;/td&gt;&lt;td&gt;N&lt;/td&gt;&lt;td&gt; &lt;/td&gt;&lt;td&gt;&lt;/td&gt;&lt;/tr&gt;</v>
      </c>
      <c r="B68" s="166"/>
      <c r="C68" s="166"/>
    </row>
    <row r="69" spans="1:3" x14ac:dyDescent="0.3">
      <c r="A69" s="89" t="str">
        <f>IF(ROW()-ROW(HTML[])+1&gt;ROWS(Prelude[]),IFERROR(INDEX(PayItems[HTML],ROW()-ROW(HTML[])+1-ROWS(Prelude[])),IF(ROW()-ROW(HTML[])=ROWS(Prelude[])+ROWS(PayItems[]),"&lt;/tbody&gt;&lt;/table&gt;","{End}")),INDEX(Prelude[],ROW()-ROW(HTML[])+1))</f>
        <v xml:space="preserve">  &lt;tr&gt;&lt;td&gt;15705-0700&lt;/td&gt;&lt;td&gt;Soil erosion control, temporary 750mm culvert pipe&lt;/td&gt;&lt;td&gt;m&lt;/td&gt;&lt;td&gt;SOIL EROSION CONTROL, TEMPORARY 30-INCH CULVERT PIPE&lt;/td&gt;&lt;td&gt;LNFT&lt;/td&gt;&lt;td&gt;0&lt;/td&gt;&lt;td&gt;3&lt;/td&gt;&lt;td&gt;N&lt;/td&gt;&lt;td&gt; &lt;/td&gt;&lt;td&gt;&lt;/td&gt;&lt;/tr&gt;</v>
      </c>
      <c r="B69" s="166"/>
      <c r="C69" s="166"/>
    </row>
    <row r="70" spans="1:3" x14ac:dyDescent="0.3">
      <c r="A70" s="89" t="str">
        <f>IF(ROW()-ROW(HTML[])+1&gt;ROWS(Prelude[]),IFERROR(INDEX(PayItems[HTML],ROW()-ROW(HTML[])+1-ROWS(Prelude[])),IF(ROW()-ROW(HTML[])=ROWS(Prelude[])+ROWS(PayItems[]),"&lt;/tbody&gt;&lt;/table&gt;","{End}")),INDEX(Prelude[],ROW()-ROW(HTML[])+1))</f>
        <v xml:space="preserve">  &lt;tr&gt;&lt;td&gt;15705-0800&lt;/td&gt;&lt;td&gt;Soil erosion control, temporary 900mm culvert pipe&lt;/td&gt;&lt;td&gt;m&lt;/td&gt;&lt;td&gt;SOIL EROSION CONTROL, TEMPORARY 36-INCH CULVERT PIPE&lt;/td&gt;&lt;td&gt;LNFT&lt;/td&gt;&lt;td&gt;0&lt;/td&gt;&lt;td&gt;3&lt;/td&gt;&lt;td&gt;N&lt;/td&gt;&lt;td&gt; &lt;/td&gt;&lt;td&gt;&lt;/td&gt;&lt;/tr&gt;</v>
      </c>
      <c r="B70" s="166"/>
      <c r="C70" s="166"/>
    </row>
    <row r="71" spans="1:3" x14ac:dyDescent="0.3">
      <c r="A71" s="89" t="str">
        <f>IF(ROW()-ROW(HTML[])+1&gt;ROWS(Prelude[]),IFERROR(INDEX(PayItems[HTML],ROW()-ROW(HTML[])+1-ROWS(Prelude[])),IF(ROW()-ROW(HTML[])=ROWS(Prelude[])+ROWS(PayItems[]),"&lt;/tbody&gt;&lt;/table&gt;","{End}")),INDEX(Prelude[],ROW()-ROW(HTML[])+1))</f>
        <v xml:space="preserve">  &lt;tr&gt;&lt;td&gt;15705-0900&lt;/td&gt;&lt;td&gt;Soil erosion control, temporary 1050mm culvert pipe&lt;/td&gt;&lt;td&gt;m&lt;/td&gt;&lt;td&gt;SOIL EROSION CONTROL, TEMPORARY 42-INCH CULVERT PIPE&lt;/td&gt;&lt;td&gt;LNFT&lt;/td&gt;&lt;td&gt;0&lt;/td&gt;&lt;td&gt;3&lt;/td&gt;&lt;td&gt;N&lt;/td&gt;&lt;td&gt; &lt;/td&gt;&lt;td&gt;&lt;/td&gt;&lt;/tr&gt;</v>
      </c>
      <c r="B71" s="165"/>
      <c r="C71" s="165"/>
    </row>
    <row r="72" spans="1:3" x14ac:dyDescent="0.3">
      <c r="A72" s="89" t="str">
        <f>IF(ROW()-ROW(HTML[])+1&gt;ROWS(Prelude[]),IFERROR(INDEX(PayItems[HTML],ROW()-ROW(HTML[])+1-ROWS(Prelude[])),IF(ROW()-ROW(HTML[])=ROWS(Prelude[])+ROWS(PayItems[]),"&lt;/tbody&gt;&lt;/table&gt;","{End}")),INDEX(Prelude[],ROW()-ROW(HTML[])+1))</f>
        <v xml:space="preserve">  &lt;tr&gt;&lt;td&gt;15705-1000&lt;/td&gt;&lt;td&gt;Soil erosion control, temporary 1200mm culvert pipe&lt;/td&gt;&lt;td&gt;m&lt;/td&gt;&lt;td&gt;SOIL EROSION CONTROL, TEMPORARY 48-INCH CULVERT PIPE&lt;/td&gt;&lt;td&gt;LNFT&lt;/td&gt;&lt;td&gt;0&lt;/td&gt;&lt;td&gt;3&lt;/td&gt;&lt;td&gt;N&lt;/td&gt;&lt;td&gt; &lt;/td&gt;&lt;td&gt;&lt;/td&gt;&lt;/tr&gt;</v>
      </c>
      <c r="B72" s="166"/>
      <c r="C72" s="166"/>
    </row>
    <row r="73" spans="1:3" x14ac:dyDescent="0.3">
      <c r="A73" s="89" t="str">
        <f>IF(ROW()-ROW(HTML[])+1&gt;ROWS(Prelude[]),IFERROR(INDEX(PayItems[HTML],ROW()-ROW(HTML[])+1-ROWS(Prelude[])),IF(ROW()-ROW(HTML[])=ROWS(Prelude[])+ROWS(PayItems[]),"&lt;/tbody&gt;&lt;/table&gt;","{End}")),INDEX(Prelude[],ROW()-ROW(HTML[])+1))</f>
        <v xml:space="preserve">  &lt;tr&gt;&lt;td&gt;15705-1100&lt;/td&gt;&lt;td&gt;Soil erosion control, temporary 1500mm culvert pipe&lt;/td&gt;&lt;td&gt;m&lt;/td&gt;&lt;td&gt;SOIL EROSION CONTROL, TEMPORARY 60-INCH CULVERT PIPE&lt;/td&gt;&lt;td&gt;LNFT&lt;/td&gt;&lt;td&gt;0&lt;/td&gt;&lt;td&gt;3&lt;/td&gt;&lt;td&gt;N&lt;/td&gt;&lt;td&gt; &lt;/td&gt;&lt;td&gt;&lt;/td&gt;&lt;/tr&gt;</v>
      </c>
      <c r="B73" s="165"/>
      <c r="C73" s="165"/>
    </row>
    <row r="74" spans="1:3" s="101" customFormat="1" x14ac:dyDescent="0.3">
      <c r="A74" s="89" t="str">
        <f>IF(ROW()-ROW(HTML[])+1&gt;ROWS(Prelude[]),IFERROR(INDEX(PayItems[HTML],ROW()-ROW(HTML[])+1-ROWS(Prelude[])),IF(ROW()-ROW(HTML[])=ROWS(Prelude[])+ROWS(PayItems[]),"&lt;/tbody&gt;&lt;/table&gt;","{End}")),INDEX(Prelude[],ROW()-ROW(HTML[])+1))</f>
        <v xml:space="preserve">  &lt;tr&gt;&lt;td&gt;15705-1200&lt;/td&gt;&lt;td&gt;Soil erosion control, temporary 1800mm culvert pipe&lt;/td&gt;&lt;td&gt;m&lt;/td&gt;&lt;td&gt;SOIL EROSION CONTROL, TEMPORARY 72-INCH CULVERT PIPE&lt;/td&gt;&lt;td&gt;LNFT&lt;/td&gt;&lt;td&gt;0&lt;/td&gt;&lt;td&gt;3&lt;/td&gt;&lt;td&gt;N&lt;/td&gt;&lt;td&gt; &lt;/td&gt;&lt;td&gt;&lt;/td&gt;&lt;/tr&gt;</v>
      </c>
      <c r="B74" s="165"/>
      <c r="C74" s="165"/>
    </row>
    <row r="75" spans="1:3" s="101" customFormat="1" x14ac:dyDescent="0.3">
      <c r="A75" s="89" t="str">
        <f>IF(ROW()-ROW(HTML[])+1&gt;ROWS(Prelude[]),IFERROR(INDEX(PayItems[HTML],ROW()-ROW(HTML[])+1-ROWS(Prelude[])),IF(ROW()-ROW(HTML[])=ROWS(Prelude[])+ROWS(PayItems[]),"&lt;/tbody&gt;&lt;/table&gt;","{End}")),INDEX(Prelude[],ROW()-ROW(HTML[])+1))</f>
        <v xml:space="preserve">  &lt;tr&gt;&lt;td&gt;15705-1300&lt;/td&gt;&lt;td&gt;Soil erosion control, temporary diversion channel&lt;/td&gt;&lt;td&gt;m&lt;/td&gt;&lt;td&gt;SOIL EROSION CONTROL, TEMPORARY DIVERSION CHANNEL&lt;/td&gt;&lt;td&gt;LNFT&lt;/td&gt;&lt;td&gt;0&lt;/td&gt;&lt;td&gt;3&lt;/td&gt;&lt;td&gt;N&lt;/td&gt;&lt;td&gt; &lt;/td&gt;&lt;td&gt;&lt;/td&gt;&lt;/tr&gt;</v>
      </c>
      <c r="B75" s="165"/>
      <c r="C75" s="165"/>
    </row>
    <row r="76" spans="1:3" s="101" customFormat="1" x14ac:dyDescent="0.3">
      <c r="A76" s="89" t="str">
        <f>IF(ROW()-ROW(HTML[])+1&gt;ROWS(Prelude[]),IFERROR(INDEX(PayItems[HTML],ROW()-ROW(HTML[])+1-ROWS(Prelude[])),IF(ROW()-ROW(HTML[])=ROWS(Prelude[])+ROWS(PayItems[]),"&lt;/tbody&gt;&lt;/table&gt;","{End}")),INDEX(Prelude[],ROW()-ROW(HTML[])+1))</f>
        <v xml:space="preserve">  &lt;tr&gt;&lt;td&gt;15705-1400&lt;/td&gt;&lt;td&gt;Soil erosion control, fiber roll&lt;/td&gt;&lt;td&gt;m&lt;/td&gt;&lt;td&gt;SOIL EROSION CONTROL, FIBER ROLL&lt;/td&gt;&lt;td&gt;LNFT&lt;/td&gt;&lt;td&gt;0&lt;/td&gt;&lt;td&gt;3&lt;/td&gt;&lt;td&gt;N&lt;/td&gt;&lt;td&gt; &lt;/td&gt;&lt;td&gt;&lt;/td&gt;&lt;/tr&gt;</v>
      </c>
      <c r="B76" s="165"/>
      <c r="C76" s="165"/>
    </row>
    <row r="77" spans="1:3" x14ac:dyDescent="0.3">
      <c r="A77" s="89" t="str">
        <f>IF(ROW()-ROW(HTML[])+1&gt;ROWS(Prelude[]),IFERROR(INDEX(PayItems[HTML],ROW()-ROW(HTML[])+1-ROWS(Prelude[])),IF(ROW()-ROW(HTML[])=ROWS(Prelude[])+ROWS(PayItems[]),"&lt;/tbody&gt;&lt;/table&gt;","{End}")),INDEX(Prelude[],ROW()-ROW(HTML[])+1))</f>
        <v xml:space="preserve">  &lt;tr&gt;&lt;td&gt;15705-1500&lt;/td&gt;&lt;td&gt;Soil erosion control, compost sock&lt;/td&gt;&lt;td&gt;m&lt;/td&gt;&lt;td&gt;SOIL EROSION CONTROL, COMPOST SOCK&lt;/td&gt;&lt;td&gt;LNFT&lt;/td&gt;&lt;td&gt;0&lt;/td&gt;&lt;td&gt;3&lt;/td&gt;&lt;td&gt;N&lt;/td&gt;&lt;td&gt; &lt;/td&gt;&lt;td&gt;&lt;/td&gt;&lt;/tr&gt;</v>
      </c>
      <c r="B77" s="166"/>
      <c r="C77" s="166"/>
    </row>
    <row r="78" spans="1:3" x14ac:dyDescent="0.3">
      <c r="A78" s="89" t="str">
        <f>IF(ROW()-ROW(HTML[])+1&gt;ROWS(Prelude[]),IFERROR(INDEX(PayItems[HTML],ROW()-ROW(HTML[])+1-ROWS(Prelude[])),IF(ROW()-ROW(HTML[])=ROWS(Prelude[])+ROWS(PayItems[]),"&lt;/tbody&gt;&lt;/table&gt;","{End}")),INDEX(Prelude[],ROW()-ROW(HTML[])+1))</f>
        <v xml:space="preserve">  &lt;tr&gt;&lt;td&gt;15705-1600&lt;/td&gt;&lt;td&gt;Soil erosion control, absorbent boom&lt;/td&gt;&lt;td&gt;m&lt;/td&gt;&lt;td&gt;SOIL EROSION CONTROL, ABSORBENT BOOM&lt;/td&gt;&lt;td&gt;LNFT&lt;/td&gt;&lt;td&gt;0&lt;/td&gt;&lt;td&gt;3&lt;/td&gt;&lt;td&gt;N&lt;/td&gt;&lt;td&gt; &lt;/td&gt;&lt;td&gt;&lt;/td&gt;&lt;/tr&gt;</v>
      </c>
      <c r="B78" s="166"/>
      <c r="C78" s="166"/>
    </row>
    <row r="79" spans="1:3" x14ac:dyDescent="0.3">
      <c r="A79" s="89" t="str">
        <f>IF(ROW()-ROW(HTML[])+1&gt;ROWS(Prelude[]),IFERROR(INDEX(PayItems[HTML],ROW()-ROW(HTML[])+1-ROWS(Prelude[])),IF(ROW()-ROW(HTML[])=ROWS(Prelude[])+ROWS(PayItems[]),"&lt;/tbody&gt;&lt;/table&gt;","{End}")),INDEX(Prelude[],ROW()-ROW(HTML[])+1))</f>
        <v xml:space="preserve">  &lt;tr&gt;&lt;td&gt;15705-1700&lt;/td&gt;&lt;td&gt;Soil erosion control, filter berm&lt;/td&gt;&lt;td&gt;m&lt;/td&gt;&lt;td&gt;SOIL EROSION CONTROL, FILTER BERM&lt;/td&gt;&lt;td&gt;LNFT&lt;/td&gt;&lt;td&gt;0&lt;/td&gt;&lt;td&gt;3&lt;/td&gt;&lt;td&gt;N&lt;/td&gt;&lt;td&gt; &lt;/td&gt;&lt;td&gt;&lt;/td&gt;&lt;/tr&gt;</v>
      </c>
      <c r="B79" s="165"/>
      <c r="C79" s="165"/>
    </row>
    <row r="80" spans="1:3" x14ac:dyDescent="0.3">
      <c r="A80" s="89" t="str">
        <f>IF(ROW()-ROW(HTML[])+1&gt;ROWS(Prelude[]),IFERROR(INDEX(PayItems[HTML],ROW()-ROW(HTML[])+1-ROWS(Prelude[])),IF(ROW()-ROW(HTML[])=ROWS(Prelude[])+ROWS(PayItems[]),"&lt;/tbody&gt;&lt;/table&gt;","{End}")),INDEX(Prelude[],ROW()-ROW(HTML[])+1))</f>
        <v xml:space="preserve">  &lt;tr&gt;&lt;td&gt;15705-1800&lt;/td&gt;&lt;td&gt;Soil erosion control, temporary diversion berm&lt;/td&gt;&lt;td&gt;m&lt;/td&gt;&lt;td&gt;SOIL EROSION CONTROL, TEMPORARY DIVERSION BERM&lt;/td&gt;&lt;td&gt;LNFT&lt;/td&gt;&lt;td&gt;0&lt;/td&gt;&lt;td&gt;3&lt;/td&gt;&lt;td&gt;N&lt;/td&gt;&lt;td&gt; &lt;/td&gt;&lt;td&gt;&lt;/td&gt;&lt;/tr&gt;</v>
      </c>
      <c r="B80" s="166"/>
      <c r="C80" s="166"/>
    </row>
    <row r="81" spans="1:3" x14ac:dyDescent="0.3">
      <c r="A81" s="89" t="str">
        <f>IF(ROW()-ROW(HTML[])+1&gt;ROWS(Prelude[]),IFERROR(INDEX(PayItems[HTML],ROW()-ROW(HTML[])+1-ROWS(Prelude[])),IF(ROW()-ROW(HTML[])=ROWS(Prelude[])+ROWS(PayItems[]),"&lt;/tbody&gt;&lt;/table&gt;","{End}")),INDEX(Prelude[],ROW()-ROW(HTML[])+1))</f>
        <v xml:space="preserve">  &lt;tr&gt;&lt;td&gt;15705-1900&lt;/td&gt;&lt;td&gt;Soil erosion control, temporary water crossing&lt;/td&gt;&lt;td&gt;m&lt;/td&gt;&lt;td&gt;SOIL EROSION CONTROL, TEMPORARY WATER CROSSING&lt;/td&gt;&lt;td&gt;LNFT&lt;/td&gt;&lt;td&gt;0&lt;/td&gt;&lt;td&gt;3&lt;/td&gt;&lt;td&gt;N&lt;/td&gt;&lt;td&gt;2/24/2020&lt;/td&gt;&lt;td&gt;&lt;/td&gt;&lt;/tr&gt;</v>
      </c>
      <c r="B81" s="165"/>
      <c r="C81" s="165"/>
    </row>
    <row r="82" spans="1:3" x14ac:dyDescent="0.3">
      <c r="A82" s="89" t="str">
        <f>IF(ROW()-ROW(HTML[])+1&gt;ROWS(Prelude[]),IFERROR(INDEX(PayItems[HTML],ROW()-ROW(HTML[])+1-ROWS(Prelude[])),IF(ROW()-ROW(HTML[])=ROWS(Prelude[])+ROWS(PayItems[]),"&lt;/tbody&gt;&lt;/table&gt;","{End}")),INDEX(Prelude[],ROW()-ROW(HTML[])+1))</f>
        <v xml:space="preserve">  &lt;tr&gt;&lt;td&gt;15705-2000&lt;/td&gt;&lt;td&gt;Soil erosion control, floating turbidity curtain&lt;/td&gt;&lt;td&gt;m&lt;/td&gt;&lt;td&gt;SOIL EROSION CONTROL, FLOATING TURBIDITY CURTAIN&lt;/td&gt;&lt;td&gt;LNFT&lt;/td&gt;&lt;td&gt;0&lt;/td&gt;&lt;td&gt;3&lt;/td&gt;&lt;td&gt;N&lt;/td&gt;&lt;td&gt; &lt;/td&gt;&lt;td&gt;&lt;/td&gt;&lt;/tr&gt;</v>
      </c>
      <c r="B82" s="165"/>
      <c r="C82" s="165"/>
    </row>
    <row r="83" spans="1:3" x14ac:dyDescent="0.3">
      <c r="A83" s="89" t="str">
        <f>IF(ROW()-ROW(HTML[])+1&gt;ROWS(Prelude[]),IFERROR(INDEX(PayItems[HTML],ROW()-ROW(HTML[])+1-ROWS(Prelude[])),IF(ROW()-ROW(HTML[])=ROWS(Prelude[])+ROWS(PayItems[]),"&lt;/tbody&gt;&lt;/table&gt;","{End}")),INDEX(Prelude[],ROW()-ROW(HTML[])+1))</f>
        <v xml:space="preserve">  &lt;tr&gt;&lt;td&gt;15705-2100&lt;/td&gt;&lt;td&gt;Soil erosion control, silt barrier&lt;/td&gt;&lt;td&gt;m&lt;/td&gt;&lt;td&gt;SOIL EROSION CONTROL, SILT BARRIER&lt;/td&gt;&lt;td&gt;LNFT&lt;/td&gt;&lt;td&gt;0&lt;/td&gt;&lt;td&gt;3&lt;/td&gt;&lt;td&gt;N&lt;/td&gt;&lt;td&gt; &lt;/td&gt;&lt;td&gt;&lt;/td&gt;&lt;/tr&gt;</v>
      </c>
      <c r="B83" s="165"/>
      <c r="C83" s="165"/>
    </row>
    <row r="84" spans="1:3" x14ac:dyDescent="0.3">
      <c r="A84" s="89" t="str">
        <f>IF(ROW()-ROW(HTML[])+1&gt;ROWS(Prelude[]),IFERROR(INDEX(PayItems[HTML],ROW()-ROW(HTML[])+1-ROWS(Prelude[])),IF(ROW()-ROW(HTML[])=ROWS(Prelude[])+ROWS(PayItems[]),"&lt;/tbody&gt;&lt;/table&gt;","{End}")),INDEX(Prelude[],ROW()-ROW(HTML[])+1))</f>
        <v xml:space="preserve">  &lt;tr&gt;&lt;td&gt;15705-2200&lt;/td&gt;&lt;td&gt;Soil erosion control, diversion fence&lt;/td&gt;&lt;td&gt;m&lt;/td&gt;&lt;td&gt;SOIL EROSION CONTROL, DIVERSION FENCE&lt;/td&gt;&lt;td&gt;LNFT&lt;/td&gt;&lt;td&gt;0&lt;/td&gt;&lt;td&gt;3&lt;/td&gt;&lt;td&gt;N&lt;/td&gt;&lt;td&gt;8/3/2015&lt;/td&gt;&lt;td&gt;&lt;/td&gt;&lt;/tr&gt;</v>
      </c>
      <c r="B84" s="165"/>
      <c r="C84" s="165"/>
    </row>
    <row r="85" spans="1:3" x14ac:dyDescent="0.3">
      <c r="A85" s="89" t="str">
        <f>IF(ROW()-ROW(HTML[])+1&gt;ROWS(Prelude[]),IFERROR(INDEX(PayItems[HTML],ROW()-ROW(HTML[])+1-ROWS(Prelude[])),IF(ROW()-ROW(HTML[])=ROWS(Prelude[])+ROWS(PayItems[]),"&lt;/tbody&gt;&lt;/table&gt;","{End}")),INDEX(Prelude[],ROW()-ROW(HTML[])+1))</f>
        <v xml:space="preserve">  &lt;tr&gt;&lt;td&gt;15706-0100&lt;/td&gt;&lt;td&gt;Soil erosion control, straw bale&lt;/td&gt;&lt;td&gt;Each&lt;/td&gt;&lt;td&gt;SOIL EROSION CONTROL, STRAW BALE&lt;/td&gt;&lt;td&gt;EACH&lt;/td&gt;&lt;td&gt;0&lt;/td&gt;&lt;td&gt;3&lt;/td&gt;&lt;td&gt;N&lt;/td&gt;&lt;td&gt; &lt;/td&gt;&lt;td&gt;&lt;/td&gt;&lt;/tr&gt;</v>
      </c>
      <c r="B85" s="165"/>
      <c r="C85" s="165"/>
    </row>
    <row r="86" spans="1:3" x14ac:dyDescent="0.3">
      <c r="A86" s="89" t="str">
        <f>IF(ROW()-ROW(HTML[])+1&gt;ROWS(Prelude[]),IFERROR(INDEX(PayItems[HTML],ROW()-ROW(HTML[])+1-ROWS(Prelude[])),IF(ROW()-ROW(HTML[])=ROWS(Prelude[])+ROWS(PayItems[]),"&lt;/tbody&gt;&lt;/table&gt;","{End}")),INDEX(Prelude[],ROW()-ROW(HTML[])+1))</f>
        <v xml:space="preserve">  &lt;tr&gt;&lt;td&gt;15706-0200&lt;/td&gt;&lt;td&gt;Soil erosion control, check dam&lt;/td&gt;&lt;td&gt;Each&lt;/td&gt;&lt;td&gt;SOIL EROSION CONTROL, CHECK DAM&lt;/td&gt;&lt;td&gt;EACH&lt;/td&gt;&lt;td&gt;0&lt;/td&gt;&lt;td&gt;3&lt;/td&gt;&lt;td&gt;N&lt;/td&gt;&lt;td&gt; &lt;/td&gt;&lt;td&gt;&lt;/td&gt;&lt;/tr&gt;</v>
      </c>
      <c r="B86" s="165"/>
      <c r="C86" s="165"/>
    </row>
    <row r="87" spans="1:3" x14ac:dyDescent="0.3">
      <c r="A87" s="89" t="str">
        <f>IF(ROW()-ROW(HTML[])+1&gt;ROWS(Prelude[]),IFERROR(INDEX(PayItems[HTML],ROW()-ROW(HTML[])+1-ROWS(Prelude[])),IF(ROW()-ROW(HTML[])=ROWS(Prelude[])+ROWS(PayItems[]),"&lt;/tbody&gt;&lt;/table&gt;","{End}")),INDEX(Prelude[],ROW()-ROW(HTML[])+1))</f>
        <v xml:space="preserve">  &lt;tr&gt;&lt;td&gt;15706-0300&lt;/td&gt;&lt;td&gt;Soil erosion control, sandbag&lt;/td&gt;&lt;td&gt;Each&lt;/td&gt;&lt;td&gt;SOIL EROSION CONTROL, SANDBAG&lt;/td&gt;&lt;td&gt;EACH&lt;/td&gt;&lt;td&gt;0&lt;/td&gt;&lt;td&gt;3&lt;/td&gt;&lt;td&gt;N&lt;/td&gt;&lt;td&gt; &lt;/td&gt;&lt;td&gt;&lt;/td&gt;&lt;/tr&gt;</v>
      </c>
      <c r="B87" s="165"/>
      <c r="C87" s="165"/>
    </row>
    <row r="88" spans="1:3" x14ac:dyDescent="0.3">
      <c r="A88" s="89" t="str">
        <f>IF(ROW()-ROW(HTML[])+1&gt;ROWS(Prelude[]),IFERROR(INDEX(PayItems[HTML],ROW()-ROW(HTML[])+1-ROWS(Prelude[])),IF(ROW()-ROW(HTML[])=ROWS(Prelude[])+ROWS(PayItems[]),"&lt;/tbody&gt;&lt;/table&gt;","{End}")),INDEX(Prelude[],ROW()-ROW(HTML[])+1))</f>
        <v xml:space="preserve">  &lt;tr&gt;&lt;td&gt;15706-0400&lt;/td&gt;&lt;td&gt;Soil erosion control, sediment trap&lt;/td&gt;&lt;td&gt;Each&lt;/td&gt;&lt;td&gt;SOIL EROSION CONTROL, SEDIMENT TRAP&lt;/td&gt;&lt;td&gt;EACH&lt;/td&gt;&lt;td&gt;0&lt;/td&gt;&lt;td&gt;3&lt;/td&gt;&lt;td&gt;N&lt;/td&gt;&lt;td&gt; &lt;/td&gt;&lt;td&gt;&lt;/td&gt;&lt;/tr&gt;</v>
      </c>
      <c r="B88" s="166"/>
      <c r="C88" s="166"/>
    </row>
    <row r="89" spans="1:3" x14ac:dyDescent="0.3">
      <c r="A89" s="89" t="str">
        <f>IF(ROW()-ROW(HTML[])+1&gt;ROWS(Prelude[]),IFERROR(INDEX(PayItems[HTML],ROW()-ROW(HTML[])+1-ROWS(Prelude[])),IF(ROW()-ROW(HTML[])=ROWS(Prelude[])+ROWS(PayItems[]),"&lt;/tbody&gt;&lt;/table&gt;","{End}")),INDEX(Prelude[],ROW()-ROW(HTML[])+1))</f>
        <v xml:space="preserve">  &lt;tr&gt;&lt;td&gt;15706-0500&lt;/td&gt;&lt;td&gt;Soil erosion control, inlet sediment trap&lt;/td&gt;&lt;td&gt;Each&lt;/td&gt;&lt;td&gt;SOIL EROSION CONTROL, INLET SEDIMENT TRAP&lt;/td&gt;&lt;td&gt;EACH&lt;/td&gt;&lt;td&gt;0&lt;/td&gt;&lt;td&gt;3&lt;/td&gt;&lt;td&gt;N&lt;/td&gt;&lt;td&gt; &lt;/td&gt;&lt;td&gt;&lt;/td&gt;&lt;/tr&gt;</v>
      </c>
      <c r="B89" s="166"/>
      <c r="C89" s="166"/>
    </row>
    <row r="90" spans="1:3" x14ac:dyDescent="0.3">
      <c r="A90" s="89" t="str">
        <f>IF(ROW()-ROW(HTML[])+1&gt;ROWS(Prelude[]),IFERROR(INDEX(PayItems[HTML],ROW()-ROW(HTML[])+1-ROWS(Prelude[])),IF(ROW()-ROW(HTML[])=ROWS(Prelude[])+ROWS(PayItems[]),"&lt;/tbody&gt;&lt;/table&gt;","{End}")),INDEX(Prelude[],ROW()-ROW(HTML[])+1))</f>
        <v xml:space="preserve">  &lt;tr&gt;&lt;td&gt;15706-0600&lt;/td&gt;&lt;td&gt;Soil erosion control, riser pipe assembly&lt;/td&gt;&lt;td&gt;Each&lt;/td&gt;&lt;td&gt;SOIL EROSION CONTROL, RISER PIPE ASSEMBLY&lt;/td&gt;&lt;td&gt;EACH&lt;/td&gt;&lt;td&gt;0&lt;/td&gt;&lt;td&gt;3&lt;/td&gt;&lt;td&gt;N&lt;/td&gt;&lt;td&gt; &lt;/td&gt;&lt;td&gt;&lt;/td&gt;&lt;/tr&gt;</v>
      </c>
      <c r="B90" s="166"/>
      <c r="C90" s="166"/>
    </row>
    <row r="91" spans="1:3" x14ac:dyDescent="0.3">
      <c r="A91" s="89" t="str">
        <f>IF(ROW()-ROW(HTML[])+1&gt;ROWS(Prelude[]),IFERROR(INDEX(PayItems[HTML],ROW()-ROW(HTML[])+1-ROWS(Prelude[])),IF(ROW()-ROW(HTML[])=ROWS(Prelude[])+ROWS(PayItems[]),"&lt;/tbody&gt;&lt;/table&gt;","{End}")),INDEX(Prelude[],ROW()-ROW(HTML[])+1))</f>
        <v xml:space="preserve">  &lt;tr&gt;&lt;td&gt;15706-0700&lt;/td&gt;&lt;td&gt;Soil erosion control, silt control gate&lt;/td&gt;&lt;td&gt;Each&lt;/td&gt;&lt;td&gt;SOIL EROSION CONTROL, SILT CONTROL GATE&lt;/td&gt;&lt;td&gt;EACH&lt;/td&gt;&lt;td&gt;0&lt;/td&gt;&lt;td&gt;3&lt;/td&gt;&lt;td&gt;N&lt;/td&gt;&lt;td&gt; &lt;/td&gt;&lt;td&gt;&lt;/td&gt;&lt;/tr&gt;</v>
      </c>
      <c r="B91" s="166"/>
      <c r="C91" s="166"/>
    </row>
    <row r="92" spans="1:3" x14ac:dyDescent="0.3">
      <c r="A92" s="89" t="str">
        <f>IF(ROW()-ROW(HTML[])+1&gt;ROWS(Prelude[]),IFERROR(INDEX(PayItems[HTML],ROW()-ROW(HTML[])+1-ROWS(Prelude[])),IF(ROW()-ROW(HTML[])=ROWS(Prelude[])+ROWS(PayItems[]),"&lt;/tbody&gt;&lt;/table&gt;","{End}")),INDEX(Prelude[],ROW()-ROW(HTML[])+1))</f>
        <v xml:space="preserve">  &lt;tr&gt;&lt;td&gt;15706-0710&lt;/td&gt;&lt;td&gt;Soil erosion control, silt control gate, type 1&lt;/td&gt;&lt;td&gt;Each&lt;/td&gt;&lt;td&gt;SOIL EROSION CONTROL, SILT CONTROL GATE, TYPE 1&lt;/td&gt;&lt;td&gt;EACH&lt;/td&gt;&lt;td&gt;0&lt;/td&gt;&lt;td&gt;3&lt;/td&gt;&lt;td&gt;N&lt;/td&gt;&lt;td&gt; &lt;/td&gt;&lt;td&gt;&lt;/td&gt;&lt;/tr&gt;</v>
      </c>
      <c r="B92" s="166"/>
      <c r="C92" s="166"/>
    </row>
    <row r="93" spans="1:3" x14ac:dyDescent="0.3">
      <c r="A93" s="89" t="str">
        <f>IF(ROW()-ROW(HTML[])+1&gt;ROWS(Prelude[]),IFERROR(INDEX(PayItems[HTML],ROW()-ROW(HTML[])+1-ROWS(Prelude[])),IF(ROW()-ROW(HTML[])=ROWS(Prelude[])+ROWS(PayItems[]),"&lt;/tbody&gt;&lt;/table&gt;","{End}")),INDEX(Prelude[],ROW()-ROW(HTML[])+1))</f>
        <v xml:space="preserve">  &lt;tr&gt;&lt;td&gt;15706-0720&lt;/td&gt;&lt;td&gt;Soil erosion control, silt control gate, type 2&lt;/td&gt;&lt;td&gt;Each&lt;/td&gt;&lt;td&gt;SOIL EROSION CONTROL, SILT CONTROL GATE, TYPE 2&lt;/td&gt;&lt;td&gt;EACH&lt;/td&gt;&lt;td&gt;0&lt;/td&gt;&lt;td&gt;3&lt;/td&gt;&lt;td&gt;N&lt;/td&gt;&lt;td&gt; &lt;/td&gt;&lt;td&gt;&lt;/td&gt;&lt;/tr&gt;</v>
      </c>
      <c r="B93" s="166"/>
      <c r="C93" s="166"/>
    </row>
    <row r="94" spans="1:3" x14ac:dyDescent="0.3">
      <c r="A94" s="89" t="str">
        <f>IF(ROW()-ROW(HTML[])+1&gt;ROWS(Prelude[]),IFERROR(INDEX(PayItems[HTML],ROW()-ROW(HTML[])+1-ROWS(Prelude[])),IF(ROW()-ROW(HTML[])=ROWS(Prelude[])+ROWS(PayItems[]),"&lt;/tbody&gt;&lt;/table&gt;","{End}")),INDEX(Prelude[],ROW()-ROW(HTML[])+1))</f>
        <v xml:space="preserve">  &lt;tr&gt;&lt;td&gt;15706-0730&lt;/td&gt;&lt;td&gt;Soil erosion control, silt control gate, type 3&lt;/td&gt;&lt;td&gt;Each&lt;/td&gt;&lt;td&gt;SOIL EROSION CONTROL, SILT CONTROL GATE, TYPE 3&lt;/td&gt;&lt;td&gt;EACH&lt;/td&gt;&lt;td&gt;0&lt;/td&gt;&lt;td&gt;3&lt;/td&gt;&lt;td&gt;N&lt;/td&gt;&lt;td&gt; &lt;/td&gt;&lt;td&gt;&lt;/td&gt;&lt;/tr&gt;</v>
      </c>
      <c r="B94" s="166"/>
      <c r="C94" s="166"/>
    </row>
    <row r="95" spans="1:3" x14ac:dyDescent="0.3">
      <c r="A95" s="89" t="str">
        <f>IF(ROW()-ROW(HTML[])+1&gt;ROWS(Prelude[]),IFERROR(INDEX(PayItems[HTML],ROW()-ROW(HTML[])+1-ROWS(Prelude[])),IF(ROW()-ROW(HTML[])=ROWS(Prelude[])+ROWS(PayItems[]),"&lt;/tbody&gt;&lt;/table&gt;","{End}")),INDEX(Prelude[],ROW()-ROW(HTML[])+1))</f>
        <v xml:space="preserve">  &lt;tr&gt;&lt;td&gt;15706-1000&lt;/td&gt;&lt;td&gt;Soil erosion control, inlet protection&lt;/td&gt;&lt;td&gt;Each&lt;/td&gt;&lt;td&gt;SOIL EROSION CONTROL, INLET PROTECTION&lt;/td&gt;&lt;td&gt;EACH&lt;/td&gt;&lt;td&gt;0&lt;/td&gt;&lt;td&gt;3&lt;/td&gt;&lt;td&gt;N&lt;/td&gt;&lt;td&gt; &lt;/td&gt;&lt;td&gt;&lt;/td&gt;&lt;/tr&gt;</v>
      </c>
      <c r="B95" s="166"/>
      <c r="C95" s="166"/>
    </row>
    <row r="96" spans="1:3" x14ac:dyDescent="0.3">
      <c r="A96" s="89" t="str">
        <f>IF(ROW()-ROW(HTML[])+1&gt;ROWS(Prelude[]),IFERROR(INDEX(PayItems[HTML],ROW()-ROW(HTML[])+1-ROWS(Prelude[])),IF(ROW()-ROW(HTML[])=ROWS(Prelude[])+ROWS(PayItems[]),"&lt;/tbody&gt;&lt;/table&gt;","{End}")),INDEX(Prelude[],ROW()-ROW(HTML[])+1))</f>
        <v xml:space="preserve">  &lt;tr&gt;&lt;td&gt;15706-1100&lt;/td&gt;&lt;td&gt;Soil erosion control, inlet protection type A&lt;/td&gt;&lt;td&gt;Each&lt;/td&gt;&lt;td&gt;SOIL EROSION CONTROL, INLET PROTECTION TYPE A&lt;/td&gt;&lt;td&gt;EACH&lt;/td&gt;&lt;td&gt;0&lt;/td&gt;&lt;td&gt;3&lt;/td&gt;&lt;td&gt;N&lt;/td&gt;&lt;td&gt; &lt;/td&gt;&lt;td&gt;&lt;/td&gt;&lt;/tr&gt;</v>
      </c>
      <c r="B96" s="166"/>
      <c r="C96" s="166"/>
    </row>
    <row r="97" spans="1:3" x14ac:dyDescent="0.3">
      <c r="A97" s="89" t="str">
        <f>IF(ROW()-ROW(HTML[])+1&gt;ROWS(Prelude[]),IFERROR(INDEX(PayItems[HTML],ROW()-ROW(HTML[])+1-ROWS(Prelude[])),IF(ROW()-ROW(HTML[])=ROWS(Prelude[])+ROWS(PayItems[]),"&lt;/tbody&gt;&lt;/table&gt;","{End}")),INDEX(Prelude[],ROW()-ROW(HTML[])+1))</f>
        <v xml:space="preserve">  &lt;tr&gt;&lt;td&gt;15706-1200&lt;/td&gt;&lt;td&gt;Soil erosion control, inlet protection type B&lt;/td&gt;&lt;td&gt;Each&lt;/td&gt;&lt;td&gt;SOIL EROSION CONTROL, INLET PROTECTION TYPE B&lt;/td&gt;&lt;td&gt;EACH&lt;/td&gt;&lt;td&gt;0&lt;/td&gt;&lt;td&gt;3&lt;/td&gt;&lt;td&gt;N&lt;/td&gt;&lt;td&gt; &lt;/td&gt;&lt;td&gt;&lt;/td&gt;&lt;/tr&gt;</v>
      </c>
      <c r="B97" s="166"/>
      <c r="C97" s="166"/>
    </row>
    <row r="98" spans="1:3" x14ac:dyDescent="0.3">
      <c r="A98" s="89" t="str">
        <f>IF(ROW()-ROW(HTML[])+1&gt;ROWS(Prelude[]),IFERROR(INDEX(PayItems[HTML],ROW()-ROW(HTML[])+1-ROWS(Prelude[])),IF(ROW()-ROW(HTML[])=ROWS(Prelude[])+ROWS(PayItems[]),"&lt;/tbody&gt;&lt;/table&gt;","{End}")),INDEX(Prelude[],ROW()-ROW(HTML[])+1))</f>
        <v xml:space="preserve">  &lt;tr&gt;&lt;td&gt;15706-1300&lt;/td&gt;&lt;td&gt;Soil erosion control, inlet protection type C&lt;/td&gt;&lt;td&gt;Each&lt;/td&gt;&lt;td&gt;SOIL EROSION CONTROL, INLET PROTECTION TYPE C&lt;/td&gt;&lt;td&gt;EACH&lt;/td&gt;&lt;td&gt;0&lt;/td&gt;&lt;td&gt;3&lt;/td&gt;&lt;td&gt;N&lt;/td&gt;&lt;td&gt; &lt;/td&gt;&lt;td&gt;&lt;/td&gt;&lt;/tr&gt;</v>
      </c>
      <c r="B98" s="166"/>
      <c r="C98" s="166"/>
    </row>
    <row r="99" spans="1:3" x14ac:dyDescent="0.3">
      <c r="A99" s="89" t="str">
        <f>IF(ROW()-ROW(HTML[])+1&gt;ROWS(Prelude[]),IFERROR(INDEX(PayItems[HTML],ROW()-ROW(HTML[])+1-ROWS(Prelude[])),IF(ROW()-ROW(HTML[])=ROWS(Prelude[])+ROWS(PayItems[]),"&lt;/tbody&gt;&lt;/table&gt;","{End}")),INDEX(Prelude[],ROW()-ROW(HTML[])+1))</f>
        <v xml:space="preserve">  &lt;tr&gt;&lt;td&gt;15706-1400&lt;/td&gt;&lt;td&gt;Soil erosion control, inlet protection type D&lt;/td&gt;&lt;td&gt;Each&lt;/td&gt;&lt;td&gt;SOIL EROSION CONTROL, INLET PROTECTION TYPE D&lt;/td&gt;&lt;td&gt;EACH&lt;/td&gt;&lt;td&gt;0&lt;/td&gt;&lt;td&gt;3&lt;/td&gt;&lt;td&gt;N&lt;/td&gt;&lt;td&gt; &lt;/td&gt;&lt;td&gt;&lt;/td&gt;&lt;/tr&gt;</v>
      </c>
      <c r="B99" s="166"/>
      <c r="C99" s="166"/>
    </row>
    <row r="100" spans="1:3" x14ac:dyDescent="0.3">
      <c r="A100" s="89" t="str">
        <f>IF(ROW()-ROW(HTML[])+1&gt;ROWS(Prelude[]),IFERROR(INDEX(PayItems[HTML],ROW()-ROW(HTML[])+1-ROWS(Prelude[])),IF(ROW()-ROW(HTML[])=ROWS(Prelude[])+ROWS(PayItems[]),"&lt;/tbody&gt;&lt;/table&gt;","{End}")),INDEX(Prelude[],ROW()-ROW(HTML[])+1))</f>
        <v xml:space="preserve">  &lt;tr&gt;&lt;td&gt;15706-1500&lt;/td&gt;&lt;td&gt;Soil erosion control, inlet protection type E&lt;/td&gt;&lt;td&gt;Each&lt;/td&gt;&lt;td&gt;SOIL EROSION CONTROL, INLET PROTECTION TYPE E&lt;/td&gt;&lt;td&gt;EACH&lt;/td&gt;&lt;td&gt;0&lt;/td&gt;&lt;td&gt;3&lt;/td&gt;&lt;td&gt;N&lt;/td&gt;&lt;td&gt; &lt;/td&gt;&lt;td&gt;&lt;/td&gt;&lt;/tr&gt;</v>
      </c>
      <c r="B100" s="166"/>
      <c r="C100" s="166"/>
    </row>
    <row r="101" spans="1:3" x14ac:dyDescent="0.3">
      <c r="A101" s="89" t="str">
        <f>IF(ROW()-ROW(HTML[])+1&gt;ROWS(Prelude[]),IFERROR(INDEX(PayItems[HTML],ROW()-ROW(HTML[])+1-ROWS(Prelude[])),IF(ROW()-ROW(HTML[])=ROWS(Prelude[])+ROWS(PayItems[]),"&lt;/tbody&gt;&lt;/table&gt;","{End}")),INDEX(Prelude[],ROW()-ROW(HTML[])+1))</f>
        <v xml:space="preserve">  &lt;tr&gt;&lt;td&gt;15706-1600&lt;/td&gt;&lt;td&gt;Soil erosion control, stabilized construction exit&lt;/td&gt;&lt;td&gt;Each&lt;/td&gt;&lt;td&gt;SOIL EROSION CONTROL, STABILIZED CONSTRUCTION EXIT&lt;/td&gt;&lt;td&gt;EACH&lt;/td&gt;&lt;td&gt;0&lt;/td&gt;&lt;td&gt;3&lt;/td&gt;&lt;td&gt;N&lt;/td&gt;&lt;td&gt; &lt;/td&gt;&lt;td&gt;&lt;/td&gt;&lt;/tr&gt;</v>
      </c>
      <c r="B101" s="166"/>
      <c r="C101" s="166"/>
    </row>
    <row r="102" spans="1:3" x14ac:dyDescent="0.3">
      <c r="A102" s="89" t="str">
        <f>IF(ROW()-ROW(HTML[])+1&gt;ROWS(Prelude[]),IFERROR(INDEX(PayItems[HTML],ROW()-ROW(HTML[])+1-ROWS(Prelude[])),IF(ROW()-ROW(HTML[])=ROWS(Prelude[])+ROWS(PayItems[]),"&lt;/tbody&gt;&lt;/table&gt;","{End}")),INDEX(Prelude[],ROW()-ROW(HTML[])+1))</f>
        <v xml:space="preserve">  &lt;tr&gt;&lt;td&gt;15706-1700&lt;/td&gt;&lt;td&gt;Soil erosion control, water bar&lt;/td&gt;&lt;td&gt;Each&lt;/td&gt;&lt;td&gt;SOIL EROSION CONTROL, WATER BAR&lt;/td&gt;&lt;td&gt;EACH&lt;/td&gt;&lt;td&gt;0&lt;/td&gt;&lt;td&gt;3&lt;/td&gt;&lt;td&gt;N&lt;/td&gt;&lt;td&gt; &lt;/td&gt;&lt;td&gt;&lt;/td&gt;&lt;/tr&gt;</v>
      </c>
      <c r="B102" s="166"/>
      <c r="C102" s="166"/>
    </row>
    <row r="103" spans="1:3" x14ac:dyDescent="0.3">
      <c r="A103" s="89" t="str">
        <f>IF(ROW()-ROW(HTML[])+1&gt;ROWS(Prelude[]),IFERROR(INDEX(PayItems[HTML],ROW()-ROW(HTML[])+1-ROWS(Prelude[])),IF(ROW()-ROW(HTML[])=ROWS(Prelude[])+ROWS(PayItems[]),"&lt;/tbody&gt;&lt;/table&gt;","{End}")),INDEX(Prelude[],ROW()-ROW(HTML[])+1))</f>
        <v xml:space="preserve">  &lt;tr&gt;&lt;td&gt;15706-1800&lt;/td&gt;&lt;td&gt;Soil erosion control, temporary stone outlet structure&lt;/td&gt;&lt;td&gt;Each&lt;/td&gt;&lt;td&gt;SOIL EROSION CONTROL, TEMPORARY STONE OUTLET STRUCTURE&lt;/td&gt;&lt;td&gt;EACH&lt;/td&gt;&lt;td&gt;0&lt;/td&gt;&lt;td&gt;3&lt;/td&gt;&lt;td&gt;N&lt;/td&gt;&lt;td&gt; &lt;/td&gt;&lt;td&gt;&lt;/td&gt;&lt;/tr&gt;</v>
      </c>
      <c r="B103" s="166"/>
      <c r="C103" s="166"/>
    </row>
    <row r="104" spans="1:3" x14ac:dyDescent="0.3">
      <c r="A104" s="89" t="str">
        <f>IF(ROW()-ROW(HTML[])+1&gt;ROWS(Prelude[]),IFERROR(INDEX(PayItems[HTML],ROW()-ROW(HTML[])+1-ROWS(Prelude[])),IF(ROW()-ROW(HTML[])=ROWS(Prelude[])+ROWS(PayItems[]),"&lt;/tbody&gt;&lt;/table&gt;","{End}")),INDEX(Prelude[],ROW()-ROW(HTML[])+1))</f>
        <v xml:space="preserve">  &lt;tr&gt;&lt;td&gt;15706-1900&lt;/td&gt;&lt;td&gt;Soil erosion control, log dam&lt;/td&gt;&lt;td&gt;Each&lt;/td&gt;&lt;td&gt;SOIL EROSION CONTROL, LOG DAM&lt;/td&gt;&lt;td&gt;EACH&lt;/td&gt;&lt;td&gt;0&lt;/td&gt;&lt;td&gt;3&lt;/td&gt;&lt;td&gt;N&lt;/td&gt;&lt;td&gt; &lt;/td&gt;&lt;td&gt;&lt;/td&gt;&lt;/tr&gt;</v>
      </c>
      <c r="B104" s="166"/>
      <c r="C104" s="166"/>
    </row>
    <row r="105" spans="1:3" x14ac:dyDescent="0.3">
      <c r="A105" s="89" t="str">
        <f>IF(ROW()-ROW(HTML[])+1&gt;ROWS(Prelude[]),IFERROR(INDEX(PayItems[HTML],ROW()-ROW(HTML[])+1-ROWS(Prelude[])),IF(ROW()-ROW(HTML[])=ROWS(Prelude[])+ROWS(PayItems[]),"&lt;/tbody&gt;&lt;/table&gt;","{End}")),INDEX(Prelude[],ROW()-ROW(HTML[])+1))</f>
        <v xml:space="preserve">  &lt;tr&gt;&lt;td&gt;15706-2000&lt;/td&gt;&lt;td&gt;Soil erosion control, chitosan gel sock&lt;/td&gt;&lt;td&gt;Each&lt;/td&gt;&lt;td&gt;SOIL EROSION CONTROL, CHITOSAN GEL SOCK&lt;/td&gt;&lt;td&gt;EACH&lt;/td&gt;&lt;td&gt;0&lt;/td&gt;&lt;td&gt;3&lt;/td&gt;&lt;td&gt;N&lt;/td&gt;&lt;td&gt; &lt;/td&gt;&lt;td&gt;&lt;/td&gt;&lt;/tr&gt;</v>
      </c>
      <c r="B105" s="166"/>
      <c r="C105" s="166"/>
    </row>
    <row r="106" spans="1:3" x14ac:dyDescent="0.3">
      <c r="A106" s="89" t="str">
        <f>IF(ROW()-ROW(HTML[])+1&gt;ROWS(Prelude[]),IFERROR(INDEX(PayItems[HTML],ROW()-ROW(HTML[])+1-ROWS(Prelude[])),IF(ROW()-ROW(HTML[])=ROWS(Prelude[])+ROWS(PayItems[]),"&lt;/tbody&gt;&lt;/table&gt;","{End}")),INDEX(Prelude[],ROW()-ROW(HTML[])+1))</f>
        <v xml:space="preserve">  &lt;tr&gt;&lt;td&gt;15706-2100&lt;/td&gt;&lt;td&gt;Soil erosion control, filter berm&lt;/td&gt;&lt;td&gt;Each&lt;/td&gt;&lt;td&gt;SOIL EROSION CONTROL, FILTER BERM&lt;/td&gt;&lt;td&gt;EACH&lt;/td&gt;&lt;td&gt;0&lt;/td&gt;&lt;td&gt;3&lt;/td&gt;&lt;td&gt;N&lt;/td&gt;&lt;td&gt; &lt;/td&gt;&lt;td&gt;&lt;/td&gt;&lt;/tr&gt;</v>
      </c>
      <c r="B106" s="166"/>
      <c r="C106" s="166"/>
    </row>
    <row r="107" spans="1:3" x14ac:dyDescent="0.3">
      <c r="A107" s="89" t="str">
        <f>IF(ROW()-ROW(HTML[])+1&gt;ROWS(Prelude[]),IFERROR(INDEX(PayItems[HTML],ROW()-ROW(HTML[])+1-ROWS(Prelude[])),IF(ROW()-ROW(HTML[])=ROWS(Prelude[])+ROWS(PayItems[]),"&lt;/tbody&gt;&lt;/table&gt;","{End}")),INDEX(Prelude[],ROW()-ROW(HTML[])+1))</f>
        <v xml:space="preserve">  &lt;tr&gt;&lt;td&gt;15706-2200&lt;/td&gt;&lt;td&gt;Soil erosion control, filter bag&lt;/td&gt;&lt;td&gt;Each&lt;/td&gt;&lt;td&gt;SOIL EROSION CONTROL, FILTER BAG&lt;/td&gt;&lt;td&gt;EACH&lt;/td&gt;&lt;td&gt;0&lt;/td&gt;&lt;td&gt;3&lt;/td&gt;&lt;td&gt;N&lt;/td&gt;&lt;td&gt; &lt;/td&gt;&lt;td&gt;&lt;/td&gt;&lt;/tr&gt;</v>
      </c>
      <c r="B107" s="166"/>
      <c r="C107" s="166"/>
    </row>
    <row r="108" spans="1:3" x14ac:dyDescent="0.3">
      <c r="A108" s="89" t="str">
        <f>IF(ROW()-ROW(HTML[])+1&gt;ROWS(Prelude[]),IFERROR(INDEX(PayItems[HTML],ROW()-ROW(HTML[])+1-ROWS(Prelude[])),IF(ROW()-ROW(HTML[])=ROWS(Prelude[])+ROWS(PayItems[]),"&lt;/tbody&gt;&lt;/table&gt;","{End}")),INDEX(Prelude[],ROW()-ROW(HTML[])+1))</f>
        <v xml:space="preserve">  &lt;tr&gt;&lt;td&gt;15706-2300&lt;/td&gt;&lt;td&gt;Soil erosion control, on-site concrete washout structure&lt;/td&gt;&lt;td&gt;Each&lt;/td&gt;&lt;td&gt;SOIL EROSION CONTROL, ON-SITE CONCRETE WASHOUT STRUCTURE&lt;/td&gt;&lt;td&gt;EACH&lt;/td&gt;&lt;td&gt;0&lt;/td&gt;&lt;td&gt;3&lt;/td&gt;&lt;td&gt;N&lt;/td&gt;&lt;td&gt;9/9/2019&lt;/td&gt;&lt;td&gt;&lt;/td&gt;&lt;/tr&gt;</v>
      </c>
      <c r="B108" s="166"/>
      <c r="C108" s="166"/>
    </row>
    <row r="109" spans="1:3" x14ac:dyDescent="0.3">
      <c r="A109" s="89" t="str">
        <f>IF(ROW()-ROW(HTML[])+1&gt;ROWS(Prelude[]),IFERROR(INDEX(PayItems[HTML],ROW()-ROW(HTML[])+1-ROWS(Prelude[])),IF(ROW()-ROW(HTML[])=ROWS(Prelude[])+ROWS(PayItems[]),"&lt;/tbody&gt;&lt;/table&gt;","{End}")),INDEX(Prelude[],ROW()-ROW(HTML[])+1))</f>
        <v xml:space="preserve">  &lt;tr&gt;&lt;td&gt;15707-1000&lt;/td&gt;&lt;td&gt;Soil erosion control, temporary turf establishment&lt;/td&gt;&lt;td&gt;slry&lt;/td&gt;&lt;td&gt;SOIL EROSION CONTROL, TEMPORARY TURF ESTABLISHMENT&lt;/td&gt;&lt;td&gt;SLRY&lt;/td&gt;&lt;td&gt;0&lt;/td&gt;&lt;td&gt;3&lt;/td&gt;&lt;td&gt;N&lt;/td&gt;&lt;td&gt; &lt;/td&gt;&lt;td&gt;&lt;/td&gt;&lt;/tr&gt;</v>
      </c>
      <c r="B109" s="166"/>
      <c r="C109" s="166"/>
    </row>
    <row r="110" spans="1:3" x14ac:dyDescent="0.3">
      <c r="A110" s="89" t="str">
        <f>IF(ROW()-ROW(HTML[])+1&gt;ROWS(Prelude[]),IFERROR(INDEX(PayItems[HTML],ROW()-ROW(HTML[])+1-ROWS(Prelude[])),IF(ROW()-ROW(HTML[])=ROWS(Prelude[])+ROWS(PayItems[]),"&lt;/tbody&gt;&lt;/table&gt;","{End}")),INDEX(Prelude[],ROW()-ROW(HTML[])+1))</f>
        <v xml:space="preserve">  &lt;tr&gt;&lt;td&gt;15708-1000&lt;/td&gt;&lt;td&gt;Soil erosion control, supervisor&lt;/td&gt;&lt;td&gt;Day&lt;/td&gt;&lt;td&gt;SOIL EROSION CONTROL, SUPERVISOR&lt;/td&gt;&lt;td&gt;DAY&lt;/td&gt;&lt;td&gt;0&lt;/td&gt;&lt;td&gt;3&lt;/td&gt;&lt;td&gt;N&lt;/td&gt;&lt;td&gt; &lt;/td&gt;&lt;td&gt;&lt;/td&gt;&lt;/tr&gt;</v>
      </c>
      <c r="B110" s="166"/>
      <c r="C110" s="166"/>
    </row>
    <row r="111" spans="1:3" x14ac:dyDescent="0.3">
      <c r="A111" s="89" t="str">
        <f>IF(ROW()-ROW(HTML[])+1&gt;ROWS(Prelude[]),IFERROR(INDEX(PayItems[HTML],ROW()-ROW(HTML[])+1-ROWS(Prelude[])),IF(ROW()-ROW(HTML[])=ROWS(Prelude[])+ROWS(PayItems[]),"&lt;/tbody&gt;&lt;/table&gt;","{End}")),INDEX(Prelude[],ROW()-ROW(HTML[])+1))</f>
        <v xml:space="preserve">  &lt;tr&gt;&lt;td&gt;15709-0100&lt;/td&gt;&lt;td&gt;Soil erosion control, polyacrylamide powder&lt;/td&gt;&lt;td&gt;kg&lt;/td&gt;&lt;td&gt;SOIL EROSION CONTROL, POLYACRYLAMIDE POWDER&lt;/td&gt;&lt;td&gt;LB&lt;/td&gt;&lt;td&gt;0&lt;/td&gt;&lt;td&gt;3&lt;/td&gt;&lt;td&gt;N&lt;/td&gt;&lt;td&gt; &lt;/td&gt;&lt;td&gt;&lt;/td&gt;&lt;/tr&gt;</v>
      </c>
      <c r="B111" s="166"/>
      <c r="C111" s="166"/>
    </row>
    <row r="112" spans="1:3" x14ac:dyDescent="0.3">
      <c r="A112" s="89" t="str">
        <f>IF(ROW()-ROW(HTML[])+1&gt;ROWS(Prelude[]),IFERROR(INDEX(PayItems[HTML],ROW()-ROW(HTML[])+1-ROWS(Prelude[])),IF(ROW()-ROW(HTML[])=ROWS(Prelude[])+ROWS(PayItems[]),"&lt;/tbody&gt;&lt;/table&gt;","{End}")),INDEX(Prelude[],ROW()-ROW(HTML[])+1))</f>
        <v xml:space="preserve">  &lt;tr&gt;&lt;td&gt;15709-0200&lt;/td&gt;&lt;td&gt;Soil erosion control, polyacrylamide block&lt;/td&gt;&lt;td&gt;kg&lt;/td&gt;&lt;td&gt;SOIL EROSION CONTROL, POLYACRYLAMIDE BLOCK&lt;/td&gt;&lt;td&gt;LB&lt;/td&gt;&lt;td&gt;0&lt;/td&gt;&lt;td&gt;3&lt;/td&gt;&lt;td&gt;N&lt;/td&gt;&lt;td&gt; &lt;/td&gt;&lt;td&gt;&lt;/td&gt;&lt;/tr&gt;</v>
      </c>
      <c r="B112" s="166"/>
      <c r="C112" s="166"/>
    </row>
    <row r="113" spans="1:3" x14ac:dyDescent="0.3">
      <c r="A113" s="89" t="str">
        <f>IF(ROW()-ROW(HTML[])+1&gt;ROWS(Prelude[]),IFERROR(INDEX(PayItems[HTML],ROW()-ROW(HTML[])+1-ROWS(Prelude[])),IF(ROW()-ROW(HTML[])=ROWS(Prelude[])+ROWS(PayItems[]),"&lt;/tbody&gt;&lt;/table&gt;","{End}")),INDEX(Prelude[],ROW()-ROW(HTML[])+1))</f>
        <v xml:space="preserve">  &lt;tr&gt;&lt;td&gt;15710-0100&lt;/td&gt;&lt;td&gt;Soil erosion control, filter rock&lt;/td&gt;&lt;td&gt;m3&lt;/td&gt;&lt;td&gt;SOIL EROSION CONTROL, FILTER ROCK&lt;/td&gt;&lt;td&gt;CUYD&lt;/td&gt;&lt;td&gt;0&lt;/td&gt;&lt;td&gt;3&lt;/td&gt;&lt;td&gt;N&lt;/td&gt;&lt;td&gt;7/18/2016&lt;/td&gt;&lt;td&gt;&lt;/td&gt;&lt;/tr&gt;</v>
      </c>
      <c r="B113" s="166"/>
      <c r="C113" s="166"/>
    </row>
    <row r="114" spans="1:3" x14ac:dyDescent="0.3">
      <c r="A114" s="89" t="str">
        <f>IF(ROW()-ROW(HTML[])+1&gt;ROWS(Prelude[]),IFERROR(INDEX(PayItems[HTML],ROW()-ROW(HTML[])+1-ROWS(Prelude[])),IF(ROW()-ROW(HTML[])=ROWS(Prelude[])+ROWS(PayItems[]),"&lt;/tbody&gt;&lt;/table&gt;","{End}")),INDEX(Prelude[],ROW()-ROW(HTML[])+1))</f>
        <v xml:space="preserve">  &lt;tr&gt;&lt;td&gt;15720-0000&lt;/td&gt;&lt;td&gt;Storm water pollution prevention plan&lt;/td&gt;&lt;td&gt;LPSM&lt;/td&gt;&lt;td&gt;STORM WATER POLLUTION PREVENTION PLAN&lt;/td&gt;&lt;td&gt;LPSM&lt;/td&gt;&lt;td&gt;0&lt;/td&gt;&lt;td&gt;3&lt;/td&gt;&lt;td&gt;N&lt;/td&gt;&lt;td&gt; &lt;/td&gt;&lt;td&gt;&lt;/td&gt;&lt;/tr&gt;</v>
      </c>
      <c r="B114" s="166"/>
      <c r="C114" s="166"/>
    </row>
    <row r="115" spans="1:3" x14ac:dyDescent="0.3">
      <c r="A115" s="89" t="str">
        <f>IF(ROW()-ROW(HTML[])+1&gt;ROWS(Prelude[]),IFERROR(INDEX(PayItems[HTML],ROW()-ROW(HTML[])+1-ROWS(Prelude[])),IF(ROW()-ROW(HTML[])=ROWS(Prelude[])+ROWS(PayItems[]),"&lt;/tbody&gt;&lt;/table&gt;","{End}")),INDEX(Prelude[],ROW()-ROW(HTML[])+1))</f>
        <v xml:space="preserve">  &lt;tr&gt;&lt;td&gt;15801-0000&lt;/td&gt;&lt;td&gt;Watering for dust control&lt;/td&gt;&lt;td&gt;m3&lt;/td&gt;&lt;td&gt;WATERING FOR DUST CONTROL&lt;/td&gt;&lt;td&gt;MGAL&lt;/td&gt;&lt;td&gt;0&lt;/td&gt;&lt;td&gt;3&lt;/td&gt;&lt;td&gt;N&lt;/td&gt;&lt;td&gt; &lt;/td&gt;&lt;td&gt;&lt;/td&gt;&lt;/tr&gt;</v>
      </c>
      <c r="B115" s="166"/>
      <c r="C115" s="166"/>
    </row>
    <row r="116" spans="1:3" x14ac:dyDescent="0.3">
      <c r="A116" s="89" t="str">
        <f>IF(ROW()-ROW(HTML[])+1&gt;ROWS(Prelude[]),IFERROR(INDEX(PayItems[HTML],ROW()-ROW(HTML[])+1-ROWS(Prelude[])),IF(ROW()-ROW(HTML[])=ROWS(Prelude[])+ROWS(PayItems[]),"&lt;/tbody&gt;&lt;/table&gt;","{End}")),INDEX(Prelude[],ROW()-ROW(HTML[])+1))</f>
        <v xml:space="preserve">  &lt;tr&gt;&lt;td&gt;15802-0000&lt;/td&gt;&lt;td&gt;Watering for dust control&lt;/td&gt;&lt;td&gt;LPSM&lt;/td&gt;&lt;td&gt;WATERING FOR DUST CONTROL&lt;/td&gt;&lt;td&gt;LPSM&lt;/td&gt;&lt;td&gt;0&lt;/td&gt;&lt;td&gt;3&lt;/td&gt;&lt;td&gt;N&lt;/td&gt;&lt;td&gt; &lt;/td&gt;&lt;td&gt;&lt;/td&gt;&lt;/tr&gt;</v>
      </c>
      <c r="B116" s="166"/>
      <c r="C116" s="166"/>
    </row>
    <row r="117" spans="1:3" x14ac:dyDescent="0.3">
      <c r="A117" s="89" t="str">
        <f>IF(ROW()-ROW(HTML[])+1&gt;ROWS(Prelude[]),IFERROR(INDEX(PayItems[HTML],ROW()-ROW(HTML[])+1-ROWS(Prelude[])),IF(ROW()-ROW(HTML[])=ROWS(Prelude[])+ROWS(PayItems[]),"&lt;/tbody&gt;&lt;/table&gt;","{End}")),INDEX(Prelude[],ROW()-ROW(HTML[])+1))</f>
        <v xml:space="preserve">  &lt;tr&gt;&lt;td&gt;20101-0000&lt;/td&gt;&lt;td&gt;Clearing and grubbing&lt;/td&gt;&lt;td&gt;ha&lt;/td&gt;&lt;td&gt;CLEARING AND GRUBBING&lt;/td&gt;&lt;td&gt;ACRE&lt;/td&gt;&lt;td&gt;1&lt;/td&gt;&lt;td&gt;3&lt;/td&gt;&lt;td&gt;N&lt;/td&gt;&lt;td&gt; &lt;/td&gt;&lt;td&gt;&lt;/td&gt;&lt;/tr&gt;</v>
      </c>
      <c r="B117" s="166"/>
      <c r="C117" s="166"/>
    </row>
    <row r="118" spans="1:3" x14ac:dyDescent="0.3">
      <c r="A118" s="89" t="str">
        <f>IF(ROW()-ROW(HTML[])+1&gt;ROWS(Prelude[]),IFERROR(INDEX(PayItems[HTML],ROW()-ROW(HTML[])+1-ROWS(Prelude[])),IF(ROW()-ROW(HTML[])=ROWS(Prelude[])+ROWS(PayItems[]),"&lt;/tbody&gt;&lt;/table&gt;","{End}")),INDEX(Prelude[],ROW()-ROW(HTML[])+1))</f>
        <v xml:space="preserve">  &lt;tr&gt;&lt;td&gt;20102-0000&lt;/td&gt;&lt;td&gt;Clearing and grubbing&lt;/td&gt;&lt;td&gt;LPSM&lt;/td&gt;&lt;td&gt;CLEARING AND GRUBBING&lt;/td&gt;&lt;td&gt;LPSM&lt;/td&gt;&lt;td&gt;0&lt;/td&gt;&lt;td&gt;3&lt;/td&gt;&lt;td&gt;N&lt;/td&gt;&lt;td&gt; &lt;/td&gt;&lt;td&gt;&lt;/td&gt;&lt;/tr&gt;</v>
      </c>
      <c r="B118" s="166"/>
      <c r="C118" s="166"/>
    </row>
    <row r="119" spans="1:3" x14ac:dyDescent="0.3">
      <c r="A119" s="89" t="str">
        <f>IF(ROW()-ROW(HTML[])+1&gt;ROWS(Prelude[]),IFERROR(INDEX(PayItems[HTML],ROW()-ROW(HTML[])+1-ROWS(Prelude[])),IF(ROW()-ROW(HTML[])=ROWS(Prelude[])+ROWS(PayItems[]),"&lt;/tbody&gt;&lt;/table&gt;","{End}")),INDEX(Prelude[],ROW()-ROW(HTML[])+1))</f>
        <v xml:space="preserve">  &lt;tr&gt;&lt;td&gt;20103-0000&lt;/td&gt;&lt;td&gt;Clearing and grubbing&lt;/td&gt;&lt;td&gt;m2&lt;/td&gt;&lt;td&gt;CLEARING AND GRUBBING&lt;/td&gt;&lt;td&gt;SQYD&lt;/td&gt;&lt;td&gt;0&lt;/td&gt;&lt;td&gt;3&lt;/td&gt;&lt;td&gt;N&lt;/td&gt;&lt;td&gt; &lt;/td&gt;&lt;td&gt;&lt;/td&gt;&lt;/tr&gt;</v>
      </c>
      <c r="B119" s="166"/>
      <c r="C119" s="166"/>
    </row>
    <row r="120" spans="1:3" x14ac:dyDescent="0.3">
      <c r="A120" s="89" t="str">
        <f>IF(ROW()-ROW(HTML[])+1&gt;ROWS(Prelude[]),IFERROR(INDEX(PayItems[HTML],ROW()-ROW(HTML[])+1-ROWS(Prelude[])),IF(ROW()-ROW(HTML[])=ROWS(Prelude[])+ROWS(PayItems[]),"&lt;/tbody&gt;&lt;/table&gt;","{End}")),INDEX(Prelude[],ROW()-ROW(HTML[])+1))</f>
        <v xml:space="preserve">  &lt;tr&gt;&lt;td&gt;20104-0000&lt;/td&gt;&lt;td&gt;Clearing&lt;/td&gt;&lt;td&gt;ha&lt;/td&gt;&lt;td&gt;CLEARING&lt;/td&gt;&lt;td&gt;ACRE&lt;/td&gt;&lt;td&gt;1&lt;/td&gt;&lt;td&gt;3&lt;/td&gt;&lt;td&gt;N&lt;/td&gt;&lt;td&gt; &lt;/td&gt;&lt;td&gt;&lt;/td&gt;&lt;/tr&gt;</v>
      </c>
      <c r="B120" s="166"/>
      <c r="C120" s="166"/>
    </row>
    <row r="121" spans="1:3" x14ac:dyDescent="0.3">
      <c r="A121" s="89" t="str">
        <f>IF(ROW()-ROW(HTML[])+1&gt;ROWS(Prelude[]),IFERROR(INDEX(PayItems[HTML],ROW()-ROW(HTML[])+1-ROWS(Prelude[])),IF(ROW()-ROW(HTML[])=ROWS(Prelude[])+ROWS(PayItems[]),"&lt;/tbody&gt;&lt;/table&gt;","{End}")),INDEX(Prelude[],ROW()-ROW(HTML[])+1))</f>
        <v xml:space="preserve">  &lt;tr&gt;&lt;td&gt;20120-1000&lt;/td&gt;&lt;td&gt;Removal, individual tree&lt;/td&gt;&lt;td&gt;Each&lt;/td&gt;&lt;td&gt;REMOVAL, INDIVIDUAL TREE&lt;/td&gt;&lt;td&gt;EACH&lt;/td&gt;&lt;td&gt;0&lt;/td&gt;&lt;td&gt;3&lt;/td&gt;&lt;td&gt;N&lt;/td&gt;&lt;td&gt;5/8/2017&lt;/td&gt;&lt;td&gt;ONLY for unique situations; normally part of Clearing &amp; Grubbing&lt;/td&gt;&lt;/tr&gt;</v>
      </c>
      <c r="B121" s="166"/>
      <c r="C121" s="166"/>
    </row>
    <row r="122" spans="1:3" x14ac:dyDescent="0.3">
      <c r="A122" s="89" t="str">
        <f>IF(ROW()-ROW(HTML[])+1&gt;ROWS(Prelude[]),IFERROR(INDEX(PayItems[HTML],ROW()-ROW(HTML[])+1-ROWS(Prelude[])),IF(ROW()-ROW(HTML[])=ROWS(Prelude[])+ROWS(PayItems[]),"&lt;/tbody&gt;&lt;/table&gt;","{End}")),INDEX(Prelude[],ROW()-ROW(HTML[])+1))</f>
        <v xml:space="preserve">  &lt;tr&gt;&lt;td&gt;20120-2000&lt;/td&gt;&lt;td&gt;Removal, individual stump&lt;/td&gt;&lt;td&gt;Each&lt;/td&gt;&lt;td&gt;REMOVAL, INDIVIDUAL STUMP&lt;/td&gt;&lt;td&gt;EACH&lt;/td&gt;&lt;td&gt;0&lt;/td&gt;&lt;td&gt;3&lt;/td&gt;&lt;td&gt;N&lt;/td&gt;&lt;td&gt;5/8/2017&lt;/td&gt;&lt;td&gt;ONLY for unique situations; normally part of Clearing &amp; Grubbing&lt;/td&gt;&lt;/tr&gt;</v>
      </c>
      <c r="B122" s="166"/>
      <c r="C122" s="166"/>
    </row>
    <row r="123" spans="1:3" x14ac:dyDescent="0.3">
      <c r="A123" s="89" t="str">
        <f>IF(ROW()-ROW(HTML[])+1&gt;ROWS(Prelude[]),IFERROR(INDEX(PayItems[HTML],ROW()-ROW(HTML[])+1-ROWS(Prelude[])),IF(ROW()-ROW(HTML[])=ROWS(Prelude[])+ROWS(PayItems[]),"&lt;/tbody&gt;&lt;/table&gt;","{End}")),INDEX(Prelude[],ROW()-ROW(HTML[])+1))</f>
        <v xml:space="preserve">  &lt;tr&gt;&lt;td&gt;20201-0000&lt;/td&gt;&lt;td&gt;Selective clearing&lt;/td&gt;&lt;td&gt;ha&lt;/td&gt;&lt;td&gt;SELECTIVE CLEARING&lt;/td&gt;&lt;td&gt;ACRE&lt;/td&gt;&lt;td&gt;1&lt;/td&gt;&lt;td&gt;3&lt;/td&gt;&lt;td&gt;N&lt;/td&gt;&lt;td&gt; &lt;/td&gt;&lt;td&gt;&lt;/td&gt;&lt;/tr&gt;</v>
      </c>
      <c r="B123" s="166"/>
      <c r="C123" s="166"/>
    </row>
    <row r="124" spans="1:3" x14ac:dyDescent="0.3">
      <c r="A124" s="89" t="str">
        <f>IF(ROW()-ROW(HTML[])+1&gt;ROWS(Prelude[]),IFERROR(INDEX(PayItems[HTML],ROW()-ROW(HTML[])+1-ROWS(Prelude[])),IF(ROW()-ROW(HTML[])=ROWS(Prelude[])+ROWS(PayItems[]),"&lt;/tbody&gt;&lt;/table&gt;","{End}")),INDEX(Prelude[],ROW()-ROW(HTML[])+1))</f>
        <v xml:space="preserve">  &lt;tr&gt;&lt;td&gt;20202-0000&lt;/td&gt;&lt;td&gt;Selective clearing&lt;/td&gt;&lt;td&gt;m2&lt;/td&gt;&lt;td&gt;SELECTIVE CLEARING&lt;/td&gt;&lt;td&gt;SQYD&lt;/td&gt;&lt;td&gt;0&lt;/td&gt;&lt;td&gt;3&lt;/td&gt;&lt;td&gt;N&lt;/td&gt;&lt;td&gt; &lt;/td&gt;&lt;td&gt;&lt;/td&gt;&lt;/tr&gt;</v>
      </c>
      <c r="B124" s="166"/>
      <c r="C124" s="166"/>
    </row>
    <row r="125" spans="1:3" x14ac:dyDescent="0.3">
      <c r="A125" s="89" t="str">
        <f>IF(ROW()-ROW(HTML[])+1&gt;ROWS(Prelude[]),IFERROR(INDEX(PayItems[HTML],ROW()-ROW(HTML[])+1-ROWS(Prelude[])),IF(ROW()-ROW(HTML[])=ROWS(Prelude[])+ROWS(PayItems[]),"&lt;/tbody&gt;&lt;/table&gt;","{End}")),INDEX(Prelude[],ROW()-ROW(HTML[])+1))</f>
        <v xml:space="preserve">  &lt;tr&gt;&lt;td&gt;20203-0000&lt;/td&gt;&lt;td&gt;Selective clearing&lt;/td&gt;&lt;td&gt;km&lt;/td&gt;&lt;td&gt;SELECTIVE CLEARING&lt;/td&gt;&lt;td&gt;MILE&lt;/td&gt;&lt;td&gt;3&lt;/td&gt;&lt;td&gt;3&lt;/td&gt;&lt;td&gt;N&lt;/td&gt;&lt;td&gt;4/6/2020&lt;/td&gt;&lt;td&gt;&lt;/td&gt;&lt;/tr&gt;</v>
      </c>
      <c r="B125" s="166"/>
      <c r="C125" s="166"/>
    </row>
    <row r="126" spans="1:3" x14ac:dyDescent="0.3">
      <c r="A126" s="89" t="str">
        <f>IF(ROW()-ROW(HTML[])+1&gt;ROWS(Prelude[]),IFERROR(INDEX(PayItems[HTML],ROW()-ROW(HTML[])+1-ROWS(Prelude[])),IF(ROW()-ROW(HTML[])=ROWS(Prelude[])+ROWS(PayItems[]),"&lt;/tbody&gt;&lt;/table&gt;","{End}")),INDEX(Prelude[],ROW()-ROW(HTML[])+1))</f>
        <v xml:space="preserve">  &lt;tr&gt;&lt;td&gt;20205-0000&lt;/td&gt;&lt;td&gt;Selective clearing and grubbing&lt;/td&gt;&lt;td&gt;ha&lt;/td&gt;&lt;td&gt;SELECTIVE CLEARING AND GRUBBING&lt;/td&gt;&lt;td&gt;ACRE&lt;/td&gt;&lt;td&gt;1&lt;/td&gt;&lt;td&gt;3&lt;/td&gt;&lt;td&gt;N&lt;/td&gt;&lt;td&gt; &lt;/td&gt;&lt;td&gt;&lt;/td&gt;&lt;/tr&gt;</v>
      </c>
      <c r="B126" s="166"/>
      <c r="C126" s="166"/>
    </row>
    <row r="127" spans="1:3" x14ac:dyDescent="0.3">
      <c r="A127" s="89" t="str">
        <f>IF(ROW()-ROW(HTML[])+1&gt;ROWS(Prelude[]),IFERROR(INDEX(PayItems[HTML],ROW()-ROW(HTML[])+1-ROWS(Prelude[])),IF(ROW()-ROW(HTML[])=ROWS(Prelude[])+ROWS(PayItems[]),"&lt;/tbody&gt;&lt;/table&gt;","{End}")),INDEX(Prelude[],ROW()-ROW(HTML[])+1))</f>
        <v xml:space="preserve">  &lt;tr&gt;&lt;td&gt;20206-0000&lt;/td&gt;&lt;td&gt;Selective clearing and grubbing&lt;/td&gt;&lt;td&gt;m2&lt;/td&gt;&lt;td&gt;SELECTIVE CLEARING AND GRUBBING&lt;/td&gt;&lt;td&gt;SQYD&lt;/td&gt;&lt;td&gt;0&lt;/td&gt;&lt;td&gt;3&lt;/td&gt;&lt;td&gt;N&lt;/td&gt;&lt;td&gt; &lt;/td&gt;&lt;td&gt;&lt;/td&gt;&lt;/tr&gt;</v>
      </c>
      <c r="B127" s="166"/>
      <c r="C127" s="166"/>
    </row>
    <row r="128" spans="1:3" x14ac:dyDescent="0.3">
      <c r="A128" s="89" t="str">
        <f>IF(ROW()-ROW(HTML[])+1&gt;ROWS(Prelude[]),IFERROR(INDEX(PayItems[HTML],ROW()-ROW(HTML[])+1-ROWS(Prelude[])),IF(ROW()-ROW(HTML[])=ROWS(Prelude[])+ROWS(PayItems[]),"&lt;/tbody&gt;&lt;/table&gt;","{End}")),INDEX(Prelude[],ROW()-ROW(HTML[])+1))</f>
        <v xml:space="preserve">  &lt;tr&gt;&lt;td&gt;20207-0000&lt;/td&gt;&lt;td&gt;Selective clearing and grubbing&lt;/td&gt;&lt;td&gt;km&lt;/td&gt;&lt;td&gt;SELECTIVE CLEARING AND GRUBBING&lt;/td&gt;&lt;td&gt;MILE&lt;/td&gt;&lt;td&gt;3&lt;/td&gt;&lt;td&gt;3&lt;/td&gt;&lt;td&gt;N&lt;/td&gt;&lt;td&gt;4/6/2020&lt;/td&gt;&lt;td&gt;&lt;/td&gt;&lt;/tr&gt;</v>
      </c>
      <c r="B128" s="166"/>
      <c r="C128" s="166"/>
    </row>
    <row r="129" spans="1:3" x14ac:dyDescent="0.3">
      <c r="A129" s="89" t="str">
        <f>IF(ROW()-ROW(HTML[])+1&gt;ROWS(Prelude[]),IFERROR(INDEX(PayItems[HTML],ROW()-ROW(HTML[])+1-ROWS(Prelude[])),IF(ROW()-ROW(HTML[])=ROWS(Prelude[])+ROWS(PayItems[]),"&lt;/tbody&gt;&lt;/table&gt;","{End}")),INDEX(Prelude[],ROW()-ROW(HTML[])+1))</f>
        <v xml:space="preserve">  &lt;tr&gt;&lt;td&gt;20210-0000&lt;/td&gt;&lt;td&gt;Special clearing and grubbing&lt;/td&gt;&lt;td&gt;ha&lt;/td&gt;&lt;td&gt;SPECIAL CLEARING AND GRUBBING&lt;/td&gt;&lt;td&gt;ACRE&lt;/td&gt;&lt;td&gt;1&lt;/td&gt;&lt;td&gt;3&lt;/td&gt;&lt;td&gt;N&lt;/td&gt;&lt;td&gt; &lt;/td&gt;&lt;td&gt;&lt;/td&gt;&lt;/tr&gt;</v>
      </c>
      <c r="B129" s="166"/>
      <c r="C129" s="166"/>
    </row>
    <row r="130" spans="1:3" x14ac:dyDescent="0.3">
      <c r="A130" s="89" t="str">
        <f>IF(ROW()-ROW(HTML[])+1&gt;ROWS(Prelude[]),IFERROR(INDEX(PayItems[HTML],ROW()-ROW(HTML[])+1-ROWS(Prelude[])),IF(ROW()-ROW(HTML[])=ROWS(Prelude[])+ROWS(PayItems[]),"&lt;/tbody&gt;&lt;/table&gt;","{End}")),INDEX(Prelude[],ROW()-ROW(HTML[])+1))</f>
        <v xml:space="preserve">  &lt;tr&gt;&lt;td&gt;20211-0000&lt;/td&gt;&lt;td&gt;Special clearing and grubbing&lt;/td&gt;&lt;td&gt;m2&lt;/td&gt;&lt;td&gt;SPECIAL CLEARING AND GRUBBING&lt;/td&gt;&lt;td&gt;SQYD&lt;/td&gt;&lt;td&gt;0&lt;/td&gt;&lt;td&gt;3&lt;/td&gt;&lt;td&gt;N&lt;/td&gt;&lt;td&gt; &lt;/td&gt;&lt;td&gt;&lt;/td&gt;&lt;/tr&gt;</v>
      </c>
      <c r="B130" s="166"/>
      <c r="C130" s="166"/>
    </row>
    <row r="131" spans="1:3" x14ac:dyDescent="0.3">
      <c r="A131" s="89" t="str">
        <f>IF(ROW()-ROW(HTML[])+1&gt;ROWS(Prelude[]),IFERROR(INDEX(PayItems[HTML],ROW()-ROW(HTML[])+1-ROWS(Prelude[])),IF(ROW()-ROW(HTML[])=ROWS(Prelude[])+ROWS(PayItems[]),"&lt;/tbody&gt;&lt;/table&gt;","{End}")),INDEX(Prelude[],ROW()-ROW(HTML[])+1))</f>
        <v xml:space="preserve">  &lt;tr&gt;&lt;td&gt;20212-0000&lt;/td&gt;&lt;td&gt;Special clearing&lt;/td&gt;&lt;td&gt;m2&lt;/td&gt;&lt;td&gt;SPECIAL CLEARING&lt;/td&gt;&lt;td&gt;SQYD&lt;/td&gt;&lt;td&gt;0&lt;/td&gt;&lt;td&gt;3&lt;/td&gt;&lt;td&gt;N&lt;/td&gt;&lt;td&gt; &lt;/td&gt;&lt;td&gt;&lt;/td&gt;&lt;/tr&gt;</v>
      </c>
      <c r="B131" s="166"/>
      <c r="C131" s="166"/>
    </row>
    <row r="132" spans="1:3" x14ac:dyDescent="0.3">
      <c r="A132" s="89" t="str">
        <f>IF(ROW()-ROW(HTML[])+1&gt;ROWS(Prelude[]),IFERROR(INDEX(PayItems[HTML],ROW()-ROW(HTML[])+1-ROWS(Prelude[])),IF(ROW()-ROW(HTML[])=ROWS(Prelude[])+ROWS(PayItems[]),"&lt;/tbody&gt;&lt;/table&gt;","{End}")),INDEX(Prelude[],ROW()-ROW(HTML[])+1))</f>
        <v xml:space="preserve">  &lt;tr&gt;&lt;td&gt;20213-0000&lt;/td&gt;&lt;td&gt;Roadside cleanup&lt;/td&gt;&lt;td&gt;km&lt;/td&gt;&lt;td&gt;ROADSIDE CLEANUP&lt;/td&gt;&lt;td&gt;MILE&lt;/td&gt;&lt;td&gt;3&lt;/td&gt;&lt;td&gt;3&lt;/td&gt;&lt;td&gt;N&lt;/td&gt;&lt;td&gt;1/10/2022&lt;/td&gt;&lt;td&gt;&lt;/td&gt;&lt;/tr&gt;</v>
      </c>
      <c r="B132" s="166"/>
      <c r="C132" s="166"/>
    </row>
    <row r="133" spans="1:3" x14ac:dyDescent="0.3">
      <c r="A133" s="89" t="str">
        <f>IF(ROW()-ROW(HTML[])+1&gt;ROWS(Prelude[]),IFERROR(INDEX(PayItems[HTML],ROW()-ROW(HTML[])+1-ROWS(Prelude[])),IF(ROW()-ROW(HTML[])=ROWS(Prelude[])+ROWS(PayItems[]),"&lt;/tbody&gt;&lt;/table&gt;","{End}")),INDEX(Prelude[],ROW()-ROW(HTML[])+1))</f>
        <v xml:space="preserve">  &lt;tr&gt;&lt;td&gt;20214-0000&lt;/td&gt;&lt;td&gt;Roadside cleanup&lt;/td&gt;&lt;td&gt;LPSM&lt;/td&gt;&lt;td&gt;ROADSIDE CLEANUP&lt;/td&gt;&lt;td&gt;LPSM&lt;/td&gt;&lt;td&gt;0&lt;/td&gt;&lt;td&gt;3&lt;/td&gt;&lt;td&gt;N&lt;/td&gt;&lt;td&gt; &lt;/td&gt;&lt;td&gt;&lt;/td&gt;&lt;/tr&gt;</v>
      </c>
      <c r="B133" s="166"/>
      <c r="C133" s="166"/>
    </row>
    <row r="134" spans="1:3" x14ac:dyDescent="0.3">
      <c r="A134" s="89" t="str">
        <f>IF(ROW()-ROW(HTML[])+1&gt;ROWS(Prelude[]),IFERROR(INDEX(PayItems[HTML],ROW()-ROW(HTML[])+1-ROWS(Prelude[])),IF(ROW()-ROW(HTML[])=ROWS(Prelude[])+ROWS(PayItems[]),"&lt;/tbody&gt;&lt;/table&gt;","{End}")),INDEX(Prelude[],ROW()-ROW(HTML[])+1))</f>
        <v xml:space="preserve">  &lt;tr&gt;&lt;td&gt;20215-0000&lt;/td&gt;&lt;td&gt;Roadside cleanup&lt;/td&gt;&lt;td&gt;ha&lt;/td&gt;&lt;td&gt;ROADSIDE CLEANUP&lt;/td&gt;&lt;td&gt;ACRE&lt;/td&gt;&lt;td&gt;1&lt;/td&gt;&lt;td&gt;3&lt;/td&gt;&lt;td&gt;N&lt;/td&gt;&lt;td&gt; &lt;/td&gt;&lt;td&gt;&lt;/td&gt;&lt;/tr&gt;</v>
      </c>
      <c r="B134" s="166"/>
      <c r="C134" s="166"/>
    </row>
    <row r="135" spans="1:3" x14ac:dyDescent="0.3">
      <c r="A135" s="89" t="str">
        <f>IF(ROW()-ROW(HTML[])+1&gt;ROWS(Prelude[]),IFERROR(INDEX(PayItems[HTML],ROW()-ROW(HTML[])+1-ROWS(Prelude[])),IF(ROW()-ROW(HTML[])=ROWS(Prelude[])+ROWS(PayItems[]),"&lt;/tbody&gt;&lt;/table&gt;","{End}")),INDEX(Prelude[],ROW()-ROW(HTML[])+1))</f>
        <v xml:space="preserve">  &lt;tr&gt;&lt;td&gt;20216-0000&lt;/td&gt;&lt;td&gt;Tree pruning&lt;/td&gt;&lt;td&gt;Each&lt;/td&gt;&lt;td&gt;TREE PRUNING&lt;/td&gt;&lt;td&gt;EACH&lt;/td&gt;&lt;td&gt;0&lt;/td&gt;&lt;td&gt;3&lt;/td&gt;&lt;td&gt;N&lt;/td&gt;&lt;td&gt; &lt;/td&gt;&lt;td&gt;&lt;/td&gt;&lt;/tr&gt;</v>
      </c>
      <c r="B135" s="166"/>
      <c r="C135" s="166"/>
    </row>
    <row r="136" spans="1:3" x14ac:dyDescent="0.3">
      <c r="A136" s="89" t="str">
        <f>IF(ROW()-ROW(HTML[])+1&gt;ROWS(Prelude[]),IFERROR(INDEX(PayItems[HTML],ROW()-ROW(HTML[])+1-ROWS(Prelude[])),IF(ROW()-ROW(HTML[])=ROWS(Prelude[])+ROWS(PayItems[]),"&lt;/tbody&gt;&lt;/table&gt;","{End}")),INDEX(Prelude[],ROW()-ROW(HTML[])+1))</f>
        <v xml:space="preserve">  &lt;tr&gt;&lt;td&gt;20217-0000&lt;/td&gt;&lt;td&gt;Tree root pruning&lt;/td&gt;&lt;td&gt;m&lt;/td&gt;&lt;td&gt;TREE ROOT PRUNING&lt;/td&gt;&lt;td&gt;LNFT&lt;/td&gt;&lt;td&gt;0&lt;/td&gt;&lt;td&gt;3&lt;/td&gt;&lt;td&gt;N&lt;/td&gt;&lt;td&gt; &lt;/td&gt;&lt;td&gt;&lt;/td&gt;&lt;/tr&gt;</v>
      </c>
      <c r="B136" s="166"/>
      <c r="C136" s="166"/>
    </row>
    <row r="137" spans="1:3" x14ac:dyDescent="0.3">
      <c r="A137" s="89" t="str">
        <f>IF(ROW()-ROW(HTML[])+1&gt;ROWS(Prelude[]),IFERROR(INDEX(PayItems[HTML],ROW()-ROW(HTML[])+1-ROWS(Prelude[])),IF(ROW()-ROW(HTML[])=ROWS(Prelude[])+ROWS(PayItems[]),"&lt;/tbody&gt;&lt;/table&gt;","{End}")),INDEX(Prelude[],ROW()-ROW(HTML[])+1))</f>
        <v xml:space="preserve">  &lt;tr&gt;&lt;td&gt;20220-1000&lt;/td&gt;&lt;td&gt;Removal, individual tree&lt;/td&gt;&lt;td&gt;Each&lt;/td&gt;&lt;td&gt;REMOVAL, INDIVIDUAL TREE&lt;/td&gt;&lt;td&gt;EACH&lt;/td&gt;&lt;td&gt;0&lt;/td&gt;&lt;td&gt;3&lt;/td&gt;&lt;td&gt;N&lt;/td&gt;&lt;td&gt; &lt;/td&gt;&lt;td&gt;&lt;/td&gt;&lt;/tr&gt;</v>
      </c>
      <c r="B137" s="166"/>
      <c r="C137" s="166"/>
    </row>
    <row r="138" spans="1:3" x14ac:dyDescent="0.3">
      <c r="A138" s="89" t="str">
        <f>IF(ROW()-ROW(HTML[])+1&gt;ROWS(Prelude[]),IFERROR(INDEX(PayItems[HTML],ROW()-ROW(HTML[])+1-ROWS(Prelude[])),IF(ROW()-ROW(HTML[])=ROWS(Prelude[])+ROWS(PayItems[]),"&lt;/tbody&gt;&lt;/table&gt;","{End}")),INDEX(Prelude[],ROW()-ROW(HTML[])+1))</f>
        <v xml:space="preserve">  &lt;tr&gt;&lt;td&gt;20220-2000&lt;/td&gt;&lt;td&gt;Removal, individual stump&lt;/td&gt;&lt;td&gt;Each&lt;/td&gt;&lt;td&gt;REMOVAL, INDIVIDUAL STUMP&lt;/td&gt;&lt;td&gt;EACH&lt;/td&gt;&lt;td&gt;0&lt;/td&gt;&lt;td&gt;3&lt;/td&gt;&lt;td&gt;N&lt;/td&gt;&lt;td&gt; &lt;/td&gt;&lt;td&gt;&lt;/td&gt;&lt;/tr&gt;</v>
      </c>
      <c r="B138" s="166"/>
      <c r="C138" s="166"/>
    </row>
    <row r="139" spans="1:3" x14ac:dyDescent="0.3">
      <c r="A139" s="89" t="str">
        <f>IF(ROW()-ROW(HTML[])+1&gt;ROWS(Prelude[]),IFERROR(INDEX(PayItems[HTML],ROW()-ROW(HTML[])+1-ROWS(Prelude[])),IF(ROW()-ROW(HTML[])=ROWS(Prelude[])+ROWS(PayItems[]),"&lt;/tbody&gt;&lt;/table&gt;","{End}")),INDEX(Prelude[],ROW()-ROW(HTML[])+1))</f>
        <v xml:space="preserve">  &lt;tr&gt;&lt;td&gt;20221-1000&lt;/td&gt;&lt;td&gt;Removal, individual trees&lt;/td&gt;&lt;td&gt;m2&lt;/td&gt;&lt;td&gt;REMOVAL, INDIVIDUAL TREES&lt;/td&gt;&lt;td&gt;SQFT&lt;/td&gt;&lt;td&gt;0&lt;/td&gt;&lt;td&gt;3&lt;/td&gt;&lt;td&gt;N&lt;/td&gt;&lt;td&gt; &lt;/td&gt;&lt;td&gt;&lt;/td&gt;&lt;/tr&gt;</v>
      </c>
      <c r="B139" s="166"/>
      <c r="C139" s="166"/>
    </row>
    <row r="140" spans="1:3" x14ac:dyDescent="0.3">
      <c r="A140" s="89" t="str">
        <f>IF(ROW()-ROW(HTML[])+1&gt;ROWS(Prelude[]),IFERROR(INDEX(PayItems[HTML],ROW()-ROW(HTML[])+1-ROWS(Prelude[])),IF(ROW()-ROW(HTML[])=ROWS(Prelude[])+ROWS(PayItems[]),"&lt;/tbody&gt;&lt;/table&gt;","{End}")),INDEX(Prelude[],ROW()-ROW(HTML[])+1))</f>
        <v xml:space="preserve">  &lt;tr&gt;&lt;td&gt;20301-0080&lt;/td&gt;&lt;td&gt;Removal of bench&lt;/td&gt;&lt;td&gt;Each&lt;/td&gt;&lt;td&gt;REMOVAL OF BENCH&lt;/td&gt;&lt;td&gt;EACH&lt;/td&gt;&lt;td&gt;0&lt;/td&gt;&lt;td&gt;3&lt;/td&gt;&lt;td&gt;N&lt;/td&gt;&lt;td&gt; &lt;/td&gt;&lt;td&gt;&lt;/td&gt;&lt;/tr&gt;</v>
      </c>
      <c r="B140" s="166"/>
      <c r="C140" s="166"/>
    </row>
    <row r="141" spans="1:3" x14ac:dyDescent="0.3">
      <c r="A141" s="89" t="str">
        <f>IF(ROW()-ROW(HTML[])+1&gt;ROWS(Prelude[]),IFERROR(INDEX(PayItems[HTML],ROW()-ROW(HTML[])+1-ROWS(Prelude[])),IF(ROW()-ROW(HTML[])=ROWS(Prelude[])+ROWS(PayItems[]),"&lt;/tbody&gt;&lt;/table&gt;","{End}")),INDEX(Prelude[],ROW()-ROW(HTML[])+1))</f>
        <v xml:space="preserve">  &lt;tr&gt;&lt;td&gt;20301-0100&lt;/td&gt;&lt;td&gt;Removal of bollard&lt;/td&gt;&lt;td&gt;Each&lt;/td&gt;&lt;td&gt;REMOVAL OF BOLLARD&lt;/td&gt;&lt;td&gt;EACH&lt;/td&gt;&lt;td&gt;0&lt;/td&gt;&lt;td&gt;3&lt;/td&gt;&lt;td&gt;N&lt;/td&gt;&lt;td&gt; &lt;/td&gt;&lt;td&gt;&lt;/td&gt;&lt;/tr&gt;</v>
      </c>
      <c r="B141" s="166"/>
      <c r="C141" s="166"/>
    </row>
    <row r="142" spans="1:3" x14ac:dyDescent="0.3">
      <c r="A142" s="89" t="str">
        <f>IF(ROW()-ROW(HTML[])+1&gt;ROWS(Prelude[]),IFERROR(INDEX(PayItems[HTML],ROW()-ROW(HTML[])+1-ROWS(Prelude[])),IF(ROW()-ROW(HTML[])=ROWS(Prelude[])+ROWS(PayItems[]),"&lt;/tbody&gt;&lt;/table&gt;","{End}")),INDEX(Prelude[],ROW()-ROW(HTML[])+1))</f>
        <v xml:space="preserve">  &lt;tr&gt;&lt;td&gt;20301-0200&lt;/td&gt;&lt;td&gt;Removal of boulder&lt;/td&gt;&lt;td&gt;Each&lt;/td&gt;&lt;td&gt;REMOVAL OF BOULDER&lt;/td&gt;&lt;td&gt;EACH&lt;/td&gt;&lt;td&gt;0&lt;/td&gt;&lt;td&gt;3&lt;/td&gt;&lt;td&gt;N&lt;/td&gt;&lt;td&gt; &lt;/td&gt;&lt;td&gt;&lt;/td&gt;&lt;/tr&gt;</v>
      </c>
      <c r="B142" s="166"/>
      <c r="C142" s="166"/>
    </row>
    <row r="143" spans="1:3" x14ac:dyDescent="0.3">
      <c r="A143" s="89" t="str">
        <f>IF(ROW()-ROW(HTML[])+1&gt;ROWS(Prelude[]),IFERROR(INDEX(PayItems[HTML],ROW()-ROW(HTML[])+1-ROWS(Prelude[])),IF(ROW()-ROW(HTML[])=ROWS(Prelude[])+ROWS(PayItems[]),"&lt;/tbody&gt;&lt;/table&gt;","{End}")),INDEX(Prelude[],ROW()-ROW(HTML[])+1))</f>
        <v xml:space="preserve">  &lt;tr&gt;&lt;td&gt;20301-0300&lt;/td&gt;&lt;td&gt;Removal of box culvert&lt;/td&gt;&lt;td&gt;Each&lt;/td&gt;&lt;td&gt;REMOVAL OF BOX CULVERT&lt;/td&gt;&lt;td&gt;EACH&lt;/td&gt;&lt;td&gt;0&lt;/td&gt;&lt;td&gt;3&lt;/td&gt;&lt;td&gt;N&lt;/td&gt;&lt;td&gt; &lt;/td&gt;&lt;td&gt;&lt;/td&gt;&lt;/tr&gt;</v>
      </c>
      <c r="B143" s="166"/>
      <c r="C143" s="166"/>
    </row>
    <row r="144" spans="1:3" x14ac:dyDescent="0.3">
      <c r="A144" s="89" t="str">
        <f>IF(ROW()-ROW(HTML[])+1&gt;ROWS(Prelude[]),IFERROR(INDEX(PayItems[HTML],ROW()-ROW(HTML[])+1-ROWS(Prelude[])),IF(ROW()-ROW(HTML[])=ROWS(Prelude[])+ROWS(PayItems[]),"&lt;/tbody&gt;&lt;/table&gt;","{End}")),INDEX(Prelude[],ROW()-ROW(HTML[])+1))</f>
        <v xml:space="preserve">  &lt;tr&gt;&lt;td&gt;20301-0400&lt;/td&gt;&lt;td&gt;Removal of bridge&lt;/td&gt;&lt;td&gt;Each&lt;/td&gt;&lt;td&gt;REMOVAL OF BRIDGE&lt;/td&gt;&lt;td&gt;EACH&lt;/td&gt;&lt;td&gt;0&lt;/td&gt;&lt;td&gt;3&lt;/td&gt;&lt;td&gt;N&lt;/td&gt;&lt;td&gt; &lt;/td&gt;&lt;td&gt;&lt;/td&gt;&lt;/tr&gt;</v>
      </c>
      <c r="B144" s="166"/>
      <c r="C144" s="166"/>
    </row>
    <row r="145" spans="1:3" x14ac:dyDescent="0.3">
      <c r="A145" s="89" t="str">
        <f>IF(ROW()-ROW(HTML[])+1&gt;ROWS(Prelude[]),IFERROR(INDEX(PayItems[HTML],ROW()-ROW(HTML[])+1-ROWS(Prelude[])),IF(ROW()-ROW(HTML[])=ROWS(Prelude[])+ROWS(PayItems[]),"&lt;/tbody&gt;&lt;/table&gt;","{End}")),INDEX(Prelude[],ROW()-ROW(HTML[])+1))</f>
        <v xml:space="preserve">  &lt;tr&gt;&lt;td&gt;20301-0500&lt;/td&gt;&lt;td&gt;Removal of catch basin&lt;/td&gt;&lt;td&gt;Each&lt;/td&gt;&lt;td&gt;REMOVAL OF CATCH BASIN&lt;/td&gt;&lt;td&gt;EACH&lt;/td&gt;&lt;td&gt;0&lt;/td&gt;&lt;td&gt;3&lt;/td&gt;&lt;td&gt;N&lt;/td&gt;&lt;td&gt; &lt;/td&gt;&lt;td&gt;&lt;/td&gt;&lt;/tr&gt;</v>
      </c>
      <c r="B145" s="166"/>
      <c r="C145" s="166"/>
    </row>
    <row r="146" spans="1:3" x14ac:dyDescent="0.3">
      <c r="A146" s="89" t="str">
        <f>IF(ROW()-ROW(HTML[])+1&gt;ROWS(Prelude[]),IFERROR(INDEX(PayItems[HTML],ROW()-ROW(HTML[])+1-ROWS(Prelude[])),IF(ROW()-ROW(HTML[])=ROWS(Prelude[])+ROWS(PayItems[]),"&lt;/tbody&gt;&lt;/table&gt;","{End}")),INDEX(Prelude[],ROW()-ROW(HTML[])+1))</f>
        <v xml:space="preserve">  &lt;tr&gt;&lt;td&gt;20301-0600&lt;/td&gt;&lt;td&gt;Removal of cattle guard&lt;/td&gt;&lt;td&gt;Each&lt;/td&gt;&lt;td&gt;REMOVAL OF CATTLE GUARD&lt;/td&gt;&lt;td&gt;EACH&lt;/td&gt;&lt;td&gt;0&lt;/td&gt;&lt;td&gt;3&lt;/td&gt;&lt;td&gt;N&lt;/td&gt;&lt;td&gt; &lt;/td&gt;&lt;td&gt;&lt;/td&gt;&lt;/tr&gt;</v>
      </c>
      <c r="B146" s="166"/>
      <c r="C146" s="166"/>
    </row>
    <row r="147" spans="1:3" x14ac:dyDescent="0.3">
      <c r="A147" s="89" t="str">
        <f>IF(ROW()-ROW(HTML[])+1&gt;ROWS(Prelude[]),IFERROR(INDEX(PayItems[HTML],ROW()-ROW(HTML[])+1-ROWS(Prelude[])),IF(ROW()-ROW(HTML[])=ROWS(Prelude[])+ROWS(PayItems[]),"&lt;/tbody&gt;&lt;/table&gt;","{End}")),INDEX(Prelude[],ROW()-ROW(HTML[])+1))</f>
        <v xml:space="preserve">  &lt;tr&gt;&lt;td&gt;20301-0700&lt;/td&gt;&lt;td&gt;Removal of delineator&lt;/td&gt;&lt;td&gt;Each&lt;/td&gt;&lt;td&gt;REMOVAL OF DELINEATOR&lt;/td&gt;&lt;td&gt;EACH&lt;/td&gt;&lt;td&gt;0&lt;/td&gt;&lt;td&gt;3&lt;/td&gt;&lt;td&gt;N&lt;/td&gt;&lt;td&gt; &lt;/td&gt;&lt;td&gt;&lt;/td&gt;&lt;/tr&gt;</v>
      </c>
      <c r="B147" s="166"/>
      <c r="C147" s="166"/>
    </row>
    <row r="148" spans="1:3" x14ac:dyDescent="0.3">
      <c r="A148" s="89" t="str">
        <f>IF(ROW()-ROW(HTML[])+1&gt;ROWS(Prelude[]),IFERROR(INDEX(PayItems[HTML],ROW()-ROW(HTML[])+1-ROWS(Prelude[])),IF(ROW()-ROW(HTML[])=ROWS(Prelude[])+ROWS(PayItems[]),"&lt;/tbody&gt;&lt;/table&gt;","{End}")),INDEX(Prelude[],ROW()-ROW(HTML[])+1))</f>
        <v xml:space="preserve">  &lt;tr&gt;&lt;td&gt;20301-0800&lt;/td&gt;&lt;td&gt;Removal of drinking fountain&lt;/td&gt;&lt;td&gt;Each&lt;/td&gt;&lt;td&gt;REMOVAL OF DRINKING FOUNTAIN&lt;/td&gt;&lt;td&gt;EACH&lt;/td&gt;&lt;td&gt;0&lt;/td&gt;&lt;td&gt;3&lt;/td&gt;&lt;td&gt;N&lt;/td&gt;&lt;td&gt; &lt;/td&gt;&lt;td&gt;&lt;/td&gt;&lt;/tr&gt;</v>
      </c>
      <c r="B148" s="166"/>
      <c r="C148" s="166"/>
    </row>
    <row r="149" spans="1:3" x14ac:dyDescent="0.3">
      <c r="A149" s="89" t="str">
        <f>IF(ROW()-ROW(HTML[])+1&gt;ROWS(Prelude[]),IFERROR(INDEX(PayItems[HTML],ROW()-ROW(HTML[])+1-ROWS(Prelude[])),IF(ROW()-ROW(HTML[])=ROWS(Prelude[])+ROWS(PayItems[]),"&lt;/tbody&gt;&lt;/table&gt;","{End}")),INDEX(Prelude[],ROW()-ROW(HTML[])+1))</f>
        <v xml:space="preserve">  &lt;tr&gt;&lt;td&gt;20301-0900&lt;/td&gt;&lt;td&gt;Removal of fire hydrant&lt;/td&gt;&lt;td&gt;Each&lt;/td&gt;&lt;td&gt;REMOVAL OF FIRE HYDRANT&lt;/td&gt;&lt;td&gt;EACH&lt;/td&gt;&lt;td&gt;0&lt;/td&gt;&lt;td&gt;3&lt;/td&gt;&lt;td&gt;N&lt;/td&gt;&lt;td&gt; &lt;/td&gt;&lt;td&gt;&lt;/td&gt;&lt;/tr&gt;</v>
      </c>
      <c r="B149" s="166"/>
      <c r="C149" s="166"/>
    </row>
    <row r="150" spans="1:3" x14ac:dyDescent="0.3">
      <c r="A150" s="89" t="str">
        <f>IF(ROW()-ROW(HTML[])+1&gt;ROWS(Prelude[]),IFERROR(INDEX(PayItems[HTML],ROW()-ROW(HTML[])+1-ROWS(Prelude[])),IF(ROW()-ROW(HTML[])=ROWS(Prelude[])+ROWS(PayItems[]),"&lt;/tbody&gt;&lt;/table&gt;","{End}")),INDEX(Prelude[],ROW()-ROW(HTML[])+1))</f>
        <v xml:space="preserve">  &lt;tr&gt;&lt;td&gt;20301-1000&lt;/td&gt;&lt;td&gt;Removal of frame and grate&lt;/td&gt;&lt;td&gt;Each&lt;/td&gt;&lt;td&gt;REMOVAL OF FRAME AND GRATE&lt;/td&gt;&lt;td&gt;EACH&lt;/td&gt;&lt;td&gt;0&lt;/td&gt;&lt;td&gt;3&lt;/td&gt;&lt;td&gt;N&lt;/td&gt;&lt;td&gt; &lt;/td&gt;&lt;td&gt;&lt;/td&gt;&lt;/tr&gt;</v>
      </c>
      <c r="B150" s="166"/>
      <c r="C150" s="166"/>
    </row>
    <row r="151" spans="1:3" x14ac:dyDescent="0.3">
      <c r="A151" s="89" t="str">
        <f>IF(ROW()-ROW(HTML[])+1&gt;ROWS(Prelude[]),IFERROR(INDEX(PayItems[HTML],ROW()-ROW(HTML[])+1-ROWS(Prelude[])),IF(ROW()-ROW(HTML[])=ROWS(Prelude[])+ROWS(PayItems[]),"&lt;/tbody&gt;&lt;/table&gt;","{End}")),INDEX(Prelude[],ROW()-ROW(HTML[])+1))</f>
        <v xml:space="preserve">  &lt;tr&gt;&lt;td&gt;20301-1100&lt;/td&gt;&lt;td&gt;Removal of gate&lt;/td&gt;&lt;td&gt;Each&lt;/td&gt;&lt;td&gt;REMOVAL OF GATE&lt;/td&gt;&lt;td&gt;EACH&lt;/td&gt;&lt;td&gt;0&lt;/td&gt;&lt;td&gt;3&lt;/td&gt;&lt;td&gt;N&lt;/td&gt;&lt;td&gt; &lt;/td&gt;&lt;td&gt;&lt;/td&gt;&lt;/tr&gt;</v>
      </c>
      <c r="B151" s="166"/>
      <c r="C151" s="166"/>
    </row>
    <row r="152" spans="1:3" x14ac:dyDescent="0.3">
      <c r="A152" s="89" t="str">
        <f>IF(ROW()-ROW(HTML[])+1&gt;ROWS(Prelude[]),IFERROR(INDEX(PayItems[HTML],ROW()-ROW(HTML[])+1-ROWS(Prelude[])),IF(ROW()-ROW(HTML[])=ROWS(Prelude[])+ROWS(PayItems[]),"&lt;/tbody&gt;&lt;/table&gt;","{End}")),INDEX(Prelude[],ROW()-ROW(HTML[])+1))</f>
        <v xml:space="preserve">  &lt;tr&gt;&lt;td&gt;20301-1200&lt;/td&gt;&lt;td&gt;Removal of headwall&lt;/td&gt;&lt;td&gt;Each&lt;/td&gt;&lt;td&gt;REMOVAL OF HEADWALL&lt;/td&gt;&lt;td&gt;EACH&lt;/td&gt;&lt;td&gt;0&lt;/td&gt;&lt;td&gt;3&lt;/td&gt;&lt;td&gt;N&lt;/td&gt;&lt;td&gt; &lt;/td&gt;&lt;td&gt;&lt;/td&gt;&lt;/tr&gt;</v>
      </c>
      <c r="B152" s="166"/>
      <c r="C152" s="166"/>
    </row>
    <row r="153" spans="1:3" x14ac:dyDescent="0.3">
      <c r="A153" s="89" t="str">
        <f>IF(ROW()-ROW(HTML[])+1&gt;ROWS(Prelude[]),IFERROR(INDEX(PayItems[HTML],ROW()-ROW(HTML[])+1-ROWS(Prelude[])),IF(ROW()-ROW(HTML[])=ROWS(Prelude[])+ROWS(PayItems[]),"&lt;/tbody&gt;&lt;/table&gt;","{End}")),INDEX(Prelude[],ROW()-ROW(HTML[])+1))</f>
        <v xml:space="preserve">  &lt;tr&gt;&lt;td&gt;20301-1300&lt;/td&gt;&lt;td&gt;Removal of inlet grate&lt;/td&gt;&lt;td&gt;Each&lt;/td&gt;&lt;td&gt;REMOVAL OF INLET GRATE&lt;/td&gt;&lt;td&gt;EACH&lt;/td&gt;&lt;td&gt;0&lt;/td&gt;&lt;td&gt;3&lt;/td&gt;&lt;td&gt;N&lt;/td&gt;&lt;td&gt; &lt;/td&gt;&lt;td&gt;&lt;/td&gt;&lt;/tr&gt;</v>
      </c>
      <c r="B153" s="166"/>
      <c r="C153" s="166"/>
    </row>
    <row r="154" spans="1:3" x14ac:dyDescent="0.3">
      <c r="A154" s="89" t="str">
        <f>IF(ROW()-ROW(HTML[])+1&gt;ROWS(Prelude[]),IFERROR(INDEX(PayItems[HTML],ROW()-ROW(HTML[])+1-ROWS(Prelude[])),IF(ROW()-ROW(HTML[])=ROWS(Prelude[])+ROWS(PayItems[]),"&lt;/tbody&gt;&lt;/table&gt;","{End}")),INDEX(Prelude[],ROW()-ROW(HTML[])+1))</f>
        <v xml:space="preserve">  &lt;tr&gt;&lt;td&gt;20301-1400&lt;/td&gt;&lt;td&gt;Removal of inlet&lt;/td&gt;&lt;td&gt;Each&lt;/td&gt;&lt;td&gt;REMOVAL OF INLET&lt;/td&gt;&lt;td&gt;EACH&lt;/td&gt;&lt;td&gt;0&lt;/td&gt;&lt;td&gt;3&lt;/td&gt;&lt;td&gt;N&lt;/td&gt;&lt;td&gt; &lt;/td&gt;&lt;td&gt;&lt;/td&gt;&lt;/tr&gt;</v>
      </c>
      <c r="B154" s="166"/>
      <c r="C154" s="166"/>
    </row>
    <row r="155" spans="1:3" x14ac:dyDescent="0.3">
      <c r="A155" s="89" t="str">
        <f>IF(ROW()-ROW(HTML[])+1&gt;ROWS(Prelude[]),IFERROR(INDEX(PayItems[HTML],ROW()-ROW(HTML[])+1-ROWS(Prelude[])),IF(ROW()-ROW(HTML[])=ROWS(Prelude[])+ROWS(PayItems[]),"&lt;/tbody&gt;&lt;/table&gt;","{End}")),INDEX(Prelude[],ROW()-ROW(HTML[])+1))</f>
        <v xml:space="preserve">  &lt;tr&gt;&lt;td&gt;20301-1500&lt;/td&gt;&lt;td&gt;Removal of light pole&lt;/td&gt;&lt;td&gt;Each&lt;/td&gt;&lt;td&gt;REMOVAL OF LIGHT POLE&lt;/td&gt;&lt;td&gt;EACH&lt;/td&gt;&lt;td&gt;0&lt;/td&gt;&lt;td&gt;3&lt;/td&gt;&lt;td&gt;N&lt;/td&gt;&lt;td&gt; &lt;/td&gt;&lt;td&gt;&lt;/td&gt;&lt;/tr&gt;</v>
      </c>
      <c r="B155" s="166"/>
      <c r="C155" s="166"/>
    </row>
    <row r="156" spans="1:3" x14ac:dyDescent="0.3">
      <c r="A156" s="89" t="str">
        <f>IF(ROW()-ROW(HTML[])+1&gt;ROWS(Prelude[]),IFERROR(INDEX(PayItems[HTML],ROW()-ROW(HTML[])+1-ROWS(Prelude[])),IF(ROW()-ROW(HTML[])=ROWS(Prelude[])+ROWS(PayItems[]),"&lt;/tbody&gt;&lt;/table&gt;","{End}")),INDEX(Prelude[],ROW()-ROW(HTML[])+1))</f>
        <v xml:space="preserve">  &lt;tr&gt;&lt;td&gt;20301-1600&lt;/td&gt;&lt;td&gt;Removal of mailbox&lt;/td&gt;&lt;td&gt;Each&lt;/td&gt;&lt;td&gt;REMOVAL OF MAILBOX&lt;/td&gt;&lt;td&gt;EACH&lt;/td&gt;&lt;td&gt;0&lt;/td&gt;&lt;td&gt;3&lt;/td&gt;&lt;td&gt;N&lt;/td&gt;&lt;td&gt; &lt;/td&gt;&lt;td&gt;&lt;/td&gt;&lt;/tr&gt;</v>
      </c>
      <c r="B156" s="166"/>
      <c r="C156" s="166"/>
    </row>
    <row r="157" spans="1:3" x14ac:dyDescent="0.3">
      <c r="A157" s="89" t="str">
        <f>IF(ROW()-ROW(HTML[])+1&gt;ROWS(Prelude[]),IFERROR(INDEX(PayItems[HTML],ROW()-ROW(HTML[])+1-ROWS(Prelude[])),IF(ROW()-ROW(HTML[])=ROWS(Prelude[])+ROWS(PayItems[]),"&lt;/tbody&gt;&lt;/table&gt;","{End}")),INDEX(Prelude[],ROW()-ROW(HTML[])+1))</f>
        <v xml:space="preserve">  &lt;tr&gt;&lt;td&gt;20301-1700&lt;/td&gt;&lt;td&gt;Removal of manhole&lt;/td&gt;&lt;td&gt;Each&lt;/td&gt;&lt;td&gt;REMOVAL OF MANHOLE&lt;/td&gt;&lt;td&gt;EACH&lt;/td&gt;&lt;td&gt;0&lt;/td&gt;&lt;td&gt;3&lt;/td&gt;&lt;td&gt;N&lt;/td&gt;&lt;td&gt; &lt;/td&gt;&lt;td&gt;&lt;/td&gt;&lt;/tr&gt;</v>
      </c>
      <c r="B157" s="166"/>
      <c r="C157" s="166"/>
    </row>
    <row r="158" spans="1:3" x14ac:dyDescent="0.3">
      <c r="A158" s="89" t="str">
        <f>IF(ROW()-ROW(HTML[])+1&gt;ROWS(Prelude[]),IFERROR(INDEX(PayItems[HTML],ROW()-ROW(HTML[])+1-ROWS(Prelude[])),IF(ROW()-ROW(HTML[])=ROWS(Prelude[])+ROWS(PayItems[]),"&lt;/tbody&gt;&lt;/table&gt;","{End}")),INDEX(Prelude[],ROW()-ROW(HTML[])+1))</f>
        <v xml:space="preserve">  &lt;tr&gt;&lt;td&gt;20301-1800&lt;/td&gt;&lt;td&gt;Removal of monument&lt;/td&gt;&lt;td&gt;Each&lt;/td&gt;&lt;td&gt;REMOVAL OF MONUMENT&lt;/td&gt;&lt;td&gt;EACH&lt;/td&gt;&lt;td&gt;0&lt;/td&gt;&lt;td&gt;3&lt;/td&gt;&lt;td&gt;N&lt;/td&gt;&lt;td&gt; &lt;/td&gt;&lt;td&gt;&lt;/td&gt;&lt;/tr&gt;</v>
      </c>
      <c r="B158" s="166"/>
      <c r="C158" s="166"/>
    </row>
    <row r="159" spans="1:3" x14ac:dyDescent="0.3">
      <c r="A159" s="89" t="str">
        <f>IF(ROW()-ROW(HTML[])+1&gt;ROWS(Prelude[]),IFERROR(INDEX(PayItems[HTML],ROW()-ROW(HTML[])+1-ROWS(Prelude[])),IF(ROW()-ROW(HTML[])=ROWS(Prelude[])+ROWS(PayItems[]),"&lt;/tbody&gt;&lt;/table&gt;","{End}")),INDEX(Prelude[],ROW()-ROW(HTML[])+1))</f>
        <v xml:space="preserve">  &lt;tr&gt;&lt;td&gt;20301-1900&lt;/td&gt;&lt;td&gt;Removal of pipe culvert&lt;/td&gt;&lt;td&gt;Each&lt;/td&gt;&lt;td&gt;REMOVAL OF PIPE CULVERT&lt;/td&gt;&lt;td&gt;EACH&lt;/td&gt;&lt;td&gt;0&lt;/td&gt;&lt;td&gt;3&lt;/td&gt;&lt;td&gt;N&lt;/td&gt;&lt;td&gt; &lt;/td&gt;&lt;td&gt;&lt;/td&gt;&lt;/tr&gt;</v>
      </c>
      <c r="B159" s="166"/>
      <c r="C159" s="166"/>
    </row>
    <row r="160" spans="1:3" x14ac:dyDescent="0.3">
      <c r="A160" s="89" t="str">
        <f>IF(ROW()-ROW(HTML[])+1&gt;ROWS(Prelude[]),IFERROR(INDEX(PayItems[HTML],ROW()-ROW(HTML[])+1-ROWS(Prelude[])),IF(ROW()-ROW(HTML[])=ROWS(Prelude[])+ROWS(PayItems[]),"&lt;/tbody&gt;&lt;/table&gt;","{End}")),INDEX(Prelude[],ROW()-ROW(HTML[])+1))</f>
        <v xml:space="preserve">  &lt;tr&gt;&lt;td&gt;20301-2000&lt;/td&gt;&lt;td&gt;Removal of pipe end section&lt;/td&gt;&lt;td&gt;Each&lt;/td&gt;&lt;td&gt;REMOVAL OF PIPE END SECTION&lt;/td&gt;&lt;td&gt;EACH&lt;/td&gt;&lt;td&gt;0&lt;/td&gt;&lt;td&gt;3&lt;/td&gt;&lt;td&gt;N&lt;/td&gt;&lt;td&gt; &lt;/td&gt;&lt;td&gt;&lt;/td&gt;&lt;/tr&gt;</v>
      </c>
      <c r="B160" s="166"/>
      <c r="C160" s="166"/>
    </row>
    <row r="161" spans="1:3" x14ac:dyDescent="0.3">
      <c r="A161" s="89" t="str">
        <f>IF(ROW()-ROW(HTML[])+1&gt;ROWS(Prelude[]),IFERROR(INDEX(PayItems[HTML],ROW()-ROW(HTML[])+1-ROWS(Prelude[])),IF(ROW()-ROW(HTML[])=ROWS(Prelude[])+ROWS(PayItems[]),"&lt;/tbody&gt;&lt;/table&gt;","{End}")),INDEX(Prelude[],ROW()-ROW(HTML[])+1))</f>
        <v xml:space="preserve">  &lt;tr&gt;&lt;td&gt;20301-2100&lt;/td&gt;&lt;td&gt;Removal of restroom facility&lt;/td&gt;&lt;td&gt;Each&lt;/td&gt;&lt;td&gt;REMOVAL OF RESTROOM FACILITY&lt;/td&gt;&lt;td&gt;EACH&lt;/td&gt;&lt;td&gt;0&lt;/td&gt;&lt;td&gt;3&lt;/td&gt;&lt;td&gt;N&lt;/td&gt;&lt;td&gt; &lt;/td&gt;&lt;td&gt;&lt;/td&gt;&lt;/tr&gt;</v>
      </c>
      <c r="B161" s="166"/>
      <c r="C161" s="166"/>
    </row>
    <row r="162" spans="1:3" x14ac:dyDescent="0.3">
      <c r="A162" s="89" t="str">
        <f>IF(ROW()-ROW(HTML[])+1&gt;ROWS(Prelude[]),IFERROR(INDEX(PayItems[HTML],ROW()-ROW(HTML[])+1-ROWS(Prelude[])),IF(ROW()-ROW(HTML[])=ROWS(Prelude[])+ROWS(PayItems[]),"&lt;/tbody&gt;&lt;/table&gt;","{End}")),INDEX(Prelude[],ROW()-ROW(HTML[])+1))</f>
        <v xml:space="preserve">  &lt;tr&gt;&lt;td&gt;20301-2200&lt;/td&gt;&lt;td&gt;Removal of sign and stone foundation&lt;/td&gt;&lt;td&gt;Each&lt;/td&gt;&lt;td&gt;REMOVAL OF SIGN AND STONE FOUNDATION&lt;/td&gt;&lt;td&gt;EACH&lt;/td&gt;&lt;td&gt;0&lt;/td&gt;&lt;td&gt;3&lt;/td&gt;&lt;td&gt;N&lt;/td&gt;&lt;td&gt; &lt;/td&gt;&lt;td&gt;&lt;/td&gt;&lt;/tr&gt;</v>
      </c>
      <c r="B162" s="166"/>
      <c r="C162" s="166"/>
    </row>
    <row r="163" spans="1:3" x14ac:dyDescent="0.3">
      <c r="A163" s="89" t="str">
        <f>IF(ROW()-ROW(HTML[])+1&gt;ROWS(Prelude[]),IFERROR(INDEX(PayItems[HTML],ROW()-ROW(HTML[])+1-ROWS(Prelude[])),IF(ROW()-ROW(HTML[])=ROWS(Prelude[])+ROWS(PayItems[]),"&lt;/tbody&gt;&lt;/table&gt;","{End}")),INDEX(Prelude[],ROW()-ROW(HTML[])+1))</f>
        <v xml:space="preserve">  &lt;tr&gt;&lt;td&gt;20301-2300&lt;/td&gt;&lt;td&gt;Removal of sign/marker&lt;/td&gt;&lt;td&gt;Each&lt;/td&gt;&lt;td&gt;REMOVAL OF SIGN/MARKER&lt;/td&gt;&lt;td&gt;EACH&lt;/td&gt;&lt;td&gt;0&lt;/td&gt;&lt;td&gt;3&lt;/td&gt;&lt;td&gt;N&lt;/td&gt;&lt;td&gt; &lt;/td&gt;&lt;td&gt;&lt;/td&gt;&lt;/tr&gt;</v>
      </c>
      <c r="B163" s="166"/>
      <c r="C163" s="166"/>
    </row>
    <row r="164" spans="1:3" x14ac:dyDescent="0.3">
      <c r="A164" s="89" t="str">
        <f>IF(ROW()-ROW(HTML[])+1&gt;ROWS(Prelude[]),IFERROR(INDEX(PayItems[HTML],ROW()-ROW(HTML[])+1-ROWS(Prelude[])),IF(ROW()-ROW(HTML[])=ROWS(Prelude[])+ROWS(PayItems[]),"&lt;/tbody&gt;&lt;/table&gt;","{End}")),INDEX(Prelude[],ROW()-ROW(HTML[])+1))</f>
        <v xml:space="preserve">  &lt;tr&gt;&lt;td&gt;20301-2400&lt;/td&gt;&lt;td&gt;Removal of signs&lt;/td&gt;&lt;td&gt;Each&lt;/td&gt;&lt;td&gt;REMOVAL OF SIGN&lt;/td&gt;&lt;td&gt;EACH&lt;/td&gt;&lt;td&gt;0&lt;/td&gt;&lt;td&gt;3&lt;/td&gt;&lt;td&gt;N&lt;/td&gt;&lt;td&gt; &lt;/td&gt;&lt;td&gt;&lt;/td&gt;&lt;/tr&gt;</v>
      </c>
      <c r="B164" s="166"/>
      <c r="C164" s="166"/>
    </row>
    <row r="165" spans="1:3" x14ac:dyDescent="0.3">
      <c r="A165" s="89" t="str">
        <f>IF(ROW()-ROW(HTML[])+1&gt;ROWS(Prelude[]),IFERROR(INDEX(PayItems[HTML],ROW()-ROW(HTML[])+1-ROWS(Prelude[])),IF(ROW()-ROW(HTML[])=ROWS(Prelude[])+ROWS(PayItems[]),"&lt;/tbody&gt;&lt;/table&gt;","{End}")),INDEX(Prelude[],ROW()-ROW(HTML[])+1))</f>
        <v xml:space="preserve">  &lt;tr&gt;&lt;td&gt;20301-2600&lt;/td&gt;&lt;td&gt;Removal of structural plate pipe&lt;/td&gt;&lt;td&gt;Each&lt;/td&gt;&lt;td&gt;REMOVAL OF STRUCTURAL PLATE PIPE&lt;/td&gt;&lt;td&gt;EACH&lt;/td&gt;&lt;td&gt;0&lt;/td&gt;&lt;td&gt;3&lt;/td&gt;&lt;td&gt;N&lt;/td&gt;&lt;td&gt; &lt;/td&gt;&lt;td&gt;&lt;/td&gt;&lt;/tr&gt;</v>
      </c>
      <c r="B165" s="166"/>
      <c r="C165" s="166"/>
    </row>
    <row r="166" spans="1:3" x14ac:dyDescent="0.3">
      <c r="A166" s="89" t="str">
        <f>IF(ROW()-ROW(HTML[])+1&gt;ROWS(Prelude[]),IFERROR(INDEX(PayItems[HTML],ROW()-ROW(HTML[])+1-ROWS(Prelude[])),IF(ROW()-ROW(HTML[])=ROWS(Prelude[])+ROWS(PayItems[]),"&lt;/tbody&gt;&lt;/table&gt;","{End}")),INDEX(Prelude[],ROW()-ROW(HTML[])+1))</f>
        <v xml:space="preserve">  &lt;tr&gt;&lt;td&gt;20301-2700&lt;/td&gt;&lt;td&gt;Removal of structure&lt;/td&gt;&lt;td&gt;Each&lt;/td&gt;&lt;td&gt;REMOVAL OF STRUCTURE&lt;/td&gt;&lt;td&gt;EACH&lt;/td&gt;&lt;td&gt;0&lt;/td&gt;&lt;td&gt;3&lt;/td&gt;&lt;td&gt;N&lt;/td&gt;&lt;td&gt; &lt;/td&gt;&lt;td&gt;&lt;/td&gt;&lt;/tr&gt;</v>
      </c>
      <c r="B166" s="166"/>
      <c r="C166" s="166"/>
    </row>
    <row r="167" spans="1:3" x14ac:dyDescent="0.3">
      <c r="A167" s="89" t="str">
        <f>IF(ROW()-ROW(HTML[])+1&gt;ROWS(Prelude[]),IFERROR(INDEX(PayItems[HTML],ROW()-ROW(HTML[])+1-ROWS(Prelude[])),IF(ROW()-ROW(HTML[])=ROWS(Prelude[])+ROWS(PayItems[]),"&lt;/tbody&gt;&lt;/table&gt;","{End}")),INDEX(Prelude[],ROW()-ROW(HTML[])+1))</f>
        <v xml:space="preserve">  &lt;tr&gt;&lt;td&gt;20301-2800&lt;/td&gt;&lt;td&gt;Removal of structures and obstructions&lt;/td&gt;&lt;td&gt;Each&lt;/td&gt;&lt;td&gt;REMOVAL OF STRUCTURES AND OBSTRUCTIONS&lt;/td&gt;&lt;td&gt;EACH&lt;/td&gt;&lt;td&gt;0&lt;/td&gt;&lt;td&gt;3&lt;/td&gt;&lt;td&gt;N&lt;/td&gt;&lt;td&gt; &lt;/td&gt;&lt;td&gt;&lt;/td&gt;&lt;/tr&gt;</v>
      </c>
      <c r="B167" s="166"/>
      <c r="C167" s="166"/>
    </row>
    <row r="168" spans="1:3" x14ac:dyDescent="0.3">
      <c r="A168" s="89" t="str">
        <f>IF(ROW()-ROW(HTML[])+1&gt;ROWS(Prelude[]),IFERROR(INDEX(PayItems[HTML],ROW()-ROW(HTML[])+1-ROWS(Prelude[])),IF(ROW()-ROW(HTML[])=ROWS(Prelude[])+ROWS(PayItems[]),"&lt;/tbody&gt;&lt;/table&gt;","{End}")),INDEX(Prelude[],ROW()-ROW(HTML[])+1))</f>
        <v xml:space="preserve">  &lt;tr&gt;&lt;td&gt;20301-2900&lt;/td&gt;&lt;td&gt;Removal of telephone booth&lt;/td&gt;&lt;td&gt;Each&lt;/td&gt;&lt;td&gt;REMOVAL OF TELEPHONE BOOTH&lt;/td&gt;&lt;td&gt;EACH&lt;/td&gt;&lt;td&gt;0&lt;/td&gt;&lt;td&gt;3&lt;/td&gt;&lt;td&gt;N&lt;/td&gt;&lt;td&gt; &lt;/td&gt;&lt;td&gt;&lt;/td&gt;&lt;/tr&gt;</v>
      </c>
      <c r="B168" s="166"/>
      <c r="C168" s="166"/>
    </row>
    <row r="169" spans="1:3" x14ac:dyDescent="0.3">
      <c r="A169" s="89" t="str">
        <f>IF(ROW()-ROW(HTML[])+1&gt;ROWS(Prelude[]),IFERROR(INDEX(PayItems[HTML],ROW()-ROW(HTML[])+1-ROWS(Prelude[])),IF(ROW()-ROW(HTML[])=ROWS(Prelude[])+ROWS(PayItems[]),"&lt;/tbody&gt;&lt;/table&gt;","{End}")),INDEX(Prelude[],ROW()-ROW(HTML[])+1))</f>
        <v xml:space="preserve">  &lt;tr&gt;&lt;td&gt;20301-3000&lt;/td&gt;&lt;td&gt;Removal of trash receptacle&lt;/td&gt;&lt;td&gt;Each&lt;/td&gt;&lt;td&gt;REMOVAL OF TRASH RECEPTACLE&lt;/td&gt;&lt;td&gt;EACH&lt;/td&gt;&lt;td&gt;0&lt;/td&gt;&lt;td&gt;3&lt;/td&gt;&lt;td&gt;N&lt;/td&gt;&lt;td&gt; &lt;/td&gt;&lt;td&gt;&lt;/td&gt;&lt;/tr&gt;</v>
      </c>
      <c r="B169" s="166"/>
      <c r="C169" s="166"/>
    </row>
    <row r="170" spans="1:3" x14ac:dyDescent="0.3">
      <c r="A170" s="89" t="str">
        <f>IF(ROW()-ROW(HTML[])+1&gt;ROWS(Prelude[]),IFERROR(INDEX(PayItems[HTML],ROW()-ROW(HTML[])+1-ROWS(Prelude[])),IF(ROW()-ROW(HTML[])=ROWS(Prelude[])+ROWS(PayItems[]),"&lt;/tbody&gt;&lt;/table&gt;","{End}")),INDEX(Prelude[],ROW()-ROW(HTML[])+1))</f>
        <v xml:space="preserve">  &lt;tr&gt;&lt;td&gt;20301-3100&lt;/td&gt;&lt;td&gt;Removal of utility pole&lt;/td&gt;&lt;td&gt;Each&lt;/td&gt;&lt;td&gt;REMOVAL OF UTILITY POLE&lt;/td&gt;&lt;td&gt;EACH&lt;/td&gt;&lt;td&gt;0&lt;/td&gt;&lt;td&gt;3&lt;/td&gt;&lt;td&gt;N&lt;/td&gt;&lt;td&gt; &lt;/td&gt;&lt;td&gt;&lt;/td&gt;&lt;/tr&gt;</v>
      </c>
      <c r="B170" s="166"/>
      <c r="C170" s="166"/>
    </row>
    <row r="171" spans="1:3" x14ac:dyDescent="0.3">
      <c r="A171" s="89" t="str">
        <f>IF(ROW()-ROW(HTML[])+1&gt;ROWS(Prelude[]),IFERROR(INDEX(PayItems[HTML],ROW()-ROW(HTML[])+1-ROWS(Prelude[])),IF(ROW()-ROW(HTML[])=ROWS(Prelude[])+ROWS(PayItems[]),"&lt;/tbody&gt;&lt;/table&gt;","{End}")),INDEX(Prelude[],ROW()-ROW(HTML[])+1))</f>
        <v xml:space="preserve">  &lt;tr&gt;&lt;td&gt;20301-3200&lt;/td&gt;&lt;td&gt;Removal of valve&lt;/td&gt;&lt;td&gt;Each&lt;/td&gt;&lt;td&gt;REMOVAL OF VALVE&lt;/td&gt;&lt;td&gt;EACH&lt;/td&gt;&lt;td&gt;0&lt;/td&gt;&lt;td&gt;3&lt;/td&gt;&lt;td&gt;N&lt;/td&gt;&lt;td&gt; &lt;/td&gt;&lt;td&gt;&lt;/td&gt;&lt;/tr&gt;</v>
      </c>
      <c r="B171" s="166"/>
      <c r="C171" s="166"/>
    </row>
    <row r="172" spans="1:3" x14ac:dyDescent="0.3">
      <c r="A172" s="89" t="str">
        <f>IF(ROW()-ROW(HTML[])+1&gt;ROWS(Prelude[]),IFERROR(INDEX(PayItems[HTML],ROW()-ROW(HTML[])+1-ROWS(Prelude[])),IF(ROW()-ROW(HTML[])=ROWS(Prelude[])+ROWS(PayItems[]),"&lt;/tbody&gt;&lt;/table&gt;","{End}")),INDEX(Prelude[],ROW()-ROW(HTML[])+1))</f>
        <v xml:space="preserve">  &lt;tr&gt;&lt;td&gt;20301-3300&lt;/td&gt;&lt;td&gt;Removal of vault&lt;/td&gt;&lt;td&gt;Each&lt;/td&gt;&lt;td&gt;REMOVAL OF VAULT&lt;/td&gt;&lt;td&gt;EACH&lt;/td&gt;&lt;td&gt;0&lt;/td&gt;&lt;td&gt;3&lt;/td&gt;&lt;td&gt;N&lt;/td&gt;&lt;td&gt; &lt;/td&gt;&lt;td&gt;&lt;/td&gt;&lt;/tr&gt;</v>
      </c>
      <c r="B172" s="166"/>
      <c r="C172" s="166"/>
    </row>
    <row r="173" spans="1:3" x14ac:dyDescent="0.3">
      <c r="A173" s="89" t="str">
        <f>IF(ROW()-ROW(HTML[])+1&gt;ROWS(Prelude[]),IFERROR(INDEX(PayItems[HTML],ROW()-ROW(HTML[])+1-ROWS(Prelude[])),IF(ROW()-ROW(HTML[])=ROWS(Prelude[])+ROWS(PayItems[]),"&lt;/tbody&gt;&lt;/table&gt;","{End}")),INDEX(Prelude[],ROW()-ROW(HTML[])+1))</f>
        <v xml:space="preserve">  &lt;tr&gt;&lt;td&gt;20301-3400&lt;/td&gt;&lt;td&gt;Removal of wheelstop&lt;/td&gt;&lt;td&gt;Each&lt;/td&gt;&lt;td&gt;REMOVAL OF WHEELSTOP&lt;/td&gt;&lt;td&gt;EACH&lt;/td&gt;&lt;td&gt;0&lt;/td&gt;&lt;td&gt;3&lt;/td&gt;&lt;td&gt;N&lt;/td&gt;&lt;td&gt; &lt;/td&gt;&lt;td&gt;&lt;/td&gt;&lt;/tr&gt;</v>
      </c>
      <c r="B173" s="166"/>
      <c r="C173" s="166"/>
    </row>
    <row r="174" spans="1:3" x14ac:dyDescent="0.3">
      <c r="A174" s="89" t="str">
        <f>IF(ROW()-ROW(HTML[])+1&gt;ROWS(Prelude[]),IFERROR(INDEX(PayItems[HTML],ROW()-ROW(HTML[])+1-ROWS(Prelude[])),IF(ROW()-ROW(HTML[])=ROWS(Prelude[])+ROWS(PayItems[]),"&lt;/tbody&gt;&lt;/table&gt;","{End}")),INDEX(Prelude[],ROW()-ROW(HTML[])+1))</f>
        <v xml:space="preserve">  &lt;tr&gt;&lt;td&gt;20301-3410&lt;/td&gt;&lt;td&gt;Removal of speed bump&lt;/td&gt;&lt;td&gt;Each&lt;/td&gt;&lt;td&gt;REMOVAL OF SPEED BUMP&lt;/td&gt;&lt;td&gt;EACH&lt;/td&gt;&lt;td&gt;0&lt;/td&gt;&lt;td&gt;3&lt;/td&gt;&lt;td&gt;N&lt;/td&gt;&lt;td&gt;3/19/2019&lt;/td&gt;&lt;td&gt;&lt;/td&gt;&lt;/tr&gt;</v>
      </c>
      <c r="B174" s="166"/>
      <c r="C174" s="166"/>
    </row>
    <row r="175" spans="1:3" x14ac:dyDescent="0.3">
      <c r="A175" s="89" t="str">
        <f>IF(ROW()-ROW(HTML[])+1&gt;ROWS(Prelude[]),IFERROR(INDEX(PayItems[HTML],ROW()-ROW(HTML[])+1-ROWS(Prelude[])),IF(ROW()-ROW(HTML[])=ROWS(Prelude[])+ROWS(PayItems[]),"&lt;/tbody&gt;&lt;/table&gt;","{End}")),INDEX(Prelude[],ROW()-ROW(HTML[])+1))</f>
        <v xml:space="preserve">  &lt;tr&gt;&lt;td&gt;20301-3420&lt;/td&gt;&lt;td&gt;Removal of speed hump&lt;/td&gt;&lt;td&gt;Each&lt;/td&gt;&lt;td&gt;REMOVAL OF SPEED HUMP&lt;/td&gt;&lt;td&gt;EACH&lt;/td&gt;&lt;td&gt;0&lt;/td&gt;&lt;td&gt;3&lt;/td&gt;&lt;td&gt;N&lt;/td&gt;&lt;td&gt;3/19/2019&lt;/td&gt;&lt;td&gt;&lt;/td&gt;&lt;/tr&gt;</v>
      </c>
      <c r="B175" s="166"/>
      <c r="C175" s="166"/>
    </row>
    <row r="176" spans="1:3" x14ac:dyDescent="0.3">
      <c r="A176" s="89" t="str">
        <f>IF(ROW()-ROW(HTML[])+1&gt;ROWS(Prelude[]),IFERROR(INDEX(PayItems[HTML],ROW()-ROW(HTML[])+1-ROWS(Prelude[])),IF(ROW()-ROW(HTML[])=ROWS(Prelude[])+ROWS(PayItems[]),"&lt;/tbody&gt;&lt;/table&gt;","{End}")),INDEX(Prelude[],ROW()-ROW(HTML[])+1))</f>
        <v xml:space="preserve">  &lt;tr&gt;&lt;td&gt;20301-3500&lt;/td&gt;&lt;td&gt;Removal of satellite dish&lt;/td&gt;&lt;td&gt;Each&lt;/td&gt;&lt;td&gt;REMOVAL OF SATELLITE DISH&lt;/td&gt;&lt;td&gt;EACH&lt;/td&gt;&lt;td&gt;0&lt;/td&gt;&lt;td&gt;3&lt;/td&gt;&lt;td&gt;N&lt;/td&gt;&lt;td&gt; &lt;/td&gt;&lt;td&gt;&lt;/td&gt;&lt;/tr&gt;</v>
      </c>
      <c r="B176" s="166"/>
      <c r="C176" s="166"/>
    </row>
    <row r="177" spans="1:3" x14ac:dyDescent="0.3">
      <c r="A177" s="89" t="str">
        <f>IF(ROW()-ROW(HTML[])+1&gt;ROWS(Prelude[]),IFERROR(INDEX(PayItems[HTML],ROW()-ROW(HTML[])+1-ROWS(Prelude[])),IF(ROW()-ROW(HTML[])=ROWS(Prelude[])+ROWS(PayItems[]),"&lt;/tbody&gt;&lt;/table&gt;","{End}")),INDEX(Prelude[],ROW()-ROW(HTML[])+1))</f>
        <v xml:space="preserve">  &lt;tr&gt;&lt;td&gt;20301-3600&lt;/td&gt;&lt;td&gt;Removal of raised pavement marker&lt;/td&gt;&lt;td&gt;Each&lt;/td&gt;&lt;td&gt;REMOVAL OF RAISED PAVEMENT MARKER&lt;/td&gt;&lt;td&gt;EACH&lt;/td&gt;&lt;td&gt;0&lt;/td&gt;&lt;td&gt;3&lt;/td&gt;&lt;td&gt;N&lt;/td&gt;&lt;td&gt; &lt;/td&gt;&lt;td&gt;&lt;/td&gt;&lt;/tr&gt;</v>
      </c>
      <c r="B177" s="166"/>
      <c r="C177" s="166"/>
    </row>
    <row r="178" spans="1:3" x14ac:dyDescent="0.3">
      <c r="A178" s="89" t="str">
        <f>IF(ROW()-ROW(HTML[])+1&gt;ROWS(Prelude[]),IFERROR(INDEX(PayItems[HTML],ROW()-ROW(HTML[])+1-ROWS(Prelude[])),IF(ROW()-ROW(HTML[])=ROWS(Prelude[])+ROWS(PayItems[]),"&lt;/tbody&gt;&lt;/table&gt;","{End}")),INDEX(Prelude[],ROW()-ROW(HTML[])+1))</f>
        <v xml:space="preserve">  &lt;tr&gt;&lt;td&gt;20301-3700&lt;/td&gt;&lt;td&gt;Removal of terminal section&lt;/td&gt;&lt;td&gt;Each&lt;/td&gt;&lt;td&gt;REMOVAL OF TERMINAL SECTION&lt;/td&gt;&lt;td&gt;EACH&lt;/td&gt;&lt;td&gt;0&lt;/td&gt;&lt;td&gt;3&lt;/td&gt;&lt;td&gt;N&lt;/td&gt;&lt;td&gt; &lt;/td&gt;&lt;td&gt;&lt;/td&gt;&lt;/tr&gt;</v>
      </c>
      <c r="B178" s="166"/>
      <c r="C178" s="166"/>
    </row>
    <row r="179" spans="1:3" x14ac:dyDescent="0.3">
      <c r="A179" s="89" t="str">
        <f>IF(ROW()-ROW(HTML[])+1&gt;ROWS(Prelude[]),IFERROR(INDEX(PayItems[HTML],ROW()-ROW(HTML[])+1-ROWS(Prelude[])),IF(ROW()-ROW(HTML[])=ROWS(Prelude[])+ROWS(PayItems[]),"&lt;/tbody&gt;&lt;/table&gt;","{End}")),INDEX(Prelude[],ROW()-ROW(HTML[])+1))</f>
        <v xml:space="preserve">  &lt;tr&gt;&lt;td&gt;20301-3800&lt;/td&gt;&lt;td&gt;Removal of electrical junction box&lt;/td&gt;&lt;td&gt;Each&lt;/td&gt;&lt;td&gt;REMOVAL OF ELECTRICAL JUNCTION BOX&lt;/td&gt;&lt;td&gt;EACH&lt;/td&gt;&lt;td&gt;0&lt;/td&gt;&lt;td&gt;3&lt;/td&gt;&lt;td&gt;N&lt;/td&gt;&lt;td&gt;6/10/2014&lt;/td&gt;&lt;td&gt;&lt;/td&gt;&lt;/tr&gt;</v>
      </c>
      <c r="B179" s="166"/>
      <c r="C179" s="166"/>
    </row>
    <row r="180" spans="1:3" x14ac:dyDescent="0.3">
      <c r="A180" s="89" t="str">
        <f>IF(ROW()-ROW(HTML[])+1&gt;ROWS(Prelude[]),IFERROR(INDEX(PayItems[HTML],ROW()-ROW(HTML[])+1-ROWS(Prelude[])),IF(ROW()-ROW(HTML[])=ROWS(Prelude[])+ROWS(PayItems[]),"&lt;/tbody&gt;&lt;/table&gt;","{End}")),INDEX(Prelude[],ROW()-ROW(HTML[])+1))</f>
        <v xml:space="preserve">  &lt;tr&gt;&lt;td&gt;20301-3900&lt;/td&gt;&lt;td&gt;Removal of pavement markings, symbols and words&lt;/td&gt;&lt;td&gt;Each&lt;/td&gt;&lt;td&gt;REMOVAL OF PAVEMENT MARKINGS, SYMBOLS AND WORDS&lt;/td&gt;&lt;td&gt;EACH&lt;/td&gt;&lt;td&gt;0&lt;/td&gt;&lt;td&gt;3&lt;/td&gt;&lt;td&gt;N&lt;/td&gt;&lt;td&gt;11/21/2017&lt;/td&gt;&lt;td&gt;&lt;/td&gt;&lt;/tr&gt;</v>
      </c>
      <c r="B180" s="166"/>
      <c r="C180" s="166"/>
    </row>
    <row r="181" spans="1:3" x14ac:dyDescent="0.3">
      <c r="A181" s="89" t="str">
        <f>IF(ROW()-ROW(HTML[])+1&gt;ROWS(Prelude[]),IFERROR(INDEX(PayItems[HTML],ROW()-ROW(HTML[])+1-ROWS(Prelude[])),IF(ROW()-ROW(HTML[])=ROWS(Prelude[])+ROWS(PayItems[]),"&lt;/tbody&gt;&lt;/table&gt;","{End}")),INDEX(Prelude[],ROW()-ROW(HTML[])+1))</f>
        <v xml:space="preserve">  &lt;tr&gt;&lt;td&gt;20302-0100&lt;/td&gt;&lt;td&gt;Removal of box culvert&lt;/td&gt;&lt;td&gt;m&lt;/td&gt;&lt;td&gt;REMOVAL OF BOX CULVERT&lt;/td&gt;&lt;td&gt;LNFT&lt;/td&gt;&lt;td&gt;0&lt;/td&gt;&lt;td&gt;3&lt;/td&gt;&lt;td&gt;N&lt;/td&gt;&lt;td&gt; &lt;/td&gt;&lt;td&gt;&lt;/td&gt;&lt;/tr&gt;</v>
      </c>
      <c r="B181" s="166"/>
      <c r="C181" s="166"/>
    </row>
    <row r="182" spans="1:3" x14ac:dyDescent="0.3">
      <c r="A182" s="89" t="str">
        <f>IF(ROW()-ROW(HTML[])+1&gt;ROWS(Prelude[]),IFERROR(INDEX(PayItems[HTML],ROW()-ROW(HTML[])+1-ROWS(Prelude[])),IF(ROW()-ROW(HTML[])=ROWS(Prelude[])+ROWS(PayItems[]),"&lt;/tbody&gt;&lt;/table&gt;","{End}")),INDEX(Prelude[],ROW()-ROW(HTML[])+1))</f>
        <v xml:space="preserve">  &lt;tr&gt;&lt;td&gt;20302-0150&lt;/td&gt;&lt;td&gt;Removal of bridge railing&lt;/td&gt;&lt;td&gt;m&lt;/td&gt;&lt;td&gt;REMOVAL OF BRIDGE RAILING&lt;/td&gt;&lt;td&gt;LNFT&lt;/td&gt;&lt;td&gt;0&lt;/td&gt;&lt;td&gt;3&lt;/td&gt;&lt;td&gt;N&lt;/td&gt;&lt;td&gt; &lt;/td&gt;&lt;td&gt;&lt;/td&gt;&lt;/tr&gt;</v>
      </c>
      <c r="B182" s="166"/>
      <c r="C182" s="166"/>
    </row>
    <row r="183" spans="1:3" x14ac:dyDescent="0.3">
      <c r="A183" s="89" t="str">
        <f>IF(ROW()-ROW(HTML[])+1&gt;ROWS(Prelude[]),IFERROR(INDEX(PayItems[HTML],ROW()-ROW(HTML[])+1-ROWS(Prelude[])),IF(ROW()-ROW(HTML[])=ROWS(Prelude[])+ROWS(PayItems[]),"&lt;/tbody&gt;&lt;/table&gt;","{End}")),INDEX(Prelude[],ROW()-ROW(HTML[])+1))</f>
        <v xml:space="preserve">  &lt;tr&gt;&lt;td&gt;20302-0200&lt;/td&gt;&lt;td&gt;Removal of curb&lt;/td&gt;&lt;td&gt;m&lt;/td&gt;&lt;td&gt;REMOVAL OF CURB&lt;/td&gt;&lt;td&gt;LNFT&lt;/td&gt;&lt;td&gt;0&lt;/td&gt;&lt;td&gt;3&lt;/td&gt;&lt;td&gt;N&lt;/td&gt;&lt;td&gt; &lt;/td&gt;&lt;td&gt;&lt;/td&gt;&lt;/tr&gt;</v>
      </c>
      <c r="B183" s="166"/>
      <c r="C183" s="166"/>
    </row>
    <row r="184" spans="1:3" x14ac:dyDescent="0.3">
      <c r="A184" s="89" t="str">
        <f>IF(ROW()-ROW(HTML[])+1&gt;ROWS(Prelude[]),IFERROR(INDEX(PayItems[HTML],ROW()-ROW(HTML[])+1-ROWS(Prelude[])),IF(ROW()-ROW(HTML[])=ROWS(Prelude[])+ROWS(PayItems[]),"&lt;/tbody&gt;&lt;/table&gt;","{End}")),INDEX(Prelude[],ROW()-ROW(HTML[])+1))</f>
        <v xml:space="preserve">  &lt;tr&gt;&lt;td&gt;20302-0300&lt;/td&gt;&lt;td&gt;Removal of curb and gutter, concrete&lt;/td&gt;&lt;td&gt;m&lt;/td&gt;&lt;td&gt;REMOVAL OF CURB AND GUTTER, CONCRETE&lt;/td&gt;&lt;td&gt;LNFT&lt;/td&gt;&lt;td&gt;0&lt;/td&gt;&lt;td&gt;3&lt;/td&gt;&lt;td&gt;N&lt;/td&gt;&lt;td&gt; &lt;/td&gt;&lt;td&gt;&lt;/td&gt;&lt;/tr&gt;</v>
      </c>
      <c r="B184" s="166"/>
      <c r="C184" s="166"/>
    </row>
    <row r="185" spans="1:3" x14ac:dyDescent="0.3">
      <c r="A185" s="89" t="str">
        <f>IF(ROW()-ROW(HTML[])+1&gt;ROWS(Prelude[]),IFERROR(INDEX(PayItems[HTML],ROW()-ROW(HTML[])+1-ROWS(Prelude[])),IF(ROW()-ROW(HTML[])=ROWS(Prelude[])+ROWS(PayItems[]),"&lt;/tbody&gt;&lt;/table&gt;","{End}")),INDEX(Prelude[],ROW()-ROW(HTML[])+1))</f>
        <v xml:space="preserve">  &lt;tr&gt;&lt;td&gt;20302-0400&lt;/td&gt;&lt;td&gt;Removal of curb, asphalt&lt;/td&gt;&lt;td&gt;m&lt;/td&gt;&lt;td&gt;REMOVAL OF CURB, ASPHALT&lt;/td&gt;&lt;td&gt;LNFT&lt;/td&gt;&lt;td&gt;0&lt;/td&gt;&lt;td&gt;3&lt;/td&gt;&lt;td&gt;N&lt;/td&gt;&lt;td&gt; &lt;/td&gt;&lt;td&gt;&lt;/td&gt;&lt;/tr&gt;</v>
      </c>
      <c r="B185" s="166"/>
      <c r="C185" s="166"/>
    </row>
    <row r="186" spans="1:3" x14ac:dyDescent="0.3">
      <c r="A186" s="89" t="str">
        <f>IF(ROW()-ROW(HTML[])+1&gt;ROWS(Prelude[]),IFERROR(INDEX(PayItems[HTML],ROW()-ROW(HTML[])+1-ROWS(Prelude[])),IF(ROW()-ROW(HTML[])=ROWS(Prelude[])+ROWS(PayItems[]),"&lt;/tbody&gt;&lt;/table&gt;","{End}")),INDEX(Prelude[],ROW()-ROW(HTML[])+1))</f>
        <v xml:space="preserve">  &lt;tr&gt;&lt;td&gt;20302-0500&lt;/td&gt;&lt;td&gt;Removal of curb, concrete&lt;/td&gt;&lt;td&gt;m&lt;/td&gt;&lt;td&gt;REMOVAL OF CURB, CONCRETE&lt;/td&gt;&lt;td&gt;LNFT&lt;/td&gt;&lt;td&gt;0&lt;/td&gt;&lt;td&gt;3&lt;/td&gt;&lt;td&gt;N&lt;/td&gt;&lt;td&gt; &lt;/td&gt;&lt;td&gt;&lt;/td&gt;&lt;/tr&gt;</v>
      </c>
      <c r="B186" s="166"/>
      <c r="C186" s="166"/>
    </row>
    <row r="187" spans="1:3" x14ac:dyDescent="0.3">
      <c r="A187" s="89" t="str">
        <f>IF(ROW()-ROW(HTML[])+1&gt;ROWS(Prelude[]),IFERROR(INDEX(PayItems[HTML],ROW()-ROW(HTML[])+1-ROWS(Prelude[])),IF(ROW()-ROW(HTML[])=ROWS(Prelude[])+ROWS(PayItems[]),"&lt;/tbody&gt;&lt;/table&gt;","{End}")),INDEX(Prelude[],ROW()-ROW(HTML[])+1))</f>
        <v xml:space="preserve">  &lt;tr&gt;&lt;td&gt;20302-0600&lt;/td&gt;&lt;td&gt;Removal of curb, stone&lt;/td&gt;&lt;td&gt;m&lt;/td&gt;&lt;td&gt;REMOVAL OF CURB, STONE&lt;/td&gt;&lt;td&gt;LNFT&lt;/td&gt;&lt;td&gt;0&lt;/td&gt;&lt;td&gt;3&lt;/td&gt;&lt;td&gt;N&lt;/td&gt;&lt;td&gt; &lt;/td&gt;&lt;td&gt;&lt;/td&gt;&lt;/tr&gt;</v>
      </c>
      <c r="B187" s="166"/>
      <c r="C187" s="166"/>
    </row>
    <row r="188" spans="1:3" x14ac:dyDescent="0.3">
      <c r="A188" s="89" t="str">
        <f>IF(ROW()-ROW(HTML[])+1&gt;ROWS(Prelude[]),IFERROR(INDEX(PayItems[HTML],ROW()-ROW(HTML[])+1-ROWS(Prelude[])),IF(ROW()-ROW(HTML[])=ROWS(Prelude[])+ROWS(PayItems[]),"&lt;/tbody&gt;&lt;/table&gt;","{End}")),INDEX(Prelude[],ROW()-ROW(HTML[])+1))</f>
        <v xml:space="preserve">  &lt;tr&gt;&lt;td&gt;20302-0625&lt;/td&gt;&lt;td&gt;Removal of curb, log&lt;/td&gt;&lt;td&gt;m&lt;/td&gt;&lt;td&gt;REMOVAL OF CURB, LOG&lt;/td&gt;&lt;td&gt;LNFT&lt;/td&gt;&lt;td&gt;0&lt;/td&gt;&lt;td&gt;3&lt;/td&gt;&lt;td&gt;N&lt;/td&gt;&lt;td&gt; &lt;/td&gt;&lt;td&gt;&lt;/td&gt;&lt;/tr&gt;</v>
      </c>
      <c r="B188" s="166"/>
      <c r="C188" s="166"/>
    </row>
    <row r="189" spans="1:3" x14ac:dyDescent="0.3">
      <c r="A189" s="89" t="str">
        <f>IF(ROW()-ROW(HTML[])+1&gt;ROWS(Prelude[]),IFERROR(INDEX(PayItems[HTML],ROW()-ROW(HTML[])+1-ROWS(Prelude[])),IF(ROW()-ROW(HTML[])=ROWS(Prelude[])+ROWS(PayItems[]),"&lt;/tbody&gt;&lt;/table&gt;","{End}")),INDEX(Prelude[],ROW()-ROW(HTML[])+1))</f>
        <v xml:space="preserve">  &lt;tr&gt;&lt;td&gt;20302-0700&lt;/td&gt;&lt;td&gt;Removal of fence&lt;/td&gt;&lt;td&gt;m&lt;/td&gt;&lt;td&gt;REMOVAL OF FENCE&lt;/td&gt;&lt;td&gt;LNFT&lt;/td&gt;&lt;td&gt;0&lt;/td&gt;&lt;td&gt;3&lt;/td&gt;&lt;td&gt;N&lt;/td&gt;&lt;td&gt; &lt;/td&gt;&lt;td&gt;&lt;/td&gt;&lt;/tr&gt;</v>
      </c>
      <c r="B189" s="166"/>
      <c r="C189" s="166"/>
    </row>
    <row r="190" spans="1:3" x14ac:dyDescent="0.3">
      <c r="A190" s="89" t="str">
        <f>IF(ROW()-ROW(HTML[])+1&gt;ROWS(Prelude[]),IFERROR(INDEX(PayItems[HTML],ROW()-ROW(HTML[])+1-ROWS(Prelude[])),IF(ROW()-ROW(HTML[])=ROWS(Prelude[])+ROWS(PayItems[]),"&lt;/tbody&gt;&lt;/table&gt;","{End}")),INDEX(Prelude[],ROW()-ROW(HTML[])+1))</f>
        <v xml:space="preserve">  &lt;tr&gt;&lt;td&gt;20302-0800&lt;/td&gt;&lt;td&gt;Removal of fence, barbed wire&lt;/td&gt;&lt;td&gt;m&lt;/td&gt;&lt;td&gt;REMOVAL OF FENCE, BARBED WIRE&lt;/td&gt;&lt;td&gt;LNFT&lt;/td&gt;&lt;td&gt;0&lt;/td&gt;&lt;td&gt;3&lt;/td&gt;&lt;td&gt;N&lt;/td&gt;&lt;td&gt; &lt;/td&gt;&lt;td&gt;&lt;/td&gt;&lt;/tr&gt;</v>
      </c>
      <c r="B190" s="166"/>
      <c r="C190" s="166"/>
    </row>
    <row r="191" spans="1:3" x14ac:dyDescent="0.3">
      <c r="A191" s="89" t="str">
        <f>IF(ROW()-ROW(HTML[])+1&gt;ROWS(Prelude[]),IFERROR(INDEX(PayItems[HTML],ROW()-ROW(HTML[])+1-ROWS(Prelude[])),IF(ROW()-ROW(HTML[])=ROWS(Prelude[])+ROWS(PayItems[]),"&lt;/tbody&gt;&lt;/table&gt;","{End}")),INDEX(Prelude[],ROW()-ROW(HTML[])+1))</f>
        <v xml:space="preserve">  &lt;tr&gt;&lt;td&gt;20302-0900&lt;/td&gt;&lt;td&gt;Removal of fence, chain link&lt;/td&gt;&lt;td&gt;m&lt;/td&gt;&lt;td&gt;REMOVAL OF FENCE, CHAIN LINK&lt;/td&gt;&lt;td&gt;LNFT&lt;/td&gt;&lt;td&gt;0&lt;/td&gt;&lt;td&gt;3&lt;/td&gt;&lt;td&gt;N&lt;/td&gt;&lt;td&gt; &lt;/td&gt;&lt;td&gt;&lt;/td&gt;&lt;/tr&gt;</v>
      </c>
      <c r="B191" s="166"/>
      <c r="C191" s="166"/>
    </row>
    <row r="192" spans="1:3" x14ac:dyDescent="0.3">
      <c r="A192" s="89" t="str">
        <f>IF(ROW()-ROW(HTML[])+1&gt;ROWS(Prelude[]),IFERROR(INDEX(PayItems[HTML],ROW()-ROW(HTML[])+1-ROWS(Prelude[])),IF(ROW()-ROW(HTML[])=ROWS(Prelude[])+ROWS(PayItems[]),"&lt;/tbody&gt;&lt;/table&gt;","{End}")),INDEX(Prelude[],ROW()-ROW(HTML[])+1))</f>
        <v xml:space="preserve">  &lt;tr&gt;&lt;td&gt;20302-1000&lt;/td&gt;&lt;td&gt;Removal of fence, rail&lt;/td&gt;&lt;td&gt;m&lt;/td&gt;&lt;td&gt;REMOVAL OF FENCE, RAIL&lt;/td&gt;&lt;td&gt;LNFT&lt;/td&gt;&lt;td&gt;0&lt;/td&gt;&lt;td&gt;3&lt;/td&gt;&lt;td&gt;N&lt;/td&gt;&lt;td&gt; &lt;/td&gt;&lt;td&gt;&lt;/td&gt;&lt;/tr&gt;</v>
      </c>
      <c r="B192" s="166"/>
      <c r="C192" s="166"/>
    </row>
    <row r="193" spans="1:3" x14ac:dyDescent="0.3">
      <c r="A193" s="89" t="str">
        <f>IF(ROW()-ROW(HTML[])+1&gt;ROWS(Prelude[]),IFERROR(INDEX(PayItems[HTML],ROW()-ROW(HTML[])+1-ROWS(Prelude[])),IF(ROW()-ROW(HTML[])=ROWS(Prelude[])+ROWS(PayItems[]),"&lt;/tbody&gt;&lt;/table&gt;","{End}")),INDEX(Prelude[],ROW()-ROW(HTML[])+1))</f>
        <v xml:space="preserve">  &lt;tr&gt;&lt;td&gt;20302-1100&lt;/td&gt;&lt;td&gt;Removal of fence, woven wire&lt;/td&gt;&lt;td&gt;m&lt;/td&gt;&lt;td&gt;REMOVAL OF FENCE, WOVEN WIRE&lt;/td&gt;&lt;td&gt;LNFT&lt;/td&gt;&lt;td&gt;0&lt;/td&gt;&lt;td&gt;3&lt;/td&gt;&lt;td&gt;N&lt;/td&gt;&lt;td&gt; &lt;/td&gt;&lt;td&gt;&lt;/td&gt;&lt;/tr&gt;</v>
      </c>
      <c r="B193" s="166"/>
      <c r="C193" s="166"/>
    </row>
    <row r="194" spans="1:3" x14ac:dyDescent="0.3">
      <c r="A194" s="89" t="str">
        <f>IF(ROW()-ROW(HTML[])+1&gt;ROWS(Prelude[]),IFERROR(INDEX(PayItems[HTML],ROW()-ROW(HTML[])+1-ROWS(Prelude[])),IF(ROW()-ROW(HTML[])=ROWS(Prelude[])+ROWS(PayItems[]),"&lt;/tbody&gt;&lt;/table&gt;","{End}")),INDEX(Prelude[],ROW()-ROW(HTML[])+1))</f>
        <v xml:space="preserve">  &lt;tr&gt;&lt;td&gt;20302-1200&lt;/td&gt;&lt;td&gt;Removal of guardrail&lt;/td&gt;&lt;td&gt;m&lt;/td&gt;&lt;td&gt;REMOVAL OF GUARDRAIL&lt;/td&gt;&lt;td&gt;LNFT&lt;/td&gt;&lt;td&gt;0&lt;/td&gt;&lt;td&gt;3&lt;/td&gt;&lt;td&gt;N&lt;/td&gt;&lt;td&gt; &lt;/td&gt;&lt;td&gt;&lt;/td&gt;&lt;/tr&gt;</v>
      </c>
      <c r="B194" s="166"/>
      <c r="C194" s="166"/>
    </row>
    <row r="195" spans="1:3" x14ac:dyDescent="0.3">
      <c r="A195" s="89" t="str">
        <f>IF(ROW()-ROW(HTML[])+1&gt;ROWS(Prelude[]),IFERROR(INDEX(PayItems[HTML],ROW()-ROW(HTML[])+1-ROWS(Prelude[])),IF(ROW()-ROW(HTML[])=ROWS(Prelude[])+ROWS(PayItems[]),"&lt;/tbody&gt;&lt;/table&gt;","{End}")),INDEX(Prelude[],ROW()-ROW(HTML[])+1))</f>
        <v xml:space="preserve">  &lt;tr&gt;&lt;td&gt;20302-1300&lt;/td&gt;&lt;td&gt;Removal of guardrail, concrete barrier&lt;/td&gt;&lt;td&gt;m&lt;/td&gt;&lt;td&gt;REMOVAL OF GUARDRAIL, CONCRETE BARRIER&lt;/td&gt;&lt;td&gt;LNFT&lt;/td&gt;&lt;td&gt;0&lt;/td&gt;&lt;td&gt;3&lt;/td&gt;&lt;td&gt;N&lt;/td&gt;&lt;td&gt; &lt;/td&gt;&lt;td&gt;&lt;/td&gt;&lt;/tr&gt;</v>
      </c>
      <c r="B195" s="166"/>
      <c r="C195" s="166"/>
    </row>
    <row r="196" spans="1:3" x14ac:dyDescent="0.3">
      <c r="A196" s="89" t="str">
        <f>IF(ROW()-ROW(HTML[])+1&gt;ROWS(Prelude[]),IFERROR(INDEX(PayItems[HTML],ROW()-ROW(HTML[])+1-ROWS(Prelude[])),IF(ROW()-ROW(HTML[])=ROWS(Prelude[])+ROWS(PayItems[]),"&lt;/tbody&gt;&lt;/table&gt;","{End}")),INDEX(Prelude[],ROW()-ROW(HTML[])+1))</f>
        <v xml:space="preserve">  &lt;tr&gt;&lt;td&gt;20302-1400&lt;/td&gt;&lt;td&gt;Removal of guardrail, timber&lt;/td&gt;&lt;td&gt;m&lt;/td&gt;&lt;td&gt;REMOVAL OF GUARDRAIL, TIMBER&lt;/td&gt;&lt;td&gt;LNFT&lt;/td&gt;&lt;td&gt;0&lt;/td&gt;&lt;td&gt;3&lt;/td&gt;&lt;td&gt;N&lt;/td&gt;&lt;td&gt; &lt;/td&gt;&lt;td&gt;&lt;/td&gt;&lt;/tr&gt;</v>
      </c>
      <c r="B196" s="166"/>
      <c r="C196" s="166"/>
    </row>
    <row r="197" spans="1:3" x14ac:dyDescent="0.3">
      <c r="A197" s="89" t="str">
        <f>IF(ROW()-ROW(HTML[])+1&gt;ROWS(Prelude[]),IFERROR(INDEX(PayItems[HTML],ROW()-ROW(HTML[])+1-ROWS(Prelude[])),IF(ROW()-ROW(HTML[])=ROWS(Prelude[])+ROWS(PayItems[]),"&lt;/tbody&gt;&lt;/table&gt;","{End}")),INDEX(Prelude[],ROW()-ROW(HTML[])+1))</f>
        <v xml:space="preserve">  &lt;tr&gt;&lt;td&gt;20302-1500&lt;/td&gt;&lt;td&gt;Removal of masonry guardwall&lt;/td&gt;&lt;td&gt;m&lt;/td&gt;&lt;td&gt;REMOVAL OF MASONRY GUARDWALL&lt;/td&gt;&lt;td&gt;LNFT&lt;/td&gt;&lt;td&gt;0&lt;/td&gt;&lt;td&gt;3&lt;/td&gt;&lt;td&gt;N&lt;/td&gt;&lt;td&gt; &lt;/td&gt;&lt;td&gt;&lt;/td&gt;&lt;/tr&gt;</v>
      </c>
      <c r="B197" s="166"/>
      <c r="C197" s="166"/>
    </row>
    <row r="198" spans="1:3" x14ac:dyDescent="0.3">
      <c r="A198" s="89" t="str">
        <f>IF(ROW()-ROW(HTML[])+1&gt;ROWS(Prelude[]),IFERROR(INDEX(PayItems[HTML],ROW()-ROW(HTML[])+1-ROWS(Prelude[])),IF(ROW()-ROW(HTML[])=ROWS(Prelude[])+ROWS(PayItems[]),"&lt;/tbody&gt;&lt;/table&gt;","{End}")),INDEX(Prelude[],ROW()-ROW(HTML[])+1))</f>
        <v xml:space="preserve">  &lt;tr&gt;&lt;td&gt;20302-1600&lt;/td&gt;&lt;td&gt;Removal of paved waterway&lt;/td&gt;&lt;td&gt;m&lt;/td&gt;&lt;td&gt;REMOVAL OF PAVED WATERWAY&lt;/td&gt;&lt;td&gt;LNFT&lt;/td&gt;&lt;td&gt;0&lt;/td&gt;&lt;td&gt;3&lt;/td&gt;&lt;td&gt;N&lt;/td&gt;&lt;td&gt; &lt;/td&gt;&lt;td&gt;&lt;/td&gt;&lt;/tr&gt;</v>
      </c>
      <c r="B198" s="166"/>
      <c r="C198" s="166"/>
    </row>
    <row r="199" spans="1:3" x14ac:dyDescent="0.3">
      <c r="A199" s="89" t="str">
        <f>IF(ROW()-ROW(HTML[])+1&gt;ROWS(Prelude[]),IFERROR(INDEX(PayItems[HTML],ROW()-ROW(HTML[])+1-ROWS(Prelude[])),IF(ROW()-ROW(HTML[])=ROWS(Prelude[])+ROWS(PayItems[]),"&lt;/tbody&gt;&lt;/table&gt;","{End}")),INDEX(Prelude[],ROW()-ROW(HTML[])+1))</f>
        <v xml:space="preserve">  &lt;tr&gt;&lt;td&gt;20302-1700&lt;/td&gt;&lt;td&gt;Removal of paved waterway, asphalt&lt;/td&gt;&lt;td&gt;m&lt;/td&gt;&lt;td&gt;REMOVAL OF PAVED WATERWAY, ASPHALT&lt;/td&gt;&lt;td&gt;LNFT&lt;/td&gt;&lt;td&gt;0&lt;/td&gt;&lt;td&gt;3&lt;/td&gt;&lt;td&gt;N&lt;/td&gt;&lt;td&gt; &lt;/td&gt;&lt;td&gt;&lt;/td&gt;&lt;/tr&gt;</v>
      </c>
      <c r="B199" s="166"/>
      <c r="C199" s="166"/>
    </row>
    <row r="200" spans="1:3" x14ac:dyDescent="0.3">
      <c r="A200" s="89" t="str">
        <f>IF(ROW()-ROW(HTML[])+1&gt;ROWS(Prelude[]),IFERROR(INDEX(PayItems[HTML],ROW()-ROW(HTML[])+1-ROWS(Prelude[])),IF(ROW()-ROW(HTML[])=ROWS(Prelude[])+ROWS(PayItems[]),"&lt;/tbody&gt;&lt;/table&gt;","{End}")),INDEX(Prelude[],ROW()-ROW(HTML[])+1))</f>
        <v xml:space="preserve">  &lt;tr&gt;&lt;td&gt;20302-1800&lt;/td&gt;&lt;td&gt;Removal of paved waterway, brick&lt;/td&gt;&lt;td&gt;m&lt;/td&gt;&lt;td&gt;REMOVAL OF PAVED WATERWAY, BRICK&lt;/td&gt;&lt;td&gt;LNFT&lt;/td&gt;&lt;td&gt;0&lt;/td&gt;&lt;td&gt;3&lt;/td&gt;&lt;td&gt;N&lt;/td&gt;&lt;td&gt; &lt;/td&gt;&lt;td&gt;&lt;/td&gt;&lt;/tr&gt;</v>
      </c>
      <c r="B200" s="166"/>
      <c r="C200" s="166"/>
    </row>
    <row r="201" spans="1:3" x14ac:dyDescent="0.3">
      <c r="A201" s="89" t="str">
        <f>IF(ROW()-ROW(HTML[])+1&gt;ROWS(Prelude[]),IFERROR(INDEX(PayItems[HTML],ROW()-ROW(HTML[])+1-ROWS(Prelude[])),IF(ROW()-ROW(HTML[])=ROWS(Prelude[])+ROWS(PayItems[]),"&lt;/tbody&gt;&lt;/table&gt;","{End}")),INDEX(Prelude[],ROW()-ROW(HTML[])+1))</f>
        <v xml:space="preserve">  &lt;tr&gt;&lt;td&gt;20302-1900&lt;/td&gt;&lt;td&gt;Removal of paved waterway, concrete&lt;/td&gt;&lt;td&gt;m&lt;/td&gt;&lt;td&gt;REMOVAL OF PAVED WATERWAY, CONCRETE&lt;/td&gt;&lt;td&gt;LNFT&lt;/td&gt;&lt;td&gt;0&lt;/td&gt;&lt;td&gt;3&lt;/td&gt;&lt;td&gt;N&lt;/td&gt;&lt;td&gt; &lt;/td&gt;&lt;td&gt;&lt;/td&gt;&lt;/tr&gt;</v>
      </c>
      <c r="B201" s="166"/>
      <c r="C201" s="166"/>
    </row>
    <row r="202" spans="1:3" x14ac:dyDescent="0.3">
      <c r="A202" s="89" t="str">
        <f>IF(ROW()-ROW(HTML[])+1&gt;ROWS(Prelude[]),IFERROR(INDEX(PayItems[HTML],ROW()-ROW(HTML[])+1-ROWS(Prelude[])),IF(ROW()-ROW(HTML[])=ROWS(Prelude[])+ROWS(PayItems[]),"&lt;/tbody&gt;&lt;/table&gt;","{End}")),INDEX(Prelude[],ROW()-ROW(HTML[])+1))</f>
        <v xml:space="preserve">  &lt;tr&gt;&lt;td&gt;20302-2000&lt;/td&gt;&lt;td&gt;Removal of paved waterway, stone&lt;/td&gt;&lt;td&gt;m&lt;/td&gt;&lt;td&gt;REMOVAL OF PAVED WATERWAY, STONE&lt;/td&gt;&lt;td&gt;LNFT&lt;/td&gt;&lt;td&gt;0&lt;/td&gt;&lt;td&gt;3&lt;/td&gt;&lt;td&gt;N&lt;/td&gt;&lt;td&gt; &lt;/td&gt;&lt;td&gt;&lt;/td&gt;&lt;/tr&gt;</v>
      </c>
      <c r="B202" s="166"/>
      <c r="C202" s="166"/>
    </row>
    <row r="203" spans="1:3" x14ac:dyDescent="0.3">
      <c r="A203" s="89" t="str">
        <f>IF(ROW()-ROW(HTML[])+1&gt;ROWS(Prelude[]),IFERROR(INDEX(PayItems[HTML],ROW()-ROW(HTML[])+1-ROWS(Prelude[])),IF(ROW()-ROW(HTML[])=ROWS(Prelude[])+ROWS(PayItems[]),"&lt;/tbody&gt;&lt;/table&gt;","{End}")),INDEX(Prelude[],ROW()-ROW(HTML[])+1))</f>
        <v xml:space="preserve">  &lt;tr&gt;&lt;td&gt;20302-2100&lt;/td&gt;&lt;td&gt;Removal of pipe culvert&lt;/td&gt;&lt;td&gt;m&lt;/td&gt;&lt;td&gt;REMOVAL OF PIPE CULVERT&lt;/td&gt;&lt;td&gt;LNFT&lt;/td&gt;&lt;td&gt;0&lt;/td&gt;&lt;td&gt;3&lt;/td&gt;&lt;td&gt;N&lt;/td&gt;&lt;td&gt; &lt;/td&gt;&lt;td&gt;&lt;/td&gt;&lt;/tr&gt;</v>
      </c>
      <c r="B203" s="166"/>
      <c r="C203" s="166"/>
    </row>
    <row r="204" spans="1:3" x14ac:dyDescent="0.3">
      <c r="A204" s="89" t="str">
        <f>IF(ROW()-ROW(HTML[])+1&gt;ROWS(Prelude[]),IFERROR(INDEX(PayItems[HTML],ROW()-ROW(HTML[])+1-ROWS(Prelude[])),IF(ROW()-ROW(HTML[])=ROWS(Prelude[])+ROWS(PayItems[]),"&lt;/tbody&gt;&lt;/table&gt;","{End}")),INDEX(Prelude[],ROW()-ROW(HTML[])+1))</f>
        <v xml:space="preserve">  &lt;tr&gt;&lt;td&gt;20302-2200&lt;/td&gt;&lt;td&gt;Removal of sewerline&lt;/td&gt;&lt;td&gt;m&lt;/td&gt;&lt;td&gt;REMOVAL OF SEWERLINE&lt;/td&gt;&lt;td&gt;LNFT&lt;/td&gt;&lt;td&gt;0&lt;/td&gt;&lt;td&gt;3&lt;/td&gt;&lt;td&gt;N&lt;/td&gt;&lt;td&gt; &lt;/td&gt;&lt;td&gt;&lt;/td&gt;&lt;/tr&gt;</v>
      </c>
      <c r="B204" s="166"/>
      <c r="C204" s="166"/>
    </row>
    <row r="205" spans="1:3" x14ac:dyDescent="0.3">
      <c r="A205" s="89" t="str">
        <f>IF(ROW()-ROW(HTML[])+1&gt;ROWS(Prelude[]),IFERROR(INDEX(PayItems[HTML],ROW()-ROW(HTML[])+1-ROWS(Prelude[])),IF(ROW()-ROW(HTML[])=ROWS(Prelude[])+ROWS(PayItems[]),"&lt;/tbody&gt;&lt;/table&gt;","{End}")),INDEX(Prelude[],ROW()-ROW(HTML[])+1))</f>
        <v xml:space="preserve">  &lt;tr&gt;&lt;td&gt;20302-2210&lt;/td&gt;&lt;td&gt;Removal of gas line&lt;/td&gt;&lt;td&gt;m&lt;/td&gt;&lt;td&gt;REMOVAL OF GAS LINE&lt;/td&gt;&lt;td&gt;LNFT&lt;/td&gt;&lt;td&gt;0&lt;/td&gt;&lt;td&gt;3&lt;/td&gt;&lt;td&gt;N&lt;/td&gt;&lt;td&gt; &lt;/td&gt;&lt;td&gt;&lt;/td&gt;&lt;/tr&gt;</v>
      </c>
      <c r="B205" s="166"/>
      <c r="C205" s="166"/>
    </row>
    <row r="206" spans="1:3" x14ac:dyDescent="0.3">
      <c r="A206" s="89" t="str">
        <f>IF(ROW()-ROW(HTML[])+1&gt;ROWS(Prelude[]),IFERROR(INDEX(PayItems[HTML],ROW()-ROW(HTML[])+1-ROWS(Prelude[])),IF(ROW()-ROW(HTML[])=ROWS(Prelude[])+ROWS(PayItems[]),"&lt;/tbody&gt;&lt;/table&gt;","{End}")),INDEX(Prelude[],ROW()-ROW(HTML[])+1))</f>
        <v xml:space="preserve">  &lt;tr&gt;&lt;td&gt;20302-2300&lt;/td&gt;&lt;td&gt;Removal of waterline&lt;/td&gt;&lt;td&gt;m&lt;/td&gt;&lt;td&gt;REMOVAL OF WATERLINE&lt;/td&gt;&lt;td&gt;LNFT&lt;/td&gt;&lt;td&gt;0&lt;/td&gt;&lt;td&gt;3&lt;/td&gt;&lt;td&gt;N&lt;/td&gt;&lt;td&gt; &lt;/td&gt;&lt;td&gt;&lt;/td&gt;&lt;/tr&gt;</v>
      </c>
      <c r="B206" s="166"/>
      <c r="C206" s="166"/>
    </row>
    <row r="207" spans="1:3" x14ac:dyDescent="0.3">
      <c r="A207" s="89" t="str">
        <f>IF(ROW()-ROW(HTML[])+1&gt;ROWS(Prelude[]),IFERROR(INDEX(PayItems[HTML],ROW()-ROW(HTML[])+1-ROWS(Prelude[])),IF(ROW()-ROW(HTML[])=ROWS(Prelude[])+ROWS(PayItems[]),"&lt;/tbody&gt;&lt;/table&gt;","{End}")),INDEX(Prelude[],ROW()-ROW(HTML[])+1))</f>
        <v xml:space="preserve">  &lt;tr&gt;&lt;td&gt;20302-2310&lt;/td&gt;&lt;td&gt;Removal of cable line&lt;/td&gt;&lt;td&gt;m&lt;/td&gt;&lt;td&gt;REMOVAL OF CABLE LINE&lt;/td&gt;&lt;td&gt;LNFT&lt;/td&gt;&lt;td&gt;0&lt;/td&gt;&lt;td&gt;3&lt;/td&gt;&lt;td&gt;N&lt;/td&gt;&lt;td&gt; &lt;/td&gt;&lt;td&gt;&lt;/td&gt;&lt;/tr&gt;</v>
      </c>
      <c r="B207" s="166"/>
      <c r="C207" s="166"/>
    </row>
    <row r="208" spans="1:3" x14ac:dyDescent="0.3">
      <c r="A208" s="89" t="str">
        <f>IF(ROW()-ROW(HTML[])+1&gt;ROWS(Prelude[]),IFERROR(INDEX(PayItems[HTML],ROW()-ROW(HTML[])+1-ROWS(Prelude[])),IF(ROW()-ROW(HTML[])=ROWS(Prelude[])+ROWS(PayItems[]),"&lt;/tbody&gt;&lt;/table&gt;","{End}")),INDEX(Prelude[],ROW()-ROW(HTML[])+1))</f>
        <v xml:space="preserve">  &lt;tr&gt;&lt;td&gt;20302-2400&lt;/td&gt;&lt;td&gt;Removal of wheelstops&lt;/td&gt;&lt;td&gt;m&lt;/td&gt;&lt;td&gt;REMOVAL OF WHEELSTOPS&lt;/td&gt;&lt;td&gt;LNFT&lt;/td&gt;&lt;td&gt;0&lt;/td&gt;&lt;td&gt;3&lt;/td&gt;&lt;td&gt;N&lt;/td&gt;&lt;td&gt; &lt;/td&gt;&lt;td&gt;&lt;/td&gt;&lt;/tr&gt;</v>
      </c>
      <c r="B208" s="166"/>
      <c r="C208" s="166"/>
    </row>
    <row r="209" spans="1:3" x14ac:dyDescent="0.3">
      <c r="A209" s="89" t="str">
        <f>IF(ROW()-ROW(HTML[])+1&gt;ROWS(Prelude[]),IFERROR(INDEX(PayItems[HTML],ROW()-ROW(HTML[])+1-ROWS(Prelude[])),IF(ROW()-ROW(HTML[])=ROWS(Prelude[])+ROWS(PayItems[]),"&lt;/tbody&gt;&lt;/table&gt;","{End}")),INDEX(Prelude[],ROW()-ROW(HTML[])+1))</f>
        <v xml:space="preserve">  &lt;tr&gt;&lt;td&gt;20302-2500&lt;/td&gt;&lt;td&gt;Removal of handrail&lt;/td&gt;&lt;td&gt;m&lt;/td&gt;&lt;td&gt;REMOVAL OF HANDRAIL&lt;/td&gt;&lt;td&gt;LNFT&lt;/td&gt;&lt;td&gt;0&lt;/td&gt;&lt;td&gt;3&lt;/td&gt;&lt;td&gt;N&lt;/td&gt;&lt;td&gt; &lt;/td&gt;&lt;td&gt;&lt;/td&gt;&lt;/tr&gt;</v>
      </c>
      <c r="B209" s="166"/>
      <c r="C209" s="166"/>
    </row>
    <row r="210" spans="1:3" x14ac:dyDescent="0.3">
      <c r="A210" s="89" t="str">
        <f>IF(ROW()-ROW(HTML[])+1&gt;ROWS(Prelude[]),IFERROR(INDEX(PayItems[HTML],ROW()-ROW(HTML[])+1-ROWS(Prelude[])),IF(ROW()-ROW(HTML[])=ROWS(Prelude[])+ROWS(PayItems[]),"&lt;/tbody&gt;&lt;/table&gt;","{End}")),INDEX(Prelude[],ROW()-ROW(HTML[])+1))</f>
        <v xml:space="preserve">  &lt;tr&gt;&lt;td&gt;20302-2600&lt;/td&gt;&lt;td&gt;Removal of pavement markings&lt;/td&gt;&lt;td&gt;m&lt;/td&gt;&lt;td&gt;REMOVAL OF PAVEMENT MARKINGS&lt;/td&gt;&lt;td&gt;LNFT&lt;/td&gt;&lt;td&gt;0&lt;/td&gt;&lt;td&gt;3&lt;/td&gt;&lt;td&gt;N&lt;/td&gt;&lt;td&gt; &lt;/td&gt;&lt;td&gt;&lt;/td&gt;&lt;/tr&gt;</v>
      </c>
      <c r="B210" s="166"/>
      <c r="C210" s="166"/>
    </row>
    <row r="211" spans="1:3" x14ac:dyDescent="0.3">
      <c r="A211" s="89" t="str">
        <f>IF(ROW()-ROW(HTML[])+1&gt;ROWS(Prelude[]),IFERROR(INDEX(PayItems[HTML],ROW()-ROW(HTML[])+1-ROWS(Prelude[])),IF(ROW()-ROW(HTML[])=ROWS(Prelude[])+ROWS(PayItems[]),"&lt;/tbody&gt;&lt;/table&gt;","{End}")),INDEX(Prelude[],ROW()-ROW(HTML[])+1))</f>
        <v xml:space="preserve">  &lt;tr&gt;&lt;td&gt;20302-2700&lt;/td&gt;&lt;td&gt;Removal of rumble strips&lt;/td&gt;&lt;td&gt;m&lt;/td&gt;&lt;td&gt;REMOVAL OF RUMBLE STRIPS&lt;/td&gt;&lt;td&gt;LNFT&lt;/td&gt;&lt;td&gt;0&lt;/td&gt;&lt;td&gt;3&lt;/td&gt;&lt;td&gt;N&lt;/td&gt;&lt;td&gt;11/28/2022&lt;/td&gt;&lt;td&gt;&lt;/td&gt;&lt;/tr&gt;</v>
      </c>
      <c r="B211" s="166"/>
      <c r="C211" s="166"/>
    </row>
    <row r="212" spans="1:3" x14ac:dyDescent="0.3">
      <c r="A212" s="89" t="str">
        <f>IF(ROW()-ROW(HTML[])+1&gt;ROWS(Prelude[]),IFERROR(INDEX(PayItems[HTML],ROW()-ROW(HTML[])+1-ROWS(Prelude[])),IF(ROW()-ROW(HTML[])=ROWS(Prelude[])+ROWS(PayItems[]),"&lt;/tbody&gt;&lt;/table&gt;","{End}")),INDEX(Prelude[],ROW()-ROW(HTML[])+1))</f>
        <v xml:space="preserve">  &lt;tr&gt;&lt;td&gt;20303-0000&lt;/td&gt;&lt;td&gt;Removal of structures and obstructions&lt;/td&gt;&lt;td&gt;m2&lt;/td&gt;&lt;td&gt;REMOVAL OF STRUCTURES AND OBSTRUCTIONS&lt;/td&gt;&lt;td&gt;SQYD&lt;/td&gt;&lt;td&gt;0&lt;/td&gt;&lt;td&gt;3&lt;/td&gt;&lt;td&gt;N&lt;/td&gt;&lt;td&gt; &lt;/td&gt;&lt;td&gt;&lt;/td&gt;&lt;/tr&gt;</v>
      </c>
      <c r="B212" s="166"/>
      <c r="C212" s="166"/>
    </row>
    <row r="213" spans="1:3" x14ac:dyDescent="0.3">
      <c r="A213" s="89" t="str">
        <f>IF(ROW()-ROW(HTML[])+1&gt;ROWS(Prelude[]),IFERROR(INDEX(PayItems[HTML],ROW()-ROW(HTML[])+1-ROWS(Prelude[])),IF(ROW()-ROW(HTML[])=ROWS(Prelude[])+ROWS(PayItems[]),"&lt;/tbody&gt;&lt;/table&gt;","{End}")),INDEX(Prelude[],ROW()-ROW(HTML[])+1))</f>
        <v xml:space="preserve">  &lt;tr&gt;&lt;td&gt;20303-0100&lt;/td&gt;&lt;td&gt;Removal of approach slab&lt;/td&gt;&lt;td&gt;m2&lt;/td&gt;&lt;td&gt;REMOVAL OF APPROACH SLAB&lt;/td&gt;&lt;td&gt;SQYD&lt;/td&gt;&lt;td&gt;0&lt;/td&gt;&lt;td&gt;3&lt;/td&gt;&lt;td&gt;N&lt;/td&gt;&lt;td&gt; &lt;/td&gt;&lt;td&gt;&lt;/td&gt;&lt;/tr&gt;</v>
      </c>
      <c r="B213" s="166"/>
      <c r="C213" s="166"/>
    </row>
    <row r="214" spans="1:3" x14ac:dyDescent="0.3">
      <c r="A214" s="89" t="str">
        <f>IF(ROW()-ROW(HTML[])+1&gt;ROWS(Prelude[]),IFERROR(INDEX(PayItems[HTML],ROW()-ROW(HTML[])+1-ROWS(Prelude[])),IF(ROW()-ROW(HTML[])=ROWS(Prelude[])+ROWS(PayItems[]),"&lt;/tbody&gt;&lt;/table&gt;","{End}")),INDEX(Prelude[],ROW()-ROW(HTML[])+1))</f>
        <v xml:space="preserve">  &lt;tr&gt;&lt;td&gt;20303-0200&lt;/td&gt;&lt;td&gt;Removal of bridge deck&lt;/td&gt;&lt;td&gt;m2&lt;/td&gt;&lt;td&gt;REMOVAL OF BRIDGE DECK&lt;/td&gt;&lt;td&gt;SQYD&lt;/td&gt;&lt;td&gt;0&lt;/td&gt;&lt;td&gt;3&lt;/td&gt;&lt;td&gt;N&lt;/td&gt;&lt;td&gt; &lt;/td&gt;&lt;td&gt;&lt;/td&gt;&lt;/tr&gt;</v>
      </c>
      <c r="B214" s="166"/>
      <c r="C214" s="166"/>
    </row>
    <row r="215" spans="1:3" x14ac:dyDescent="0.3">
      <c r="A215" s="89" t="str">
        <f>IF(ROW()-ROW(HTML[])+1&gt;ROWS(Prelude[]),IFERROR(INDEX(PayItems[HTML],ROW()-ROW(HTML[])+1-ROWS(Prelude[])),IF(ROW()-ROW(HTML[])=ROWS(Prelude[])+ROWS(PayItems[]),"&lt;/tbody&gt;&lt;/table&gt;","{End}")),INDEX(Prelude[],ROW()-ROW(HTML[])+1))</f>
        <v xml:space="preserve">  &lt;tr&gt;&lt;td&gt;20303-0300&lt;/td&gt;&lt;td&gt;Removal of concrete&lt;/td&gt;&lt;td&gt;m2&lt;/td&gt;&lt;td&gt;REMOVAL OF CONCRETE&lt;/td&gt;&lt;td&gt;SQYD&lt;/td&gt;&lt;td&gt;0&lt;/td&gt;&lt;td&gt;3&lt;/td&gt;&lt;td&gt;N&lt;/td&gt;&lt;td&gt; &lt;/td&gt;&lt;td&gt;&lt;/td&gt;&lt;/tr&gt;</v>
      </c>
      <c r="B215" s="166"/>
      <c r="C215" s="166"/>
    </row>
    <row r="216" spans="1:3" x14ac:dyDescent="0.3">
      <c r="A216" s="89" t="str">
        <f>IF(ROW()-ROW(HTML[])+1&gt;ROWS(Prelude[]),IFERROR(INDEX(PayItems[HTML],ROW()-ROW(HTML[])+1-ROWS(Prelude[])),IF(ROW()-ROW(HTML[])=ROWS(Prelude[])+ROWS(PayItems[]),"&lt;/tbody&gt;&lt;/table&gt;","{End}")),INDEX(Prelude[],ROW()-ROW(HTML[])+1))</f>
        <v xml:space="preserve">  &lt;tr&gt;&lt;td&gt;20303-0500&lt;/td&gt;&lt;td&gt;Removal of granite cobbles&lt;/td&gt;&lt;td&gt;m2&lt;/td&gt;&lt;td&gt;REMOVAL OF GRANITE COBBLES&lt;/td&gt;&lt;td&gt;SQYD&lt;/td&gt;&lt;td&gt;0&lt;/td&gt;&lt;td&gt;3&lt;/td&gt;&lt;td&gt;N&lt;/td&gt;&lt;td&gt; &lt;/td&gt;&lt;td&gt;&lt;/td&gt;&lt;/tr&gt;</v>
      </c>
      <c r="B216" s="166"/>
      <c r="C216" s="166"/>
    </row>
    <row r="217" spans="1:3" x14ac:dyDescent="0.3">
      <c r="A217" s="89" t="str">
        <f>IF(ROW()-ROW(HTML[])+1&gt;ROWS(Prelude[]),IFERROR(INDEX(PayItems[HTML],ROW()-ROW(HTML[])+1-ROWS(Prelude[])),IF(ROW()-ROW(HTML[])=ROWS(Prelude[])+ROWS(PayItems[]),"&lt;/tbody&gt;&lt;/table&gt;","{End}")),INDEX(Prelude[],ROW()-ROW(HTML[])+1))</f>
        <v xml:space="preserve">  &lt;tr&gt;&lt;td&gt;20303-0600&lt;/td&gt;&lt;td&gt;Removal of gutter, brick&lt;/td&gt;&lt;td&gt;m2&lt;/td&gt;&lt;td&gt;REMOVAL OF GUTTER, BRICK&lt;/td&gt;&lt;td&gt;SQYD&lt;/td&gt;&lt;td&gt;0&lt;/td&gt;&lt;td&gt;3&lt;/td&gt;&lt;td&gt;N&lt;/td&gt;&lt;td&gt; &lt;/td&gt;&lt;td&gt;&lt;/td&gt;&lt;/tr&gt;</v>
      </c>
      <c r="B217" s="166"/>
      <c r="C217" s="166"/>
    </row>
    <row r="218" spans="1:3" x14ac:dyDescent="0.3">
      <c r="A218" s="89" t="str">
        <f>IF(ROW()-ROW(HTML[])+1&gt;ROWS(Prelude[]),IFERROR(INDEX(PayItems[HTML],ROW()-ROW(HTML[])+1-ROWS(Prelude[])),IF(ROW()-ROW(HTML[])=ROWS(Prelude[])+ROWS(PayItems[]),"&lt;/tbody&gt;&lt;/table&gt;","{End}")),INDEX(Prelude[],ROW()-ROW(HTML[])+1))</f>
        <v xml:space="preserve">  &lt;tr&gt;&lt;td&gt;20303-0700&lt;/td&gt;&lt;td&gt;Removal of gutter, concrete&lt;/td&gt;&lt;td&gt;m2&lt;/td&gt;&lt;td&gt;REMOVAL OF GUTTER, CONCRETE&lt;/td&gt;&lt;td&gt;SQYD&lt;/td&gt;&lt;td&gt;0&lt;/td&gt;&lt;td&gt;3&lt;/td&gt;&lt;td&gt;N&lt;/td&gt;&lt;td&gt; &lt;/td&gt;&lt;td&gt;&lt;/td&gt;&lt;/tr&gt;</v>
      </c>
      <c r="B218" s="166"/>
      <c r="C218" s="166"/>
    </row>
    <row r="219" spans="1:3" x14ac:dyDescent="0.3">
      <c r="A219" s="89" t="str">
        <f>IF(ROW()-ROW(HTML[])+1&gt;ROWS(Prelude[]),IFERROR(INDEX(PayItems[HTML],ROW()-ROW(HTML[])+1-ROWS(Prelude[])),IF(ROW()-ROW(HTML[])=ROWS(Prelude[])+ROWS(PayItems[]),"&lt;/tbody&gt;&lt;/table&gt;","{End}")),INDEX(Prelude[],ROW()-ROW(HTML[])+1))</f>
        <v xml:space="preserve">  &lt;tr&gt;&lt;td&gt;20303-0800&lt;/td&gt;&lt;td&gt;Removal of gutter, stone&lt;/td&gt;&lt;td&gt;m2&lt;/td&gt;&lt;td&gt;REMOVAL OF GUTTER, STONE&lt;/td&gt;&lt;td&gt;SQYD&lt;/td&gt;&lt;td&gt;0&lt;/td&gt;&lt;td&gt;3&lt;/td&gt;&lt;td&gt;N&lt;/td&gt;&lt;td&gt; &lt;/td&gt;&lt;td&gt;&lt;/td&gt;&lt;/tr&gt;</v>
      </c>
      <c r="B219" s="166"/>
      <c r="C219" s="166"/>
    </row>
    <row r="220" spans="1:3" x14ac:dyDescent="0.3">
      <c r="A220" s="89" t="str">
        <f>IF(ROW()-ROW(HTML[])+1&gt;ROWS(Prelude[]),IFERROR(INDEX(PayItems[HTML],ROW()-ROW(HTML[])+1-ROWS(Prelude[])),IF(ROW()-ROW(HTML[])=ROWS(Prelude[])+ROWS(PayItems[]),"&lt;/tbody&gt;&lt;/table&gt;","{End}")),INDEX(Prelude[],ROW()-ROW(HTML[])+1))</f>
        <v xml:space="preserve">  &lt;tr&gt;&lt;td&gt;20303-0900&lt;/td&gt;&lt;td&gt;Removal of median, brick&lt;/td&gt;&lt;td&gt;m2&lt;/td&gt;&lt;td&gt;REMOVAL OF MEDIAN, BRICK&lt;/td&gt;&lt;td&gt;SQYD&lt;/td&gt;&lt;td&gt;0&lt;/td&gt;&lt;td&gt;3&lt;/td&gt;&lt;td&gt;N&lt;/td&gt;&lt;td&gt; &lt;/td&gt;&lt;td&gt;&lt;/td&gt;&lt;/tr&gt;</v>
      </c>
      <c r="B220" s="166"/>
      <c r="C220" s="166"/>
    </row>
    <row r="221" spans="1:3" x14ac:dyDescent="0.3">
      <c r="A221" s="89" t="str">
        <f>IF(ROW()-ROW(HTML[])+1&gt;ROWS(Prelude[]),IFERROR(INDEX(PayItems[HTML],ROW()-ROW(HTML[])+1-ROWS(Prelude[])),IF(ROW()-ROW(HTML[])=ROWS(Prelude[])+ROWS(PayItems[]),"&lt;/tbody&gt;&lt;/table&gt;","{End}")),INDEX(Prelude[],ROW()-ROW(HTML[])+1))</f>
        <v xml:space="preserve">  &lt;tr&gt;&lt;td&gt;20303-1000&lt;/td&gt;&lt;td&gt;Removal of median, concrete&lt;/td&gt;&lt;td&gt;m2&lt;/td&gt;&lt;td&gt;REMOVAL OF MEDIAN, CONCRETE&lt;/td&gt;&lt;td&gt;SQYD&lt;/td&gt;&lt;td&gt;0&lt;/td&gt;&lt;td&gt;3&lt;/td&gt;&lt;td&gt;N&lt;/td&gt;&lt;td&gt; &lt;/td&gt;&lt;td&gt;&lt;/td&gt;&lt;/tr&gt;</v>
      </c>
      <c r="B221" s="166"/>
      <c r="C221" s="166"/>
    </row>
    <row r="222" spans="1:3" x14ac:dyDescent="0.3">
      <c r="A222" s="89" t="str">
        <f>IF(ROW()-ROW(HTML[])+1&gt;ROWS(Prelude[]),IFERROR(INDEX(PayItems[HTML],ROW()-ROW(HTML[])+1-ROWS(Prelude[])),IF(ROW()-ROW(HTML[])=ROWS(Prelude[])+ROWS(PayItems[]),"&lt;/tbody&gt;&lt;/table&gt;","{End}")),INDEX(Prelude[],ROW()-ROW(HTML[])+1))</f>
        <v xml:space="preserve">  &lt;tr&gt;&lt;td&gt;20303-1100&lt;/td&gt;&lt;td&gt;Removal of median, stone&lt;/td&gt;&lt;td&gt;m2&lt;/td&gt;&lt;td&gt;REMOVAL OF MEDIAN, STONE&lt;/td&gt;&lt;td&gt;SQYD&lt;/td&gt;&lt;td&gt;0&lt;/td&gt;&lt;td&gt;3&lt;/td&gt;&lt;td&gt;N&lt;/td&gt;&lt;td&gt; &lt;/td&gt;&lt;td&gt;&lt;/td&gt;&lt;/tr&gt;</v>
      </c>
      <c r="B222" s="166"/>
      <c r="C222" s="166"/>
    </row>
    <row r="223" spans="1:3" x14ac:dyDescent="0.3">
      <c r="A223" s="89" t="str">
        <f>IF(ROW()-ROW(HTML[])+1&gt;ROWS(Prelude[]),IFERROR(INDEX(PayItems[HTML],ROW()-ROW(HTML[])+1-ROWS(Prelude[])),IF(ROW()-ROW(HTML[])=ROWS(Prelude[])+ROWS(PayItems[]),"&lt;/tbody&gt;&lt;/table&gt;","{End}")),INDEX(Prelude[],ROW()-ROW(HTML[])+1))</f>
        <v xml:space="preserve">  &lt;tr&gt;&lt;td&gt;20303-1200&lt;/td&gt;&lt;td&gt;Removal of paved waterway, asphalt&lt;/td&gt;&lt;td&gt;m2&lt;/td&gt;&lt;td&gt;REMOVAL OF PAVED WATERWAY, ASPHALT&lt;/td&gt;&lt;td&gt;SQYD&lt;/td&gt;&lt;td&gt;0&lt;/td&gt;&lt;td&gt;3&lt;/td&gt;&lt;td&gt;N&lt;/td&gt;&lt;td&gt; &lt;/td&gt;&lt;td&gt;&lt;/td&gt;&lt;/tr&gt;</v>
      </c>
      <c r="B223" s="166"/>
      <c r="C223" s="166"/>
    </row>
    <row r="224" spans="1:3" x14ac:dyDescent="0.3">
      <c r="A224" s="89" t="str">
        <f>IF(ROW()-ROW(HTML[])+1&gt;ROWS(Prelude[]),IFERROR(INDEX(PayItems[HTML],ROW()-ROW(HTML[])+1-ROWS(Prelude[])),IF(ROW()-ROW(HTML[])=ROWS(Prelude[])+ROWS(PayItems[]),"&lt;/tbody&gt;&lt;/table&gt;","{End}")),INDEX(Prelude[],ROW()-ROW(HTML[])+1))</f>
        <v xml:space="preserve">  &lt;tr&gt;&lt;td&gt;20303-1300&lt;/td&gt;&lt;td&gt;Removal of paved waterway, brick&lt;/td&gt;&lt;td&gt;m2&lt;/td&gt;&lt;td&gt;REMOVAL OF PAVED WATERWAY, BRICK&lt;/td&gt;&lt;td&gt;SQYD&lt;/td&gt;&lt;td&gt;0&lt;/td&gt;&lt;td&gt;3&lt;/td&gt;&lt;td&gt;N&lt;/td&gt;&lt;td&gt; &lt;/td&gt;&lt;td&gt;&lt;/td&gt;&lt;/tr&gt;</v>
      </c>
      <c r="B224" s="166"/>
      <c r="C224" s="166"/>
    </row>
    <row r="225" spans="1:3" x14ac:dyDescent="0.3">
      <c r="A225" s="89" t="str">
        <f>IF(ROW()-ROW(HTML[])+1&gt;ROWS(Prelude[]),IFERROR(INDEX(PayItems[HTML],ROW()-ROW(HTML[])+1-ROWS(Prelude[])),IF(ROW()-ROW(HTML[])=ROWS(Prelude[])+ROWS(PayItems[]),"&lt;/tbody&gt;&lt;/table&gt;","{End}")),INDEX(Prelude[],ROW()-ROW(HTML[])+1))</f>
        <v xml:space="preserve">  &lt;tr&gt;&lt;td&gt;20303-1400&lt;/td&gt;&lt;td&gt;Removal of paved waterway, concrete&lt;/td&gt;&lt;td&gt;m2&lt;/td&gt;&lt;td&gt;REMOVAL OF PAVED WATERWAY, CONCRETE&lt;/td&gt;&lt;td&gt;SQYD&lt;/td&gt;&lt;td&gt;0&lt;/td&gt;&lt;td&gt;3&lt;/td&gt;&lt;td&gt;N&lt;/td&gt;&lt;td&gt; &lt;/td&gt;&lt;td&gt;&lt;/td&gt;&lt;/tr&gt;</v>
      </c>
      <c r="B225" s="166"/>
      <c r="C225" s="166"/>
    </row>
    <row r="226" spans="1:3" x14ac:dyDescent="0.3">
      <c r="A226" s="89" t="str">
        <f>IF(ROW()-ROW(HTML[])+1&gt;ROWS(Prelude[]),IFERROR(INDEX(PayItems[HTML],ROW()-ROW(HTML[])+1-ROWS(Prelude[])),IF(ROW()-ROW(HTML[])=ROWS(Prelude[])+ROWS(PayItems[]),"&lt;/tbody&gt;&lt;/table&gt;","{End}")),INDEX(Prelude[],ROW()-ROW(HTML[])+1))</f>
        <v xml:space="preserve">  &lt;tr&gt;&lt;td&gt;20303-1500&lt;/td&gt;&lt;td&gt;Removal of paved waterway, stone&lt;/td&gt;&lt;td&gt;m2&lt;/td&gt;&lt;td&gt;REMOVAL OF PAVED WATERWAY, STONE&lt;/td&gt;&lt;td&gt;SQYD&lt;/td&gt;&lt;td&gt;0&lt;/td&gt;&lt;td&gt;3&lt;/td&gt;&lt;td&gt;N&lt;/td&gt;&lt;td&gt; &lt;/td&gt;&lt;td&gt;&lt;/td&gt;&lt;/tr&gt;</v>
      </c>
      <c r="B226" s="166"/>
      <c r="C226" s="166"/>
    </row>
    <row r="227" spans="1:3" x14ac:dyDescent="0.3">
      <c r="A227" s="89" t="str">
        <f>IF(ROW()-ROW(HTML[])+1&gt;ROWS(Prelude[]),IFERROR(INDEX(PayItems[HTML],ROW()-ROW(HTML[])+1-ROWS(Prelude[])),IF(ROW()-ROW(HTML[])=ROWS(Prelude[])+ROWS(PayItems[]),"&lt;/tbody&gt;&lt;/table&gt;","{End}")),INDEX(Prelude[],ROW()-ROW(HTML[])+1))</f>
        <v xml:space="preserve">  &lt;tr&gt;&lt;td&gt;20303-1600&lt;/td&gt;&lt;td&gt;Removal of pavement, asphalt&lt;/td&gt;&lt;td&gt;m2&lt;/td&gt;&lt;td&gt;REMOVAL OF PAVEMENT, ASPHALT&lt;/td&gt;&lt;td&gt;SQYD&lt;/td&gt;&lt;td&gt;0&lt;/td&gt;&lt;td&gt;3&lt;/td&gt;&lt;td&gt;N&lt;/td&gt;&lt;td&gt; &lt;/td&gt;&lt;td&gt;&lt;/td&gt;&lt;/tr&gt;</v>
      </c>
      <c r="B227" s="166"/>
      <c r="C227" s="166"/>
    </row>
    <row r="228" spans="1:3" x14ac:dyDescent="0.3">
      <c r="A228" s="89" t="str">
        <f>IF(ROW()-ROW(HTML[])+1&gt;ROWS(Prelude[]),IFERROR(INDEX(PayItems[HTML],ROW()-ROW(HTML[])+1-ROWS(Prelude[])),IF(ROW()-ROW(HTML[])=ROWS(Prelude[])+ROWS(PayItems[]),"&lt;/tbody&gt;&lt;/table&gt;","{End}")),INDEX(Prelude[],ROW()-ROW(HTML[])+1))</f>
        <v xml:space="preserve">  &lt;tr&gt;&lt;td&gt;20303-1700&lt;/td&gt;&lt;td&gt;Removal of pavement, asphalt, 25mm depth&lt;/td&gt;&lt;td&gt;m2&lt;/td&gt;&lt;td&gt;REMOVAL OF PAVEMENT, ASPHALT, 1-INCH DEPTH&lt;/td&gt;&lt;td&gt;SQYD&lt;/td&gt;&lt;td&gt;0&lt;/td&gt;&lt;td&gt;3&lt;/td&gt;&lt;td&gt;N&lt;/td&gt;&lt;td&gt; &lt;/td&gt;&lt;td&gt;&lt;/td&gt;&lt;/tr&gt;</v>
      </c>
      <c r="B228" s="166"/>
      <c r="C228" s="166"/>
    </row>
    <row r="229" spans="1:3" x14ac:dyDescent="0.3">
      <c r="A229" s="89" t="str">
        <f>IF(ROW()-ROW(HTML[])+1&gt;ROWS(Prelude[]),IFERROR(INDEX(PayItems[HTML],ROW()-ROW(HTML[])+1-ROWS(Prelude[])),IF(ROW()-ROW(HTML[])=ROWS(Prelude[])+ROWS(PayItems[]),"&lt;/tbody&gt;&lt;/table&gt;","{End}")),INDEX(Prelude[],ROW()-ROW(HTML[])+1))</f>
        <v xml:space="preserve">  &lt;tr&gt;&lt;td&gt;20303-1800&lt;/td&gt;&lt;td&gt;Removal of pavement, asphalt, 50mm depth&lt;/td&gt;&lt;td&gt;m2&lt;/td&gt;&lt;td&gt;REMOVAL OF PAVEMENT, ASPHALT, 2-INCH DEPTH&lt;/td&gt;&lt;td&gt;SQYD&lt;/td&gt;&lt;td&gt;0&lt;/td&gt;&lt;td&gt;3&lt;/td&gt;&lt;td&gt;N&lt;/td&gt;&lt;td&gt; &lt;/td&gt;&lt;td&gt;&lt;/td&gt;&lt;/tr&gt;</v>
      </c>
      <c r="B229" s="166"/>
      <c r="C229" s="166"/>
    </row>
    <row r="230" spans="1:3" x14ac:dyDescent="0.3">
      <c r="A230" s="89" t="str">
        <f>IF(ROW()-ROW(HTML[])+1&gt;ROWS(Prelude[]),IFERROR(INDEX(PayItems[HTML],ROW()-ROW(HTML[])+1-ROWS(Prelude[])),IF(ROW()-ROW(HTML[])=ROWS(Prelude[])+ROWS(PayItems[]),"&lt;/tbody&gt;&lt;/table&gt;","{End}")),INDEX(Prelude[],ROW()-ROW(HTML[])+1))</f>
        <v xml:space="preserve">  &lt;tr&gt;&lt;td&gt;20303-1900&lt;/td&gt;&lt;td&gt;Removal of pavement, asphalt, 75mm depth&lt;/td&gt;&lt;td&gt;m2&lt;/td&gt;&lt;td&gt;REMOVAL OF PAVEMENT, ASPHALT, 3-INCH DEPTH&lt;/td&gt;&lt;td&gt;SQYD&lt;/td&gt;&lt;td&gt;0&lt;/td&gt;&lt;td&gt;3&lt;/td&gt;&lt;td&gt;N&lt;/td&gt;&lt;td&gt; &lt;/td&gt;&lt;td&gt;&lt;/td&gt;&lt;/tr&gt;</v>
      </c>
      <c r="B230" s="166"/>
      <c r="C230" s="166"/>
    </row>
    <row r="231" spans="1:3" x14ac:dyDescent="0.3">
      <c r="A231" s="89" t="str">
        <f>IF(ROW()-ROW(HTML[])+1&gt;ROWS(Prelude[]),IFERROR(INDEX(PayItems[HTML],ROW()-ROW(HTML[])+1-ROWS(Prelude[])),IF(ROW()-ROW(HTML[])=ROWS(Prelude[])+ROWS(PayItems[]),"&lt;/tbody&gt;&lt;/table&gt;","{End}")),INDEX(Prelude[],ROW()-ROW(HTML[])+1))</f>
        <v xml:space="preserve">  &lt;tr&gt;&lt;td&gt;20303-2000&lt;/td&gt;&lt;td&gt;Removal of pavement, asphalt, 100mm depth&lt;/td&gt;&lt;td&gt;m2&lt;/td&gt;&lt;td&gt;REMOVAL OF PAVEMENT, ASPHALT, 4-INCH DEPTH&lt;/td&gt;&lt;td&gt;SQYD&lt;/td&gt;&lt;td&gt;0&lt;/td&gt;&lt;td&gt;3&lt;/td&gt;&lt;td&gt;N&lt;/td&gt;&lt;td&gt; &lt;/td&gt;&lt;td&gt;&lt;/td&gt;&lt;/tr&gt;</v>
      </c>
      <c r="B231" s="166"/>
      <c r="C231" s="166"/>
    </row>
    <row r="232" spans="1:3" x14ac:dyDescent="0.3">
      <c r="A232" s="89" t="str">
        <f>IF(ROW()-ROW(HTML[])+1&gt;ROWS(Prelude[]),IFERROR(INDEX(PayItems[HTML],ROW()-ROW(HTML[])+1-ROWS(Prelude[])),IF(ROW()-ROW(HTML[])=ROWS(Prelude[])+ROWS(PayItems[]),"&lt;/tbody&gt;&lt;/table&gt;","{End}")),INDEX(Prelude[],ROW()-ROW(HTML[])+1))</f>
        <v xml:space="preserve">  &lt;tr&gt;&lt;td&gt;20303-2100&lt;/td&gt;&lt;td&gt;Removal of pavement, asphalt, 125mm depth&lt;/td&gt;&lt;td&gt;m2&lt;/td&gt;&lt;td&gt;REMOVAL OF PAVEMENT, ASPHALT, 5-INCH DEPTH&lt;/td&gt;&lt;td&gt;SQYD&lt;/td&gt;&lt;td&gt;0&lt;/td&gt;&lt;td&gt;3&lt;/td&gt;&lt;td&gt;N&lt;/td&gt;&lt;td&gt; &lt;/td&gt;&lt;td&gt;&lt;/td&gt;&lt;/tr&gt;</v>
      </c>
      <c r="B232" s="166"/>
      <c r="C232" s="166"/>
    </row>
    <row r="233" spans="1:3" x14ac:dyDescent="0.3">
      <c r="A233" s="89" t="str">
        <f>IF(ROW()-ROW(HTML[])+1&gt;ROWS(Prelude[]),IFERROR(INDEX(PayItems[HTML],ROW()-ROW(HTML[])+1-ROWS(Prelude[])),IF(ROW()-ROW(HTML[])=ROWS(Prelude[])+ROWS(PayItems[]),"&lt;/tbody&gt;&lt;/table&gt;","{End}")),INDEX(Prelude[],ROW()-ROW(HTML[])+1))</f>
        <v xml:space="preserve">  &lt;tr&gt;&lt;td&gt;20303-2200&lt;/td&gt;&lt;td&gt;Removal of pavement, asphalt, 150mm depth&lt;/td&gt;&lt;td&gt;m2&lt;/td&gt;&lt;td&gt;REMOVAL OF PAVEMENT, ASPHALT, 6-INCH DEPTH&lt;/td&gt;&lt;td&gt;SQYD&lt;/td&gt;&lt;td&gt;0&lt;/td&gt;&lt;td&gt;3&lt;/td&gt;&lt;td&gt;N&lt;/td&gt;&lt;td&gt; &lt;/td&gt;&lt;td&gt;&lt;/td&gt;&lt;/tr&gt;</v>
      </c>
      <c r="B233" s="166"/>
      <c r="C233" s="166"/>
    </row>
    <row r="234" spans="1:3" x14ac:dyDescent="0.3">
      <c r="A234" s="89" t="str">
        <f>IF(ROW()-ROW(HTML[])+1&gt;ROWS(Prelude[]),IFERROR(INDEX(PayItems[HTML],ROW()-ROW(HTML[])+1-ROWS(Prelude[])),IF(ROW()-ROW(HTML[])=ROWS(Prelude[])+ROWS(PayItems[]),"&lt;/tbody&gt;&lt;/table&gt;","{End}")),INDEX(Prelude[],ROW()-ROW(HTML[])+1))</f>
        <v xml:space="preserve">  &lt;tr&gt;&lt;td&gt;20303-2300&lt;/td&gt;&lt;td&gt;Removal of pavement, concrete&lt;/td&gt;&lt;td&gt;m2&lt;/td&gt;&lt;td&gt;REMOVAL OF PAVEMENT, CONCRETE&lt;/td&gt;&lt;td&gt;SQYD&lt;/td&gt;&lt;td&gt;0&lt;/td&gt;&lt;td&gt;3&lt;/td&gt;&lt;td&gt;N&lt;/td&gt;&lt;td&gt; &lt;/td&gt;&lt;td&gt;&lt;/td&gt;&lt;/tr&gt;</v>
      </c>
      <c r="B234" s="166"/>
      <c r="C234" s="166"/>
    </row>
    <row r="235" spans="1:3" x14ac:dyDescent="0.3">
      <c r="A235" s="89" t="str">
        <f>IF(ROW()-ROW(HTML[])+1&gt;ROWS(Prelude[]),IFERROR(INDEX(PayItems[HTML],ROW()-ROW(HTML[])+1-ROWS(Prelude[])),IF(ROW()-ROW(HTML[])=ROWS(Prelude[])+ROWS(PayItems[]),"&lt;/tbody&gt;&lt;/table&gt;","{End}")),INDEX(Prelude[],ROW()-ROW(HTML[])+1))</f>
        <v xml:space="preserve">  &lt;tr&gt;&lt;td&gt;20303-2700&lt;/td&gt;&lt;td&gt;Removal of pavement, concrete, 100mm depth&lt;/td&gt;&lt;td&gt;m2&lt;/td&gt;&lt;td&gt;REMOVAL OF PAVEMENT, CONCRETE, 4-INCH DEPTH&lt;/td&gt;&lt;td&gt;SQYD&lt;/td&gt;&lt;td&gt;0&lt;/td&gt;&lt;td&gt;3&lt;/td&gt;&lt;td&gt;N&lt;/td&gt;&lt;td&gt; &lt;/td&gt;&lt;td&gt;&lt;/td&gt;&lt;/tr&gt;</v>
      </c>
      <c r="B235" s="166"/>
      <c r="C235" s="166"/>
    </row>
    <row r="236" spans="1:3" x14ac:dyDescent="0.3">
      <c r="A236" s="89" t="str">
        <f>IF(ROW()-ROW(HTML[])+1&gt;ROWS(Prelude[]),IFERROR(INDEX(PayItems[HTML],ROW()-ROW(HTML[])+1-ROWS(Prelude[])),IF(ROW()-ROW(HTML[])=ROWS(Prelude[])+ROWS(PayItems[]),"&lt;/tbody&gt;&lt;/table&gt;","{End}")),INDEX(Prelude[],ROW()-ROW(HTML[])+1))</f>
        <v xml:space="preserve">  &lt;tr&gt;&lt;td&gt;20303-2800&lt;/td&gt;&lt;td&gt;Removal of pavement, concrete, 125mm depth&lt;/td&gt;&lt;td&gt;m2&lt;/td&gt;&lt;td&gt;REMOVAL OF PAVEMENT, CONCRETE, 5-INCH DEPTH&lt;/td&gt;&lt;td&gt;SQYD&lt;/td&gt;&lt;td&gt;0&lt;/td&gt;&lt;td&gt;3&lt;/td&gt;&lt;td&gt;N&lt;/td&gt;&lt;td&gt; &lt;/td&gt;&lt;td&gt;&lt;/td&gt;&lt;/tr&gt;</v>
      </c>
      <c r="B236" s="166"/>
      <c r="C236" s="166"/>
    </row>
    <row r="237" spans="1:3" x14ac:dyDescent="0.3">
      <c r="A237" s="89" t="str">
        <f>IF(ROW()-ROW(HTML[])+1&gt;ROWS(Prelude[]),IFERROR(INDEX(PayItems[HTML],ROW()-ROW(HTML[])+1-ROWS(Prelude[])),IF(ROW()-ROW(HTML[])=ROWS(Prelude[])+ROWS(PayItems[]),"&lt;/tbody&gt;&lt;/table&gt;","{End}")),INDEX(Prelude[],ROW()-ROW(HTML[])+1))</f>
        <v xml:space="preserve">  &lt;tr&gt;&lt;td&gt;20303-2900&lt;/td&gt;&lt;td&gt;Removal of pavement, concrete, 150mm depth&lt;/td&gt;&lt;td&gt;m2&lt;/td&gt;&lt;td&gt;REMOVAL OF PAVEMENT, CONCRETE, 6-INCH DEPTH&lt;/td&gt;&lt;td&gt;SQYD&lt;/td&gt;&lt;td&gt;0&lt;/td&gt;&lt;td&gt;3&lt;/td&gt;&lt;td&gt;N&lt;/td&gt;&lt;td&gt; &lt;/td&gt;&lt;td&gt;&lt;/td&gt;&lt;/tr&gt;</v>
      </c>
      <c r="B237" s="166"/>
      <c r="C237" s="166"/>
    </row>
    <row r="238" spans="1:3" x14ac:dyDescent="0.3">
      <c r="A238" s="89" t="str">
        <f>IF(ROW()-ROW(HTML[])+1&gt;ROWS(Prelude[]),IFERROR(INDEX(PayItems[HTML],ROW()-ROW(HTML[])+1-ROWS(Prelude[])),IF(ROW()-ROW(HTML[])=ROWS(Prelude[])+ROWS(PayItems[]),"&lt;/tbody&gt;&lt;/table&gt;","{End}")),INDEX(Prelude[],ROW()-ROW(HTML[])+1))</f>
        <v xml:space="preserve">  &lt;tr&gt;&lt;td&gt;20303-2910&lt;/td&gt;&lt;td&gt;Removal of pavement, concrete, 200mm depth&lt;/td&gt;&lt;td&gt;m2&lt;/td&gt;&lt;td&gt;REMOVAL OF PAVEMENT, CONCRETE, 8-INCH DEPTH&lt;/td&gt;&lt;td&gt;SQYD&lt;/td&gt;&lt;td&gt;0&lt;/td&gt;&lt;td&gt;3&lt;/td&gt;&lt;td&gt;N&lt;/td&gt;&lt;td&gt; &lt;/td&gt;&lt;td&gt;&lt;/td&gt;&lt;/tr&gt;</v>
      </c>
      <c r="B238" s="166"/>
      <c r="C238" s="166"/>
    </row>
    <row r="239" spans="1:3" x14ac:dyDescent="0.3">
      <c r="A239" s="89" t="str">
        <f>IF(ROW()-ROW(HTML[])+1&gt;ROWS(Prelude[]),IFERROR(INDEX(PayItems[HTML],ROW()-ROW(HTML[])+1-ROWS(Prelude[])),IF(ROW()-ROW(HTML[])=ROWS(Prelude[])+ROWS(PayItems[]),"&lt;/tbody&gt;&lt;/table&gt;","{End}")),INDEX(Prelude[],ROW()-ROW(HTML[])+1))</f>
        <v xml:space="preserve">  &lt;tr&gt;&lt;td&gt;20303-2920&lt;/td&gt;&lt;td&gt;Removal of pavement, concrete, 225mm depth&lt;/td&gt;&lt;td&gt;m2&lt;/td&gt;&lt;td&gt;REMOVAL OF PAVEMENT, CONCRETE, 9-INCH DEPTH&lt;/td&gt;&lt;td&gt;SQYD&lt;/td&gt;&lt;td&gt;0&lt;/td&gt;&lt;td&gt;3&lt;/td&gt;&lt;td&gt;N&lt;/td&gt;&lt;td&gt; &lt;/td&gt;&lt;td&gt;&lt;/td&gt;&lt;/tr&gt;</v>
      </c>
      <c r="B239" s="166"/>
      <c r="C239" s="166"/>
    </row>
    <row r="240" spans="1:3" x14ac:dyDescent="0.3">
      <c r="A240" s="89" t="str">
        <f>IF(ROW()-ROW(HTML[])+1&gt;ROWS(Prelude[]),IFERROR(INDEX(PayItems[HTML],ROW()-ROW(HTML[])+1-ROWS(Prelude[])),IF(ROW()-ROW(HTML[])=ROWS(Prelude[])+ROWS(PayItems[]),"&lt;/tbody&gt;&lt;/table&gt;","{End}")),INDEX(Prelude[],ROW()-ROW(HTML[])+1))</f>
        <v xml:space="preserve">  &lt;tr&gt;&lt;td&gt;20303-3000&lt;/td&gt;&lt;td&gt;Removal of sidewalk, asphalt&lt;/td&gt;&lt;td&gt;m2&lt;/td&gt;&lt;td&gt;REMOVAL OF SIDEWALK, ASPHALT&lt;/td&gt;&lt;td&gt;SQYD&lt;/td&gt;&lt;td&gt;0&lt;/td&gt;&lt;td&gt;3&lt;/td&gt;&lt;td&gt;N&lt;/td&gt;&lt;td&gt; &lt;/td&gt;&lt;td&gt;&lt;/td&gt;&lt;/tr&gt;</v>
      </c>
      <c r="B240" s="166"/>
      <c r="C240" s="166"/>
    </row>
    <row r="241" spans="1:3" x14ac:dyDescent="0.3">
      <c r="A241" s="89" t="str">
        <f>IF(ROW()-ROW(HTML[])+1&gt;ROWS(Prelude[]),IFERROR(INDEX(PayItems[HTML],ROW()-ROW(HTML[])+1-ROWS(Prelude[])),IF(ROW()-ROW(HTML[])=ROWS(Prelude[])+ROWS(PayItems[]),"&lt;/tbody&gt;&lt;/table&gt;","{End}")),INDEX(Prelude[],ROW()-ROW(HTML[])+1))</f>
        <v xml:space="preserve">  &lt;tr&gt;&lt;td&gt;20303-3100&lt;/td&gt;&lt;td&gt;Removal of sidewalk, brick&lt;/td&gt;&lt;td&gt;m2&lt;/td&gt;&lt;td&gt;REMOVAL OF SIDEWALK, BRICK&lt;/td&gt;&lt;td&gt;SQYD&lt;/td&gt;&lt;td&gt;0&lt;/td&gt;&lt;td&gt;3&lt;/td&gt;&lt;td&gt;N&lt;/td&gt;&lt;td&gt; &lt;/td&gt;&lt;td&gt;&lt;/td&gt;&lt;/tr&gt;</v>
      </c>
      <c r="B241" s="166"/>
      <c r="C241" s="166"/>
    </row>
    <row r="242" spans="1:3" x14ac:dyDescent="0.3">
      <c r="A242" s="89" t="str">
        <f>IF(ROW()-ROW(HTML[])+1&gt;ROWS(Prelude[]),IFERROR(INDEX(PayItems[HTML],ROW()-ROW(HTML[])+1-ROWS(Prelude[])),IF(ROW()-ROW(HTML[])=ROWS(Prelude[])+ROWS(PayItems[]),"&lt;/tbody&gt;&lt;/table&gt;","{End}")),INDEX(Prelude[],ROW()-ROW(HTML[])+1))</f>
        <v xml:space="preserve">  &lt;tr&gt;&lt;td&gt;20303-3200&lt;/td&gt;&lt;td&gt;Removal of sidewalk, concrete&lt;/td&gt;&lt;td&gt;m2&lt;/td&gt;&lt;td&gt;REMOVAL OF SIDEWALK, CONCRETE&lt;/td&gt;&lt;td&gt;SQYD&lt;/td&gt;&lt;td&gt;0&lt;/td&gt;&lt;td&gt;3&lt;/td&gt;&lt;td&gt;N&lt;/td&gt;&lt;td&gt; &lt;/td&gt;&lt;td&gt;&lt;/td&gt;&lt;/tr&gt;</v>
      </c>
      <c r="B242" s="166"/>
      <c r="C242" s="166"/>
    </row>
    <row r="243" spans="1:3" x14ac:dyDescent="0.3">
      <c r="A243" s="89" t="str">
        <f>IF(ROW()-ROW(HTML[])+1&gt;ROWS(Prelude[]),IFERROR(INDEX(PayItems[HTML],ROW()-ROW(HTML[])+1-ROWS(Prelude[])),IF(ROW()-ROW(HTML[])=ROWS(Prelude[])+ROWS(PayItems[]),"&lt;/tbody&gt;&lt;/table&gt;","{End}")),INDEX(Prelude[],ROW()-ROW(HTML[])+1))</f>
        <v xml:space="preserve">  &lt;tr&gt;&lt;td&gt;20303-3300&lt;/td&gt;&lt;td&gt;Removal of sidewalk, stone&lt;/td&gt;&lt;td&gt;m2&lt;/td&gt;&lt;td&gt;REMOVAL OF SIDEWALK, STONE&lt;/td&gt;&lt;td&gt;SQYD&lt;/td&gt;&lt;td&gt;0&lt;/td&gt;&lt;td&gt;3&lt;/td&gt;&lt;td&gt;N&lt;/td&gt;&lt;td&gt; &lt;/td&gt;&lt;td&gt;&lt;/td&gt;&lt;/tr&gt;</v>
      </c>
      <c r="B243" s="166"/>
      <c r="C243" s="166"/>
    </row>
    <row r="244" spans="1:3" x14ac:dyDescent="0.3">
      <c r="A244" s="89" t="str">
        <f>IF(ROW()-ROW(HTML[])+1&gt;ROWS(Prelude[]),IFERROR(INDEX(PayItems[HTML],ROW()-ROW(HTML[])+1-ROWS(Prelude[])),IF(ROW()-ROW(HTML[])=ROWS(Prelude[])+ROWS(PayItems[]),"&lt;/tbody&gt;&lt;/table&gt;","{End}")),INDEX(Prelude[],ROW()-ROW(HTML[])+1))</f>
        <v xml:space="preserve">  &lt;tr&gt;&lt;td&gt;20303-3500&lt;/td&gt;&lt;td&gt;Removal of stone masonry&lt;/td&gt;&lt;td&gt;m2&lt;/td&gt;&lt;td&gt;REMOVAL OF STONE MASONRY&lt;/td&gt;&lt;td&gt;SQYD&lt;/td&gt;&lt;td&gt;0&lt;/td&gt;&lt;td&gt;3&lt;/td&gt;&lt;td&gt;N&lt;/td&gt;&lt;td&gt; &lt;/td&gt;&lt;td&gt;&lt;/td&gt;&lt;/tr&gt;</v>
      </c>
      <c r="B244" s="166"/>
      <c r="C244" s="166"/>
    </row>
    <row r="245" spans="1:3" x14ac:dyDescent="0.3">
      <c r="A245" s="89" t="str">
        <f>IF(ROW()-ROW(HTML[])+1&gt;ROWS(Prelude[]),IFERROR(INDEX(PayItems[HTML],ROW()-ROW(HTML[])+1-ROWS(Prelude[])),IF(ROW()-ROW(HTML[])=ROWS(Prelude[])+ROWS(PayItems[]),"&lt;/tbody&gt;&lt;/table&gt;","{End}")),INDEX(Prelude[],ROW()-ROW(HTML[])+1))</f>
        <v xml:space="preserve">  &lt;tr&gt;&lt;td&gt;20303-3600&lt;/td&gt;&lt;td&gt;Removal of wall&lt;/td&gt;&lt;td&gt;m2&lt;/td&gt;&lt;td&gt;REMOVAL OF WALL&lt;/td&gt;&lt;td&gt;SQYD&lt;/td&gt;&lt;td&gt;0&lt;/td&gt;&lt;td&gt;3&lt;/td&gt;&lt;td&gt;N&lt;/td&gt;&lt;td&gt; &lt;/td&gt;&lt;td&gt;&lt;/td&gt;&lt;/tr&gt;</v>
      </c>
      <c r="B245" s="166"/>
      <c r="C245" s="166"/>
    </row>
    <row r="246" spans="1:3" x14ac:dyDescent="0.3">
      <c r="A246" s="89" t="str">
        <f>IF(ROW()-ROW(HTML[])+1&gt;ROWS(Prelude[]),IFERROR(INDEX(PayItems[HTML],ROW()-ROW(HTML[])+1-ROWS(Prelude[])),IF(ROW()-ROW(HTML[])=ROWS(Prelude[])+ROWS(PayItems[]),"&lt;/tbody&gt;&lt;/table&gt;","{End}")),INDEX(Prelude[],ROW()-ROW(HTML[])+1))</f>
        <v xml:space="preserve">  &lt;tr&gt;&lt;td&gt;20303-3700&lt;/td&gt;&lt;td&gt;Removal of pavement markings&lt;/td&gt;&lt;td&gt;m2&lt;/td&gt;&lt;td&gt;REMOVAL OF PAVEMENT MARKINGS&lt;/td&gt;&lt;td&gt;SQYD&lt;/td&gt;&lt;td&gt;0&lt;/td&gt;&lt;td&gt;3&lt;/td&gt;&lt;td&gt;N&lt;/td&gt;&lt;td&gt; &lt;/td&gt;&lt;td&gt;&lt;/td&gt;&lt;/tr&gt;</v>
      </c>
      <c r="B246" s="166"/>
      <c r="C246" s="166"/>
    </row>
    <row r="247" spans="1:3" x14ac:dyDescent="0.3">
      <c r="A247" s="89" t="str">
        <f>IF(ROW()-ROW(HTML[])+1&gt;ROWS(Prelude[]),IFERROR(INDEX(PayItems[HTML],ROW()-ROW(HTML[])+1-ROWS(Prelude[])),IF(ROW()-ROW(HTML[])=ROWS(Prelude[])+ROWS(PayItems[]),"&lt;/tbody&gt;&lt;/table&gt;","{End}")),INDEX(Prelude[],ROW()-ROW(HTML[])+1))</f>
        <v xml:space="preserve">  &lt;tr&gt;&lt;td&gt;20304-1000&lt;/td&gt;&lt;td&gt;Removal of structures and obstructions&lt;/td&gt;&lt;td&gt;LPSM&lt;/td&gt;&lt;td&gt;REMOVAL OF STRUCTURES AND OBSTRUCTIONS&lt;/td&gt;&lt;td&gt;LPSM&lt;/td&gt;&lt;td&gt;0&lt;/td&gt;&lt;td&gt;3&lt;/td&gt;&lt;td&gt;N&lt;/td&gt;&lt;td&gt; &lt;/td&gt;&lt;td&gt;&lt;/td&gt;&lt;/tr&gt;</v>
      </c>
      <c r="B247" s="166"/>
      <c r="C247" s="166"/>
    </row>
    <row r="248" spans="1:3" x14ac:dyDescent="0.3">
      <c r="A248" s="89" t="str">
        <f>IF(ROW()-ROW(HTML[])+1&gt;ROWS(Prelude[]),IFERROR(INDEX(PayItems[HTML],ROW()-ROW(HTML[])+1-ROWS(Prelude[])),IF(ROW()-ROW(HTML[])=ROWS(Prelude[])+ROWS(PayItems[]),"&lt;/tbody&gt;&lt;/table&gt;","{End}")),INDEX(Prelude[],ROW()-ROW(HTML[])+1))</f>
        <v xml:space="preserve">  &lt;tr&gt;&lt;td&gt;20304-2000&lt;/td&gt;&lt;td&gt;Removal of bridge&lt;/td&gt;&lt;td&gt;LPSM&lt;/td&gt;&lt;td&gt;REMOVAL OF BRIDGE&lt;/td&gt;&lt;td&gt;LPSM&lt;/td&gt;&lt;td&gt;0&lt;/td&gt;&lt;td&gt;3&lt;/td&gt;&lt;td&gt;N&lt;/td&gt;&lt;td&gt; &lt;/td&gt;&lt;td&gt;&lt;/td&gt;&lt;/tr&gt;</v>
      </c>
      <c r="B248" s="166"/>
      <c r="C248" s="166"/>
    </row>
    <row r="249" spans="1:3" x14ac:dyDescent="0.3">
      <c r="A249" s="89" t="str">
        <f>IF(ROW()-ROW(HTML[])+1&gt;ROWS(Prelude[]),IFERROR(INDEX(PayItems[HTML],ROW()-ROW(HTML[])+1-ROWS(Prelude[])),IF(ROW()-ROW(HTML[])=ROWS(Prelude[])+ROWS(PayItems[]),"&lt;/tbody&gt;&lt;/table&gt;","{End}")),INDEX(Prelude[],ROW()-ROW(HTML[])+1))</f>
        <v xml:space="preserve">  &lt;tr&gt;&lt;td&gt;20304-3000&lt;/td&gt;&lt;td&gt;Removal of bridge deck&lt;/td&gt;&lt;td&gt;LPSM&lt;/td&gt;&lt;td&gt;REMOVAL OF BRIDGE DECK&lt;/td&gt;&lt;td&gt;LPSM&lt;/td&gt;&lt;td&gt;0&lt;/td&gt;&lt;td&gt;3&lt;/td&gt;&lt;td&gt;N&lt;/td&gt;&lt;td&gt; &lt;/td&gt;&lt;td&gt;&lt;/td&gt;&lt;/tr&gt;</v>
      </c>
      <c r="B249" s="166"/>
      <c r="C249" s="166"/>
    </row>
    <row r="250" spans="1:3" x14ac:dyDescent="0.3">
      <c r="A250" s="89" t="str">
        <f>IF(ROW()-ROW(HTML[])+1&gt;ROWS(Prelude[]),IFERROR(INDEX(PayItems[HTML],ROW()-ROW(HTML[])+1-ROWS(Prelude[])),IF(ROW()-ROW(HTML[])=ROWS(Prelude[])+ROWS(PayItems[]),"&lt;/tbody&gt;&lt;/table&gt;","{End}")),INDEX(Prelude[],ROW()-ROW(HTML[])+1))</f>
        <v xml:space="preserve">  &lt;tr&gt;&lt;td&gt;20304-4000&lt;/td&gt;&lt;td&gt;Removal of bridge superstructure&lt;/td&gt;&lt;td&gt;LPSM&lt;/td&gt;&lt;td&gt;REMOVAL OF BRIDGE SUPERSTRUCTURE&lt;/td&gt;&lt;td&gt;LPSM&lt;/td&gt;&lt;td&gt;0&lt;/td&gt;&lt;td&gt;3&lt;/td&gt;&lt;td&gt;N&lt;/td&gt;&lt;td&gt; &lt;/td&gt;&lt;td&gt;&lt;/td&gt;&lt;/tr&gt;</v>
      </c>
      <c r="B250" s="166"/>
      <c r="C250" s="166"/>
    </row>
    <row r="251" spans="1:3" x14ac:dyDescent="0.3">
      <c r="A251" s="89" t="str">
        <f>IF(ROW()-ROW(HTML[])+1&gt;ROWS(Prelude[]),IFERROR(INDEX(PayItems[HTML],ROW()-ROW(HTML[])+1-ROWS(Prelude[])),IF(ROW()-ROW(HTML[])=ROWS(Prelude[])+ROWS(PayItems[]),"&lt;/tbody&gt;&lt;/table&gt;","{End}")),INDEX(Prelude[],ROW()-ROW(HTML[])+1))</f>
        <v xml:space="preserve">  &lt;tr&gt;&lt;td&gt;20304-5000&lt;/td&gt;&lt;td&gt;Removal of building&lt;/td&gt;&lt;td&gt;LPSM&lt;/td&gt;&lt;td&gt;REMOVAL OF BUILDING&lt;/td&gt;&lt;td&gt;LPSM&lt;/td&gt;&lt;td&gt;0&lt;/td&gt;&lt;td&gt;3&lt;/td&gt;&lt;td&gt;N&lt;/td&gt;&lt;td&gt; &lt;/td&gt;&lt;td&gt;&lt;/td&gt;&lt;/tr&gt;</v>
      </c>
      <c r="B251" s="166"/>
      <c r="C251" s="166"/>
    </row>
    <row r="252" spans="1:3" x14ac:dyDescent="0.3">
      <c r="A252" s="89" t="str">
        <f>IF(ROW()-ROW(HTML[])+1&gt;ROWS(Prelude[]),IFERROR(INDEX(PayItems[HTML],ROW()-ROW(HTML[])+1-ROWS(Prelude[])),IF(ROW()-ROW(HTML[])=ROWS(Prelude[])+ROWS(PayItems[]),"&lt;/tbody&gt;&lt;/table&gt;","{End}")),INDEX(Prelude[],ROW()-ROW(HTML[])+1))</f>
        <v xml:space="preserve">  &lt;tr&gt;&lt;td&gt;20304-7000&lt;/td&gt;&lt;td&gt;Removal of utility conduits&lt;/td&gt;&lt;td&gt;LPSM&lt;/td&gt;&lt;td&gt;REMOVAL OF UTILITY CONDUITS&lt;/td&gt;&lt;td&gt;LPSM&lt;/td&gt;&lt;td&gt;0&lt;/td&gt;&lt;td&gt;3&lt;/td&gt;&lt;td&gt;N&lt;/td&gt;&lt;td&gt; &lt;/td&gt;&lt;td&gt;&lt;/td&gt;&lt;/tr&gt;</v>
      </c>
      <c r="B252" s="166"/>
      <c r="C252" s="166"/>
    </row>
    <row r="253" spans="1:3" x14ac:dyDescent="0.3">
      <c r="A253" s="89" t="str">
        <f>IF(ROW()-ROW(HTML[])+1&gt;ROWS(Prelude[]),IFERROR(INDEX(PayItems[HTML],ROW()-ROW(HTML[])+1-ROWS(Prelude[])),IF(ROW()-ROW(HTML[])=ROWS(Prelude[])+ROWS(PayItems[]),"&lt;/tbody&gt;&lt;/table&gt;","{End}")),INDEX(Prelude[],ROW()-ROW(HTML[])+1))</f>
        <v xml:space="preserve">  &lt;tr&gt;&lt;td&gt;20304-7500&lt;/td&gt;&lt;td&gt;Removal of siphon system&lt;/td&gt;&lt;td&gt;LPSM&lt;/td&gt;&lt;td&gt;REMOVAL OF SIPHON SYSTEM&lt;/td&gt;&lt;td&gt;LPSM&lt;/td&gt;&lt;td&gt;0&lt;/td&gt;&lt;td&gt;3&lt;/td&gt;&lt;td&gt;N&lt;/td&gt;&lt;td&gt;6/14/2016&lt;/td&gt;&lt;td&gt;&lt;/td&gt;&lt;/tr&gt;</v>
      </c>
      <c r="B253" s="166"/>
      <c r="C253" s="166"/>
    </row>
    <row r="254" spans="1:3" x14ac:dyDescent="0.3">
      <c r="A254" s="89" t="str">
        <f>IF(ROW()-ROW(HTML[])+1&gt;ROWS(Prelude[]),IFERROR(INDEX(PayItems[HTML],ROW()-ROW(HTML[])+1-ROWS(Prelude[])),IF(ROW()-ROW(HTML[])=ROWS(Prelude[])+ROWS(PayItems[]),"&lt;/tbody&gt;&lt;/table&gt;","{End}")),INDEX(Prelude[],ROW()-ROW(HTML[])+1))</f>
        <v xml:space="preserve">  &lt;tr&gt;&lt;td&gt;20304-8000&lt;/td&gt;&lt;td&gt;Removal of wingwall concrete&lt;/td&gt;&lt;td&gt;LPSM&lt;/td&gt;&lt;td&gt;REMOVAL OF WINGWALL CONCRETE&lt;/td&gt;&lt;td&gt;LPSM&lt;/td&gt;&lt;td&gt;0&lt;/td&gt;&lt;td&gt;3&lt;/td&gt;&lt;td&gt;N&lt;/td&gt;&lt;td&gt; &lt;/td&gt;&lt;td&gt;&lt;/td&gt;&lt;/tr&gt;</v>
      </c>
      <c r="B254" s="166"/>
      <c r="C254" s="166"/>
    </row>
    <row r="255" spans="1:3" x14ac:dyDescent="0.3">
      <c r="A255" s="89" t="str">
        <f>IF(ROW()-ROW(HTML[])+1&gt;ROWS(Prelude[]),IFERROR(INDEX(PayItems[HTML],ROW()-ROW(HTML[])+1-ROWS(Prelude[])),IF(ROW()-ROW(HTML[])=ROWS(Prelude[])+ROWS(PayItems[]),"&lt;/tbody&gt;&lt;/table&gt;","{End}")),INDEX(Prelude[],ROW()-ROW(HTML[])+1))</f>
        <v xml:space="preserve">  &lt;tr&gt;&lt;td&gt;20304-9000&lt;/td&gt;&lt;td&gt;Removal of stream debris&lt;/td&gt;&lt;td&gt;LPSM&lt;/td&gt;&lt;td&gt;REMOVAL OF STREAM DEBRIS&lt;/td&gt;&lt;td&gt;LPSM&lt;/td&gt;&lt;td&gt;0&lt;/td&gt;&lt;td&gt;3&lt;/td&gt;&lt;td&gt;N&lt;/td&gt;&lt;td&gt; &lt;/td&gt;&lt;td&gt;&lt;/td&gt;&lt;/tr&gt;</v>
      </c>
      <c r="B255" s="166"/>
      <c r="C255" s="166"/>
    </row>
    <row r="256" spans="1:3" x14ac:dyDescent="0.3">
      <c r="A256" s="89" t="str">
        <f>IF(ROW()-ROW(HTML[])+1&gt;ROWS(Prelude[]),IFERROR(INDEX(PayItems[HTML],ROW()-ROW(HTML[])+1-ROWS(Prelude[])),IF(ROW()-ROW(HTML[])=ROWS(Prelude[])+ROWS(PayItems[]),"&lt;/tbody&gt;&lt;/table&gt;","{End}")),INDEX(Prelude[],ROW()-ROW(HTML[])+1))</f>
        <v xml:space="preserve">  &lt;tr&gt;&lt;td&gt;20305-1000&lt;/td&gt;&lt;td&gt;Removal of concrete&lt;/td&gt;&lt;td&gt;m3&lt;/td&gt;&lt;td&gt;REMOVAL OF CONCRETE&lt;/td&gt;&lt;td&gt;CUYD&lt;/td&gt;&lt;td&gt;0&lt;/td&gt;&lt;td&gt;3&lt;/td&gt;&lt;td&gt;N&lt;/td&gt;&lt;td&gt; &lt;/td&gt;&lt;td&gt;&lt;/td&gt;&lt;/tr&gt;</v>
      </c>
      <c r="B256" s="166"/>
      <c r="C256" s="166"/>
    </row>
    <row r="257" spans="1:3" x14ac:dyDescent="0.3">
      <c r="A257" s="89" t="str">
        <f>IF(ROW()-ROW(HTML[])+1&gt;ROWS(Prelude[]),IFERROR(INDEX(PayItems[HTML],ROW()-ROW(HTML[])+1-ROWS(Prelude[])),IF(ROW()-ROW(HTML[])=ROWS(Prelude[])+ROWS(PayItems[]),"&lt;/tbody&gt;&lt;/table&gt;","{End}")),INDEX(Prelude[],ROW()-ROW(HTML[])+1))</f>
        <v xml:space="preserve">  &lt;tr&gt;&lt;td&gt;20305-1600&lt;/td&gt;&lt;td&gt;Removal of pavement, asphalt&lt;/td&gt;&lt;td&gt;m3&lt;/td&gt;&lt;td&gt;REMOVAL OF PAVEMENT, ASPHALT&lt;/td&gt;&lt;td&gt;CUYD&lt;/td&gt;&lt;td&gt;0&lt;/td&gt;&lt;td&gt;3&lt;/td&gt;&lt;td&gt;N&lt;/td&gt;&lt;td&gt;1/23/2023&lt;/td&gt;&lt;td&gt;&lt;/td&gt;&lt;/tr&gt;</v>
      </c>
      <c r="B257" s="166"/>
      <c r="C257" s="166"/>
    </row>
    <row r="258" spans="1:3" x14ac:dyDescent="0.3">
      <c r="A258" s="89" t="str">
        <f>IF(ROW()-ROW(HTML[])+1&gt;ROWS(Prelude[]),IFERROR(INDEX(PayItems[HTML],ROW()-ROW(HTML[])+1-ROWS(Prelude[])),IF(ROW()-ROW(HTML[])=ROWS(Prelude[])+ROWS(PayItems[]),"&lt;/tbody&gt;&lt;/table&gt;","{End}")),INDEX(Prelude[],ROW()-ROW(HTML[])+1))</f>
        <v xml:space="preserve">  &lt;tr&gt;&lt;td&gt;20305-2000&lt;/td&gt;&lt;td&gt;Removal of stone masonry&lt;/td&gt;&lt;td&gt;m3&lt;/td&gt;&lt;td&gt;REMOVAL OF STONE MASONRY&lt;/td&gt;&lt;td&gt;CUYD&lt;/td&gt;&lt;td&gt;0&lt;/td&gt;&lt;td&gt;3&lt;/td&gt;&lt;td&gt;N&lt;/td&gt;&lt;td&gt; &lt;/td&gt;&lt;td&gt;&lt;/td&gt;&lt;/tr&gt;</v>
      </c>
      <c r="B258" s="166"/>
      <c r="C258" s="166"/>
    </row>
    <row r="259" spans="1:3" x14ac:dyDescent="0.3">
      <c r="A259" s="89" t="str">
        <f>IF(ROW()-ROW(HTML[])+1&gt;ROWS(Prelude[]),IFERROR(INDEX(PayItems[HTML],ROW()-ROW(HTML[])+1-ROWS(Prelude[])),IF(ROW()-ROW(HTML[])=ROWS(Prelude[])+ROWS(PayItems[]),"&lt;/tbody&gt;&lt;/table&gt;","{End}")),INDEX(Prelude[],ROW()-ROW(HTML[])+1))</f>
        <v xml:space="preserve">  &lt;tr&gt;&lt;td&gt;20305-3000&lt;/td&gt;&lt;td&gt;Removal of boulder&lt;/td&gt;&lt;td&gt;m3&lt;/td&gt;&lt;td&gt;REMOVAL OF BOULDER&lt;/td&gt;&lt;td&gt;CUYD&lt;/td&gt;&lt;td&gt;0&lt;/td&gt;&lt;td&gt;3&lt;/td&gt;&lt;td&gt;N&lt;/td&gt;&lt;td&gt; &lt;/td&gt;&lt;td&gt;&lt;/td&gt;&lt;/tr&gt;</v>
      </c>
      <c r="B259" s="166"/>
      <c r="C259" s="166"/>
    </row>
    <row r="260" spans="1:3" x14ac:dyDescent="0.3">
      <c r="A260" s="89" t="str">
        <f>IF(ROW()-ROW(HTML[])+1&gt;ROWS(Prelude[]),IFERROR(INDEX(PayItems[HTML],ROW()-ROW(HTML[])+1-ROWS(Prelude[])),IF(ROW()-ROW(HTML[])=ROWS(Prelude[])+ROWS(PayItems[]),"&lt;/tbody&gt;&lt;/table&gt;","{End}")),INDEX(Prelude[],ROW()-ROW(HTML[])+1))</f>
        <v xml:space="preserve">  &lt;tr&gt;&lt;td&gt;20306-0100&lt;/td&gt;&lt;td&gt;Removal of structures and obstructions&lt;/td&gt;&lt;td&gt;km&lt;/td&gt;&lt;td&gt;REMOVAL OF STRUCTURES AND OBSTRUCTIONS&lt;/td&gt;&lt;td&gt;MILE&lt;/td&gt;&lt;td&gt;3&lt;/td&gt;&lt;td&gt;3&lt;/td&gt;&lt;td&gt;N&lt;/td&gt;&lt;td&gt; &lt;/td&gt;&lt;td&gt;&lt;/td&gt;&lt;/tr&gt;</v>
      </c>
      <c r="B260" s="166"/>
      <c r="C260" s="166"/>
    </row>
    <row r="261" spans="1:3" x14ac:dyDescent="0.3">
      <c r="A261" s="89" t="str">
        <f>IF(ROW()-ROW(HTML[])+1&gt;ROWS(Prelude[]),IFERROR(INDEX(PayItems[HTML],ROW()-ROW(HTML[])+1-ROWS(Prelude[])),IF(ROW()-ROW(HTML[])=ROWS(Prelude[])+ROWS(PayItems[]),"&lt;/tbody&gt;&lt;/table&gt;","{End}")),INDEX(Prelude[],ROW()-ROW(HTML[])+1))</f>
        <v xml:space="preserve">  &lt;tr&gt;&lt;td&gt;20310-1000&lt;/td&gt;&lt;td&gt;Plug, existing pipe&lt;/td&gt;&lt;td&gt;Each&lt;/td&gt;&lt;td&gt;PLUG, EXISTING PIPE&lt;/td&gt;&lt;td&gt;EACH&lt;/td&gt;&lt;td&gt;0&lt;/td&gt;&lt;td&gt;3&lt;/td&gt;&lt;td&gt;N&lt;/td&gt;&lt;td&gt; &lt;/td&gt;&lt;td&gt;&lt;/td&gt;&lt;/tr&gt;</v>
      </c>
      <c r="B261" s="166"/>
      <c r="C261" s="166"/>
    </row>
    <row r="262" spans="1:3" x14ac:dyDescent="0.3">
      <c r="A262" s="89" t="str">
        <f>IF(ROW()-ROW(HTML[])+1&gt;ROWS(Prelude[]),IFERROR(INDEX(PayItems[HTML],ROW()-ROW(HTML[])+1-ROWS(Prelude[])),IF(ROW()-ROW(HTML[])=ROWS(Prelude[])+ROWS(PayItems[]),"&lt;/tbody&gt;&lt;/table&gt;","{End}")),INDEX(Prelude[],ROW()-ROW(HTML[])+1))</f>
        <v xml:space="preserve">  &lt;tr&gt;&lt;td&gt;20315-0000&lt;/td&gt;&lt;td&gt;Sawcutting pavement&lt;/td&gt;&lt;td&gt;m&lt;/td&gt;&lt;td&gt;SAWCUTTING PAVEMENT&lt;/td&gt;&lt;td&gt;LNFT&lt;/td&gt;&lt;td&gt;0&lt;/td&gt;&lt;td&gt;3&lt;/td&gt;&lt;td&gt;N&lt;/td&gt;&lt;td&gt; &lt;/td&gt;&lt;td&gt;&lt;/td&gt;&lt;/tr&gt;</v>
      </c>
      <c r="B262" s="166"/>
      <c r="C262" s="166"/>
    </row>
    <row r="263" spans="1:3" x14ac:dyDescent="0.3">
      <c r="A263" s="89" t="str">
        <f>IF(ROW()-ROW(HTML[])+1&gt;ROWS(Prelude[]),IFERROR(INDEX(PayItems[HTML],ROW()-ROW(HTML[])+1-ROWS(Prelude[])),IF(ROW()-ROW(HTML[])=ROWS(Prelude[])+ROWS(PayItems[]),"&lt;/tbody&gt;&lt;/table&gt;","{End}")),INDEX(Prelude[],ROW()-ROW(HTML[])+1))</f>
        <v xml:space="preserve">  &lt;tr&gt;&lt;td&gt;20401-0000&lt;/td&gt;&lt;td&gt;Roadway excavation&lt;/td&gt;&lt;td&gt;m3&lt;/td&gt;&lt;td&gt;ROADWAY EXCAVATION&lt;/td&gt;&lt;td&gt;CUYD&lt;/td&gt;&lt;td&gt;0&lt;/td&gt;&lt;td&gt;3&lt;/td&gt;&lt;td&gt;N&lt;/td&gt;&lt;td&gt; &lt;/td&gt;&lt;td&gt;&lt;/td&gt;&lt;/tr&gt;</v>
      </c>
      <c r="B263" s="166"/>
      <c r="C263" s="166"/>
    </row>
    <row r="264" spans="1:3" x14ac:dyDescent="0.3">
      <c r="A264" s="89" t="str">
        <f>IF(ROW()-ROW(HTML[])+1&gt;ROWS(Prelude[]),IFERROR(INDEX(PayItems[HTML],ROW()-ROW(HTML[])+1-ROWS(Prelude[])),IF(ROW()-ROW(HTML[])=ROWS(Prelude[])+ROWS(PayItems[]),"&lt;/tbody&gt;&lt;/table&gt;","{End}")),INDEX(Prelude[],ROW()-ROW(HTML[])+1))</f>
        <v xml:space="preserve">  &lt;tr&gt;&lt;td&gt;20402-0000&lt;/td&gt;&lt;td&gt;Subexcavation&lt;/td&gt;&lt;td&gt;m3&lt;/td&gt;&lt;td&gt;SUBEXCAVATION&lt;/td&gt;&lt;td&gt;CUYD&lt;/td&gt;&lt;td&gt;0&lt;/td&gt;&lt;td&gt;3&lt;/td&gt;&lt;td&gt;N&lt;/td&gt;&lt;td&gt; &lt;/td&gt;&lt;td&gt;&lt;/td&gt;&lt;/tr&gt;</v>
      </c>
      <c r="B264" s="166"/>
      <c r="C264" s="166"/>
    </row>
    <row r="265" spans="1:3" x14ac:dyDescent="0.3">
      <c r="A265" s="89" t="str">
        <f>IF(ROW()-ROW(HTML[])+1&gt;ROWS(Prelude[]),IFERROR(INDEX(PayItems[HTML],ROW()-ROW(HTML[])+1-ROWS(Prelude[])),IF(ROW()-ROW(HTML[])=ROWS(Prelude[])+ROWS(PayItems[]),"&lt;/tbody&gt;&lt;/table&gt;","{End}")),INDEX(Prelude[],ROW()-ROW(HTML[])+1))</f>
        <v xml:space="preserve">  &lt;tr&gt;&lt;td&gt;20403-0000&lt;/td&gt;&lt;td&gt;Unclassified borrow&lt;/td&gt;&lt;td&gt;m3&lt;/td&gt;&lt;td&gt;UNCLASSIFIED BORROW&lt;/td&gt;&lt;td&gt;CUYD&lt;/td&gt;&lt;td&gt;0&lt;/td&gt;&lt;td&gt;3&lt;/td&gt;&lt;td&gt;N&lt;/td&gt;&lt;td&gt; &lt;/td&gt;&lt;td&gt;&lt;/td&gt;&lt;/tr&gt;</v>
      </c>
      <c r="B265" s="166"/>
      <c r="C265" s="166"/>
    </row>
    <row r="266" spans="1:3" x14ac:dyDescent="0.3">
      <c r="A266" s="89" t="str">
        <f>IF(ROW()-ROW(HTML[])+1&gt;ROWS(Prelude[]),IFERROR(INDEX(PayItems[HTML],ROW()-ROW(HTML[])+1-ROWS(Prelude[])),IF(ROW()-ROW(HTML[])=ROWS(Prelude[])+ROWS(PayItems[]),"&lt;/tbody&gt;&lt;/table&gt;","{End}")),INDEX(Prelude[],ROW()-ROW(HTML[])+1))</f>
        <v xml:space="preserve">  &lt;tr&gt;&lt;td&gt;20404-0000&lt;/td&gt;&lt;td&gt;Unclassified borrow&lt;/td&gt;&lt;td&gt;t&lt;/td&gt;&lt;td&gt;UNCLASSIFIED BORROW&lt;/td&gt;&lt;td&gt;TON&lt;/td&gt;&lt;td&gt;0&lt;/td&gt;&lt;td&gt;3&lt;/td&gt;&lt;td&gt;N&lt;/td&gt;&lt;td&gt; &lt;/td&gt;&lt;td&gt;&lt;/td&gt;&lt;/tr&gt;</v>
      </c>
      <c r="B266" s="166"/>
      <c r="C266" s="166"/>
    </row>
    <row r="267" spans="1:3" x14ac:dyDescent="0.3">
      <c r="A267" s="89" t="str">
        <f>IF(ROW()-ROW(HTML[])+1&gt;ROWS(Prelude[]),IFERROR(INDEX(PayItems[HTML],ROW()-ROW(HTML[])+1-ROWS(Prelude[])),IF(ROW()-ROW(HTML[])=ROWS(Prelude[])+ROWS(PayItems[]),"&lt;/tbody&gt;&lt;/table&gt;","{End}")),INDEX(Prelude[],ROW()-ROW(HTML[])+1))</f>
        <v xml:space="preserve">  &lt;tr&gt;&lt;td&gt;20405-3000&lt;/td&gt;&lt;td&gt;Subexcavation, 450mm depth&lt;/td&gt;&lt;td&gt;m2&lt;/td&gt;&lt;td&gt;SUBEXCAVATION, 18-INCH DEPTH&lt;/td&gt;&lt;td&gt;SQYD&lt;/td&gt;&lt;td&gt;0&lt;/td&gt;&lt;td&gt;3&lt;/td&gt;&lt;td&gt;N&lt;/td&gt;&lt;td&gt; &lt;/td&gt;&lt;td&gt;&lt;/td&gt;&lt;/tr&gt;</v>
      </c>
      <c r="B267" s="166"/>
      <c r="C267" s="166"/>
    </row>
    <row r="268" spans="1:3" x14ac:dyDescent="0.3">
      <c r="A268" s="89" t="str">
        <f>IF(ROW()-ROW(HTML[])+1&gt;ROWS(Prelude[]),IFERROR(INDEX(PayItems[HTML],ROW()-ROW(HTML[])+1-ROWS(Prelude[])),IF(ROW()-ROW(HTML[])=ROWS(Prelude[])+ROWS(PayItems[]),"&lt;/tbody&gt;&lt;/table&gt;","{End}")),INDEX(Prelude[],ROW()-ROW(HTML[])+1))</f>
        <v xml:space="preserve">  &lt;tr&gt;&lt;td&gt;20410-0000&lt;/td&gt;&lt;td&gt;Select borrow&lt;/td&gt;&lt;td&gt;m3&lt;/td&gt;&lt;td&gt;SELECT BORROW&lt;/td&gt;&lt;td&gt;CUYD&lt;/td&gt;&lt;td&gt;0&lt;/td&gt;&lt;td&gt;3&lt;/td&gt;&lt;td&gt;N&lt;/td&gt;&lt;td&gt; &lt;/td&gt;&lt;td&gt;&lt;/td&gt;&lt;/tr&gt;</v>
      </c>
      <c r="B268" s="166"/>
      <c r="C268" s="166"/>
    </row>
    <row r="269" spans="1:3" x14ac:dyDescent="0.3">
      <c r="A269" s="89" t="str">
        <f>IF(ROW()-ROW(HTML[])+1&gt;ROWS(Prelude[]),IFERROR(INDEX(PayItems[HTML],ROW()-ROW(HTML[])+1-ROWS(Prelude[])),IF(ROW()-ROW(HTML[])=ROWS(Prelude[])+ROWS(PayItems[]),"&lt;/tbody&gt;&lt;/table&gt;","{End}")),INDEX(Prelude[],ROW()-ROW(HTML[])+1))</f>
        <v xml:space="preserve">  &lt;tr&gt;&lt;td&gt;20411-0000&lt;/td&gt;&lt;td&gt;Select borrow&lt;/td&gt;&lt;td&gt;t&lt;/td&gt;&lt;td&gt;SELECT BORROW&lt;/td&gt;&lt;td&gt;TON&lt;/td&gt;&lt;td&gt;0&lt;/td&gt;&lt;td&gt;3&lt;/td&gt;&lt;td&gt;N&lt;/td&gt;&lt;td&gt; &lt;/td&gt;&lt;td&gt;&lt;/td&gt;&lt;/tr&gt;</v>
      </c>
      <c r="B269" s="166"/>
      <c r="C269" s="166"/>
    </row>
    <row r="270" spans="1:3" x14ac:dyDescent="0.3">
      <c r="A270" s="89" t="str">
        <f>IF(ROW()-ROW(HTML[])+1&gt;ROWS(Prelude[]),IFERROR(INDEX(PayItems[HTML],ROW()-ROW(HTML[])+1-ROWS(Prelude[])),IF(ROW()-ROW(HTML[])=ROWS(Prelude[])+ROWS(PayItems[]),"&lt;/tbody&gt;&lt;/table&gt;","{End}")),INDEX(Prelude[],ROW()-ROW(HTML[])+1))</f>
        <v xml:space="preserve">  &lt;tr&gt;&lt;td&gt;20415-0000&lt;/td&gt;&lt;td&gt;Select topping&lt;/td&gt;&lt;td&gt;m3&lt;/td&gt;&lt;td&gt;SELECT TOPPING&lt;/td&gt;&lt;td&gt;CUYD&lt;/td&gt;&lt;td&gt;0&lt;/td&gt;&lt;td&gt;3&lt;/td&gt;&lt;td&gt;N&lt;/td&gt;&lt;td&gt; &lt;/td&gt;&lt;td&gt;&lt;/td&gt;&lt;/tr&gt;</v>
      </c>
      <c r="B270" s="166"/>
      <c r="C270" s="166"/>
    </row>
    <row r="271" spans="1:3" x14ac:dyDescent="0.3">
      <c r="A271" s="89" t="str">
        <f>IF(ROW()-ROW(HTML[])+1&gt;ROWS(Prelude[]),IFERROR(INDEX(PayItems[HTML],ROW()-ROW(HTML[])+1-ROWS(Prelude[])),IF(ROW()-ROW(HTML[])=ROWS(Prelude[])+ROWS(PayItems[]),"&lt;/tbody&gt;&lt;/table&gt;","{End}")),INDEX(Prelude[],ROW()-ROW(HTML[])+1))</f>
        <v xml:space="preserve">  &lt;tr&gt;&lt;td&gt;20416-0000&lt;/td&gt;&lt;td&gt;Select topping&lt;/td&gt;&lt;td&gt;t&lt;/td&gt;&lt;td&gt;SELECT TOPPING&lt;/td&gt;&lt;td&gt;TON&lt;/td&gt;&lt;td&gt;0&lt;/td&gt;&lt;td&gt;3&lt;/td&gt;&lt;td&gt;N&lt;/td&gt;&lt;td&gt; &lt;/td&gt;&lt;td&gt;&lt;/td&gt;&lt;/tr&gt;</v>
      </c>
      <c r="B271" s="166"/>
      <c r="C271" s="166"/>
    </row>
    <row r="272" spans="1:3" x14ac:dyDescent="0.3">
      <c r="A272" s="89" t="str">
        <f>IF(ROW()-ROW(HTML[])+1&gt;ROWS(Prelude[]),IFERROR(INDEX(PayItems[HTML],ROW()-ROW(HTML[])+1-ROWS(Prelude[])),IF(ROW()-ROW(HTML[])=ROWS(Prelude[])+ROWS(PayItems[]),"&lt;/tbody&gt;&lt;/table&gt;","{End}")),INDEX(Prelude[],ROW()-ROW(HTML[])+1))</f>
        <v xml:space="preserve">  &lt;tr&gt;&lt;td&gt;20419-0000&lt;/td&gt;&lt;td&gt;Embankment construction&lt;/td&gt;&lt;td&gt;m2&lt;/td&gt;&lt;td&gt;EMBANKMENT CONSTRUCTION&lt;/td&gt;&lt;td&gt;SQYD&lt;/td&gt;&lt;td&gt;0&lt;/td&gt;&lt;td&gt;3&lt;/td&gt;&lt;td&gt;N&lt;/td&gt;&lt;td&gt; &lt;/td&gt;&lt;td&gt;&lt;/td&gt;&lt;/tr&gt;</v>
      </c>
      <c r="B272" s="166"/>
      <c r="C272" s="166"/>
    </row>
    <row r="273" spans="1:3" x14ac:dyDescent="0.3">
      <c r="A273" s="89" t="str">
        <f>IF(ROW()-ROW(HTML[])+1&gt;ROWS(Prelude[]),IFERROR(INDEX(PayItems[HTML],ROW()-ROW(HTML[])+1-ROWS(Prelude[])),IF(ROW()-ROW(HTML[])=ROWS(Prelude[])+ROWS(PayItems[]),"&lt;/tbody&gt;&lt;/table&gt;","{End}")),INDEX(Prelude[],ROW()-ROW(HTML[])+1))</f>
        <v xml:space="preserve">  &lt;tr&gt;&lt;td&gt;20419-1000&lt;/td&gt;&lt;td&gt;Embankment construction, surcharge&lt;/td&gt;&lt;td&gt;m2&lt;/td&gt;&lt;td&gt;EMBANKMENT CONSTRUCTION, SURCHARGE&lt;/td&gt;&lt;td&gt;SQYD&lt;/td&gt;&lt;td&gt;0&lt;/td&gt;&lt;td&gt;3&lt;/td&gt;&lt;td&gt;N&lt;/td&gt;&lt;td&gt; &lt;/td&gt;&lt;td&gt;&lt;/td&gt;&lt;/tr&gt;</v>
      </c>
      <c r="B273" s="166"/>
      <c r="C273" s="166"/>
    </row>
    <row r="274" spans="1:3" x14ac:dyDescent="0.3">
      <c r="A274" s="89" t="str">
        <f>IF(ROW()-ROW(HTML[])+1&gt;ROWS(Prelude[]),IFERROR(INDEX(PayItems[HTML],ROW()-ROW(HTML[])+1-ROWS(Prelude[])),IF(ROW()-ROW(HTML[])=ROWS(Prelude[])+ROWS(PayItems[]),"&lt;/tbody&gt;&lt;/table&gt;","{End}")),INDEX(Prelude[],ROW()-ROW(HTML[])+1))</f>
        <v xml:space="preserve">  &lt;tr&gt;&lt;td&gt;20420-0000&lt;/td&gt;&lt;td&gt;Embankment construction&lt;/td&gt;&lt;td&gt;m3&lt;/td&gt;&lt;td&gt;EMBANKMENT CONSTRUCTION&lt;/td&gt;&lt;td&gt;CUYD&lt;/td&gt;&lt;td&gt;0&lt;/td&gt;&lt;td&gt;3&lt;/td&gt;&lt;td&gt;N&lt;/td&gt;&lt;td&gt; &lt;/td&gt;&lt;td&gt;&lt;/td&gt;&lt;/tr&gt;</v>
      </c>
      <c r="B274" s="166"/>
      <c r="C274" s="166"/>
    </row>
    <row r="275" spans="1:3" x14ac:dyDescent="0.3">
      <c r="A275" s="89" t="str">
        <f>IF(ROW()-ROW(HTML[])+1&gt;ROWS(Prelude[]),IFERROR(INDEX(PayItems[HTML],ROW()-ROW(HTML[])+1-ROWS(Prelude[])),IF(ROW()-ROW(HTML[])=ROWS(Prelude[])+ROWS(PayItems[]),"&lt;/tbody&gt;&lt;/table&gt;","{End}")),INDEX(Prelude[],ROW()-ROW(HTML[])+1))</f>
        <v xml:space="preserve">  &lt;tr&gt;&lt;td&gt;20421-0000&lt;/td&gt;&lt;td&gt;Rock excavation&lt;/td&gt;&lt;td&gt;m3&lt;/td&gt;&lt;td&gt;ROCK EXCAVATION&lt;/td&gt;&lt;td&gt;CUYD&lt;/td&gt;&lt;td&gt;0&lt;/td&gt;&lt;td&gt;3&lt;/td&gt;&lt;td&gt;N&lt;/td&gt;&lt;td&gt; &lt;/td&gt;&lt;td&gt;&lt;/td&gt;&lt;/tr&gt;</v>
      </c>
      <c r="B275" s="166"/>
      <c r="C275" s="166"/>
    </row>
    <row r="276" spans="1:3" x14ac:dyDescent="0.3">
      <c r="A276" s="89" t="str">
        <f>IF(ROW()-ROW(HTML[])+1&gt;ROWS(Prelude[]),IFERROR(INDEX(PayItems[HTML],ROW()-ROW(HTML[])+1-ROWS(Prelude[])),IF(ROW()-ROW(HTML[])=ROWS(Prelude[])+ROWS(PayItems[]),"&lt;/tbody&gt;&lt;/table&gt;","{End}")),INDEX(Prelude[],ROW()-ROW(HTML[])+1))</f>
        <v xml:space="preserve">  &lt;tr&gt;&lt;td&gt;20425-1000&lt;/td&gt;&lt;td&gt;Ditch, excavation&lt;/td&gt;&lt;td&gt;m&lt;/td&gt;&lt;td&gt;DITCH, EXCAVATION&lt;/td&gt;&lt;td&gt;LNFT&lt;/td&gt;&lt;td&gt;0&lt;/td&gt;&lt;td&gt;3&lt;/td&gt;&lt;td&gt;N&lt;/td&gt;&lt;td&gt; &lt;/td&gt;&lt;td&gt;&lt;/td&gt;&lt;/tr&gt;</v>
      </c>
      <c r="B276" s="166"/>
      <c r="C276" s="166"/>
    </row>
    <row r="277" spans="1:3" x14ac:dyDescent="0.3">
      <c r="A277" s="89" t="str">
        <f>IF(ROW()-ROW(HTML[])+1&gt;ROWS(Prelude[]),IFERROR(INDEX(PayItems[HTML],ROW()-ROW(HTML[])+1-ROWS(Prelude[])),IF(ROW()-ROW(HTML[])=ROWS(Prelude[])+ROWS(PayItems[]),"&lt;/tbody&gt;&lt;/table&gt;","{End}")),INDEX(Prelude[],ROW()-ROW(HTML[])+1))</f>
        <v xml:space="preserve">  &lt;tr&gt;&lt;td&gt;20425-2000&lt;/td&gt;&lt;td&gt;Ditch, excavation, furrow ditch&lt;/td&gt;&lt;td&gt;m&lt;/td&gt;&lt;td&gt;DITCH, EXCAVATION, FURROW DITCH&lt;/td&gt;&lt;td&gt;LNFT&lt;/td&gt;&lt;td&gt;0&lt;/td&gt;&lt;td&gt;3&lt;/td&gt;&lt;td&gt;N&lt;/td&gt;&lt;td&gt; &lt;/td&gt;&lt;td&gt;&lt;/td&gt;&lt;/tr&gt;</v>
      </c>
      <c r="B277" s="166"/>
      <c r="C277" s="166"/>
    </row>
    <row r="278" spans="1:3" x14ac:dyDescent="0.3">
      <c r="A278" s="89" t="str">
        <f>IF(ROW()-ROW(HTML[])+1&gt;ROWS(Prelude[]),IFERROR(INDEX(PayItems[HTML],ROW()-ROW(HTML[])+1-ROWS(Prelude[])),IF(ROW()-ROW(HTML[])=ROWS(Prelude[])+ROWS(PayItems[]),"&lt;/tbody&gt;&lt;/table&gt;","{End}")),INDEX(Prelude[],ROW()-ROW(HTML[])+1))</f>
        <v xml:space="preserve">  &lt;tr&gt;&lt;td&gt;20426-1000&lt;/td&gt;&lt;td&gt;Ditch, excavation&lt;/td&gt;&lt;td&gt;m3&lt;/td&gt;&lt;td&gt;DITCH, EXCAVATION&lt;/td&gt;&lt;td&gt;CUYD&lt;/td&gt;&lt;td&gt;0&lt;/td&gt;&lt;td&gt;3&lt;/td&gt;&lt;td&gt;N&lt;/td&gt;&lt;td&gt; &lt;/td&gt;&lt;td&gt;&lt;/td&gt;&lt;/tr&gt;</v>
      </c>
      <c r="B278" s="166"/>
      <c r="C278" s="166"/>
    </row>
    <row r="279" spans="1:3" x14ac:dyDescent="0.3">
      <c r="A279" s="89" t="str">
        <f>IF(ROW()-ROW(HTML[])+1&gt;ROWS(Prelude[]),IFERROR(INDEX(PayItems[HTML],ROW()-ROW(HTML[])+1-ROWS(Prelude[])),IF(ROW()-ROW(HTML[])=ROWS(Prelude[])+ROWS(PayItems[]),"&lt;/tbody&gt;&lt;/table&gt;","{End}")),INDEX(Prelude[],ROW()-ROW(HTML[])+1))</f>
        <v xml:space="preserve">  &lt;tr&gt;&lt;td&gt;20426-2000&lt;/td&gt;&lt;td&gt;Ditch, excavation by hand&lt;/td&gt;&lt;td&gt;m3&lt;/td&gt;&lt;td&gt;DITCH, EXCAVATION BY HAND&lt;/td&gt;&lt;td&gt;CUYD&lt;/td&gt;&lt;td&gt;0&lt;/td&gt;&lt;td&gt;3&lt;/td&gt;&lt;td&gt;N&lt;/td&gt;&lt;td&gt; &lt;/td&gt;&lt;td&gt;&lt;/td&gt;&lt;/tr&gt;</v>
      </c>
      <c r="B279" s="166"/>
      <c r="C279" s="166"/>
    </row>
    <row r="280" spans="1:3" x14ac:dyDescent="0.3">
      <c r="A280" s="89" t="str">
        <f>IF(ROW()-ROW(HTML[])+1&gt;ROWS(Prelude[]),IFERROR(INDEX(PayItems[HTML],ROW()-ROW(HTML[])+1-ROWS(Prelude[])),IF(ROW()-ROW(HTML[])=ROWS(Prelude[])+ROWS(PayItems[]),"&lt;/tbody&gt;&lt;/table&gt;","{End}")),INDEX(Prelude[],ROW()-ROW(HTML[])+1))</f>
        <v xml:space="preserve">  &lt;tr&gt;&lt;td&gt;20430-1000&lt;/td&gt;&lt;td&gt;Shoulder, excavation&lt;/td&gt;&lt;td&gt;m&lt;/td&gt;&lt;td&gt;SHOULDER, EXCAVATION&lt;/td&gt;&lt;td&gt;LNFT&lt;/td&gt;&lt;td&gt;0&lt;/td&gt;&lt;td&gt;3&lt;/td&gt;&lt;td&gt;N&lt;/td&gt;&lt;td&gt; &lt;/td&gt;&lt;td&gt;&lt;/td&gt;&lt;/tr&gt;</v>
      </c>
      <c r="B280" s="166"/>
      <c r="C280" s="166"/>
    </row>
    <row r="281" spans="1:3" x14ac:dyDescent="0.3">
      <c r="A281" s="89" t="str">
        <f>IF(ROW()-ROW(HTML[])+1&gt;ROWS(Prelude[]),IFERROR(INDEX(PayItems[HTML],ROW()-ROW(HTML[])+1-ROWS(Prelude[])),IF(ROW()-ROW(HTML[])=ROWS(Prelude[])+ROWS(PayItems[]),"&lt;/tbody&gt;&lt;/table&gt;","{End}")),INDEX(Prelude[],ROW()-ROW(HTML[])+1))</f>
        <v xml:space="preserve">  &lt;tr&gt;&lt;td&gt;20431-1000&lt;/td&gt;&lt;td&gt;Shoulder, excavation&lt;/td&gt;&lt;td&gt;m3&lt;/td&gt;&lt;td&gt;SHOULDER, EXCAVATION&lt;/td&gt;&lt;td&gt;CUYD&lt;/td&gt;&lt;td&gt;0&lt;/td&gt;&lt;td&gt;3&lt;/td&gt;&lt;td&gt;N&lt;/td&gt;&lt;td&gt; &lt;/td&gt;&lt;td&gt;&lt;/td&gt;&lt;/tr&gt;</v>
      </c>
      <c r="B281" s="166"/>
      <c r="C281" s="166"/>
    </row>
    <row r="282" spans="1:3" x14ac:dyDescent="0.3">
      <c r="A282" s="89" t="str">
        <f>IF(ROW()-ROW(HTML[])+1&gt;ROWS(Prelude[]),IFERROR(INDEX(PayItems[HTML],ROW()-ROW(HTML[])+1-ROWS(Prelude[])),IF(ROW()-ROW(HTML[])=ROWS(Prelude[])+ROWS(PayItems[]),"&lt;/tbody&gt;&lt;/table&gt;","{End}")),INDEX(Prelude[],ROW()-ROW(HTML[])+1))</f>
        <v xml:space="preserve">  &lt;tr&gt;&lt;td&gt;20435-1000&lt;/td&gt;&lt;td&gt;Backfill, select granular&lt;/td&gt;&lt;td&gt;m3&lt;/td&gt;&lt;td&gt;BACKFILL, SELECT GRANULAR&lt;/td&gt;&lt;td&gt;CUYD&lt;/td&gt;&lt;td&gt;0&lt;/td&gt;&lt;td&gt;3&lt;/td&gt;&lt;td&gt;N&lt;/td&gt;&lt;td&gt; &lt;/td&gt;&lt;td&gt;&lt;/td&gt;&lt;/tr&gt;</v>
      </c>
      <c r="B282" s="166"/>
      <c r="C282" s="166"/>
    </row>
    <row r="283" spans="1:3" x14ac:dyDescent="0.3">
      <c r="A283" s="89" t="str">
        <f>IF(ROW()-ROW(HTML[])+1&gt;ROWS(Prelude[]),IFERROR(INDEX(PayItems[HTML],ROW()-ROW(HTML[])+1-ROWS(Prelude[])),IF(ROW()-ROW(HTML[])=ROWS(Prelude[])+ROWS(PayItems[]),"&lt;/tbody&gt;&lt;/table&gt;","{End}")),INDEX(Prelude[],ROW()-ROW(HTML[])+1))</f>
        <v xml:space="preserve">  &lt;tr&gt;&lt;td&gt;20435-2000&lt;/td&gt;&lt;td&gt;Backfill, granular&lt;/td&gt;&lt;td&gt;m3&lt;/td&gt;&lt;td&gt;BACKFILL, GRANULAR&lt;/td&gt;&lt;td&gt;CUYD&lt;/td&gt;&lt;td&gt;0&lt;/td&gt;&lt;td&gt;3&lt;/td&gt;&lt;td&gt;N&lt;/td&gt;&lt;td&gt; &lt;/td&gt;&lt;td&gt;&lt;/td&gt;&lt;/tr&gt;</v>
      </c>
      <c r="B283" s="166"/>
      <c r="C283" s="166"/>
    </row>
    <row r="284" spans="1:3" x14ac:dyDescent="0.3">
      <c r="A284" s="89" t="str">
        <f>IF(ROW()-ROW(HTML[])+1&gt;ROWS(Prelude[]),IFERROR(INDEX(PayItems[HTML],ROW()-ROW(HTML[])+1-ROWS(Prelude[])),IF(ROW()-ROW(HTML[])=ROWS(Prelude[])+ROWS(PayItems[]),"&lt;/tbody&gt;&lt;/table&gt;","{End}")),INDEX(Prelude[],ROW()-ROW(HTML[])+1))</f>
        <v xml:space="preserve">  &lt;tr&gt;&lt;td&gt;20435-2500&lt;/td&gt;&lt;td&gt;Backfill, permeable&lt;/td&gt;&lt;td&gt;m3&lt;/td&gt;&lt;td&gt;BACKFILL, PERMEABLE&lt;/td&gt;&lt;td&gt;CUYD&lt;/td&gt;&lt;td&gt;0&lt;/td&gt;&lt;td&gt;3&lt;/td&gt;&lt;td&gt;N&lt;/td&gt;&lt;td&gt; &lt;/td&gt;&lt;td&gt;&lt;/td&gt;&lt;/tr&gt;</v>
      </c>
      <c r="B284" s="166"/>
      <c r="C284" s="166"/>
    </row>
    <row r="285" spans="1:3" x14ac:dyDescent="0.3">
      <c r="A285" s="89" t="str">
        <f>IF(ROW()-ROW(HTML[])+1&gt;ROWS(Prelude[]),IFERROR(INDEX(PayItems[HTML],ROW()-ROW(HTML[])+1-ROWS(Prelude[])),IF(ROW()-ROW(HTML[])=ROWS(Prelude[])+ROWS(PayItems[]),"&lt;/tbody&gt;&lt;/table&gt;","{End}")),INDEX(Prelude[],ROW()-ROW(HTML[])+1))</f>
        <v xml:space="preserve">  &lt;tr&gt;&lt;td&gt;20435-3000&lt;/td&gt;&lt;td&gt;Backfill, curb&lt;/td&gt;&lt;td&gt;m3&lt;/td&gt;&lt;td&gt;BACKFILL, CURB&lt;/td&gt;&lt;td&gt;CUYD&lt;/td&gt;&lt;td&gt;0&lt;/td&gt;&lt;td&gt;3&lt;/td&gt;&lt;td&gt;N&lt;/td&gt;&lt;td&gt; &lt;/td&gt;&lt;td&gt;&lt;/td&gt;&lt;/tr&gt;</v>
      </c>
      <c r="B285" s="166"/>
      <c r="C285" s="166"/>
    </row>
    <row r="286" spans="1:3" x14ac:dyDescent="0.3">
      <c r="A286" s="89" t="str">
        <f>IF(ROW()-ROW(HTML[])+1&gt;ROWS(Prelude[]),IFERROR(INDEX(PayItems[HTML],ROW()-ROW(HTML[])+1-ROWS(Prelude[])),IF(ROW()-ROW(HTML[])=ROWS(Prelude[])+ROWS(PayItems[]),"&lt;/tbody&gt;&lt;/table&gt;","{End}")),INDEX(Prelude[],ROW()-ROW(HTML[])+1))</f>
        <v xml:space="preserve">  &lt;tr&gt;&lt;td&gt;20436-2000&lt;/td&gt;&lt;td&gt;Backfill, granular&lt;/td&gt;&lt;td&gt;t&lt;/td&gt;&lt;td&gt;BACKFILL, GRANULAR&lt;/td&gt;&lt;td&gt;TON&lt;/td&gt;&lt;td&gt;0&lt;/td&gt;&lt;td&gt;3&lt;/td&gt;&lt;td&gt;N&lt;/td&gt;&lt;td&gt;1/10/2024&lt;/td&gt;&lt;td&gt;&lt;/td&gt;&lt;/tr&gt;</v>
      </c>
      <c r="B286" s="166"/>
      <c r="C286" s="166"/>
    </row>
    <row r="287" spans="1:3" x14ac:dyDescent="0.3">
      <c r="A287" s="89" t="str">
        <f>IF(ROW()-ROW(HTML[])+1&gt;ROWS(Prelude[]),IFERROR(INDEX(PayItems[HTML],ROW()-ROW(HTML[])+1-ROWS(Prelude[])),IF(ROW()-ROW(HTML[])=ROWS(Prelude[])+ROWS(PayItems[]),"&lt;/tbody&gt;&lt;/table&gt;","{End}")),INDEX(Prelude[],ROW()-ROW(HTML[])+1))</f>
        <v xml:space="preserve">  &lt;tr&gt;&lt;td&gt;20440-0000&lt;/td&gt;&lt;td&gt;Rounding cut slopes&lt;/td&gt;&lt;td&gt;m&lt;/td&gt;&lt;td&gt;ROUNDING CUT SLOPES&lt;/td&gt;&lt;td&gt;LNFT&lt;/td&gt;&lt;td&gt;0&lt;/td&gt;&lt;td&gt;3&lt;/td&gt;&lt;td&gt;N&lt;/td&gt;&lt;td&gt; &lt;/td&gt;&lt;td&gt;&lt;/td&gt;&lt;/tr&gt;</v>
      </c>
      <c r="B287" s="166"/>
      <c r="C287" s="166"/>
    </row>
    <row r="288" spans="1:3" x14ac:dyDescent="0.3">
      <c r="A288" s="89" t="str">
        <f>IF(ROW()-ROW(HTML[])+1&gt;ROWS(Prelude[]),IFERROR(INDEX(PayItems[HTML],ROW()-ROW(HTML[])+1-ROWS(Prelude[])),IF(ROW()-ROW(HTML[])=ROWS(Prelude[])+ROWS(PayItems[]),"&lt;/tbody&gt;&lt;/table&gt;","{End}")),INDEX(Prelude[],ROW()-ROW(HTML[])+1))</f>
        <v xml:space="preserve">  &lt;tr&gt;&lt;td&gt;20441-0000&lt;/td&gt;&lt;td&gt;Waste&lt;/td&gt;&lt;td&gt;m3&lt;/td&gt;&lt;td&gt;WASTE&lt;/td&gt;&lt;td&gt;CUYD&lt;/td&gt;&lt;td&gt;0&lt;/td&gt;&lt;td&gt;3&lt;/td&gt;&lt;td&gt;N&lt;/td&gt;&lt;td&gt; &lt;/td&gt;&lt;td&gt;&lt;/td&gt;&lt;/tr&gt;</v>
      </c>
      <c r="B288" s="166"/>
      <c r="C288" s="166"/>
    </row>
    <row r="289" spans="1:3" x14ac:dyDescent="0.3">
      <c r="A289" s="89" t="str">
        <f>IF(ROW()-ROW(HTML[])+1&gt;ROWS(Prelude[]),IFERROR(INDEX(PayItems[HTML],ROW()-ROW(HTML[])+1-ROWS(Prelude[])),IF(ROW()-ROW(HTML[])=ROWS(Prelude[])+ROWS(PayItems[]),"&lt;/tbody&gt;&lt;/table&gt;","{End}")),INDEX(Prelude[],ROW()-ROW(HTML[])+1))</f>
        <v xml:space="preserve">  &lt;tr&gt;&lt;td&gt;20442-0000&lt;/td&gt;&lt;td&gt;Slope scaling&lt;/td&gt;&lt;td&gt;m3&lt;/td&gt;&lt;td&gt;SLOPE SCALING&lt;/td&gt;&lt;td&gt;CUYD&lt;/td&gt;&lt;td&gt;0&lt;/td&gt;&lt;td&gt;3&lt;/td&gt;&lt;td&gt;N&lt;/td&gt;&lt;td&gt; &lt;/td&gt;&lt;td&gt;&lt;/td&gt;&lt;/tr&gt;</v>
      </c>
      <c r="B289" s="166"/>
      <c r="C289" s="166"/>
    </row>
    <row r="290" spans="1:3" x14ac:dyDescent="0.3">
      <c r="A290" s="89" t="str">
        <f>IF(ROW()-ROW(HTML[])+1&gt;ROWS(Prelude[]),IFERROR(INDEX(PayItems[HTML],ROW()-ROW(HTML[])+1-ROWS(Prelude[])),IF(ROW()-ROW(HTML[])=ROWS(Prelude[])+ROWS(PayItems[]),"&lt;/tbody&gt;&lt;/table&gt;","{End}")),INDEX(Prelude[],ROW()-ROW(HTML[])+1))</f>
        <v xml:space="preserve">  &lt;tr&gt;&lt;td&gt;20443-0000&lt;/td&gt;&lt;td&gt;Berms&lt;/td&gt;&lt;td&gt;m&lt;/td&gt;&lt;td&gt;BERMS&lt;/td&gt;&lt;td&gt;LNFT&lt;/td&gt;&lt;td&gt;0&lt;/td&gt;&lt;td&gt;3&lt;/td&gt;&lt;td&gt;N&lt;/td&gt;&lt;td&gt; &lt;/td&gt;&lt;td&gt;&lt;/td&gt;&lt;/tr&gt;</v>
      </c>
      <c r="B290" s="166"/>
      <c r="C290" s="166"/>
    </row>
    <row r="291" spans="1:3" x14ac:dyDescent="0.3">
      <c r="A291" s="89" t="str">
        <f>IF(ROW()-ROW(HTML[])+1&gt;ROWS(Prelude[]),IFERROR(INDEX(PayItems[HTML],ROW()-ROW(HTML[])+1-ROWS(Prelude[])),IF(ROW()-ROW(HTML[])=ROWS(Prelude[])+ROWS(PayItems[]),"&lt;/tbody&gt;&lt;/table&gt;","{End}")),INDEX(Prelude[],ROW()-ROW(HTML[])+1))</f>
        <v xml:space="preserve">  &lt;tr&gt;&lt;td&gt;20444-0000&lt;/td&gt;&lt;td&gt;Slope grading&lt;/td&gt;&lt;td&gt;m2&lt;/td&gt;&lt;td&gt;SLOPE GRADING&lt;/td&gt;&lt;td&gt;SQYD&lt;/td&gt;&lt;td&gt;0&lt;/td&gt;&lt;td&gt;3&lt;/td&gt;&lt;td&gt;N&lt;/td&gt;&lt;td&gt; &lt;/td&gt;&lt;td&gt;&lt;/td&gt;&lt;/tr&gt;</v>
      </c>
      <c r="B291" s="166"/>
      <c r="C291" s="166"/>
    </row>
    <row r="292" spans="1:3" x14ac:dyDescent="0.3">
      <c r="A292" s="89" t="str">
        <f>IF(ROW()-ROW(HTML[])+1&gt;ROWS(Prelude[]),IFERROR(INDEX(PayItems[HTML],ROW()-ROW(HTML[])+1-ROWS(Prelude[])),IF(ROW()-ROW(HTML[])=ROWS(Prelude[])+ROWS(PayItems[]),"&lt;/tbody&gt;&lt;/table&gt;","{End}")),INDEX(Prelude[],ROW()-ROW(HTML[])+1))</f>
        <v xml:space="preserve">  &lt;tr&gt;&lt;td&gt;20450-1000&lt;/td&gt;&lt;td&gt;Borrow, rock&lt;/td&gt;&lt;td&gt;m3&lt;/td&gt;&lt;td&gt;BORROW, ROCK&lt;/td&gt;&lt;td&gt;CUYD&lt;/td&gt;&lt;td&gt;0&lt;/td&gt;&lt;td&gt;3&lt;/td&gt;&lt;td&gt;N&lt;/td&gt;&lt;td&gt; &lt;/td&gt;&lt;td&gt;&lt;/td&gt;&lt;/tr&gt;</v>
      </c>
      <c r="B292" s="166"/>
      <c r="C292" s="166"/>
    </row>
    <row r="293" spans="1:3" x14ac:dyDescent="0.3">
      <c r="A293" s="89" t="str">
        <f>IF(ROW()-ROW(HTML[])+1&gt;ROWS(Prelude[]),IFERROR(INDEX(PayItems[HTML],ROW()-ROW(HTML[])+1-ROWS(Prelude[])),IF(ROW()-ROW(HTML[])=ROWS(Prelude[])+ROWS(PayItems[]),"&lt;/tbody&gt;&lt;/table&gt;","{End}")),INDEX(Prelude[],ROW()-ROW(HTML[])+1))</f>
        <v xml:space="preserve">  &lt;tr&gt;&lt;td&gt;20451-1000&lt;/td&gt;&lt;td&gt;Borrow, rock&lt;/td&gt;&lt;td&gt;t&lt;/td&gt;&lt;td&gt;BORROW, ROCK&lt;/td&gt;&lt;td&gt;TON&lt;/td&gt;&lt;td&gt;0&lt;/td&gt;&lt;td&gt;3&lt;/td&gt;&lt;td&gt;N&lt;/td&gt;&lt;td&gt; &lt;/td&gt;&lt;td&gt;&lt;/td&gt;&lt;/tr&gt;</v>
      </c>
      <c r="B293" s="166"/>
      <c r="C293" s="166"/>
    </row>
    <row r="294" spans="1:3" x14ac:dyDescent="0.3">
      <c r="A294" s="89" t="str">
        <f>IF(ROW()-ROW(HTML[])+1&gt;ROWS(Prelude[]),IFERROR(INDEX(PayItems[HTML],ROW()-ROW(HTML[])+1-ROWS(Prelude[])),IF(ROW()-ROW(HTML[])=ROWS(Prelude[])+ROWS(PayItems[]),"&lt;/tbody&gt;&lt;/table&gt;","{End}")),INDEX(Prelude[],ROW()-ROW(HTML[])+1))</f>
        <v xml:space="preserve">  &lt;tr&gt;&lt;td&gt;20460-0000&lt;/td&gt;&lt;td&gt;Hand excavation&lt;/td&gt;&lt;td&gt;m3&lt;/td&gt;&lt;td&gt;HAND EXCAVATION&lt;/td&gt;&lt;td&gt;CUYD&lt;/td&gt;&lt;td&gt;0&lt;/td&gt;&lt;td&gt;3&lt;/td&gt;&lt;td&gt;N&lt;/td&gt;&lt;td&gt; &lt;/td&gt;&lt;td&gt;&lt;/td&gt;&lt;/tr&gt;</v>
      </c>
      <c r="B294" s="166"/>
      <c r="C294" s="166"/>
    </row>
    <row r="295" spans="1:3" x14ac:dyDescent="0.3">
      <c r="A295" s="89" t="str">
        <f>IF(ROW()-ROW(HTML[])+1&gt;ROWS(Prelude[]),IFERROR(INDEX(PayItems[HTML],ROW()-ROW(HTML[])+1-ROWS(Prelude[])),IF(ROW()-ROW(HTML[])=ROWS(Prelude[])+ROWS(PayItems[]),"&lt;/tbody&gt;&lt;/table&gt;","{End}")),INDEX(Prelude[],ROW()-ROW(HTML[])+1))</f>
        <v xml:space="preserve">  &lt;tr&gt;&lt;td&gt;20465-0000&lt;/td&gt;&lt;td&gt;Conserve and place boulder&lt;/td&gt;&lt;td&gt;Each&lt;/td&gt;&lt;td&gt;CONSERVE AND PLACE BOULDER&lt;/td&gt;&lt;td&gt;EACH&lt;/td&gt;&lt;td&gt;0&lt;/td&gt;&lt;td&gt;3&lt;/td&gt;&lt;td&gt;N&lt;/td&gt;&lt;td&gt; &lt;/td&gt;&lt;td&gt;&lt;/td&gt;&lt;/tr&gt;</v>
      </c>
      <c r="B295" s="166"/>
      <c r="C295" s="166"/>
    </row>
    <row r="296" spans="1:3" x14ac:dyDescent="0.3">
      <c r="A296" s="89" t="str">
        <f>IF(ROW()-ROW(HTML[])+1&gt;ROWS(Prelude[]),IFERROR(INDEX(PayItems[HTML],ROW()-ROW(HTML[])+1-ROWS(Prelude[])),IF(ROW()-ROW(HTML[])=ROWS(Prelude[])+ROWS(PayItems[]),"&lt;/tbody&gt;&lt;/table&gt;","{End}")),INDEX(Prelude[],ROW()-ROW(HTML[])+1))</f>
        <v xml:space="preserve">  &lt;tr&gt;&lt;td&gt;20466-0000&lt;/td&gt;&lt;td&gt;Conserve and stockpile topsoil&lt;/td&gt;&lt;td&gt;m3&lt;/td&gt;&lt;td&gt;CONSERVE AND STOCKPILE TOPSOIL&lt;/td&gt;&lt;td&gt;CUYD&lt;/td&gt;&lt;td&gt;0&lt;/td&gt;&lt;td&gt;3&lt;/td&gt;&lt;td&gt;N&lt;/td&gt;&lt;td&gt; &lt;/td&gt;&lt;td&gt;&lt;/td&gt;&lt;/tr&gt;</v>
      </c>
      <c r="B296" s="166"/>
      <c r="C296" s="166"/>
    </row>
    <row r="297" spans="1:3" x14ac:dyDescent="0.3">
      <c r="A297" s="89" t="str">
        <f>IF(ROW()-ROW(HTML[])+1&gt;ROWS(Prelude[]),IFERROR(INDEX(PayItems[HTML],ROW()-ROW(HTML[])+1-ROWS(Prelude[])),IF(ROW()-ROW(HTML[])=ROWS(Prelude[])+ROWS(PayItems[]),"&lt;/tbody&gt;&lt;/table&gt;","{End}")),INDEX(Prelude[],ROW()-ROW(HTML[])+1))</f>
        <v xml:space="preserve">  &lt;tr&gt;&lt;td&gt;20501-0000&lt;/td&gt;&lt;td&gt;Controlled blast hole&lt;/td&gt;&lt;td&gt;m&lt;/td&gt;&lt;td&gt;CONTROLLED BLAST HOLE&lt;/td&gt;&lt;td&gt;LNFT&lt;/td&gt;&lt;td&gt;0&lt;/td&gt;&lt;td&gt;3&lt;/td&gt;&lt;td&gt;N&lt;/td&gt;&lt;td&gt; &lt;/td&gt;&lt;td&gt;&lt;/td&gt;&lt;/tr&gt;</v>
      </c>
      <c r="B297" s="166"/>
      <c r="C297" s="166"/>
    </row>
    <row r="298" spans="1:3" x14ac:dyDescent="0.3">
      <c r="A298" s="89" t="str">
        <f>IF(ROW()-ROW(HTML[])+1&gt;ROWS(Prelude[]),IFERROR(INDEX(PayItems[HTML],ROW()-ROW(HTML[])+1-ROWS(Prelude[])),IF(ROW()-ROW(HTML[])=ROWS(Prelude[])+ROWS(PayItems[]),"&lt;/tbody&gt;&lt;/table&gt;","{End}")),INDEX(Prelude[],ROW()-ROW(HTML[])+1))</f>
        <v xml:space="preserve">  &lt;tr&gt;&lt;td&gt;20502-0000&lt;/td&gt;&lt;td&gt;Controlled blasting&lt;/td&gt;&lt;td&gt;m2&lt;/td&gt;&lt;td&gt;CONTROLLED BLASTING&lt;/td&gt;&lt;td&gt;SQFT&lt;/td&gt;&lt;td&gt;0&lt;/td&gt;&lt;td&gt;3&lt;/td&gt;&lt;td&gt;N&lt;/td&gt;&lt;td&gt; &lt;/td&gt;&lt;td&gt;&lt;/td&gt;&lt;/tr&gt;</v>
      </c>
      <c r="B298" s="166"/>
      <c r="C298" s="166"/>
    </row>
    <row r="299" spans="1:3" x14ac:dyDescent="0.3">
      <c r="A299" s="89" t="str">
        <f>IF(ROW()-ROW(HTML[])+1&gt;ROWS(Prelude[]),IFERROR(INDEX(PayItems[HTML],ROW()-ROW(HTML[])+1-ROWS(Prelude[])),IF(ROW()-ROW(HTML[])=ROWS(Prelude[])+ROWS(PayItems[]),"&lt;/tbody&gt;&lt;/table&gt;","{End}")),INDEX(Prelude[],ROW()-ROW(HTML[])+1))</f>
        <v xml:space="preserve">  &lt;tr&gt;&lt;td&gt;20503-0000&lt;/td&gt;&lt;td&gt;Controlled vibration monitoring&lt;/td&gt;&lt;td&gt;LPSM&lt;/td&gt;&lt;td&gt;CONTROLLED VIBRATION MONITORING&lt;/td&gt;&lt;td&gt;LPSM&lt;/td&gt;&lt;td&gt;0&lt;/td&gt;&lt;td&gt;3&lt;/td&gt;&lt;td&gt;N&lt;/td&gt;&lt;td&gt; &lt;/td&gt;&lt;td&gt;&lt;/td&gt;&lt;/tr&gt;</v>
      </c>
      <c r="B299" s="166"/>
      <c r="C299" s="166"/>
    </row>
    <row r="300" spans="1:3" x14ac:dyDescent="0.3">
      <c r="A300" s="89" t="str">
        <f>IF(ROW()-ROW(HTML[])+1&gt;ROWS(Prelude[]),IFERROR(INDEX(PayItems[HTML],ROW()-ROW(HTML[])+1-ROWS(Prelude[])),IF(ROW()-ROW(HTML[])=ROWS(Prelude[])+ROWS(PayItems[]),"&lt;/tbody&gt;&lt;/table&gt;","{End}")),INDEX(Prelude[],ROW()-ROW(HTML[])+1))</f>
        <v xml:space="preserve">  &lt;tr&gt;&lt;td&gt;20504-0000&lt;/td&gt;&lt;td&gt;Blasting consultant&lt;/td&gt;&lt;td&gt;LPSM&lt;/td&gt;&lt;td&gt;BLASTING CONSULTANT&lt;/td&gt;&lt;td&gt;LPSM&lt;/td&gt;&lt;td&gt;0&lt;/td&gt;&lt;td&gt;3&lt;/td&gt;&lt;td&gt;N&lt;/td&gt;&lt;td&gt; &lt;/td&gt;&lt;td&gt;&lt;/td&gt;&lt;/tr&gt;</v>
      </c>
      <c r="B300" s="166"/>
      <c r="C300" s="166"/>
    </row>
    <row r="301" spans="1:3" x14ac:dyDescent="0.3">
      <c r="A301" s="89" t="str">
        <f>IF(ROW()-ROW(HTML[])+1&gt;ROWS(Prelude[]),IFERROR(INDEX(PayItems[HTML],ROW()-ROW(HTML[])+1-ROWS(Prelude[])),IF(ROW()-ROW(HTML[])=ROWS(Prelude[])+ROWS(PayItems[]),"&lt;/tbody&gt;&lt;/table&gt;","{End}")),INDEX(Prelude[],ROW()-ROW(HTML[])+1))</f>
        <v xml:space="preserve">  &lt;tr&gt;&lt;td&gt;20701-0100&lt;/td&gt;&lt;td&gt;Separation-stabilization geotextile, class 1, type A&lt;/td&gt;&lt;td&gt;m2&lt;/td&gt;&lt;td&gt;SEPARATION-STABILIZATION GEOTEXTILE, CLASS 1, TYPE A&lt;/td&gt;&lt;td&gt;SQYD&lt;/td&gt;&lt;td&gt;0&lt;/td&gt;&lt;td&gt;3&lt;/td&gt;&lt;td&gt;N&lt;/td&gt;&lt;td&gt; &lt;/td&gt;&lt;td&gt;&lt;/td&gt;&lt;/tr&gt;</v>
      </c>
      <c r="B301" s="166"/>
      <c r="C301" s="166"/>
    </row>
    <row r="302" spans="1:3" x14ac:dyDescent="0.3">
      <c r="A302" s="89" t="str">
        <f>IF(ROW()-ROW(HTML[])+1&gt;ROWS(Prelude[]),IFERROR(INDEX(PayItems[HTML],ROW()-ROW(HTML[])+1-ROWS(Prelude[])),IF(ROW()-ROW(HTML[])=ROWS(Prelude[])+ROWS(PayItems[]),"&lt;/tbody&gt;&lt;/table&gt;","{End}")),INDEX(Prelude[],ROW()-ROW(HTML[])+1))</f>
        <v xml:space="preserve">  &lt;tr&gt;&lt;td&gt;20701-0200&lt;/td&gt;&lt;td&gt;Separation-stabilization geotextile, class 1, type B&lt;/td&gt;&lt;td&gt;m2&lt;/td&gt;&lt;td&gt;SEPARATION-STABILIZATION GEOTEXTILE, CLASS 1, TYPE B&lt;/td&gt;&lt;td&gt;SQYD&lt;/td&gt;&lt;td&gt;0&lt;/td&gt;&lt;td&gt;3&lt;/td&gt;&lt;td&gt;N&lt;/td&gt;&lt;td&gt; &lt;/td&gt;&lt;td&gt;&lt;/td&gt;&lt;/tr&gt;</v>
      </c>
      <c r="B302" s="166"/>
      <c r="C302" s="166"/>
    </row>
    <row r="303" spans="1:3" x14ac:dyDescent="0.3">
      <c r="A303" s="89" t="str">
        <f>IF(ROW()-ROW(HTML[])+1&gt;ROWS(Prelude[]),IFERROR(INDEX(PayItems[HTML],ROW()-ROW(HTML[])+1-ROWS(Prelude[])),IF(ROW()-ROW(HTML[])=ROWS(Prelude[])+ROWS(PayItems[]),"&lt;/tbody&gt;&lt;/table&gt;","{End}")),INDEX(Prelude[],ROW()-ROW(HTML[])+1))</f>
        <v xml:space="preserve">  &lt;tr&gt;&lt;td&gt;20701-0300&lt;/td&gt;&lt;td&gt;Separation-stabilization geotextile, class 1, type C&lt;/td&gt;&lt;td&gt;m2&lt;/td&gt;&lt;td&gt;SEPARATION-STABILIZATION GEOTEXTILE, CLASS 1, TYPE C&lt;/td&gt;&lt;td&gt;SQYD&lt;/td&gt;&lt;td&gt;0&lt;/td&gt;&lt;td&gt;3&lt;/td&gt;&lt;td&gt;N&lt;/td&gt;&lt;td&gt; &lt;/td&gt;&lt;td&gt;&lt;/td&gt;&lt;/tr&gt;</v>
      </c>
      <c r="B303" s="166"/>
      <c r="C303" s="166"/>
    </row>
    <row r="304" spans="1:3" x14ac:dyDescent="0.3">
      <c r="A304" s="89" t="str">
        <f>IF(ROW()-ROW(HTML[])+1&gt;ROWS(Prelude[]),IFERROR(INDEX(PayItems[HTML],ROW()-ROW(HTML[])+1-ROWS(Prelude[])),IF(ROW()-ROW(HTML[])=ROWS(Prelude[])+ROWS(PayItems[]),"&lt;/tbody&gt;&lt;/table&gt;","{End}")),INDEX(Prelude[],ROW()-ROW(HTML[])+1))</f>
        <v xml:space="preserve">  &lt;tr&gt;&lt;td&gt;20701-0400&lt;/td&gt;&lt;td&gt;Separation-stabilization geotextile, class 1, type D&lt;/td&gt;&lt;td&gt;m2&lt;/td&gt;&lt;td&gt;SEPARATION-STABILIZATION GEOTEXTILE, CLASS 1, TYPE D&lt;/td&gt;&lt;td&gt;SQYD&lt;/td&gt;&lt;td&gt;0&lt;/td&gt;&lt;td&gt;3&lt;/td&gt;&lt;td&gt;N&lt;/td&gt;&lt;td&gt; &lt;/td&gt;&lt;td&gt;&lt;/td&gt;&lt;/tr&gt;</v>
      </c>
      <c r="B304" s="166"/>
      <c r="C304" s="166"/>
    </row>
    <row r="305" spans="1:3" x14ac:dyDescent="0.3">
      <c r="A305" s="89" t="str">
        <f>IF(ROW()-ROW(HTML[])+1&gt;ROWS(Prelude[]),IFERROR(INDEX(PayItems[HTML],ROW()-ROW(HTML[])+1-ROWS(Prelude[])),IF(ROW()-ROW(HTML[])=ROWS(Prelude[])+ROWS(PayItems[]),"&lt;/tbody&gt;&lt;/table&gt;","{End}")),INDEX(Prelude[],ROW()-ROW(HTML[])+1))</f>
        <v xml:space="preserve">  &lt;tr&gt;&lt;td&gt;20701-0500&lt;/td&gt;&lt;td&gt;Separation-stabilization geotextile, class 1, type E&lt;/td&gt;&lt;td&gt;m2&lt;/td&gt;&lt;td&gt;SEPARATION-STABILIZATION GEOTEXTILE, CLASS 1, TYPE E&lt;/td&gt;&lt;td&gt;SQYD&lt;/td&gt;&lt;td&gt;0&lt;/td&gt;&lt;td&gt;3&lt;/td&gt;&lt;td&gt;N&lt;/td&gt;&lt;td&gt; &lt;/td&gt;&lt;td&gt;&lt;/td&gt;&lt;/tr&gt;</v>
      </c>
      <c r="B305" s="166"/>
      <c r="C305" s="166"/>
    </row>
    <row r="306" spans="1:3" x14ac:dyDescent="0.3">
      <c r="A306" s="89" t="str">
        <f>IF(ROW()-ROW(HTML[])+1&gt;ROWS(Prelude[]),IFERROR(INDEX(PayItems[HTML],ROW()-ROW(HTML[])+1-ROWS(Prelude[])),IF(ROW()-ROW(HTML[])=ROWS(Prelude[])+ROWS(PayItems[]),"&lt;/tbody&gt;&lt;/table&gt;","{End}")),INDEX(Prelude[],ROW()-ROW(HTML[])+1))</f>
        <v xml:space="preserve">  &lt;tr&gt;&lt;td&gt;20701-0600&lt;/td&gt;&lt;td&gt;Separation-stabilization geotextile, class 2, type A&lt;/td&gt;&lt;td&gt;m2&lt;/td&gt;&lt;td&gt;SEPARATION-STABILIZATION GEOTEXTILE, CLASS 2, TYPE A&lt;/td&gt;&lt;td&gt;SQYD&lt;/td&gt;&lt;td&gt;0&lt;/td&gt;&lt;td&gt;3&lt;/td&gt;&lt;td&gt;N&lt;/td&gt;&lt;td&gt; &lt;/td&gt;&lt;td&gt;&lt;/td&gt;&lt;/tr&gt;</v>
      </c>
      <c r="B306" s="166"/>
      <c r="C306" s="166"/>
    </row>
    <row r="307" spans="1:3" x14ac:dyDescent="0.3">
      <c r="A307" s="89" t="str">
        <f>IF(ROW()-ROW(HTML[])+1&gt;ROWS(Prelude[]),IFERROR(INDEX(PayItems[HTML],ROW()-ROW(HTML[])+1-ROWS(Prelude[])),IF(ROW()-ROW(HTML[])=ROWS(Prelude[])+ROWS(PayItems[]),"&lt;/tbody&gt;&lt;/table&gt;","{End}")),INDEX(Prelude[],ROW()-ROW(HTML[])+1))</f>
        <v xml:space="preserve">  &lt;tr&gt;&lt;td&gt;20701-0700&lt;/td&gt;&lt;td&gt;Separation-stabilization geotextile, class 2, type B&lt;/td&gt;&lt;td&gt;m2&lt;/td&gt;&lt;td&gt;SEPARATION-STABILIZATION GEOTEXTILE, CLASS 2, TYPE B&lt;/td&gt;&lt;td&gt;SQYD&lt;/td&gt;&lt;td&gt;0&lt;/td&gt;&lt;td&gt;3&lt;/td&gt;&lt;td&gt;N&lt;/td&gt;&lt;td&gt; &lt;/td&gt;&lt;td&gt;&lt;/td&gt;&lt;/tr&gt;</v>
      </c>
      <c r="B307" s="166"/>
      <c r="C307" s="166"/>
    </row>
    <row r="308" spans="1:3" x14ac:dyDescent="0.3">
      <c r="A308" s="89" t="str">
        <f>IF(ROW()-ROW(HTML[])+1&gt;ROWS(Prelude[]),IFERROR(INDEX(PayItems[HTML],ROW()-ROW(HTML[])+1-ROWS(Prelude[])),IF(ROW()-ROW(HTML[])=ROWS(Prelude[])+ROWS(PayItems[]),"&lt;/tbody&gt;&lt;/table&gt;","{End}")),INDEX(Prelude[],ROW()-ROW(HTML[])+1))</f>
        <v xml:space="preserve">  &lt;tr&gt;&lt;td&gt;20701-0800&lt;/td&gt;&lt;td&gt;Separation-stabilization geotextile, class 2, type C&lt;/td&gt;&lt;td&gt;m2&lt;/td&gt;&lt;td&gt;SEPARATION-STABILIZATION GEOTEXTILE, CLASS 2, TYPE C&lt;/td&gt;&lt;td&gt;SQYD&lt;/td&gt;&lt;td&gt;0&lt;/td&gt;&lt;td&gt;3&lt;/td&gt;&lt;td&gt;N&lt;/td&gt;&lt;td&gt; &lt;/td&gt;&lt;td&gt;&lt;/td&gt;&lt;/tr&gt;</v>
      </c>
      <c r="B308" s="166"/>
      <c r="C308" s="166"/>
    </row>
    <row r="309" spans="1:3" x14ac:dyDescent="0.3">
      <c r="A309" s="89" t="str">
        <f>IF(ROW()-ROW(HTML[])+1&gt;ROWS(Prelude[]),IFERROR(INDEX(PayItems[HTML],ROW()-ROW(HTML[])+1-ROWS(Prelude[])),IF(ROW()-ROW(HTML[])=ROWS(Prelude[])+ROWS(PayItems[]),"&lt;/tbody&gt;&lt;/table&gt;","{End}")),INDEX(Prelude[],ROW()-ROW(HTML[])+1))</f>
        <v xml:space="preserve">  &lt;tr&gt;&lt;td&gt;20701-0900&lt;/td&gt;&lt;td&gt;Separation-stabilization geotextile, class 2, type D&lt;/td&gt;&lt;td&gt;m2&lt;/td&gt;&lt;td&gt;SEPARATION-STABILIZATION GEOTEXTILE, CLASS 2, TYPE D&lt;/td&gt;&lt;td&gt;SQYD&lt;/td&gt;&lt;td&gt;0&lt;/td&gt;&lt;td&gt;3&lt;/td&gt;&lt;td&gt;N&lt;/td&gt;&lt;td&gt; &lt;/td&gt;&lt;td&gt;&lt;/td&gt;&lt;/tr&gt;</v>
      </c>
      <c r="B309" s="166"/>
      <c r="C309" s="166"/>
    </row>
    <row r="310" spans="1:3" x14ac:dyDescent="0.3">
      <c r="A310" s="89" t="str">
        <f>IF(ROW()-ROW(HTML[])+1&gt;ROWS(Prelude[]),IFERROR(INDEX(PayItems[HTML],ROW()-ROW(HTML[])+1-ROWS(Prelude[])),IF(ROW()-ROW(HTML[])=ROWS(Prelude[])+ROWS(PayItems[]),"&lt;/tbody&gt;&lt;/table&gt;","{End}")),INDEX(Prelude[],ROW()-ROW(HTML[])+1))</f>
        <v xml:space="preserve">  &lt;tr&gt;&lt;td&gt;20701-1000&lt;/td&gt;&lt;td&gt;Separation-stabilization geotextile, class 2, type E&lt;/td&gt;&lt;td&gt;m2&lt;/td&gt;&lt;td&gt;SEPARATION-STABILIZATION GEOTEXTILE, CLASS 2, TYPE E&lt;/td&gt;&lt;td&gt;SQYD&lt;/td&gt;&lt;td&gt;0&lt;/td&gt;&lt;td&gt;3&lt;/td&gt;&lt;td&gt;N&lt;/td&gt;&lt;td&gt; &lt;/td&gt;&lt;td&gt;&lt;/td&gt;&lt;/tr&gt;</v>
      </c>
      <c r="B310" s="166"/>
      <c r="C310" s="166"/>
    </row>
    <row r="311" spans="1:3" x14ac:dyDescent="0.3">
      <c r="A311" s="89" t="str">
        <f>IF(ROW()-ROW(HTML[])+1&gt;ROWS(Prelude[]),IFERROR(INDEX(PayItems[HTML],ROW()-ROW(HTML[])+1-ROWS(Prelude[])),IF(ROW()-ROW(HTML[])=ROWS(Prelude[])+ROWS(PayItems[]),"&lt;/tbody&gt;&lt;/table&gt;","{End}")),INDEX(Prelude[],ROW()-ROW(HTML[])+1))</f>
        <v xml:space="preserve">  &lt;tr&gt;&lt;td&gt;20702-0100&lt;/td&gt;&lt;td&gt;Geotextile filter, class 1, type A&lt;/td&gt;&lt;td&gt;m2&lt;/td&gt;&lt;td&gt;GEOTEXTILE FILTER, CLASS 1, TYPE A&lt;/td&gt;&lt;td&gt;SQYD&lt;/td&gt;&lt;td&gt;0&lt;/td&gt;&lt;td&gt;3&lt;/td&gt;&lt;td&gt;N&lt;/td&gt;&lt;td&gt; &lt;/td&gt;&lt;td&gt;&lt;/td&gt;&lt;/tr&gt;</v>
      </c>
      <c r="B311" s="166"/>
      <c r="C311" s="166"/>
    </row>
    <row r="312" spans="1:3" x14ac:dyDescent="0.3">
      <c r="A312" s="89" t="str">
        <f>IF(ROW()-ROW(HTML[])+1&gt;ROWS(Prelude[]),IFERROR(INDEX(PayItems[HTML],ROW()-ROW(HTML[])+1-ROWS(Prelude[])),IF(ROW()-ROW(HTML[])=ROWS(Prelude[])+ROWS(PayItems[]),"&lt;/tbody&gt;&lt;/table&gt;","{End}")),INDEX(Prelude[],ROW()-ROW(HTML[])+1))</f>
        <v xml:space="preserve">  &lt;tr&gt;&lt;td&gt;20702-0200&lt;/td&gt;&lt;td&gt;Geotextile filter, class 1, type B&lt;/td&gt;&lt;td&gt;m2&lt;/td&gt;&lt;td&gt;GEOTEXTILE FILTER, CLASS 1, TYPE B&lt;/td&gt;&lt;td&gt;SQYD&lt;/td&gt;&lt;td&gt;0&lt;/td&gt;&lt;td&gt;3&lt;/td&gt;&lt;td&gt;N&lt;/td&gt;&lt;td&gt; &lt;/td&gt;&lt;td&gt;&lt;/td&gt;&lt;/tr&gt;</v>
      </c>
      <c r="B312" s="166"/>
      <c r="C312" s="166"/>
    </row>
    <row r="313" spans="1:3" x14ac:dyDescent="0.3">
      <c r="A313" s="89" t="str">
        <f>IF(ROW()-ROW(HTML[])+1&gt;ROWS(Prelude[]),IFERROR(INDEX(PayItems[HTML],ROW()-ROW(HTML[])+1-ROWS(Prelude[])),IF(ROW()-ROW(HTML[])=ROWS(Prelude[])+ROWS(PayItems[]),"&lt;/tbody&gt;&lt;/table&gt;","{End}")),INDEX(Prelude[],ROW()-ROW(HTML[])+1))</f>
        <v xml:space="preserve">  &lt;tr&gt;&lt;td&gt;20702-0300&lt;/td&gt;&lt;td&gt;Geotextile filter, class 1, type C&lt;/td&gt;&lt;td&gt;m2&lt;/td&gt;&lt;td&gt;GEOTEXTILE FILTER, CLASS 1, TYPE C&lt;/td&gt;&lt;td&gt;SQYD&lt;/td&gt;&lt;td&gt;0&lt;/td&gt;&lt;td&gt;3&lt;/td&gt;&lt;td&gt;N&lt;/td&gt;&lt;td&gt; &lt;/td&gt;&lt;td&gt;&lt;/td&gt;&lt;/tr&gt;</v>
      </c>
      <c r="B313" s="166"/>
      <c r="C313" s="166"/>
    </row>
    <row r="314" spans="1:3" x14ac:dyDescent="0.3">
      <c r="A314" s="89" t="str">
        <f>IF(ROW()-ROW(HTML[])+1&gt;ROWS(Prelude[]),IFERROR(INDEX(PayItems[HTML],ROW()-ROW(HTML[])+1-ROWS(Prelude[])),IF(ROW()-ROW(HTML[])=ROWS(Prelude[])+ROWS(PayItems[]),"&lt;/tbody&gt;&lt;/table&gt;","{End}")),INDEX(Prelude[],ROW()-ROW(HTML[])+1))</f>
        <v xml:space="preserve">  &lt;tr&gt;&lt;td&gt;20702-0400&lt;/td&gt;&lt;td&gt;Geotextile filter, class 1, type D&lt;/td&gt;&lt;td&gt;m2&lt;/td&gt;&lt;td&gt;GEOTEXTILE FILTER, CLASS 1, TYPE D&lt;/td&gt;&lt;td&gt;SQYD&lt;/td&gt;&lt;td&gt;0&lt;/td&gt;&lt;td&gt;3&lt;/td&gt;&lt;td&gt;N&lt;/td&gt;&lt;td&gt; &lt;/td&gt;&lt;td&gt;&lt;/td&gt;&lt;/tr&gt;</v>
      </c>
      <c r="B314" s="166"/>
      <c r="C314" s="166"/>
    </row>
    <row r="315" spans="1:3" x14ac:dyDescent="0.3">
      <c r="A315" s="89" t="str">
        <f>IF(ROW()-ROW(HTML[])+1&gt;ROWS(Prelude[]),IFERROR(INDEX(PayItems[HTML],ROW()-ROW(HTML[])+1-ROWS(Prelude[])),IF(ROW()-ROW(HTML[])=ROWS(Prelude[])+ROWS(PayItems[]),"&lt;/tbody&gt;&lt;/table&gt;","{End}")),INDEX(Prelude[],ROW()-ROW(HTML[])+1))</f>
        <v xml:space="preserve">  &lt;tr&gt;&lt;td&gt;20702-0500&lt;/td&gt;&lt;td&gt;Geotextile filter, class 1, type E&lt;/td&gt;&lt;td&gt;m2&lt;/td&gt;&lt;td&gt;GEOTEXTILE FILTER, CLASS 1, TYPE E&lt;/td&gt;&lt;td&gt;SQYD&lt;/td&gt;&lt;td&gt;0&lt;/td&gt;&lt;td&gt;3&lt;/td&gt;&lt;td&gt;N&lt;/td&gt;&lt;td&gt; &lt;/td&gt;&lt;td&gt;&lt;/td&gt;&lt;/tr&gt;</v>
      </c>
      <c r="B315" s="166"/>
      <c r="C315" s="166"/>
    </row>
    <row r="316" spans="1:3" x14ac:dyDescent="0.3">
      <c r="A316" s="89" t="str">
        <f>IF(ROW()-ROW(HTML[])+1&gt;ROWS(Prelude[]),IFERROR(INDEX(PayItems[HTML],ROW()-ROW(HTML[])+1-ROWS(Prelude[])),IF(ROW()-ROW(HTML[])=ROWS(Prelude[])+ROWS(PayItems[]),"&lt;/tbody&gt;&lt;/table&gt;","{End}")),INDEX(Prelude[],ROW()-ROW(HTML[])+1))</f>
        <v xml:space="preserve">  &lt;tr&gt;&lt;td&gt;20702-0600&lt;/td&gt;&lt;td&gt;Geotextile filter, class 2, type A&lt;/td&gt;&lt;td&gt;m2&lt;/td&gt;&lt;td&gt;GEOTEXTILE FILTER, CLASS 2, TYPE A&lt;/td&gt;&lt;td&gt;SQYD&lt;/td&gt;&lt;td&gt;0&lt;/td&gt;&lt;td&gt;3&lt;/td&gt;&lt;td&gt;N&lt;/td&gt;&lt;td&gt; &lt;/td&gt;&lt;td&gt;&lt;/td&gt;&lt;/tr&gt;</v>
      </c>
      <c r="B316" s="166"/>
      <c r="C316" s="166"/>
    </row>
    <row r="317" spans="1:3" x14ac:dyDescent="0.3">
      <c r="A317" s="89" t="str">
        <f>IF(ROW()-ROW(HTML[])+1&gt;ROWS(Prelude[]),IFERROR(INDEX(PayItems[HTML],ROW()-ROW(HTML[])+1-ROWS(Prelude[])),IF(ROW()-ROW(HTML[])=ROWS(Prelude[])+ROWS(PayItems[]),"&lt;/tbody&gt;&lt;/table&gt;","{End}")),INDEX(Prelude[],ROW()-ROW(HTML[])+1))</f>
        <v xml:space="preserve">  &lt;tr&gt;&lt;td&gt;20702-0700&lt;/td&gt;&lt;td&gt;Geotextile filter, class 2, type B&lt;/td&gt;&lt;td&gt;m2&lt;/td&gt;&lt;td&gt;GEOTEXTILE FILTER, CLASS 2, TYPE B&lt;/td&gt;&lt;td&gt;SQYD&lt;/td&gt;&lt;td&gt;0&lt;/td&gt;&lt;td&gt;3&lt;/td&gt;&lt;td&gt;N&lt;/td&gt;&lt;td&gt; &lt;/td&gt;&lt;td&gt;&lt;/td&gt;&lt;/tr&gt;</v>
      </c>
      <c r="B317" s="166"/>
      <c r="C317" s="166"/>
    </row>
    <row r="318" spans="1:3" x14ac:dyDescent="0.3">
      <c r="A318" s="89" t="str">
        <f>IF(ROW()-ROW(HTML[])+1&gt;ROWS(Prelude[]),IFERROR(INDEX(PayItems[HTML],ROW()-ROW(HTML[])+1-ROWS(Prelude[])),IF(ROW()-ROW(HTML[])=ROWS(Prelude[])+ROWS(PayItems[]),"&lt;/tbody&gt;&lt;/table&gt;","{End}")),INDEX(Prelude[],ROW()-ROW(HTML[])+1))</f>
        <v xml:space="preserve">  &lt;tr&gt;&lt;td&gt;20702-0800&lt;/td&gt;&lt;td&gt;Geotextile filter, class 2, type C&lt;/td&gt;&lt;td&gt;m2&lt;/td&gt;&lt;td&gt;GEOTEXTILE FILTER, CLASS 2, TYPE C&lt;/td&gt;&lt;td&gt;SQYD&lt;/td&gt;&lt;td&gt;0&lt;/td&gt;&lt;td&gt;3&lt;/td&gt;&lt;td&gt;N&lt;/td&gt;&lt;td&gt; &lt;/td&gt;&lt;td&gt;&lt;/td&gt;&lt;/tr&gt;</v>
      </c>
      <c r="B318" s="166"/>
      <c r="C318" s="166"/>
    </row>
    <row r="319" spans="1:3" x14ac:dyDescent="0.3">
      <c r="A319" s="89" t="str">
        <f>IF(ROW()-ROW(HTML[])+1&gt;ROWS(Prelude[]),IFERROR(INDEX(PayItems[HTML],ROW()-ROW(HTML[])+1-ROWS(Prelude[])),IF(ROW()-ROW(HTML[])=ROWS(Prelude[])+ROWS(PayItems[]),"&lt;/tbody&gt;&lt;/table&gt;","{End}")),INDEX(Prelude[],ROW()-ROW(HTML[])+1))</f>
        <v xml:space="preserve">  &lt;tr&gt;&lt;td&gt;20702-0900&lt;/td&gt;&lt;td&gt;Geotextile filter, class 2, type D&lt;/td&gt;&lt;td&gt;m2&lt;/td&gt;&lt;td&gt;GEOTEXTILE FILTER, CLASS 2, TYPE D&lt;/td&gt;&lt;td&gt;SQYD&lt;/td&gt;&lt;td&gt;0&lt;/td&gt;&lt;td&gt;3&lt;/td&gt;&lt;td&gt;N&lt;/td&gt;&lt;td&gt; &lt;/td&gt;&lt;td&gt;&lt;/td&gt;&lt;/tr&gt;</v>
      </c>
      <c r="B319" s="166"/>
      <c r="C319" s="166"/>
    </row>
    <row r="320" spans="1:3" x14ac:dyDescent="0.3">
      <c r="A320" s="89" t="str">
        <f>IF(ROW()-ROW(HTML[])+1&gt;ROWS(Prelude[]),IFERROR(INDEX(PayItems[HTML],ROW()-ROW(HTML[])+1-ROWS(Prelude[])),IF(ROW()-ROW(HTML[])=ROWS(Prelude[])+ROWS(PayItems[]),"&lt;/tbody&gt;&lt;/table&gt;","{End}")),INDEX(Prelude[],ROW()-ROW(HTML[])+1))</f>
        <v xml:space="preserve">  &lt;tr&gt;&lt;td&gt;20702-1000&lt;/td&gt;&lt;td&gt;Geotextile filter, class 2, type E&lt;/td&gt;&lt;td&gt;m2&lt;/td&gt;&lt;td&gt;GEOTEXTILE FILTER, CLASS 2, TYPE E&lt;/td&gt;&lt;td&gt;SQYD&lt;/td&gt;&lt;td&gt;0&lt;/td&gt;&lt;td&gt;3&lt;/td&gt;&lt;td&gt;N&lt;/td&gt;&lt;td&gt; &lt;/td&gt;&lt;td&gt;&lt;/td&gt;&lt;/tr&gt;</v>
      </c>
      <c r="B320" s="166"/>
      <c r="C320" s="166"/>
    </row>
    <row r="321" spans="1:3" x14ac:dyDescent="0.3">
      <c r="A321" s="89" t="str">
        <f>IF(ROW()-ROW(HTML[])+1&gt;ROWS(Prelude[]),IFERROR(INDEX(PayItems[HTML],ROW()-ROW(HTML[])+1-ROWS(Prelude[])),IF(ROW()-ROW(HTML[])=ROWS(Prelude[])+ROWS(PayItems[]),"&lt;/tbody&gt;&lt;/table&gt;","{End}")),INDEX(Prelude[],ROW()-ROW(HTML[])+1))</f>
        <v xml:space="preserve">  &lt;tr&gt;&lt;td&gt;20703-0000&lt;/td&gt;&lt;td&gt;Geogrid&lt;/td&gt;&lt;td&gt;m2&lt;/td&gt;&lt;td&gt;GEOGRID&lt;/td&gt;&lt;td&gt;SQYD&lt;/td&gt;&lt;td&gt;0&lt;/td&gt;&lt;td&gt;3&lt;/td&gt;&lt;td&gt;N&lt;/td&gt;&lt;td&gt; &lt;/td&gt;&lt;td&gt;&lt;/td&gt;&lt;/tr&gt;</v>
      </c>
      <c r="B321" s="166"/>
      <c r="C321" s="166"/>
    </row>
    <row r="322" spans="1:3" x14ac:dyDescent="0.3">
      <c r="A322" s="89" t="str">
        <f>IF(ROW()-ROW(HTML[])+1&gt;ROWS(Prelude[]),IFERROR(INDEX(PayItems[HTML],ROW()-ROW(HTML[])+1-ROWS(Prelude[])),IF(ROW()-ROW(HTML[])=ROWS(Prelude[])+ROWS(PayItems[]),"&lt;/tbody&gt;&lt;/table&gt;","{End}")),INDEX(Prelude[],ROW()-ROW(HTML[])+1))</f>
        <v xml:space="preserve">  &lt;tr&gt;&lt;td&gt;20703-1000&lt;/td&gt;&lt;td&gt;Geogrid, uniaxial&lt;/td&gt;&lt;td&gt;m2&lt;/td&gt;&lt;td&gt;GEOGRID, UNIAXIAL&lt;/td&gt;&lt;td&gt;SQYD&lt;/td&gt;&lt;td&gt;0&lt;/td&gt;&lt;td&gt;3&lt;/td&gt;&lt;td&gt;N&lt;/td&gt;&lt;td&gt; &lt;/td&gt;&lt;td&gt;&lt;/td&gt;&lt;/tr&gt;</v>
      </c>
      <c r="B322" s="166"/>
      <c r="C322" s="166"/>
    </row>
    <row r="323" spans="1:3" x14ac:dyDescent="0.3">
      <c r="A323" s="89" t="str">
        <f>IF(ROW()-ROW(HTML[])+1&gt;ROWS(Prelude[]),IFERROR(INDEX(PayItems[HTML],ROW()-ROW(HTML[])+1-ROWS(Prelude[])),IF(ROW()-ROW(HTML[])=ROWS(Prelude[])+ROWS(PayItems[]),"&lt;/tbody&gt;&lt;/table&gt;","{End}")),INDEX(Prelude[],ROW()-ROW(HTML[])+1))</f>
        <v xml:space="preserve">  &lt;tr&gt;&lt;td&gt;20703-2000&lt;/td&gt;&lt;td&gt;Geogrid, stabilization&lt;/td&gt;&lt;td&gt;m2&lt;/td&gt;&lt;td&gt;GEOGRID, STABILIZATION&lt;/td&gt;&lt;td&gt;SQYD&lt;/td&gt;&lt;td&gt;0&lt;/td&gt;&lt;td&gt;3&lt;/td&gt;&lt;td&gt;N&lt;/td&gt;&lt;td&gt; &lt;/td&gt;&lt;td&gt;&lt;/td&gt;&lt;/tr&gt;</v>
      </c>
      <c r="B323" s="166"/>
      <c r="C323" s="166"/>
    </row>
    <row r="324" spans="1:3" x14ac:dyDescent="0.3">
      <c r="A324" s="89" t="str">
        <f>IF(ROW()-ROW(HTML[])+1&gt;ROWS(Prelude[]),IFERROR(INDEX(PayItems[HTML],ROW()-ROW(HTML[])+1-ROWS(Prelude[])),IF(ROW()-ROW(HTML[])=ROWS(Prelude[])+ROWS(PayItems[]),"&lt;/tbody&gt;&lt;/table&gt;","{End}")),INDEX(Prelude[],ROW()-ROW(HTML[])+1))</f>
        <v xml:space="preserve">  &lt;tr&gt;&lt;td&gt;20704-0000&lt;/td&gt;&lt;td&gt;Geomembrane&lt;/td&gt;&lt;td&gt;m2&lt;/td&gt;&lt;td&gt;GEOMEMBRANE&lt;/td&gt;&lt;td&gt;SQYD&lt;/td&gt;&lt;td&gt;0&lt;/td&gt;&lt;td&gt;3&lt;/td&gt;&lt;td&gt;N&lt;/td&gt;&lt;td&gt; &lt;/td&gt;&lt;td&gt;&lt;/td&gt;&lt;/tr&gt;</v>
      </c>
      <c r="B324" s="166"/>
      <c r="C324" s="166"/>
    </row>
    <row r="325" spans="1:3" x14ac:dyDescent="0.3">
      <c r="A325" s="89" t="str">
        <f>IF(ROW()-ROW(HTML[])+1&gt;ROWS(Prelude[]),IFERROR(INDEX(PayItems[HTML],ROW()-ROW(HTML[])+1-ROWS(Prelude[])),IF(ROW()-ROW(HTML[])=ROWS(Prelude[])+ROWS(PayItems[]),"&lt;/tbody&gt;&lt;/table&gt;","{End}")),INDEX(Prelude[],ROW()-ROW(HTML[])+1))</f>
        <v xml:space="preserve">  &lt;tr&gt;&lt;td&gt;20705-1000&lt;/td&gt;&lt;td&gt;Insulation board, polystyrene foam&lt;/td&gt;&lt;td&gt;m2&lt;/td&gt;&lt;td&gt;INSULATION BOARD, POLYSTYRENE FOAM&lt;/td&gt;&lt;td&gt;SQYD&lt;/td&gt;&lt;td&gt;0&lt;/td&gt;&lt;td&gt;3&lt;/td&gt;&lt;td&gt;N&lt;/td&gt;&lt;td&gt; &lt;/td&gt;&lt;td&gt;&lt;/td&gt;&lt;/tr&gt;</v>
      </c>
      <c r="B325" s="166"/>
      <c r="C325" s="166"/>
    </row>
    <row r="326" spans="1:3" x14ac:dyDescent="0.3">
      <c r="A326" s="89" t="str">
        <f>IF(ROW()-ROW(HTML[])+1&gt;ROWS(Prelude[]),IFERROR(INDEX(PayItems[HTML],ROW()-ROW(HTML[])+1-ROWS(Prelude[])),IF(ROW()-ROW(HTML[])=ROWS(Prelude[])+ROWS(PayItems[]),"&lt;/tbody&gt;&lt;/table&gt;","{End}")),INDEX(Prelude[],ROW()-ROW(HTML[])+1))</f>
        <v xml:space="preserve">  &lt;tr&gt;&lt;td&gt;20706-0000&lt;/td&gt;&lt;td&gt;Geosynthetic clay liner&lt;/td&gt;&lt;td&gt;m2&lt;/td&gt;&lt;td&gt;GEOSYNTHETIC CLAY LINER&lt;/td&gt;&lt;td&gt;SQYD&lt;/td&gt;&lt;td&gt;0&lt;/td&gt;&lt;td&gt;3&lt;/td&gt;&lt;td&gt;N&lt;/td&gt;&lt;td&gt; &lt;/td&gt;&lt;td&gt;&lt;/td&gt;&lt;/tr&gt;</v>
      </c>
      <c r="B326" s="166"/>
      <c r="C326" s="166"/>
    </row>
    <row r="327" spans="1:3" x14ac:dyDescent="0.3">
      <c r="A327" s="89" t="str">
        <f>IF(ROW()-ROW(HTML[])+1&gt;ROWS(Prelude[]),IFERROR(INDEX(PayItems[HTML],ROW()-ROW(HTML[])+1-ROWS(Prelude[])),IF(ROW()-ROW(HTML[])=ROWS(Prelude[])+ROWS(PayItems[]),"&lt;/tbody&gt;&lt;/table&gt;","{End}")),INDEX(Prelude[],ROW()-ROW(HTML[])+1))</f>
        <v xml:space="preserve">  &lt;tr&gt;&lt;td&gt;20707-0000&lt;/td&gt;&lt;td&gt;Geocell&lt;/td&gt;&lt;td&gt;m2&lt;/td&gt;&lt;td&gt;GEOCELL&lt;/td&gt;&lt;td&gt;SQYD&lt;/td&gt;&lt;td&gt;0&lt;/td&gt;&lt;td&gt;3&lt;/td&gt;&lt;td&gt;N&lt;/td&gt;&lt;td&gt; &lt;/td&gt;&lt;td&gt;&lt;/td&gt;&lt;/tr&gt;</v>
      </c>
      <c r="B327" s="166"/>
      <c r="C327" s="166"/>
    </row>
    <row r="328" spans="1:3" x14ac:dyDescent="0.3">
      <c r="A328" s="89" t="str">
        <f>IF(ROW()-ROW(HTML[])+1&gt;ROWS(Prelude[]),IFERROR(INDEX(PayItems[HTML],ROW()-ROW(HTML[])+1-ROWS(Prelude[])),IF(ROW()-ROW(HTML[])=ROWS(Prelude[])+ROWS(PayItems[]),"&lt;/tbody&gt;&lt;/table&gt;","{End}")),INDEX(Prelude[],ROW()-ROW(HTML[])+1))</f>
        <v xml:space="preserve">  &lt;tr&gt;&lt;td&gt;20720-0100&lt;/td&gt;&lt;td&gt;Reinforcement geosynthetic, type 1&lt;/td&gt;&lt;td&gt;m2&lt;/td&gt;&lt;td&gt;REINFORCEMENT GEOSYNTHETIC, TYPE 1&lt;/td&gt;&lt;td&gt;SQYD&lt;/td&gt;&lt;td&gt;0&lt;/td&gt;&lt;td&gt;3&lt;/td&gt;&lt;td&gt;N&lt;/td&gt;&lt;td&gt; &lt;/td&gt;&lt;td&gt;&lt;/td&gt;&lt;/tr&gt;</v>
      </c>
      <c r="B328" s="166"/>
      <c r="C328" s="166"/>
    </row>
    <row r="329" spans="1:3" x14ac:dyDescent="0.3">
      <c r="A329" s="89" t="str">
        <f>IF(ROW()-ROW(HTML[])+1&gt;ROWS(Prelude[]),IFERROR(INDEX(PayItems[HTML],ROW()-ROW(HTML[])+1-ROWS(Prelude[])),IF(ROW()-ROW(HTML[])=ROWS(Prelude[])+ROWS(PayItems[]),"&lt;/tbody&gt;&lt;/table&gt;","{End}")),INDEX(Prelude[],ROW()-ROW(HTML[])+1))</f>
        <v xml:space="preserve">  &lt;tr&gt;&lt;td&gt;20720-0200&lt;/td&gt;&lt;td&gt;Reinforcement geosynthetic, type 2&lt;/td&gt;&lt;td&gt;m2&lt;/td&gt;&lt;td&gt;REINFORCEMENT GEOSYNTHETIC, TYPE 2&lt;/td&gt;&lt;td&gt;SQYD&lt;/td&gt;&lt;td&gt;0&lt;/td&gt;&lt;td&gt;3&lt;/td&gt;&lt;td&gt;N&lt;/td&gt;&lt;td&gt; &lt;/td&gt;&lt;td&gt;&lt;/td&gt;&lt;/tr&gt;</v>
      </c>
      <c r="B329" s="166"/>
      <c r="C329" s="166"/>
    </row>
    <row r="330" spans="1:3" x14ac:dyDescent="0.3">
      <c r="A330" s="89" t="str">
        <f>IF(ROW()-ROW(HTML[])+1&gt;ROWS(Prelude[]),IFERROR(INDEX(PayItems[HTML],ROW()-ROW(HTML[])+1-ROWS(Prelude[])),IF(ROW()-ROW(HTML[])=ROWS(Prelude[])+ROWS(PayItems[]),"&lt;/tbody&gt;&lt;/table&gt;","{End}")),INDEX(Prelude[],ROW()-ROW(HTML[])+1))</f>
        <v xml:space="preserve">  &lt;tr&gt;&lt;td&gt;20720-0300&lt;/td&gt;&lt;td&gt;Reinforcement geosynthetic, type 3&lt;/td&gt;&lt;td&gt;m2&lt;/td&gt;&lt;td&gt;REINFORCEMENT GEOSYNTHETIC, TYPE 3&lt;/td&gt;&lt;td&gt;SQYD&lt;/td&gt;&lt;td&gt;0&lt;/td&gt;&lt;td&gt;3&lt;/td&gt;&lt;td&gt;N&lt;/td&gt;&lt;td&gt; &lt;/td&gt;&lt;td&gt;&lt;/td&gt;&lt;/tr&gt;</v>
      </c>
      <c r="B330" s="166"/>
      <c r="C330" s="166"/>
    </row>
    <row r="331" spans="1:3" x14ac:dyDescent="0.3">
      <c r="A331" s="89" t="str">
        <f>IF(ROW()-ROW(HTML[])+1&gt;ROWS(Prelude[]),IFERROR(INDEX(PayItems[HTML],ROW()-ROW(HTML[])+1-ROWS(Prelude[])),IF(ROW()-ROW(HTML[])=ROWS(Prelude[])+ROWS(PayItems[]),"&lt;/tbody&gt;&lt;/table&gt;","{End}")),INDEX(Prelude[],ROW()-ROW(HTML[])+1))</f>
        <v xml:space="preserve">  &lt;tr&gt;&lt;td&gt;20720-0400&lt;/td&gt;&lt;td&gt;Reinforcement geosynthetic, type 4&lt;/td&gt;&lt;td&gt;m2&lt;/td&gt;&lt;td&gt;REINFORCEMENT GEOSYNTHETIC, TYPE 4&lt;/td&gt;&lt;td&gt;SQYD&lt;/td&gt;&lt;td&gt;0&lt;/td&gt;&lt;td&gt;3&lt;/td&gt;&lt;td&gt;N&lt;/td&gt;&lt;td&gt; &lt;/td&gt;&lt;td&gt;&lt;/td&gt;&lt;/tr&gt;</v>
      </c>
      <c r="B331" s="166"/>
      <c r="C331" s="166"/>
    </row>
    <row r="332" spans="1:3" x14ac:dyDescent="0.3">
      <c r="A332" s="89" t="str">
        <f>IF(ROW()-ROW(HTML[])+1&gt;ROWS(Prelude[]),IFERROR(INDEX(PayItems[HTML],ROW()-ROW(HTML[])+1-ROWS(Prelude[])),IF(ROW()-ROW(HTML[])=ROWS(Prelude[])+ROWS(PayItems[]),"&lt;/tbody&gt;&lt;/table&gt;","{End}")),INDEX(Prelude[],ROW()-ROW(HTML[])+1))</f>
        <v xml:space="preserve">  &lt;tr&gt;&lt;td&gt;20720-0500&lt;/td&gt;&lt;td&gt;Reinforcement geosynthetic, type 5&lt;/td&gt;&lt;td&gt;m2&lt;/td&gt;&lt;td&gt;REINFORCEMENT GEOSYNTHETIC, TYPE 5&lt;/td&gt;&lt;td&gt;SQYD&lt;/td&gt;&lt;td&gt;0&lt;/td&gt;&lt;td&gt;3&lt;/td&gt;&lt;td&gt;N&lt;/td&gt;&lt;td&gt; &lt;/td&gt;&lt;td&gt;&lt;/td&gt;&lt;/tr&gt;</v>
      </c>
      <c r="B332" s="166"/>
      <c r="C332" s="166"/>
    </row>
    <row r="333" spans="1:3" x14ac:dyDescent="0.3">
      <c r="A333" s="89" t="str">
        <f>IF(ROW()-ROW(HTML[])+1&gt;ROWS(Prelude[]),IFERROR(INDEX(PayItems[HTML],ROW()-ROW(HTML[])+1-ROWS(Prelude[])),IF(ROW()-ROW(HTML[])=ROWS(Prelude[])+ROWS(PayItems[]),"&lt;/tbody&gt;&lt;/table&gt;","{End}")),INDEX(Prelude[],ROW()-ROW(HTML[])+1))</f>
        <v xml:space="preserve">  &lt;tr&gt;&lt;td&gt;20720-0600&lt;/td&gt;&lt;td&gt;Reinforcement geosynthetic, type 6&lt;/td&gt;&lt;td&gt;m2&lt;/td&gt;&lt;td&gt;REINFORCEMENT GEOSYNTHETIC, TYPE 6&lt;/td&gt;&lt;td&gt;SQYD&lt;/td&gt;&lt;td&gt;0&lt;/td&gt;&lt;td&gt;3&lt;/td&gt;&lt;td&gt;N&lt;/td&gt;&lt;td&gt; &lt;/td&gt;&lt;td&gt;&lt;/td&gt;&lt;/tr&gt;</v>
      </c>
      <c r="B333" s="166"/>
      <c r="C333" s="166"/>
    </row>
    <row r="334" spans="1:3" x14ac:dyDescent="0.3">
      <c r="A334" s="89" t="str">
        <f>IF(ROW()-ROW(HTML[])+1&gt;ROWS(Prelude[]),IFERROR(INDEX(PayItems[HTML],ROW()-ROW(HTML[])+1-ROWS(Prelude[])),IF(ROW()-ROW(HTML[])=ROWS(Prelude[])+ROWS(PayItems[]),"&lt;/tbody&gt;&lt;/table&gt;","{End}")),INDEX(Prelude[],ROW()-ROW(HTML[])+1))</f>
        <v xml:space="preserve">  &lt;tr&gt;&lt;td&gt;20801-0000&lt;/td&gt;&lt;td&gt;Structure excavation&lt;/td&gt;&lt;td&gt;m3&lt;/td&gt;&lt;td&gt;STRUCTURE EXCAVATION&lt;/td&gt;&lt;td&gt;CUYD&lt;/td&gt;&lt;td&gt;0&lt;/td&gt;&lt;td&gt;3&lt;/td&gt;&lt;td&gt;N&lt;/td&gt;&lt;td&gt; &lt;/td&gt;&lt;td&gt;&lt;/td&gt;&lt;/tr&gt;</v>
      </c>
      <c r="B334" s="166"/>
      <c r="C334" s="166"/>
    </row>
    <row r="335" spans="1:3" x14ac:dyDescent="0.3">
      <c r="A335" s="89" t="str">
        <f>IF(ROW()-ROW(HTML[])+1&gt;ROWS(Prelude[]),IFERROR(INDEX(PayItems[HTML],ROW()-ROW(HTML[])+1-ROWS(Prelude[])),IF(ROW()-ROW(HTML[])=ROWS(Prelude[])+ROWS(PayItems[]),"&lt;/tbody&gt;&lt;/table&gt;","{End}")),INDEX(Prelude[],ROW()-ROW(HTML[])+1))</f>
        <v xml:space="preserve">  &lt;tr&gt;&lt;td&gt;20802-0000&lt;/td&gt;&lt;td&gt;Foundation fill&lt;/td&gt;&lt;td&gt;m3&lt;/td&gt;&lt;td&gt;FOUNDATION FILL&lt;/td&gt;&lt;td&gt;CUYD&lt;/td&gt;&lt;td&gt;0&lt;/td&gt;&lt;td&gt;3&lt;/td&gt;&lt;td&gt;N&lt;/td&gt;&lt;td&gt; &lt;/td&gt;&lt;td&gt;&lt;/td&gt;&lt;/tr&gt;</v>
      </c>
      <c r="B335" s="166"/>
      <c r="C335" s="166"/>
    </row>
    <row r="336" spans="1:3" x14ac:dyDescent="0.3">
      <c r="A336" s="89" t="str">
        <f>IF(ROW()-ROW(HTML[])+1&gt;ROWS(Prelude[]),IFERROR(INDEX(PayItems[HTML],ROW()-ROW(HTML[])+1-ROWS(Prelude[])),IF(ROW()-ROW(HTML[])=ROWS(Prelude[])+ROWS(PayItems[]),"&lt;/tbody&gt;&lt;/table&gt;","{End}")),INDEX(Prelude[],ROW()-ROW(HTML[])+1))</f>
        <v xml:space="preserve">  &lt;tr&gt;&lt;td&gt;20803-0000&lt;/td&gt;&lt;td&gt;Structural backfill&lt;/td&gt;&lt;td&gt;m3&lt;/td&gt;&lt;td&gt;STRUCTURAL BACKFILL&lt;/td&gt;&lt;td&gt;CUYD&lt;/td&gt;&lt;td&gt;0&lt;/td&gt;&lt;td&gt;3&lt;/td&gt;&lt;td&gt;N&lt;/td&gt;&lt;td&gt; &lt;/td&gt;&lt;td&gt;&lt;/td&gt;&lt;/tr&gt;</v>
      </c>
      <c r="B336" s="166"/>
      <c r="C336" s="166"/>
    </row>
    <row r="337" spans="1:3" x14ac:dyDescent="0.3">
      <c r="A337" s="89" t="str">
        <f>IF(ROW()-ROW(HTML[])+1&gt;ROWS(Prelude[]),IFERROR(INDEX(PayItems[HTML],ROW()-ROW(HTML[])+1-ROWS(Prelude[])),IF(ROW()-ROW(HTML[])=ROWS(Prelude[])+ROWS(PayItems[]),"&lt;/tbody&gt;&lt;/table&gt;","{End}")),INDEX(Prelude[],ROW()-ROW(HTML[])+1))</f>
        <v xml:space="preserve">  &lt;tr&gt;&lt;td&gt;20804-0000&lt;/td&gt;&lt;td&gt;Structural backfill&lt;/td&gt;&lt;td&gt;t&lt;/td&gt;&lt;td&gt;STRUCTURAL BACKFILL&lt;/td&gt;&lt;td&gt;TON&lt;/td&gt;&lt;td&gt;0&lt;/td&gt;&lt;td&gt;3&lt;/td&gt;&lt;td&gt;N&lt;/td&gt;&lt;td&gt; &lt;/td&gt;&lt;td&gt;&lt;/td&gt;&lt;/tr&gt;</v>
      </c>
      <c r="B337" s="166"/>
      <c r="C337" s="166"/>
    </row>
    <row r="338" spans="1:3" x14ac:dyDescent="0.3">
      <c r="A338" s="89" t="str">
        <f>IF(ROW()-ROW(HTML[])+1&gt;ROWS(Prelude[]),IFERROR(INDEX(PayItems[HTML],ROW()-ROW(HTML[])+1-ROWS(Prelude[])),IF(ROW()-ROW(HTML[])=ROWS(Prelude[])+ROWS(PayItems[]),"&lt;/tbody&gt;&lt;/table&gt;","{End}")),INDEX(Prelude[],ROW()-ROW(HTML[])+1))</f>
        <v xml:space="preserve">  &lt;tr&gt;&lt;td&gt;20810-0000&lt;/td&gt;&lt;td&gt;Shoring and bracing&lt;/td&gt;&lt;td&gt;LPSM&lt;/td&gt;&lt;td&gt;SHORING AND BRACING&lt;/td&gt;&lt;td&gt;LPSM&lt;/td&gt;&lt;td&gt;0&lt;/td&gt;&lt;td&gt;3&lt;/td&gt;&lt;td&gt;N&lt;/td&gt;&lt;td&gt; &lt;/td&gt;&lt;td&gt;&lt;/td&gt;&lt;/tr&gt;</v>
      </c>
      <c r="B338" s="166"/>
      <c r="C338" s="166"/>
    </row>
    <row r="339" spans="1:3" x14ac:dyDescent="0.3">
      <c r="A339" s="89" t="str">
        <f>IF(ROW()-ROW(HTML[])+1&gt;ROWS(Prelude[]),IFERROR(INDEX(PayItems[HTML],ROW()-ROW(HTML[])+1-ROWS(Prelude[])),IF(ROW()-ROW(HTML[])=ROWS(Prelude[])+ROWS(PayItems[]),"&lt;/tbody&gt;&lt;/table&gt;","{End}")),INDEX(Prelude[],ROW()-ROW(HTML[])+1))</f>
        <v xml:space="preserve">  &lt;tr&gt;&lt;td&gt;20811-0000&lt;/td&gt;&lt;td&gt;Shoring and bracing&lt;/td&gt;&lt;td&gt;m2&lt;/td&gt;&lt;td&gt;SHORING AND BRACING&lt;/td&gt;&lt;td&gt;SQFT&lt;/td&gt;&lt;td&gt;0&lt;/td&gt;&lt;td&gt;3&lt;/td&gt;&lt;td&gt;N&lt;/td&gt;&lt;td&gt; &lt;/td&gt;&lt;td&gt;&lt;/td&gt;&lt;/tr&gt;</v>
      </c>
      <c r="B339" s="166"/>
      <c r="C339" s="166"/>
    </row>
    <row r="340" spans="1:3" x14ac:dyDescent="0.3">
      <c r="A340" s="89" t="str">
        <f>IF(ROW()-ROW(HTML[])+1&gt;ROWS(Prelude[]),IFERROR(INDEX(PayItems[HTML],ROW()-ROW(HTML[])+1-ROWS(Prelude[])),IF(ROW()-ROW(HTML[])=ROWS(Prelude[])+ROWS(PayItems[]),"&lt;/tbody&gt;&lt;/table&gt;","{End}")),INDEX(Prelude[],ROW()-ROW(HTML[])+1))</f>
        <v xml:space="preserve">  &lt;tr&gt;&lt;td&gt;20815-0000&lt;/td&gt;&lt;td&gt;Cofferdams&lt;/td&gt;&lt;td&gt;LPSM&lt;/td&gt;&lt;td&gt;COFFERDAMS&lt;/td&gt;&lt;td&gt;LPSM&lt;/td&gt;&lt;td&gt;0&lt;/td&gt;&lt;td&gt;3&lt;/td&gt;&lt;td&gt;N&lt;/td&gt;&lt;td&gt; &lt;/td&gt;&lt;td&gt;&lt;/td&gt;&lt;/tr&gt;</v>
      </c>
      <c r="B340" s="166"/>
      <c r="C340" s="166"/>
    </row>
    <row r="341" spans="1:3" x14ac:dyDescent="0.3">
      <c r="A341" s="89" t="str">
        <f>IF(ROW()-ROW(HTML[])+1&gt;ROWS(Prelude[]),IFERROR(INDEX(PayItems[HTML],ROW()-ROW(HTML[])+1-ROWS(Prelude[])),IF(ROW()-ROW(HTML[])=ROWS(Prelude[])+ROWS(PayItems[]),"&lt;/tbody&gt;&lt;/table&gt;","{End}")),INDEX(Prelude[],ROW()-ROW(HTML[])+1))</f>
        <v xml:space="preserve">  &lt;tr&gt;&lt;td&gt;20816-0000&lt;/td&gt;&lt;td&gt;Cofferdams&lt;/td&gt;&lt;td&gt;m2&lt;/td&gt;&lt;td&gt;COFFERDAMS&lt;/td&gt;&lt;td&gt;SQYD&lt;/td&gt;&lt;td&gt;0&lt;/td&gt;&lt;td&gt;3&lt;/td&gt;&lt;td&gt;N&lt;/td&gt;&lt;td&gt; &lt;/td&gt;&lt;td&gt;&lt;/td&gt;&lt;/tr&gt;</v>
      </c>
      <c r="B341" s="166"/>
      <c r="C341" s="166"/>
    </row>
    <row r="342" spans="1:3" x14ac:dyDescent="0.3">
      <c r="A342" s="89" t="str">
        <f>IF(ROW()-ROW(HTML[])+1&gt;ROWS(Prelude[]),IFERROR(INDEX(PayItems[HTML],ROW()-ROW(HTML[])+1-ROWS(Prelude[])),IF(ROW()-ROW(HTML[])=ROWS(Prelude[])+ROWS(PayItems[]),"&lt;/tbody&gt;&lt;/table&gt;","{End}")),INDEX(Prelude[],ROW()-ROW(HTML[])+1))</f>
        <v xml:space="preserve">  &lt;tr&gt;&lt;td&gt;20820-0000&lt;/td&gt;&lt;td&gt;Dewatering&lt;/td&gt;&lt;td&gt;LPSM&lt;/td&gt;&lt;td&gt;DEWATERING&lt;/td&gt;&lt;td&gt;LPSM&lt;/td&gt;&lt;td&gt;0&lt;/td&gt;&lt;td&gt;3&lt;/td&gt;&lt;td&gt;N&lt;/td&gt;&lt;td&gt; &lt;/td&gt;&lt;td&gt;&lt;/td&gt;&lt;/tr&gt;</v>
      </c>
      <c r="B342" s="166"/>
      <c r="C342" s="166"/>
    </row>
    <row r="343" spans="1:3" x14ac:dyDescent="0.3">
      <c r="A343" s="89" t="str">
        <f>IF(ROW()-ROW(HTML[])+1&gt;ROWS(Prelude[]),IFERROR(INDEX(PayItems[HTML],ROW()-ROW(HTML[])+1-ROWS(Prelude[])),IF(ROW()-ROW(HTML[])=ROWS(Prelude[])+ROWS(PayItems[]),"&lt;/tbody&gt;&lt;/table&gt;","{End}")),INDEX(Prelude[],ROW()-ROW(HTML[])+1))</f>
        <v xml:space="preserve">  &lt;tr&gt;&lt;td&gt;21101-1000&lt;/td&gt;&lt;td&gt;Roadway obliteration, method 1&lt;/td&gt;&lt;td&gt;m2&lt;/td&gt;&lt;td&gt;ROADWAY OBLITERATION, METHOD 1&lt;/td&gt;&lt;td&gt;SQYD&lt;/td&gt;&lt;td&gt;0&lt;/td&gt;&lt;td&gt;3&lt;/td&gt;&lt;td&gt;N&lt;/td&gt;&lt;td&gt; &lt;/td&gt;&lt;td&gt;&lt;/td&gt;&lt;/tr&gt;</v>
      </c>
      <c r="B343" s="166"/>
      <c r="C343" s="166"/>
    </row>
    <row r="344" spans="1:3" x14ac:dyDescent="0.3">
      <c r="A344" s="89" t="str">
        <f>IF(ROW()-ROW(HTML[])+1&gt;ROWS(Prelude[]),IFERROR(INDEX(PayItems[HTML],ROW()-ROW(HTML[])+1-ROWS(Prelude[])),IF(ROW()-ROW(HTML[])=ROWS(Prelude[])+ROWS(PayItems[]),"&lt;/tbody&gt;&lt;/table&gt;","{End}")),INDEX(Prelude[],ROW()-ROW(HTML[])+1))</f>
        <v xml:space="preserve">  &lt;tr&gt;&lt;td&gt;21101-2000&lt;/td&gt;&lt;td&gt;Roadway obliteration, method 2&lt;/td&gt;&lt;td&gt;m2&lt;/td&gt;&lt;td&gt;ROADWAY OBLITERATION, METHOD 2&lt;/td&gt;&lt;td&gt;SQYD&lt;/td&gt;&lt;td&gt;0&lt;/td&gt;&lt;td&gt;3&lt;/td&gt;&lt;td&gt;N&lt;/td&gt;&lt;td&gt; &lt;/td&gt;&lt;td&gt;&lt;/td&gt;&lt;/tr&gt;</v>
      </c>
      <c r="B344" s="166"/>
      <c r="C344" s="166"/>
    </row>
    <row r="345" spans="1:3" x14ac:dyDescent="0.3">
      <c r="A345" s="89" t="str">
        <f>IF(ROW()-ROW(HTML[])+1&gt;ROWS(Prelude[]),IFERROR(INDEX(PayItems[HTML],ROW()-ROW(HTML[])+1-ROWS(Prelude[])),IF(ROW()-ROW(HTML[])=ROWS(Prelude[])+ROWS(PayItems[]),"&lt;/tbody&gt;&lt;/table&gt;","{End}")),INDEX(Prelude[],ROW()-ROW(HTML[])+1))</f>
        <v xml:space="preserve">  &lt;tr&gt;&lt;td&gt;21102-1000&lt;/td&gt;&lt;td&gt;Roadway obliteration, method 1&lt;/td&gt;&lt;td&gt;LPSM&lt;/td&gt;&lt;td&gt;ROADWAY OBLITERATION, METHOD 1&lt;/td&gt;&lt;td&gt;LPSM&lt;/td&gt;&lt;td&gt;0&lt;/td&gt;&lt;td&gt;3&lt;/td&gt;&lt;td&gt;N&lt;/td&gt;&lt;td&gt; &lt;/td&gt;&lt;td&gt;&lt;/td&gt;&lt;/tr&gt;</v>
      </c>
      <c r="B345" s="166"/>
      <c r="C345" s="166"/>
    </row>
    <row r="346" spans="1:3" x14ac:dyDescent="0.3">
      <c r="A346" s="89" t="str">
        <f>IF(ROW()-ROW(HTML[])+1&gt;ROWS(Prelude[]),IFERROR(INDEX(PayItems[HTML],ROW()-ROW(HTML[])+1-ROWS(Prelude[])),IF(ROW()-ROW(HTML[])=ROWS(Prelude[])+ROWS(PayItems[]),"&lt;/tbody&gt;&lt;/table&gt;","{End}")),INDEX(Prelude[],ROW()-ROW(HTML[])+1))</f>
        <v xml:space="preserve">  &lt;tr&gt;&lt;td&gt;21102-2000&lt;/td&gt;&lt;td&gt;Roadway obliteration, method 2&lt;/td&gt;&lt;td&gt;LPSM&lt;/td&gt;&lt;td&gt;ROADWAY OBLITERATION, METHOD 2&lt;/td&gt;&lt;td&gt;LPSM&lt;/td&gt;&lt;td&gt;0&lt;/td&gt;&lt;td&gt;3&lt;/td&gt;&lt;td&gt;N&lt;/td&gt;&lt;td&gt; &lt;/td&gt;&lt;td&gt;&lt;/td&gt;&lt;/tr&gt;</v>
      </c>
      <c r="B346" s="166"/>
      <c r="C346" s="166"/>
    </row>
    <row r="347" spans="1:3" x14ac:dyDescent="0.3">
      <c r="A347" s="89" t="str">
        <f>IF(ROW()-ROW(HTML[])+1&gt;ROWS(Prelude[]),IFERROR(INDEX(PayItems[HTML],ROW()-ROW(HTML[])+1-ROWS(Prelude[])),IF(ROW()-ROW(HTML[])=ROWS(Prelude[])+ROWS(PayItems[]),"&lt;/tbody&gt;&lt;/table&gt;","{End}")),INDEX(Prelude[],ROW()-ROW(HTML[])+1))</f>
        <v xml:space="preserve">  &lt;tr&gt;&lt;td&gt;21102-3000&lt;/td&gt;&lt;td&gt;Roadway obliteration, method 3&lt;/td&gt;&lt;td&gt;LPSM&lt;/td&gt;&lt;td&gt;ROADWAY OBLITERATION, METHOD 3&lt;/td&gt;&lt;td&gt;LPSM&lt;/td&gt;&lt;td&gt;0&lt;/td&gt;&lt;td&gt;3&lt;/td&gt;&lt;td&gt;N&lt;/td&gt;&lt;td&gt;11/6/2017&lt;/td&gt;&lt;td&gt;&lt;/td&gt;&lt;/tr&gt;</v>
      </c>
      <c r="B347" s="166"/>
      <c r="C347" s="166"/>
    </row>
    <row r="348" spans="1:3" x14ac:dyDescent="0.3">
      <c r="A348" s="89" t="str">
        <f>IF(ROW()-ROW(HTML[])+1&gt;ROWS(Prelude[]),IFERROR(INDEX(PayItems[HTML],ROW()-ROW(HTML[])+1-ROWS(Prelude[])),IF(ROW()-ROW(HTML[])=ROWS(Prelude[])+ROWS(PayItems[]),"&lt;/tbody&gt;&lt;/table&gt;","{End}")),INDEX(Prelude[],ROW()-ROW(HTML[])+1))</f>
        <v xml:space="preserve">  &lt;tr&gt;&lt;td&gt;21201-0000&lt;/td&gt;&lt;td&gt;Linear grading&lt;/td&gt;&lt;td&gt;km&lt;/td&gt;&lt;td&gt;LINEAR GRADING&lt;/td&gt;&lt;td&gt;MILE&lt;/td&gt;&lt;td&gt;3&lt;/td&gt;&lt;td&gt;3&lt;/td&gt;&lt;td&gt;N&lt;/td&gt;&lt;td&gt; &lt;/td&gt;&lt;td&gt;&lt;/td&gt;&lt;/tr&gt;</v>
      </c>
      <c r="B348" s="166"/>
      <c r="C348" s="166"/>
    </row>
    <row r="349" spans="1:3" x14ac:dyDescent="0.3">
      <c r="A349" s="89" t="str">
        <f>IF(ROW()-ROW(HTML[])+1&gt;ROWS(Prelude[]),IFERROR(INDEX(PayItems[HTML],ROW()-ROW(HTML[])+1-ROWS(Prelude[])),IF(ROW()-ROW(HTML[])=ROWS(Prelude[])+ROWS(PayItems[]),"&lt;/tbody&gt;&lt;/table&gt;","{End}")),INDEX(Prelude[],ROW()-ROW(HTML[])+1))</f>
        <v xml:space="preserve">  &lt;tr&gt;&lt;td&gt;21202-0000&lt;/td&gt;&lt;td&gt;Site grading&lt;/td&gt;&lt;td&gt;m2&lt;/td&gt;&lt;td&gt;SITE GRADING&lt;/td&gt;&lt;td&gt;SQYD&lt;/td&gt;&lt;td&gt;0&lt;/td&gt;&lt;td&gt;3&lt;/td&gt;&lt;td&gt;N&lt;/td&gt;&lt;td&gt; &lt;/td&gt;&lt;td&gt;&lt;/td&gt;&lt;/tr&gt;</v>
      </c>
      <c r="B349" s="166"/>
      <c r="C349" s="166"/>
    </row>
    <row r="350" spans="1:3" x14ac:dyDescent="0.3">
      <c r="A350" s="89" t="str">
        <f>IF(ROW()-ROW(HTML[])+1&gt;ROWS(Prelude[]),IFERROR(INDEX(PayItems[HTML],ROW()-ROW(HTML[])+1-ROWS(Prelude[])),IF(ROW()-ROW(HTML[])=ROWS(Prelude[])+ROWS(PayItems[]),"&lt;/tbody&gt;&lt;/table&gt;","{End}")),INDEX(Prelude[],ROW()-ROW(HTML[])+1))</f>
        <v xml:space="preserve">  &lt;tr&gt;&lt;td&gt;21301-0000&lt;/td&gt;&lt;td&gt;Subgrade stabilization&lt;/td&gt;&lt;td&gt;m2&lt;/td&gt;&lt;td&gt;SUBGRADE STABILIZATION&lt;/td&gt;&lt;td&gt;SQYD&lt;/td&gt;&lt;td&gt;0&lt;/td&gt;&lt;td&gt;3&lt;/td&gt;&lt;td&gt;N&lt;/td&gt;&lt;td&gt; &lt;/td&gt;&lt;td&gt;&lt;/td&gt;&lt;/tr&gt;</v>
      </c>
      <c r="B350" s="166"/>
      <c r="C350" s="166"/>
    </row>
    <row r="351" spans="1:3" x14ac:dyDescent="0.3">
      <c r="A351" s="89" t="str">
        <f>IF(ROW()-ROW(HTML[])+1&gt;ROWS(Prelude[]),IFERROR(INDEX(PayItems[HTML],ROW()-ROW(HTML[])+1-ROWS(Prelude[])),IF(ROW()-ROW(HTML[])=ROWS(Prelude[])+ROWS(PayItems[]),"&lt;/tbody&gt;&lt;/table&gt;","{End}")),INDEX(Prelude[],ROW()-ROW(HTML[])+1))</f>
        <v xml:space="preserve">  &lt;tr&gt;&lt;td&gt;21302-0000&lt;/td&gt;&lt;td&gt;Lime&lt;/td&gt;&lt;td&gt;t&lt;/td&gt;&lt;td&gt;LIME&lt;/td&gt;&lt;td&gt;TON&lt;/td&gt;&lt;td&gt;0&lt;/td&gt;&lt;td&gt;3&lt;/td&gt;&lt;td&gt;N&lt;/td&gt;&lt;td&gt; &lt;/td&gt;&lt;td&gt;&lt;/td&gt;&lt;/tr&gt;</v>
      </c>
      <c r="B351" s="166"/>
      <c r="C351" s="166"/>
    </row>
    <row r="352" spans="1:3" x14ac:dyDescent="0.3">
      <c r="A352" s="89" t="str">
        <f>IF(ROW()-ROW(HTML[])+1&gt;ROWS(Prelude[]),IFERROR(INDEX(PayItems[HTML],ROW()-ROW(HTML[])+1-ROWS(Prelude[])),IF(ROW()-ROW(HTML[])=ROWS(Prelude[])+ROWS(PayItems[]),"&lt;/tbody&gt;&lt;/table&gt;","{End}")),INDEX(Prelude[],ROW()-ROW(HTML[])+1))</f>
        <v xml:space="preserve">  &lt;tr&gt;&lt;td&gt;21303-0000&lt;/td&gt;&lt;td&gt;Hydraulic cement&lt;/td&gt;&lt;td&gt;t&lt;/td&gt;&lt;td&gt;HYDRAULIC CEMENT&lt;/td&gt;&lt;td&gt;TON&lt;/td&gt;&lt;td&gt;0&lt;/td&gt;&lt;td&gt;3&lt;/td&gt;&lt;td&gt;N&lt;/td&gt;&lt;td&gt; &lt;/td&gt;&lt;td&gt;&lt;/td&gt;&lt;/tr&gt;</v>
      </c>
      <c r="B352" s="166"/>
      <c r="C352" s="166"/>
    </row>
    <row r="353" spans="1:3" x14ac:dyDescent="0.3">
      <c r="A353" s="89" t="str">
        <f>IF(ROW()-ROW(HTML[])+1&gt;ROWS(Prelude[]),IFERROR(INDEX(PayItems[HTML],ROW()-ROW(HTML[])+1-ROWS(Prelude[])),IF(ROW()-ROW(HTML[])=ROWS(Prelude[])+ROWS(PayItems[]),"&lt;/tbody&gt;&lt;/table&gt;","{End}")),INDEX(Prelude[],ROW()-ROW(HTML[])+1))</f>
        <v xml:space="preserve">  &lt;tr&gt;&lt;td&gt;21304-0000&lt;/td&gt;&lt;td&gt;Fly ash&lt;/td&gt;&lt;td&gt;t&lt;/td&gt;&lt;td&gt;FLY ASH&lt;/td&gt;&lt;td&gt;TON&lt;/td&gt;&lt;td&gt;0&lt;/td&gt;&lt;td&gt;3&lt;/td&gt;&lt;td&gt;N&lt;/td&gt;&lt;td&gt; &lt;/td&gt;&lt;td&gt;&lt;/td&gt;&lt;/tr&gt;</v>
      </c>
      <c r="B353" s="166"/>
      <c r="C353" s="166"/>
    </row>
    <row r="354" spans="1:3" x14ac:dyDescent="0.3">
      <c r="A354" s="89" t="str">
        <f>IF(ROW()-ROW(HTML[])+1&gt;ROWS(Prelude[]),IFERROR(INDEX(PayItems[HTML],ROW()-ROW(HTML[])+1-ROWS(Prelude[])),IF(ROW()-ROW(HTML[])=ROWS(Prelude[])+ROWS(PayItems[]),"&lt;/tbody&gt;&lt;/table&gt;","{End}")),INDEX(Prelude[],ROW()-ROW(HTML[])+1))</f>
        <v xml:space="preserve">  &lt;tr&gt;&lt;td&gt;25101-0000&lt;/td&gt;&lt;td&gt;Placed riprap, method A&lt;/td&gt;&lt;td&gt;m3&lt;/td&gt;&lt;td&gt;PLACED RIPRAP, METHOD A&lt;/td&gt;&lt;td&gt;CUYD&lt;/td&gt;&lt;td&gt;0&lt;/td&gt;&lt;td&gt;3&lt;/td&gt;&lt;td&gt;N&lt;/td&gt;&lt;td&gt; &lt;/td&gt;&lt;td&gt;&lt;/td&gt;&lt;/tr&gt;</v>
      </c>
      <c r="B354" s="166"/>
      <c r="C354" s="166"/>
    </row>
    <row r="355" spans="1:3" x14ac:dyDescent="0.3">
      <c r="A355" s="89" t="str">
        <f>IF(ROW()-ROW(HTML[])+1&gt;ROWS(Prelude[]),IFERROR(INDEX(PayItems[HTML],ROW()-ROW(HTML[])+1-ROWS(Prelude[])),IF(ROW()-ROW(HTML[])=ROWS(Prelude[])+ROWS(PayItems[]),"&lt;/tbody&gt;&lt;/table&gt;","{End}")),INDEX(Prelude[],ROW()-ROW(HTML[])+1))</f>
        <v xml:space="preserve">  &lt;tr&gt;&lt;td&gt;25101-0100&lt;/td&gt;&lt;td&gt;Placed riprap, method A, class 1&lt;/td&gt;&lt;td&gt;m3&lt;/td&gt;&lt;td&gt;PLACED RIPRAP, METHOD A, CLASS 1&lt;/td&gt;&lt;td&gt;CUYD&lt;/td&gt;&lt;td&gt;0&lt;/td&gt;&lt;td&gt;3&lt;/td&gt;&lt;td&gt;N&lt;/td&gt;&lt;td&gt; &lt;/td&gt;&lt;td&gt;&lt;/td&gt;&lt;/tr&gt;</v>
      </c>
      <c r="B355" s="166"/>
      <c r="C355" s="166"/>
    </row>
    <row r="356" spans="1:3" x14ac:dyDescent="0.3">
      <c r="A356" s="89" t="str">
        <f>IF(ROW()-ROW(HTML[])+1&gt;ROWS(Prelude[]),IFERROR(INDEX(PayItems[HTML],ROW()-ROW(HTML[])+1-ROWS(Prelude[])),IF(ROW()-ROW(HTML[])=ROWS(Prelude[])+ROWS(PayItems[]),"&lt;/tbody&gt;&lt;/table&gt;","{End}")),INDEX(Prelude[],ROW()-ROW(HTML[])+1))</f>
        <v xml:space="preserve">  &lt;tr&gt;&lt;td&gt;25101-0200&lt;/td&gt;&lt;td&gt;Placed riprap, method A, class 2&lt;/td&gt;&lt;td&gt;m3&lt;/td&gt;&lt;td&gt;PLACED RIPRAP, METHOD A, CLASS 2&lt;/td&gt;&lt;td&gt;CUYD&lt;/td&gt;&lt;td&gt;0&lt;/td&gt;&lt;td&gt;3&lt;/td&gt;&lt;td&gt;N&lt;/td&gt;&lt;td&gt; &lt;/td&gt;&lt;td&gt;&lt;/td&gt;&lt;/tr&gt;</v>
      </c>
      <c r="B356" s="166"/>
      <c r="C356" s="166"/>
    </row>
    <row r="357" spans="1:3" x14ac:dyDescent="0.3">
      <c r="A357" s="89" t="str">
        <f>IF(ROW()-ROW(HTML[])+1&gt;ROWS(Prelude[]),IFERROR(INDEX(PayItems[HTML],ROW()-ROW(HTML[])+1-ROWS(Prelude[])),IF(ROW()-ROW(HTML[])=ROWS(Prelude[])+ROWS(PayItems[]),"&lt;/tbody&gt;&lt;/table&gt;","{End}")),INDEX(Prelude[],ROW()-ROW(HTML[])+1))</f>
        <v xml:space="preserve">  &lt;tr&gt;&lt;td&gt;25101-0300&lt;/td&gt;&lt;td&gt;Placed riprap, method A, class 3&lt;/td&gt;&lt;td&gt;m3&lt;/td&gt;&lt;td&gt;PLACED RIPRAP, METHOD A, CLASS 3&lt;/td&gt;&lt;td&gt;CUYD&lt;/td&gt;&lt;td&gt;0&lt;/td&gt;&lt;td&gt;3&lt;/td&gt;&lt;td&gt;N&lt;/td&gt;&lt;td&gt; &lt;/td&gt;&lt;td&gt;&lt;/td&gt;&lt;/tr&gt;</v>
      </c>
      <c r="B357" s="166"/>
      <c r="C357" s="166"/>
    </row>
    <row r="358" spans="1:3" x14ac:dyDescent="0.3">
      <c r="A358" s="89" t="str">
        <f>IF(ROW()-ROW(HTML[])+1&gt;ROWS(Prelude[]),IFERROR(INDEX(PayItems[HTML],ROW()-ROW(HTML[])+1-ROWS(Prelude[])),IF(ROW()-ROW(HTML[])=ROWS(Prelude[])+ROWS(PayItems[]),"&lt;/tbody&gt;&lt;/table&gt;","{End}")),INDEX(Prelude[],ROW()-ROW(HTML[])+1))</f>
        <v xml:space="preserve">  &lt;tr&gt;&lt;td&gt;25101-0400&lt;/td&gt;&lt;td&gt;Placed riprap, method A, class 4&lt;/td&gt;&lt;td&gt;m3&lt;/td&gt;&lt;td&gt;PLACED RIPRAP, METHOD A, CLASS 4&lt;/td&gt;&lt;td&gt;CUYD&lt;/td&gt;&lt;td&gt;0&lt;/td&gt;&lt;td&gt;3&lt;/td&gt;&lt;td&gt;N&lt;/td&gt;&lt;td&gt; &lt;/td&gt;&lt;td&gt;&lt;/td&gt;&lt;/tr&gt;</v>
      </c>
      <c r="B358" s="166"/>
      <c r="C358" s="166"/>
    </row>
    <row r="359" spans="1:3" x14ac:dyDescent="0.3">
      <c r="A359" s="89" t="str">
        <f>IF(ROW()-ROW(HTML[])+1&gt;ROWS(Prelude[]),IFERROR(INDEX(PayItems[HTML],ROW()-ROW(HTML[])+1-ROWS(Prelude[])),IF(ROW()-ROW(HTML[])=ROWS(Prelude[])+ROWS(PayItems[]),"&lt;/tbody&gt;&lt;/table&gt;","{End}")),INDEX(Prelude[],ROW()-ROW(HTML[])+1))</f>
        <v xml:space="preserve">  &lt;tr&gt;&lt;td&gt;25101-0500&lt;/td&gt;&lt;td&gt;Placed riprap, method A, class 5&lt;/td&gt;&lt;td&gt;m3&lt;/td&gt;&lt;td&gt;PLACED RIPRAP, METHOD A, CLASS 5&lt;/td&gt;&lt;td&gt;CUYD&lt;/td&gt;&lt;td&gt;0&lt;/td&gt;&lt;td&gt;3&lt;/td&gt;&lt;td&gt;N&lt;/td&gt;&lt;td&gt; &lt;/td&gt;&lt;td&gt;&lt;/td&gt;&lt;/tr&gt;</v>
      </c>
      <c r="B359" s="166"/>
      <c r="C359" s="166"/>
    </row>
    <row r="360" spans="1:3" x14ac:dyDescent="0.3">
      <c r="A360" s="89" t="str">
        <f>IF(ROW()-ROW(HTML[])+1&gt;ROWS(Prelude[]),IFERROR(INDEX(PayItems[HTML],ROW()-ROW(HTML[])+1-ROWS(Prelude[])),IF(ROW()-ROW(HTML[])=ROWS(Prelude[])+ROWS(PayItems[]),"&lt;/tbody&gt;&lt;/table&gt;","{End}")),INDEX(Prelude[],ROW()-ROW(HTML[])+1))</f>
        <v xml:space="preserve">  &lt;tr&gt;&lt;td&gt;25101-0600&lt;/td&gt;&lt;td&gt;Placed riprap, method A, class 6&lt;/td&gt;&lt;td&gt;m3&lt;/td&gt;&lt;td&gt;PLACED RIPRAP, METHOD A, CLASS 6&lt;/td&gt;&lt;td&gt;CUYD&lt;/td&gt;&lt;td&gt;0&lt;/td&gt;&lt;td&gt;3&lt;/td&gt;&lt;td&gt;N&lt;/td&gt;&lt;td&gt; &lt;/td&gt;&lt;td&gt;&lt;/td&gt;&lt;/tr&gt;</v>
      </c>
      <c r="B360" s="166"/>
      <c r="C360" s="166"/>
    </row>
    <row r="361" spans="1:3" x14ac:dyDescent="0.3">
      <c r="A361" s="89" t="str">
        <f>IF(ROW()-ROW(HTML[])+1&gt;ROWS(Prelude[]),IFERROR(INDEX(PayItems[HTML],ROW()-ROW(HTML[])+1-ROWS(Prelude[])),IF(ROW()-ROW(HTML[])=ROWS(Prelude[])+ROWS(PayItems[]),"&lt;/tbody&gt;&lt;/table&gt;","{End}")),INDEX(Prelude[],ROW()-ROW(HTML[])+1))</f>
        <v xml:space="preserve">  &lt;tr&gt;&lt;td&gt;25101-0700&lt;/td&gt;&lt;td&gt;Placed riprap, method A, class 7&lt;/td&gt;&lt;td&gt;m3&lt;/td&gt;&lt;td&gt;PLACED RIPRAP, METHOD A, CLASS 7&lt;/td&gt;&lt;td&gt;CUYD&lt;/td&gt;&lt;td&gt;0&lt;/td&gt;&lt;td&gt;3&lt;/td&gt;&lt;td&gt;N&lt;/td&gt;&lt;td&gt; &lt;/td&gt;&lt;td&gt;&lt;/td&gt;&lt;/tr&gt;</v>
      </c>
      <c r="B361" s="166"/>
      <c r="C361" s="166"/>
    </row>
    <row r="362" spans="1:3" x14ac:dyDescent="0.3">
      <c r="A362" s="89" t="str">
        <f>IF(ROW()-ROW(HTML[])+1&gt;ROWS(Prelude[]),IFERROR(INDEX(PayItems[HTML],ROW()-ROW(HTML[])+1-ROWS(Prelude[])),IF(ROW()-ROW(HTML[])=ROWS(Prelude[])+ROWS(PayItems[]),"&lt;/tbody&gt;&lt;/table&gt;","{End}")),INDEX(Prelude[],ROW()-ROW(HTML[])+1))</f>
        <v xml:space="preserve">  &lt;tr&gt;&lt;td&gt;25101-0800&lt;/td&gt;&lt;td&gt;Placed riprap, method A, class 8&lt;/td&gt;&lt;td&gt;m3&lt;/td&gt;&lt;td&gt;PLACED RIPRAP, METHOD A, CLASS 8&lt;/td&gt;&lt;td&gt;CUYD&lt;/td&gt;&lt;td&gt;0&lt;/td&gt;&lt;td&gt;3&lt;/td&gt;&lt;td&gt;N&lt;/td&gt;&lt;td&gt; &lt;/td&gt;&lt;td&gt;&lt;/td&gt;&lt;/tr&gt;</v>
      </c>
      <c r="B362" s="166"/>
      <c r="C362" s="166"/>
    </row>
    <row r="363" spans="1:3" x14ac:dyDescent="0.3">
      <c r="A363" s="89" t="str">
        <f>IF(ROW()-ROW(HTML[])+1&gt;ROWS(Prelude[]),IFERROR(INDEX(PayItems[HTML],ROW()-ROW(HTML[])+1-ROWS(Prelude[])),IF(ROW()-ROW(HTML[])=ROWS(Prelude[])+ROWS(PayItems[]),"&lt;/tbody&gt;&lt;/table&gt;","{End}")),INDEX(Prelude[],ROW()-ROW(HTML[])+1))</f>
        <v xml:space="preserve">  &lt;tr&gt;&lt;td&gt;25101-0900&lt;/td&gt;&lt;td&gt;Placed riprap, method A, class 9&lt;/td&gt;&lt;td&gt;m3&lt;/td&gt;&lt;td&gt;PLACED RIPRAP, METHOD A, CLASS 9&lt;/td&gt;&lt;td&gt;CUYD&lt;/td&gt;&lt;td&gt;0&lt;/td&gt;&lt;td&gt;3&lt;/td&gt;&lt;td&gt;N&lt;/td&gt;&lt;td&gt; &lt;/td&gt;&lt;td&gt;&lt;/td&gt;&lt;/tr&gt;</v>
      </c>
      <c r="B363" s="166"/>
      <c r="C363" s="166"/>
    </row>
    <row r="364" spans="1:3" x14ac:dyDescent="0.3">
      <c r="A364" s="89" t="str">
        <f>IF(ROW()-ROW(HTML[])+1&gt;ROWS(Prelude[]),IFERROR(INDEX(PayItems[HTML],ROW()-ROW(HTML[])+1-ROWS(Prelude[])),IF(ROW()-ROW(HTML[])=ROWS(Prelude[])+ROWS(PayItems[]),"&lt;/tbody&gt;&lt;/table&gt;","{End}")),INDEX(Prelude[],ROW()-ROW(HTML[])+1))</f>
        <v xml:space="preserve">  &lt;tr&gt;&lt;td&gt;25101-1000&lt;/td&gt;&lt;td&gt;Placed riprap, method A, class 10&lt;/td&gt;&lt;td&gt;m3&lt;/td&gt;&lt;td&gt;PLACED RIPRAP, METHOD A, CLASS 10&lt;/td&gt;&lt;td&gt;CUYD&lt;/td&gt;&lt;td&gt;0&lt;/td&gt;&lt;td&gt;3&lt;/td&gt;&lt;td&gt;N&lt;/td&gt;&lt;td&gt; &lt;/td&gt;&lt;td&gt;&lt;/td&gt;&lt;/tr&gt;</v>
      </c>
      <c r="B364" s="166"/>
      <c r="C364" s="166"/>
    </row>
    <row r="365" spans="1:3" x14ac:dyDescent="0.3">
      <c r="A365" s="89" t="str">
        <f>IF(ROW()-ROW(HTML[])+1&gt;ROWS(Prelude[]),IFERROR(INDEX(PayItems[HTML],ROW()-ROW(HTML[])+1-ROWS(Prelude[])),IF(ROW()-ROW(HTML[])=ROWS(Prelude[])+ROWS(PayItems[]),"&lt;/tbody&gt;&lt;/table&gt;","{End}")),INDEX(Prelude[],ROW()-ROW(HTML[])+1))</f>
        <v xml:space="preserve">  &lt;tr&gt;&lt;td&gt;25101-2000&lt;/td&gt;&lt;td&gt;Placed riprap, method B&lt;/td&gt;&lt;td&gt;m3&lt;/td&gt;&lt;td&gt;PLACED RIPRAP, METHOD B&lt;/td&gt;&lt;td&gt;CUYD&lt;/td&gt;&lt;td&gt;0&lt;/td&gt;&lt;td&gt;3&lt;/td&gt;&lt;td&gt;N&lt;/td&gt;&lt;td&gt; &lt;/td&gt;&lt;td&gt;&lt;/td&gt;&lt;/tr&gt;</v>
      </c>
      <c r="B365" s="166"/>
      <c r="C365" s="166"/>
    </row>
    <row r="366" spans="1:3" x14ac:dyDescent="0.3">
      <c r="A366" s="89" t="str">
        <f>IF(ROW()-ROW(HTML[])+1&gt;ROWS(Prelude[]),IFERROR(INDEX(PayItems[HTML],ROW()-ROW(HTML[])+1-ROWS(Prelude[])),IF(ROW()-ROW(HTML[])=ROWS(Prelude[])+ROWS(PayItems[]),"&lt;/tbody&gt;&lt;/table&gt;","{End}")),INDEX(Prelude[],ROW()-ROW(HTML[])+1))</f>
        <v xml:space="preserve">  &lt;tr&gt;&lt;td&gt;25101-2100&lt;/td&gt;&lt;td&gt;Placed riprap, method B, class 1&lt;/td&gt;&lt;td&gt;m3&lt;/td&gt;&lt;td&gt;PLACED RIPRAP, METHOD B, CLASS 1&lt;/td&gt;&lt;td&gt;CUYD&lt;/td&gt;&lt;td&gt;0&lt;/td&gt;&lt;td&gt;3&lt;/td&gt;&lt;td&gt;N&lt;/td&gt;&lt;td&gt; &lt;/td&gt;&lt;td&gt;&lt;/td&gt;&lt;/tr&gt;</v>
      </c>
      <c r="B366" s="166"/>
      <c r="C366" s="166"/>
    </row>
    <row r="367" spans="1:3" x14ac:dyDescent="0.3">
      <c r="A367" s="89" t="str">
        <f>IF(ROW()-ROW(HTML[])+1&gt;ROWS(Prelude[]),IFERROR(INDEX(PayItems[HTML],ROW()-ROW(HTML[])+1-ROWS(Prelude[])),IF(ROW()-ROW(HTML[])=ROWS(Prelude[])+ROWS(PayItems[]),"&lt;/tbody&gt;&lt;/table&gt;","{End}")),INDEX(Prelude[],ROW()-ROW(HTML[])+1))</f>
        <v xml:space="preserve">  &lt;tr&gt;&lt;td&gt;25101-2200&lt;/td&gt;&lt;td&gt;Placed riprap, method B, class 2&lt;/td&gt;&lt;td&gt;m3&lt;/td&gt;&lt;td&gt;PLACED RIPRAP, METHOD B, CLASS 2&lt;/td&gt;&lt;td&gt;CUYD&lt;/td&gt;&lt;td&gt;0&lt;/td&gt;&lt;td&gt;3&lt;/td&gt;&lt;td&gt;N&lt;/td&gt;&lt;td&gt; &lt;/td&gt;&lt;td&gt;&lt;/td&gt;&lt;/tr&gt;</v>
      </c>
      <c r="B367" s="166"/>
      <c r="C367" s="166"/>
    </row>
    <row r="368" spans="1:3" x14ac:dyDescent="0.3">
      <c r="A368" s="89" t="str">
        <f>IF(ROW()-ROW(HTML[])+1&gt;ROWS(Prelude[]),IFERROR(INDEX(PayItems[HTML],ROW()-ROW(HTML[])+1-ROWS(Prelude[])),IF(ROW()-ROW(HTML[])=ROWS(Prelude[])+ROWS(PayItems[]),"&lt;/tbody&gt;&lt;/table&gt;","{End}")),INDEX(Prelude[],ROW()-ROW(HTML[])+1))</f>
        <v xml:space="preserve">  &lt;tr&gt;&lt;td&gt;25101-2300&lt;/td&gt;&lt;td&gt;Placed riprap, method B, class 3&lt;/td&gt;&lt;td&gt;m3&lt;/td&gt;&lt;td&gt;PLACED RIPRAP, METHOD B, CLASS 3&lt;/td&gt;&lt;td&gt;CUYD&lt;/td&gt;&lt;td&gt;0&lt;/td&gt;&lt;td&gt;3&lt;/td&gt;&lt;td&gt;N&lt;/td&gt;&lt;td&gt; &lt;/td&gt;&lt;td&gt;&lt;/td&gt;&lt;/tr&gt;</v>
      </c>
      <c r="B368" s="166"/>
      <c r="C368" s="166"/>
    </row>
    <row r="369" spans="1:3" x14ac:dyDescent="0.3">
      <c r="A369" s="89" t="str">
        <f>IF(ROW()-ROW(HTML[])+1&gt;ROWS(Prelude[]),IFERROR(INDEX(PayItems[HTML],ROW()-ROW(HTML[])+1-ROWS(Prelude[])),IF(ROW()-ROW(HTML[])=ROWS(Prelude[])+ROWS(PayItems[]),"&lt;/tbody&gt;&lt;/table&gt;","{End}")),INDEX(Prelude[],ROW()-ROW(HTML[])+1))</f>
        <v xml:space="preserve">  &lt;tr&gt;&lt;td&gt;25101-2400&lt;/td&gt;&lt;td&gt;Placed riprap, method B, class 4&lt;/td&gt;&lt;td&gt;m3&lt;/td&gt;&lt;td&gt;PLACED RIPRAP, METHOD B, CLASS 4&lt;/td&gt;&lt;td&gt;CUYD&lt;/td&gt;&lt;td&gt;0&lt;/td&gt;&lt;td&gt;3&lt;/td&gt;&lt;td&gt;N&lt;/td&gt;&lt;td&gt; &lt;/td&gt;&lt;td&gt;&lt;/td&gt;&lt;/tr&gt;</v>
      </c>
      <c r="B369" s="166"/>
      <c r="C369" s="166"/>
    </row>
    <row r="370" spans="1:3" x14ac:dyDescent="0.3">
      <c r="A370" s="89" t="str">
        <f>IF(ROW()-ROW(HTML[])+1&gt;ROWS(Prelude[]),IFERROR(INDEX(PayItems[HTML],ROW()-ROW(HTML[])+1-ROWS(Prelude[])),IF(ROW()-ROW(HTML[])=ROWS(Prelude[])+ROWS(PayItems[]),"&lt;/tbody&gt;&lt;/table&gt;","{End}")),INDEX(Prelude[],ROW()-ROW(HTML[])+1))</f>
        <v xml:space="preserve">  &lt;tr&gt;&lt;td&gt;25101-2500&lt;/td&gt;&lt;td&gt;Placed riprap, method B, class 5&lt;/td&gt;&lt;td&gt;m3&lt;/td&gt;&lt;td&gt;PLACED RIPRAP, METHOD B, CLASS 5&lt;/td&gt;&lt;td&gt;CUYD&lt;/td&gt;&lt;td&gt;0&lt;/td&gt;&lt;td&gt;3&lt;/td&gt;&lt;td&gt;N&lt;/td&gt;&lt;td&gt; &lt;/td&gt;&lt;td&gt;&lt;/td&gt;&lt;/tr&gt;</v>
      </c>
      <c r="B370" s="166"/>
      <c r="C370" s="166"/>
    </row>
    <row r="371" spans="1:3" x14ac:dyDescent="0.3">
      <c r="A371" s="89" t="str">
        <f>IF(ROW()-ROW(HTML[])+1&gt;ROWS(Prelude[]),IFERROR(INDEX(PayItems[HTML],ROW()-ROW(HTML[])+1-ROWS(Prelude[])),IF(ROW()-ROW(HTML[])=ROWS(Prelude[])+ROWS(PayItems[]),"&lt;/tbody&gt;&lt;/table&gt;","{End}")),INDEX(Prelude[],ROW()-ROW(HTML[])+1))</f>
        <v xml:space="preserve">  &lt;tr&gt;&lt;td&gt;25101-2600&lt;/td&gt;&lt;td&gt;Placed riprap, method B, class 6&lt;/td&gt;&lt;td&gt;m3&lt;/td&gt;&lt;td&gt;PLACED RIPRAP, METHOD B, CLASS 6&lt;/td&gt;&lt;td&gt;CUYD&lt;/td&gt;&lt;td&gt;0&lt;/td&gt;&lt;td&gt;3&lt;/td&gt;&lt;td&gt;N&lt;/td&gt;&lt;td&gt; &lt;/td&gt;&lt;td&gt;&lt;/td&gt;&lt;/tr&gt;</v>
      </c>
      <c r="B371" s="166"/>
      <c r="C371" s="166"/>
    </row>
    <row r="372" spans="1:3" x14ac:dyDescent="0.3">
      <c r="A372" s="89" t="str">
        <f>IF(ROW()-ROW(HTML[])+1&gt;ROWS(Prelude[]),IFERROR(INDEX(PayItems[HTML],ROW()-ROW(HTML[])+1-ROWS(Prelude[])),IF(ROW()-ROW(HTML[])=ROWS(Prelude[])+ROWS(PayItems[]),"&lt;/tbody&gt;&lt;/table&gt;","{End}")),INDEX(Prelude[],ROW()-ROW(HTML[])+1))</f>
        <v xml:space="preserve">  &lt;tr&gt;&lt;td&gt;25101-2700&lt;/td&gt;&lt;td&gt;Placed riprap, method B, class 7&lt;/td&gt;&lt;td&gt;m3&lt;/td&gt;&lt;td&gt;PLACED RIPRAP, METHOD B, CLASS 7&lt;/td&gt;&lt;td&gt;CUYD&lt;/td&gt;&lt;td&gt;0&lt;/td&gt;&lt;td&gt;3&lt;/td&gt;&lt;td&gt;N&lt;/td&gt;&lt;td&gt; &lt;/td&gt;&lt;td&gt;&lt;/td&gt;&lt;/tr&gt;</v>
      </c>
      <c r="B372" s="166"/>
      <c r="C372" s="166"/>
    </row>
    <row r="373" spans="1:3" x14ac:dyDescent="0.3">
      <c r="A373" s="89" t="str">
        <f>IF(ROW()-ROW(HTML[])+1&gt;ROWS(Prelude[]),IFERROR(INDEX(PayItems[HTML],ROW()-ROW(HTML[])+1-ROWS(Prelude[])),IF(ROW()-ROW(HTML[])=ROWS(Prelude[])+ROWS(PayItems[]),"&lt;/tbody&gt;&lt;/table&gt;","{End}")),INDEX(Prelude[],ROW()-ROW(HTML[])+1))</f>
        <v xml:space="preserve">  &lt;tr&gt;&lt;td&gt;25101-2800&lt;/td&gt;&lt;td&gt;Placed riprap, method B, class 8&lt;/td&gt;&lt;td&gt;m3&lt;/td&gt;&lt;td&gt;PLACED RIPRAP, METHOD B, CLASS 8&lt;/td&gt;&lt;td&gt;CUYD&lt;/td&gt;&lt;td&gt;0&lt;/td&gt;&lt;td&gt;3&lt;/td&gt;&lt;td&gt;N&lt;/td&gt;&lt;td&gt; &lt;/td&gt;&lt;td&gt;&lt;/td&gt;&lt;/tr&gt;</v>
      </c>
      <c r="B373" s="166"/>
      <c r="C373" s="166"/>
    </row>
    <row r="374" spans="1:3" x14ac:dyDescent="0.3">
      <c r="A374" s="89" t="str">
        <f>IF(ROW()-ROW(HTML[])+1&gt;ROWS(Prelude[]),IFERROR(INDEX(PayItems[HTML],ROW()-ROW(HTML[])+1-ROWS(Prelude[])),IF(ROW()-ROW(HTML[])=ROWS(Prelude[])+ROWS(PayItems[]),"&lt;/tbody&gt;&lt;/table&gt;","{End}")),INDEX(Prelude[],ROW()-ROW(HTML[])+1))</f>
        <v xml:space="preserve">  &lt;tr&gt;&lt;td&gt;25101-2900&lt;/td&gt;&lt;td&gt;Placed riprap, method B, class 9&lt;/td&gt;&lt;td&gt;m3&lt;/td&gt;&lt;td&gt;PLACED RIPRAP, METHOD B, CLASS 9&lt;/td&gt;&lt;td&gt;CUYD&lt;/td&gt;&lt;td&gt;0&lt;/td&gt;&lt;td&gt;3&lt;/td&gt;&lt;td&gt;N&lt;/td&gt;&lt;td&gt; &lt;/td&gt;&lt;td&gt;&lt;/td&gt;&lt;/tr&gt;</v>
      </c>
      <c r="B374" s="166"/>
      <c r="C374" s="166"/>
    </row>
    <row r="375" spans="1:3" x14ac:dyDescent="0.3">
      <c r="A375" s="89" t="str">
        <f>IF(ROW()-ROW(HTML[])+1&gt;ROWS(Prelude[]),IFERROR(INDEX(PayItems[HTML],ROW()-ROW(HTML[])+1-ROWS(Prelude[])),IF(ROW()-ROW(HTML[])=ROWS(Prelude[])+ROWS(PayItems[]),"&lt;/tbody&gt;&lt;/table&gt;","{End}")),INDEX(Prelude[],ROW()-ROW(HTML[])+1))</f>
        <v xml:space="preserve">  &lt;tr&gt;&lt;td&gt;25101-3000&lt;/td&gt;&lt;td&gt;Placed riprap, method B, class 10&lt;/td&gt;&lt;td&gt;m3&lt;/td&gt;&lt;td&gt;PLACED RIPRAP, METHOD B, CLASS 10&lt;/td&gt;&lt;td&gt;CUYD&lt;/td&gt;&lt;td&gt;0&lt;/td&gt;&lt;td&gt;3&lt;/td&gt;&lt;td&gt;N&lt;/td&gt;&lt;td&gt; &lt;/td&gt;&lt;td&gt;&lt;/td&gt;&lt;/tr&gt;</v>
      </c>
      <c r="B375" s="166"/>
      <c r="C375" s="166"/>
    </row>
    <row r="376" spans="1:3" x14ac:dyDescent="0.3">
      <c r="A376" s="89" t="str">
        <f>IF(ROW()-ROW(HTML[])+1&gt;ROWS(Prelude[]),IFERROR(INDEX(PayItems[HTML],ROW()-ROW(HTML[])+1-ROWS(Prelude[])),IF(ROW()-ROW(HTML[])=ROWS(Prelude[])+ROWS(PayItems[]),"&lt;/tbody&gt;&lt;/table&gt;","{End}")),INDEX(Prelude[],ROW()-ROW(HTML[])+1))</f>
        <v xml:space="preserve">  &lt;tr&gt;&lt;td&gt;25102-0000&lt;/td&gt;&lt;td&gt;Placed riprap, method A&lt;/td&gt;&lt;td&gt;t&lt;/td&gt;&lt;td&gt;PLACED RIPRAP, METHOD A&lt;/td&gt;&lt;td&gt;TON&lt;/td&gt;&lt;td&gt;0&lt;/td&gt;&lt;td&gt;3&lt;/td&gt;&lt;td&gt;N&lt;/td&gt;&lt;td&gt; &lt;/td&gt;&lt;td&gt;&lt;/td&gt;&lt;/tr&gt;</v>
      </c>
      <c r="B376" s="166"/>
      <c r="C376" s="166"/>
    </row>
    <row r="377" spans="1:3" x14ac:dyDescent="0.3">
      <c r="A377" s="89" t="str">
        <f>IF(ROW()-ROW(HTML[])+1&gt;ROWS(Prelude[]),IFERROR(INDEX(PayItems[HTML],ROW()-ROW(HTML[])+1-ROWS(Prelude[])),IF(ROW()-ROW(HTML[])=ROWS(Prelude[])+ROWS(PayItems[]),"&lt;/tbody&gt;&lt;/table&gt;","{End}")),INDEX(Prelude[],ROW()-ROW(HTML[])+1))</f>
        <v xml:space="preserve">  &lt;tr&gt;&lt;td&gt;25102-0100&lt;/td&gt;&lt;td&gt;Placed riprap, method A, class 1&lt;/td&gt;&lt;td&gt;t&lt;/td&gt;&lt;td&gt;PLACED RIPRAP, METHOD A, CLASS 1&lt;/td&gt;&lt;td&gt;TON&lt;/td&gt;&lt;td&gt;0&lt;/td&gt;&lt;td&gt;3&lt;/td&gt;&lt;td&gt;N&lt;/td&gt;&lt;td&gt; &lt;/td&gt;&lt;td&gt;&lt;/td&gt;&lt;/tr&gt;</v>
      </c>
      <c r="B377" s="166"/>
      <c r="C377" s="166"/>
    </row>
    <row r="378" spans="1:3" x14ac:dyDescent="0.3">
      <c r="A378" s="89" t="str">
        <f>IF(ROW()-ROW(HTML[])+1&gt;ROWS(Prelude[]),IFERROR(INDEX(PayItems[HTML],ROW()-ROW(HTML[])+1-ROWS(Prelude[])),IF(ROW()-ROW(HTML[])=ROWS(Prelude[])+ROWS(PayItems[]),"&lt;/tbody&gt;&lt;/table&gt;","{End}")),INDEX(Prelude[],ROW()-ROW(HTML[])+1))</f>
        <v xml:space="preserve">  &lt;tr&gt;&lt;td&gt;25102-0200&lt;/td&gt;&lt;td&gt;Placed riprap, method A, class 2&lt;/td&gt;&lt;td&gt;t&lt;/td&gt;&lt;td&gt;PLACED RIPRAP, METHOD A, CLASS 2&lt;/td&gt;&lt;td&gt;TON&lt;/td&gt;&lt;td&gt;0&lt;/td&gt;&lt;td&gt;3&lt;/td&gt;&lt;td&gt;N&lt;/td&gt;&lt;td&gt; &lt;/td&gt;&lt;td&gt;&lt;/td&gt;&lt;/tr&gt;</v>
      </c>
      <c r="B378" s="166"/>
      <c r="C378" s="166"/>
    </row>
    <row r="379" spans="1:3" x14ac:dyDescent="0.3">
      <c r="A379" s="89" t="str">
        <f>IF(ROW()-ROW(HTML[])+1&gt;ROWS(Prelude[]),IFERROR(INDEX(PayItems[HTML],ROW()-ROW(HTML[])+1-ROWS(Prelude[])),IF(ROW()-ROW(HTML[])=ROWS(Prelude[])+ROWS(PayItems[]),"&lt;/tbody&gt;&lt;/table&gt;","{End}")),INDEX(Prelude[],ROW()-ROW(HTML[])+1))</f>
        <v xml:space="preserve">  &lt;tr&gt;&lt;td&gt;25102-0300&lt;/td&gt;&lt;td&gt;Placed riprap, method A, class 3&lt;/td&gt;&lt;td&gt;t&lt;/td&gt;&lt;td&gt;PLACED RIPRAP, METHOD A, CLASS 3&lt;/td&gt;&lt;td&gt;TON&lt;/td&gt;&lt;td&gt;0&lt;/td&gt;&lt;td&gt;3&lt;/td&gt;&lt;td&gt;N&lt;/td&gt;&lt;td&gt; &lt;/td&gt;&lt;td&gt;&lt;/td&gt;&lt;/tr&gt;</v>
      </c>
      <c r="B379" s="166"/>
      <c r="C379" s="166"/>
    </row>
    <row r="380" spans="1:3" x14ac:dyDescent="0.3">
      <c r="A380" s="89" t="str">
        <f>IF(ROW()-ROW(HTML[])+1&gt;ROWS(Prelude[]),IFERROR(INDEX(PayItems[HTML],ROW()-ROW(HTML[])+1-ROWS(Prelude[])),IF(ROW()-ROW(HTML[])=ROWS(Prelude[])+ROWS(PayItems[]),"&lt;/tbody&gt;&lt;/table&gt;","{End}")),INDEX(Prelude[],ROW()-ROW(HTML[])+1))</f>
        <v xml:space="preserve">  &lt;tr&gt;&lt;td&gt;25102-0400&lt;/td&gt;&lt;td&gt;Placed riprap, method A, class 4&lt;/td&gt;&lt;td&gt;t&lt;/td&gt;&lt;td&gt;PLACED RIPRAP, METHOD A, CLASS 4&lt;/td&gt;&lt;td&gt;TON&lt;/td&gt;&lt;td&gt;0&lt;/td&gt;&lt;td&gt;3&lt;/td&gt;&lt;td&gt;N&lt;/td&gt;&lt;td&gt; &lt;/td&gt;&lt;td&gt;&lt;/td&gt;&lt;/tr&gt;</v>
      </c>
      <c r="B380" s="166"/>
      <c r="C380" s="166"/>
    </row>
    <row r="381" spans="1:3" x14ac:dyDescent="0.3">
      <c r="A381" s="89" t="str">
        <f>IF(ROW()-ROW(HTML[])+1&gt;ROWS(Prelude[]),IFERROR(INDEX(PayItems[HTML],ROW()-ROW(HTML[])+1-ROWS(Prelude[])),IF(ROW()-ROW(HTML[])=ROWS(Prelude[])+ROWS(PayItems[]),"&lt;/tbody&gt;&lt;/table&gt;","{End}")),INDEX(Prelude[],ROW()-ROW(HTML[])+1))</f>
        <v xml:space="preserve">  &lt;tr&gt;&lt;td&gt;25102-0500&lt;/td&gt;&lt;td&gt;Placed riprap, method A, class 5&lt;/td&gt;&lt;td&gt;t&lt;/td&gt;&lt;td&gt;PLACED RIPRAP, METHOD A, CLASS 5&lt;/td&gt;&lt;td&gt;TON&lt;/td&gt;&lt;td&gt;0&lt;/td&gt;&lt;td&gt;3&lt;/td&gt;&lt;td&gt;N&lt;/td&gt;&lt;td&gt; &lt;/td&gt;&lt;td&gt;&lt;/td&gt;&lt;/tr&gt;</v>
      </c>
      <c r="B381" s="166"/>
      <c r="C381" s="166"/>
    </row>
    <row r="382" spans="1:3" x14ac:dyDescent="0.3">
      <c r="A382" s="89" t="str">
        <f>IF(ROW()-ROW(HTML[])+1&gt;ROWS(Prelude[]),IFERROR(INDEX(PayItems[HTML],ROW()-ROW(HTML[])+1-ROWS(Prelude[])),IF(ROW()-ROW(HTML[])=ROWS(Prelude[])+ROWS(PayItems[]),"&lt;/tbody&gt;&lt;/table&gt;","{End}")),INDEX(Prelude[],ROW()-ROW(HTML[])+1))</f>
        <v xml:space="preserve">  &lt;tr&gt;&lt;td&gt;25102-0600&lt;/td&gt;&lt;td&gt;Placed riprap, method A, class 6&lt;/td&gt;&lt;td&gt;t&lt;/td&gt;&lt;td&gt;PLACED RIPRAP, METHOD A, CLASS 6&lt;/td&gt;&lt;td&gt;TON&lt;/td&gt;&lt;td&gt;0&lt;/td&gt;&lt;td&gt;3&lt;/td&gt;&lt;td&gt;N&lt;/td&gt;&lt;td&gt; &lt;/td&gt;&lt;td&gt;&lt;/td&gt;&lt;/tr&gt;</v>
      </c>
      <c r="B382" s="166"/>
      <c r="C382" s="166"/>
    </row>
    <row r="383" spans="1:3" x14ac:dyDescent="0.3">
      <c r="A383" s="89" t="str">
        <f>IF(ROW()-ROW(HTML[])+1&gt;ROWS(Prelude[]),IFERROR(INDEX(PayItems[HTML],ROW()-ROW(HTML[])+1-ROWS(Prelude[])),IF(ROW()-ROW(HTML[])=ROWS(Prelude[])+ROWS(PayItems[]),"&lt;/tbody&gt;&lt;/table&gt;","{End}")),INDEX(Prelude[],ROW()-ROW(HTML[])+1))</f>
        <v xml:space="preserve">  &lt;tr&gt;&lt;td&gt;25102-0700&lt;/td&gt;&lt;td&gt;Placed riprap, method A, class 7&lt;/td&gt;&lt;td&gt;t&lt;/td&gt;&lt;td&gt;PLACED RIPRAP, METHOD A, CLASS 7&lt;/td&gt;&lt;td&gt;TON&lt;/td&gt;&lt;td&gt;0&lt;/td&gt;&lt;td&gt;3&lt;/td&gt;&lt;td&gt;N&lt;/td&gt;&lt;td&gt; &lt;/td&gt;&lt;td&gt;&lt;/td&gt;&lt;/tr&gt;</v>
      </c>
      <c r="B383" s="166"/>
      <c r="C383" s="166"/>
    </row>
    <row r="384" spans="1:3" x14ac:dyDescent="0.3">
      <c r="A384" s="89" t="str">
        <f>IF(ROW()-ROW(HTML[])+1&gt;ROWS(Prelude[]),IFERROR(INDEX(PayItems[HTML],ROW()-ROW(HTML[])+1-ROWS(Prelude[])),IF(ROW()-ROW(HTML[])=ROWS(Prelude[])+ROWS(PayItems[]),"&lt;/tbody&gt;&lt;/table&gt;","{End}")),INDEX(Prelude[],ROW()-ROW(HTML[])+1))</f>
        <v xml:space="preserve">  &lt;tr&gt;&lt;td&gt;25102-0800&lt;/td&gt;&lt;td&gt;Placed riprap, method A, class 8&lt;/td&gt;&lt;td&gt;t&lt;/td&gt;&lt;td&gt;PLACED RIPRAP, METHOD A, CLASS 8&lt;/td&gt;&lt;td&gt;TON&lt;/td&gt;&lt;td&gt;0&lt;/td&gt;&lt;td&gt;3&lt;/td&gt;&lt;td&gt;N&lt;/td&gt;&lt;td&gt; &lt;/td&gt;&lt;td&gt;&lt;/td&gt;&lt;/tr&gt;</v>
      </c>
      <c r="B384" s="166"/>
      <c r="C384" s="166"/>
    </row>
    <row r="385" spans="1:3" x14ac:dyDescent="0.3">
      <c r="A385" s="89" t="str">
        <f>IF(ROW()-ROW(HTML[])+1&gt;ROWS(Prelude[]),IFERROR(INDEX(PayItems[HTML],ROW()-ROW(HTML[])+1-ROWS(Prelude[])),IF(ROW()-ROW(HTML[])=ROWS(Prelude[])+ROWS(PayItems[]),"&lt;/tbody&gt;&lt;/table&gt;","{End}")),INDEX(Prelude[],ROW()-ROW(HTML[])+1))</f>
        <v xml:space="preserve">  &lt;tr&gt;&lt;td&gt;25102-0900&lt;/td&gt;&lt;td&gt;Placed riprap, method A, class 9&lt;/td&gt;&lt;td&gt;t&lt;/td&gt;&lt;td&gt;PLACED RIPRAP, METHOD A, CLASS 9&lt;/td&gt;&lt;td&gt;TON&lt;/td&gt;&lt;td&gt;0&lt;/td&gt;&lt;td&gt;3&lt;/td&gt;&lt;td&gt;N&lt;/td&gt;&lt;td&gt; &lt;/td&gt;&lt;td&gt;&lt;/td&gt;&lt;/tr&gt;</v>
      </c>
      <c r="B385" s="166"/>
      <c r="C385" s="166"/>
    </row>
    <row r="386" spans="1:3" x14ac:dyDescent="0.3">
      <c r="A386" s="89" t="str">
        <f>IF(ROW()-ROW(HTML[])+1&gt;ROWS(Prelude[]),IFERROR(INDEX(PayItems[HTML],ROW()-ROW(HTML[])+1-ROWS(Prelude[])),IF(ROW()-ROW(HTML[])=ROWS(Prelude[])+ROWS(PayItems[]),"&lt;/tbody&gt;&lt;/table&gt;","{End}")),INDEX(Prelude[],ROW()-ROW(HTML[])+1))</f>
        <v xml:space="preserve">  &lt;tr&gt;&lt;td&gt;25102-1000&lt;/td&gt;&lt;td&gt;Placed riprap, method A, class 10&lt;/td&gt;&lt;td&gt;t&lt;/td&gt;&lt;td&gt;PLACED RIPRAP, METHOD A, CLASS 10&lt;/td&gt;&lt;td&gt;TON&lt;/td&gt;&lt;td&gt;0&lt;/td&gt;&lt;td&gt;3&lt;/td&gt;&lt;td&gt;N&lt;/td&gt;&lt;td&gt; &lt;/td&gt;&lt;td&gt;&lt;/td&gt;&lt;/tr&gt;</v>
      </c>
      <c r="B386" s="166"/>
      <c r="C386" s="166"/>
    </row>
    <row r="387" spans="1:3" x14ac:dyDescent="0.3">
      <c r="A387" s="89" t="str">
        <f>IF(ROW()-ROW(HTML[])+1&gt;ROWS(Prelude[]),IFERROR(INDEX(PayItems[HTML],ROW()-ROW(HTML[])+1-ROWS(Prelude[])),IF(ROW()-ROW(HTML[])=ROWS(Prelude[])+ROWS(PayItems[]),"&lt;/tbody&gt;&lt;/table&gt;","{End}")),INDEX(Prelude[],ROW()-ROW(HTML[])+1))</f>
        <v xml:space="preserve">  &lt;tr&gt;&lt;td&gt;25102-2000&lt;/td&gt;&lt;td&gt;Placed riprap, method B&lt;/td&gt;&lt;td&gt;t&lt;/td&gt;&lt;td&gt;PLACED RIPRAP, METHOD B&lt;/td&gt;&lt;td&gt;TON&lt;/td&gt;&lt;td&gt;0&lt;/td&gt;&lt;td&gt;3&lt;/td&gt;&lt;td&gt;N&lt;/td&gt;&lt;td&gt; &lt;/td&gt;&lt;td&gt;&lt;/td&gt;&lt;/tr&gt;</v>
      </c>
      <c r="B387" s="166"/>
      <c r="C387" s="166"/>
    </row>
    <row r="388" spans="1:3" x14ac:dyDescent="0.3">
      <c r="A388" s="89" t="str">
        <f>IF(ROW()-ROW(HTML[])+1&gt;ROWS(Prelude[]),IFERROR(INDEX(PayItems[HTML],ROW()-ROW(HTML[])+1-ROWS(Prelude[])),IF(ROW()-ROW(HTML[])=ROWS(Prelude[])+ROWS(PayItems[]),"&lt;/tbody&gt;&lt;/table&gt;","{End}")),INDEX(Prelude[],ROW()-ROW(HTML[])+1))</f>
        <v xml:space="preserve">  &lt;tr&gt;&lt;td&gt;25102-2100&lt;/td&gt;&lt;td&gt;Placed riprap, method B, class 1&lt;/td&gt;&lt;td&gt;t&lt;/td&gt;&lt;td&gt;PLACED RIPRAP, METHOD B, CLASS 1&lt;/td&gt;&lt;td&gt;TON&lt;/td&gt;&lt;td&gt;0&lt;/td&gt;&lt;td&gt;3&lt;/td&gt;&lt;td&gt;N&lt;/td&gt;&lt;td&gt; &lt;/td&gt;&lt;td&gt;&lt;/td&gt;&lt;/tr&gt;</v>
      </c>
      <c r="B388" s="166"/>
      <c r="C388" s="166"/>
    </row>
    <row r="389" spans="1:3" x14ac:dyDescent="0.3">
      <c r="A389" s="89" t="str">
        <f>IF(ROW()-ROW(HTML[])+1&gt;ROWS(Prelude[]),IFERROR(INDEX(PayItems[HTML],ROW()-ROW(HTML[])+1-ROWS(Prelude[])),IF(ROW()-ROW(HTML[])=ROWS(Prelude[])+ROWS(PayItems[]),"&lt;/tbody&gt;&lt;/table&gt;","{End}")),INDEX(Prelude[],ROW()-ROW(HTML[])+1))</f>
        <v xml:space="preserve">  &lt;tr&gt;&lt;td&gt;25102-2200&lt;/td&gt;&lt;td&gt;Placed riprap, method B, class 2&lt;/td&gt;&lt;td&gt;t&lt;/td&gt;&lt;td&gt;PLACED RIPRAP, METHOD B, CLASS 2&lt;/td&gt;&lt;td&gt;TON&lt;/td&gt;&lt;td&gt;0&lt;/td&gt;&lt;td&gt;3&lt;/td&gt;&lt;td&gt;N&lt;/td&gt;&lt;td&gt; &lt;/td&gt;&lt;td&gt;&lt;/td&gt;&lt;/tr&gt;</v>
      </c>
      <c r="B389" s="166"/>
      <c r="C389" s="166"/>
    </row>
    <row r="390" spans="1:3" x14ac:dyDescent="0.3">
      <c r="A390" s="89" t="str">
        <f>IF(ROW()-ROW(HTML[])+1&gt;ROWS(Prelude[]),IFERROR(INDEX(PayItems[HTML],ROW()-ROW(HTML[])+1-ROWS(Prelude[])),IF(ROW()-ROW(HTML[])=ROWS(Prelude[])+ROWS(PayItems[]),"&lt;/tbody&gt;&lt;/table&gt;","{End}")),INDEX(Prelude[],ROW()-ROW(HTML[])+1))</f>
        <v xml:space="preserve">  &lt;tr&gt;&lt;td&gt;25102-2300&lt;/td&gt;&lt;td&gt;Placed riprap, method B, class 3&lt;/td&gt;&lt;td&gt;t&lt;/td&gt;&lt;td&gt;PLACED RIPRAP, METHOD B, CLASS 3&lt;/td&gt;&lt;td&gt;TON&lt;/td&gt;&lt;td&gt;0&lt;/td&gt;&lt;td&gt;3&lt;/td&gt;&lt;td&gt;N&lt;/td&gt;&lt;td&gt; &lt;/td&gt;&lt;td&gt;&lt;/td&gt;&lt;/tr&gt;</v>
      </c>
      <c r="B390" s="166"/>
      <c r="C390" s="166"/>
    </row>
    <row r="391" spans="1:3" x14ac:dyDescent="0.3">
      <c r="A391" s="89" t="str">
        <f>IF(ROW()-ROW(HTML[])+1&gt;ROWS(Prelude[]),IFERROR(INDEX(PayItems[HTML],ROW()-ROW(HTML[])+1-ROWS(Prelude[])),IF(ROW()-ROW(HTML[])=ROWS(Prelude[])+ROWS(PayItems[]),"&lt;/tbody&gt;&lt;/table&gt;","{End}")),INDEX(Prelude[],ROW()-ROW(HTML[])+1))</f>
        <v xml:space="preserve">  &lt;tr&gt;&lt;td&gt;25102-2400&lt;/td&gt;&lt;td&gt;Placed riprap, method B, class 4&lt;/td&gt;&lt;td&gt;t&lt;/td&gt;&lt;td&gt;PLACED RIPRAP, METHOD B, CLASS 4&lt;/td&gt;&lt;td&gt;TON&lt;/td&gt;&lt;td&gt;0&lt;/td&gt;&lt;td&gt;3&lt;/td&gt;&lt;td&gt;N&lt;/td&gt;&lt;td&gt; &lt;/td&gt;&lt;td&gt;&lt;/td&gt;&lt;/tr&gt;</v>
      </c>
      <c r="B391" s="166"/>
      <c r="C391" s="166"/>
    </row>
    <row r="392" spans="1:3" x14ac:dyDescent="0.3">
      <c r="A392" s="89" t="str">
        <f>IF(ROW()-ROW(HTML[])+1&gt;ROWS(Prelude[]),IFERROR(INDEX(PayItems[HTML],ROW()-ROW(HTML[])+1-ROWS(Prelude[])),IF(ROW()-ROW(HTML[])=ROWS(Prelude[])+ROWS(PayItems[]),"&lt;/tbody&gt;&lt;/table&gt;","{End}")),INDEX(Prelude[],ROW()-ROW(HTML[])+1))</f>
        <v xml:space="preserve">  &lt;tr&gt;&lt;td&gt;25102-2500&lt;/td&gt;&lt;td&gt;Placed riprap, method B, class 5&lt;/td&gt;&lt;td&gt;t&lt;/td&gt;&lt;td&gt;PLACED RIPRAP, METHOD B, CLASS 5&lt;/td&gt;&lt;td&gt;TON&lt;/td&gt;&lt;td&gt;0&lt;/td&gt;&lt;td&gt;3&lt;/td&gt;&lt;td&gt;N&lt;/td&gt;&lt;td&gt; &lt;/td&gt;&lt;td&gt;&lt;/td&gt;&lt;/tr&gt;</v>
      </c>
      <c r="B392" s="166"/>
      <c r="C392" s="166"/>
    </row>
    <row r="393" spans="1:3" x14ac:dyDescent="0.3">
      <c r="A393" s="89" t="str">
        <f>IF(ROW()-ROW(HTML[])+1&gt;ROWS(Prelude[]),IFERROR(INDEX(PayItems[HTML],ROW()-ROW(HTML[])+1-ROWS(Prelude[])),IF(ROW()-ROW(HTML[])=ROWS(Prelude[])+ROWS(PayItems[]),"&lt;/tbody&gt;&lt;/table&gt;","{End}")),INDEX(Prelude[],ROW()-ROW(HTML[])+1))</f>
        <v xml:space="preserve">  &lt;tr&gt;&lt;td&gt;25102-2600&lt;/td&gt;&lt;td&gt;Placed riprap, method B, class 6&lt;/td&gt;&lt;td&gt;t&lt;/td&gt;&lt;td&gt;PLACED RIPRAP, METHOD B, CLASS 6&lt;/td&gt;&lt;td&gt;TON&lt;/td&gt;&lt;td&gt;0&lt;/td&gt;&lt;td&gt;3&lt;/td&gt;&lt;td&gt;N&lt;/td&gt;&lt;td&gt; &lt;/td&gt;&lt;td&gt;&lt;/td&gt;&lt;/tr&gt;</v>
      </c>
      <c r="B393" s="166"/>
      <c r="C393" s="166"/>
    </row>
    <row r="394" spans="1:3" x14ac:dyDescent="0.3">
      <c r="A394" s="89" t="str">
        <f>IF(ROW()-ROW(HTML[])+1&gt;ROWS(Prelude[]),IFERROR(INDEX(PayItems[HTML],ROW()-ROW(HTML[])+1-ROWS(Prelude[])),IF(ROW()-ROW(HTML[])=ROWS(Prelude[])+ROWS(PayItems[]),"&lt;/tbody&gt;&lt;/table&gt;","{End}")),INDEX(Prelude[],ROW()-ROW(HTML[])+1))</f>
        <v xml:space="preserve">  &lt;tr&gt;&lt;td&gt;25102-2700&lt;/td&gt;&lt;td&gt;Placed riprap, method B, class 7&lt;/td&gt;&lt;td&gt;t&lt;/td&gt;&lt;td&gt;PLACED RIPRAP, METHOD B, CLASS 7&lt;/td&gt;&lt;td&gt;TON&lt;/td&gt;&lt;td&gt;0&lt;/td&gt;&lt;td&gt;3&lt;/td&gt;&lt;td&gt;N&lt;/td&gt;&lt;td&gt; &lt;/td&gt;&lt;td&gt;&lt;/td&gt;&lt;/tr&gt;</v>
      </c>
      <c r="B394" s="166"/>
      <c r="C394" s="166"/>
    </row>
    <row r="395" spans="1:3" x14ac:dyDescent="0.3">
      <c r="A395" s="89" t="str">
        <f>IF(ROW()-ROW(HTML[])+1&gt;ROWS(Prelude[]),IFERROR(INDEX(PayItems[HTML],ROW()-ROW(HTML[])+1-ROWS(Prelude[])),IF(ROW()-ROW(HTML[])=ROWS(Prelude[])+ROWS(PayItems[]),"&lt;/tbody&gt;&lt;/table&gt;","{End}")),INDEX(Prelude[],ROW()-ROW(HTML[])+1))</f>
        <v xml:space="preserve">  &lt;tr&gt;&lt;td&gt;25102-2800&lt;/td&gt;&lt;td&gt;Placed riprap, method B, class 8&lt;/td&gt;&lt;td&gt;t&lt;/td&gt;&lt;td&gt;PLACED RIPRAP, METHOD B, CLASS 8&lt;/td&gt;&lt;td&gt;TON&lt;/td&gt;&lt;td&gt;0&lt;/td&gt;&lt;td&gt;3&lt;/td&gt;&lt;td&gt;N&lt;/td&gt;&lt;td&gt; &lt;/td&gt;&lt;td&gt;&lt;/td&gt;&lt;/tr&gt;</v>
      </c>
      <c r="B395" s="166"/>
      <c r="C395" s="166"/>
    </row>
    <row r="396" spans="1:3" x14ac:dyDescent="0.3">
      <c r="A396" s="89" t="str">
        <f>IF(ROW()-ROW(HTML[])+1&gt;ROWS(Prelude[]),IFERROR(INDEX(PayItems[HTML],ROW()-ROW(HTML[])+1-ROWS(Prelude[])),IF(ROW()-ROW(HTML[])=ROWS(Prelude[])+ROWS(PayItems[]),"&lt;/tbody&gt;&lt;/table&gt;","{End}")),INDEX(Prelude[],ROW()-ROW(HTML[])+1))</f>
        <v xml:space="preserve">  &lt;tr&gt;&lt;td&gt;25102-2900&lt;/td&gt;&lt;td&gt;Placed riprap, method B, class 9&lt;/td&gt;&lt;td&gt;t&lt;/td&gt;&lt;td&gt;PLACED RIPRAP, METHOD B, CLASS 9&lt;/td&gt;&lt;td&gt;TON&lt;/td&gt;&lt;td&gt;0&lt;/td&gt;&lt;td&gt;3&lt;/td&gt;&lt;td&gt;N&lt;/td&gt;&lt;td&gt; &lt;/td&gt;&lt;td&gt;&lt;/td&gt;&lt;/tr&gt;</v>
      </c>
      <c r="B396" s="166"/>
      <c r="C396" s="166"/>
    </row>
    <row r="397" spans="1:3" x14ac:dyDescent="0.3">
      <c r="A397" s="89" t="str">
        <f>IF(ROW()-ROW(HTML[])+1&gt;ROWS(Prelude[]),IFERROR(INDEX(PayItems[HTML],ROW()-ROW(HTML[])+1-ROWS(Prelude[])),IF(ROW()-ROW(HTML[])=ROWS(Prelude[])+ROWS(PayItems[]),"&lt;/tbody&gt;&lt;/table&gt;","{End}")),INDEX(Prelude[],ROW()-ROW(HTML[])+1))</f>
        <v xml:space="preserve">  &lt;tr&gt;&lt;td&gt;25102-3000&lt;/td&gt;&lt;td&gt;Placed riprap, method B, class 10&lt;/td&gt;&lt;td&gt;t&lt;/td&gt;&lt;td&gt;PLACED RIPRAP, METHOD B, CLASS 10&lt;/td&gt;&lt;td&gt;TON&lt;/td&gt;&lt;td&gt;0&lt;/td&gt;&lt;td&gt;3&lt;/td&gt;&lt;td&gt;N&lt;/td&gt;&lt;td&gt; &lt;/td&gt;&lt;td&gt;&lt;/td&gt;&lt;/tr&gt;</v>
      </c>
      <c r="B397" s="166"/>
      <c r="C397" s="166"/>
    </row>
    <row r="398" spans="1:3" x14ac:dyDescent="0.3">
      <c r="A398" s="89" t="str">
        <f>IF(ROW()-ROW(HTML[])+1&gt;ROWS(Prelude[]),IFERROR(INDEX(PayItems[HTML],ROW()-ROW(HTML[])+1-ROWS(Prelude[])),IF(ROW()-ROW(HTML[])=ROWS(Prelude[])+ROWS(PayItems[]),"&lt;/tbody&gt;&lt;/table&gt;","{End}")),INDEX(Prelude[],ROW()-ROW(HTML[])+1))</f>
        <v xml:space="preserve">  &lt;tr&gt;&lt;td&gt;25105-0000&lt;/td&gt;&lt;td&gt;Keyed riprap, method A&lt;/td&gt;&lt;td&gt;m3&lt;/td&gt;&lt;td&gt;KEYED RIPRAP, METHOD A&lt;/td&gt;&lt;td&gt;CUYD&lt;/td&gt;&lt;td&gt;0&lt;/td&gt;&lt;td&gt;3&lt;/td&gt;&lt;td&gt;N&lt;/td&gt;&lt;td&gt; &lt;/td&gt;&lt;td&gt;&lt;/td&gt;&lt;/tr&gt;</v>
      </c>
      <c r="B398" s="166"/>
      <c r="C398" s="166"/>
    </row>
    <row r="399" spans="1:3" x14ac:dyDescent="0.3">
      <c r="A399" s="89" t="str">
        <f>IF(ROW()-ROW(HTML[])+1&gt;ROWS(Prelude[]),IFERROR(INDEX(PayItems[HTML],ROW()-ROW(HTML[])+1-ROWS(Prelude[])),IF(ROW()-ROW(HTML[])=ROWS(Prelude[])+ROWS(PayItems[]),"&lt;/tbody&gt;&lt;/table&gt;","{End}")),INDEX(Prelude[],ROW()-ROW(HTML[])+1))</f>
        <v xml:space="preserve">  &lt;tr&gt;&lt;td&gt;25105-0100&lt;/td&gt;&lt;td&gt;Keyed riprap, method A, class 1&lt;/td&gt;&lt;td&gt;m3&lt;/td&gt;&lt;td&gt;KEYED RIPRAP, METHOD A, CLASS 1&lt;/td&gt;&lt;td&gt;CUYD&lt;/td&gt;&lt;td&gt;0&lt;/td&gt;&lt;td&gt;3&lt;/td&gt;&lt;td&gt;N&lt;/td&gt;&lt;td&gt; &lt;/td&gt;&lt;td&gt;&lt;/td&gt;&lt;/tr&gt;</v>
      </c>
      <c r="B399" s="166"/>
      <c r="C399" s="166"/>
    </row>
    <row r="400" spans="1:3" x14ac:dyDescent="0.3">
      <c r="A400" s="89" t="str">
        <f>IF(ROW()-ROW(HTML[])+1&gt;ROWS(Prelude[]),IFERROR(INDEX(PayItems[HTML],ROW()-ROW(HTML[])+1-ROWS(Prelude[])),IF(ROW()-ROW(HTML[])=ROWS(Prelude[])+ROWS(PayItems[]),"&lt;/tbody&gt;&lt;/table&gt;","{End}")),INDEX(Prelude[],ROW()-ROW(HTML[])+1))</f>
        <v xml:space="preserve">  &lt;tr&gt;&lt;td&gt;25105-0200&lt;/td&gt;&lt;td&gt;Keyed riprap, method A, class 2&lt;/td&gt;&lt;td&gt;m3&lt;/td&gt;&lt;td&gt;KEYED RIPRAP, METHOD A, CLASS 2&lt;/td&gt;&lt;td&gt;CUYD&lt;/td&gt;&lt;td&gt;0&lt;/td&gt;&lt;td&gt;3&lt;/td&gt;&lt;td&gt;N&lt;/td&gt;&lt;td&gt; &lt;/td&gt;&lt;td&gt;&lt;/td&gt;&lt;/tr&gt;</v>
      </c>
      <c r="B400" s="166"/>
      <c r="C400" s="166"/>
    </row>
    <row r="401" spans="1:3" x14ac:dyDescent="0.3">
      <c r="A401" s="89" t="str">
        <f>IF(ROW()-ROW(HTML[])+1&gt;ROWS(Prelude[]),IFERROR(INDEX(PayItems[HTML],ROW()-ROW(HTML[])+1-ROWS(Prelude[])),IF(ROW()-ROW(HTML[])=ROWS(Prelude[])+ROWS(PayItems[]),"&lt;/tbody&gt;&lt;/table&gt;","{End}")),INDEX(Prelude[],ROW()-ROW(HTML[])+1))</f>
        <v xml:space="preserve">  &lt;tr&gt;&lt;td&gt;25105-0300&lt;/td&gt;&lt;td&gt;Keyed riprap, method A, class 3&lt;/td&gt;&lt;td&gt;m3&lt;/td&gt;&lt;td&gt;KEYED RIPRAP, METHOD A, CLASS 3&lt;/td&gt;&lt;td&gt;CUYD&lt;/td&gt;&lt;td&gt;0&lt;/td&gt;&lt;td&gt;3&lt;/td&gt;&lt;td&gt;N&lt;/td&gt;&lt;td&gt; &lt;/td&gt;&lt;td&gt;&lt;/td&gt;&lt;/tr&gt;</v>
      </c>
      <c r="B401" s="166"/>
      <c r="C401" s="166"/>
    </row>
    <row r="402" spans="1:3" x14ac:dyDescent="0.3">
      <c r="A402" s="89" t="str">
        <f>IF(ROW()-ROW(HTML[])+1&gt;ROWS(Prelude[]),IFERROR(INDEX(PayItems[HTML],ROW()-ROW(HTML[])+1-ROWS(Prelude[])),IF(ROW()-ROW(HTML[])=ROWS(Prelude[])+ROWS(PayItems[]),"&lt;/tbody&gt;&lt;/table&gt;","{End}")),INDEX(Prelude[],ROW()-ROW(HTML[])+1))</f>
        <v xml:space="preserve">  &lt;tr&gt;&lt;td&gt;25105-0400&lt;/td&gt;&lt;td&gt;Keyed riprap, method A, class 4&lt;/td&gt;&lt;td&gt;m3&lt;/td&gt;&lt;td&gt;KEYED RIPRAP, METHOD A, CLASS 4&lt;/td&gt;&lt;td&gt;CUYD&lt;/td&gt;&lt;td&gt;0&lt;/td&gt;&lt;td&gt;3&lt;/td&gt;&lt;td&gt;N&lt;/td&gt;&lt;td&gt; &lt;/td&gt;&lt;td&gt;&lt;/td&gt;&lt;/tr&gt;</v>
      </c>
      <c r="B402" s="166"/>
      <c r="C402" s="166"/>
    </row>
    <row r="403" spans="1:3" x14ac:dyDescent="0.3">
      <c r="A403" s="89" t="str">
        <f>IF(ROW()-ROW(HTML[])+1&gt;ROWS(Prelude[]),IFERROR(INDEX(PayItems[HTML],ROW()-ROW(HTML[])+1-ROWS(Prelude[])),IF(ROW()-ROW(HTML[])=ROWS(Prelude[])+ROWS(PayItems[]),"&lt;/tbody&gt;&lt;/table&gt;","{End}")),INDEX(Prelude[],ROW()-ROW(HTML[])+1))</f>
        <v xml:space="preserve">  &lt;tr&gt;&lt;td&gt;25105-0500&lt;/td&gt;&lt;td&gt;Keyed riprap, method A, class 5&lt;/td&gt;&lt;td&gt;m3&lt;/td&gt;&lt;td&gt;KEYED RIPRAP, METHOD A, CLASS 5&lt;/td&gt;&lt;td&gt;CUYD&lt;/td&gt;&lt;td&gt;0&lt;/td&gt;&lt;td&gt;3&lt;/td&gt;&lt;td&gt;N&lt;/td&gt;&lt;td&gt; &lt;/td&gt;&lt;td&gt;&lt;/td&gt;&lt;/tr&gt;</v>
      </c>
      <c r="B403" s="166"/>
      <c r="C403" s="166"/>
    </row>
    <row r="404" spans="1:3" x14ac:dyDescent="0.3">
      <c r="A404" s="89" t="str">
        <f>IF(ROW()-ROW(HTML[])+1&gt;ROWS(Prelude[]),IFERROR(INDEX(PayItems[HTML],ROW()-ROW(HTML[])+1-ROWS(Prelude[])),IF(ROW()-ROW(HTML[])=ROWS(Prelude[])+ROWS(PayItems[]),"&lt;/tbody&gt;&lt;/table&gt;","{End}")),INDEX(Prelude[],ROW()-ROW(HTML[])+1))</f>
        <v xml:space="preserve">  &lt;tr&gt;&lt;td&gt;25105-0600&lt;/td&gt;&lt;td&gt;Keyed riprap, method A, class 6&lt;/td&gt;&lt;td&gt;m3&lt;/td&gt;&lt;td&gt;KEYED RIPRAP, METHOD A, CLASS 6&lt;/td&gt;&lt;td&gt;CUYD&lt;/td&gt;&lt;td&gt;0&lt;/td&gt;&lt;td&gt;3&lt;/td&gt;&lt;td&gt;N&lt;/td&gt;&lt;td&gt; &lt;/td&gt;&lt;td&gt;&lt;/td&gt;&lt;/tr&gt;</v>
      </c>
      <c r="B404" s="166"/>
      <c r="C404" s="166"/>
    </row>
    <row r="405" spans="1:3" x14ac:dyDescent="0.3">
      <c r="A405" s="89" t="str">
        <f>IF(ROW()-ROW(HTML[])+1&gt;ROWS(Prelude[]),IFERROR(INDEX(PayItems[HTML],ROW()-ROW(HTML[])+1-ROWS(Prelude[])),IF(ROW()-ROW(HTML[])=ROWS(Prelude[])+ROWS(PayItems[]),"&lt;/tbody&gt;&lt;/table&gt;","{End}")),INDEX(Prelude[],ROW()-ROW(HTML[])+1))</f>
        <v xml:space="preserve">  &lt;tr&gt;&lt;td&gt;25105-0700&lt;/td&gt;&lt;td&gt;Keyed riprap, method A, class 7&lt;/td&gt;&lt;td&gt;m3&lt;/td&gt;&lt;td&gt;KEYED RIPRAP, METHOD A, CLASS 7&lt;/td&gt;&lt;td&gt;CUYD&lt;/td&gt;&lt;td&gt;0&lt;/td&gt;&lt;td&gt;3&lt;/td&gt;&lt;td&gt;N&lt;/td&gt;&lt;td&gt; &lt;/td&gt;&lt;td&gt;&lt;/td&gt;&lt;/tr&gt;</v>
      </c>
      <c r="B405" s="166"/>
      <c r="C405" s="166"/>
    </row>
    <row r="406" spans="1:3" x14ac:dyDescent="0.3">
      <c r="A406" s="89" t="str">
        <f>IF(ROW()-ROW(HTML[])+1&gt;ROWS(Prelude[]),IFERROR(INDEX(PayItems[HTML],ROW()-ROW(HTML[])+1-ROWS(Prelude[])),IF(ROW()-ROW(HTML[])=ROWS(Prelude[])+ROWS(PayItems[]),"&lt;/tbody&gt;&lt;/table&gt;","{End}")),INDEX(Prelude[],ROW()-ROW(HTML[])+1))</f>
        <v xml:space="preserve">  &lt;tr&gt;&lt;td&gt;25105-0800&lt;/td&gt;&lt;td&gt;Keyed riprap, method A, class 8&lt;/td&gt;&lt;td&gt;m3&lt;/td&gt;&lt;td&gt;KEYED RIPRAP, METHOD A, CLASS 8&lt;/td&gt;&lt;td&gt;CUYD&lt;/td&gt;&lt;td&gt;0&lt;/td&gt;&lt;td&gt;3&lt;/td&gt;&lt;td&gt;N&lt;/td&gt;&lt;td&gt; &lt;/td&gt;&lt;td&gt;&lt;/td&gt;&lt;/tr&gt;</v>
      </c>
      <c r="B406" s="166"/>
      <c r="C406" s="166"/>
    </row>
    <row r="407" spans="1:3" x14ac:dyDescent="0.3">
      <c r="A407" s="89" t="str">
        <f>IF(ROW()-ROW(HTML[])+1&gt;ROWS(Prelude[]),IFERROR(INDEX(PayItems[HTML],ROW()-ROW(HTML[])+1-ROWS(Prelude[])),IF(ROW()-ROW(HTML[])=ROWS(Prelude[])+ROWS(PayItems[]),"&lt;/tbody&gt;&lt;/table&gt;","{End}")),INDEX(Prelude[],ROW()-ROW(HTML[])+1))</f>
        <v xml:space="preserve">  &lt;tr&gt;&lt;td&gt;25105-0900&lt;/td&gt;&lt;td&gt;Keyed riprap, method A, class 9&lt;/td&gt;&lt;td&gt;m3&lt;/td&gt;&lt;td&gt;KEYED RIPRAP, METHOD A, CLASS 9&lt;/td&gt;&lt;td&gt;CUYD&lt;/td&gt;&lt;td&gt;0&lt;/td&gt;&lt;td&gt;3&lt;/td&gt;&lt;td&gt;N&lt;/td&gt;&lt;td&gt; &lt;/td&gt;&lt;td&gt;&lt;/td&gt;&lt;/tr&gt;</v>
      </c>
      <c r="B407" s="166"/>
      <c r="C407" s="166"/>
    </row>
    <row r="408" spans="1:3" x14ac:dyDescent="0.3">
      <c r="A408" s="89" t="str">
        <f>IF(ROW()-ROW(HTML[])+1&gt;ROWS(Prelude[]),IFERROR(INDEX(PayItems[HTML],ROW()-ROW(HTML[])+1-ROWS(Prelude[])),IF(ROW()-ROW(HTML[])=ROWS(Prelude[])+ROWS(PayItems[]),"&lt;/tbody&gt;&lt;/table&gt;","{End}")),INDEX(Prelude[],ROW()-ROW(HTML[])+1))</f>
        <v xml:space="preserve">  &lt;tr&gt;&lt;td&gt;25105-1000&lt;/td&gt;&lt;td&gt;Keyed riprap, method A, class 10&lt;/td&gt;&lt;td&gt;m3&lt;/td&gt;&lt;td&gt;KEYED RIPRAP, METHOD A, CLASS 10&lt;/td&gt;&lt;td&gt;CUYD&lt;/td&gt;&lt;td&gt;0&lt;/td&gt;&lt;td&gt;3&lt;/td&gt;&lt;td&gt;N&lt;/td&gt;&lt;td&gt; &lt;/td&gt;&lt;td&gt;&lt;/td&gt;&lt;/tr&gt;</v>
      </c>
      <c r="B408" s="166"/>
      <c r="C408" s="166"/>
    </row>
    <row r="409" spans="1:3" x14ac:dyDescent="0.3">
      <c r="A409" s="89" t="str">
        <f>IF(ROW()-ROW(HTML[])+1&gt;ROWS(Prelude[]),IFERROR(INDEX(PayItems[HTML],ROW()-ROW(HTML[])+1-ROWS(Prelude[])),IF(ROW()-ROW(HTML[])=ROWS(Prelude[])+ROWS(PayItems[]),"&lt;/tbody&gt;&lt;/table&gt;","{End}")),INDEX(Prelude[],ROW()-ROW(HTML[])+1))</f>
        <v xml:space="preserve">  &lt;tr&gt;&lt;td&gt;25105-2000&lt;/td&gt;&lt;td&gt;Keyed riprap, method B&lt;/td&gt;&lt;td&gt;m3&lt;/td&gt;&lt;td&gt;KEYED RIPRAP, METHOD B&lt;/td&gt;&lt;td&gt;CUYD&lt;/td&gt;&lt;td&gt;0&lt;/td&gt;&lt;td&gt;3&lt;/td&gt;&lt;td&gt;N&lt;/td&gt;&lt;td&gt; &lt;/td&gt;&lt;td&gt;&lt;/td&gt;&lt;/tr&gt;</v>
      </c>
      <c r="B409" s="166"/>
      <c r="C409" s="166"/>
    </row>
    <row r="410" spans="1:3" x14ac:dyDescent="0.3">
      <c r="A410" s="89" t="str">
        <f>IF(ROW()-ROW(HTML[])+1&gt;ROWS(Prelude[]),IFERROR(INDEX(PayItems[HTML],ROW()-ROW(HTML[])+1-ROWS(Prelude[])),IF(ROW()-ROW(HTML[])=ROWS(Prelude[])+ROWS(PayItems[]),"&lt;/tbody&gt;&lt;/table&gt;","{End}")),INDEX(Prelude[],ROW()-ROW(HTML[])+1))</f>
        <v xml:space="preserve">  &lt;tr&gt;&lt;td&gt;25105-2100&lt;/td&gt;&lt;td&gt;Keyed riprap, method B, class 1&lt;/td&gt;&lt;td&gt;m3&lt;/td&gt;&lt;td&gt;KEYED RIPRAP, METHOD B, CLASS 1&lt;/td&gt;&lt;td&gt;CUYD&lt;/td&gt;&lt;td&gt;0&lt;/td&gt;&lt;td&gt;3&lt;/td&gt;&lt;td&gt;N&lt;/td&gt;&lt;td&gt; &lt;/td&gt;&lt;td&gt;&lt;/td&gt;&lt;/tr&gt;</v>
      </c>
      <c r="B410" s="166"/>
      <c r="C410" s="166"/>
    </row>
    <row r="411" spans="1:3" x14ac:dyDescent="0.3">
      <c r="A411" s="89" t="str">
        <f>IF(ROW()-ROW(HTML[])+1&gt;ROWS(Prelude[]),IFERROR(INDEX(PayItems[HTML],ROW()-ROW(HTML[])+1-ROWS(Prelude[])),IF(ROW()-ROW(HTML[])=ROWS(Prelude[])+ROWS(PayItems[]),"&lt;/tbody&gt;&lt;/table&gt;","{End}")),INDEX(Prelude[],ROW()-ROW(HTML[])+1))</f>
        <v xml:space="preserve">  &lt;tr&gt;&lt;td&gt;25105-2200&lt;/td&gt;&lt;td&gt;Keyed riprap, method B, class 2&lt;/td&gt;&lt;td&gt;m3&lt;/td&gt;&lt;td&gt;KEYED RIPRAP, METHOD B, CLASS 2&lt;/td&gt;&lt;td&gt;CUYD&lt;/td&gt;&lt;td&gt;0&lt;/td&gt;&lt;td&gt;3&lt;/td&gt;&lt;td&gt;N&lt;/td&gt;&lt;td&gt; &lt;/td&gt;&lt;td&gt;&lt;/td&gt;&lt;/tr&gt;</v>
      </c>
      <c r="B411" s="166"/>
      <c r="C411" s="166"/>
    </row>
    <row r="412" spans="1:3" x14ac:dyDescent="0.3">
      <c r="A412" s="89" t="str">
        <f>IF(ROW()-ROW(HTML[])+1&gt;ROWS(Prelude[]),IFERROR(INDEX(PayItems[HTML],ROW()-ROW(HTML[])+1-ROWS(Prelude[])),IF(ROW()-ROW(HTML[])=ROWS(Prelude[])+ROWS(PayItems[]),"&lt;/tbody&gt;&lt;/table&gt;","{End}")),INDEX(Prelude[],ROW()-ROW(HTML[])+1))</f>
        <v xml:space="preserve">  &lt;tr&gt;&lt;td&gt;25105-2300&lt;/td&gt;&lt;td&gt;Keyed riprap, method B, class 3&lt;/td&gt;&lt;td&gt;m3&lt;/td&gt;&lt;td&gt;KEYED RIPRAP, METHOD B, CLASS 3&lt;/td&gt;&lt;td&gt;CUYD&lt;/td&gt;&lt;td&gt;0&lt;/td&gt;&lt;td&gt;3&lt;/td&gt;&lt;td&gt;N&lt;/td&gt;&lt;td&gt; &lt;/td&gt;&lt;td&gt;&lt;/td&gt;&lt;/tr&gt;</v>
      </c>
      <c r="B412" s="166"/>
      <c r="C412" s="166"/>
    </row>
    <row r="413" spans="1:3" x14ac:dyDescent="0.3">
      <c r="A413" s="89" t="str">
        <f>IF(ROW()-ROW(HTML[])+1&gt;ROWS(Prelude[]),IFERROR(INDEX(PayItems[HTML],ROW()-ROW(HTML[])+1-ROWS(Prelude[])),IF(ROW()-ROW(HTML[])=ROWS(Prelude[])+ROWS(PayItems[]),"&lt;/tbody&gt;&lt;/table&gt;","{End}")),INDEX(Prelude[],ROW()-ROW(HTML[])+1))</f>
        <v xml:space="preserve">  &lt;tr&gt;&lt;td&gt;25105-2400&lt;/td&gt;&lt;td&gt;Keyed riprap, method B, class 4&lt;/td&gt;&lt;td&gt;m3&lt;/td&gt;&lt;td&gt;KEYED RIPRAP, METHOD B, CLASS 4&lt;/td&gt;&lt;td&gt;CUYD&lt;/td&gt;&lt;td&gt;0&lt;/td&gt;&lt;td&gt;3&lt;/td&gt;&lt;td&gt;N&lt;/td&gt;&lt;td&gt; &lt;/td&gt;&lt;td&gt;&lt;/td&gt;&lt;/tr&gt;</v>
      </c>
      <c r="B413" s="166"/>
      <c r="C413" s="166"/>
    </row>
    <row r="414" spans="1:3" x14ac:dyDescent="0.3">
      <c r="A414" s="89" t="str">
        <f>IF(ROW()-ROW(HTML[])+1&gt;ROWS(Prelude[]),IFERROR(INDEX(PayItems[HTML],ROW()-ROW(HTML[])+1-ROWS(Prelude[])),IF(ROW()-ROW(HTML[])=ROWS(Prelude[])+ROWS(PayItems[]),"&lt;/tbody&gt;&lt;/table&gt;","{End}")),INDEX(Prelude[],ROW()-ROW(HTML[])+1))</f>
        <v xml:space="preserve">  &lt;tr&gt;&lt;td&gt;25105-2500&lt;/td&gt;&lt;td&gt;Keyed riprap, method B, class 5&lt;/td&gt;&lt;td&gt;m3&lt;/td&gt;&lt;td&gt;KEYED RIPRAP, METHOD B, CLASS 5&lt;/td&gt;&lt;td&gt;CUYD&lt;/td&gt;&lt;td&gt;0&lt;/td&gt;&lt;td&gt;3&lt;/td&gt;&lt;td&gt;N&lt;/td&gt;&lt;td&gt; &lt;/td&gt;&lt;td&gt;&lt;/td&gt;&lt;/tr&gt;</v>
      </c>
      <c r="B414" s="166"/>
      <c r="C414" s="166"/>
    </row>
    <row r="415" spans="1:3" x14ac:dyDescent="0.3">
      <c r="A415" s="89" t="str">
        <f>IF(ROW()-ROW(HTML[])+1&gt;ROWS(Prelude[]),IFERROR(INDEX(PayItems[HTML],ROW()-ROW(HTML[])+1-ROWS(Prelude[])),IF(ROW()-ROW(HTML[])=ROWS(Prelude[])+ROWS(PayItems[]),"&lt;/tbody&gt;&lt;/table&gt;","{End}")),INDEX(Prelude[],ROW()-ROW(HTML[])+1))</f>
        <v xml:space="preserve">  &lt;tr&gt;&lt;td&gt;25105-2600&lt;/td&gt;&lt;td&gt;Keyed riprap, method B, class 6&lt;/td&gt;&lt;td&gt;m3&lt;/td&gt;&lt;td&gt;KEYED RIPRAP, METHOD B, CLASS 6&lt;/td&gt;&lt;td&gt;CUYD&lt;/td&gt;&lt;td&gt;0&lt;/td&gt;&lt;td&gt;3&lt;/td&gt;&lt;td&gt;N&lt;/td&gt;&lt;td&gt; &lt;/td&gt;&lt;td&gt;&lt;/td&gt;&lt;/tr&gt;</v>
      </c>
      <c r="B415" s="166"/>
      <c r="C415" s="166"/>
    </row>
    <row r="416" spans="1:3" x14ac:dyDescent="0.3">
      <c r="A416" s="89" t="str">
        <f>IF(ROW()-ROW(HTML[])+1&gt;ROWS(Prelude[]),IFERROR(INDEX(PayItems[HTML],ROW()-ROW(HTML[])+1-ROWS(Prelude[])),IF(ROW()-ROW(HTML[])=ROWS(Prelude[])+ROWS(PayItems[]),"&lt;/tbody&gt;&lt;/table&gt;","{End}")),INDEX(Prelude[],ROW()-ROW(HTML[])+1))</f>
        <v xml:space="preserve">  &lt;tr&gt;&lt;td&gt;25105-2700&lt;/td&gt;&lt;td&gt;Keyed riprap, method B, class 7&lt;/td&gt;&lt;td&gt;m3&lt;/td&gt;&lt;td&gt;KEYED RIPRAP, METHOD B, CLASS 7&lt;/td&gt;&lt;td&gt;CUYD&lt;/td&gt;&lt;td&gt;0&lt;/td&gt;&lt;td&gt;3&lt;/td&gt;&lt;td&gt;N&lt;/td&gt;&lt;td&gt; &lt;/td&gt;&lt;td&gt;&lt;/td&gt;&lt;/tr&gt;</v>
      </c>
      <c r="B416" s="166"/>
      <c r="C416" s="166"/>
    </row>
    <row r="417" spans="1:3" x14ac:dyDescent="0.3">
      <c r="A417" s="89" t="str">
        <f>IF(ROW()-ROW(HTML[])+1&gt;ROWS(Prelude[]),IFERROR(INDEX(PayItems[HTML],ROW()-ROW(HTML[])+1-ROWS(Prelude[])),IF(ROW()-ROW(HTML[])=ROWS(Prelude[])+ROWS(PayItems[]),"&lt;/tbody&gt;&lt;/table&gt;","{End}")),INDEX(Prelude[],ROW()-ROW(HTML[])+1))</f>
        <v xml:space="preserve">  &lt;tr&gt;&lt;td&gt;25105-2800&lt;/td&gt;&lt;td&gt;Keyed riprap, method B, class 8&lt;/td&gt;&lt;td&gt;m3&lt;/td&gt;&lt;td&gt;KEYED RIPRAP, METHOD B, CLASS 8&lt;/td&gt;&lt;td&gt;CUYD&lt;/td&gt;&lt;td&gt;0&lt;/td&gt;&lt;td&gt;3&lt;/td&gt;&lt;td&gt;N&lt;/td&gt;&lt;td&gt; &lt;/td&gt;&lt;td&gt;&lt;/td&gt;&lt;/tr&gt;</v>
      </c>
      <c r="B417" s="166"/>
      <c r="C417" s="166"/>
    </row>
    <row r="418" spans="1:3" x14ac:dyDescent="0.3">
      <c r="A418" s="89" t="str">
        <f>IF(ROW()-ROW(HTML[])+1&gt;ROWS(Prelude[]),IFERROR(INDEX(PayItems[HTML],ROW()-ROW(HTML[])+1-ROWS(Prelude[])),IF(ROW()-ROW(HTML[])=ROWS(Prelude[])+ROWS(PayItems[]),"&lt;/tbody&gt;&lt;/table&gt;","{End}")),INDEX(Prelude[],ROW()-ROW(HTML[])+1))</f>
        <v xml:space="preserve">  &lt;tr&gt;&lt;td&gt;25105-2900&lt;/td&gt;&lt;td&gt;Keyed riprap, method B, class 9&lt;/td&gt;&lt;td&gt;m3&lt;/td&gt;&lt;td&gt;KEYED RIPRAP, METHOD B, CLASS 9&lt;/td&gt;&lt;td&gt;CUYD&lt;/td&gt;&lt;td&gt;0&lt;/td&gt;&lt;td&gt;3&lt;/td&gt;&lt;td&gt;N&lt;/td&gt;&lt;td&gt; &lt;/td&gt;&lt;td&gt;&lt;/td&gt;&lt;/tr&gt;</v>
      </c>
      <c r="B418" s="166"/>
      <c r="C418" s="166"/>
    </row>
    <row r="419" spans="1:3" x14ac:dyDescent="0.3">
      <c r="A419" s="89" t="str">
        <f>IF(ROW()-ROW(HTML[])+1&gt;ROWS(Prelude[]),IFERROR(INDEX(PayItems[HTML],ROW()-ROW(HTML[])+1-ROWS(Prelude[])),IF(ROW()-ROW(HTML[])=ROWS(Prelude[])+ROWS(PayItems[]),"&lt;/tbody&gt;&lt;/table&gt;","{End}")),INDEX(Prelude[],ROW()-ROW(HTML[])+1))</f>
        <v xml:space="preserve">  &lt;tr&gt;&lt;td&gt;25105-3000&lt;/td&gt;&lt;td&gt;Keyed riprap, method B, class 10&lt;/td&gt;&lt;td&gt;m3&lt;/td&gt;&lt;td&gt;KEYED RIPRAP, METHOD B, CLASS 10&lt;/td&gt;&lt;td&gt;CUYD&lt;/td&gt;&lt;td&gt;0&lt;/td&gt;&lt;td&gt;3&lt;/td&gt;&lt;td&gt;N&lt;/td&gt;&lt;td&gt; &lt;/td&gt;&lt;td&gt;&lt;/td&gt;&lt;/tr&gt;</v>
      </c>
      <c r="B419" s="166"/>
      <c r="C419" s="166"/>
    </row>
    <row r="420" spans="1:3" x14ac:dyDescent="0.3">
      <c r="A420" s="89" t="str">
        <f>IF(ROW()-ROW(HTML[])+1&gt;ROWS(Prelude[]),IFERROR(INDEX(PayItems[HTML],ROW()-ROW(HTML[])+1-ROWS(Prelude[])),IF(ROW()-ROW(HTML[])=ROWS(Prelude[])+ROWS(PayItems[]),"&lt;/tbody&gt;&lt;/table&gt;","{End}")),INDEX(Prelude[],ROW()-ROW(HTML[])+1))</f>
        <v xml:space="preserve">  &lt;tr&gt;&lt;td&gt;25106-0000&lt;/td&gt;&lt;td&gt;Keyed riprap, method A&lt;/td&gt;&lt;td&gt;t&lt;/td&gt;&lt;td&gt;KEYED RIPRAP, METHOD A&lt;/td&gt;&lt;td&gt;TON&lt;/td&gt;&lt;td&gt;0&lt;/td&gt;&lt;td&gt;3&lt;/td&gt;&lt;td&gt;N&lt;/td&gt;&lt;td&gt; &lt;/td&gt;&lt;td&gt;&lt;/td&gt;&lt;/tr&gt;</v>
      </c>
      <c r="B420" s="166"/>
      <c r="C420" s="166"/>
    </row>
    <row r="421" spans="1:3" x14ac:dyDescent="0.3">
      <c r="A421" s="89" t="str">
        <f>IF(ROW()-ROW(HTML[])+1&gt;ROWS(Prelude[]),IFERROR(INDEX(PayItems[HTML],ROW()-ROW(HTML[])+1-ROWS(Prelude[])),IF(ROW()-ROW(HTML[])=ROWS(Prelude[])+ROWS(PayItems[]),"&lt;/tbody&gt;&lt;/table&gt;","{End}")),INDEX(Prelude[],ROW()-ROW(HTML[])+1))</f>
        <v xml:space="preserve">  &lt;tr&gt;&lt;td&gt;25106-0100&lt;/td&gt;&lt;td&gt;Keyed riprap, method A, class 1&lt;/td&gt;&lt;td&gt;t&lt;/td&gt;&lt;td&gt;KEYED RIPRAP, METHOD A, CLASS 1&lt;/td&gt;&lt;td&gt;TON&lt;/td&gt;&lt;td&gt;0&lt;/td&gt;&lt;td&gt;3&lt;/td&gt;&lt;td&gt;N&lt;/td&gt;&lt;td&gt; &lt;/td&gt;&lt;td&gt;&lt;/td&gt;&lt;/tr&gt;</v>
      </c>
      <c r="B421" s="166"/>
      <c r="C421" s="166"/>
    </row>
    <row r="422" spans="1:3" x14ac:dyDescent="0.3">
      <c r="A422" s="89" t="str">
        <f>IF(ROW()-ROW(HTML[])+1&gt;ROWS(Prelude[]),IFERROR(INDEX(PayItems[HTML],ROW()-ROW(HTML[])+1-ROWS(Prelude[])),IF(ROW()-ROW(HTML[])=ROWS(Prelude[])+ROWS(PayItems[]),"&lt;/tbody&gt;&lt;/table&gt;","{End}")),INDEX(Prelude[],ROW()-ROW(HTML[])+1))</f>
        <v xml:space="preserve">  &lt;tr&gt;&lt;td&gt;25106-0200&lt;/td&gt;&lt;td&gt;Keyed riprap, method A, class 2&lt;/td&gt;&lt;td&gt;t&lt;/td&gt;&lt;td&gt;KEYED RIPRAP, METHOD A, CLASS 2&lt;/td&gt;&lt;td&gt;TON&lt;/td&gt;&lt;td&gt;0&lt;/td&gt;&lt;td&gt;3&lt;/td&gt;&lt;td&gt;N&lt;/td&gt;&lt;td&gt; &lt;/td&gt;&lt;td&gt;&lt;/td&gt;&lt;/tr&gt;</v>
      </c>
      <c r="B422" s="166"/>
      <c r="C422" s="166"/>
    </row>
    <row r="423" spans="1:3" x14ac:dyDescent="0.3">
      <c r="A423" s="89" t="str">
        <f>IF(ROW()-ROW(HTML[])+1&gt;ROWS(Prelude[]),IFERROR(INDEX(PayItems[HTML],ROW()-ROW(HTML[])+1-ROWS(Prelude[])),IF(ROW()-ROW(HTML[])=ROWS(Prelude[])+ROWS(PayItems[]),"&lt;/tbody&gt;&lt;/table&gt;","{End}")),INDEX(Prelude[],ROW()-ROW(HTML[])+1))</f>
        <v xml:space="preserve">  &lt;tr&gt;&lt;td&gt;25106-0300&lt;/td&gt;&lt;td&gt;Keyed riprap, method A, class 3&lt;/td&gt;&lt;td&gt;t&lt;/td&gt;&lt;td&gt;KEYED RIPRAP, METHOD A, CLASS 3&lt;/td&gt;&lt;td&gt;TON&lt;/td&gt;&lt;td&gt;0&lt;/td&gt;&lt;td&gt;3&lt;/td&gt;&lt;td&gt;N&lt;/td&gt;&lt;td&gt; &lt;/td&gt;&lt;td&gt;&lt;/td&gt;&lt;/tr&gt;</v>
      </c>
      <c r="B423" s="166"/>
      <c r="C423" s="166"/>
    </row>
    <row r="424" spans="1:3" x14ac:dyDescent="0.3">
      <c r="A424" s="89" t="str">
        <f>IF(ROW()-ROW(HTML[])+1&gt;ROWS(Prelude[]),IFERROR(INDEX(PayItems[HTML],ROW()-ROW(HTML[])+1-ROWS(Prelude[])),IF(ROW()-ROW(HTML[])=ROWS(Prelude[])+ROWS(PayItems[]),"&lt;/tbody&gt;&lt;/table&gt;","{End}")),INDEX(Prelude[],ROW()-ROW(HTML[])+1))</f>
        <v xml:space="preserve">  &lt;tr&gt;&lt;td&gt;25106-0400&lt;/td&gt;&lt;td&gt;Keyed riprap, method A, class 4&lt;/td&gt;&lt;td&gt;t&lt;/td&gt;&lt;td&gt;KEYED RIPRAP, METHOD A, CLASS 4&lt;/td&gt;&lt;td&gt;TON&lt;/td&gt;&lt;td&gt;0&lt;/td&gt;&lt;td&gt;3&lt;/td&gt;&lt;td&gt;N&lt;/td&gt;&lt;td&gt; &lt;/td&gt;&lt;td&gt;&lt;/td&gt;&lt;/tr&gt;</v>
      </c>
      <c r="B424" s="166"/>
      <c r="C424" s="166"/>
    </row>
    <row r="425" spans="1:3" x14ac:dyDescent="0.3">
      <c r="A425" s="89" t="str">
        <f>IF(ROW()-ROW(HTML[])+1&gt;ROWS(Prelude[]),IFERROR(INDEX(PayItems[HTML],ROW()-ROW(HTML[])+1-ROWS(Prelude[])),IF(ROW()-ROW(HTML[])=ROWS(Prelude[])+ROWS(PayItems[]),"&lt;/tbody&gt;&lt;/table&gt;","{End}")),INDEX(Prelude[],ROW()-ROW(HTML[])+1))</f>
        <v xml:space="preserve">  &lt;tr&gt;&lt;td&gt;25106-0500&lt;/td&gt;&lt;td&gt;Keyed riprap, method A, class 5&lt;/td&gt;&lt;td&gt;t&lt;/td&gt;&lt;td&gt;KEYED RIPRAP, METHOD A, CLASS 5&lt;/td&gt;&lt;td&gt;TON&lt;/td&gt;&lt;td&gt;0&lt;/td&gt;&lt;td&gt;3&lt;/td&gt;&lt;td&gt;N&lt;/td&gt;&lt;td&gt; &lt;/td&gt;&lt;td&gt;&lt;/td&gt;&lt;/tr&gt;</v>
      </c>
      <c r="B425" s="166"/>
      <c r="C425" s="166"/>
    </row>
    <row r="426" spans="1:3" x14ac:dyDescent="0.3">
      <c r="A426" s="89" t="str">
        <f>IF(ROW()-ROW(HTML[])+1&gt;ROWS(Prelude[]),IFERROR(INDEX(PayItems[HTML],ROW()-ROW(HTML[])+1-ROWS(Prelude[])),IF(ROW()-ROW(HTML[])=ROWS(Prelude[])+ROWS(PayItems[]),"&lt;/tbody&gt;&lt;/table&gt;","{End}")),INDEX(Prelude[],ROW()-ROW(HTML[])+1))</f>
        <v xml:space="preserve">  &lt;tr&gt;&lt;td&gt;25106-0600&lt;/td&gt;&lt;td&gt;Keyed riprap, method A, class 6&lt;/td&gt;&lt;td&gt;t&lt;/td&gt;&lt;td&gt;KEYED RIPRAP, METHOD A, CLASS 6&lt;/td&gt;&lt;td&gt;TON&lt;/td&gt;&lt;td&gt;0&lt;/td&gt;&lt;td&gt;3&lt;/td&gt;&lt;td&gt;N&lt;/td&gt;&lt;td&gt; &lt;/td&gt;&lt;td&gt;&lt;/td&gt;&lt;/tr&gt;</v>
      </c>
      <c r="B426" s="166"/>
      <c r="C426" s="166"/>
    </row>
    <row r="427" spans="1:3" x14ac:dyDescent="0.3">
      <c r="A427" s="89" t="str">
        <f>IF(ROW()-ROW(HTML[])+1&gt;ROWS(Prelude[]),IFERROR(INDEX(PayItems[HTML],ROW()-ROW(HTML[])+1-ROWS(Prelude[])),IF(ROW()-ROW(HTML[])=ROWS(Prelude[])+ROWS(PayItems[]),"&lt;/tbody&gt;&lt;/table&gt;","{End}")),INDEX(Prelude[],ROW()-ROW(HTML[])+1))</f>
        <v xml:space="preserve">  &lt;tr&gt;&lt;td&gt;25106-0700&lt;/td&gt;&lt;td&gt;Keyed riprap, method A, class 7&lt;/td&gt;&lt;td&gt;t&lt;/td&gt;&lt;td&gt;KEYED RIPRAP, METHOD A, CLASS 7&lt;/td&gt;&lt;td&gt;TON&lt;/td&gt;&lt;td&gt;0&lt;/td&gt;&lt;td&gt;3&lt;/td&gt;&lt;td&gt;N&lt;/td&gt;&lt;td&gt; &lt;/td&gt;&lt;td&gt;&lt;/td&gt;&lt;/tr&gt;</v>
      </c>
      <c r="B427" s="166"/>
      <c r="C427" s="166"/>
    </row>
    <row r="428" spans="1:3" x14ac:dyDescent="0.3">
      <c r="A428" s="89" t="str">
        <f>IF(ROW()-ROW(HTML[])+1&gt;ROWS(Prelude[]),IFERROR(INDEX(PayItems[HTML],ROW()-ROW(HTML[])+1-ROWS(Prelude[])),IF(ROW()-ROW(HTML[])=ROWS(Prelude[])+ROWS(PayItems[]),"&lt;/tbody&gt;&lt;/table&gt;","{End}")),INDEX(Prelude[],ROW()-ROW(HTML[])+1))</f>
        <v xml:space="preserve">  &lt;tr&gt;&lt;td&gt;25106-0800&lt;/td&gt;&lt;td&gt;Keyed riprap, method A, class 8&lt;/td&gt;&lt;td&gt;t&lt;/td&gt;&lt;td&gt;KEYED RIPRAP, METHOD A, CLASS 8&lt;/td&gt;&lt;td&gt;TON&lt;/td&gt;&lt;td&gt;0&lt;/td&gt;&lt;td&gt;3&lt;/td&gt;&lt;td&gt;N&lt;/td&gt;&lt;td&gt; &lt;/td&gt;&lt;td&gt;&lt;/td&gt;&lt;/tr&gt;</v>
      </c>
      <c r="B428" s="166"/>
      <c r="C428" s="166"/>
    </row>
    <row r="429" spans="1:3" x14ac:dyDescent="0.3">
      <c r="A429" s="89" t="str">
        <f>IF(ROW()-ROW(HTML[])+1&gt;ROWS(Prelude[]),IFERROR(INDEX(PayItems[HTML],ROW()-ROW(HTML[])+1-ROWS(Prelude[])),IF(ROW()-ROW(HTML[])=ROWS(Prelude[])+ROWS(PayItems[]),"&lt;/tbody&gt;&lt;/table&gt;","{End}")),INDEX(Prelude[],ROW()-ROW(HTML[])+1))</f>
        <v xml:space="preserve">  &lt;tr&gt;&lt;td&gt;25106-0900&lt;/td&gt;&lt;td&gt;Keyed riprap, method A, class 9&lt;/td&gt;&lt;td&gt;t&lt;/td&gt;&lt;td&gt;KEYED RIPRAP, METHOD A, CLASS 9&lt;/td&gt;&lt;td&gt;TON&lt;/td&gt;&lt;td&gt;0&lt;/td&gt;&lt;td&gt;3&lt;/td&gt;&lt;td&gt;N&lt;/td&gt;&lt;td&gt; &lt;/td&gt;&lt;td&gt;&lt;/td&gt;&lt;/tr&gt;</v>
      </c>
      <c r="B429" s="166"/>
      <c r="C429" s="166"/>
    </row>
    <row r="430" spans="1:3" x14ac:dyDescent="0.3">
      <c r="A430" s="89" t="str">
        <f>IF(ROW()-ROW(HTML[])+1&gt;ROWS(Prelude[]),IFERROR(INDEX(PayItems[HTML],ROW()-ROW(HTML[])+1-ROWS(Prelude[])),IF(ROW()-ROW(HTML[])=ROWS(Prelude[])+ROWS(PayItems[]),"&lt;/tbody&gt;&lt;/table&gt;","{End}")),INDEX(Prelude[],ROW()-ROW(HTML[])+1))</f>
        <v xml:space="preserve">  &lt;tr&gt;&lt;td&gt;25106-1000&lt;/td&gt;&lt;td&gt;Keyed riprap, method A, class 10&lt;/td&gt;&lt;td&gt;t&lt;/td&gt;&lt;td&gt;KEYED RIPRAP, METHOD A, CLASS 10&lt;/td&gt;&lt;td&gt;TON&lt;/td&gt;&lt;td&gt;0&lt;/td&gt;&lt;td&gt;3&lt;/td&gt;&lt;td&gt;N&lt;/td&gt;&lt;td&gt; &lt;/td&gt;&lt;td&gt;&lt;/td&gt;&lt;/tr&gt;</v>
      </c>
      <c r="B430" s="166"/>
      <c r="C430" s="166"/>
    </row>
    <row r="431" spans="1:3" x14ac:dyDescent="0.3">
      <c r="A431" s="89" t="str">
        <f>IF(ROW()-ROW(HTML[])+1&gt;ROWS(Prelude[]),IFERROR(INDEX(PayItems[HTML],ROW()-ROW(HTML[])+1-ROWS(Prelude[])),IF(ROW()-ROW(HTML[])=ROWS(Prelude[])+ROWS(PayItems[]),"&lt;/tbody&gt;&lt;/table&gt;","{End}")),INDEX(Prelude[],ROW()-ROW(HTML[])+1))</f>
        <v xml:space="preserve">  &lt;tr&gt;&lt;td&gt;25106-2000&lt;/td&gt;&lt;td&gt;Keyed riprap, method B&lt;/td&gt;&lt;td&gt;t&lt;/td&gt;&lt;td&gt;KEYED RIPRAP, METHOD B&lt;/td&gt;&lt;td&gt;TON&lt;/td&gt;&lt;td&gt;0&lt;/td&gt;&lt;td&gt;3&lt;/td&gt;&lt;td&gt;N&lt;/td&gt;&lt;td&gt; &lt;/td&gt;&lt;td&gt;&lt;/td&gt;&lt;/tr&gt;</v>
      </c>
      <c r="B431" s="166"/>
      <c r="C431" s="166"/>
    </row>
    <row r="432" spans="1:3" x14ac:dyDescent="0.3">
      <c r="A432" s="89" t="str">
        <f>IF(ROW()-ROW(HTML[])+1&gt;ROWS(Prelude[]),IFERROR(INDEX(PayItems[HTML],ROW()-ROW(HTML[])+1-ROWS(Prelude[])),IF(ROW()-ROW(HTML[])=ROWS(Prelude[])+ROWS(PayItems[]),"&lt;/tbody&gt;&lt;/table&gt;","{End}")),INDEX(Prelude[],ROW()-ROW(HTML[])+1))</f>
        <v xml:space="preserve">  &lt;tr&gt;&lt;td&gt;25106-2100&lt;/td&gt;&lt;td&gt;Keyed riprap, method B, class 1&lt;/td&gt;&lt;td&gt;t&lt;/td&gt;&lt;td&gt;KEYED RIPRAP, METHOD B, CLASS 1&lt;/td&gt;&lt;td&gt;TON&lt;/td&gt;&lt;td&gt;0&lt;/td&gt;&lt;td&gt;3&lt;/td&gt;&lt;td&gt;N&lt;/td&gt;&lt;td&gt; &lt;/td&gt;&lt;td&gt;&lt;/td&gt;&lt;/tr&gt;</v>
      </c>
      <c r="B432" s="166"/>
      <c r="C432" s="166"/>
    </row>
    <row r="433" spans="1:3" x14ac:dyDescent="0.3">
      <c r="A433" s="89" t="str">
        <f>IF(ROW()-ROW(HTML[])+1&gt;ROWS(Prelude[]),IFERROR(INDEX(PayItems[HTML],ROW()-ROW(HTML[])+1-ROWS(Prelude[])),IF(ROW()-ROW(HTML[])=ROWS(Prelude[])+ROWS(PayItems[]),"&lt;/tbody&gt;&lt;/table&gt;","{End}")),INDEX(Prelude[],ROW()-ROW(HTML[])+1))</f>
        <v xml:space="preserve">  &lt;tr&gt;&lt;td&gt;25106-2200&lt;/td&gt;&lt;td&gt;Keyed riprap, method B, class 2&lt;/td&gt;&lt;td&gt;t&lt;/td&gt;&lt;td&gt;KEYED RIPRAP, METHOD B, CLASS 2&lt;/td&gt;&lt;td&gt;TON&lt;/td&gt;&lt;td&gt;0&lt;/td&gt;&lt;td&gt;3&lt;/td&gt;&lt;td&gt;N&lt;/td&gt;&lt;td&gt; &lt;/td&gt;&lt;td&gt;&lt;/td&gt;&lt;/tr&gt;</v>
      </c>
      <c r="B433" s="166"/>
      <c r="C433" s="166"/>
    </row>
    <row r="434" spans="1:3" x14ac:dyDescent="0.3">
      <c r="A434" s="89" t="str">
        <f>IF(ROW()-ROW(HTML[])+1&gt;ROWS(Prelude[]),IFERROR(INDEX(PayItems[HTML],ROW()-ROW(HTML[])+1-ROWS(Prelude[])),IF(ROW()-ROW(HTML[])=ROWS(Prelude[])+ROWS(PayItems[]),"&lt;/tbody&gt;&lt;/table&gt;","{End}")),INDEX(Prelude[],ROW()-ROW(HTML[])+1))</f>
        <v xml:space="preserve">  &lt;tr&gt;&lt;td&gt;25106-2300&lt;/td&gt;&lt;td&gt;Keyed riprap, method B, class 3&lt;/td&gt;&lt;td&gt;t&lt;/td&gt;&lt;td&gt;KEYED RIPRAP, METHOD B, CLASS 3&lt;/td&gt;&lt;td&gt;TON&lt;/td&gt;&lt;td&gt;0&lt;/td&gt;&lt;td&gt;3&lt;/td&gt;&lt;td&gt;N&lt;/td&gt;&lt;td&gt; &lt;/td&gt;&lt;td&gt;&lt;/td&gt;&lt;/tr&gt;</v>
      </c>
      <c r="B434" s="166"/>
      <c r="C434" s="166"/>
    </row>
    <row r="435" spans="1:3" x14ac:dyDescent="0.3">
      <c r="A435" s="89" t="str">
        <f>IF(ROW()-ROW(HTML[])+1&gt;ROWS(Prelude[]),IFERROR(INDEX(PayItems[HTML],ROW()-ROW(HTML[])+1-ROWS(Prelude[])),IF(ROW()-ROW(HTML[])=ROWS(Prelude[])+ROWS(PayItems[]),"&lt;/tbody&gt;&lt;/table&gt;","{End}")),INDEX(Prelude[],ROW()-ROW(HTML[])+1))</f>
        <v xml:space="preserve">  &lt;tr&gt;&lt;td&gt;25106-2400&lt;/td&gt;&lt;td&gt;Keyed riprap, method B, class 4&lt;/td&gt;&lt;td&gt;t&lt;/td&gt;&lt;td&gt;KEYED RIPRAP, METHOD B, CLASS 4&lt;/td&gt;&lt;td&gt;TON&lt;/td&gt;&lt;td&gt;0&lt;/td&gt;&lt;td&gt;3&lt;/td&gt;&lt;td&gt;N&lt;/td&gt;&lt;td&gt; &lt;/td&gt;&lt;td&gt;&lt;/td&gt;&lt;/tr&gt;</v>
      </c>
      <c r="B435" s="166"/>
      <c r="C435" s="166"/>
    </row>
    <row r="436" spans="1:3" x14ac:dyDescent="0.3">
      <c r="A436" s="89" t="str">
        <f>IF(ROW()-ROW(HTML[])+1&gt;ROWS(Prelude[]),IFERROR(INDEX(PayItems[HTML],ROW()-ROW(HTML[])+1-ROWS(Prelude[])),IF(ROW()-ROW(HTML[])=ROWS(Prelude[])+ROWS(PayItems[]),"&lt;/tbody&gt;&lt;/table&gt;","{End}")),INDEX(Prelude[],ROW()-ROW(HTML[])+1))</f>
        <v xml:space="preserve">  &lt;tr&gt;&lt;td&gt;25106-2500&lt;/td&gt;&lt;td&gt;Keyed riprap, method B, class 5&lt;/td&gt;&lt;td&gt;t&lt;/td&gt;&lt;td&gt;KEYED RIPRAP, METHOD B, CLASS 5&lt;/td&gt;&lt;td&gt;TON&lt;/td&gt;&lt;td&gt;0&lt;/td&gt;&lt;td&gt;3&lt;/td&gt;&lt;td&gt;N&lt;/td&gt;&lt;td&gt; &lt;/td&gt;&lt;td&gt;&lt;/td&gt;&lt;/tr&gt;</v>
      </c>
      <c r="B436" s="166"/>
      <c r="C436" s="166"/>
    </row>
    <row r="437" spans="1:3" x14ac:dyDescent="0.3">
      <c r="A437" s="89" t="str">
        <f>IF(ROW()-ROW(HTML[])+1&gt;ROWS(Prelude[]),IFERROR(INDEX(PayItems[HTML],ROW()-ROW(HTML[])+1-ROWS(Prelude[])),IF(ROW()-ROW(HTML[])=ROWS(Prelude[])+ROWS(PayItems[]),"&lt;/tbody&gt;&lt;/table&gt;","{End}")),INDEX(Prelude[],ROW()-ROW(HTML[])+1))</f>
        <v xml:space="preserve">  &lt;tr&gt;&lt;td&gt;25106-2600&lt;/td&gt;&lt;td&gt;Keyed riprap, method B, class 6&lt;/td&gt;&lt;td&gt;t&lt;/td&gt;&lt;td&gt;KEYED RIPRAP, METHOD B, CLASS 6&lt;/td&gt;&lt;td&gt;TON&lt;/td&gt;&lt;td&gt;0&lt;/td&gt;&lt;td&gt;3&lt;/td&gt;&lt;td&gt;N&lt;/td&gt;&lt;td&gt; &lt;/td&gt;&lt;td&gt;&lt;/td&gt;&lt;/tr&gt;</v>
      </c>
      <c r="B437" s="166"/>
      <c r="C437" s="166"/>
    </row>
    <row r="438" spans="1:3" x14ac:dyDescent="0.3">
      <c r="A438" s="89" t="str">
        <f>IF(ROW()-ROW(HTML[])+1&gt;ROWS(Prelude[]),IFERROR(INDEX(PayItems[HTML],ROW()-ROW(HTML[])+1-ROWS(Prelude[])),IF(ROW()-ROW(HTML[])=ROWS(Prelude[])+ROWS(PayItems[]),"&lt;/tbody&gt;&lt;/table&gt;","{End}")),INDEX(Prelude[],ROW()-ROW(HTML[])+1))</f>
        <v xml:space="preserve">  &lt;tr&gt;&lt;td&gt;25106-2700&lt;/td&gt;&lt;td&gt;Keyed riprap, method B, class 7&lt;/td&gt;&lt;td&gt;t&lt;/td&gt;&lt;td&gt;KEYED RIPRAP, METHOD B, CLASS 7&lt;/td&gt;&lt;td&gt;TON&lt;/td&gt;&lt;td&gt;0&lt;/td&gt;&lt;td&gt;3&lt;/td&gt;&lt;td&gt;N&lt;/td&gt;&lt;td&gt; &lt;/td&gt;&lt;td&gt;&lt;/td&gt;&lt;/tr&gt;</v>
      </c>
      <c r="B438" s="166"/>
      <c r="C438" s="166"/>
    </row>
    <row r="439" spans="1:3" x14ac:dyDescent="0.3">
      <c r="A439" s="89" t="str">
        <f>IF(ROW()-ROW(HTML[])+1&gt;ROWS(Prelude[]),IFERROR(INDEX(PayItems[HTML],ROW()-ROW(HTML[])+1-ROWS(Prelude[])),IF(ROW()-ROW(HTML[])=ROWS(Prelude[])+ROWS(PayItems[]),"&lt;/tbody&gt;&lt;/table&gt;","{End}")),INDEX(Prelude[],ROW()-ROW(HTML[])+1))</f>
        <v xml:space="preserve">  &lt;tr&gt;&lt;td&gt;25106-2800&lt;/td&gt;&lt;td&gt;Keyed riprap, method B, class 8&lt;/td&gt;&lt;td&gt;t&lt;/td&gt;&lt;td&gt;KEYED RIPRAP, METHOD B, CLASS 8&lt;/td&gt;&lt;td&gt;TON&lt;/td&gt;&lt;td&gt;0&lt;/td&gt;&lt;td&gt;3&lt;/td&gt;&lt;td&gt;N&lt;/td&gt;&lt;td&gt; &lt;/td&gt;&lt;td&gt;&lt;/td&gt;&lt;/tr&gt;</v>
      </c>
      <c r="B439" s="166"/>
      <c r="C439" s="166"/>
    </row>
    <row r="440" spans="1:3" x14ac:dyDescent="0.3">
      <c r="A440" s="89" t="str">
        <f>IF(ROW()-ROW(HTML[])+1&gt;ROWS(Prelude[]),IFERROR(INDEX(PayItems[HTML],ROW()-ROW(HTML[])+1-ROWS(Prelude[])),IF(ROW()-ROW(HTML[])=ROWS(Prelude[])+ROWS(PayItems[]),"&lt;/tbody&gt;&lt;/table&gt;","{End}")),INDEX(Prelude[],ROW()-ROW(HTML[])+1))</f>
        <v xml:space="preserve">  &lt;tr&gt;&lt;td&gt;25106-2900&lt;/td&gt;&lt;td&gt;Keyed riprap, method B, class 9&lt;/td&gt;&lt;td&gt;t&lt;/td&gt;&lt;td&gt;KEYED RIPRAP, METHOD B, CLASS 9&lt;/td&gt;&lt;td&gt;TON&lt;/td&gt;&lt;td&gt;0&lt;/td&gt;&lt;td&gt;3&lt;/td&gt;&lt;td&gt;N&lt;/td&gt;&lt;td&gt; &lt;/td&gt;&lt;td&gt;&lt;/td&gt;&lt;/tr&gt;</v>
      </c>
      <c r="B440" s="166"/>
      <c r="C440" s="166"/>
    </row>
    <row r="441" spans="1:3" x14ac:dyDescent="0.3">
      <c r="A441" s="89" t="str">
        <f>IF(ROW()-ROW(HTML[])+1&gt;ROWS(Prelude[]),IFERROR(INDEX(PayItems[HTML],ROW()-ROW(HTML[])+1-ROWS(Prelude[])),IF(ROW()-ROW(HTML[])=ROWS(Prelude[])+ROWS(PayItems[]),"&lt;/tbody&gt;&lt;/table&gt;","{End}")),INDEX(Prelude[],ROW()-ROW(HTML[])+1))</f>
        <v xml:space="preserve">  &lt;tr&gt;&lt;td&gt;25106-3000&lt;/td&gt;&lt;td&gt;Keyed riprap, method B, class 10&lt;/td&gt;&lt;td&gt;t&lt;/td&gt;&lt;td&gt;KEYED RIPRAP, METHOD B, CLASS 10&lt;/td&gt;&lt;td&gt;TON&lt;/td&gt;&lt;td&gt;0&lt;/td&gt;&lt;td&gt;3&lt;/td&gt;&lt;td&gt;N&lt;/td&gt;&lt;td&gt; &lt;/td&gt;&lt;td&gt;&lt;/td&gt;&lt;/tr&gt;</v>
      </c>
      <c r="B441" s="166"/>
      <c r="C441" s="166"/>
    </row>
    <row r="442" spans="1:3" x14ac:dyDescent="0.3">
      <c r="A442" s="89" t="str">
        <f>IF(ROW()-ROW(HTML[])+1&gt;ROWS(Prelude[]),IFERROR(INDEX(PayItems[HTML],ROW()-ROW(HTML[])+1-ROWS(Prelude[])),IF(ROW()-ROW(HTML[])=ROWS(Prelude[])+ROWS(PayItems[]),"&lt;/tbody&gt;&lt;/table&gt;","{End}")),INDEX(Prelude[],ROW()-ROW(HTML[])+1))</f>
        <v xml:space="preserve">  &lt;tr&gt;&lt;td&gt;25110-0000&lt;/td&gt;&lt;td&gt;Grouted riprap, method A&lt;/td&gt;&lt;td&gt;m3&lt;/td&gt;&lt;td&gt;GROUTED RIPRAP, METHOD A&lt;/td&gt;&lt;td&gt;CUYD&lt;/td&gt;&lt;td&gt;0&lt;/td&gt;&lt;td&gt;3&lt;/td&gt;&lt;td&gt;N&lt;/td&gt;&lt;td&gt; &lt;/td&gt;&lt;td&gt;&lt;/td&gt;&lt;/tr&gt;</v>
      </c>
      <c r="B442" s="166"/>
      <c r="C442" s="166"/>
    </row>
    <row r="443" spans="1:3" x14ac:dyDescent="0.3">
      <c r="A443" s="89" t="str">
        <f>IF(ROW()-ROW(HTML[])+1&gt;ROWS(Prelude[]),IFERROR(INDEX(PayItems[HTML],ROW()-ROW(HTML[])+1-ROWS(Prelude[])),IF(ROW()-ROW(HTML[])=ROWS(Prelude[])+ROWS(PayItems[]),"&lt;/tbody&gt;&lt;/table&gt;","{End}")),INDEX(Prelude[],ROW()-ROW(HTML[])+1))</f>
        <v xml:space="preserve">  &lt;tr&gt;&lt;td&gt;25110-0100&lt;/td&gt;&lt;td&gt;Grouted riprap, method A, class 1&lt;/td&gt;&lt;td&gt;m3&lt;/td&gt;&lt;td&gt;GROUTED RIPRAP, METHOD A, CLASS 1&lt;/td&gt;&lt;td&gt;CUYD&lt;/td&gt;&lt;td&gt;0&lt;/td&gt;&lt;td&gt;3&lt;/td&gt;&lt;td&gt;N&lt;/td&gt;&lt;td&gt; &lt;/td&gt;&lt;td&gt;&lt;/td&gt;&lt;/tr&gt;</v>
      </c>
      <c r="B443" s="166"/>
      <c r="C443" s="166"/>
    </row>
    <row r="444" spans="1:3" x14ac:dyDescent="0.3">
      <c r="A444" s="89" t="str">
        <f>IF(ROW()-ROW(HTML[])+1&gt;ROWS(Prelude[]),IFERROR(INDEX(PayItems[HTML],ROW()-ROW(HTML[])+1-ROWS(Prelude[])),IF(ROW()-ROW(HTML[])=ROWS(Prelude[])+ROWS(PayItems[]),"&lt;/tbody&gt;&lt;/table&gt;","{End}")),INDEX(Prelude[],ROW()-ROW(HTML[])+1))</f>
        <v xml:space="preserve">  &lt;tr&gt;&lt;td&gt;25110-0200&lt;/td&gt;&lt;td&gt;Grouted riprap, method A, class 2&lt;/td&gt;&lt;td&gt;m3&lt;/td&gt;&lt;td&gt;GROUTED RIPRAP, METHOD A, CLASS 2&lt;/td&gt;&lt;td&gt;CUYD&lt;/td&gt;&lt;td&gt;0&lt;/td&gt;&lt;td&gt;3&lt;/td&gt;&lt;td&gt;N&lt;/td&gt;&lt;td&gt; &lt;/td&gt;&lt;td&gt;&lt;/td&gt;&lt;/tr&gt;</v>
      </c>
      <c r="B444" s="166"/>
      <c r="C444" s="166"/>
    </row>
    <row r="445" spans="1:3" x14ac:dyDescent="0.3">
      <c r="A445" s="89" t="str">
        <f>IF(ROW()-ROW(HTML[])+1&gt;ROWS(Prelude[]),IFERROR(INDEX(PayItems[HTML],ROW()-ROW(HTML[])+1-ROWS(Prelude[])),IF(ROW()-ROW(HTML[])=ROWS(Prelude[])+ROWS(PayItems[]),"&lt;/tbody&gt;&lt;/table&gt;","{End}")),INDEX(Prelude[],ROW()-ROW(HTML[])+1))</f>
        <v xml:space="preserve">  &lt;tr&gt;&lt;td&gt;25110-0300&lt;/td&gt;&lt;td&gt;Grouted riprap, method A, class 3&lt;/td&gt;&lt;td&gt;m3&lt;/td&gt;&lt;td&gt;GROUTED RIPRAP, METHOD A, CLASS 3&lt;/td&gt;&lt;td&gt;CUYD&lt;/td&gt;&lt;td&gt;0&lt;/td&gt;&lt;td&gt;3&lt;/td&gt;&lt;td&gt;N&lt;/td&gt;&lt;td&gt; &lt;/td&gt;&lt;td&gt;&lt;/td&gt;&lt;/tr&gt;</v>
      </c>
      <c r="B445" s="166"/>
      <c r="C445" s="166"/>
    </row>
    <row r="446" spans="1:3" x14ac:dyDescent="0.3">
      <c r="A446" s="89" t="str">
        <f>IF(ROW()-ROW(HTML[])+1&gt;ROWS(Prelude[]),IFERROR(INDEX(PayItems[HTML],ROW()-ROW(HTML[])+1-ROWS(Prelude[])),IF(ROW()-ROW(HTML[])=ROWS(Prelude[])+ROWS(PayItems[]),"&lt;/tbody&gt;&lt;/table&gt;","{End}")),INDEX(Prelude[],ROW()-ROW(HTML[])+1))</f>
        <v xml:space="preserve">  &lt;tr&gt;&lt;td&gt;25110-0400&lt;/td&gt;&lt;td&gt;Grouted riprap, method A, class 4&lt;/td&gt;&lt;td&gt;m3&lt;/td&gt;&lt;td&gt;GROUTED RIPRAP, METHOD A, CLASS 4&lt;/td&gt;&lt;td&gt;CUYD&lt;/td&gt;&lt;td&gt;0&lt;/td&gt;&lt;td&gt;3&lt;/td&gt;&lt;td&gt;N&lt;/td&gt;&lt;td&gt; &lt;/td&gt;&lt;td&gt;&lt;/td&gt;&lt;/tr&gt;</v>
      </c>
      <c r="B446" s="166"/>
      <c r="C446" s="166"/>
    </row>
    <row r="447" spans="1:3" x14ac:dyDescent="0.3">
      <c r="A447" s="89" t="str">
        <f>IF(ROW()-ROW(HTML[])+1&gt;ROWS(Prelude[]),IFERROR(INDEX(PayItems[HTML],ROW()-ROW(HTML[])+1-ROWS(Prelude[])),IF(ROW()-ROW(HTML[])=ROWS(Prelude[])+ROWS(PayItems[]),"&lt;/tbody&gt;&lt;/table&gt;","{End}")),INDEX(Prelude[],ROW()-ROW(HTML[])+1))</f>
        <v xml:space="preserve">  &lt;tr&gt;&lt;td&gt;25110-0500&lt;/td&gt;&lt;td&gt;Grouted riprap, method A, class 5&lt;/td&gt;&lt;td&gt;m3&lt;/td&gt;&lt;td&gt;GROUTED RIPRAP, METHOD A, CLASS 5&lt;/td&gt;&lt;td&gt;CUYD&lt;/td&gt;&lt;td&gt;0&lt;/td&gt;&lt;td&gt;3&lt;/td&gt;&lt;td&gt;N&lt;/td&gt;&lt;td&gt; &lt;/td&gt;&lt;td&gt;&lt;/td&gt;&lt;/tr&gt;</v>
      </c>
      <c r="B447" s="166"/>
      <c r="C447" s="166"/>
    </row>
    <row r="448" spans="1:3" x14ac:dyDescent="0.3">
      <c r="A448" s="89" t="str">
        <f>IF(ROW()-ROW(HTML[])+1&gt;ROWS(Prelude[]),IFERROR(INDEX(PayItems[HTML],ROW()-ROW(HTML[])+1-ROWS(Prelude[])),IF(ROW()-ROW(HTML[])=ROWS(Prelude[])+ROWS(PayItems[]),"&lt;/tbody&gt;&lt;/table&gt;","{End}")),INDEX(Prelude[],ROW()-ROW(HTML[])+1))</f>
        <v xml:space="preserve">  &lt;tr&gt;&lt;td&gt;25110-0600&lt;/td&gt;&lt;td&gt;Grouted riprap, method A, class 6&lt;/td&gt;&lt;td&gt;m3&lt;/td&gt;&lt;td&gt;GROUTED RIPRAP, METHOD A, CLASS 6&lt;/td&gt;&lt;td&gt;CUYD&lt;/td&gt;&lt;td&gt;0&lt;/td&gt;&lt;td&gt;3&lt;/td&gt;&lt;td&gt;N&lt;/td&gt;&lt;td&gt; &lt;/td&gt;&lt;td&gt;&lt;/td&gt;&lt;/tr&gt;</v>
      </c>
      <c r="B448" s="166"/>
      <c r="C448" s="166"/>
    </row>
    <row r="449" spans="1:3" x14ac:dyDescent="0.3">
      <c r="A449" s="89" t="str">
        <f>IF(ROW()-ROW(HTML[])+1&gt;ROWS(Prelude[]),IFERROR(INDEX(PayItems[HTML],ROW()-ROW(HTML[])+1-ROWS(Prelude[])),IF(ROW()-ROW(HTML[])=ROWS(Prelude[])+ROWS(PayItems[]),"&lt;/tbody&gt;&lt;/table&gt;","{End}")),INDEX(Prelude[],ROW()-ROW(HTML[])+1))</f>
        <v xml:space="preserve">  &lt;tr&gt;&lt;td&gt;25110-0700&lt;/td&gt;&lt;td&gt;Grouted riprap, method A, class 7&lt;/td&gt;&lt;td&gt;m3&lt;/td&gt;&lt;td&gt;GROUTED RIPRAP, METHOD A, CLASS 7&lt;/td&gt;&lt;td&gt;CUYD&lt;/td&gt;&lt;td&gt;0&lt;/td&gt;&lt;td&gt;3&lt;/td&gt;&lt;td&gt;N&lt;/td&gt;&lt;td&gt; &lt;/td&gt;&lt;td&gt;&lt;/td&gt;&lt;/tr&gt;</v>
      </c>
      <c r="B449" s="166"/>
      <c r="C449" s="166"/>
    </row>
    <row r="450" spans="1:3" x14ac:dyDescent="0.3">
      <c r="A450" s="89" t="str">
        <f>IF(ROW()-ROW(HTML[])+1&gt;ROWS(Prelude[]),IFERROR(INDEX(PayItems[HTML],ROW()-ROW(HTML[])+1-ROWS(Prelude[])),IF(ROW()-ROW(HTML[])=ROWS(Prelude[])+ROWS(PayItems[]),"&lt;/tbody&gt;&lt;/table&gt;","{End}")),INDEX(Prelude[],ROW()-ROW(HTML[])+1))</f>
        <v xml:space="preserve">  &lt;tr&gt;&lt;td&gt;25110-0800&lt;/td&gt;&lt;td&gt;Grouted riprap, method A, class 8&lt;/td&gt;&lt;td&gt;m3&lt;/td&gt;&lt;td&gt;GROUTED RIPRAP, METHOD A, CLASS 8&lt;/td&gt;&lt;td&gt;CUYD&lt;/td&gt;&lt;td&gt;0&lt;/td&gt;&lt;td&gt;3&lt;/td&gt;&lt;td&gt;N&lt;/td&gt;&lt;td&gt; &lt;/td&gt;&lt;td&gt;&lt;/td&gt;&lt;/tr&gt;</v>
      </c>
      <c r="B450" s="166"/>
      <c r="C450" s="166"/>
    </row>
    <row r="451" spans="1:3" x14ac:dyDescent="0.3">
      <c r="A451" s="89" t="str">
        <f>IF(ROW()-ROW(HTML[])+1&gt;ROWS(Prelude[]),IFERROR(INDEX(PayItems[HTML],ROW()-ROW(HTML[])+1-ROWS(Prelude[])),IF(ROW()-ROW(HTML[])=ROWS(Prelude[])+ROWS(PayItems[]),"&lt;/tbody&gt;&lt;/table&gt;","{End}")),INDEX(Prelude[],ROW()-ROW(HTML[])+1))</f>
        <v xml:space="preserve">  &lt;tr&gt;&lt;td&gt;25110-0900&lt;/td&gt;&lt;td&gt;Grouted riprap, method A, class 9&lt;/td&gt;&lt;td&gt;m3&lt;/td&gt;&lt;td&gt;GROUTED RIPRAP, METHOD A, CLASS 9&lt;/td&gt;&lt;td&gt;CUYD&lt;/td&gt;&lt;td&gt;0&lt;/td&gt;&lt;td&gt;3&lt;/td&gt;&lt;td&gt;N&lt;/td&gt;&lt;td&gt; &lt;/td&gt;&lt;td&gt;&lt;/td&gt;&lt;/tr&gt;</v>
      </c>
      <c r="B451" s="166"/>
      <c r="C451" s="166"/>
    </row>
    <row r="452" spans="1:3" x14ac:dyDescent="0.3">
      <c r="A452" s="89" t="str">
        <f>IF(ROW()-ROW(HTML[])+1&gt;ROWS(Prelude[]),IFERROR(INDEX(PayItems[HTML],ROW()-ROW(HTML[])+1-ROWS(Prelude[])),IF(ROW()-ROW(HTML[])=ROWS(Prelude[])+ROWS(PayItems[]),"&lt;/tbody&gt;&lt;/table&gt;","{End}")),INDEX(Prelude[],ROW()-ROW(HTML[])+1))</f>
        <v xml:space="preserve">  &lt;tr&gt;&lt;td&gt;25110-1000&lt;/td&gt;&lt;td&gt;Grouted riprap, method A, class 10&lt;/td&gt;&lt;td&gt;m3&lt;/td&gt;&lt;td&gt;GROUTED RIPRAP, METHOD A, CLASS 10&lt;/td&gt;&lt;td&gt;CUYD&lt;/td&gt;&lt;td&gt;0&lt;/td&gt;&lt;td&gt;3&lt;/td&gt;&lt;td&gt;N&lt;/td&gt;&lt;td&gt; &lt;/td&gt;&lt;td&gt;&lt;/td&gt;&lt;/tr&gt;</v>
      </c>
      <c r="B452" s="166"/>
      <c r="C452" s="166"/>
    </row>
    <row r="453" spans="1:3" x14ac:dyDescent="0.3">
      <c r="A453" s="89" t="str">
        <f>IF(ROW()-ROW(HTML[])+1&gt;ROWS(Prelude[]),IFERROR(INDEX(PayItems[HTML],ROW()-ROW(HTML[])+1-ROWS(Prelude[])),IF(ROW()-ROW(HTML[])=ROWS(Prelude[])+ROWS(PayItems[]),"&lt;/tbody&gt;&lt;/table&gt;","{End}")),INDEX(Prelude[],ROW()-ROW(HTML[])+1))</f>
        <v xml:space="preserve">  &lt;tr&gt;&lt;td&gt;25110-2000&lt;/td&gt;&lt;td&gt;Grouted riprap, method B&lt;/td&gt;&lt;td&gt;m3&lt;/td&gt;&lt;td&gt;GROUTED RIPRAP, METHOD B&lt;/td&gt;&lt;td&gt;CUYD&lt;/td&gt;&lt;td&gt;0&lt;/td&gt;&lt;td&gt;3&lt;/td&gt;&lt;td&gt;N&lt;/td&gt;&lt;td&gt; &lt;/td&gt;&lt;td&gt;&lt;/td&gt;&lt;/tr&gt;</v>
      </c>
      <c r="B453" s="166"/>
      <c r="C453" s="166"/>
    </row>
    <row r="454" spans="1:3" x14ac:dyDescent="0.3">
      <c r="A454" s="89" t="str">
        <f>IF(ROW()-ROW(HTML[])+1&gt;ROWS(Prelude[]),IFERROR(INDEX(PayItems[HTML],ROW()-ROW(HTML[])+1-ROWS(Prelude[])),IF(ROW()-ROW(HTML[])=ROWS(Prelude[])+ROWS(PayItems[]),"&lt;/tbody&gt;&lt;/table&gt;","{End}")),INDEX(Prelude[],ROW()-ROW(HTML[])+1))</f>
        <v xml:space="preserve">  &lt;tr&gt;&lt;td&gt;25110-2100&lt;/td&gt;&lt;td&gt;Grouted riprap, method B, class 1&lt;/td&gt;&lt;td&gt;m3&lt;/td&gt;&lt;td&gt;GROUTED RIPRAP, METHOD B, CLASS 1&lt;/td&gt;&lt;td&gt;CUYD&lt;/td&gt;&lt;td&gt;0&lt;/td&gt;&lt;td&gt;3&lt;/td&gt;&lt;td&gt;N&lt;/td&gt;&lt;td&gt; &lt;/td&gt;&lt;td&gt;&lt;/td&gt;&lt;/tr&gt;</v>
      </c>
      <c r="B454" s="166"/>
      <c r="C454" s="166"/>
    </row>
    <row r="455" spans="1:3" x14ac:dyDescent="0.3">
      <c r="A455" s="89" t="str">
        <f>IF(ROW()-ROW(HTML[])+1&gt;ROWS(Prelude[]),IFERROR(INDEX(PayItems[HTML],ROW()-ROW(HTML[])+1-ROWS(Prelude[])),IF(ROW()-ROW(HTML[])=ROWS(Prelude[])+ROWS(PayItems[]),"&lt;/tbody&gt;&lt;/table&gt;","{End}")),INDEX(Prelude[],ROW()-ROW(HTML[])+1))</f>
        <v xml:space="preserve">  &lt;tr&gt;&lt;td&gt;25110-2200&lt;/td&gt;&lt;td&gt;Grouted riprap, method B, class 2&lt;/td&gt;&lt;td&gt;m3&lt;/td&gt;&lt;td&gt;GROUTED RIPRAP, METHOD B, CLASS 2&lt;/td&gt;&lt;td&gt;CUYD&lt;/td&gt;&lt;td&gt;0&lt;/td&gt;&lt;td&gt;3&lt;/td&gt;&lt;td&gt;N&lt;/td&gt;&lt;td&gt; &lt;/td&gt;&lt;td&gt;&lt;/td&gt;&lt;/tr&gt;</v>
      </c>
      <c r="B455" s="166"/>
      <c r="C455" s="166"/>
    </row>
    <row r="456" spans="1:3" x14ac:dyDescent="0.3">
      <c r="A456" s="89" t="str">
        <f>IF(ROW()-ROW(HTML[])+1&gt;ROWS(Prelude[]),IFERROR(INDEX(PayItems[HTML],ROW()-ROW(HTML[])+1-ROWS(Prelude[])),IF(ROW()-ROW(HTML[])=ROWS(Prelude[])+ROWS(PayItems[]),"&lt;/tbody&gt;&lt;/table&gt;","{End}")),INDEX(Prelude[],ROW()-ROW(HTML[])+1))</f>
        <v xml:space="preserve">  &lt;tr&gt;&lt;td&gt;25110-2300&lt;/td&gt;&lt;td&gt;Grouted riprap, method B, class 3&lt;/td&gt;&lt;td&gt;m3&lt;/td&gt;&lt;td&gt;GROUTED RIPRAP, METHOD B, CLASS 3&lt;/td&gt;&lt;td&gt;CUYD&lt;/td&gt;&lt;td&gt;0&lt;/td&gt;&lt;td&gt;3&lt;/td&gt;&lt;td&gt;N&lt;/td&gt;&lt;td&gt; &lt;/td&gt;&lt;td&gt;&lt;/td&gt;&lt;/tr&gt;</v>
      </c>
      <c r="B456" s="166"/>
      <c r="C456" s="166"/>
    </row>
    <row r="457" spans="1:3" x14ac:dyDescent="0.3">
      <c r="A457" s="89" t="str">
        <f>IF(ROW()-ROW(HTML[])+1&gt;ROWS(Prelude[]),IFERROR(INDEX(PayItems[HTML],ROW()-ROW(HTML[])+1-ROWS(Prelude[])),IF(ROW()-ROW(HTML[])=ROWS(Prelude[])+ROWS(PayItems[]),"&lt;/tbody&gt;&lt;/table&gt;","{End}")),INDEX(Prelude[],ROW()-ROW(HTML[])+1))</f>
        <v xml:space="preserve">  &lt;tr&gt;&lt;td&gt;25110-2400&lt;/td&gt;&lt;td&gt;Grouted riprap, method B, class 4&lt;/td&gt;&lt;td&gt;m3&lt;/td&gt;&lt;td&gt;GROUTED RIPRAP, METHOD B, CLASS 4&lt;/td&gt;&lt;td&gt;CUYD&lt;/td&gt;&lt;td&gt;0&lt;/td&gt;&lt;td&gt;3&lt;/td&gt;&lt;td&gt;N&lt;/td&gt;&lt;td&gt; &lt;/td&gt;&lt;td&gt;&lt;/td&gt;&lt;/tr&gt;</v>
      </c>
      <c r="B457" s="166"/>
      <c r="C457" s="166"/>
    </row>
    <row r="458" spans="1:3" x14ac:dyDescent="0.3">
      <c r="A458" s="89" t="str">
        <f>IF(ROW()-ROW(HTML[])+1&gt;ROWS(Prelude[]),IFERROR(INDEX(PayItems[HTML],ROW()-ROW(HTML[])+1-ROWS(Prelude[])),IF(ROW()-ROW(HTML[])=ROWS(Prelude[])+ROWS(PayItems[]),"&lt;/tbody&gt;&lt;/table&gt;","{End}")),INDEX(Prelude[],ROW()-ROW(HTML[])+1))</f>
        <v xml:space="preserve">  &lt;tr&gt;&lt;td&gt;25110-2500&lt;/td&gt;&lt;td&gt;Grouted riprap, method B, class 5&lt;/td&gt;&lt;td&gt;m3&lt;/td&gt;&lt;td&gt;GROUTED RIPRAP, METHOD B, CLASS 5&lt;/td&gt;&lt;td&gt;CUYD&lt;/td&gt;&lt;td&gt;0&lt;/td&gt;&lt;td&gt;3&lt;/td&gt;&lt;td&gt;N&lt;/td&gt;&lt;td&gt; &lt;/td&gt;&lt;td&gt;&lt;/td&gt;&lt;/tr&gt;</v>
      </c>
      <c r="B458" s="166"/>
      <c r="C458" s="166"/>
    </row>
    <row r="459" spans="1:3" x14ac:dyDescent="0.3">
      <c r="A459" s="89" t="str">
        <f>IF(ROW()-ROW(HTML[])+1&gt;ROWS(Prelude[]),IFERROR(INDEX(PayItems[HTML],ROW()-ROW(HTML[])+1-ROWS(Prelude[])),IF(ROW()-ROW(HTML[])=ROWS(Prelude[])+ROWS(PayItems[]),"&lt;/tbody&gt;&lt;/table&gt;","{End}")),INDEX(Prelude[],ROW()-ROW(HTML[])+1))</f>
        <v xml:space="preserve">  &lt;tr&gt;&lt;td&gt;25110-2600&lt;/td&gt;&lt;td&gt;Grouted riprap, method B, class 6&lt;/td&gt;&lt;td&gt;m3&lt;/td&gt;&lt;td&gt;GROUTED RIPRAP, METHOD B, CLASS 6&lt;/td&gt;&lt;td&gt;CUYD&lt;/td&gt;&lt;td&gt;0&lt;/td&gt;&lt;td&gt;3&lt;/td&gt;&lt;td&gt;N&lt;/td&gt;&lt;td&gt; &lt;/td&gt;&lt;td&gt;&lt;/td&gt;&lt;/tr&gt;</v>
      </c>
      <c r="B459" s="166"/>
      <c r="C459" s="166"/>
    </row>
    <row r="460" spans="1:3" x14ac:dyDescent="0.3">
      <c r="A460" s="89" t="str">
        <f>IF(ROW()-ROW(HTML[])+1&gt;ROWS(Prelude[]),IFERROR(INDEX(PayItems[HTML],ROW()-ROW(HTML[])+1-ROWS(Prelude[])),IF(ROW()-ROW(HTML[])=ROWS(Prelude[])+ROWS(PayItems[]),"&lt;/tbody&gt;&lt;/table&gt;","{End}")),INDEX(Prelude[],ROW()-ROW(HTML[])+1))</f>
        <v xml:space="preserve">  &lt;tr&gt;&lt;td&gt;25110-2700&lt;/td&gt;&lt;td&gt;Grouted riprap, method B, class 7&lt;/td&gt;&lt;td&gt;m3&lt;/td&gt;&lt;td&gt;GROUTED RIPRAP, METHOD B, CLASS 7&lt;/td&gt;&lt;td&gt;CUYD&lt;/td&gt;&lt;td&gt;0&lt;/td&gt;&lt;td&gt;3&lt;/td&gt;&lt;td&gt;N&lt;/td&gt;&lt;td&gt; &lt;/td&gt;&lt;td&gt;&lt;/td&gt;&lt;/tr&gt;</v>
      </c>
      <c r="B460" s="166"/>
      <c r="C460" s="166"/>
    </row>
    <row r="461" spans="1:3" s="101" customFormat="1" x14ac:dyDescent="0.3">
      <c r="A461" s="89" t="str">
        <f>IF(ROW()-ROW(HTML[])+1&gt;ROWS(Prelude[]),IFERROR(INDEX(PayItems[HTML],ROW()-ROW(HTML[])+1-ROWS(Prelude[])),IF(ROW()-ROW(HTML[])=ROWS(Prelude[])+ROWS(PayItems[]),"&lt;/tbody&gt;&lt;/table&gt;","{End}")),INDEX(Prelude[],ROW()-ROW(HTML[])+1))</f>
        <v xml:space="preserve">  &lt;tr&gt;&lt;td&gt;25110-2800&lt;/td&gt;&lt;td&gt;Grouted riprap, method B, class 8&lt;/td&gt;&lt;td&gt;m3&lt;/td&gt;&lt;td&gt;GROUTED RIPRAP, METHOD B, CLASS 8&lt;/td&gt;&lt;td&gt;CUYD&lt;/td&gt;&lt;td&gt;0&lt;/td&gt;&lt;td&gt;3&lt;/td&gt;&lt;td&gt;N&lt;/td&gt;&lt;td&gt; &lt;/td&gt;&lt;td&gt;&lt;/td&gt;&lt;/tr&gt;</v>
      </c>
      <c r="B461" s="166"/>
      <c r="C461" s="166"/>
    </row>
    <row r="462" spans="1:3" s="101" customFormat="1" x14ac:dyDescent="0.3">
      <c r="A462" s="89" t="str">
        <f>IF(ROW()-ROW(HTML[])+1&gt;ROWS(Prelude[]),IFERROR(INDEX(PayItems[HTML],ROW()-ROW(HTML[])+1-ROWS(Prelude[])),IF(ROW()-ROW(HTML[])=ROWS(Prelude[])+ROWS(PayItems[]),"&lt;/tbody&gt;&lt;/table&gt;","{End}")),INDEX(Prelude[],ROW()-ROW(HTML[])+1))</f>
        <v xml:space="preserve">  &lt;tr&gt;&lt;td&gt;25110-2900&lt;/td&gt;&lt;td&gt;Grouted riprap, method B, class 9&lt;/td&gt;&lt;td&gt;m3&lt;/td&gt;&lt;td&gt;GROUTED RIPRAP, METHOD B, CLASS 9&lt;/td&gt;&lt;td&gt;CUYD&lt;/td&gt;&lt;td&gt;0&lt;/td&gt;&lt;td&gt;3&lt;/td&gt;&lt;td&gt;N&lt;/td&gt;&lt;td&gt; &lt;/td&gt;&lt;td&gt;&lt;/td&gt;&lt;/tr&gt;</v>
      </c>
      <c r="B462" s="166"/>
      <c r="C462" s="166"/>
    </row>
    <row r="463" spans="1:3" s="101" customFormat="1" x14ac:dyDescent="0.3">
      <c r="A463" s="89" t="str">
        <f>IF(ROW()-ROW(HTML[])+1&gt;ROWS(Prelude[]),IFERROR(INDEX(PayItems[HTML],ROW()-ROW(HTML[])+1-ROWS(Prelude[])),IF(ROW()-ROW(HTML[])=ROWS(Prelude[])+ROWS(PayItems[]),"&lt;/tbody&gt;&lt;/table&gt;","{End}")),INDEX(Prelude[],ROW()-ROW(HTML[])+1))</f>
        <v xml:space="preserve">  &lt;tr&gt;&lt;td&gt;25110-3000&lt;/td&gt;&lt;td&gt;Grouted riprap, method B, class 10&lt;/td&gt;&lt;td&gt;m3&lt;/td&gt;&lt;td&gt;GROUTED RIPRAP, METHOD B, CLASS 10&lt;/td&gt;&lt;td&gt;CUYD&lt;/td&gt;&lt;td&gt;0&lt;/td&gt;&lt;td&gt;3&lt;/td&gt;&lt;td&gt;N&lt;/td&gt;&lt;td&gt; &lt;/td&gt;&lt;td&gt;&lt;/td&gt;&lt;/tr&gt;</v>
      </c>
      <c r="B463" s="166"/>
      <c r="C463" s="166"/>
    </row>
    <row r="464" spans="1:3" x14ac:dyDescent="0.3">
      <c r="A464" s="89" t="str">
        <f>IF(ROW()-ROW(HTML[])+1&gt;ROWS(Prelude[]),IFERROR(INDEX(PayItems[HTML],ROW()-ROW(HTML[])+1-ROWS(Prelude[])),IF(ROW()-ROW(HTML[])=ROWS(Prelude[])+ROWS(PayItems[]),"&lt;/tbody&gt;&lt;/table&gt;","{End}")),INDEX(Prelude[],ROW()-ROW(HTML[])+1))</f>
        <v xml:space="preserve">  &lt;tr&gt;&lt;td&gt;25111-0000&lt;/td&gt;&lt;td&gt;Grouted riprap, method A&lt;/td&gt;&lt;td&gt;t&lt;/td&gt;&lt;td&gt;GROUTED RIPRAP, METHOD A&lt;/td&gt;&lt;td&gt;TON&lt;/td&gt;&lt;td&gt;0&lt;/td&gt;&lt;td&gt;3&lt;/td&gt;&lt;td&gt;N&lt;/td&gt;&lt;td&gt; &lt;/td&gt;&lt;td&gt;&lt;/td&gt;&lt;/tr&gt;</v>
      </c>
      <c r="B464" s="166"/>
      <c r="C464" s="166"/>
    </row>
    <row r="465" spans="1:3" x14ac:dyDescent="0.3">
      <c r="A465" s="89" t="str">
        <f>IF(ROW()-ROW(HTML[])+1&gt;ROWS(Prelude[]),IFERROR(INDEX(PayItems[HTML],ROW()-ROW(HTML[])+1-ROWS(Prelude[])),IF(ROW()-ROW(HTML[])=ROWS(Prelude[])+ROWS(PayItems[]),"&lt;/tbody&gt;&lt;/table&gt;","{End}")),INDEX(Prelude[],ROW()-ROW(HTML[])+1))</f>
        <v xml:space="preserve">  &lt;tr&gt;&lt;td&gt;25111-0100&lt;/td&gt;&lt;td&gt;Grouted riprap, method A, class 1&lt;/td&gt;&lt;td&gt;t&lt;/td&gt;&lt;td&gt;GROUTED RIPRAP, METHOD A, CLASS 1&lt;/td&gt;&lt;td&gt;TON&lt;/td&gt;&lt;td&gt;0&lt;/td&gt;&lt;td&gt;3&lt;/td&gt;&lt;td&gt;N&lt;/td&gt;&lt;td&gt; &lt;/td&gt;&lt;td&gt;&lt;/td&gt;&lt;/tr&gt;</v>
      </c>
      <c r="B465" s="166"/>
      <c r="C465" s="166"/>
    </row>
    <row r="466" spans="1:3" x14ac:dyDescent="0.3">
      <c r="A466" s="89" t="str">
        <f>IF(ROW()-ROW(HTML[])+1&gt;ROWS(Prelude[]),IFERROR(INDEX(PayItems[HTML],ROW()-ROW(HTML[])+1-ROWS(Prelude[])),IF(ROW()-ROW(HTML[])=ROWS(Prelude[])+ROWS(PayItems[]),"&lt;/tbody&gt;&lt;/table&gt;","{End}")),INDEX(Prelude[],ROW()-ROW(HTML[])+1))</f>
        <v xml:space="preserve">  &lt;tr&gt;&lt;td&gt;25111-0200&lt;/td&gt;&lt;td&gt;Grouted riprap, method A, class 2&lt;/td&gt;&lt;td&gt;t&lt;/td&gt;&lt;td&gt;GROUTED RIPRAP, METHOD A, CLASS 2&lt;/td&gt;&lt;td&gt;TON&lt;/td&gt;&lt;td&gt;0&lt;/td&gt;&lt;td&gt;3&lt;/td&gt;&lt;td&gt;N&lt;/td&gt;&lt;td&gt; &lt;/td&gt;&lt;td&gt;&lt;/td&gt;&lt;/tr&gt;</v>
      </c>
      <c r="B466" s="166"/>
      <c r="C466" s="166"/>
    </row>
    <row r="467" spans="1:3" x14ac:dyDescent="0.3">
      <c r="A467" s="89" t="str">
        <f>IF(ROW()-ROW(HTML[])+1&gt;ROWS(Prelude[]),IFERROR(INDEX(PayItems[HTML],ROW()-ROW(HTML[])+1-ROWS(Prelude[])),IF(ROW()-ROW(HTML[])=ROWS(Prelude[])+ROWS(PayItems[]),"&lt;/tbody&gt;&lt;/table&gt;","{End}")),INDEX(Prelude[],ROW()-ROW(HTML[])+1))</f>
        <v xml:space="preserve">  &lt;tr&gt;&lt;td&gt;25111-0300&lt;/td&gt;&lt;td&gt;Grouted riprap, method A, class 3&lt;/td&gt;&lt;td&gt;t&lt;/td&gt;&lt;td&gt;GROUTED RIPRAP, METHOD A, CLASS 3&lt;/td&gt;&lt;td&gt;TON&lt;/td&gt;&lt;td&gt;0&lt;/td&gt;&lt;td&gt;3&lt;/td&gt;&lt;td&gt;N&lt;/td&gt;&lt;td&gt; &lt;/td&gt;&lt;td&gt;&lt;/td&gt;&lt;/tr&gt;</v>
      </c>
      <c r="B467" s="166"/>
      <c r="C467" s="166"/>
    </row>
    <row r="468" spans="1:3" x14ac:dyDescent="0.3">
      <c r="A468" s="89" t="str">
        <f>IF(ROW()-ROW(HTML[])+1&gt;ROWS(Prelude[]),IFERROR(INDEX(PayItems[HTML],ROW()-ROW(HTML[])+1-ROWS(Prelude[])),IF(ROW()-ROW(HTML[])=ROWS(Prelude[])+ROWS(PayItems[]),"&lt;/tbody&gt;&lt;/table&gt;","{End}")),INDEX(Prelude[],ROW()-ROW(HTML[])+1))</f>
        <v xml:space="preserve">  &lt;tr&gt;&lt;td&gt;25111-0400&lt;/td&gt;&lt;td&gt;Grouted riprap, method A, class 4&lt;/td&gt;&lt;td&gt;t&lt;/td&gt;&lt;td&gt;GROUTED RIPRAP, METHOD A, CLASS 4&lt;/td&gt;&lt;td&gt;TON&lt;/td&gt;&lt;td&gt;0&lt;/td&gt;&lt;td&gt;3&lt;/td&gt;&lt;td&gt;N&lt;/td&gt;&lt;td&gt; &lt;/td&gt;&lt;td&gt;&lt;/td&gt;&lt;/tr&gt;</v>
      </c>
      <c r="B468" s="166"/>
      <c r="C468" s="166"/>
    </row>
    <row r="469" spans="1:3" x14ac:dyDescent="0.3">
      <c r="A469" s="89" t="str">
        <f>IF(ROW()-ROW(HTML[])+1&gt;ROWS(Prelude[]),IFERROR(INDEX(PayItems[HTML],ROW()-ROW(HTML[])+1-ROWS(Prelude[])),IF(ROW()-ROW(HTML[])=ROWS(Prelude[])+ROWS(PayItems[]),"&lt;/tbody&gt;&lt;/table&gt;","{End}")),INDEX(Prelude[],ROW()-ROW(HTML[])+1))</f>
        <v xml:space="preserve">  &lt;tr&gt;&lt;td&gt;25111-0500&lt;/td&gt;&lt;td&gt;Grouted riprap, method A, class 5&lt;/td&gt;&lt;td&gt;t&lt;/td&gt;&lt;td&gt;GROUTED RIPRAP, METHOD A, CLASS 5&lt;/td&gt;&lt;td&gt;TON&lt;/td&gt;&lt;td&gt;0&lt;/td&gt;&lt;td&gt;3&lt;/td&gt;&lt;td&gt;N&lt;/td&gt;&lt;td&gt; &lt;/td&gt;&lt;td&gt;&lt;/td&gt;&lt;/tr&gt;</v>
      </c>
      <c r="B469" s="166"/>
      <c r="C469" s="166"/>
    </row>
    <row r="470" spans="1:3" x14ac:dyDescent="0.3">
      <c r="A470" s="89" t="str">
        <f>IF(ROW()-ROW(HTML[])+1&gt;ROWS(Prelude[]),IFERROR(INDEX(PayItems[HTML],ROW()-ROW(HTML[])+1-ROWS(Prelude[])),IF(ROW()-ROW(HTML[])=ROWS(Prelude[])+ROWS(PayItems[]),"&lt;/tbody&gt;&lt;/table&gt;","{End}")),INDEX(Prelude[],ROW()-ROW(HTML[])+1))</f>
        <v xml:space="preserve">  &lt;tr&gt;&lt;td&gt;25111-0600&lt;/td&gt;&lt;td&gt;Grouted riprap, method A, class 6&lt;/td&gt;&lt;td&gt;t&lt;/td&gt;&lt;td&gt;GROUTED RIPRAP, METHOD A, CLASS 6&lt;/td&gt;&lt;td&gt;TON&lt;/td&gt;&lt;td&gt;0&lt;/td&gt;&lt;td&gt;3&lt;/td&gt;&lt;td&gt;N&lt;/td&gt;&lt;td&gt; &lt;/td&gt;&lt;td&gt;&lt;/td&gt;&lt;/tr&gt;</v>
      </c>
      <c r="B470" s="166"/>
      <c r="C470" s="166"/>
    </row>
    <row r="471" spans="1:3" x14ac:dyDescent="0.3">
      <c r="A471" s="89" t="str">
        <f>IF(ROW()-ROW(HTML[])+1&gt;ROWS(Prelude[]),IFERROR(INDEX(PayItems[HTML],ROW()-ROW(HTML[])+1-ROWS(Prelude[])),IF(ROW()-ROW(HTML[])=ROWS(Prelude[])+ROWS(PayItems[]),"&lt;/tbody&gt;&lt;/table&gt;","{End}")),INDEX(Prelude[],ROW()-ROW(HTML[])+1))</f>
        <v xml:space="preserve">  &lt;tr&gt;&lt;td&gt;25111-0700&lt;/td&gt;&lt;td&gt;Grouted riprap, method A, class 7&lt;/td&gt;&lt;td&gt;t&lt;/td&gt;&lt;td&gt;GROUTED RIPRAP, METHOD A, CLASS 7&lt;/td&gt;&lt;td&gt;TON&lt;/td&gt;&lt;td&gt;0&lt;/td&gt;&lt;td&gt;3&lt;/td&gt;&lt;td&gt;N&lt;/td&gt;&lt;td&gt; &lt;/td&gt;&lt;td&gt;&lt;/td&gt;&lt;/tr&gt;</v>
      </c>
      <c r="B471" s="166"/>
      <c r="C471" s="166"/>
    </row>
    <row r="472" spans="1:3" x14ac:dyDescent="0.3">
      <c r="A472" s="89" t="str">
        <f>IF(ROW()-ROW(HTML[])+1&gt;ROWS(Prelude[]),IFERROR(INDEX(PayItems[HTML],ROW()-ROW(HTML[])+1-ROWS(Prelude[])),IF(ROW()-ROW(HTML[])=ROWS(Prelude[])+ROWS(PayItems[]),"&lt;/tbody&gt;&lt;/table&gt;","{End}")),INDEX(Prelude[],ROW()-ROW(HTML[])+1))</f>
        <v xml:space="preserve">  &lt;tr&gt;&lt;td&gt;25111-0800&lt;/td&gt;&lt;td&gt;Grouted riprap, method A, class 8&lt;/td&gt;&lt;td&gt;t&lt;/td&gt;&lt;td&gt;GROUTED RIPRAP, METHOD A, CLASS 8&lt;/td&gt;&lt;td&gt;TON&lt;/td&gt;&lt;td&gt;0&lt;/td&gt;&lt;td&gt;3&lt;/td&gt;&lt;td&gt;N&lt;/td&gt;&lt;td&gt; &lt;/td&gt;&lt;td&gt;&lt;/td&gt;&lt;/tr&gt;</v>
      </c>
      <c r="B472" s="166"/>
      <c r="C472" s="166"/>
    </row>
    <row r="473" spans="1:3" x14ac:dyDescent="0.3">
      <c r="A473" s="89" t="str">
        <f>IF(ROW()-ROW(HTML[])+1&gt;ROWS(Prelude[]),IFERROR(INDEX(PayItems[HTML],ROW()-ROW(HTML[])+1-ROWS(Prelude[])),IF(ROW()-ROW(HTML[])=ROWS(Prelude[])+ROWS(PayItems[]),"&lt;/tbody&gt;&lt;/table&gt;","{End}")),INDEX(Prelude[],ROW()-ROW(HTML[])+1))</f>
        <v xml:space="preserve">  &lt;tr&gt;&lt;td&gt;25111-0900&lt;/td&gt;&lt;td&gt;Grouted riprap, method A, class 9&lt;/td&gt;&lt;td&gt;t&lt;/td&gt;&lt;td&gt;GROUTED RIPRAP, METHOD A, CLASS 9&lt;/td&gt;&lt;td&gt;TON&lt;/td&gt;&lt;td&gt;0&lt;/td&gt;&lt;td&gt;3&lt;/td&gt;&lt;td&gt;N&lt;/td&gt;&lt;td&gt; &lt;/td&gt;&lt;td&gt;&lt;/td&gt;&lt;/tr&gt;</v>
      </c>
      <c r="B473" s="166"/>
      <c r="C473" s="166"/>
    </row>
    <row r="474" spans="1:3" x14ac:dyDescent="0.3">
      <c r="A474" s="89" t="str">
        <f>IF(ROW()-ROW(HTML[])+1&gt;ROWS(Prelude[]),IFERROR(INDEX(PayItems[HTML],ROW()-ROW(HTML[])+1-ROWS(Prelude[])),IF(ROW()-ROW(HTML[])=ROWS(Prelude[])+ROWS(PayItems[]),"&lt;/tbody&gt;&lt;/table&gt;","{End}")),INDEX(Prelude[],ROW()-ROW(HTML[])+1))</f>
        <v xml:space="preserve">  &lt;tr&gt;&lt;td&gt;25111-1000&lt;/td&gt;&lt;td&gt;Grouted riprap, method A, class 10&lt;/td&gt;&lt;td&gt;t&lt;/td&gt;&lt;td&gt;GROUTED RIPRAP, METHOD A, CLASS 10&lt;/td&gt;&lt;td&gt;TON&lt;/td&gt;&lt;td&gt;0&lt;/td&gt;&lt;td&gt;3&lt;/td&gt;&lt;td&gt;N&lt;/td&gt;&lt;td&gt; &lt;/td&gt;&lt;td&gt;&lt;/td&gt;&lt;/tr&gt;</v>
      </c>
      <c r="B474" s="166"/>
      <c r="C474" s="166"/>
    </row>
    <row r="475" spans="1:3" x14ac:dyDescent="0.3">
      <c r="A475" s="89" t="str">
        <f>IF(ROW()-ROW(HTML[])+1&gt;ROWS(Prelude[]),IFERROR(INDEX(PayItems[HTML],ROW()-ROW(HTML[])+1-ROWS(Prelude[])),IF(ROW()-ROW(HTML[])=ROWS(Prelude[])+ROWS(PayItems[]),"&lt;/tbody&gt;&lt;/table&gt;","{End}")),INDEX(Prelude[],ROW()-ROW(HTML[])+1))</f>
        <v xml:space="preserve">  &lt;tr&gt;&lt;td&gt;25111-2000&lt;/td&gt;&lt;td&gt;Grouted riprap, method B&lt;/td&gt;&lt;td&gt;t&lt;/td&gt;&lt;td&gt;GROUTED RIPRAP, METHOD B&lt;/td&gt;&lt;td&gt;TON&lt;/td&gt;&lt;td&gt;0&lt;/td&gt;&lt;td&gt;3&lt;/td&gt;&lt;td&gt;N&lt;/td&gt;&lt;td&gt; &lt;/td&gt;&lt;td&gt;&lt;/td&gt;&lt;/tr&gt;</v>
      </c>
      <c r="B475" s="166"/>
      <c r="C475" s="166"/>
    </row>
    <row r="476" spans="1:3" x14ac:dyDescent="0.3">
      <c r="A476" s="89" t="str">
        <f>IF(ROW()-ROW(HTML[])+1&gt;ROWS(Prelude[]),IFERROR(INDEX(PayItems[HTML],ROW()-ROW(HTML[])+1-ROWS(Prelude[])),IF(ROW()-ROW(HTML[])=ROWS(Prelude[])+ROWS(PayItems[]),"&lt;/tbody&gt;&lt;/table&gt;","{End}")),INDEX(Prelude[],ROW()-ROW(HTML[])+1))</f>
        <v xml:space="preserve">  &lt;tr&gt;&lt;td&gt;25111-2100&lt;/td&gt;&lt;td&gt;Grouted riprap, method B, class 1&lt;/td&gt;&lt;td&gt;t&lt;/td&gt;&lt;td&gt;GROUTED RIPRAP, METHOD B, CLASS 1&lt;/td&gt;&lt;td&gt;TON&lt;/td&gt;&lt;td&gt;0&lt;/td&gt;&lt;td&gt;3&lt;/td&gt;&lt;td&gt;N&lt;/td&gt;&lt;td&gt; &lt;/td&gt;&lt;td&gt;&lt;/td&gt;&lt;/tr&gt;</v>
      </c>
      <c r="B476" s="166"/>
      <c r="C476" s="166"/>
    </row>
    <row r="477" spans="1:3" x14ac:dyDescent="0.3">
      <c r="A477" s="89" t="str">
        <f>IF(ROW()-ROW(HTML[])+1&gt;ROWS(Prelude[]),IFERROR(INDEX(PayItems[HTML],ROW()-ROW(HTML[])+1-ROWS(Prelude[])),IF(ROW()-ROW(HTML[])=ROWS(Prelude[])+ROWS(PayItems[]),"&lt;/tbody&gt;&lt;/table&gt;","{End}")),INDEX(Prelude[],ROW()-ROW(HTML[])+1))</f>
        <v xml:space="preserve">  &lt;tr&gt;&lt;td&gt;25111-2200&lt;/td&gt;&lt;td&gt;Grouted riprap, method B, class 2&lt;/td&gt;&lt;td&gt;t&lt;/td&gt;&lt;td&gt;GROUTED RIPRAP, METHOD B, CLASS 2&lt;/td&gt;&lt;td&gt;TON&lt;/td&gt;&lt;td&gt;0&lt;/td&gt;&lt;td&gt;3&lt;/td&gt;&lt;td&gt;N&lt;/td&gt;&lt;td&gt; &lt;/td&gt;&lt;td&gt;&lt;/td&gt;&lt;/tr&gt;</v>
      </c>
      <c r="B477" s="166"/>
      <c r="C477" s="166"/>
    </row>
    <row r="478" spans="1:3" x14ac:dyDescent="0.3">
      <c r="A478" s="89" t="str">
        <f>IF(ROW()-ROW(HTML[])+1&gt;ROWS(Prelude[]),IFERROR(INDEX(PayItems[HTML],ROW()-ROW(HTML[])+1-ROWS(Prelude[])),IF(ROW()-ROW(HTML[])=ROWS(Prelude[])+ROWS(PayItems[]),"&lt;/tbody&gt;&lt;/table&gt;","{End}")),INDEX(Prelude[],ROW()-ROW(HTML[])+1))</f>
        <v xml:space="preserve">  &lt;tr&gt;&lt;td&gt;25111-2300&lt;/td&gt;&lt;td&gt;Grouted riprap, method B, class 3&lt;/td&gt;&lt;td&gt;t&lt;/td&gt;&lt;td&gt;GROUTED RIPRAP, METHOD B, CLASS 3&lt;/td&gt;&lt;td&gt;TON&lt;/td&gt;&lt;td&gt;0&lt;/td&gt;&lt;td&gt;3&lt;/td&gt;&lt;td&gt;N&lt;/td&gt;&lt;td&gt; &lt;/td&gt;&lt;td&gt;&lt;/td&gt;&lt;/tr&gt;</v>
      </c>
      <c r="B478" s="166"/>
      <c r="C478" s="166"/>
    </row>
    <row r="479" spans="1:3" x14ac:dyDescent="0.3">
      <c r="A479" s="89" t="str">
        <f>IF(ROW()-ROW(HTML[])+1&gt;ROWS(Prelude[]),IFERROR(INDEX(PayItems[HTML],ROW()-ROW(HTML[])+1-ROWS(Prelude[])),IF(ROW()-ROW(HTML[])=ROWS(Prelude[])+ROWS(PayItems[]),"&lt;/tbody&gt;&lt;/table&gt;","{End}")),INDEX(Prelude[],ROW()-ROW(HTML[])+1))</f>
        <v xml:space="preserve">  &lt;tr&gt;&lt;td&gt;25111-2400&lt;/td&gt;&lt;td&gt;Grouted riprap, method B, class 4&lt;/td&gt;&lt;td&gt;t&lt;/td&gt;&lt;td&gt;GROUTED RIPRAP, METHOD B, CLASS 4&lt;/td&gt;&lt;td&gt;TON&lt;/td&gt;&lt;td&gt;0&lt;/td&gt;&lt;td&gt;3&lt;/td&gt;&lt;td&gt;N&lt;/td&gt;&lt;td&gt; &lt;/td&gt;&lt;td&gt;&lt;/td&gt;&lt;/tr&gt;</v>
      </c>
      <c r="B479" s="166"/>
      <c r="C479" s="166"/>
    </row>
    <row r="480" spans="1:3" x14ac:dyDescent="0.3">
      <c r="A480" s="89" t="str">
        <f>IF(ROW()-ROW(HTML[])+1&gt;ROWS(Prelude[]),IFERROR(INDEX(PayItems[HTML],ROW()-ROW(HTML[])+1-ROWS(Prelude[])),IF(ROW()-ROW(HTML[])=ROWS(Prelude[])+ROWS(PayItems[]),"&lt;/tbody&gt;&lt;/table&gt;","{End}")),INDEX(Prelude[],ROW()-ROW(HTML[])+1))</f>
        <v xml:space="preserve">  &lt;tr&gt;&lt;td&gt;25111-2500&lt;/td&gt;&lt;td&gt;Grouted riprap, method B, class 5&lt;/td&gt;&lt;td&gt;t&lt;/td&gt;&lt;td&gt;GROUTED RIPRAP, METHOD B, CLASS 5&lt;/td&gt;&lt;td&gt;TON&lt;/td&gt;&lt;td&gt;0&lt;/td&gt;&lt;td&gt;3&lt;/td&gt;&lt;td&gt;N&lt;/td&gt;&lt;td&gt; &lt;/td&gt;&lt;td&gt;&lt;/td&gt;&lt;/tr&gt;</v>
      </c>
      <c r="B480" s="166"/>
      <c r="C480" s="166"/>
    </row>
    <row r="481" spans="1:3" x14ac:dyDescent="0.3">
      <c r="A481" s="89" t="str">
        <f>IF(ROW()-ROW(HTML[])+1&gt;ROWS(Prelude[]),IFERROR(INDEX(PayItems[HTML],ROW()-ROW(HTML[])+1-ROWS(Prelude[])),IF(ROW()-ROW(HTML[])=ROWS(Prelude[])+ROWS(PayItems[]),"&lt;/tbody&gt;&lt;/table&gt;","{End}")),INDEX(Prelude[],ROW()-ROW(HTML[])+1))</f>
        <v xml:space="preserve">  &lt;tr&gt;&lt;td&gt;25111-2600&lt;/td&gt;&lt;td&gt;Grouted riprap, method B, class 6&lt;/td&gt;&lt;td&gt;t&lt;/td&gt;&lt;td&gt;GROUTED RIPRAP, METHOD B, CLASS 6&lt;/td&gt;&lt;td&gt;TON&lt;/td&gt;&lt;td&gt;0&lt;/td&gt;&lt;td&gt;3&lt;/td&gt;&lt;td&gt;N&lt;/td&gt;&lt;td&gt; &lt;/td&gt;&lt;td&gt;&lt;/td&gt;&lt;/tr&gt;</v>
      </c>
      <c r="B481" s="166"/>
      <c r="C481" s="166"/>
    </row>
    <row r="482" spans="1:3" x14ac:dyDescent="0.3">
      <c r="A482" s="89" t="str">
        <f>IF(ROW()-ROW(HTML[])+1&gt;ROWS(Prelude[]),IFERROR(INDEX(PayItems[HTML],ROW()-ROW(HTML[])+1-ROWS(Prelude[])),IF(ROW()-ROW(HTML[])=ROWS(Prelude[])+ROWS(PayItems[]),"&lt;/tbody&gt;&lt;/table&gt;","{End}")),INDEX(Prelude[],ROW()-ROW(HTML[])+1))</f>
        <v xml:space="preserve">  &lt;tr&gt;&lt;td&gt;25111-2700&lt;/td&gt;&lt;td&gt;Grouted riprap, method B, class 7&lt;/td&gt;&lt;td&gt;t&lt;/td&gt;&lt;td&gt;GROUTED RIPRAP, METHOD B, CLASS 7&lt;/td&gt;&lt;td&gt;TON&lt;/td&gt;&lt;td&gt;0&lt;/td&gt;&lt;td&gt;3&lt;/td&gt;&lt;td&gt;N&lt;/td&gt;&lt;td&gt; &lt;/td&gt;&lt;td&gt;&lt;/td&gt;&lt;/tr&gt;</v>
      </c>
      <c r="B482" s="166"/>
      <c r="C482" s="166"/>
    </row>
    <row r="483" spans="1:3" x14ac:dyDescent="0.3">
      <c r="A483" s="89" t="str">
        <f>IF(ROW()-ROW(HTML[])+1&gt;ROWS(Prelude[]),IFERROR(INDEX(PayItems[HTML],ROW()-ROW(HTML[])+1-ROWS(Prelude[])),IF(ROW()-ROW(HTML[])=ROWS(Prelude[])+ROWS(PayItems[]),"&lt;/tbody&gt;&lt;/table&gt;","{End}")),INDEX(Prelude[],ROW()-ROW(HTML[])+1))</f>
        <v xml:space="preserve">  &lt;tr&gt;&lt;td&gt;25111-2800&lt;/td&gt;&lt;td&gt;Grouted riprap, method B, class 8&lt;/td&gt;&lt;td&gt;t&lt;/td&gt;&lt;td&gt;GROUTED RIPRAP, METHOD B, CLASS 8&lt;/td&gt;&lt;td&gt;TON&lt;/td&gt;&lt;td&gt;0&lt;/td&gt;&lt;td&gt;3&lt;/td&gt;&lt;td&gt;N&lt;/td&gt;&lt;td&gt; &lt;/td&gt;&lt;td&gt;&lt;/td&gt;&lt;/tr&gt;</v>
      </c>
      <c r="B483" s="166"/>
      <c r="C483" s="166"/>
    </row>
    <row r="484" spans="1:3" x14ac:dyDescent="0.3">
      <c r="A484" s="89" t="str">
        <f>IF(ROW()-ROW(HTML[])+1&gt;ROWS(Prelude[]),IFERROR(INDEX(PayItems[HTML],ROW()-ROW(HTML[])+1-ROWS(Prelude[])),IF(ROW()-ROW(HTML[])=ROWS(Prelude[])+ROWS(PayItems[]),"&lt;/tbody&gt;&lt;/table&gt;","{End}")),INDEX(Prelude[],ROW()-ROW(HTML[])+1))</f>
        <v xml:space="preserve">  &lt;tr&gt;&lt;td&gt;25111-2900&lt;/td&gt;&lt;td&gt;Grouted riprap, method B, class 9&lt;/td&gt;&lt;td&gt;t&lt;/td&gt;&lt;td&gt;GROUTED RIPRAP, METHOD B, CLASS 9&lt;/td&gt;&lt;td&gt;TON&lt;/td&gt;&lt;td&gt;0&lt;/td&gt;&lt;td&gt;3&lt;/td&gt;&lt;td&gt;N&lt;/td&gt;&lt;td&gt; &lt;/td&gt;&lt;td&gt;&lt;/td&gt;&lt;/tr&gt;</v>
      </c>
      <c r="B484" s="166"/>
      <c r="C484" s="166"/>
    </row>
    <row r="485" spans="1:3" x14ac:dyDescent="0.3">
      <c r="A485" s="89" t="str">
        <f>IF(ROW()-ROW(HTML[])+1&gt;ROWS(Prelude[]),IFERROR(INDEX(PayItems[HTML],ROW()-ROW(HTML[])+1-ROWS(Prelude[])),IF(ROW()-ROW(HTML[])=ROWS(Prelude[])+ROWS(PayItems[]),"&lt;/tbody&gt;&lt;/table&gt;","{End}")),INDEX(Prelude[],ROW()-ROW(HTML[])+1))</f>
        <v xml:space="preserve">  &lt;tr&gt;&lt;td&gt;25111-3000&lt;/td&gt;&lt;td&gt;Grouted riprap, method B, class 10&lt;/td&gt;&lt;td&gt;t&lt;/td&gt;&lt;td&gt;GROUTED RIPRAP, METHOD B, CLASS 10&lt;/td&gt;&lt;td&gt;TON&lt;/td&gt;&lt;td&gt;0&lt;/td&gt;&lt;td&gt;3&lt;/td&gt;&lt;td&gt;N&lt;/td&gt;&lt;td&gt; &lt;/td&gt;&lt;td&gt;&lt;/td&gt;&lt;/tr&gt;</v>
      </c>
      <c r="B485" s="166"/>
      <c r="C485" s="166"/>
    </row>
    <row r="486" spans="1:3" x14ac:dyDescent="0.3">
      <c r="A486" s="89" t="str">
        <f>IF(ROW()-ROW(HTML[])+1&gt;ROWS(Prelude[]),IFERROR(INDEX(PayItems[HTML],ROW()-ROW(HTML[])+1-ROWS(Prelude[])),IF(ROW()-ROW(HTML[])=ROWS(Prelude[])+ROWS(PayItems[]),"&lt;/tbody&gt;&lt;/table&gt;","{End}")),INDEX(Prelude[],ROW()-ROW(HTML[])+1))</f>
        <v xml:space="preserve">  &lt;tr&gt;&lt;td&gt;25112-0200&lt;/td&gt;&lt;td&gt;Partially grouted riprap, method A, class 2&lt;/td&gt;&lt;td&gt;m3&lt;/td&gt;&lt;td&gt;PARTIALLY GROUTED RIPRAP, METHOD A, CLASS 2&lt;/td&gt;&lt;td&gt;CUYD&lt;/td&gt;&lt;td&gt;0&lt;/td&gt;&lt;td&gt;3&lt;/td&gt;&lt;td&gt;N&lt;/td&gt;&lt;td&gt;9/16/2019&lt;/td&gt;&lt;td&gt;&lt;/td&gt;&lt;/tr&gt;</v>
      </c>
      <c r="B486" s="166"/>
      <c r="C486" s="166"/>
    </row>
    <row r="487" spans="1:3" x14ac:dyDescent="0.3">
      <c r="A487" s="89" t="str">
        <f>IF(ROW()-ROW(HTML[])+1&gt;ROWS(Prelude[]),IFERROR(INDEX(PayItems[HTML],ROW()-ROW(HTML[])+1-ROWS(Prelude[])),IF(ROW()-ROW(HTML[])=ROWS(Prelude[])+ROWS(PayItems[]),"&lt;/tbody&gt;&lt;/table&gt;","{End}")),INDEX(Prelude[],ROW()-ROW(HTML[])+1))</f>
        <v xml:space="preserve">  &lt;tr&gt;&lt;td&gt;25112-0300&lt;/td&gt;&lt;td&gt;Partially grouted riprap, method A, class 3&lt;/td&gt;&lt;td&gt;m3&lt;/td&gt;&lt;td&gt;PARTIALLY GROUTED RIPRAP, METHOD A, CLASS 3&lt;/td&gt;&lt;td&gt;CUYD&lt;/td&gt;&lt;td&gt;0&lt;/td&gt;&lt;td&gt;3&lt;/td&gt;&lt;td&gt;N&lt;/td&gt;&lt;td&gt;9/16/2019&lt;/td&gt;&lt;td&gt;&lt;/td&gt;&lt;/tr&gt;</v>
      </c>
      <c r="B487" s="166"/>
      <c r="C487" s="166"/>
    </row>
    <row r="488" spans="1:3" x14ac:dyDescent="0.3">
      <c r="A488" s="89" t="str">
        <f>IF(ROW()-ROW(HTML[])+1&gt;ROWS(Prelude[]),IFERROR(INDEX(PayItems[HTML],ROW()-ROW(HTML[])+1-ROWS(Prelude[])),IF(ROW()-ROW(HTML[])=ROWS(Prelude[])+ROWS(PayItems[]),"&lt;/tbody&gt;&lt;/table&gt;","{End}")),INDEX(Prelude[],ROW()-ROW(HTML[])+1))</f>
        <v xml:space="preserve">  &lt;tr&gt;&lt;td&gt;25112-0400&lt;/td&gt;&lt;td&gt;Partially grouted riprap, method A, class 4&lt;/td&gt;&lt;td&gt;m3&lt;/td&gt;&lt;td&gt;PARTIALLY GROUTED RIPRAP, METHOD A, CLASS 4&lt;/td&gt;&lt;td&gt;CUYD&lt;/td&gt;&lt;td&gt;0&lt;/td&gt;&lt;td&gt;3&lt;/td&gt;&lt;td&gt;N&lt;/td&gt;&lt;td&gt;9/16/2019&lt;/td&gt;&lt;td&gt;&lt;/td&gt;&lt;/tr&gt;</v>
      </c>
      <c r="B488" s="166"/>
      <c r="C488" s="166"/>
    </row>
    <row r="489" spans="1:3" x14ac:dyDescent="0.3">
      <c r="A489" s="89" t="str">
        <f>IF(ROW()-ROW(HTML[])+1&gt;ROWS(Prelude[]),IFERROR(INDEX(PayItems[HTML],ROW()-ROW(HTML[])+1-ROWS(Prelude[])),IF(ROW()-ROW(HTML[])=ROWS(Prelude[])+ROWS(PayItems[]),"&lt;/tbody&gt;&lt;/table&gt;","{End}")),INDEX(Prelude[],ROW()-ROW(HTML[])+1))</f>
        <v xml:space="preserve">  &lt;tr&gt;&lt;td&gt;25112-2200&lt;/td&gt;&lt;td&gt;Partially grouted riprap, method B, class 2&lt;/td&gt;&lt;td&gt;m3&lt;/td&gt;&lt;td&gt;PARTIALLY GROUTED RIPRAP, METHOD B, CLASS 2&lt;/td&gt;&lt;td&gt;CUYD&lt;/td&gt;&lt;td&gt;0&lt;/td&gt;&lt;td&gt;3&lt;/td&gt;&lt;td&gt;N&lt;/td&gt;&lt;td&gt;9/16/2019&lt;/td&gt;&lt;td&gt;&lt;/td&gt;&lt;/tr&gt;</v>
      </c>
      <c r="B489" s="166"/>
      <c r="C489" s="166"/>
    </row>
    <row r="490" spans="1:3" x14ac:dyDescent="0.3">
      <c r="A490" s="89" t="str">
        <f>IF(ROW()-ROW(HTML[])+1&gt;ROWS(Prelude[]),IFERROR(INDEX(PayItems[HTML],ROW()-ROW(HTML[])+1-ROWS(Prelude[])),IF(ROW()-ROW(HTML[])=ROWS(Prelude[])+ROWS(PayItems[]),"&lt;/tbody&gt;&lt;/table&gt;","{End}")),INDEX(Prelude[],ROW()-ROW(HTML[])+1))</f>
        <v xml:space="preserve">  &lt;tr&gt;&lt;td&gt;25112-2300&lt;/td&gt;&lt;td&gt;Partially grouted riprap, method B, class 3&lt;/td&gt;&lt;td&gt;m3&lt;/td&gt;&lt;td&gt;PARTIALLY GROUTED RIPRAP, METHOD B, CLASS 3&lt;/td&gt;&lt;td&gt;CUYD&lt;/td&gt;&lt;td&gt;0&lt;/td&gt;&lt;td&gt;3&lt;/td&gt;&lt;td&gt;N&lt;/td&gt;&lt;td&gt;9/16/2019&lt;/td&gt;&lt;td&gt;&lt;/td&gt;&lt;/tr&gt;</v>
      </c>
      <c r="B490" s="166"/>
      <c r="C490" s="166"/>
    </row>
    <row r="491" spans="1:3" x14ac:dyDescent="0.3">
      <c r="A491" s="89" t="str">
        <f>IF(ROW()-ROW(HTML[])+1&gt;ROWS(Prelude[]),IFERROR(INDEX(PayItems[HTML],ROW()-ROW(HTML[])+1-ROWS(Prelude[])),IF(ROW()-ROW(HTML[])=ROWS(Prelude[])+ROWS(PayItems[]),"&lt;/tbody&gt;&lt;/table&gt;","{End}")),INDEX(Prelude[],ROW()-ROW(HTML[])+1))</f>
        <v xml:space="preserve">  &lt;tr&gt;&lt;td&gt;25112-2400&lt;/td&gt;&lt;td&gt;Partially grouted riprap, method B, class 4&lt;/td&gt;&lt;td&gt;m3&lt;/td&gt;&lt;td&gt;PARTIALLY GROUTED RIPRAP, METHOD B, CLASS 4&lt;/td&gt;&lt;td&gt;CUYD&lt;/td&gt;&lt;td&gt;0&lt;/td&gt;&lt;td&gt;3&lt;/td&gt;&lt;td&gt;N&lt;/td&gt;&lt;td&gt;9/16/2019&lt;/td&gt;&lt;td&gt;&lt;/td&gt;&lt;/tr&gt;</v>
      </c>
      <c r="B491" s="166"/>
      <c r="C491" s="166"/>
    </row>
    <row r="492" spans="1:3" x14ac:dyDescent="0.3">
      <c r="A492" s="89" t="str">
        <f>IF(ROW()-ROW(HTML[])+1&gt;ROWS(Prelude[]),IFERROR(INDEX(PayItems[HTML],ROW()-ROW(HTML[])+1-ROWS(Prelude[])),IF(ROW()-ROW(HTML[])=ROWS(Prelude[])+ROWS(PayItems[]),"&lt;/tbody&gt;&lt;/table&gt;","{End}")),INDEX(Prelude[],ROW()-ROW(HTML[])+1))</f>
        <v xml:space="preserve">  &lt;tr&gt;&lt;td&gt;25115-0000&lt;/td&gt;&lt;td&gt;Imbricated riprap&lt;/td&gt;&lt;td&gt;m3&lt;/td&gt;&lt;td&gt;IMBRICATED RIPRAP&lt;/td&gt;&lt;td&gt;CUYD&lt;/td&gt;&lt;td&gt;0&lt;/td&gt;&lt;td&gt;3&lt;/td&gt;&lt;td&gt;N&lt;/td&gt;&lt;td&gt; &lt;/td&gt;&lt;td&gt;&lt;/td&gt;&lt;/tr&gt;</v>
      </c>
      <c r="B492" s="166"/>
      <c r="C492" s="166"/>
    </row>
    <row r="493" spans="1:3" x14ac:dyDescent="0.3">
      <c r="A493" s="89" t="str">
        <f>IF(ROW()-ROW(HTML[])+1&gt;ROWS(Prelude[]),IFERROR(INDEX(PayItems[HTML],ROW()-ROW(HTML[])+1-ROWS(Prelude[])),IF(ROW()-ROW(HTML[])=ROWS(Prelude[])+ROWS(PayItems[]),"&lt;/tbody&gt;&lt;/table&gt;","{End}")),INDEX(Prelude[],ROW()-ROW(HTML[])+1))</f>
        <v xml:space="preserve">  &lt;tr&gt;&lt;td&gt;25120-0000&lt;/td&gt;&lt;td&gt;Riprap ditch, method A&lt;/td&gt;&lt;td&gt;m&lt;/td&gt;&lt;td&gt;RIPRAP DITCH, METHOD A&lt;/td&gt;&lt;td&gt;LNFT&lt;/td&gt;&lt;td&gt;0&lt;/td&gt;&lt;td&gt;3&lt;/td&gt;&lt;td&gt;N&lt;/td&gt;&lt;td&gt; &lt;/td&gt;&lt;td&gt;&lt;/td&gt;&lt;/tr&gt;</v>
      </c>
      <c r="B493" s="166"/>
      <c r="C493" s="166"/>
    </row>
    <row r="494" spans="1:3" x14ac:dyDescent="0.3">
      <c r="A494" s="89" t="str">
        <f>IF(ROW()-ROW(HTML[])+1&gt;ROWS(Prelude[]),IFERROR(INDEX(PayItems[HTML],ROW()-ROW(HTML[])+1-ROWS(Prelude[])),IF(ROW()-ROW(HTML[])=ROWS(Prelude[])+ROWS(PayItems[]),"&lt;/tbody&gt;&lt;/table&gt;","{End}")),INDEX(Prelude[],ROW()-ROW(HTML[])+1))</f>
        <v xml:space="preserve">  &lt;tr&gt;&lt;td&gt;25120-0100&lt;/td&gt;&lt;td&gt;Riprap ditch, method A, class 1&lt;/td&gt;&lt;td&gt;m&lt;/td&gt;&lt;td&gt;RIPRAP DITCH, METHOD A, CLASS 1&lt;/td&gt;&lt;td&gt;LNFT&lt;/td&gt;&lt;td&gt;0&lt;/td&gt;&lt;td&gt;3&lt;/td&gt;&lt;td&gt;N&lt;/td&gt;&lt;td&gt; &lt;/td&gt;&lt;td&gt;&lt;/td&gt;&lt;/tr&gt;</v>
      </c>
      <c r="B494" s="166"/>
      <c r="C494" s="166"/>
    </row>
    <row r="495" spans="1:3" x14ac:dyDescent="0.3">
      <c r="A495" s="89" t="str">
        <f>IF(ROW()-ROW(HTML[])+1&gt;ROWS(Prelude[]),IFERROR(INDEX(PayItems[HTML],ROW()-ROW(HTML[])+1-ROWS(Prelude[])),IF(ROW()-ROW(HTML[])=ROWS(Prelude[])+ROWS(PayItems[]),"&lt;/tbody&gt;&lt;/table&gt;","{End}")),INDEX(Prelude[],ROW()-ROW(HTML[])+1))</f>
        <v xml:space="preserve">  &lt;tr&gt;&lt;td&gt;25120-0200&lt;/td&gt;&lt;td&gt;Riprap ditch, method A, class 2&lt;/td&gt;&lt;td&gt;m&lt;/td&gt;&lt;td&gt;RIPRAP DITCH, METHOD A, CLASS 2&lt;/td&gt;&lt;td&gt;LNFT&lt;/td&gt;&lt;td&gt;0&lt;/td&gt;&lt;td&gt;3&lt;/td&gt;&lt;td&gt;N&lt;/td&gt;&lt;td&gt; &lt;/td&gt;&lt;td&gt;&lt;/td&gt;&lt;/tr&gt;</v>
      </c>
      <c r="B495" s="166"/>
      <c r="C495" s="166"/>
    </row>
    <row r="496" spans="1:3" x14ac:dyDescent="0.3">
      <c r="A496" s="89" t="str">
        <f>IF(ROW()-ROW(HTML[])+1&gt;ROWS(Prelude[]),IFERROR(INDEX(PayItems[HTML],ROW()-ROW(HTML[])+1-ROWS(Prelude[])),IF(ROW()-ROW(HTML[])=ROWS(Prelude[])+ROWS(PayItems[]),"&lt;/tbody&gt;&lt;/table&gt;","{End}")),INDEX(Prelude[],ROW()-ROW(HTML[])+1))</f>
        <v xml:space="preserve">  &lt;tr&gt;&lt;td&gt;25120-0300&lt;/td&gt;&lt;td&gt;Riprap ditch, method A, class 3&lt;/td&gt;&lt;td&gt;m&lt;/td&gt;&lt;td&gt;RIPRAP DITCH, METHOD A, CLASS 3&lt;/td&gt;&lt;td&gt;LNFT&lt;/td&gt;&lt;td&gt;0&lt;/td&gt;&lt;td&gt;3&lt;/td&gt;&lt;td&gt;N&lt;/td&gt;&lt;td&gt; &lt;/td&gt;&lt;td&gt;&lt;/td&gt;&lt;/tr&gt;</v>
      </c>
      <c r="B496" s="166"/>
      <c r="C496" s="166"/>
    </row>
    <row r="497" spans="1:3" x14ac:dyDescent="0.3">
      <c r="A497" s="89" t="str">
        <f>IF(ROW()-ROW(HTML[])+1&gt;ROWS(Prelude[]),IFERROR(INDEX(PayItems[HTML],ROW()-ROW(HTML[])+1-ROWS(Prelude[])),IF(ROW()-ROW(HTML[])=ROWS(Prelude[])+ROWS(PayItems[]),"&lt;/tbody&gt;&lt;/table&gt;","{End}")),INDEX(Prelude[],ROW()-ROW(HTML[])+1))</f>
        <v xml:space="preserve">  &lt;tr&gt;&lt;td&gt;25120-0400&lt;/td&gt;&lt;td&gt;Riprap ditch, method A, class 4&lt;/td&gt;&lt;td&gt;m&lt;/td&gt;&lt;td&gt;RIPRAP DITCH, METHOD A, CLASS 4&lt;/td&gt;&lt;td&gt;LNFT&lt;/td&gt;&lt;td&gt;0&lt;/td&gt;&lt;td&gt;3&lt;/td&gt;&lt;td&gt;N&lt;/td&gt;&lt;td&gt; &lt;/td&gt;&lt;td&gt;&lt;/td&gt;&lt;/tr&gt;</v>
      </c>
      <c r="B497" s="166"/>
      <c r="C497" s="166"/>
    </row>
    <row r="498" spans="1:3" x14ac:dyDescent="0.3">
      <c r="A498" s="89" t="str">
        <f>IF(ROW()-ROW(HTML[])+1&gt;ROWS(Prelude[]),IFERROR(INDEX(PayItems[HTML],ROW()-ROW(HTML[])+1-ROWS(Prelude[])),IF(ROW()-ROW(HTML[])=ROWS(Prelude[])+ROWS(PayItems[]),"&lt;/tbody&gt;&lt;/table&gt;","{End}")),INDEX(Prelude[],ROW()-ROW(HTML[])+1))</f>
        <v xml:space="preserve">  &lt;tr&gt;&lt;td&gt;25120-0500&lt;/td&gt;&lt;td&gt;Riprap ditch, method A, class 5&lt;/td&gt;&lt;td&gt;m&lt;/td&gt;&lt;td&gt;RIPRAP DITCH, METHOD A, CLASS 5&lt;/td&gt;&lt;td&gt;LNFT&lt;/td&gt;&lt;td&gt;0&lt;/td&gt;&lt;td&gt;3&lt;/td&gt;&lt;td&gt;N&lt;/td&gt;&lt;td&gt; &lt;/td&gt;&lt;td&gt;&lt;/td&gt;&lt;/tr&gt;</v>
      </c>
      <c r="B498" s="166"/>
      <c r="C498" s="166"/>
    </row>
    <row r="499" spans="1:3" x14ac:dyDescent="0.3">
      <c r="A499" s="89" t="str">
        <f>IF(ROW()-ROW(HTML[])+1&gt;ROWS(Prelude[]),IFERROR(INDEX(PayItems[HTML],ROW()-ROW(HTML[])+1-ROWS(Prelude[])),IF(ROW()-ROW(HTML[])=ROWS(Prelude[])+ROWS(PayItems[]),"&lt;/tbody&gt;&lt;/table&gt;","{End}")),INDEX(Prelude[],ROW()-ROW(HTML[])+1))</f>
        <v xml:space="preserve">  &lt;tr&gt;&lt;td&gt;25120-0600&lt;/td&gt;&lt;td&gt;Riprap ditch, method A, class 6&lt;/td&gt;&lt;td&gt;m&lt;/td&gt;&lt;td&gt;RIPRAP DITCH, METHOD A, CLASS 6&lt;/td&gt;&lt;td&gt;LNFT&lt;/td&gt;&lt;td&gt;0&lt;/td&gt;&lt;td&gt;3&lt;/td&gt;&lt;td&gt;N&lt;/td&gt;&lt;td&gt; &lt;/td&gt;&lt;td&gt;&lt;/td&gt;&lt;/tr&gt;</v>
      </c>
      <c r="B499" s="166"/>
      <c r="C499" s="166"/>
    </row>
    <row r="500" spans="1:3" x14ac:dyDescent="0.3">
      <c r="A500" s="89" t="str">
        <f>IF(ROW()-ROW(HTML[])+1&gt;ROWS(Prelude[]),IFERROR(INDEX(PayItems[HTML],ROW()-ROW(HTML[])+1-ROWS(Prelude[])),IF(ROW()-ROW(HTML[])=ROWS(Prelude[])+ROWS(PayItems[]),"&lt;/tbody&gt;&lt;/table&gt;","{End}")),INDEX(Prelude[],ROW()-ROW(HTML[])+1))</f>
        <v xml:space="preserve">  &lt;tr&gt;&lt;td&gt;25120-0700&lt;/td&gt;&lt;td&gt;Riprap ditch, method A, class 7&lt;/td&gt;&lt;td&gt;m&lt;/td&gt;&lt;td&gt;RIPRAP DITCH, METHOD A, CLASS 7&lt;/td&gt;&lt;td&gt;LNFT&lt;/td&gt;&lt;td&gt;0&lt;/td&gt;&lt;td&gt;3&lt;/td&gt;&lt;td&gt;N&lt;/td&gt;&lt;td&gt; &lt;/td&gt;&lt;td&gt;&lt;/td&gt;&lt;/tr&gt;</v>
      </c>
      <c r="B500" s="166"/>
      <c r="C500" s="166"/>
    </row>
    <row r="501" spans="1:3" x14ac:dyDescent="0.3">
      <c r="A501" s="89" t="str">
        <f>IF(ROW()-ROW(HTML[])+1&gt;ROWS(Prelude[]),IFERROR(INDEX(PayItems[HTML],ROW()-ROW(HTML[])+1-ROWS(Prelude[])),IF(ROW()-ROW(HTML[])=ROWS(Prelude[])+ROWS(PayItems[]),"&lt;/tbody&gt;&lt;/table&gt;","{End}")),INDEX(Prelude[],ROW()-ROW(HTML[])+1))</f>
        <v xml:space="preserve">  &lt;tr&gt;&lt;td&gt;25120-0800&lt;/td&gt;&lt;td&gt;Riprap ditch, method A, class 8&lt;/td&gt;&lt;td&gt;m&lt;/td&gt;&lt;td&gt;RIPRAP DITCH, METHOD A, CLASS 8&lt;/td&gt;&lt;td&gt;LNFT&lt;/td&gt;&lt;td&gt;0&lt;/td&gt;&lt;td&gt;3&lt;/td&gt;&lt;td&gt;N&lt;/td&gt;&lt;td&gt; &lt;/td&gt;&lt;td&gt;&lt;/td&gt;&lt;/tr&gt;</v>
      </c>
      <c r="B501" s="166"/>
      <c r="C501" s="166"/>
    </row>
    <row r="502" spans="1:3" x14ac:dyDescent="0.3">
      <c r="A502" s="89" t="str">
        <f>IF(ROW()-ROW(HTML[])+1&gt;ROWS(Prelude[]),IFERROR(INDEX(PayItems[HTML],ROW()-ROW(HTML[])+1-ROWS(Prelude[])),IF(ROW()-ROW(HTML[])=ROWS(Prelude[])+ROWS(PayItems[]),"&lt;/tbody&gt;&lt;/table&gt;","{End}")),INDEX(Prelude[],ROW()-ROW(HTML[])+1))</f>
        <v xml:space="preserve">  &lt;tr&gt;&lt;td&gt;25120-0900&lt;/td&gt;&lt;td&gt;Riprap ditch, method A, class 9&lt;/td&gt;&lt;td&gt;m&lt;/td&gt;&lt;td&gt;RIPRAP DITCH, METHOD A, CLASS 9&lt;/td&gt;&lt;td&gt;LNFT&lt;/td&gt;&lt;td&gt;0&lt;/td&gt;&lt;td&gt;3&lt;/td&gt;&lt;td&gt;N&lt;/td&gt;&lt;td&gt; &lt;/td&gt;&lt;td&gt;&lt;/td&gt;&lt;/tr&gt;</v>
      </c>
      <c r="B502" s="166"/>
      <c r="C502" s="166"/>
    </row>
    <row r="503" spans="1:3" x14ac:dyDescent="0.3">
      <c r="A503" s="89" t="str">
        <f>IF(ROW()-ROW(HTML[])+1&gt;ROWS(Prelude[]),IFERROR(INDEX(PayItems[HTML],ROW()-ROW(HTML[])+1-ROWS(Prelude[])),IF(ROW()-ROW(HTML[])=ROWS(Prelude[])+ROWS(PayItems[]),"&lt;/tbody&gt;&lt;/table&gt;","{End}")),INDEX(Prelude[],ROW()-ROW(HTML[])+1))</f>
        <v xml:space="preserve">  &lt;tr&gt;&lt;td&gt;25120-1000&lt;/td&gt;&lt;td&gt;Riprap ditch, method A, class 10&lt;/td&gt;&lt;td&gt;m&lt;/td&gt;&lt;td&gt;RIPRAP DITCH, METHOD A, CLASS 10&lt;/td&gt;&lt;td&gt;LNFT&lt;/td&gt;&lt;td&gt;0&lt;/td&gt;&lt;td&gt;3&lt;/td&gt;&lt;td&gt;N&lt;/td&gt;&lt;td&gt; &lt;/td&gt;&lt;td&gt;&lt;/td&gt;&lt;/tr&gt;</v>
      </c>
      <c r="B503" s="166"/>
      <c r="C503" s="166"/>
    </row>
    <row r="504" spans="1:3" x14ac:dyDescent="0.3">
      <c r="A504" s="89" t="str">
        <f>IF(ROW()-ROW(HTML[])+1&gt;ROWS(Prelude[]),IFERROR(INDEX(PayItems[HTML],ROW()-ROW(HTML[])+1-ROWS(Prelude[])),IF(ROW()-ROW(HTML[])=ROWS(Prelude[])+ROWS(PayItems[]),"&lt;/tbody&gt;&lt;/table&gt;","{End}")),INDEX(Prelude[],ROW()-ROW(HTML[])+1))</f>
        <v xml:space="preserve">  &lt;tr&gt;&lt;td&gt;25120-2000&lt;/td&gt;&lt;td&gt;Riprap ditch, method B&lt;/td&gt;&lt;td&gt;m&lt;/td&gt;&lt;td&gt;RIPRAP DITCH, METHOD B&lt;/td&gt;&lt;td&gt;LNFT&lt;/td&gt;&lt;td&gt;0&lt;/td&gt;&lt;td&gt;3&lt;/td&gt;&lt;td&gt;N&lt;/td&gt;&lt;td&gt; &lt;/td&gt;&lt;td&gt;&lt;/td&gt;&lt;/tr&gt;</v>
      </c>
      <c r="B504" s="166"/>
      <c r="C504" s="166"/>
    </row>
    <row r="505" spans="1:3" x14ac:dyDescent="0.3">
      <c r="A505" s="89" t="str">
        <f>IF(ROW()-ROW(HTML[])+1&gt;ROWS(Prelude[]),IFERROR(INDEX(PayItems[HTML],ROW()-ROW(HTML[])+1-ROWS(Prelude[])),IF(ROW()-ROW(HTML[])=ROWS(Prelude[])+ROWS(PayItems[]),"&lt;/tbody&gt;&lt;/table&gt;","{End}")),INDEX(Prelude[],ROW()-ROW(HTML[])+1))</f>
        <v xml:space="preserve">  &lt;tr&gt;&lt;td&gt;25120-2100&lt;/td&gt;&lt;td&gt;Riprap ditch, method B, class 1&lt;/td&gt;&lt;td&gt;m&lt;/td&gt;&lt;td&gt;RIPRAP DITCH, METHOD B, CLASS 1&lt;/td&gt;&lt;td&gt;LNFT&lt;/td&gt;&lt;td&gt;0&lt;/td&gt;&lt;td&gt;3&lt;/td&gt;&lt;td&gt;N&lt;/td&gt;&lt;td&gt; &lt;/td&gt;&lt;td&gt;&lt;/td&gt;&lt;/tr&gt;</v>
      </c>
      <c r="B505" s="166"/>
      <c r="C505" s="166"/>
    </row>
    <row r="506" spans="1:3" x14ac:dyDescent="0.3">
      <c r="A506" s="89" t="str">
        <f>IF(ROW()-ROW(HTML[])+1&gt;ROWS(Prelude[]),IFERROR(INDEX(PayItems[HTML],ROW()-ROW(HTML[])+1-ROWS(Prelude[])),IF(ROW()-ROW(HTML[])=ROWS(Prelude[])+ROWS(PayItems[]),"&lt;/tbody&gt;&lt;/table&gt;","{End}")),INDEX(Prelude[],ROW()-ROW(HTML[])+1))</f>
        <v xml:space="preserve">  &lt;tr&gt;&lt;td&gt;25120-2200&lt;/td&gt;&lt;td&gt;Riprap ditch, method B, class 2&lt;/td&gt;&lt;td&gt;m&lt;/td&gt;&lt;td&gt;RIPRAP DITCH, METHOD B, CLASS 2&lt;/td&gt;&lt;td&gt;LNFT&lt;/td&gt;&lt;td&gt;0&lt;/td&gt;&lt;td&gt;3&lt;/td&gt;&lt;td&gt;N&lt;/td&gt;&lt;td&gt; &lt;/td&gt;&lt;td&gt;&lt;/td&gt;&lt;/tr&gt;</v>
      </c>
      <c r="B506" s="166"/>
      <c r="C506" s="166"/>
    </row>
    <row r="507" spans="1:3" x14ac:dyDescent="0.3">
      <c r="A507" s="89" t="str">
        <f>IF(ROW()-ROW(HTML[])+1&gt;ROWS(Prelude[]),IFERROR(INDEX(PayItems[HTML],ROW()-ROW(HTML[])+1-ROWS(Prelude[])),IF(ROW()-ROW(HTML[])=ROWS(Prelude[])+ROWS(PayItems[]),"&lt;/tbody&gt;&lt;/table&gt;","{End}")),INDEX(Prelude[],ROW()-ROW(HTML[])+1))</f>
        <v xml:space="preserve">  &lt;tr&gt;&lt;td&gt;25120-2300&lt;/td&gt;&lt;td&gt;Riprap ditch, method B, class 3&lt;/td&gt;&lt;td&gt;m&lt;/td&gt;&lt;td&gt;RIPRAP DITCH, METHOD B, CLASS 3&lt;/td&gt;&lt;td&gt;LNFT&lt;/td&gt;&lt;td&gt;0&lt;/td&gt;&lt;td&gt;3&lt;/td&gt;&lt;td&gt;N&lt;/td&gt;&lt;td&gt; &lt;/td&gt;&lt;td&gt;&lt;/td&gt;&lt;/tr&gt;</v>
      </c>
      <c r="B507" s="166"/>
      <c r="C507" s="166"/>
    </row>
    <row r="508" spans="1:3" x14ac:dyDescent="0.3">
      <c r="A508" s="89" t="str">
        <f>IF(ROW()-ROW(HTML[])+1&gt;ROWS(Prelude[]),IFERROR(INDEX(PayItems[HTML],ROW()-ROW(HTML[])+1-ROWS(Prelude[])),IF(ROW()-ROW(HTML[])=ROWS(Prelude[])+ROWS(PayItems[]),"&lt;/tbody&gt;&lt;/table&gt;","{End}")),INDEX(Prelude[],ROW()-ROW(HTML[])+1))</f>
        <v xml:space="preserve">  &lt;tr&gt;&lt;td&gt;25120-2400&lt;/td&gt;&lt;td&gt;Riprap ditch, method B, class 4&lt;/td&gt;&lt;td&gt;m&lt;/td&gt;&lt;td&gt;RIPRAP DITCH, METHOD B, CLASS 4&lt;/td&gt;&lt;td&gt;LNFT&lt;/td&gt;&lt;td&gt;0&lt;/td&gt;&lt;td&gt;3&lt;/td&gt;&lt;td&gt;N&lt;/td&gt;&lt;td&gt; &lt;/td&gt;&lt;td&gt;&lt;/td&gt;&lt;/tr&gt;</v>
      </c>
      <c r="B508" s="166"/>
      <c r="C508" s="166"/>
    </row>
    <row r="509" spans="1:3" x14ac:dyDescent="0.3">
      <c r="A509" s="89" t="str">
        <f>IF(ROW()-ROW(HTML[])+1&gt;ROWS(Prelude[]),IFERROR(INDEX(PayItems[HTML],ROW()-ROW(HTML[])+1-ROWS(Prelude[])),IF(ROW()-ROW(HTML[])=ROWS(Prelude[])+ROWS(PayItems[]),"&lt;/tbody&gt;&lt;/table&gt;","{End}")),INDEX(Prelude[],ROW()-ROW(HTML[])+1))</f>
        <v xml:space="preserve">  &lt;tr&gt;&lt;td&gt;25120-2500&lt;/td&gt;&lt;td&gt;Riprap ditch, method B, class 5&lt;/td&gt;&lt;td&gt;m&lt;/td&gt;&lt;td&gt;RIPRAP DITCH, METHOD B, CLASS 5&lt;/td&gt;&lt;td&gt;LNFT&lt;/td&gt;&lt;td&gt;0&lt;/td&gt;&lt;td&gt;3&lt;/td&gt;&lt;td&gt;N&lt;/td&gt;&lt;td&gt; &lt;/td&gt;&lt;td&gt;&lt;/td&gt;&lt;/tr&gt;</v>
      </c>
      <c r="B509" s="166"/>
      <c r="C509" s="166"/>
    </row>
    <row r="510" spans="1:3" x14ac:dyDescent="0.3">
      <c r="A510" s="89" t="str">
        <f>IF(ROW()-ROW(HTML[])+1&gt;ROWS(Prelude[]),IFERROR(INDEX(PayItems[HTML],ROW()-ROW(HTML[])+1-ROWS(Prelude[])),IF(ROW()-ROW(HTML[])=ROWS(Prelude[])+ROWS(PayItems[]),"&lt;/tbody&gt;&lt;/table&gt;","{End}")),INDEX(Prelude[],ROW()-ROW(HTML[])+1))</f>
        <v xml:space="preserve">  &lt;tr&gt;&lt;td&gt;25120-2600&lt;/td&gt;&lt;td&gt;Riprap ditch, method B, class 6&lt;/td&gt;&lt;td&gt;m&lt;/td&gt;&lt;td&gt;RIPRAP DITCH, METHOD B, CLASS 6&lt;/td&gt;&lt;td&gt;LNFT&lt;/td&gt;&lt;td&gt;0&lt;/td&gt;&lt;td&gt;3&lt;/td&gt;&lt;td&gt;N&lt;/td&gt;&lt;td&gt; &lt;/td&gt;&lt;td&gt;&lt;/td&gt;&lt;/tr&gt;</v>
      </c>
      <c r="B510" s="166"/>
      <c r="C510" s="166"/>
    </row>
    <row r="511" spans="1:3" x14ac:dyDescent="0.3">
      <c r="A511" s="89" t="str">
        <f>IF(ROW()-ROW(HTML[])+1&gt;ROWS(Prelude[]),IFERROR(INDEX(PayItems[HTML],ROW()-ROW(HTML[])+1-ROWS(Prelude[])),IF(ROW()-ROW(HTML[])=ROWS(Prelude[])+ROWS(PayItems[]),"&lt;/tbody&gt;&lt;/table&gt;","{End}")),INDEX(Prelude[],ROW()-ROW(HTML[])+1))</f>
        <v xml:space="preserve">  &lt;tr&gt;&lt;td&gt;25120-2700&lt;/td&gt;&lt;td&gt;Riprap ditch, method B, class 7&lt;/td&gt;&lt;td&gt;m&lt;/td&gt;&lt;td&gt;RIPRAP DITCH, METHOD B, CLASS 7&lt;/td&gt;&lt;td&gt;LNFT&lt;/td&gt;&lt;td&gt;0&lt;/td&gt;&lt;td&gt;3&lt;/td&gt;&lt;td&gt;N&lt;/td&gt;&lt;td&gt; &lt;/td&gt;&lt;td&gt;&lt;/td&gt;&lt;/tr&gt;</v>
      </c>
      <c r="B511" s="166"/>
      <c r="C511" s="166"/>
    </row>
    <row r="512" spans="1:3" x14ac:dyDescent="0.3">
      <c r="A512" s="89" t="str">
        <f>IF(ROW()-ROW(HTML[])+1&gt;ROWS(Prelude[]),IFERROR(INDEX(PayItems[HTML],ROW()-ROW(HTML[])+1-ROWS(Prelude[])),IF(ROW()-ROW(HTML[])=ROWS(Prelude[])+ROWS(PayItems[]),"&lt;/tbody&gt;&lt;/table&gt;","{End}")),INDEX(Prelude[],ROW()-ROW(HTML[])+1))</f>
        <v xml:space="preserve">  &lt;tr&gt;&lt;td&gt;25120-2800&lt;/td&gt;&lt;td&gt;Riprap ditch, method B, class 8&lt;/td&gt;&lt;td&gt;m&lt;/td&gt;&lt;td&gt;RIPRAP DITCH, METHOD B, CLASS 8&lt;/td&gt;&lt;td&gt;LNFT&lt;/td&gt;&lt;td&gt;0&lt;/td&gt;&lt;td&gt;3&lt;/td&gt;&lt;td&gt;N&lt;/td&gt;&lt;td&gt; &lt;/td&gt;&lt;td&gt;&lt;/td&gt;&lt;/tr&gt;</v>
      </c>
      <c r="B512" s="166"/>
      <c r="C512" s="166"/>
    </row>
    <row r="513" spans="1:3" x14ac:dyDescent="0.3">
      <c r="A513" s="89" t="str">
        <f>IF(ROW()-ROW(HTML[])+1&gt;ROWS(Prelude[]),IFERROR(INDEX(PayItems[HTML],ROW()-ROW(HTML[])+1-ROWS(Prelude[])),IF(ROW()-ROW(HTML[])=ROWS(Prelude[])+ROWS(PayItems[]),"&lt;/tbody&gt;&lt;/table&gt;","{End}")),INDEX(Prelude[],ROW()-ROW(HTML[])+1))</f>
        <v xml:space="preserve">  &lt;tr&gt;&lt;td&gt;25120-2900&lt;/td&gt;&lt;td&gt;Riprap ditch, method B, class 9&lt;/td&gt;&lt;td&gt;m&lt;/td&gt;&lt;td&gt;RIPRAP DITCH, METHOD B, CLASS 9&lt;/td&gt;&lt;td&gt;LNFT&lt;/td&gt;&lt;td&gt;0&lt;/td&gt;&lt;td&gt;3&lt;/td&gt;&lt;td&gt;N&lt;/td&gt;&lt;td&gt; &lt;/td&gt;&lt;td&gt;&lt;/td&gt;&lt;/tr&gt;</v>
      </c>
      <c r="B513" s="166"/>
      <c r="C513" s="166"/>
    </row>
    <row r="514" spans="1:3" x14ac:dyDescent="0.3">
      <c r="A514" s="89" t="str">
        <f>IF(ROW()-ROW(HTML[])+1&gt;ROWS(Prelude[]),IFERROR(INDEX(PayItems[HTML],ROW()-ROW(HTML[])+1-ROWS(Prelude[])),IF(ROW()-ROW(HTML[])=ROWS(Prelude[])+ROWS(PayItems[]),"&lt;/tbody&gt;&lt;/table&gt;","{End}")),INDEX(Prelude[],ROW()-ROW(HTML[])+1))</f>
        <v xml:space="preserve">  &lt;tr&gt;&lt;td&gt;25120-3000&lt;/td&gt;&lt;td&gt;Riprap ditch, method B, class 10&lt;/td&gt;&lt;td&gt;m&lt;/td&gt;&lt;td&gt;RIPRAP DITCH, METHOD B, CLASS 10&lt;/td&gt;&lt;td&gt;LNFT&lt;/td&gt;&lt;td&gt;0&lt;/td&gt;&lt;td&gt;3&lt;/td&gt;&lt;td&gt;N&lt;/td&gt;&lt;td&gt; &lt;/td&gt;&lt;td&gt;&lt;/td&gt;&lt;/tr&gt;</v>
      </c>
      <c r="B514" s="166"/>
      <c r="C514" s="166"/>
    </row>
    <row r="515" spans="1:3" x14ac:dyDescent="0.3">
      <c r="A515" s="89" t="str">
        <f>IF(ROW()-ROW(HTML[])+1&gt;ROWS(Prelude[]),IFERROR(INDEX(PayItems[HTML],ROW()-ROW(HTML[])+1-ROWS(Prelude[])),IF(ROW()-ROW(HTML[])=ROWS(Prelude[])+ROWS(PayItems[]),"&lt;/tbody&gt;&lt;/table&gt;","{End}")),INDEX(Prelude[],ROW()-ROW(HTML[])+1))</f>
        <v xml:space="preserve">  &lt;tr&gt;&lt;td&gt;25124-0000&lt;/td&gt;&lt;td&gt;River cobbles&lt;/td&gt;&lt;td&gt;m3&lt;/td&gt;&lt;td&gt;RIVER COBBLES&lt;/td&gt;&lt;td&gt;CUYD&lt;/td&gt;&lt;td&gt;0&lt;/td&gt;&lt;td&gt;3&lt;/td&gt;&lt;td&gt;N&lt;/td&gt;&lt;td&gt; &lt;/td&gt;&lt;td&gt;&lt;/td&gt;&lt;/tr&gt;</v>
      </c>
      <c r="B515" s="166"/>
      <c r="C515" s="166"/>
    </row>
    <row r="516" spans="1:3" x14ac:dyDescent="0.3">
      <c r="A516" s="89" t="str">
        <f>IF(ROW()-ROW(HTML[])+1&gt;ROWS(Prelude[]),IFERROR(INDEX(PayItems[HTML],ROW()-ROW(HTML[])+1-ROWS(Prelude[])),IF(ROW()-ROW(HTML[])=ROWS(Prelude[])+ROWS(PayItems[]),"&lt;/tbody&gt;&lt;/table&gt;","{End}")),INDEX(Prelude[],ROW()-ROW(HTML[])+1))</f>
        <v xml:space="preserve">  &lt;tr&gt;&lt;td&gt;25125-0000&lt;/td&gt;&lt;td&gt;Boulder&lt;/td&gt;&lt;td&gt;Each&lt;/td&gt;&lt;td&gt;BOULDER&lt;/td&gt;&lt;td&gt;EACH&lt;/td&gt;&lt;td&gt;0&lt;/td&gt;&lt;td&gt;3&lt;/td&gt;&lt;td&gt;N&lt;/td&gt;&lt;td&gt; &lt;/td&gt;&lt;td&gt;&lt;/td&gt;&lt;/tr&gt;</v>
      </c>
      <c r="B516" s="166"/>
      <c r="C516" s="166"/>
    </row>
    <row r="517" spans="1:3" x14ac:dyDescent="0.3">
      <c r="A517" s="89" t="str">
        <f>IF(ROW()-ROW(HTML[])+1&gt;ROWS(Prelude[]),IFERROR(INDEX(PayItems[HTML],ROW()-ROW(HTML[])+1-ROWS(Prelude[])),IF(ROW()-ROW(HTML[])=ROWS(Prelude[])+ROWS(PayItems[]),"&lt;/tbody&gt;&lt;/table&gt;","{End}")),INDEX(Prelude[],ROW()-ROW(HTML[])+1))</f>
        <v xml:space="preserve">  &lt;tr&gt;&lt;td&gt;25126-0000&lt;/td&gt;&lt;td&gt;Remove and reset boulder&lt;/td&gt;&lt;td&gt;Each&lt;/td&gt;&lt;td&gt;REMOVE AND RESET BOULDER&lt;/td&gt;&lt;td&gt;EACH&lt;/td&gt;&lt;td&gt;0&lt;/td&gt;&lt;td&gt;3&lt;/td&gt;&lt;td&gt;N&lt;/td&gt;&lt;td&gt; &lt;/td&gt;&lt;td&gt;&lt;/td&gt;&lt;/tr&gt;</v>
      </c>
      <c r="B517" s="166"/>
      <c r="C517" s="166"/>
    </row>
    <row r="518" spans="1:3" x14ac:dyDescent="0.3">
      <c r="A518" s="89" t="str">
        <f>IF(ROW()-ROW(HTML[])+1&gt;ROWS(Prelude[]),IFERROR(INDEX(PayItems[HTML],ROW()-ROW(HTML[])+1-ROWS(Prelude[])),IF(ROW()-ROW(HTML[])=ROWS(Prelude[])+ROWS(PayItems[]),"&lt;/tbody&gt;&lt;/table&gt;","{End}")),INDEX(Prelude[],ROW()-ROW(HTML[])+1))</f>
        <v xml:space="preserve">  &lt;tr&gt;&lt;td&gt;25201-0000&lt;/td&gt;&lt;td&gt;Special rock embankment&lt;/td&gt;&lt;td&gt;m3&lt;/td&gt;&lt;td&gt;SPECIAL ROCK EMBANKMENT&lt;/td&gt;&lt;td&gt;CUYD&lt;/td&gt;&lt;td&gt;0&lt;/td&gt;&lt;td&gt;3&lt;/td&gt;&lt;td&gt;N&lt;/td&gt;&lt;td&gt; &lt;/td&gt;&lt;td&gt;&lt;/td&gt;&lt;/tr&gt;</v>
      </c>
      <c r="B518" s="166"/>
      <c r="C518" s="166"/>
    </row>
    <row r="519" spans="1:3" x14ac:dyDescent="0.3">
      <c r="A519" s="89" t="str">
        <f>IF(ROW()-ROW(HTML[])+1&gt;ROWS(Prelude[]),IFERROR(INDEX(PayItems[HTML],ROW()-ROW(HTML[])+1-ROWS(Prelude[])),IF(ROW()-ROW(HTML[])=ROWS(Prelude[])+ROWS(PayItems[]),"&lt;/tbody&gt;&lt;/table&gt;","{End}")),INDEX(Prelude[],ROW()-ROW(HTML[])+1))</f>
        <v xml:space="preserve">  &lt;tr&gt;&lt;td&gt;25201-1000&lt;/td&gt;&lt;td&gt;Special rock embankment, mechanically-placed&lt;/td&gt;&lt;td&gt;m3&lt;/td&gt;&lt;td&gt;SPECIAL ROCK EMBANKMENT, MECHANICALLY-PLACED&lt;/td&gt;&lt;td&gt;CUYD&lt;/td&gt;&lt;td&gt;0&lt;/td&gt;&lt;td&gt;3&lt;/td&gt;&lt;td&gt;N&lt;/td&gt;&lt;td&gt; &lt;/td&gt;&lt;td&gt;&lt;/td&gt;&lt;/tr&gt;</v>
      </c>
      <c r="B519" s="166"/>
      <c r="C519" s="166"/>
    </row>
    <row r="520" spans="1:3" x14ac:dyDescent="0.3">
      <c r="A520" s="89" t="str">
        <f>IF(ROW()-ROW(HTML[])+1&gt;ROWS(Prelude[]),IFERROR(INDEX(PayItems[HTML],ROW()-ROW(HTML[])+1-ROWS(Prelude[])),IF(ROW()-ROW(HTML[])=ROWS(Prelude[])+ROWS(PayItems[]),"&lt;/tbody&gt;&lt;/table&gt;","{End}")),INDEX(Prelude[],ROW()-ROW(HTML[])+1))</f>
        <v xml:space="preserve">  &lt;tr&gt;&lt;td&gt;25201-2000&lt;/td&gt;&lt;td&gt;Special rock embankment, hand-placed&lt;/td&gt;&lt;td&gt;m3&lt;/td&gt;&lt;td&gt;SPECIAL ROCK EMBANKMENT, HAND-PLACED&lt;/td&gt;&lt;td&gt;CUYD&lt;/td&gt;&lt;td&gt;0&lt;/td&gt;&lt;td&gt;3&lt;/td&gt;&lt;td&gt;N&lt;/td&gt;&lt;td&gt; &lt;/td&gt;&lt;td&gt;&lt;/td&gt;&lt;/tr&gt;</v>
      </c>
      <c r="B520" s="166"/>
      <c r="C520" s="166"/>
    </row>
    <row r="521" spans="1:3" x14ac:dyDescent="0.3">
      <c r="A521" s="89" t="str">
        <f>IF(ROW()-ROW(HTML[])+1&gt;ROWS(Prelude[]),IFERROR(INDEX(PayItems[HTML],ROW()-ROW(HTML[])+1-ROWS(Prelude[])),IF(ROW()-ROW(HTML[])=ROWS(Prelude[])+ROWS(PayItems[]),"&lt;/tbody&gt;&lt;/table&gt;","{End}")),INDEX(Prelude[],ROW()-ROW(HTML[])+1))</f>
        <v xml:space="preserve">  &lt;tr&gt;&lt;td&gt;25202-0000&lt;/td&gt;&lt;td&gt;Special rock embankment&lt;/td&gt;&lt;td&gt;t&lt;/td&gt;&lt;td&gt;SPECIAL ROCK EMBANKMENT&lt;/td&gt;&lt;td&gt;TON&lt;/td&gt;&lt;td&gt;0&lt;/td&gt;&lt;td&gt;3&lt;/td&gt;&lt;td&gt;N&lt;/td&gt;&lt;td&gt; &lt;/td&gt;&lt;td&gt;&lt;/td&gt;&lt;/tr&gt;</v>
      </c>
      <c r="B521" s="166"/>
      <c r="C521" s="166"/>
    </row>
    <row r="522" spans="1:3" x14ac:dyDescent="0.3">
      <c r="A522" s="89" t="str">
        <f>IF(ROW()-ROW(HTML[])+1&gt;ROWS(Prelude[]),IFERROR(INDEX(PayItems[HTML],ROW()-ROW(HTML[])+1-ROWS(Prelude[])),IF(ROW()-ROW(HTML[])=ROWS(Prelude[])+ROWS(PayItems[]),"&lt;/tbody&gt;&lt;/table&gt;","{End}")),INDEX(Prelude[],ROW()-ROW(HTML[])+1))</f>
        <v xml:space="preserve">  &lt;tr&gt;&lt;td&gt;25202-1000&lt;/td&gt;&lt;td&gt;Special rock embankment, mechanically-placed&lt;/td&gt;&lt;td&gt;t&lt;/td&gt;&lt;td&gt;SPECIAL ROCK EMBANKMENT, MECHANICALLY-PLACED&lt;/td&gt;&lt;td&gt;TON&lt;/td&gt;&lt;td&gt;0&lt;/td&gt;&lt;td&gt;3&lt;/td&gt;&lt;td&gt;N&lt;/td&gt;&lt;td&gt; &lt;/td&gt;&lt;td&gt;&lt;/td&gt;&lt;/tr&gt;</v>
      </c>
      <c r="B522" s="166"/>
      <c r="C522" s="166"/>
    </row>
    <row r="523" spans="1:3" x14ac:dyDescent="0.3">
      <c r="A523" s="89" t="str">
        <f>IF(ROW()-ROW(HTML[])+1&gt;ROWS(Prelude[]),IFERROR(INDEX(PayItems[HTML],ROW()-ROW(HTML[])+1-ROWS(Prelude[])),IF(ROW()-ROW(HTML[])=ROWS(Prelude[])+ROWS(PayItems[]),"&lt;/tbody&gt;&lt;/table&gt;","{End}")),INDEX(Prelude[],ROW()-ROW(HTML[])+1))</f>
        <v xml:space="preserve">  &lt;tr&gt;&lt;td&gt;25202-2000&lt;/td&gt;&lt;td&gt;Special rock embankment, hand-placed&lt;/td&gt;&lt;td&gt;t&lt;/td&gt;&lt;td&gt;SPECIAL ROCK EMBANKMENT, HAND-PLACED&lt;/td&gt;&lt;td&gt;TON&lt;/td&gt;&lt;td&gt;0&lt;/td&gt;&lt;td&gt;3&lt;/td&gt;&lt;td&gt;N&lt;/td&gt;&lt;td&gt; &lt;/td&gt;&lt;td&gt;&lt;/td&gt;&lt;/tr&gt;</v>
      </c>
      <c r="B523" s="166"/>
      <c r="C523" s="166"/>
    </row>
    <row r="524" spans="1:3" x14ac:dyDescent="0.3">
      <c r="A524" s="89" t="str">
        <f>IF(ROW()-ROW(HTML[])+1&gt;ROWS(Prelude[]),IFERROR(INDEX(PayItems[HTML],ROW()-ROW(HTML[])+1-ROWS(Prelude[])),IF(ROW()-ROW(HTML[])=ROWS(Prelude[])+ROWS(PayItems[]),"&lt;/tbody&gt;&lt;/table&gt;","{End}")),INDEX(Prelude[],ROW()-ROW(HTML[])+1))</f>
        <v xml:space="preserve">  &lt;tr&gt;&lt;td&gt;25205-0000&lt;/td&gt;&lt;td&gt;Rock buttress&lt;/td&gt;&lt;td&gt;m3&lt;/td&gt;&lt;td&gt;ROCK BUTTRESS&lt;/td&gt;&lt;td&gt;CUYD&lt;/td&gt;&lt;td&gt;0&lt;/td&gt;&lt;td&gt;3&lt;/td&gt;&lt;td&gt;N&lt;/td&gt;&lt;td&gt; &lt;/td&gt;&lt;td&gt;&lt;/td&gt;&lt;/tr&gt;</v>
      </c>
      <c r="B524" s="166"/>
      <c r="C524" s="166"/>
    </row>
    <row r="525" spans="1:3" x14ac:dyDescent="0.3">
      <c r="A525" s="89" t="str">
        <f>IF(ROW()-ROW(HTML[])+1&gt;ROWS(Prelude[]),IFERROR(INDEX(PayItems[HTML],ROW()-ROW(HTML[])+1-ROWS(Prelude[])),IF(ROW()-ROW(HTML[])=ROWS(Prelude[])+ROWS(PayItems[]),"&lt;/tbody&gt;&lt;/table&gt;","{End}")),INDEX(Prelude[],ROW()-ROW(HTML[])+1))</f>
        <v xml:space="preserve">  &lt;tr&gt;&lt;td&gt;25205-1000&lt;/td&gt;&lt;td&gt;Rock buttress, mechanically-placed&lt;/td&gt;&lt;td&gt;m3&lt;/td&gt;&lt;td&gt;ROCK BUTTRESS, MECHANICALLY-PLACED&lt;/td&gt;&lt;td&gt;CUYD&lt;/td&gt;&lt;td&gt;0&lt;/td&gt;&lt;td&gt;3&lt;/td&gt;&lt;td&gt;N&lt;/td&gt;&lt;td&gt; &lt;/td&gt;&lt;td&gt;&lt;/td&gt;&lt;/tr&gt;</v>
      </c>
      <c r="B525" s="166"/>
      <c r="C525" s="166"/>
    </row>
    <row r="526" spans="1:3" x14ac:dyDescent="0.3">
      <c r="A526" s="89" t="str">
        <f>IF(ROW()-ROW(HTML[])+1&gt;ROWS(Prelude[]),IFERROR(INDEX(PayItems[HTML],ROW()-ROW(HTML[])+1-ROWS(Prelude[])),IF(ROW()-ROW(HTML[])=ROWS(Prelude[])+ROWS(PayItems[]),"&lt;/tbody&gt;&lt;/table&gt;","{End}")),INDEX(Prelude[],ROW()-ROW(HTML[])+1))</f>
        <v xml:space="preserve">  &lt;tr&gt;&lt;td&gt;25205-2000&lt;/td&gt;&lt;td&gt;Rock buttress, hand-placed&lt;/td&gt;&lt;td&gt;m3&lt;/td&gt;&lt;td&gt;ROCK BUTTRESS, HAND-PLACED&lt;/td&gt;&lt;td&gt;CUYD&lt;/td&gt;&lt;td&gt;0&lt;/td&gt;&lt;td&gt;3&lt;/td&gt;&lt;td&gt;N&lt;/td&gt;&lt;td&gt; &lt;/td&gt;&lt;td&gt;&lt;/td&gt;&lt;/tr&gt;</v>
      </c>
      <c r="B526" s="166"/>
      <c r="C526" s="166"/>
    </row>
    <row r="527" spans="1:3" x14ac:dyDescent="0.3">
      <c r="A527" s="89" t="str">
        <f>IF(ROW()-ROW(HTML[])+1&gt;ROWS(Prelude[]),IFERROR(INDEX(PayItems[HTML],ROW()-ROW(HTML[])+1-ROWS(Prelude[])),IF(ROW()-ROW(HTML[])=ROWS(Prelude[])+ROWS(PayItems[]),"&lt;/tbody&gt;&lt;/table&gt;","{End}")),INDEX(Prelude[],ROW()-ROW(HTML[])+1))</f>
        <v xml:space="preserve">  &lt;tr&gt;&lt;td&gt;25206-0000&lt;/td&gt;&lt;td&gt;Rock buttress&lt;/td&gt;&lt;td&gt;t&lt;/td&gt;&lt;td&gt;ROCK BUTTRESS&lt;/td&gt;&lt;td&gt;TON&lt;/td&gt;&lt;td&gt;0&lt;/td&gt;&lt;td&gt;3&lt;/td&gt;&lt;td&gt;N&lt;/td&gt;&lt;td&gt; &lt;/td&gt;&lt;td&gt;&lt;/td&gt;&lt;/tr&gt;</v>
      </c>
      <c r="B527" s="166"/>
      <c r="C527" s="166"/>
    </row>
    <row r="528" spans="1:3" x14ac:dyDescent="0.3">
      <c r="A528" s="89" t="str">
        <f>IF(ROW()-ROW(HTML[])+1&gt;ROWS(Prelude[]),IFERROR(INDEX(PayItems[HTML],ROW()-ROW(HTML[])+1-ROWS(Prelude[])),IF(ROW()-ROW(HTML[])=ROWS(Prelude[])+ROWS(PayItems[]),"&lt;/tbody&gt;&lt;/table&gt;","{End}")),INDEX(Prelude[],ROW()-ROW(HTML[])+1))</f>
        <v xml:space="preserve">  &lt;tr&gt;&lt;td&gt;25206-1000&lt;/td&gt;&lt;td&gt;Rock buttress, mechanically-placed&lt;/td&gt;&lt;td&gt;t&lt;/td&gt;&lt;td&gt;ROCK BUTTRESS, MECHANICALLY-PLACED&lt;/td&gt;&lt;td&gt;TON&lt;/td&gt;&lt;td&gt;0&lt;/td&gt;&lt;td&gt;3&lt;/td&gt;&lt;td&gt;N&lt;/td&gt;&lt;td&gt; &lt;/td&gt;&lt;td&gt;&lt;/td&gt;&lt;/tr&gt;</v>
      </c>
      <c r="B528" s="166"/>
      <c r="C528" s="166"/>
    </row>
    <row r="529" spans="1:3" x14ac:dyDescent="0.3">
      <c r="A529" s="89" t="str">
        <f>IF(ROW()-ROW(HTML[])+1&gt;ROWS(Prelude[]),IFERROR(INDEX(PayItems[HTML],ROW()-ROW(HTML[])+1-ROWS(Prelude[])),IF(ROW()-ROW(HTML[])=ROWS(Prelude[])+ROWS(PayItems[]),"&lt;/tbody&gt;&lt;/table&gt;","{End}")),INDEX(Prelude[],ROW()-ROW(HTML[])+1))</f>
        <v xml:space="preserve">  &lt;tr&gt;&lt;td&gt;25206-2000&lt;/td&gt;&lt;td&gt;Rock buttress, hand-placed&lt;/td&gt;&lt;td&gt;t&lt;/td&gt;&lt;td&gt;ROCK BUTTRESS, HAND-PLACED&lt;/td&gt;&lt;td&gt;TON&lt;/td&gt;&lt;td&gt;0&lt;/td&gt;&lt;td&gt;3&lt;/td&gt;&lt;td&gt;N&lt;/td&gt;&lt;td&gt; &lt;/td&gt;&lt;td&gt;&lt;/td&gt;&lt;/tr&gt;</v>
      </c>
      <c r="B529" s="166"/>
      <c r="C529" s="166"/>
    </row>
    <row r="530" spans="1:3" x14ac:dyDescent="0.3">
      <c r="A530" s="89" t="str">
        <f>IF(ROW()-ROW(HTML[])+1&gt;ROWS(Prelude[]),IFERROR(INDEX(PayItems[HTML],ROW()-ROW(HTML[])+1-ROWS(Prelude[])),IF(ROW()-ROW(HTML[])=ROWS(Prelude[])+ROWS(PayItems[]),"&lt;/tbody&gt;&lt;/table&gt;","{End}")),INDEX(Prelude[],ROW()-ROW(HTML[])+1))</f>
        <v xml:space="preserve">  &lt;tr&gt;&lt;td&gt;25210-0000&lt;/td&gt;&lt;td&gt;Rockery&lt;/td&gt;&lt;td&gt;m2&lt;/td&gt;&lt;td&gt;ROCKERY&lt;/td&gt;&lt;td&gt;SQFT&lt;/td&gt;&lt;td&gt;0&lt;/td&gt;&lt;td&gt;3&lt;/td&gt;&lt;td&gt;N&lt;/td&gt;&lt;td&gt; &lt;/td&gt;&lt;td&gt;&lt;/td&gt;&lt;/tr&gt;</v>
      </c>
      <c r="B530" s="166"/>
      <c r="C530" s="166"/>
    </row>
    <row r="531" spans="1:3" x14ac:dyDescent="0.3">
      <c r="A531" s="89" t="str">
        <f>IF(ROW()-ROW(HTML[])+1&gt;ROWS(Prelude[]),IFERROR(INDEX(PayItems[HTML],ROW()-ROW(HTML[])+1-ROWS(Prelude[])),IF(ROW()-ROW(HTML[])=ROWS(Prelude[])+ROWS(PayItems[]),"&lt;/tbody&gt;&lt;/table&gt;","{End}")),INDEX(Prelude[],ROW()-ROW(HTML[])+1))</f>
        <v xml:space="preserve">  &lt;tr&gt;&lt;td&gt;25210-1000&lt;/td&gt;&lt;td&gt;Rockery, in-stream&lt;/td&gt;&lt;td&gt;m2&lt;/td&gt;&lt;td&gt;ROCKERY, IN-STREAM&lt;/td&gt;&lt;td&gt;SQFT&lt;/td&gt;&lt;td&gt;0&lt;/td&gt;&lt;td&gt;3&lt;/td&gt;&lt;td&gt;N&lt;/td&gt;&lt;td&gt;5/4/2020&lt;/td&gt;&lt;td&gt;&lt;/td&gt;&lt;/tr&gt;</v>
      </c>
      <c r="B531" s="166"/>
      <c r="C531" s="166"/>
    </row>
    <row r="532" spans="1:3" x14ac:dyDescent="0.3">
      <c r="A532" s="89" t="str">
        <f>IF(ROW()-ROW(HTML[])+1&gt;ROWS(Prelude[]),IFERROR(INDEX(PayItems[HTML],ROW()-ROW(HTML[])+1-ROWS(Prelude[])),IF(ROW()-ROW(HTML[])=ROWS(Prelude[])+ROWS(PayItems[]),"&lt;/tbody&gt;&lt;/table&gt;","{End}")),INDEX(Prelude[],ROW()-ROW(HTML[])+1))</f>
        <v xml:space="preserve">  &lt;tr&gt;&lt;td&gt;25210-1100&lt;/td&gt;&lt;td&gt;Rockery, in-stream, cut side&lt;/td&gt;&lt;td&gt;m2&lt;/td&gt;&lt;td&gt;ROCKERY, IN-STREAM,  CUT SIDE&lt;/td&gt;&lt;td&gt;SQFT&lt;/td&gt;&lt;td&gt;0&lt;/td&gt;&lt;td&gt;3&lt;/td&gt;&lt;td&gt;N&lt;/td&gt;&lt;td&gt;5/4/2020&lt;/td&gt;&lt;td&gt;&lt;/td&gt;&lt;/tr&gt;</v>
      </c>
      <c r="B532" s="166"/>
      <c r="C532" s="166"/>
    </row>
    <row r="533" spans="1:3" x14ac:dyDescent="0.3">
      <c r="A533" s="89" t="str">
        <f>IF(ROW()-ROW(HTML[])+1&gt;ROWS(Prelude[]),IFERROR(INDEX(PayItems[HTML],ROW()-ROW(HTML[])+1-ROWS(Prelude[])),IF(ROW()-ROW(HTML[])=ROWS(Prelude[])+ROWS(PayItems[]),"&lt;/tbody&gt;&lt;/table&gt;","{End}")),INDEX(Prelude[],ROW()-ROW(HTML[])+1))</f>
        <v xml:space="preserve">  &lt;tr&gt;&lt;td&gt;25210-1200&lt;/td&gt;&lt;td&gt;Rockery, in-stream, fill side&lt;/td&gt;&lt;td&gt;m2&lt;/td&gt;&lt;td&gt;ROCKERY, IN-STREAM, FILL SIDE&lt;/td&gt;&lt;td&gt;SQFT&lt;/td&gt;&lt;td&gt;0&lt;/td&gt;&lt;td&gt;3&lt;/td&gt;&lt;td&gt;N&lt;/td&gt;&lt;td&gt;5/4/2020&lt;/td&gt;&lt;td&gt;&lt;/td&gt;&lt;/tr&gt;</v>
      </c>
      <c r="B533" s="166"/>
      <c r="C533" s="166"/>
    </row>
    <row r="534" spans="1:3" x14ac:dyDescent="0.3">
      <c r="A534" s="89" t="str">
        <f>IF(ROW()-ROW(HTML[])+1&gt;ROWS(Prelude[]),IFERROR(INDEX(PayItems[HTML],ROW()-ROW(HTML[])+1-ROWS(Prelude[])),IF(ROW()-ROW(HTML[])=ROWS(Prelude[])+ROWS(PayItems[]),"&lt;/tbody&gt;&lt;/table&gt;","{End}")),INDEX(Prelude[],ROW()-ROW(HTML[])+1))</f>
        <v xml:space="preserve">  &lt;tr&gt;&lt;td&gt;25210-1300&lt;/td&gt;&lt;td&gt;Rockery, in-stream, reinforced fill&lt;/td&gt;&lt;td&gt;m2&lt;/td&gt;&lt;td&gt;ROCKERY, IN-STREAM, REINFORCED FILL&lt;/td&gt;&lt;td&gt;SQFT&lt;/td&gt;&lt;td&gt;0&lt;/td&gt;&lt;td&gt;3&lt;/td&gt;&lt;td&gt;N&lt;/td&gt;&lt;td&gt;5/4/2020&lt;/td&gt;&lt;td&gt;&lt;/td&gt;&lt;/tr&gt;</v>
      </c>
      <c r="B534" s="166"/>
      <c r="C534" s="166"/>
    </row>
    <row r="535" spans="1:3" x14ac:dyDescent="0.3">
      <c r="A535" s="89" t="str">
        <f>IF(ROW()-ROW(HTML[])+1&gt;ROWS(Prelude[]),IFERROR(INDEX(PayItems[HTML],ROW()-ROW(HTML[])+1-ROWS(Prelude[])),IF(ROW()-ROW(HTML[])=ROWS(Prelude[])+ROWS(PayItems[]),"&lt;/tbody&gt;&lt;/table&gt;","{End}")),INDEX(Prelude[],ROW()-ROW(HTML[])+1))</f>
        <v xml:space="preserve">  &lt;tr&gt;&lt;td&gt;25301-0000&lt;/td&gt;&lt;td&gt;Gabions&lt;/td&gt;&lt;td&gt;m2&lt;/td&gt;&lt;td&gt;GABIONS&lt;/td&gt;&lt;td&gt;SQFT&lt;/td&gt;&lt;td&gt;0&lt;/td&gt;&lt;td&gt;3&lt;/td&gt;&lt;td&gt;N&lt;/td&gt;&lt;td&gt; &lt;/td&gt;&lt;td&gt;&lt;/td&gt;&lt;/tr&gt;</v>
      </c>
      <c r="B535" s="166"/>
      <c r="C535" s="166"/>
    </row>
    <row r="536" spans="1:3" x14ac:dyDescent="0.3">
      <c r="A536" s="89" t="str">
        <f>IF(ROW()-ROW(HTML[])+1&gt;ROWS(Prelude[]),IFERROR(INDEX(PayItems[HTML],ROW()-ROW(HTML[])+1-ROWS(Prelude[])),IF(ROW()-ROW(HTML[])=ROWS(Prelude[])+ROWS(PayItems[]),"&lt;/tbody&gt;&lt;/table&gt;","{End}")),INDEX(Prelude[],ROW()-ROW(HTML[])+1))</f>
        <v xml:space="preserve">  &lt;tr&gt;&lt;td&gt;25301-1000&lt;/td&gt;&lt;td&gt;Gabions, galvanized or aluminized coated&lt;/td&gt;&lt;td&gt;m2&lt;/td&gt;&lt;td&gt;GABIONS, GALVANIZED OR ALUMINIZED COATED&lt;/td&gt;&lt;td&gt;SQFT&lt;/td&gt;&lt;td&gt;0&lt;/td&gt;&lt;td&gt;3&lt;/td&gt;&lt;td&gt;N&lt;/td&gt;&lt;td&gt; &lt;/td&gt;&lt;td&gt;&lt;/td&gt;&lt;/tr&gt;</v>
      </c>
      <c r="B536" s="166"/>
      <c r="C536" s="166"/>
    </row>
    <row r="537" spans="1:3" x14ac:dyDescent="0.3">
      <c r="A537" s="89" t="str">
        <f>IF(ROW()-ROW(HTML[])+1&gt;ROWS(Prelude[]),IFERROR(INDEX(PayItems[HTML],ROW()-ROW(HTML[])+1-ROWS(Prelude[])),IF(ROW()-ROW(HTML[])=ROWS(Prelude[])+ROWS(PayItems[]),"&lt;/tbody&gt;&lt;/table&gt;","{End}")),INDEX(Prelude[],ROW()-ROW(HTML[])+1))</f>
        <v xml:space="preserve">  &lt;tr&gt;&lt;td&gt;25301-2000&lt;/td&gt;&lt;td&gt;Gabions, polyvinyl chloride coated&lt;/td&gt;&lt;td&gt;m2&lt;/td&gt;&lt;td&gt;GABIONS, POLYVINYL CHLORIDE COATED&lt;/td&gt;&lt;td&gt;SQFT&lt;/td&gt;&lt;td&gt;0&lt;/td&gt;&lt;td&gt;3&lt;/td&gt;&lt;td&gt;N&lt;/td&gt;&lt;td&gt; &lt;/td&gt;&lt;td&gt;&lt;/td&gt;&lt;/tr&gt;</v>
      </c>
      <c r="B537" s="166"/>
      <c r="C537" s="166"/>
    </row>
    <row r="538" spans="1:3" x14ac:dyDescent="0.3">
      <c r="A538" s="89" t="str">
        <f>IF(ROW()-ROW(HTML[])+1&gt;ROWS(Prelude[]),IFERROR(INDEX(PayItems[HTML],ROW()-ROW(HTML[])+1-ROWS(Prelude[])),IF(ROW()-ROW(HTML[])=ROWS(Prelude[])+ROWS(PayItems[]),"&lt;/tbody&gt;&lt;/table&gt;","{End}")),INDEX(Prelude[],ROW()-ROW(HTML[])+1))</f>
        <v xml:space="preserve">  &lt;tr&gt;&lt;td&gt;25302-1000&lt;/td&gt;&lt;td&gt;Gabions, galvanized or aluminized coated&lt;/td&gt;&lt;td&gt;m3&lt;/td&gt;&lt;td&gt;GABIONS, GALVANIZED OR ALUMINIZED COATED&lt;/td&gt;&lt;td&gt;CUYD&lt;/td&gt;&lt;td&gt;0&lt;/td&gt;&lt;td&gt;3&lt;/td&gt;&lt;td&gt;N&lt;/td&gt;&lt;td&gt; &lt;/td&gt;&lt;td&gt;&lt;/td&gt;&lt;/tr&gt;</v>
      </c>
      <c r="B538" s="166"/>
      <c r="C538" s="166"/>
    </row>
    <row r="539" spans="1:3" x14ac:dyDescent="0.3">
      <c r="A539" s="89" t="str">
        <f>IF(ROW()-ROW(HTML[])+1&gt;ROWS(Prelude[]),IFERROR(INDEX(PayItems[HTML],ROW()-ROW(HTML[])+1-ROWS(Prelude[])),IF(ROW()-ROW(HTML[])=ROWS(Prelude[])+ROWS(PayItems[]),"&lt;/tbody&gt;&lt;/table&gt;","{End}")),INDEX(Prelude[],ROW()-ROW(HTML[])+1))</f>
        <v xml:space="preserve">  &lt;tr&gt;&lt;td&gt;25302-2000&lt;/td&gt;&lt;td&gt;Gabions, polyvinyl chloride coated&lt;/td&gt;&lt;td&gt;m3&lt;/td&gt;&lt;td&gt;GABIONS, POLYVINYL CHLORIDE COATED&lt;/td&gt;&lt;td&gt;CUYD&lt;/td&gt;&lt;td&gt;0&lt;/td&gt;&lt;td&gt;3&lt;/td&gt;&lt;td&gt;N&lt;/td&gt;&lt;td&gt; &lt;/td&gt;&lt;td&gt;&lt;/td&gt;&lt;/tr&gt;</v>
      </c>
      <c r="B539" s="166"/>
      <c r="C539" s="166"/>
    </row>
    <row r="540" spans="1:3" x14ac:dyDescent="0.3">
      <c r="A540" s="89" t="str">
        <f>IF(ROW()-ROW(HTML[])+1&gt;ROWS(Prelude[]),IFERROR(INDEX(PayItems[HTML],ROW()-ROW(HTML[])+1-ROWS(Prelude[])),IF(ROW()-ROW(HTML[])=ROWS(Prelude[])+ROWS(PayItems[]),"&lt;/tbody&gt;&lt;/table&gt;","{End}")),INDEX(Prelude[],ROW()-ROW(HTML[])+1))</f>
        <v xml:space="preserve">  &lt;tr&gt;&lt;td&gt;25305-1000&lt;/td&gt;&lt;td&gt;Revet mattress, galvanized or aluminized coated&lt;/td&gt;&lt;td&gt;m2&lt;/td&gt;&lt;td&gt;REVET MATTRESS, GALVANIZED OR ALUMINIZED COATED&lt;/td&gt;&lt;td&gt;SQYD&lt;/td&gt;&lt;td&gt;0&lt;/td&gt;&lt;td&gt;3&lt;/td&gt;&lt;td&gt;N&lt;/td&gt;&lt;td&gt; &lt;/td&gt;&lt;td&gt;&lt;/td&gt;&lt;/tr&gt;</v>
      </c>
      <c r="B540" s="166"/>
      <c r="C540" s="166"/>
    </row>
    <row r="541" spans="1:3" x14ac:dyDescent="0.3">
      <c r="A541" s="89" t="str">
        <f>IF(ROW()-ROW(HTML[])+1&gt;ROWS(Prelude[]),IFERROR(INDEX(PayItems[HTML],ROW()-ROW(HTML[])+1-ROWS(Prelude[])),IF(ROW()-ROW(HTML[])=ROWS(Prelude[])+ROWS(PayItems[]),"&lt;/tbody&gt;&lt;/table&gt;","{End}")),INDEX(Prelude[],ROW()-ROW(HTML[])+1))</f>
        <v xml:space="preserve">  &lt;tr&gt;&lt;td&gt;25305-2000&lt;/td&gt;&lt;td&gt;Revet mattress, polyvinyl chloride coated&lt;/td&gt;&lt;td&gt;m2&lt;/td&gt;&lt;td&gt;REVET MATTRESS, POLYVINYL CHLORIDE COATED&lt;/td&gt;&lt;td&gt;SQYD&lt;/td&gt;&lt;td&gt;0&lt;/td&gt;&lt;td&gt;3&lt;/td&gt;&lt;td&gt;N&lt;/td&gt;&lt;td&gt; &lt;/td&gt;&lt;td&gt;&lt;/td&gt;&lt;/tr&gt;</v>
      </c>
      <c r="B541" s="166"/>
      <c r="C541" s="166"/>
    </row>
    <row r="542" spans="1:3" x14ac:dyDescent="0.3">
      <c r="A542" s="89" t="str">
        <f>IF(ROW()-ROW(HTML[])+1&gt;ROWS(Prelude[]),IFERROR(INDEX(PayItems[HTML],ROW()-ROW(HTML[])+1-ROWS(Prelude[])),IF(ROW()-ROW(HTML[])=ROWS(Prelude[])+ROWS(PayItems[]),"&lt;/tbody&gt;&lt;/table&gt;","{End}")),INDEX(Prelude[],ROW()-ROW(HTML[])+1))</f>
        <v xml:space="preserve">  &lt;tr&gt;&lt;td&gt;25306-1000&lt;/td&gt;&lt;td&gt;Revetment mat, articulated concrete block&lt;/td&gt;&lt;td&gt;m2&lt;/td&gt;&lt;td&gt;REVETMENT MAT, ARTICULATED CONCRETE BLOCK&lt;/td&gt;&lt;td&gt;SQYD&lt;/td&gt;&lt;td&gt;0&lt;/td&gt;&lt;td&gt;3&lt;/td&gt;&lt;td&gt;N&lt;/td&gt;&lt;td&gt; &lt;/td&gt;&lt;td&gt;&lt;/td&gt;&lt;/tr&gt;</v>
      </c>
      <c r="B542" s="166"/>
      <c r="C542" s="166"/>
    </row>
    <row r="543" spans="1:3" x14ac:dyDescent="0.3">
      <c r="A543" s="89" t="str">
        <f>IF(ROW()-ROW(HTML[])+1&gt;ROWS(Prelude[]),IFERROR(INDEX(PayItems[HTML],ROW()-ROW(HTML[])+1-ROWS(Prelude[])),IF(ROW()-ROW(HTML[])=ROWS(Prelude[])+ROWS(PayItems[]),"&lt;/tbody&gt;&lt;/table&gt;","{End}")),INDEX(Prelude[],ROW()-ROW(HTML[])+1))</f>
        <v xml:space="preserve">  &lt;tr&gt;&lt;td&gt;25401-0000&lt;/td&gt;&lt;td&gt;Bin wall&lt;/td&gt;&lt;td&gt;m2&lt;/td&gt;&lt;td&gt;BIN WALL&lt;/td&gt;&lt;td&gt;SQFT&lt;/td&gt;&lt;td&gt;0&lt;/td&gt;&lt;td&gt;3&lt;/td&gt;&lt;td&gt;N&lt;/td&gt;&lt;td&gt;4/25/2016&lt;/td&gt;&lt;td&gt;&lt;/td&gt;&lt;/tr&gt;</v>
      </c>
      <c r="B543" s="166"/>
      <c r="C543" s="166"/>
    </row>
    <row r="544" spans="1:3" x14ac:dyDescent="0.3">
      <c r="A544" s="89" t="str">
        <f>IF(ROW()-ROW(HTML[])+1&gt;ROWS(Prelude[]),IFERROR(INDEX(PayItems[HTML],ROW()-ROW(HTML[])+1-ROWS(Prelude[])),IF(ROW()-ROW(HTML[])=ROWS(Prelude[])+ROWS(PayItems[]),"&lt;/tbody&gt;&lt;/table&gt;","{End}")),INDEX(Prelude[],ROW()-ROW(HTML[])+1))</f>
        <v xml:space="preserve">  &lt;tr&gt;&lt;td&gt;25403-0000&lt;/td&gt;&lt;td&gt;Precast concrete block retaining wall&lt;/td&gt;&lt;td&gt;m2&lt;/td&gt;&lt;td&gt;PRECAST CONCRETE BLOCK RETAINING WALL&lt;/td&gt;&lt;td&gt;SQFT&lt;/td&gt;&lt;td&gt;0&lt;/td&gt;&lt;td&gt;3&lt;/td&gt;&lt;td&gt;N&lt;/td&gt;&lt;td&gt;7/13/2016&lt;/td&gt;&lt;td&gt;&lt;/td&gt;&lt;/tr&gt;</v>
      </c>
      <c r="B544" s="166"/>
      <c r="C544" s="166"/>
    </row>
    <row r="545" spans="1:3" x14ac:dyDescent="0.3">
      <c r="A545" s="89" t="str">
        <f>IF(ROW()-ROW(HTML[])+1&gt;ROWS(Prelude[]),IFERROR(INDEX(PayItems[HTML],ROW()-ROW(HTML[])+1-ROWS(Prelude[])),IF(ROW()-ROW(HTML[])=ROWS(Prelude[])+ROWS(PayItems[]),"&lt;/tbody&gt;&lt;/table&gt;","{End}")),INDEX(Prelude[],ROW()-ROW(HTML[])+1))</f>
        <v xml:space="preserve">  &lt;tr&gt;&lt;td&gt;25501-0000&lt;/td&gt;&lt;td&gt;Mechanically stabilized earth wall&lt;/td&gt;&lt;td&gt;m2&lt;/td&gt;&lt;td&gt;MECHANICALLY STABILIZED EARTH WALL&lt;/td&gt;&lt;td&gt;SQFT&lt;/td&gt;&lt;td&gt;0&lt;/td&gt;&lt;td&gt;3&lt;/td&gt;&lt;td&gt;N&lt;/td&gt;&lt;td&gt; &lt;/td&gt;&lt;td&gt;&lt;/td&gt;&lt;/tr&gt;</v>
      </c>
      <c r="B545" s="166"/>
      <c r="C545" s="166"/>
    </row>
    <row r="546" spans="1:3" x14ac:dyDescent="0.3">
      <c r="A546" s="89" t="str">
        <f>IF(ROW()-ROW(HTML[])+1&gt;ROWS(Prelude[]),IFERROR(INDEX(PayItems[HTML],ROW()-ROW(HTML[])+1-ROWS(Prelude[])),IF(ROW()-ROW(HTML[])=ROWS(Prelude[])+ROWS(PayItems[]),"&lt;/tbody&gt;&lt;/table&gt;","{End}")),INDEX(Prelude[],ROW()-ROW(HTML[])+1))</f>
        <v xml:space="preserve">  &lt;tr&gt;&lt;td&gt;25501-1000&lt;/td&gt;&lt;td&gt;Mechanically stabilized earth wall, welded wire face&lt;/td&gt;&lt;td&gt;m2&lt;/td&gt;&lt;td&gt;MECHANICALLY STABILIZED EARTH WALL, WELDED WIRE FACE&lt;/td&gt;&lt;td&gt;SQFT&lt;/td&gt;&lt;td&gt;0&lt;/td&gt;&lt;td&gt;3&lt;/td&gt;&lt;td&gt;N&lt;/td&gt;&lt;td&gt; &lt;/td&gt;&lt;td&gt;&lt;/td&gt;&lt;/tr&gt;</v>
      </c>
      <c r="B546" s="166"/>
      <c r="C546" s="166"/>
    </row>
    <row r="547" spans="1:3" x14ac:dyDescent="0.3">
      <c r="A547" s="89" t="str">
        <f>IF(ROW()-ROW(HTML[])+1&gt;ROWS(Prelude[]),IFERROR(INDEX(PayItems[HTML],ROW()-ROW(HTML[])+1-ROWS(Prelude[])),IF(ROW()-ROW(HTML[])=ROWS(Prelude[])+ROWS(PayItems[]),"&lt;/tbody&gt;&lt;/table&gt;","{End}")),INDEX(Prelude[],ROW()-ROW(HTML[])+1))</f>
        <v xml:space="preserve">  &lt;tr&gt;&lt;td&gt;25501-2000&lt;/td&gt;&lt;td&gt;Mechanically stabilized earth wall, gabion face&lt;/td&gt;&lt;td&gt;m2&lt;/td&gt;&lt;td&gt;MECHANICALLY STABILIZED EARTH WALL, GABION FACE&lt;/td&gt;&lt;td&gt;SQFT&lt;/td&gt;&lt;td&gt;0&lt;/td&gt;&lt;td&gt;3&lt;/td&gt;&lt;td&gt;N&lt;/td&gt;&lt;td&gt; &lt;/td&gt;&lt;td&gt;&lt;/td&gt;&lt;/tr&gt;</v>
      </c>
      <c r="B547" s="166"/>
      <c r="C547" s="166"/>
    </row>
    <row r="548" spans="1:3" x14ac:dyDescent="0.3">
      <c r="A548" s="89" t="str">
        <f>IF(ROW()-ROW(HTML[])+1&gt;ROWS(Prelude[]),IFERROR(INDEX(PayItems[HTML],ROW()-ROW(HTML[])+1-ROWS(Prelude[])),IF(ROW()-ROW(HTML[])=ROWS(Prelude[])+ROWS(PayItems[]),"&lt;/tbody&gt;&lt;/table&gt;","{End}")),INDEX(Prelude[],ROW()-ROW(HTML[])+1))</f>
        <v xml:space="preserve">  &lt;tr&gt;&lt;td&gt;25501-3000&lt;/td&gt;&lt;td&gt;Mechanically stabilized earth wall, modular block face&lt;/td&gt;&lt;td&gt;m2&lt;/td&gt;&lt;td&gt;MECHANICALLY STABILIZED EARTH WALL, MODULAR BLOCK FACE&lt;/td&gt;&lt;td&gt;SQFT&lt;/td&gt;&lt;td&gt;0&lt;/td&gt;&lt;td&gt;3&lt;/td&gt;&lt;td&gt;N&lt;/td&gt;&lt;td&gt; &lt;/td&gt;&lt;td&gt;&lt;/td&gt;&lt;/tr&gt;</v>
      </c>
      <c r="B548" s="166"/>
      <c r="C548" s="166"/>
    </row>
    <row r="549" spans="1:3" x14ac:dyDescent="0.3">
      <c r="A549" s="89" t="str">
        <f>IF(ROW()-ROW(HTML[])+1&gt;ROWS(Prelude[]),IFERROR(INDEX(PayItems[HTML],ROW()-ROW(HTML[])+1-ROWS(Prelude[])),IF(ROW()-ROW(HTML[])=ROWS(Prelude[])+ROWS(PayItems[]),"&lt;/tbody&gt;&lt;/table&gt;","{End}")),INDEX(Prelude[],ROW()-ROW(HTML[])+1))</f>
        <v xml:space="preserve">  &lt;tr&gt;&lt;td&gt;25501-3500&lt;/td&gt;&lt;td&gt;Mechanically stabilized earth wall, brick face&lt;/td&gt;&lt;td&gt;m2&lt;/td&gt;&lt;td&gt;MECHANICALLY STABILIZED EARTH WALL, BRICK FACE&lt;/td&gt;&lt;td&gt;SQFT&lt;/td&gt;&lt;td&gt;0&lt;/td&gt;&lt;td&gt;3&lt;/td&gt;&lt;td&gt;N&lt;/td&gt;&lt;td&gt; &lt;/td&gt;&lt;td&gt;&lt;/td&gt;&lt;/tr&gt;</v>
      </c>
      <c r="B549" s="166"/>
      <c r="C549" s="166"/>
    </row>
    <row r="550" spans="1:3" x14ac:dyDescent="0.3">
      <c r="A550" s="89" t="str">
        <f>IF(ROW()-ROW(HTML[])+1&gt;ROWS(Prelude[]),IFERROR(INDEX(PayItems[HTML],ROW()-ROW(HTML[])+1-ROWS(Prelude[])),IF(ROW()-ROW(HTML[])=ROWS(Prelude[])+ROWS(PayItems[]),"&lt;/tbody&gt;&lt;/table&gt;","{End}")),INDEX(Prelude[],ROW()-ROW(HTML[])+1))</f>
        <v xml:space="preserve">  &lt;tr&gt;&lt;td&gt;25501-4000&lt;/td&gt;&lt;td&gt;Mechanically stabilized earth wall, precast concrete panel faced&lt;/td&gt;&lt;td&gt;m2&lt;/td&gt;&lt;td&gt;MECHANICALLY STABILIZED EARTH WALL, PRECAST CONCRETE PANEL FACED&lt;/td&gt;&lt;td&gt;SQFT&lt;/td&gt;&lt;td&gt;0&lt;/td&gt;&lt;td&gt;3&lt;/td&gt;&lt;td&gt;N&lt;/td&gt;&lt;td&gt; &lt;/td&gt;&lt;td&gt;&lt;/td&gt;&lt;/tr&gt;</v>
      </c>
      <c r="B550" s="166"/>
      <c r="C550" s="166"/>
    </row>
    <row r="551" spans="1:3" x14ac:dyDescent="0.3">
      <c r="A551" s="89" t="str">
        <f>IF(ROW()-ROW(HTML[])+1&gt;ROWS(Prelude[]),IFERROR(INDEX(PayItems[HTML],ROW()-ROW(HTML[])+1-ROWS(Prelude[])),IF(ROW()-ROW(HTML[])=ROWS(Prelude[])+ROWS(PayItems[]),"&lt;/tbody&gt;&lt;/table&gt;","{End}")),INDEX(Prelude[],ROW()-ROW(HTML[])+1))</f>
        <v xml:space="preserve">  &lt;tr&gt;&lt;td&gt;25505-1000&lt;/td&gt;&lt;td&gt;Shored mechanically stabilized earth wall&lt;/td&gt;&lt;td&gt;m2&lt;/td&gt;&lt;td&gt;SHORED MECHANICALLY STABILIZED EARTH WALL&lt;/td&gt;&lt;td&gt;SQFT&lt;/td&gt;&lt;td&gt;0&lt;/td&gt;&lt;td&gt;3&lt;/td&gt;&lt;td&gt;N&lt;/td&gt;&lt;td&gt; &lt;/td&gt;&lt;td&gt;&lt;/td&gt;&lt;/tr&gt;</v>
      </c>
      <c r="B551" s="166"/>
      <c r="C551" s="166"/>
    </row>
    <row r="552" spans="1:3" x14ac:dyDescent="0.3">
      <c r="A552" s="89" t="str">
        <f>IF(ROW()-ROW(HTML[])+1&gt;ROWS(Prelude[]),IFERROR(INDEX(PayItems[HTML],ROW()-ROW(HTML[])+1-ROWS(Prelude[])),IF(ROW()-ROW(HTML[])=ROWS(Prelude[])+ROWS(PayItems[]),"&lt;/tbody&gt;&lt;/table&gt;","{End}")),INDEX(Prelude[],ROW()-ROW(HTML[])+1))</f>
        <v xml:space="preserve">  &lt;tr&gt;&lt;td&gt;25510-0000&lt;/td&gt;&lt;td&gt;Select granular backfill&lt;/td&gt;&lt;td&gt;m3&lt;/td&gt;&lt;td&gt;SELECT GRANULAR BACKFILL&lt;/td&gt;&lt;td&gt;CUYD&lt;/td&gt;&lt;td&gt;0&lt;/td&gt;&lt;td&gt;3&lt;/td&gt;&lt;td&gt;N&lt;/td&gt;&lt;td&gt; &lt;/td&gt;&lt;td&gt;&lt;/td&gt;&lt;/tr&gt;</v>
      </c>
      <c r="B552" s="166"/>
      <c r="C552" s="166"/>
    </row>
    <row r="553" spans="1:3" x14ac:dyDescent="0.3">
      <c r="A553" s="89" t="str">
        <f>IF(ROW()-ROW(HTML[])+1&gt;ROWS(Prelude[]),IFERROR(INDEX(PayItems[HTML],ROW()-ROW(HTML[])+1-ROWS(Prelude[])),IF(ROW()-ROW(HTML[])=ROWS(Prelude[])+ROWS(PayItems[]),"&lt;/tbody&gt;&lt;/table&gt;","{End}")),INDEX(Prelude[],ROW()-ROW(HTML[])+1))</f>
        <v xml:space="preserve">  &lt;tr&gt;&lt;td&gt;25511-0000&lt;/td&gt;&lt;td&gt;Select granular backfill&lt;/td&gt;&lt;td&gt;t&lt;/td&gt;&lt;td&gt;SELECT GRANULAR BACKFILL&lt;/td&gt;&lt;td&gt;TON&lt;/td&gt;&lt;td&gt;0&lt;/td&gt;&lt;td&gt;3&lt;/td&gt;&lt;td&gt;N&lt;/td&gt;&lt;td&gt;12/13/2023&lt;/td&gt;&lt;td&gt;&lt;/td&gt;&lt;/tr&gt;</v>
      </c>
      <c r="B553" s="166"/>
      <c r="C553" s="166"/>
    </row>
    <row r="554" spans="1:3" x14ac:dyDescent="0.3">
      <c r="A554" s="89" t="str">
        <f>IF(ROW()-ROW(HTML[])+1&gt;ROWS(Prelude[]),IFERROR(INDEX(PayItems[HTML],ROW()-ROW(HTML[])+1-ROWS(Prelude[])),IF(ROW()-ROW(HTML[])=ROWS(Prelude[])+ROWS(PayItems[]),"&lt;/tbody&gt;&lt;/table&gt;","{End}")),INDEX(Prelude[],ROW()-ROW(HTML[])+1))</f>
        <v xml:space="preserve">  &lt;tr&gt;&lt;td&gt;25601-0000&lt;/td&gt;&lt;td&gt;Ground anchor&lt;/td&gt;&lt;td&gt;Each&lt;/td&gt;&lt;td&gt;GROUND ANCHOR&lt;/td&gt;&lt;td&gt;EACH&lt;/td&gt;&lt;td&gt;0&lt;/td&gt;&lt;td&gt;3&lt;/td&gt;&lt;td&gt;N&lt;/td&gt;&lt;td&gt; &lt;/td&gt;&lt;td&gt;&lt;/td&gt;&lt;/tr&gt;</v>
      </c>
      <c r="B554" s="166"/>
      <c r="C554" s="166"/>
    </row>
    <row r="555" spans="1:3" x14ac:dyDescent="0.3">
      <c r="A555" s="89" t="str">
        <f>IF(ROW()-ROW(HTML[])+1&gt;ROWS(Prelude[]),IFERROR(INDEX(PayItems[HTML],ROW()-ROW(HTML[])+1-ROWS(Prelude[])),IF(ROW()-ROW(HTML[])=ROWS(Prelude[])+ROWS(PayItems[]),"&lt;/tbody&gt;&lt;/table&gt;","{End}")),INDEX(Prelude[],ROW()-ROW(HTML[])+1))</f>
        <v xml:space="preserve">  &lt;tr&gt;&lt;td&gt;25602-0000&lt;/td&gt;&lt;td&gt;Ground anchor&lt;/td&gt;&lt;td&gt;m&lt;/td&gt;&lt;td&gt;GROUND ANCHOR&lt;/td&gt;&lt;td&gt;LNFT&lt;/td&gt;&lt;td&gt;0&lt;/td&gt;&lt;td&gt;3&lt;/td&gt;&lt;td&gt;N&lt;/td&gt;&lt;td&gt; &lt;/td&gt;&lt;td&gt;&lt;/td&gt;&lt;/tr&gt;</v>
      </c>
      <c r="B555" s="166"/>
      <c r="C555" s="166"/>
    </row>
    <row r="556" spans="1:3" x14ac:dyDescent="0.3">
      <c r="A556" s="89" t="str">
        <f>IF(ROW()-ROW(HTML[])+1&gt;ROWS(Prelude[]),IFERROR(INDEX(PayItems[HTML],ROW()-ROW(HTML[])+1-ROWS(Prelude[])),IF(ROW()-ROW(HTML[])=ROWS(Prelude[])+ROWS(PayItems[]),"&lt;/tbody&gt;&lt;/table&gt;","{End}")),INDEX(Prelude[],ROW()-ROW(HTML[])+1))</f>
        <v xml:space="preserve">  &lt;tr&gt;&lt;td&gt;25605-0000&lt;/td&gt;&lt;td&gt;Performance test&lt;/td&gt;&lt;td&gt;Each&lt;/td&gt;&lt;td&gt;PERFORMANCE TEST&lt;/td&gt;&lt;td&gt;EACH&lt;/td&gt;&lt;td&gt;0&lt;/td&gt;&lt;td&gt;3&lt;/td&gt;&lt;td&gt;N&lt;/td&gt;&lt;td&gt; &lt;/td&gt;&lt;td&gt;&lt;/td&gt;&lt;/tr&gt;</v>
      </c>
      <c r="B556" s="166"/>
      <c r="C556" s="166"/>
    </row>
    <row r="557" spans="1:3" x14ac:dyDescent="0.3">
      <c r="A557" s="89" t="str">
        <f>IF(ROW()-ROW(HTML[])+1&gt;ROWS(Prelude[]),IFERROR(INDEX(PayItems[HTML],ROW()-ROW(HTML[])+1-ROWS(Prelude[])),IF(ROW()-ROW(HTML[])=ROWS(Prelude[])+ROWS(PayItems[]),"&lt;/tbody&gt;&lt;/table&gt;","{End}")),INDEX(Prelude[],ROW()-ROW(HTML[])+1))</f>
        <v xml:space="preserve">  &lt;tr&gt;&lt;td&gt;25610-0000&lt;/td&gt;&lt;td&gt;Anchor pad&lt;/td&gt;&lt;td&gt;Each&lt;/td&gt;&lt;td&gt;ANCHOR PAD&lt;/td&gt;&lt;td&gt;EACH&lt;/td&gt;&lt;td&gt;0&lt;/td&gt;&lt;td&gt;3&lt;/td&gt;&lt;td&gt;N&lt;/td&gt;&lt;td&gt; &lt;/td&gt;&lt;td&gt;&lt;/td&gt;&lt;/tr&gt;</v>
      </c>
      <c r="B557" s="166"/>
      <c r="C557" s="166"/>
    </row>
    <row r="558" spans="1:3" x14ac:dyDescent="0.3">
      <c r="A558" s="89" t="str">
        <f>IF(ROW()-ROW(HTML[])+1&gt;ROWS(Prelude[]),IFERROR(INDEX(PayItems[HTML],ROW()-ROW(HTML[])+1-ROWS(Prelude[])),IF(ROW()-ROW(HTML[])=ROWS(Prelude[])+ROWS(PayItems[]),"&lt;/tbody&gt;&lt;/table&gt;","{End}")),INDEX(Prelude[],ROW()-ROW(HTML[])+1))</f>
        <v xml:space="preserve">  &lt;tr&gt;&lt;td&gt;25701-0000&lt;/td&gt;&lt;td&gt;Contractor furnished wall design&lt;/td&gt;&lt;td&gt;LPSM&lt;/td&gt;&lt;td&gt;CONTRACTOR FURNISHED WALL DESIGN&lt;/td&gt;&lt;td&gt;LPSM&lt;/td&gt;&lt;td&gt;0&lt;/td&gt;&lt;td&gt;3&lt;/td&gt;&lt;td&gt;N&lt;/td&gt;&lt;td&gt;7/13/2016&lt;/td&gt;&lt;td&gt;&lt;/td&gt;&lt;/tr&gt;</v>
      </c>
      <c r="B558" s="166"/>
      <c r="C558" s="166"/>
    </row>
    <row r="559" spans="1:3" x14ac:dyDescent="0.3">
      <c r="A559" s="89" t="str">
        <f>IF(ROW()-ROW(HTML[])+1&gt;ROWS(Prelude[]),IFERROR(INDEX(PayItems[HTML],ROW()-ROW(HTML[])+1-ROWS(Prelude[])),IF(ROW()-ROW(HTML[])=ROWS(Prelude[])+ROWS(PayItems[]),"&lt;/tbody&gt;&lt;/table&gt;","{End}")),INDEX(Prelude[],ROW()-ROW(HTML[])+1))</f>
        <v xml:space="preserve">  &lt;tr&gt;&lt;td&gt;25701-0100&lt;/td&gt;&lt;td&gt;Contractor furnished gabion wall design&lt;/td&gt;&lt;td&gt;LPSM&lt;/td&gt;&lt;td&gt;CONTRACTOR FURNISHED GABION WALL DESIGN&lt;/td&gt;&lt;td&gt;LPSM&lt;/td&gt;&lt;td&gt;0&lt;/td&gt;&lt;td&gt;3&lt;/td&gt;&lt;td&gt;N&lt;/td&gt;&lt;td&gt; &lt;/td&gt;&lt;td&gt;&lt;/td&gt;&lt;/tr&gt;</v>
      </c>
      <c r="B559" s="166"/>
      <c r="C559" s="166"/>
    </row>
    <row r="560" spans="1:3" x14ac:dyDescent="0.3">
      <c r="A560" s="89" t="str">
        <f>IF(ROW()-ROW(HTML[])+1&gt;ROWS(Prelude[]),IFERROR(INDEX(PayItems[HTML],ROW()-ROW(HTML[])+1-ROWS(Prelude[])),IF(ROW()-ROW(HTML[])=ROWS(Prelude[])+ROWS(PayItems[]),"&lt;/tbody&gt;&lt;/table&gt;","{End}")),INDEX(Prelude[],ROW()-ROW(HTML[])+1))</f>
        <v xml:space="preserve">  &lt;tr&gt;&lt;td&gt;25701-0200&lt;/td&gt;&lt;td&gt;Contractor furnished mechanically stabilized earth wall design&lt;/td&gt;&lt;td&gt;LPSM&lt;/td&gt;&lt;td&gt;CONTRACTOR FURNISHED MECHANICALLY STABILIZED EARTH WALL DESIGN&lt;/td&gt;&lt;td&gt;LPSM&lt;/td&gt;&lt;td&gt;0&lt;/td&gt;&lt;td&gt;3&lt;/td&gt;&lt;td&gt;N&lt;/td&gt;&lt;td&gt; &lt;/td&gt;&lt;td&gt;&lt;/td&gt;&lt;/tr&gt;</v>
      </c>
      <c r="B560" s="166"/>
      <c r="C560" s="166"/>
    </row>
    <row r="561" spans="1:3" x14ac:dyDescent="0.3">
      <c r="A561" s="89" t="str">
        <f>IF(ROW()-ROW(HTML[])+1&gt;ROWS(Prelude[]),IFERROR(INDEX(PayItems[HTML],ROW()-ROW(HTML[])+1-ROWS(Prelude[])),IF(ROW()-ROW(HTML[])=ROWS(Prelude[])+ROWS(PayItems[]),"&lt;/tbody&gt;&lt;/table&gt;","{End}")),INDEX(Prelude[],ROW()-ROW(HTML[])+1))</f>
        <v xml:space="preserve">  &lt;tr&gt;&lt;td&gt;25701-0300&lt;/td&gt;&lt;td&gt;Contractor furnished ground anchor wall design&lt;/td&gt;&lt;td&gt;LPSM&lt;/td&gt;&lt;td&gt;CONTRACTOR FURNISHED GROUND ANCHOR WALL DESIGN&lt;/td&gt;&lt;td&gt;LPSM&lt;/td&gt;&lt;td&gt;0&lt;/td&gt;&lt;td&gt;3&lt;/td&gt;&lt;td&gt;N&lt;/td&gt;&lt;td&gt; &lt;/td&gt;&lt;td&gt;&lt;/td&gt;&lt;/tr&gt;</v>
      </c>
      <c r="B561" s="166"/>
      <c r="C561" s="166"/>
    </row>
    <row r="562" spans="1:3" x14ac:dyDescent="0.3">
      <c r="A562" s="89" t="str">
        <f>IF(ROW()-ROW(HTML[])+1&gt;ROWS(Prelude[]),IFERROR(INDEX(PayItems[HTML],ROW()-ROW(HTML[])+1-ROWS(Prelude[])),IF(ROW()-ROW(HTML[])=ROWS(Prelude[])+ROWS(PayItems[]),"&lt;/tbody&gt;&lt;/table&gt;","{End}")),INDEX(Prelude[],ROW()-ROW(HTML[])+1))</f>
        <v xml:space="preserve">  &lt;tr&gt;&lt;td&gt;25701-0400&lt;/td&gt;&lt;td&gt;Contractor furnished reinforced concrete retaining wall design&lt;/td&gt;&lt;td&gt;LPSM&lt;/td&gt;&lt;td&gt;CONTRACTOR FURNISHED REINFORCED CONCRETE RETAINING WALL DESIGN&lt;/td&gt;&lt;td&gt;LPSM&lt;/td&gt;&lt;td&gt;0&lt;/td&gt;&lt;td&gt;3&lt;/td&gt;&lt;td&gt;N&lt;/td&gt;&lt;td&gt; &lt;/td&gt;&lt;td&gt;&lt;/td&gt;&lt;/tr&gt;</v>
      </c>
      <c r="B562" s="166"/>
      <c r="C562" s="166"/>
    </row>
    <row r="563" spans="1:3" x14ac:dyDescent="0.3">
      <c r="A563" s="89" t="str">
        <f>IF(ROW()-ROW(HTML[])+1&gt;ROWS(Prelude[]),IFERROR(INDEX(PayItems[HTML],ROW()-ROW(HTML[])+1-ROWS(Prelude[])),IF(ROW()-ROW(HTML[])=ROWS(Prelude[])+ROWS(PayItems[]),"&lt;/tbody&gt;&lt;/table&gt;","{End}")),INDEX(Prelude[],ROW()-ROW(HTML[])+1))</f>
        <v xml:space="preserve">  &lt;tr&gt;&lt;td&gt;25701-0500&lt;/td&gt;&lt;td&gt;Contractor furnished soil nail retaining wall design&lt;/td&gt;&lt;td&gt;LPSM&lt;/td&gt;&lt;td&gt;CONTRACTOR FURNISHED SOIL NAIL RETAINING WALL DESIGN&lt;/td&gt;&lt;td&gt;LPSM&lt;/td&gt;&lt;td&gt;0&lt;/td&gt;&lt;td&gt;3&lt;/td&gt;&lt;td&gt;N&lt;/td&gt;&lt;td&gt; &lt;/td&gt;&lt;td&gt;&lt;/td&gt;&lt;/tr&gt;</v>
      </c>
      <c r="B563" s="166"/>
      <c r="C563" s="166"/>
    </row>
    <row r="564" spans="1:3" x14ac:dyDescent="0.3">
      <c r="A564" s="89" t="str">
        <f>IF(ROW()-ROW(HTML[])+1&gt;ROWS(Prelude[]),IFERROR(INDEX(PayItems[HTML],ROW()-ROW(HTML[])+1-ROWS(Prelude[])),IF(ROW()-ROW(HTML[])=ROWS(Prelude[])+ROWS(PayItems[]),"&lt;/tbody&gt;&lt;/table&gt;","{End}")),INDEX(Prelude[],ROW()-ROW(HTML[])+1))</f>
        <v xml:space="preserve">  &lt;tr&gt;&lt;td&gt;25701-0600&lt;/td&gt;&lt;td&gt;Contractor furnished reinforced soil slope design&lt;/td&gt;&lt;td&gt;LPSM&lt;/td&gt;&lt;td&gt;CONTRACTOR FURNISHED REINFORCED SOIL SLOPE DESIGN&lt;/td&gt;&lt;td&gt;LPSM&lt;/td&gt;&lt;td&gt;0&lt;/td&gt;&lt;td&gt;3&lt;/td&gt;&lt;td&gt;N&lt;/td&gt;&lt;td&gt; &lt;/td&gt;&lt;td&gt;WFL (verify w/CFL&amp;EFL):  For next FP - DELETE pay item?&lt;/td&gt;&lt;/tr&gt;</v>
      </c>
      <c r="B564" s="166"/>
      <c r="C564" s="166"/>
    </row>
    <row r="565" spans="1:3" x14ac:dyDescent="0.3">
      <c r="A565" s="89" t="str">
        <f>IF(ROW()-ROW(HTML[])+1&gt;ROWS(Prelude[]),IFERROR(INDEX(PayItems[HTML],ROW()-ROW(HTML[])+1-ROWS(Prelude[])),IF(ROW()-ROW(HTML[])=ROWS(Prelude[])+ROWS(PayItems[]),"&lt;/tbody&gt;&lt;/table&gt;","{End}")),INDEX(Prelude[],ROW()-ROW(HTML[])+1))</f>
        <v xml:space="preserve">  &lt;tr&gt;&lt;td&gt;25701-0700&lt;/td&gt;&lt;td&gt;Contractor furnished micropile design&lt;/td&gt;&lt;td&gt;LPSM&lt;/td&gt;&lt;td&gt;CONTRACTOR FURNISHED MICROPILE DESIGN&lt;/td&gt;&lt;td&gt;LPSM&lt;/td&gt;&lt;td&gt;0&lt;/td&gt;&lt;td&gt;3&lt;/td&gt;&lt;td&gt;N&lt;/td&gt;&lt;td&gt; &lt;/td&gt;&lt;td&gt;WFL (verify w/CFL&amp;EFL):  For next FP - DELETE pay item?&lt;/td&gt;&lt;/tr&gt;</v>
      </c>
      <c r="B565" s="166"/>
      <c r="C565" s="166"/>
    </row>
    <row r="566" spans="1:3" x14ac:dyDescent="0.3">
      <c r="A566" s="89" t="str">
        <f>IF(ROW()-ROW(HTML[])+1&gt;ROWS(Prelude[]),IFERROR(INDEX(PayItems[HTML],ROW()-ROW(HTML[])+1-ROWS(Prelude[])),IF(ROW()-ROW(HTML[])=ROWS(Prelude[])+ROWS(PayItems[]),"&lt;/tbody&gt;&lt;/table&gt;","{End}")),INDEX(Prelude[],ROW()-ROW(HTML[])+1))</f>
        <v xml:space="preserve">  &lt;tr&gt;&lt;td&gt;25701-0800&lt;/td&gt;&lt;td&gt;Contractor furnished rockery design&lt;/td&gt;&lt;td&gt;LPSM&lt;/td&gt;&lt;td&gt;CONTRACTOR FURNISHED ROCKERY DESIGN&lt;/td&gt;&lt;td&gt;LPSM&lt;/td&gt;&lt;td&gt;0&lt;/td&gt;&lt;td&gt;3&lt;/td&gt;&lt;td&gt;N&lt;/td&gt;&lt;td&gt;4/13/2016&lt;/td&gt;&lt;td&gt;&lt;/td&gt;&lt;/tr&gt;</v>
      </c>
      <c r="B566" s="166"/>
      <c r="C566" s="166"/>
    </row>
    <row r="567" spans="1:3" x14ac:dyDescent="0.3">
      <c r="A567" s="89" t="str">
        <f>IF(ROW()-ROW(HTML[])+1&gt;ROWS(Prelude[]),IFERROR(INDEX(PayItems[HTML],ROW()-ROW(HTML[])+1-ROWS(Prelude[])),IF(ROW()-ROW(HTML[])=ROWS(Prelude[])+ROWS(PayItems[]),"&lt;/tbody&gt;&lt;/table&gt;","{End}")),INDEX(Prelude[],ROW()-ROW(HTML[])+1))</f>
        <v xml:space="preserve">  &lt;tr&gt;&lt;td&gt;25701-0900&lt;/td&gt;&lt;td&gt;Contractor furnished bin wall design&lt;/td&gt;&lt;td&gt;LPSM&lt;/td&gt;&lt;td&gt;CONTRACTOR FURNISHED BIN WALL DESIGN&lt;/td&gt;&lt;td&gt;LPSM&lt;/td&gt;&lt;td&gt;0&lt;/td&gt;&lt;td&gt;3&lt;/td&gt;&lt;td&gt;N&lt;/td&gt;&lt;td&gt;7/13/2016&lt;/td&gt;&lt;td&gt;Was missing "design"&lt;/td&gt;&lt;/tr&gt;</v>
      </c>
      <c r="B567" s="166"/>
      <c r="C567" s="166"/>
    </row>
    <row r="568" spans="1:3" x14ac:dyDescent="0.3">
      <c r="A568" s="89" t="str">
        <f>IF(ROW()-ROW(HTML[])+1&gt;ROWS(Prelude[]),IFERROR(INDEX(PayItems[HTML],ROW()-ROW(HTML[])+1-ROWS(Prelude[])),IF(ROW()-ROW(HTML[])=ROWS(Prelude[])+ROWS(PayItems[]),"&lt;/tbody&gt;&lt;/table&gt;","{End}")),INDEX(Prelude[],ROW()-ROW(HTML[])+1))</f>
        <v xml:space="preserve">  &lt;tr&gt;&lt;td&gt;25701-1000&lt;/td&gt;&lt;td&gt;Contractor furnished geosynthetic reinforced soil (GRS) retaining wall design&lt;/td&gt;&lt;td&gt;LPSM&lt;/td&gt;&lt;td&gt;CONTRACTOR FURNISHED GEOSYNTHETIC REINFORCED SOIL (GRS) RETAINING WALL DESIGN&lt;/td&gt;&lt;td&gt;LPSM&lt;/td&gt;&lt;td&gt;0&lt;/td&gt;&lt;td&gt;3&lt;/td&gt;&lt;td&gt;N&lt;/td&gt;&lt;td&gt;7/29/2019&lt;/td&gt;&lt;td&gt;&lt;/td&gt;&lt;/tr&gt;</v>
      </c>
      <c r="B568" s="166"/>
      <c r="C568" s="166"/>
    </row>
    <row r="569" spans="1:3" x14ac:dyDescent="0.3">
      <c r="A569" s="89" t="str">
        <f>IF(ROW()-ROW(HTML[])+1&gt;ROWS(Prelude[]),IFERROR(INDEX(PayItems[HTML],ROW()-ROW(HTML[])+1-ROWS(Prelude[])),IF(ROW()-ROW(HTML[])=ROWS(Prelude[])+ROWS(PayItems[]),"&lt;/tbody&gt;&lt;/table&gt;","{End}")),INDEX(Prelude[],ROW()-ROW(HTML[])+1))</f>
        <v xml:space="preserve">  &lt;tr&gt;&lt;td&gt;25801-0000&lt;/td&gt;&lt;td&gt;Reinforced concrete retaining wall&lt;/td&gt;&lt;td&gt;m2&lt;/td&gt;&lt;td&gt;REINFORCED CONCRETE RETAINING WALL&lt;/td&gt;&lt;td&gt;SQFT&lt;/td&gt;&lt;td&gt;0&lt;/td&gt;&lt;td&gt;3&lt;/td&gt;&lt;td&gt;N&lt;/td&gt;&lt;td&gt; &lt;/td&gt;&lt;td&gt;&lt;/td&gt;&lt;/tr&gt;</v>
      </c>
      <c r="B569" s="166"/>
      <c r="C569" s="166"/>
    </row>
    <row r="570" spans="1:3" x14ac:dyDescent="0.3">
      <c r="A570" s="89" t="str">
        <f>IF(ROW()-ROW(HTML[])+1&gt;ROWS(Prelude[]),IFERROR(INDEX(PayItems[HTML],ROW()-ROW(HTML[])+1-ROWS(Prelude[])),IF(ROW()-ROW(HTML[])=ROWS(Prelude[])+ROWS(PayItems[]),"&lt;/tbody&gt;&lt;/table&gt;","{End}")),INDEX(Prelude[],ROW()-ROW(HTML[])+1))</f>
        <v xml:space="preserve">  &lt;tr&gt;&lt;td&gt;25801-0100&lt;/td&gt;&lt;td&gt;Reinforced concrete retaining wall, 1.5m&lt;/td&gt;&lt;td&gt;m2&lt;/td&gt;&lt;td&gt;REINFORCED CONCRETE RETAINING WALL, 4 FEET&lt;/td&gt;&lt;td&gt;SQFT&lt;/td&gt;&lt;td&gt;0&lt;/td&gt;&lt;td&gt;3&lt;/td&gt;&lt;td&gt;N&lt;/td&gt;&lt;td&gt; &lt;/td&gt;&lt;td&gt;&lt;/td&gt;&lt;/tr&gt;</v>
      </c>
      <c r="B570" s="166"/>
      <c r="C570" s="166"/>
    </row>
    <row r="571" spans="1:3" x14ac:dyDescent="0.3">
      <c r="A571" s="89" t="str">
        <f>IF(ROW()-ROW(HTML[])+1&gt;ROWS(Prelude[]),IFERROR(INDEX(PayItems[HTML],ROW()-ROW(HTML[])+1-ROWS(Prelude[])),IF(ROW()-ROW(HTML[])=ROWS(Prelude[])+ROWS(PayItems[]),"&lt;/tbody&gt;&lt;/table&gt;","{End}")),INDEX(Prelude[],ROW()-ROW(HTML[])+1))</f>
        <v xml:space="preserve">  &lt;tr&gt;&lt;td&gt;25801-0200&lt;/td&gt;&lt;td&gt;Reinforced concrete retaining wall, 2.0m&lt;/td&gt;&lt;td&gt;m2&lt;/td&gt;&lt;td&gt;REINFORCED CONCRETE RETAINING WALL, 6 FEET&lt;/td&gt;&lt;td&gt;SQFT&lt;/td&gt;&lt;td&gt;0&lt;/td&gt;&lt;td&gt;3&lt;/td&gt;&lt;td&gt;N&lt;/td&gt;&lt;td&gt; &lt;/td&gt;&lt;td&gt;&lt;/td&gt;&lt;/tr&gt;</v>
      </c>
      <c r="B571" s="166"/>
      <c r="C571" s="166"/>
    </row>
    <row r="572" spans="1:3" x14ac:dyDescent="0.3">
      <c r="A572" s="89" t="str">
        <f>IF(ROW()-ROW(HTML[])+1&gt;ROWS(Prelude[]),IFERROR(INDEX(PayItems[HTML],ROW()-ROW(HTML[])+1-ROWS(Prelude[])),IF(ROW()-ROW(HTML[])=ROWS(Prelude[])+ROWS(PayItems[]),"&lt;/tbody&gt;&lt;/table&gt;","{End}")),INDEX(Prelude[],ROW()-ROW(HTML[])+1))</f>
        <v xml:space="preserve">  &lt;tr&gt;&lt;td&gt;25801-0300&lt;/td&gt;&lt;td&gt;Reinforced concrete retaining wall, 2.5m&lt;/td&gt;&lt;td&gt;m2&lt;/td&gt;&lt;td&gt;REINFORCED CONCRETE RETAINING WALL, 8 FEET&lt;/td&gt;&lt;td&gt;SQFT&lt;/td&gt;&lt;td&gt;0&lt;/td&gt;&lt;td&gt;3&lt;/td&gt;&lt;td&gt;N&lt;/td&gt;&lt;td&gt; &lt;/td&gt;&lt;td&gt;&lt;/td&gt;&lt;/tr&gt;</v>
      </c>
      <c r="B572" s="166"/>
      <c r="C572" s="166"/>
    </row>
    <row r="573" spans="1:3" x14ac:dyDescent="0.3">
      <c r="A573" s="89" t="str">
        <f>IF(ROW()-ROW(HTML[])+1&gt;ROWS(Prelude[]),IFERROR(INDEX(PayItems[HTML],ROW()-ROW(HTML[])+1-ROWS(Prelude[])),IF(ROW()-ROW(HTML[])=ROWS(Prelude[])+ROWS(PayItems[]),"&lt;/tbody&gt;&lt;/table&gt;","{End}")),INDEX(Prelude[],ROW()-ROW(HTML[])+1))</f>
        <v xml:space="preserve">  &lt;tr&gt;&lt;td&gt;25801-0400&lt;/td&gt;&lt;td&gt;Reinforced concrete retaining wall, 3.0m&lt;/td&gt;&lt;td&gt;m2&lt;/td&gt;&lt;td&gt;REINFORCED CONCRETE RETAINING WALL, 10 FEET&lt;/td&gt;&lt;td&gt;SQFT&lt;/td&gt;&lt;td&gt;0&lt;/td&gt;&lt;td&gt;3&lt;/td&gt;&lt;td&gt;N&lt;/td&gt;&lt;td&gt; &lt;/td&gt;&lt;td&gt;&lt;/td&gt;&lt;/tr&gt;</v>
      </c>
      <c r="B573" s="166"/>
      <c r="C573" s="166"/>
    </row>
    <row r="574" spans="1:3" x14ac:dyDescent="0.3">
      <c r="A574" s="89" t="str">
        <f>IF(ROW()-ROW(HTML[])+1&gt;ROWS(Prelude[]),IFERROR(INDEX(PayItems[HTML],ROW()-ROW(HTML[])+1-ROWS(Prelude[])),IF(ROW()-ROW(HTML[])=ROWS(Prelude[])+ROWS(PayItems[]),"&lt;/tbody&gt;&lt;/table&gt;","{End}")),INDEX(Prelude[],ROW()-ROW(HTML[])+1))</f>
        <v xml:space="preserve">  &lt;tr&gt;&lt;td&gt;25801-0500&lt;/td&gt;&lt;td&gt;Reinforced concrete retaining wall, 3.5m&lt;/td&gt;&lt;td&gt;m2&lt;/td&gt;&lt;td&gt;REINFORCED CONCRETE RETAINING WALL, 12 FEET&lt;/td&gt;&lt;td&gt;SQFT&lt;/td&gt;&lt;td&gt;0&lt;/td&gt;&lt;td&gt;3&lt;/td&gt;&lt;td&gt;N&lt;/td&gt;&lt;td&gt; &lt;/td&gt;&lt;td&gt;&lt;/td&gt;&lt;/tr&gt;</v>
      </c>
      <c r="B574" s="166"/>
      <c r="C574" s="166"/>
    </row>
    <row r="575" spans="1:3" x14ac:dyDescent="0.3">
      <c r="A575" s="89" t="str">
        <f>IF(ROW()-ROW(HTML[])+1&gt;ROWS(Prelude[]),IFERROR(INDEX(PayItems[HTML],ROW()-ROW(HTML[])+1-ROWS(Prelude[])),IF(ROW()-ROW(HTML[])=ROWS(Prelude[])+ROWS(PayItems[]),"&lt;/tbody&gt;&lt;/table&gt;","{End}")),INDEX(Prelude[],ROW()-ROW(HTML[])+1))</f>
        <v xml:space="preserve">  &lt;tr&gt;&lt;td&gt;25801-0600&lt;/td&gt;&lt;td&gt;Reinforced concrete retaining wall, 4.0m&lt;/td&gt;&lt;td&gt;m2&lt;/td&gt;&lt;td&gt;REINFORCED CONCRETE RETAINING WALL, 14 FEET&lt;/td&gt;&lt;td&gt;SQFT&lt;/td&gt;&lt;td&gt;0&lt;/td&gt;&lt;td&gt;3&lt;/td&gt;&lt;td&gt;N&lt;/td&gt;&lt;td&gt; &lt;/td&gt;&lt;td&gt;&lt;/td&gt;&lt;/tr&gt;</v>
      </c>
      <c r="B575" s="166"/>
      <c r="C575" s="166"/>
    </row>
    <row r="576" spans="1:3" x14ac:dyDescent="0.3">
      <c r="A576" s="89" t="str">
        <f>IF(ROW()-ROW(HTML[])+1&gt;ROWS(Prelude[]),IFERROR(INDEX(PayItems[HTML],ROW()-ROW(HTML[])+1-ROWS(Prelude[])),IF(ROW()-ROW(HTML[])=ROWS(Prelude[])+ROWS(PayItems[]),"&lt;/tbody&gt;&lt;/table&gt;","{End}")),INDEX(Prelude[],ROW()-ROW(HTML[])+1))</f>
        <v xml:space="preserve">  &lt;tr&gt;&lt;td&gt;25801-0700&lt;/td&gt;&lt;td&gt;Reinforced concrete retaining wall, 4.5m&lt;/td&gt;&lt;td&gt;m2&lt;/td&gt;&lt;td&gt;REINFORCED CONCRETE RETAINING WALL, 15 FEET&lt;/td&gt;&lt;td&gt;SQFT&lt;/td&gt;&lt;td&gt;0&lt;/td&gt;&lt;td&gt;3&lt;/td&gt;&lt;td&gt;N&lt;/td&gt;&lt;td&gt; &lt;/td&gt;&lt;td&gt;&lt;/td&gt;&lt;/tr&gt;</v>
      </c>
      <c r="B576" s="166"/>
      <c r="C576" s="166"/>
    </row>
    <row r="577" spans="1:3" x14ac:dyDescent="0.3">
      <c r="A577" s="89" t="str">
        <f>IF(ROW()-ROW(HTML[])+1&gt;ROWS(Prelude[]),IFERROR(INDEX(PayItems[HTML],ROW()-ROW(HTML[])+1-ROWS(Prelude[])),IF(ROW()-ROW(HTML[])=ROWS(Prelude[])+ROWS(PayItems[]),"&lt;/tbody&gt;&lt;/table&gt;","{End}")),INDEX(Prelude[],ROW()-ROW(HTML[])+1))</f>
        <v xml:space="preserve">  &lt;tr&gt;&lt;td&gt;25801-0800&lt;/td&gt;&lt;td&gt;Reinforced concrete retaining wall, 5.0m&lt;/td&gt;&lt;td&gt;m2&lt;/td&gt;&lt;td&gt;REINFORCED CONCRETE RETAINING WALL, 16 FEET&lt;/td&gt;&lt;td&gt;SQFT&lt;/td&gt;&lt;td&gt;0&lt;/td&gt;&lt;td&gt;3&lt;/td&gt;&lt;td&gt;N&lt;/td&gt;&lt;td&gt; &lt;/td&gt;&lt;td&gt;&lt;/td&gt;&lt;/tr&gt;</v>
      </c>
      <c r="B577" s="166"/>
      <c r="C577" s="166"/>
    </row>
    <row r="578" spans="1:3" x14ac:dyDescent="0.3">
      <c r="A578" s="89" t="str">
        <f>IF(ROW()-ROW(HTML[])+1&gt;ROWS(Prelude[]),IFERROR(INDEX(PayItems[HTML],ROW()-ROW(HTML[])+1-ROWS(Prelude[])),IF(ROW()-ROW(HTML[])=ROWS(Prelude[])+ROWS(PayItems[]),"&lt;/tbody&gt;&lt;/table&gt;","{End}")),INDEX(Prelude[],ROW()-ROW(HTML[])+1))</f>
        <v xml:space="preserve">  &lt;tr&gt;&lt;td&gt;25801-1000&lt;/td&gt;&lt;td&gt;Reinforced concrete retaining wall, 5.5m&lt;/td&gt;&lt;td&gt;m2&lt;/td&gt;&lt;td&gt;REINFORCED CONCRETE RETAINING WALL, 18 FEET&lt;/td&gt;&lt;td&gt;SQFT&lt;/td&gt;&lt;td&gt;0&lt;/td&gt;&lt;td&gt;3&lt;/td&gt;&lt;td&gt;N&lt;/td&gt;&lt;td&gt; &lt;/td&gt;&lt;td&gt;&lt;/td&gt;&lt;/tr&gt;</v>
      </c>
      <c r="B578" s="166"/>
      <c r="C578" s="166"/>
    </row>
    <row r="579" spans="1:3" x14ac:dyDescent="0.3">
      <c r="A579" s="89" t="str">
        <f>IF(ROW()-ROW(HTML[])+1&gt;ROWS(Prelude[]),IFERROR(INDEX(PayItems[HTML],ROW()-ROW(HTML[])+1-ROWS(Prelude[])),IF(ROW()-ROW(HTML[])=ROWS(Prelude[])+ROWS(PayItems[]),"&lt;/tbody&gt;&lt;/table&gt;","{End}")),INDEX(Prelude[],ROW()-ROW(HTML[])+1))</f>
        <v xml:space="preserve">  &lt;tr&gt;&lt;td&gt;25801-1100&lt;/td&gt;&lt;td&gt;Reinforced concrete retaining wall, 6.0m&lt;/td&gt;&lt;td&gt;m2&lt;/td&gt;&lt;td&gt;REINFORCED CONCRETE RETAINING WALL, 20 FEET&lt;/td&gt;&lt;td&gt;SQFT&lt;/td&gt;&lt;td&gt;0&lt;/td&gt;&lt;td&gt;3&lt;/td&gt;&lt;td&gt;N&lt;/td&gt;&lt;td&gt; &lt;/td&gt;&lt;td&gt;&lt;/td&gt;&lt;/tr&gt;</v>
      </c>
      <c r="B579" s="166"/>
      <c r="C579" s="166"/>
    </row>
    <row r="580" spans="1:3" x14ac:dyDescent="0.3">
      <c r="A580" s="89" t="str">
        <f>IF(ROW()-ROW(HTML[])+1&gt;ROWS(Prelude[]),IFERROR(INDEX(PayItems[HTML],ROW()-ROW(HTML[])+1-ROWS(Prelude[])),IF(ROW()-ROW(HTML[])=ROWS(Prelude[])+ROWS(PayItems[]),"&lt;/tbody&gt;&lt;/table&gt;","{End}")),INDEX(Prelude[],ROW()-ROW(HTML[])+1))</f>
        <v xml:space="preserve">  &lt;tr&gt;&lt;td&gt;25801-1400&lt;/td&gt;&lt;td&gt;Reinforced concrete retaining wall, 7.5m&lt;/td&gt;&lt;td&gt;m2&lt;/td&gt;&lt;td&gt;REINFORCED CONCRETE RETAINING WALL, 25 FEET&lt;/td&gt;&lt;td&gt;SQFT&lt;/td&gt;&lt;td&gt;0&lt;/td&gt;&lt;td&gt;3&lt;/td&gt;&lt;td&gt;N&lt;/td&gt;&lt;td&gt; &lt;/td&gt;&lt;td&gt;&lt;/td&gt;&lt;/tr&gt;</v>
      </c>
      <c r="B580" s="166"/>
      <c r="C580" s="166"/>
    </row>
    <row r="581" spans="1:3" x14ac:dyDescent="0.3">
      <c r="A581" s="89" t="str">
        <f>IF(ROW()-ROW(HTML[])+1&gt;ROWS(Prelude[]),IFERROR(INDEX(PayItems[HTML],ROW()-ROW(HTML[])+1-ROWS(Prelude[])),IF(ROW()-ROW(HTML[])=ROWS(Prelude[])+ROWS(PayItems[]),"&lt;/tbody&gt;&lt;/table&gt;","{End}")),INDEX(Prelude[],ROW()-ROW(HTML[])+1))</f>
        <v xml:space="preserve">  &lt;tr&gt;&lt;td&gt;25802-0000&lt;/td&gt;&lt;td&gt;Reinforced concrete retaining wall&lt;/td&gt;&lt;td&gt;LPSM&lt;/td&gt;&lt;td&gt;REINFORCED CONCRETE RETAINING WALL&lt;/td&gt;&lt;td&gt;LPSM&lt;/td&gt;&lt;td&gt;0&lt;/td&gt;&lt;td&gt;3&lt;/td&gt;&lt;td&gt;N&lt;/td&gt;&lt;td&gt;1/24/2022&lt;/td&gt;&lt;td&gt;&lt;/td&gt;&lt;/tr&gt;</v>
      </c>
      <c r="B581" s="166"/>
      <c r="C581" s="166"/>
    </row>
    <row r="582" spans="1:3" x14ac:dyDescent="0.3">
      <c r="A582" s="89" t="str">
        <f>IF(ROW()-ROW(HTML[])+1&gt;ROWS(Prelude[]),IFERROR(INDEX(PayItems[HTML],ROW()-ROW(HTML[])+1-ROWS(Prelude[])),IF(ROW()-ROW(HTML[])=ROWS(Prelude[])+ROWS(PayItems[]),"&lt;/tbody&gt;&lt;/table&gt;","{End}")),INDEX(Prelude[],ROW()-ROW(HTML[])+1))</f>
        <v xml:space="preserve">  &lt;tr&gt;&lt;td&gt;25901-0000&lt;/td&gt;&lt;td&gt;Soil nail&lt;/td&gt;&lt;td&gt;m&lt;/td&gt;&lt;td&gt;SOIL NAIL&lt;/td&gt;&lt;td&gt;LNFT&lt;/td&gt;&lt;td&gt;0&lt;/td&gt;&lt;td&gt;3&lt;/td&gt;&lt;td&gt;N&lt;/td&gt;&lt;td&gt; &lt;/td&gt;&lt;td&gt;&lt;/td&gt;&lt;/tr&gt;</v>
      </c>
      <c r="B582" s="166"/>
      <c r="C582" s="166"/>
    </row>
    <row r="583" spans="1:3" x14ac:dyDescent="0.3">
      <c r="A583" s="89" t="str">
        <f>IF(ROW()-ROW(HTML[])+1&gt;ROWS(Prelude[]),IFERROR(INDEX(PayItems[HTML],ROW()-ROW(HTML[])+1-ROWS(Prelude[])),IF(ROW()-ROW(HTML[])=ROWS(Prelude[])+ROWS(PayItems[]),"&lt;/tbody&gt;&lt;/table&gt;","{End}")),INDEX(Prelude[],ROW()-ROW(HTML[])+1))</f>
        <v xml:space="preserve">  &lt;tr&gt;&lt;td&gt;25902-0000&lt;/td&gt;&lt;td&gt;Soil nail retaining wall&lt;/td&gt;&lt;td&gt;m2&lt;/td&gt;&lt;td&gt;SOIL NAIL RETAINING WALL&lt;/td&gt;&lt;td&gt;SQFT&lt;/td&gt;&lt;td&gt;0&lt;/td&gt;&lt;td&gt;3&lt;/td&gt;&lt;td&gt;N&lt;/td&gt;&lt;td&gt; &lt;/td&gt;&lt;td&gt;&lt;/td&gt;&lt;/tr&gt;</v>
      </c>
      <c r="B583" s="166"/>
      <c r="C583" s="166"/>
    </row>
    <row r="584" spans="1:3" x14ac:dyDescent="0.3">
      <c r="A584" s="89" t="str">
        <f>IF(ROW()-ROW(HTML[])+1&gt;ROWS(Prelude[]),IFERROR(INDEX(PayItems[HTML],ROW()-ROW(HTML[])+1-ROWS(Prelude[])),IF(ROW()-ROW(HTML[])=ROWS(Prelude[])+ROWS(PayItems[]),"&lt;/tbody&gt;&lt;/table&gt;","{End}")),INDEX(Prelude[],ROW()-ROW(HTML[])+1))</f>
        <v xml:space="preserve">  &lt;tr&gt;&lt;td&gt;25903-0000&lt;/td&gt;&lt;td&gt;Verification test nail&lt;/td&gt;&lt;td&gt;Each&lt;/td&gt;&lt;td&gt;VERIFICATION TEST NAIL&lt;/td&gt;&lt;td&gt;EACH&lt;/td&gt;&lt;td&gt;0&lt;/td&gt;&lt;td&gt;3&lt;/td&gt;&lt;td&gt;N&lt;/td&gt;&lt;td&gt; &lt;/td&gt;&lt;td&gt;&lt;/td&gt;&lt;/tr&gt;</v>
      </c>
      <c r="B584" s="166"/>
      <c r="C584" s="166"/>
    </row>
    <row r="585" spans="1:3" x14ac:dyDescent="0.3">
      <c r="A585" s="89" t="str">
        <f>IF(ROW()-ROW(HTML[])+1&gt;ROWS(Prelude[]),IFERROR(INDEX(PayItems[HTML],ROW()-ROW(HTML[])+1-ROWS(Prelude[])),IF(ROW()-ROW(HTML[])=ROWS(Prelude[])+ROWS(PayItems[]),"&lt;/tbody&gt;&lt;/table&gt;","{End}")),INDEX(Prelude[],ROW()-ROW(HTML[])+1))</f>
        <v xml:space="preserve">  &lt;tr&gt;&lt;td&gt;26001-0000&lt;/td&gt;&lt;td&gt;Rock bolt&lt;/td&gt;&lt;td&gt;m&lt;/td&gt;&lt;td&gt;ROCK BOLT&lt;/td&gt;&lt;td&gt;LNFT&lt;/td&gt;&lt;td&gt;0&lt;/td&gt;&lt;td&gt;3&lt;/td&gt;&lt;td&gt;N&lt;/td&gt;&lt;td&gt; &lt;/td&gt;&lt;td&gt;&lt;/td&gt;&lt;/tr&gt;</v>
      </c>
      <c r="B585" s="166"/>
      <c r="C585" s="166"/>
    </row>
    <row r="586" spans="1:3" x14ac:dyDescent="0.3">
      <c r="A586" s="89" t="str">
        <f>IF(ROW()-ROW(HTML[])+1&gt;ROWS(Prelude[]),IFERROR(INDEX(PayItems[HTML],ROW()-ROW(HTML[])+1-ROWS(Prelude[])),IF(ROW()-ROW(HTML[])=ROWS(Prelude[])+ROWS(PayItems[]),"&lt;/tbody&gt;&lt;/table&gt;","{End}")),INDEX(Prelude[],ROW()-ROW(HTML[])+1))</f>
        <v xml:space="preserve">  &lt;tr&gt;&lt;td&gt;26002-0000&lt;/td&gt;&lt;td&gt;Rock dowel&lt;/td&gt;&lt;td&gt;m&lt;/td&gt;&lt;td&gt;ROCK DOWEL&lt;/td&gt;&lt;td&gt;LNFT&lt;/td&gt;&lt;td&gt;0&lt;/td&gt;&lt;td&gt;3&lt;/td&gt;&lt;td&gt;N&lt;/td&gt;&lt;td&gt; &lt;/td&gt;&lt;td&gt;&lt;/td&gt;&lt;/tr&gt;</v>
      </c>
      <c r="B586" s="166"/>
      <c r="C586" s="166"/>
    </row>
    <row r="587" spans="1:3" x14ac:dyDescent="0.3">
      <c r="A587" s="89" t="str">
        <f>IF(ROW()-ROW(HTML[])+1&gt;ROWS(Prelude[]),IFERROR(INDEX(PayItems[HTML],ROW()-ROW(HTML[])+1-ROWS(Prelude[])),IF(ROW()-ROW(HTML[])=ROWS(Prelude[])+ROWS(PayItems[]),"&lt;/tbody&gt;&lt;/table&gt;","{End}")),INDEX(Prelude[],ROW()-ROW(HTML[])+1))</f>
        <v xml:space="preserve">  &lt;tr&gt;&lt;td&gt;26005-0000&lt;/td&gt;&lt;td&gt;Shear pin&lt;/td&gt;&lt;td&gt;Each&lt;/td&gt;&lt;td&gt;SHEAR PIN&lt;/td&gt;&lt;td&gt;EACH&lt;/td&gt;&lt;td&gt;0&lt;/td&gt;&lt;td&gt;3&lt;/td&gt;&lt;td&gt;N&lt;/td&gt;&lt;td&gt;1/28/2019&lt;/td&gt;&lt;td&gt;&lt;/td&gt;&lt;/tr&gt;</v>
      </c>
      <c r="B587" s="166"/>
      <c r="C587" s="166"/>
    </row>
    <row r="588" spans="1:3" x14ac:dyDescent="0.3">
      <c r="A588" s="89" t="str">
        <f>IF(ROW()-ROW(HTML[])+1&gt;ROWS(Prelude[]),IFERROR(INDEX(PayItems[HTML],ROW()-ROW(HTML[])+1-ROWS(Prelude[])),IF(ROW()-ROW(HTML[])=ROWS(Prelude[])+ROWS(PayItems[]),"&lt;/tbody&gt;&lt;/table&gt;","{End}")),INDEX(Prelude[],ROW()-ROW(HTML[])+1))</f>
        <v xml:space="preserve">  &lt;tr&gt;&lt;td&gt;26101-0000&lt;/td&gt;&lt;td&gt;Reinforced soil slope&lt;/td&gt;&lt;td&gt;m2&lt;/td&gt;&lt;td&gt;REINFORCED SOIL SLOPE&lt;/td&gt;&lt;td&gt;SQFT&lt;/td&gt;&lt;td&gt;0&lt;/td&gt;&lt;td&gt;3&lt;/td&gt;&lt;td&gt;N&lt;/td&gt;&lt;td&gt; &lt;/td&gt;&lt;td&gt;&lt;/td&gt;&lt;/tr&gt;</v>
      </c>
      <c r="B588" s="166"/>
      <c r="C588" s="166"/>
    </row>
    <row r="589" spans="1:3" x14ac:dyDescent="0.3">
      <c r="A589" s="89" t="str">
        <f>IF(ROW()-ROW(HTML[])+1&gt;ROWS(Prelude[]),IFERROR(INDEX(PayItems[HTML],ROW()-ROW(HTML[])+1-ROWS(Prelude[])),IF(ROW()-ROW(HTML[])=ROWS(Prelude[])+ROWS(PayItems[]),"&lt;/tbody&gt;&lt;/table&gt;","{End}")),INDEX(Prelude[],ROW()-ROW(HTML[])+1))</f>
        <v xml:space="preserve">  &lt;tr&gt;&lt;td&gt;26101-1000&lt;/td&gt;&lt;td&gt;Reinforced soil slope, welded wire face&lt;/td&gt;&lt;td&gt;m2&lt;/td&gt;&lt;td&gt;REINFORCED SOIL SLOPE, WELDED WIRE FACE&lt;/td&gt;&lt;td&gt;SQFT&lt;/td&gt;&lt;td&gt;0&lt;/td&gt;&lt;td&gt;3&lt;/td&gt;&lt;td&gt;N&lt;/td&gt;&lt;td&gt;7/22/2015&lt;/td&gt;&lt;td&gt;&lt;/td&gt;&lt;/tr&gt;</v>
      </c>
      <c r="B589" s="166"/>
      <c r="C589" s="166"/>
    </row>
    <row r="590" spans="1:3" x14ac:dyDescent="0.3">
      <c r="A590" s="89" t="str">
        <f>IF(ROW()-ROW(HTML[])+1&gt;ROWS(Prelude[]),IFERROR(INDEX(PayItems[HTML],ROW()-ROW(HTML[])+1-ROWS(Prelude[])),IF(ROW()-ROW(HTML[])=ROWS(Prelude[])+ROWS(PayItems[]),"&lt;/tbody&gt;&lt;/table&gt;","{End}")),INDEX(Prelude[],ROW()-ROW(HTML[])+1))</f>
        <v xml:space="preserve">  &lt;tr&gt;&lt;td&gt;26102-0000&lt;/td&gt;&lt;td&gt;Reinforced soil slope&lt;/td&gt;&lt;td&gt;LPSM&lt;/td&gt;&lt;td&gt;REINFORCED SOIL SLOPE&lt;/td&gt;&lt;td&gt;LPSM&lt;/td&gt;&lt;td&gt;0&lt;/td&gt;&lt;td&gt;3&lt;/td&gt;&lt;td&gt;N&lt;/td&gt;&lt;td&gt;5/16/2017&lt;/td&gt;&lt;td&gt;&lt;/td&gt;&lt;/tr&gt;</v>
      </c>
      <c r="B590" s="166"/>
      <c r="C590" s="166"/>
    </row>
    <row r="591" spans="1:3" x14ac:dyDescent="0.3">
      <c r="A591" s="89" t="str">
        <f>IF(ROW()-ROW(HTML[])+1&gt;ROWS(Prelude[]),IFERROR(INDEX(PayItems[HTML],ROW()-ROW(HTML[])+1-ROWS(Prelude[])),IF(ROW()-ROW(HTML[])=ROWS(Prelude[])+ROWS(PayItems[]),"&lt;/tbody&gt;&lt;/table&gt;","{End}")),INDEX(Prelude[],ROW()-ROW(HTML[])+1))</f>
        <v xml:space="preserve">  &lt;tr&gt;&lt;td&gt;26105-0000&lt;/td&gt;&lt;td&gt;Reinforced shoulder stabilization&lt;/td&gt;&lt;td&gt;m2&lt;/td&gt;&lt;td&gt;REINFORCED SHOULDER STABILIZATION&lt;/td&gt;&lt;td&gt;SQFT&lt;/td&gt;&lt;td&gt;0&lt;/td&gt;&lt;td&gt;3&lt;/td&gt;&lt;td&gt;N&lt;/td&gt;&lt;td&gt;7/22/2015&lt;/td&gt;&lt;td&gt;&lt;/td&gt;&lt;/tr&gt;</v>
      </c>
      <c r="B591" s="166"/>
      <c r="C591" s="166"/>
    </row>
    <row r="592" spans="1:3" x14ac:dyDescent="0.3">
      <c r="A592" s="89" t="str">
        <f>IF(ROW()-ROW(HTML[])+1&gt;ROWS(Prelude[]),IFERROR(INDEX(PayItems[HTML],ROW()-ROW(HTML[])+1-ROWS(Prelude[])),IF(ROW()-ROW(HTML[])=ROWS(Prelude[])+ROWS(PayItems[]),"&lt;/tbody&gt;&lt;/table&gt;","{End}")),INDEX(Prelude[],ROW()-ROW(HTML[])+1))</f>
        <v xml:space="preserve">  &lt;tr&gt;&lt;td&gt;26110-0000&lt;/td&gt;&lt;td&gt;Select granular backfill&lt;/td&gt;&lt;td&gt;m3&lt;/td&gt;&lt;td&gt;SELECT GRANULAR BACKFILL&lt;/td&gt;&lt;td&gt;CUYD&lt;/td&gt;&lt;td&gt;0&lt;/td&gt;&lt;td&gt;3&lt;/td&gt;&lt;td&gt;N&lt;/td&gt;&lt;td&gt;7/22/2015&lt;/td&gt;&lt;td&gt;&lt;/td&gt;&lt;/tr&gt;</v>
      </c>
      <c r="B592" s="166"/>
      <c r="C592" s="166"/>
    </row>
    <row r="593" spans="1:3" x14ac:dyDescent="0.3">
      <c r="A593" s="89" t="str">
        <f>IF(ROW()-ROW(HTML[])+1&gt;ROWS(Prelude[]),IFERROR(INDEX(PayItems[HTML],ROW()-ROW(HTML[])+1-ROWS(Prelude[])),IF(ROW()-ROW(HTML[])=ROWS(Prelude[])+ROWS(PayItems[]),"&lt;/tbody&gt;&lt;/table&gt;","{End}")),INDEX(Prelude[],ROW()-ROW(HTML[])+1))</f>
        <v xml:space="preserve">  &lt;tr&gt;&lt;td&gt;26111-0000&lt;/td&gt;&lt;td&gt;Select granular backfill&lt;/td&gt;&lt;td&gt;t&lt;/td&gt;&lt;td&gt;SELECT GRANULAR BACKFILL&lt;/td&gt;&lt;td&gt;TON&lt;/td&gt;&lt;td&gt;0&lt;/td&gt;&lt;td&gt;3&lt;/td&gt;&lt;td&gt;N&lt;/td&gt;&lt;td&gt;12/13/2023&lt;/td&gt;&lt;td&gt;&lt;/td&gt;&lt;/tr&gt;</v>
      </c>
      <c r="B593" s="166"/>
      <c r="C593" s="166"/>
    </row>
    <row r="594" spans="1:3" x14ac:dyDescent="0.3">
      <c r="A594" s="89" t="str">
        <f>IF(ROW()-ROW(HTML[])+1&gt;ROWS(Prelude[]),IFERROR(INDEX(PayItems[HTML],ROW()-ROW(HTML[])+1-ROWS(Prelude[])),IF(ROW()-ROW(HTML[])=ROWS(Prelude[])+ROWS(PayItems[]),"&lt;/tbody&gt;&lt;/table&gt;","{End}")),INDEX(Prelude[],ROW()-ROW(HTML[])+1))</f>
        <v xml:space="preserve">  &lt;tr&gt;&lt;td&gt;26201-0000&lt;/td&gt;&lt;td&gt;Geosynthetic reinforced soil (GRS) retaining wall&lt;/td&gt;&lt;td&gt;m2&lt;/td&gt;&lt;td&gt;GEOSYNTHETIC REINFORCED SOIL (GRS) RETAINING WALL&lt;/td&gt;&lt;td&gt;SQFT&lt;/td&gt;&lt;td&gt;0&lt;/td&gt;&lt;td&gt;3&lt;/td&gt;&lt;td&gt;N&lt;/td&gt;&lt;td&gt;7/29/2019&lt;/td&gt;&lt;td&gt;&lt;/td&gt;&lt;/tr&gt;</v>
      </c>
      <c r="B594" s="166"/>
      <c r="C594" s="166"/>
    </row>
    <row r="595" spans="1:3" x14ac:dyDescent="0.3">
      <c r="A595" s="89" t="str">
        <f>IF(ROW()-ROW(HTML[])+1&gt;ROWS(Prelude[]),IFERROR(INDEX(PayItems[HTML],ROW()-ROW(HTML[])+1-ROWS(Prelude[])),IF(ROW()-ROW(HTML[])=ROWS(Prelude[])+ROWS(PayItems[]),"&lt;/tbody&gt;&lt;/table&gt;","{End}")),INDEX(Prelude[],ROW()-ROW(HTML[])+1))</f>
        <v xml:space="preserve">  &lt;tr&gt;&lt;td&gt;26301-0000&lt;/td&gt;&lt;td&gt;Soldier pile retaining wall&lt;/td&gt;&lt;td&gt;m2&lt;/td&gt;&lt;td&gt;SOLDIER PILE RETAINING WALL&lt;/td&gt;&lt;td&gt;SQFT&lt;/td&gt;&lt;td&gt;0&lt;/td&gt;&lt;td&gt;3&lt;/td&gt;&lt;td&gt;N&lt;/td&gt;&lt;td&gt;4/19/2021&lt;/td&gt;&lt;td&gt;&lt;/td&gt;&lt;/tr&gt;</v>
      </c>
      <c r="B595" s="166"/>
      <c r="C595" s="166"/>
    </row>
    <row r="596" spans="1:3" x14ac:dyDescent="0.3">
      <c r="A596" s="89" t="str">
        <f>IF(ROW()-ROW(HTML[])+1&gt;ROWS(Prelude[]),IFERROR(INDEX(PayItems[HTML],ROW()-ROW(HTML[])+1-ROWS(Prelude[])),IF(ROW()-ROW(HTML[])=ROWS(Prelude[])+ROWS(PayItems[]),"&lt;/tbody&gt;&lt;/table&gt;","{End}")),INDEX(Prelude[],ROW()-ROW(HTML[])+1))</f>
        <v xml:space="preserve">  &lt;tr&gt;&lt;td&gt;26302-0000&lt;/td&gt;&lt;td&gt;Timber lagging&lt;/td&gt;&lt;td&gt;m2&lt;/td&gt;&lt;td&gt;TIMBER LAGGING&lt;/td&gt;&lt;td&gt;SQFT&lt;/td&gt;&lt;td&gt;0&lt;/td&gt;&lt;td&gt;3&lt;/td&gt;&lt;td&gt;N&lt;/td&gt;&lt;td&gt;1/27/2021&lt;/td&gt;&lt;td&gt;&lt;/td&gt;&lt;/tr&gt;</v>
      </c>
      <c r="B596" s="166"/>
      <c r="C596" s="166"/>
    </row>
    <row r="597" spans="1:3" x14ac:dyDescent="0.3">
      <c r="A597" s="89" t="str">
        <f>IF(ROW()-ROW(HTML[])+1&gt;ROWS(Prelude[]),IFERROR(INDEX(PayItems[HTML],ROW()-ROW(HTML[])+1-ROWS(Prelude[])),IF(ROW()-ROW(HTML[])=ROWS(Prelude[])+ROWS(PayItems[]),"&lt;/tbody&gt;&lt;/table&gt;","{End}")),INDEX(Prelude[],ROW()-ROW(HTML[])+1))</f>
        <v xml:space="preserve">  &lt;tr&gt;&lt;td&gt;26303-0000&lt;/td&gt;&lt;td&gt;Concrete lagging&lt;/td&gt;&lt;td&gt;m2&lt;/td&gt;&lt;td&gt;CONCRETE LAGGING&lt;/td&gt;&lt;td&gt;SQFT&lt;/td&gt;&lt;td&gt;0&lt;/td&gt;&lt;td&gt;3&lt;/td&gt;&lt;td&gt;N&lt;/td&gt;&lt;td&gt;1/27/2021&lt;/td&gt;&lt;td&gt;&lt;/td&gt;&lt;/tr&gt;</v>
      </c>
      <c r="B597" s="166"/>
      <c r="C597" s="166"/>
    </row>
    <row r="598" spans="1:3" x14ac:dyDescent="0.3">
      <c r="A598" s="89" t="str">
        <f>IF(ROW()-ROW(HTML[])+1&gt;ROWS(Prelude[]),IFERROR(INDEX(PayItems[HTML],ROW()-ROW(HTML[])+1-ROWS(Prelude[])),IF(ROW()-ROW(HTML[])=ROWS(Prelude[])+ROWS(PayItems[]),"&lt;/tbody&gt;&lt;/table&gt;","{End}")),INDEX(Prelude[],ROW()-ROW(HTML[])+1))</f>
        <v xml:space="preserve">  &lt;tr&gt;&lt;td&gt;27001-0000&lt;/td&gt;&lt;td&gt;Grout&lt;/td&gt;&lt;td&gt;m3&lt;/td&gt;&lt;td&gt;GROUT&lt;/td&gt;&lt;td&gt;CUYD&lt;/td&gt;&lt;td&gt;0&lt;/td&gt;&lt;td&gt;3&lt;/td&gt;&lt;td&gt;N&lt;/td&gt;&lt;td&gt; &lt;/td&gt;&lt;td&gt;&lt;/td&gt;&lt;/tr&gt;</v>
      </c>
      <c r="B598" s="166"/>
      <c r="C598" s="166"/>
    </row>
    <row r="599" spans="1:3" x14ac:dyDescent="0.3">
      <c r="A599" s="89" t="str">
        <f>IF(ROW()-ROW(HTML[])+1&gt;ROWS(Prelude[]),IFERROR(INDEX(PayItems[HTML],ROW()-ROW(HTML[])+1-ROWS(Prelude[])),IF(ROW()-ROW(HTML[])=ROWS(Prelude[])+ROWS(PayItems[]),"&lt;/tbody&gt;&lt;/table&gt;","{End}")),INDEX(Prelude[],ROW()-ROW(HTML[])+1))</f>
        <v xml:space="preserve">  &lt;tr&gt;&lt;td&gt;27001-1000&lt;/td&gt;&lt;td&gt;Grout, cement&lt;/td&gt;&lt;td&gt;m3&lt;/td&gt;&lt;td&gt;GROUT, CEMENT&lt;/td&gt;&lt;td&gt;CUYD&lt;/td&gt;&lt;td&gt;0&lt;/td&gt;&lt;td&gt;3&lt;/td&gt;&lt;td&gt;N&lt;/td&gt;&lt;td&gt; &lt;/td&gt;&lt;td&gt;&lt;/td&gt;&lt;/tr&gt;</v>
      </c>
      <c r="B599" s="166"/>
      <c r="C599" s="166"/>
    </row>
    <row r="600" spans="1:3" x14ac:dyDescent="0.3">
      <c r="A600" s="89" t="str">
        <f>IF(ROW()-ROW(HTML[])+1&gt;ROWS(Prelude[]),IFERROR(INDEX(PayItems[HTML],ROW()-ROW(HTML[])+1-ROWS(Prelude[])),IF(ROW()-ROW(HTML[])=ROWS(Prelude[])+ROWS(PayItems[]),"&lt;/tbody&gt;&lt;/table&gt;","{End}")),INDEX(Prelude[],ROW()-ROW(HTML[])+1))</f>
        <v xml:space="preserve">  &lt;tr&gt;&lt;td&gt;27002-0000&lt;/td&gt;&lt;td&gt;Grout pipe&lt;/td&gt;&lt;td&gt;m&lt;/td&gt;&lt;td&gt;GROUT PIPE&lt;/td&gt;&lt;td&gt;LNFT&lt;/td&gt;&lt;td&gt;0&lt;/td&gt;&lt;td&gt;3&lt;/td&gt;&lt;td&gt;N&lt;/td&gt;&lt;td&gt; &lt;/td&gt;&lt;td&gt;&lt;/td&gt;&lt;/tr&gt;</v>
      </c>
      <c r="B600" s="166"/>
      <c r="C600" s="166"/>
    </row>
    <row r="601" spans="1:3" x14ac:dyDescent="0.3">
      <c r="A601" s="89" t="str">
        <f>IF(ROW()-ROW(HTML[])+1&gt;ROWS(Prelude[]),IFERROR(INDEX(PayItems[HTML],ROW()-ROW(HTML[])+1-ROWS(Prelude[])),IF(ROW()-ROW(HTML[])=ROWS(Prelude[])+ROWS(PayItems[]),"&lt;/tbody&gt;&lt;/table&gt;","{End}")),INDEX(Prelude[],ROW()-ROW(HTML[])+1))</f>
        <v xml:space="preserve">  &lt;tr&gt;&lt;td&gt;27003-0000&lt;/td&gt;&lt;td&gt;Drilled hole&lt;/td&gt;&lt;td&gt;m&lt;/td&gt;&lt;td&gt;DRILLED HOLE&lt;/td&gt;&lt;td&gt;LNFT&lt;/td&gt;&lt;td&gt;0&lt;/td&gt;&lt;td&gt;3&lt;/td&gt;&lt;td&gt;N&lt;/td&gt;&lt;td&gt; &lt;/td&gt;&lt;td&gt;&lt;/td&gt;&lt;/tr&gt;</v>
      </c>
      <c r="B601" s="166"/>
      <c r="C601" s="166"/>
    </row>
    <row r="602" spans="1:3" x14ac:dyDescent="0.3">
      <c r="A602" s="89" t="str">
        <f>IF(ROW()-ROW(HTML[])+1&gt;ROWS(Prelude[]),IFERROR(INDEX(PayItems[HTML],ROW()-ROW(HTML[])+1-ROWS(Prelude[])),IF(ROW()-ROW(HTML[])=ROWS(Prelude[])+ROWS(PayItems[]),"&lt;/tbody&gt;&lt;/table&gt;","{End}")),INDEX(Prelude[],ROW()-ROW(HTML[])+1))</f>
        <v xml:space="preserve">  &lt;tr&gt;&lt;td&gt;27004-2000&lt;/td&gt;&lt;td&gt;Grout, polyurethane&lt;/td&gt;&lt;td&gt;l&lt;/td&gt;&lt;td&gt;GROUT, POLYURETHANE&lt;/td&gt;&lt;td&gt;GAL&lt;/td&gt;&lt;td&gt;0&lt;/td&gt;&lt;td&gt;3&lt;/td&gt;&lt;td&gt;N&lt;/td&gt;&lt;td&gt;9/3/2014&lt;/td&gt;&lt;td&gt;&lt;/td&gt;&lt;/tr&gt;</v>
      </c>
      <c r="B602" s="166"/>
      <c r="C602" s="166"/>
    </row>
    <row r="603" spans="1:3" x14ac:dyDescent="0.3">
      <c r="A603" s="89" t="str">
        <f>IF(ROW()-ROW(HTML[])+1&gt;ROWS(Prelude[]),IFERROR(INDEX(PayItems[HTML],ROW()-ROW(HTML[])+1-ROWS(Prelude[])),IF(ROW()-ROW(HTML[])=ROWS(Prelude[])+ROWS(PayItems[]),"&lt;/tbody&gt;&lt;/table&gt;","{End}")),INDEX(Prelude[],ROW()-ROW(HTML[])+1))</f>
        <v xml:space="preserve">  &lt;tr&gt;&lt;td&gt;27101-0000&lt;/td&gt;&lt;td&gt;Inclinometer casing&lt;/td&gt;&lt;td&gt;m&lt;/td&gt;&lt;td&gt;INCLINOMETER CASING&lt;/td&gt;&lt;td&gt;LNFT&lt;/td&gt;&lt;td&gt;0&lt;/td&gt;&lt;td&gt;3&lt;/td&gt;&lt;td&gt;N&lt;/td&gt;&lt;td&gt; &lt;/td&gt;&lt;td&gt;&lt;/td&gt;&lt;/tr&gt;</v>
      </c>
      <c r="B603" s="166"/>
      <c r="C603" s="166"/>
    </row>
    <row r="604" spans="1:3" x14ac:dyDescent="0.3">
      <c r="A604" s="89" t="str">
        <f>IF(ROW()-ROW(HTML[])+1&gt;ROWS(Prelude[]),IFERROR(INDEX(PayItems[HTML],ROW()-ROW(HTML[])+1-ROWS(Prelude[])),IF(ROW()-ROW(HTML[])=ROWS(Prelude[])+ROWS(PayItems[]),"&lt;/tbody&gt;&lt;/table&gt;","{End}")),INDEX(Prelude[],ROW()-ROW(HTML[])+1))</f>
        <v xml:space="preserve">  &lt;tr&gt;&lt;td&gt;27102-0100&lt;/td&gt;&lt;td&gt;Geotechnical instrumentation, piezometer&lt;/td&gt;&lt;td&gt;Each&lt;/td&gt;&lt;td&gt;GEOTECHNICAL INSTRUMENTATION, PIEZOMETER&lt;/td&gt;&lt;td&gt;EACH&lt;/td&gt;&lt;td&gt;0&lt;/td&gt;&lt;td&gt;3&lt;/td&gt;&lt;td&gt;N&lt;/td&gt;&lt;td&gt; &lt;/td&gt;&lt;td&gt;&lt;/td&gt;&lt;/tr&gt;</v>
      </c>
      <c r="B604" s="166"/>
      <c r="C604" s="166"/>
    </row>
    <row r="605" spans="1:3" x14ac:dyDescent="0.3">
      <c r="A605" s="89" t="str">
        <f>IF(ROW()-ROW(HTML[])+1&gt;ROWS(Prelude[]),IFERROR(INDEX(PayItems[HTML],ROW()-ROW(HTML[])+1-ROWS(Prelude[])),IF(ROW()-ROW(HTML[])=ROWS(Prelude[])+ROWS(PayItems[]),"&lt;/tbody&gt;&lt;/table&gt;","{End}")),INDEX(Prelude[],ROW()-ROW(HTML[])+1))</f>
        <v xml:space="preserve">  &lt;tr&gt;&lt;td&gt;27102-0200&lt;/td&gt;&lt;td&gt;Geotechnical instrumentation, crack monitor&lt;/td&gt;&lt;td&gt;Each&lt;/td&gt;&lt;td&gt;GEOTECHNICAL INSTRUMENTATION, CRACK MONITOR&lt;/td&gt;&lt;td&gt;EACH&lt;/td&gt;&lt;td&gt;0&lt;/td&gt;&lt;td&gt;3&lt;/td&gt;&lt;td&gt;N&lt;/td&gt;&lt;td&gt;2/17/2015&lt;/td&gt;&lt;td&gt;&lt;/td&gt;&lt;/tr&gt;</v>
      </c>
      <c r="B605" s="166"/>
      <c r="C605" s="166"/>
    </row>
    <row r="606" spans="1:3" x14ac:dyDescent="0.3">
      <c r="A606" s="89" t="str">
        <f>IF(ROW()-ROW(HTML[])+1&gt;ROWS(Prelude[]),IFERROR(INDEX(PayItems[HTML],ROW()-ROW(HTML[])+1-ROWS(Prelude[])),IF(ROW()-ROW(HTML[])=ROWS(Prelude[])+ROWS(PayItems[]),"&lt;/tbody&gt;&lt;/table&gt;","{End}")),INDEX(Prelude[],ROW()-ROW(HTML[])+1))</f>
        <v xml:space="preserve">  &lt;tr&gt;&lt;td&gt;27301-0000&lt;/td&gt;&lt;td&gt;Polyurethane resin injection&lt;/td&gt;&lt;td&gt;kg&lt;/td&gt;&lt;td&gt;POLYURETHANE RESIN INJECTION&lt;/td&gt;&lt;td&gt;LB&lt;/td&gt;&lt;td&gt;0&lt;/td&gt;&lt;td&gt;3&lt;/td&gt;&lt;td&gt;N&lt;/td&gt;&lt;td&gt; &lt;/td&gt;&lt;td&gt;&lt;/td&gt;&lt;/tr&gt;</v>
      </c>
      <c r="B606" s="166"/>
      <c r="C606" s="166"/>
    </row>
    <row r="607" spans="1:3" x14ac:dyDescent="0.3">
      <c r="A607" s="89" t="str">
        <f>IF(ROW()-ROW(HTML[])+1&gt;ROWS(Prelude[]),IFERROR(INDEX(PayItems[HTML],ROW()-ROW(HTML[])+1-ROWS(Prelude[])),IF(ROW()-ROW(HTML[])=ROWS(Prelude[])+ROWS(PayItems[]),"&lt;/tbody&gt;&lt;/table&gt;","{End}")),INDEX(Prelude[],ROW()-ROW(HTML[])+1))</f>
        <v xml:space="preserve">  &lt;tr&gt;&lt;td&gt;27302-0000&lt;/td&gt;&lt;td&gt;Polyurethane resin monitoring and clean-up&lt;/td&gt;&lt;td&gt;LPSM&lt;/td&gt;&lt;td&gt;POLYURETHANE RESIN MONITORING AND CLEAN-UP&lt;/td&gt;&lt;td&gt;LPSM&lt;/td&gt;&lt;td&gt;0&lt;/td&gt;&lt;td&gt;3&lt;/td&gt;&lt;td&gt;N&lt;/td&gt;&lt;td&gt; &lt;/td&gt;&lt;td&gt;&lt;/td&gt;&lt;/tr&gt;</v>
      </c>
      <c r="B607" s="166"/>
      <c r="C607" s="166"/>
    </row>
    <row r="608" spans="1:3" x14ac:dyDescent="0.3">
      <c r="A608" s="89" t="str">
        <f>IF(ROW()-ROW(HTML[])+1&gt;ROWS(Prelude[]),IFERROR(INDEX(PayItems[HTML],ROW()-ROW(HTML[])+1-ROWS(Prelude[])),IF(ROW()-ROW(HTML[])=ROWS(Prelude[])+ROWS(PayItems[]),"&lt;/tbody&gt;&lt;/table&gt;","{End}")),INDEX(Prelude[],ROW()-ROW(HTML[])+1))</f>
        <v xml:space="preserve">  &lt;tr&gt;&lt;td&gt;27303-0000&lt;/td&gt;&lt;td&gt;Polyurethane injection&lt;/td&gt;&lt;td&gt;kg&lt;/td&gt;&lt;td&gt;POLYURETHANE INJECTION&lt;/td&gt;&lt;td&gt;LB&lt;/td&gt;&lt;td&gt;0&lt;/td&gt;&lt;td&gt;3&lt;/td&gt;&lt;td&gt;N&lt;/td&gt;&lt;td&gt; &lt;/td&gt;&lt;td&gt;&lt;/td&gt;&lt;/tr&gt;</v>
      </c>
      <c r="B608" s="166"/>
      <c r="C608" s="166"/>
    </row>
    <row r="609" spans="1:3" x14ac:dyDescent="0.3">
      <c r="A609" s="89" t="str">
        <f>IF(ROW()-ROW(HTML[])+1&gt;ROWS(Prelude[]),IFERROR(INDEX(PayItems[HTML],ROW()-ROW(HTML[])+1-ROWS(Prelude[])),IF(ROW()-ROW(HTML[])=ROWS(Prelude[])+ROWS(PayItems[]),"&lt;/tbody&gt;&lt;/table&gt;","{End}")),INDEX(Prelude[],ROW()-ROW(HTML[])+1))</f>
        <v xml:space="preserve">  &lt;tr&gt;&lt;td&gt;27401-1000&lt;/td&gt;&lt;td&gt;Vibro columns, concrete&lt;/td&gt;&lt;td&gt;m&lt;/td&gt;&lt;td&gt;VIBRO COLUMNS, CONCRETE&lt;/td&gt;&lt;td&gt;LNFT&lt;/td&gt;&lt;td&gt;0&lt;/td&gt;&lt;td&gt;3&lt;/td&gt;&lt;td&gt;N&lt;/td&gt;&lt;td&gt; &lt;/td&gt;&lt;td&gt;&lt;/td&gt;&lt;/tr&gt;</v>
      </c>
      <c r="B609" s="166"/>
      <c r="C609" s="166"/>
    </row>
    <row r="610" spans="1:3" x14ac:dyDescent="0.3">
      <c r="A610" s="89" t="str">
        <f>IF(ROW()-ROW(HTML[])+1&gt;ROWS(Prelude[]),IFERROR(INDEX(PayItems[HTML],ROW()-ROW(HTML[])+1-ROWS(Prelude[])),IF(ROW()-ROW(HTML[])=ROWS(Prelude[])+ROWS(PayItems[]),"&lt;/tbody&gt;&lt;/table&gt;","{End}")),INDEX(Prelude[],ROW()-ROW(HTML[])+1))</f>
        <v xml:space="preserve">  &lt;tr&gt;&lt;td&gt;27402-0000&lt;/td&gt;&lt;td&gt;Vibro column load test&lt;/td&gt;&lt;td&gt;Each&lt;/td&gt;&lt;td&gt;VIBRO COLUMN LOAD TEST&lt;/td&gt;&lt;td&gt;EACH&lt;/td&gt;&lt;td&gt;0&lt;/td&gt;&lt;td&gt;3&lt;/td&gt;&lt;td&gt;N&lt;/td&gt;&lt;td&gt; &lt;/td&gt;&lt;td&gt;&lt;/td&gt;&lt;/tr&gt;</v>
      </c>
      <c r="B610" s="166"/>
      <c r="C610" s="166"/>
    </row>
    <row r="611" spans="1:3" x14ac:dyDescent="0.3">
      <c r="A611" s="89" t="str">
        <f>IF(ROW()-ROW(HTML[])+1&gt;ROWS(Prelude[]),IFERROR(INDEX(PayItems[HTML],ROW()-ROW(HTML[])+1-ROWS(Prelude[])),IF(ROW()-ROW(HTML[])=ROWS(Prelude[])+ROWS(PayItems[]),"&lt;/tbody&gt;&lt;/table&gt;","{End}")),INDEX(Prelude[],ROW()-ROW(HTML[])+1))</f>
        <v xml:space="preserve">  &lt;tr&gt;&lt;td&gt;27403-0000&lt;/td&gt;&lt;td&gt;Vibro column predrilling&lt;/td&gt;&lt;td&gt;m&lt;/td&gt;&lt;td&gt;VIBRO COLUMN PREDRILLING&lt;/td&gt;&lt;td&gt;LNFT&lt;/td&gt;&lt;td&gt;0&lt;/td&gt;&lt;td&gt;3&lt;/td&gt;&lt;td&gt;N&lt;/td&gt;&lt;td&gt; &lt;/td&gt;&lt;td&gt;&lt;/td&gt;&lt;/tr&gt;</v>
      </c>
      <c r="B611" s="166"/>
      <c r="C611" s="166"/>
    </row>
    <row r="612" spans="1:3" x14ac:dyDescent="0.3">
      <c r="A612" s="89" t="str">
        <f>IF(ROW()-ROW(HTML[])+1&gt;ROWS(Prelude[]),IFERROR(INDEX(PayItems[HTML],ROW()-ROW(HTML[])+1-ROWS(Prelude[])),IF(ROW()-ROW(HTML[])=ROWS(Prelude[])+ROWS(PayItems[]),"&lt;/tbody&gt;&lt;/table&gt;","{End}")),INDEX(Prelude[],ROW()-ROW(HTML[])+1))</f>
        <v xml:space="preserve">  &lt;tr&gt;&lt;td&gt;27501-1000&lt;/td&gt;&lt;td&gt;Geofoam, lightweight fill material&lt;/td&gt;&lt;td&gt;m3&lt;/td&gt;&lt;td&gt;GEOFOAM, LIGHTWEIGHT FILL MATERIAL&lt;/td&gt;&lt;td&gt;CUYD&lt;/td&gt;&lt;td&gt;0&lt;/td&gt;&lt;td&gt;3&lt;/td&gt;&lt;td&gt;N&lt;/td&gt;&lt;td&gt; &lt;/td&gt;&lt;td&gt;&lt;/td&gt;&lt;/tr&gt;</v>
      </c>
      <c r="B612" s="166"/>
      <c r="C612" s="166"/>
    </row>
    <row r="613" spans="1:3" x14ac:dyDescent="0.3">
      <c r="A613" s="89" t="str">
        <f>IF(ROW()-ROW(HTML[])+1&gt;ROWS(Prelude[]),IFERROR(INDEX(PayItems[HTML],ROW()-ROW(HTML[])+1-ROWS(Prelude[])),IF(ROW()-ROW(HTML[])=ROWS(Prelude[])+ROWS(PayItems[]),"&lt;/tbody&gt;&lt;/table&gt;","{End}")),INDEX(Prelude[],ROW()-ROW(HTML[])+1))</f>
        <v xml:space="preserve">  &lt;tr&gt;&lt;td&gt;27601-0000&lt;/td&gt;&lt;td&gt;Geotechnical ground improvement&lt;/td&gt;&lt;td&gt;m2&lt;/td&gt;&lt;td&gt;GEOTECHNICAL GROUND IMPROVEMENT&lt;/td&gt;&lt;td&gt;SQYD&lt;/td&gt;&lt;td&gt;0&lt;/td&gt;&lt;td&gt;3&lt;/td&gt;&lt;td&gt;N&lt;/td&gt;&lt;td&gt;8/3/2015&lt;/td&gt;&lt;td&gt;&lt;/td&gt;&lt;/tr&gt;</v>
      </c>
      <c r="B613" s="166"/>
      <c r="C613" s="166"/>
    </row>
    <row r="614" spans="1:3" x14ac:dyDescent="0.3">
      <c r="A614" s="89" t="str">
        <f>IF(ROW()-ROW(HTML[])+1&gt;ROWS(Prelude[]),IFERROR(INDEX(PayItems[HTML],ROW()-ROW(HTML[])+1-ROWS(Prelude[])),IF(ROW()-ROW(HTML[])=ROWS(Prelude[])+ROWS(PayItems[]),"&lt;/tbody&gt;&lt;/table&gt;","{End}")),INDEX(Prelude[],ROW()-ROW(HTML[])+1))</f>
        <v xml:space="preserve">  &lt;tr&gt;&lt;td&gt;30101-0000&lt;/td&gt;&lt;td&gt;Aggregate base&lt;/td&gt;&lt;td&gt;t&lt;/td&gt;&lt;td&gt;AGGREGATE BASE&lt;/td&gt;&lt;td&gt;TON&lt;/td&gt;&lt;td&gt;0&lt;/td&gt;&lt;td&gt;3&lt;/td&gt;&lt;td&gt;NM&lt;/td&gt;&lt;td&gt; &lt;/td&gt;&lt;td&gt;&lt;/td&gt;&lt;/tr&gt;</v>
      </c>
      <c r="B614" s="166"/>
      <c r="C614" s="166"/>
    </row>
    <row r="615" spans="1:3" x14ac:dyDescent="0.3">
      <c r="A615" s="89" t="str">
        <f>IF(ROW()-ROW(HTML[])+1&gt;ROWS(Prelude[]),IFERROR(INDEX(PayItems[HTML],ROW()-ROW(HTML[])+1-ROWS(Prelude[])),IF(ROW()-ROW(HTML[])=ROWS(Prelude[])+ROWS(PayItems[]),"&lt;/tbody&gt;&lt;/table&gt;","{End}")),INDEX(Prelude[],ROW()-ROW(HTML[])+1))</f>
        <v xml:space="preserve">  &lt;tr&gt;&lt;td&gt;30101-1000&lt;/td&gt;&lt;td&gt;Aggregate base grading C&lt;/td&gt;&lt;td&gt;t&lt;/td&gt;&lt;td&gt;AGGREGATE BASE GRADING C&lt;/td&gt;&lt;td&gt;TON&lt;/td&gt;&lt;td&gt;0&lt;/td&gt;&lt;td&gt;3&lt;/td&gt;&lt;td&gt;NM&lt;/td&gt;&lt;td&gt; &lt;/td&gt;&lt;td&gt;&lt;/td&gt;&lt;/tr&gt;</v>
      </c>
      <c r="B615" s="166"/>
      <c r="C615" s="166"/>
    </row>
    <row r="616" spans="1:3" x14ac:dyDescent="0.3">
      <c r="A616" s="89" t="str">
        <f>IF(ROW()-ROW(HTML[])+1&gt;ROWS(Prelude[]),IFERROR(INDEX(PayItems[HTML],ROW()-ROW(HTML[])+1-ROWS(Prelude[])),IF(ROW()-ROW(HTML[])=ROWS(Prelude[])+ROWS(PayItems[]),"&lt;/tbody&gt;&lt;/table&gt;","{End}")),INDEX(Prelude[],ROW()-ROW(HTML[])+1))</f>
        <v xml:space="preserve">  &lt;tr&gt;&lt;td&gt;30101-2000&lt;/td&gt;&lt;td&gt;Aggregate base grading D&lt;/td&gt;&lt;td&gt;t&lt;/td&gt;&lt;td&gt;AGGREGATE BASE GRADING D&lt;/td&gt;&lt;td&gt;TON&lt;/td&gt;&lt;td&gt;0&lt;/td&gt;&lt;td&gt;3&lt;/td&gt;&lt;td&gt;NM&lt;/td&gt;&lt;td&gt; &lt;/td&gt;&lt;td&gt;&lt;/td&gt;&lt;/tr&gt;</v>
      </c>
      <c r="B616" s="166"/>
      <c r="C616" s="166"/>
    </row>
    <row r="617" spans="1:3" x14ac:dyDescent="0.3">
      <c r="A617" s="89" t="str">
        <f>IF(ROW()-ROW(HTML[])+1&gt;ROWS(Prelude[]),IFERROR(INDEX(PayItems[HTML],ROW()-ROW(HTML[])+1-ROWS(Prelude[])),IF(ROW()-ROW(HTML[])=ROWS(Prelude[])+ROWS(PayItems[]),"&lt;/tbody&gt;&lt;/table&gt;","{End}")),INDEX(Prelude[],ROW()-ROW(HTML[])+1))</f>
        <v xml:space="preserve">  &lt;tr&gt;&lt;td&gt;30101-3000&lt;/td&gt;&lt;td&gt;Aggregate base grading E&lt;/td&gt;&lt;td&gt;t&lt;/td&gt;&lt;td&gt;AGGREGATE BASE GRADING E&lt;/td&gt;&lt;td&gt;TON&lt;/td&gt;&lt;td&gt;0&lt;/td&gt;&lt;td&gt;3&lt;/td&gt;&lt;td&gt;NM&lt;/td&gt;&lt;td&gt; &lt;/td&gt;&lt;td&gt;&lt;/td&gt;&lt;/tr&gt;</v>
      </c>
      <c r="B617" s="166"/>
      <c r="C617" s="166"/>
    </row>
    <row r="618" spans="1:3" x14ac:dyDescent="0.3">
      <c r="A618" s="89" t="str">
        <f>IF(ROW()-ROW(HTML[])+1&gt;ROWS(Prelude[]),IFERROR(INDEX(PayItems[HTML],ROW()-ROW(HTML[])+1-ROWS(Prelude[])),IF(ROW()-ROW(HTML[])=ROWS(Prelude[])+ROWS(PayItems[]),"&lt;/tbody&gt;&lt;/table&gt;","{End}")),INDEX(Prelude[],ROW()-ROW(HTML[])+1))</f>
        <v xml:space="preserve">  &lt;tr&gt;&lt;td&gt;30101-4000&lt;/td&gt;&lt;td&gt;Aggregate base grading C or D&lt;/td&gt;&lt;td&gt;t&lt;/td&gt;&lt;td&gt;AGGREGATE BASE GRADING C OR D&lt;/td&gt;&lt;td&gt;TON&lt;/td&gt;&lt;td&gt;0&lt;/td&gt;&lt;td&gt;3&lt;/td&gt;&lt;td&gt;NM&lt;/td&gt;&lt;td&gt; &lt;/td&gt;&lt;td&gt;&lt;/td&gt;&lt;/tr&gt;</v>
      </c>
      <c r="B618" s="166"/>
      <c r="C618" s="166"/>
    </row>
    <row r="619" spans="1:3" x14ac:dyDescent="0.3">
      <c r="A619" s="89" t="str">
        <f>IF(ROW()-ROW(HTML[])+1&gt;ROWS(Prelude[]),IFERROR(INDEX(PayItems[HTML],ROW()-ROW(HTML[])+1-ROWS(Prelude[])),IF(ROW()-ROW(HTML[])=ROWS(Prelude[])+ROWS(PayItems[]),"&lt;/tbody&gt;&lt;/table&gt;","{End}")),INDEX(Prelude[],ROW()-ROW(HTML[])+1))</f>
        <v xml:space="preserve">  &lt;tr&gt;&lt;td&gt;30102-0000&lt;/td&gt;&lt;td&gt;Aggregate base&lt;/td&gt;&lt;td&gt;m2&lt;/td&gt;&lt;td&gt;AGGREGATE BASE&lt;/td&gt;&lt;td&gt;SQYD&lt;/td&gt;&lt;td&gt;0&lt;/td&gt;&lt;td&gt;3&lt;/td&gt;&lt;td&gt;NM&lt;/td&gt;&lt;td&gt; &lt;/td&gt;&lt;td&gt;&lt;/td&gt;&lt;/tr&gt;</v>
      </c>
      <c r="B619" s="166"/>
      <c r="C619" s="166"/>
    </row>
    <row r="620" spans="1:3" x14ac:dyDescent="0.3">
      <c r="A620" s="89" t="str">
        <f>IF(ROW()-ROW(HTML[])+1&gt;ROWS(Prelude[]),IFERROR(INDEX(PayItems[HTML],ROW()-ROW(HTML[])+1-ROWS(Prelude[])),IF(ROW()-ROW(HTML[])=ROWS(Prelude[])+ROWS(PayItems[]),"&lt;/tbody&gt;&lt;/table&gt;","{End}")),INDEX(Prelude[],ROW()-ROW(HTML[])+1))</f>
        <v xml:space="preserve">  &lt;tr&gt;&lt;td&gt;30102-0100&lt;/td&gt;&lt;td&gt;Aggregate base grading C, 100mm depth&lt;/td&gt;&lt;td&gt;m2&lt;/td&gt;&lt;td&gt;AGGREGATE BASE GRADING C, 4-INCH DEPTH&lt;/td&gt;&lt;td&gt;SQYD&lt;/td&gt;&lt;td&gt;0&lt;/td&gt;&lt;td&gt;3&lt;/td&gt;&lt;td&gt;NM&lt;/td&gt;&lt;td&gt; &lt;/td&gt;&lt;td&gt;&lt;/td&gt;&lt;/tr&gt;</v>
      </c>
      <c r="B620" s="166"/>
      <c r="C620" s="166"/>
    </row>
    <row r="621" spans="1:3" x14ac:dyDescent="0.3">
      <c r="A621" s="89" t="str">
        <f>IF(ROW()-ROW(HTML[])+1&gt;ROWS(Prelude[]),IFERROR(INDEX(PayItems[HTML],ROW()-ROW(HTML[])+1-ROWS(Prelude[])),IF(ROW()-ROW(HTML[])=ROWS(Prelude[])+ROWS(PayItems[]),"&lt;/tbody&gt;&lt;/table&gt;","{End}")),INDEX(Prelude[],ROW()-ROW(HTML[])+1))</f>
        <v xml:space="preserve">  &lt;tr&gt;&lt;td&gt;30102-0200&lt;/td&gt;&lt;td&gt;Aggregate base grading C, 150mm depth&lt;/td&gt;&lt;td&gt;m2&lt;/td&gt;&lt;td&gt;AGGREGATE BASE GRADING C, 6-INCH DEPTH&lt;/td&gt;&lt;td&gt;SQYD&lt;/td&gt;&lt;td&gt;0&lt;/td&gt;&lt;td&gt;3&lt;/td&gt;&lt;td&gt;NM&lt;/td&gt;&lt;td&gt; &lt;/td&gt;&lt;td&gt;&lt;/td&gt;&lt;/tr&gt;</v>
      </c>
      <c r="B621" s="166"/>
      <c r="C621" s="166"/>
    </row>
    <row r="622" spans="1:3" x14ac:dyDescent="0.3">
      <c r="A622" s="89" t="str">
        <f>IF(ROW()-ROW(HTML[])+1&gt;ROWS(Prelude[]),IFERROR(INDEX(PayItems[HTML],ROW()-ROW(HTML[])+1-ROWS(Prelude[])),IF(ROW()-ROW(HTML[])=ROWS(Prelude[])+ROWS(PayItems[]),"&lt;/tbody&gt;&lt;/table&gt;","{End}")),INDEX(Prelude[],ROW()-ROW(HTML[])+1))</f>
        <v xml:space="preserve">  &lt;tr&gt;&lt;td&gt;30102-0300&lt;/td&gt;&lt;td&gt;Aggregate base grading C, 200mm depth&lt;/td&gt;&lt;td&gt;m2&lt;/td&gt;&lt;td&gt;AGGREGATE BASE GRADING C, 8-INCH DEPTH&lt;/td&gt;&lt;td&gt;SQYD&lt;/td&gt;&lt;td&gt;0&lt;/td&gt;&lt;td&gt;3&lt;/td&gt;&lt;td&gt;NM&lt;/td&gt;&lt;td&gt; &lt;/td&gt;&lt;td&gt;&lt;/td&gt;&lt;/tr&gt;</v>
      </c>
      <c r="B622" s="166"/>
      <c r="C622" s="166"/>
    </row>
    <row r="623" spans="1:3" x14ac:dyDescent="0.3">
      <c r="A623" s="89" t="str">
        <f>IF(ROW()-ROW(HTML[])+1&gt;ROWS(Prelude[]),IFERROR(INDEX(PayItems[HTML],ROW()-ROW(HTML[])+1-ROWS(Prelude[])),IF(ROW()-ROW(HTML[])=ROWS(Prelude[])+ROWS(PayItems[]),"&lt;/tbody&gt;&lt;/table&gt;","{End}")),INDEX(Prelude[],ROW()-ROW(HTML[])+1))</f>
        <v xml:space="preserve">  &lt;tr&gt;&lt;td&gt;30102-0400&lt;/td&gt;&lt;td&gt;Aggregate base grading C, 250mm depth&lt;/td&gt;&lt;td&gt;m2&lt;/td&gt;&lt;td&gt;AGGREGATE BASE GRADING C, 10-INCH DEPTH&lt;/td&gt;&lt;td&gt;SQYD&lt;/td&gt;&lt;td&gt;0&lt;/td&gt;&lt;td&gt;3&lt;/td&gt;&lt;td&gt;NM&lt;/td&gt;&lt;td&gt; &lt;/td&gt;&lt;td&gt;&lt;/td&gt;&lt;/tr&gt;</v>
      </c>
      <c r="B623" s="166"/>
      <c r="C623" s="166"/>
    </row>
    <row r="624" spans="1:3" x14ac:dyDescent="0.3">
      <c r="A624" s="89" t="str">
        <f>IF(ROW()-ROW(HTML[])+1&gt;ROWS(Prelude[]),IFERROR(INDEX(PayItems[HTML],ROW()-ROW(HTML[])+1-ROWS(Prelude[])),IF(ROW()-ROW(HTML[])=ROWS(Prelude[])+ROWS(PayItems[]),"&lt;/tbody&gt;&lt;/table&gt;","{End}")),INDEX(Prelude[],ROW()-ROW(HTML[])+1))</f>
        <v xml:space="preserve">  &lt;tr&gt;&lt;td&gt;30102-0500&lt;/td&gt;&lt;td&gt;Aggregate base grading C, 300mm depth&lt;/td&gt;&lt;td&gt;m2&lt;/td&gt;&lt;td&gt;AGGREGATE BASE GRADING C, 12-INCH DEPTH&lt;/td&gt;&lt;td&gt;SQYD&lt;/td&gt;&lt;td&gt;0&lt;/td&gt;&lt;td&gt;3&lt;/td&gt;&lt;td&gt;NM&lt;/td&gt;&lt;td&gt; &lt;/td&gt;&lt;td&gt;&lt;/td&gt;&lt;/tr&gt;</v>
      </c>
      <c r="B624" s="166"/>
      <c r="C624" s="166"/>
    </row>
    <row r="625" spans="1:3" x14ac:dyDescent="0.3">
      <c r="A625" s="89" t="str">
        <f>IF(ROW()-ROW(HTML[])+1&gt;ROWS(Prelude[]),IFERROR(INDEX(PayItems[HTML],ROW()-ROW(HTML[])+1-ROWS(Prelude[])),IF(ROW()-ROW(HTML[])=ROWS(Prelude[])+ROWS(PayItems[]),"&lt;/tbody&gt;&lt;/table&gt;","{End}")),INDEX(Prelude[],ROW()-ROW(HTML[])+1))</f>
        <v xml:space="preserve">  &lt;tr&gt;&lt;td&gt;30102-0600&lt;/td&gt;&lt;td&gt;Aggregate base grading D, 100mm depth&lt;/td&gt;&lt;td&gt;m2&lt;/td&gt;&lt;td&gt;AGGREGATE BASE GRADING D, 4-INCH DEPTH&lt;/td&gt;&lt;td&gt;SQYD&lt;/td&gt;&lt;td&gt;0&lt;/td&gt;&lt;td&gt;3&lt;/td&gt;&lt;td&gt;NM&lt;/td&gt;&lt;td&gt; &lt;/td&gt;&lt;td&gt;&lt;/td&gt;&lt;/tr&gt;</v>
      </c>
      <c r="B625" s="166"/>
      <c r="C625" s="166"/>
    </row>
    <row r="626" spans="1:3" x14ac:dyDescent="0.3">
      <c r="A626" s="89" t="str">
        <f>IF(ROW()-ROW(HTML[])+1&gt;ROWS(Prelude[]),IFERROR(INDEX(PayItems[HTML],ROW()-ROW(HTML[])+1-ROWS(Prelude[])),IF(ROW()-ROW(HTML[])=ROWS(Prelude[])+ROWS(PayItems[]),"&lt;/tbody&gt;&lt;/table&gt;","{End}")),INDEX(Prelude[],ROW()-ROW(HTML[])+1))</f>
        <v xml:space="preserve">  &lt;tr&gt;&lt;td&gt;30102-0700&lt;/td&gt;&lt;td&gt;Aggregate base grading D, 150mm depth&lt;/td&gt;&lt;td&gt;m2&lt;/td&gt;&lt;td&gt;AGGREGATE BASE GRADING D, 6-INCH DEPTH&lt;/td&gt;&lt;td&gt;SQYD&lt;/td&gt;&lt;td&gt;0&lt;/td&gt;&lt;td&gt;3&lt;/td&gt;&lt;td&gt;NM&lt;/td&gt;&lt;td&gt; &lt;/td&gt;&lt;td&gt;&lt;/td&gt;&lt;/tr&gt;</v>
      </c>
      <c r="B626" s="166"/>
      <c r="C626" s="166"/>
    </row>
    <row r="627" spans="1:3" x14ac:dyDescent="0.3">
      <c r="A627" s="89" t="str">
        <f>IF(ROW()-ROW(HTML[])+1&gt;ROWS(Prelude[]),IFERROR(INDEX(PayItems[HTML],ROW()-ROW(HTML[])+1-ROWS(Prelude[])),IF(ROW()-ROW(HTML[])=ROWS(Prelude[])+ROWS(PayItems[]),"&lt;/tbody&gt;&lt;/table&gt;","{End}")),INDEX(Prelude[],ROW()-ROW(HTML[])+1))</f>
        <v xml:space="preserve">  &lt;tr&gt;&lt;td&gt;30102-0800&lt;/td&gt;&lt;td&gt;Aggregate base grading D, 200mm depth&lt;/td&gt;&lt;td&gt;m2&lt;/td&gt;&lt;td&gt;AGGREGATE BASE GRADING D, 8-INCH DEPTH&lt;/td&gt;&lt;td&gt;SQYD&lt;/td&gt;&lt;td&gt;0&lt;/td&gt;&lt;td&gt;3&lt;/td&gt;&lt;td&gt;NM&lt;/td&gt;&lt;td&gt; &lt;/td&gt;&lt;td&gt;&lt;/td&gt;&lt;/tr&gt;</v>
      </c>
      <c r="B627" s="166"/>
      <c r="C627" s="166"/>
    </row>
    <row r="628" spans="1:3" x14ac:dyDescent="0.3">
      <c r="A628" s="89" t="str">
        <f>IF(ROW()-ROW(HTML[])+1&gt;ROWS(Prelude[]),IFERROR(INDEX(PayItems[HTML],ROW()-ROW(HTML[])+1-ROWS(Prelude[])),IF(ROW()-ROW(HTML[])=ROWS(Prelude[])+ROWS(PayItems[]),"&lt;/tbody&gt;&lt;/table&gt;","{End}")),INDEX(Prelude[],ROW()-ROW(HTML[])+1))</f>
        <v xml:space="preserve">  &lt;tr&gt;&lt;td&gt;30102-0900&lt;/td&gt;&lt;td&gt;Aggregate base grading D, 250mm depth&lt;/td&gt;&lt;td&gt;m2&lt;/td&gt;&lt;td&gt;AGGREGATE BASE GRADING D, 10-INCH DEPTH&lt;/td&gt;&lt;td&gt;SQYD&lt;/td&gt;&lt;td&gt;0&lt;/td&gt;&lt;td&gt;3&lt;/td&gt;&lt;td&gt;NM&lt;/td&gt;&lt;td&gt; &lt;/td&gt;&lt;td&gt;&lt;/td&gt;&lt;/tr&gt;</v>
      </c>
      <c r="B628" s="166"/>
      <c r="C628" s="166"/>
    </row>
    <row r="629" spans="1:3" x14ac:dyDescent="0.3">
      <c r="A629" s="89" t="str">
        <f>IF(ROW()-ROW(HTML[])+1&gt;ROWS(Prelude[]),IFERROR(INDEX(PayItems[HTML],ROW()-ROW(HTML[])+1-ROWS(Prelude[])),IF(ROW()-ROW(HTML[])=ROWS(Prelude[])+ROWS(PayItems[]),"&lt;/tbody&gt;&lt;/table&gt;","{End}")),INDEX(Prelude[],ROW()-ROW(HTML[])+1))</f>
        <v xml:space="preserve">  &lt;tr&gt;&lt;td&gt;30102-1000&lt;/td&gt;&lt;td&gt;Aggregate base grading D, 300mm depth&lt;/td&gt;&lt;td&gt;m2&lt;/td&gt;&lt;td&gt;AGGREGATE BASE GRADING D, 12-INCH DEPTH&lt;/td&gt;&lt;td&gt;SQYD&lt;/td&gt;&lt;td&gt;0&lt;/td&gt;&lt;td&gt;3&lt;/td&gt;&lt;td&gt;NM&lt;/td&gt;&lt;td&gt; &lt;/td&gt;&lt;td&gt;&lt;/td&gt;&lt;/tr&gt;</v>
      </c>
      <c r="B629" s="166"/>
      <c r="C629" s="166"/>
    </row>
    <row r="630" spans="1:3" x14ac:dyDescent="0.3">
      <c r="A630" s="89" t="str">
        <f>IF(ROW()-ROW(HTML[])+1&gt;ROWS(Prelude[]),IFERROR(INDEX(PayItems[HTML],ROW()-ROW(HTML[])+1-ROWS(Prelude[])),IF(ROW()-ROW(HTML[])=ROWS(Prelude[])+ROWS(PayItems[]),"&lt;/tbody&gt;&lt;/table&gt;","{End}")),INDEX(Prelude[],ROW()-ROW(HTML[])+1))</f>
        <v xml:space="preserve">  &lt;tr&gt;&lt;td&gt;30102-1100&lt;/td&gt;&lt;td&gt;Aggregate base grading E, 100mm depth&lt;/td&gt;&lt;td&gt;m2&lt;/td&gt;&lt;td&gt;AGGREGATE BASE GRADING E, 4-INCH DEPTH&lt;/td&gt;&lt;td&gt;SQYD&lt;/td&gt;&lt;td&gt;0&lt;/td&gt;&lt;td&gt;3&lt;/td&gt;&lt;td&gt;NM&lt;/td&gt;&lt;td&gt; &lt;/td&gt;&lt;td&gt;&lt;/td&gt;&lt;/tr&gt;</v>
      </c>
      <c r="B630" s="166"/>
      <c r="C630" s="166"/>
    </row>
    <row r="631" spans="1:3" x14ac:dyDescent="0.3">
      <c r="A631" s="89" t="str">
        <f>IF(ROW()-ROW(HTML[])+1&gt;ROWS(Prelude[]),IFERROR(INDEX(PayItems[HTML],ROW()-ROW(HTML[])+1-ROWS(Prelude[])),IF(ROW()-ROW(HTML[])=ROWS(Prelude[])+ROWS(PayItems[]),"&lt;/tbody&gt;&lt;/table&gt;","{End}")),INDEX(Prelude[],ROW()-ROW(HTML[])+1))</f>
        <v xml:space="preserve">  &lt;tr&gt;&lt;td&gt;30102-1200&lt;/td&gt;&lt;td&gt;Aggregate base grading E, 150mm depth&lt;/td&gt;&lt;td&gt;m2&lt;/td&gt;&lt;td&gt;AGGREGATE BASE GRADING E, 6-INCH DEPTH&lt;/td&gt;&lt;td&gt;SQYD&lt;/td&gt;&lt;td&gt;0&lt;/td&gt;&lt;td&gt;3&lt;/td&gt;&lt;td&gt;NM&lt;/td&gt;&lt;td&gt; &lt;/td&gt;&lt;td&gt;&lt;/td&gt;&lt;/tr&gt;</v>
      </c>
      <c r="B631" s="166"/>
      <c r="C631" s="166"/>
    </row>
    <row r="632" spans="1:3" x14ac:dyDescent="0.3">
      <c r="A632" s="89" t="str">
        <f>IF(ROW()-ROW(HTML[])+1&gt;ROWS(Prelude[]),IFERROR(INDEX(PayItems[HTML],ROW()-ROW(HTML[])+1-ROWS(Prelude[])),IF(ROW()-ROW(HTML[])=ROWS(Prelude[])+ROWS(PayItems[]),"&lt;/tbody&gt;&lt;/table&gt;","{End}")),INDEX(Prelude[],ROW()-ROW(HTML[])+1))</f>
        <v xml:space="preserve">  &lt;tr&gt;&lt;td&gt;30102-1300&lt;/td&gt;&lt;td&gt;Aggregate base grading E, 200mm depth&lt;/td&gt;&lt;td&gt;m2&lt;/td&gt;&lt;td&gt;AGGREGATE BASE GRADING E, 8-INCH DEPTH&lt;/td&gt;&lt;td&gt;SQYD&lt;/td&gt;&lt;td&gt;0&lt;/td&gt;&lt;td&gt;3&lt;/td&gt;&lt;td&gt;NM&lt;/td&gt;&lt;td&gt; &lt;/td&gt;&lt;td&gt;&lt;/td&gt;&lt;/tr&gt;</v>
      </c>
      <c r="B632" s="166"/>
      <c r="C632" s="166"/>
    </row>
    <row r="633" spans="1:3" x14ac:dyDescent="0.3">
      <c r="A633" s="89" t="str">
        <f>IF(ROW()-ROW(HTML[])+1&gt;ROWS(Prelude[]),IFERROR(INDEX(PayItems[HTML],ROW()-ROW(HTML[])+1-ROWS(Prelude[])),IF(ROW()-ROW(HTML[])=ROWS(Prelude[])+ROWS(PayItems[]),"&lt;/tbody&gt;&lt;/table&gt;","{End}")),INDEX(Prelude[],ROW()-ROW(HTML[])+1))</f>
        <v xml:space="preserve">  &lt;tr&gt;&lt;td&gt;30102-1400&lt;/td&gt;&lt;td&gt;Aggregate base grading E, 250mm depth&lt;/td&gt;&lt;td&gt;m2&lt;/td&gt;&lt;td&gt;AGGREGATE BASE GRADING E, 10-INCH DEPTH&lt;/td&gt;&lt;td&gt;SQYD&lt;/td&gt;&lt;td&gt;0&lt;/td&gt;&lt;td&gt;3&lt;/td&gt;&lt;td&gt;NM&lt;/td&gt;&lt;td&gt; &lt;/td&gt;&lt;td&gt;&lt;/td&gt;&lt;/tr&gt;</v>
      </c>
      <c r="B633" s="166"/>
      <c r="C633" s="166"/>
    </row>
    <row r="634" spans="1:3" x14ac:dyDescent="0.3">
      <c r="A634" s="89" t="str">
        <f>IF(ROW()-ROW(HTML[])+1&gt;ROWS(Prelude[]),IFERROR(INDEX(PayItems[HTML],ROW()-ROW(HTML[])+1-ROWS(Prelude[])),IF(ROW()-ROW(HTML[])=ROWS(Prelude[])+ROWS(PayItems[]),"&lt;/tbody&gt;&lt;/table&gt;","{End}")),INDEX(Prelude[],ROW()-ROW(HTML[])+1))</f>
        <v xml:space="preserve">  &lt;tr&gt;&lt;td&gt;30102-1500&lt;/td&gt;&lt;td&gt;Aggregate base grading E, 300mm depth&lt;/td&gt;&lt;td&gt;m2&lt;/td&gt;&lt;td&gt;AGGREGATE BASE GRADING E, 12-INCH DEPTH&lt;/td&gt;&lt;td&gt;SQYD&lt;/td&gt;&lt;td&gt;0&lt;/td&gt;&lt;td&gt;3&lt;/td&gt;&lt;td&gt;NM&lt;/td&gt;&lt;td&gt; &lt;/td&gt;&lt;td&gt;&lt;/td&gt;&lt;/tr&gt;</v>
      </c>
      <c r="B634" s="166"/>
      <c r="C634" s="166"/>
    </row>
    <row r="635" spans="1:3" x14ac:dyDescent="0.3">
      <c r="A635" s="89" t="str">
        <f>IF(ROW()-ROW(HTML[])+1&gt;ROWS(Prelude[]),IFERROR(INDEX(PayItems[HTML],ROW()-ROW(HTML[])+1-ROWS(Prelude[])),IF(ROW()-ROW(HTML[])=ROWS(Prelude[])+ROWS(PayItems[]),"&lt;/tbody&gt;&lt;/table&gt;","{End}")),INDEX(Prelude[],ROW()-ROW(HTML[])+1))</f>
        <v xml:space="preserve">  &lt;tr&gt;&lt;td&gt;30102-1600&lt;/td&gt;&lt;td&gt;Aggregate base grading C or D, 50mm depth&lt;/td&gt;&lt;td&gt;m2&lt;/td&gt;&lt;td&gt;AGGREGATE BASE GRADING C OR D, 2-INCH DEPTH&lt;/td&gt;&lt;td&gt;SQYD&lt;/td&gt;&lt;td&gt;0&lt;/td&gt;&lt;td&gt;3&lt;/td&gt;&lt;td&gt;NM&lt;/td&gt;&lt;td&gt; &lt;/td&gt;&lt;td&gt;&lt;/td&gt;&lt;/tr&gt;</v>
      </c>
      <c r="B635" s="166"/>
      <c r="C635" s="166"/>
    </row>
    <row r="636" spans="1:3" x14ac:dyDescent="0.3">
      <c r="A636" s="89" t="str">
        <f>IF(ROW()-ROW(HTML[])+1&gt;ROWS(Prelude[]),IFERROR(INDEX(PayItems[HTML],ROW()-ROW(HTML[])+1-ROWS(Prelude[])),IF(ROW()-ROW(HTML[])=ROWS(Prelude[])+ROWS(PayItems[]),"&lt;/tbody&gt;&lt;/table&gt;","{End}")),INDEX(Prelude[],ROW()-ROW(HTML[])+1))</f>
        <v xml:space="preserve">  &lt;tr&gt;&lt;td&gt;30102-1700&lt;/td&gt;&lt;td&gt;Aggregate base grading C or D, 75mm depth&lt;/td&gt;&lt;td&gt;m2&lt;/td&gt;&lt;td&gt;AGGREGATE BASE GRADING C OR D, 3-INCH DEPTH&lt;/td&gt;&lt;td&gt;SQYD&lt;/td&gt;&lt;td&gt;0&lt;/td&gt;&lt;td&gt;3&lt;/td&gt;&lt;td&gt;NM&lt;/td&gt;&lt;td&gt; &lt;/td&gt;&lt;td&gt;&lt;/td&gt;&lt;/tr&gt;</v>
      </c>
      <c r="B636" s="166"/>
      <c r="C636" s="166"/>
    </row>
    <row r="637" spans="1:3" x14ac:dyDescent="0.3">
      <c r="A637" s="89" t="str">
        <f>IF(ROW()-ROW(HTML[])+1&gt;ROWS(Prelude[]),IFERROR(INDEX(PayItems[HTML],ROW()-ROW(HTML[])+1-ROWS(Prelude[])),IF(ROW()-ROW(HTML[])=ROWS(Prelude[])+ROWS(PayItems[]),"&lt;/tbody&gt;&lt;/table&gt;","{End}")),INDEX(Prelude[],ROW()-ROW(HTML[])+1))</f>
        <v xml:space="preserve">  &lt;tr&gt;&lt;td&gt;30102-1800&lt;/td&gt;&lt;td&gt;Aggregate base grading C or D, 100mm depth&lt;/td&gt;&lt;td&gt;m2&lt;/td&gt;&lt;td&gt;AGGREGATE BASE GRADING C OR D, 4-INCH DEPTH&lt;/td&gt;&lt;td&gt;SQYD&lt;/td&gt;&lt;td&gt;0&lt;/td&gt;&lt;td&gt;3&lt;/td&gt;&lt;td&gt;NM&lt;/td&gt;&lt;td&gt; &lt;/td&gt;&lt;td&gt;&lt;/td&gt;&lt;/tr&gt;</v>
      </c>
      <c r="B637" s="166"/>
      <c r="C637" s="166"/>
    </row>
    <row r="638" spans="1:3" x14ac:dyDescent="0.3">
      <c r="A638" s="89" t="str">
        <f>IF(ROW()-ROW(HTML[])+1&gt;ROWS(Prelude[]),IFERROR(INDEX(PayItems[HTML],ROW()-ROW(HTML[])+1-ROWS(Prelude[])),IF(ROW()-ROW(HTML[])=ROWS(Prelude[])+ROWS(PayItems[]),"&lt;/tbody&gt;&lt;/table&gt;","{End}")),INDEX(Prelude[],ROW()-ROW(HTML[])+1))</f>
        <v xml:space="preserve">  &lt;tr&gt;&lt;td&gt;30102-1900&lt;/td&gt;&lt;td&gt;Aggregate base grading C or D, 125mm depth&lt;/td&gt;&lt;td&gt;m2&lt;/td&gt;&lt;td&gt;AGGREGATE BASE GRADING C OR D, 5-INCH DEPTH&lt;/td&gt;&lt;td&gt;SQYD&lt;/td&gt;&lt;td&gt;0&lt;/td&gt;&lt;td&gt;3&lt;/td&gt;&lt;td&gt;NM&lt;/td&gt;&lt;td&gt; &lt;/td&gt;&lt;td&gt;&lt;/td&gt;&lt;/tr&gt;</v>
      </c>
      <c r="B638" s="166"/>
      <c r="C638" s="166"/>
    </row>
    <row r="639" spans="1:3" x14ac:dyDescent="0.3">
      <c r="A639" s="89" t="str">
        <f>IF(ROW()-ROW(HTML[])+1&gt;ROWS(Prelude[]),IFERROR(INDEX(PayItems[HTML],ROW()-ROW(HTML[])+1-ROWS(Prelude[])),IF(ROW()-ROW(HTML[])=ROWS(Prelude[])+ROWS(PayItems[]),"&lt;/tbody&gt;&lt;/table&gt;","{End}")),INDEX(Prelude[],ROW()-ROW(HTML[])+1))</f>
        <v xml:space="preserve">  &lt;tr&gt;&lt;td&gt;30102-2000&lt;/td&gt;&lt;td&gt;Aggregate base grading C or D, 150mm depth&lt;/td&gt;&lt;td&gt;m2&lt;/td&gt;&lt;td&gt;AGGREGATE BASE GRADING C OR D, 6-INCH DEPTH&lt;/td&gt;&lt;td&gt;SQYD&lt;/td&gt;&lt;td&gt;0&lt;/td&gt;&lt;td&gt;3&lt;/td&gt;&lt;td&gt;NM&lt;/td&gt;&lt;td&gt; &lt;/td&gt;&lt;td&gt;&lt;/td&gt;&lt;/tr&gt;</v>
      </c>
      <c r="B639" s="166"/>
      <c r="C639" s="166"/>
    </row>
    <row r="640" spans="1:3" x14ac:dyDescent="0.3">
      <c r="A640" s="89" t="str">
        <f>IF(ROW()-ROW(HTML[])+1&gt;ROWS(Prelude[]),IFERROR(INDEX(PayItems[HTML],ROW()-ROW(HTML[])+1-ROWS(Prelude[])),IF(ROW()-ROW(HTML[])=ROWS(Prelude[])+ROWS(PayItems[]),"&lt;/tbody&gt;&lt;/table&gt;","{End}")),INDEX(Prelude[],ROW()-ROW(HTML[])+1))</f>
        <v xml:space="preserve">  &lt;tr&gt;&lt;td&gt;30102-2100&lt;/td&gt;&lt;td&gt;Aggregate base grading C or D, 200mm depth&lt;/td&gt;&lt;td&gt;m2&lt;/td&gt;&lt;td&gt;AGGREGATE BASE GRADING C OR D, 8-INCH DEPTH&lt;/td&gt;&lt;td&gt;SQYD&lt;/td&gt;&lt;td&gt;0&lt;/td&gt;&lt;td&gt;3&lt;/td&gt;&lt;td&gt;NM&lt;/td&gt;&lt;td&gt; &lt;/td&gt;&lt;td&gt;&lt;/td&gt;&lt;/tr&gt;</v>
      </c>
      <c r="B640" s="166"/>
      <c r="C640" s="166"/>
    </row>
    <row r="641" spans="1:3" x14ac:dyDescent="0.3">
      <c r="A641" s="89" t="str">
        <f>IF(ROW()-ROW(HTML[])+1&gt;ROWS(Prelude[]),IFERROR(INDEX(PayItems[HTML],ROW()-ROW(HTML[])+1-ROWS(Prelude[])),IF(ROW()-ROW(HTML[])=ROWS(Prelude[])+ROWS(PayItems[]),"&lt;/tbody&gt;&lt;/table&gt;","{End}")),INDEX(Prelude[],ROW()-ROW(HTML[])+1))</f>
        <v xml:space="preserve">  &lt;tr&gt;&lt;td&gt;30102-2150&lt;/td&gt;&lt;td&gt;Aggregate base grading C or D, 225mm depth&lt;/td&gt;&lt;td&gt;m2&lt;/td&gt;&lt;td&gt;AGGREGATE BASE GRADING C OR D, 9-INCH DEPTH&lt;/td&gt;&lt;td&gt;SQYD&lt;/td&gt;&lt;td&gt;0&lt;/td&gt;&lt;td&gt;3&lt;/td&gt;&lt;td&gt;NM&lt;/td&gt;&lt;td&gt; &lt;/td&gt;&lt;td&gt;&lt;/td&gt;&lt;/tr&gt;</v>
      </c>
      <c r="B641" s="166"/>
      <c r="C641" s="166"/>
    </row>
    <row r="642" spans="1:3" x14ac:dyDescent="0.3">
      <c r="A642" s="89" t="str">
        <f>IF(ROW()-ROW(HTML[])+1&gt;ROWS(Prelude[]),IFERROR(INDEX(PayItems[HTML],ROW()-ROW(HTML[])+1-ROWS(Prelude[])),IF(ROW()-ROW(HTML[])=ROWS(Prelude[])+ROWS(PayItems[]),"&lt;/tbody&gt;&lt;/table&gt;","{End}")),INDEX(Prelude[],ROW()-ROW(HTML[])+1))</f>
        <v xml:space="preserve">  &lt;tr&gt;&lt;td&gt;30102-2200&lt;/td&gt;&lt;td&gt;Aggregate base grading C or D, 250mm depth&lt;/td&gt;&lt;td&gt;m2&lt;/td&gt;&lt;td&gt;AGGREGATE BASE GRADING C OR D, 10-INCH DEPTH&lt;/td&gt;&lt;td&gt;SQYD&lt;/td&gt;&lt;td&gt;0&lt;/td&gt;&lt;td&gt;3&lt;/td&gt;&lt;td&gt;NM&lt;/td&gt;&lt;td&gt; &lt;/td&gt;&lt;td&gt;&lt;/td&gt;&lt;/tr&gt;</v>
      </c>
      <c r="B642" s="166"/>
      <c r="C642" s="166"/>
    </row>
    <row r="643" spans="1:3" x14ac:dyDescent="0.3">
      <c r="A643" s="89" t="str">
        <f>IF(ROW()-ROW(HTML[])+1&gt;ROWS(Prelude[]),IFERROR(INDEX(PayItems[HTML],ROW()-ROW(HTML[])+1-ROWS(Prelude[])),IF(ROW()-ROW(HTML[])=ROWS(Prelude[])+ROWS(PayItems[]),"&lt;/tbody&gt;&lt;/table&gt;","{End}")),INDEX(Prelude[],ROW()-ROW(HTML[])+1))</f>
        <v xml:space="preserve">  &lt;tr&gt;&lt;td&gt;30102-2300&lt;/td&gt;&lt;td&gt;Aggregate base grading C or D, 300mm depth&lt;/td&gt;&lt;td&gt;m2&lt;/td&gt;&lt;td&gt;AGGREGATE BASE GRADING C OR D, 12-INCH DEPTH&lt;/td&gt;&lt;td&gt;SQYD&lt;/td&gt;&lt;td&gt;0&lt;/td&gt;&lt;td&gt;3&lt;/td&gt;&lt;td&gt;NM&lt;/td&gt;&lt;td&gt; &lt;/td&gt;&lt;td&gt;&lt;/td&gt;&lt;/tr&gt;</v>
      </c>
      <c r="B643" s="166"/>
      <c r="C643" s="166"/>
    </row>
    <row r="644" spans="1:3" x14ac:dyDescent="0.3">
      <c r="A644" s="89" t="str">
        <f>IF(ROW()-ROW(HTML[])+1&gt;ROWS(Prelude[]),IFERROR(INDEX(PayItems[HTML],ROW()-ROW(HTML[])+1-ROWS(Prelude[])),IF(ROW()-ROW(HTML[])=ROWS(Prelude[])+ROWS(PayItems[]),"&lt;/tbody&gt;&lt;/table&gt;","{End}")),INDEX(Prelude[],ROW()-ROW(HTML[])+1))</f>
        <v xml:space="preserve">  &lt;tr&gt;&lt;td&gt;30102-2400&lt;/td&gt;&lt;td&gt;Aggregate base grading C or D, 400mm depth&lt;/td&gt;&lt;td&gt;m2&lt;/td&gt;&lt;td&gt;AGGREGATE BASE GRADING C OR D, 16-INCH DEPTH&lt;/td&gt;&lt;td&gt;SQYD&lt;/td&gt;&lt;td&gt;0&lt;/td&gt;&lt;td&gt;3&lt;/td&gt;&lt;td&gt;NM&lt;/td&gt;&lt;td&gt; &lt;/td&gt;&lt;td&gt;&lt;/td&gt;&lt;/tr&gt;</v>
      </c>
      <c r="B644" s="166"/>
      <c r="C644" s="166"/>
    </row>
    <row r="645" spans="1:3" x14ac:dyDescent="0.3">
      <c r="A645" s="89" t="str">
        <f>IF(ROW()-ROW(HTML[])+1&gt;ROWS(Prelude[]),IFERROR(INDEX(PayItems[HTML],ROW()-ROW(HTML[])+1-ROWS(Prelude[])),IF(ROW()-ROW(HTML[])=ROWS(Prelude[])+ROWS(PayItems[]),"&lt;/tbody&gt;&lt;/table&gt;","{End}")),INDEX(Prelude[],ROW()-ROW(HTML[])+1))</f>
        <v xml:space="preserve">  &lt;tr&gt;&lt;td&gt;30103-0000&lt;/td&gt;&lt;td&gt;Aggregate base&lt;/td&gt;&lt;td&gt;m3&lt;/td&gt;&lt;td&gt;AGGREGATE BASE&lt;/td&gt;&lt;td&gt;CUYD&lt;/td&gt;&lt;td&gt;0&lt;/td&gt;&lt;td&gt;3&lt;/td&gt;&lt;td&gt;NM&lt;/td&gt;&lt;td&gt; &lt;/td&gt;&lt;td&gt;&lt;/td&gt;&lt;/tr&gt;</v>
      </c>
      <c r="B645" s="166"/>
      <c r="C645" s="166"/>
    </row>
    <row r="646" spans="1:3" x14ac:dyDescent="0.3">
      <c r="A646" s="89" t="str">
        <f>IF(ROW()-ROW(HTML[])+1&gt;ROWS(Prelude[]),IFERROR(INDEX(PayItems[HTML],ROW()-ROW(HTML[])+1-ROWS(Prelude[])),IF(ROW()-ROW(HTML[])=ROWS(Prelude[])+ROWS(PayItems[]),"&lt;/tbody&gt;&lt;/table&gt;","{End}")),INDEX(Prelude[],ROW()-ROW(HTML[])+1))</f>
        <v xml:space="preserve">  &lt;tr&gt;&lt;td&gt;30103-1000&lt;/td&gt;&lt;td&gt;Aggregate base grading C&lt;/td&gt;&lt;td&gt;m3&lt;/td&gt;&lt;td&gt;AGGREGATE BASE GRADING C&lt;/td&gt;&lt;td&gt;CUYD&lt;/td&gt;&lt;td&gt;0&lt;/td&gt;&lt;td&gt;3&lt;/td&gt;&lt;td&gt;NM&lt;/td&gt;&lt;td&gt; &lt;/td&gt;&lt;td&gt;&lt;/td&gt;&lt;/tr&gt;</v>
      </c>
      <c r="B646" s="166"/>
      <c r="C646" s="166"/>
    </row>
    <row r="647" spans="1:3" x14ac:dyDescent="0.3">
      <c r="A647" s="89" t="str">
        <f>IF(ROW()-ROW(HTML[])+1&gt;ROWS(Prelude[]),IFERROR(INDEX(PayItems[HTML],ROW()-ROW(HTML[])+1-ROWS(Prelude[])),IF(ROW()-ROW(HTML[])=ROWS(Prelude[])+ROWS(PayItems[]),"&lt;/tbody&gt;&lt;/table&gt;","{End}")),INDEX(Prelude[],ROW()-ROW(HTML[])+1))</f>
        <v xml:space="preserve">  &lt;tr&gt;&lt;td&gt;30103-2000&lt;/td&gt;&lt;td&gt;Aggregate base grading D&lt;/td&gt;&lt;td&gt;m3&lt;/td&gt;&lt;td&gt;AGGREGATE BASE GRADING D&lt;/td&gt;&lt;td&gt;CUYD&lt;/td&gt;&lt;td&gt;0&lt;/td&gt;&lt;td&gt;3&lt;/td&gt;&lt;td&gt;NM&lt;/td&gt;&lt;td&gt; &lt;/td&gt;&lt;td&gt;&lt;/td&gt;&lt;/tr&gt;</v>
      </c>
      <c r="B647" s="166"/>
      <c r="C647" s="166"/>
    </row>
    <row r="648" spans="1:3" x14ac:dyDescent="0.3">
      <c r="A648" s="89" t="str">
        <f>IF(ROW()-ROW(HTML[])+1&gt;ROWS(Prelude[]),IFERROR(INDEX(PayItems[HTML],ROW()-ROW(HTML[])+1-ROWS(Prelude[])),IF(ROW()-ROW(HTML[])=ROWS(Prelude[])+ROWS(PayItems[]),"&lt;/tbody&gt;&lt;/table&gt;","{End}")),INDEX(Prelude[],ROW()-ROW(HTML[])+1))</f>
        <v xml:space="preserve">  &lt;tr&gt;&lt;td&gt;30103-3000&lt;/td&gt;&lt;td&gt;Aggregate base grading E&lt;/td&gt;&lt;td&gt;m3&lt;/td&gt;&lt;td&gt;AGGREGATE BASE GRADING E&lt;/td&gt;&lt;td&gt;CUYD&lt;/td&gt;&lt;td&gt;0&lt;/td&gt;&lt;td&gt;3&lt;/td&gt;&lt;td&gt;NM&lt;/td&gt;&lt;td&gt; &lt;/td&gt;&lt;td&gt;&lt;/td&gt;&lt;/tr&gt;</v>
      </c>
      <c r="B648" s="166"/>
      <c r="C648" s="166"/>
    </row>
    <row r="649" spans="1:3" x14ac:dyDescent="0.3">
      <c r="A649" s="89" t="str">
        <f>IF(ROW()-ROW(HTML[])+1&gt;ROWS(Prelude[]),IFERROR(INDEX(PayItems[HTML],ROW()-ROW(HTML[])+1-ROWS(Prelude[])),IF(ROW()-ROW(HTML[])=ROWS(Prelude[])+ROWS(PayItems[]),"&lt;/tbody&gt;&lt;/table&gt;","{End}")),INDEX(Prelude[],ROW()-ROW(HTML[])+1))</f>
        <v xml:space="preserve">  &lt;tr&gt;&lt;td&gt;30103-4000&lt;/td&gt;&lt;td&gt;Aggregate base grading C or D&lt;/td&gt;&lt;td&gt;m3&lt;/td&gt;&lt;td&gt;AGGREGATE BASE GRADING C OR D&lt;/td&gt;&lt;td&gt;CUYD&lt;/td&gt;&lt;td&gt;0&lt;/td&gt;&lt;td&gt;3&lt;/td&gt;&lt;td&gt;NM&lt;/td&gt;&lt;td&gt; &lt;/td&gt;&lt;td&gt;&lt;/td&gt;&lt;/tr&gt;</v>
      </c>
      <c r="B649" s="166"/>
      <c r="C649" s="166"/>
    </row>
    <row r="650" spans="1:3" x14ac:dyDescent="0.3">
      <c r="A650" s="89" t="str">
        <f>IF(ROW()-ROW(HTML[])+1&gt;ROWS(Prelude[]),IFERROR(INDEX(PayItems[HTML],ROW()-ROW(HTML[])+1-ROWS(Prelude[])),IF(ROW()-ROW(HTML[])=ROWS(Prelude[])+ROWS(PayItems[]),"&lt;/tbody&gt;&lt;/table&gt;","{End}")),INDEX(Prelude[],ROW()-ROW(HTML[])+1))</f>
        <v xml:space="preserve">  &lt;tr&gt;&lt;td&gt;30105-0000&lt;/td&gt;&lt;td&gt;Subbase&lt;/td&gt;&lt;td&gt;t&lt;/td&gt;&lt;td&gt;SUBBASE&lt;/td&gt;&lt;td&gt;TON&lt;/td&gt;&lt;td&gt;0&lt;/td&gt;&lt;td&gt;3&lt;/td&gt;&lt;td&gt;NM&lt;/td&gt;&lt;td&gt; &lt;/td&gt;&lt;td&gt;&lt;/td&gt;&lt;/tr&gt;</v>
      </c>
      <c r="B650" s="166"/>
      <c r="C650" s="166"/>
    </row>
    <row r="651" spans="1:3" x14ac:dyDescent="0.3">
      <c r="A651" s="89" t="str">
        <f>IF(ROW()-ROW(HTML[])+1&gt;ROWS(Prelude[]),IFERROR(INDEX(PayItems[HTML],ROW()-ROW(HTML[])+1-ROWS(Prelude[])),IF(ROW()-ROW(HTML[])=ROWS(Prelude[])+ROWS(PayItems[]),"&lt;/tbody&gt;&lt;/table&gt;","{End}")),INDEX(Prelude[],ROW()-ROW(HTML[])+1))</f>
        <v xml:space="preserve">  &lt;tr&gt;&lt;td&gt;30105-1000&lt;/td&gt;&lt;td&gt;Subbase grading A&lt;/td&gt;&lt;td&gt;t&lt;/td&gt;&lt;td&gt;SUBBASE GRADING A&lt;/td&gt;&lt;td&gt;TON&lt;/td&gt;&lt;td&gt;0&lt;/td&gt;&lt;td&gt;3&lt;/td&gt;&lt;td&gt;NM&lt;/td&gt;&lt;td&gt; &lt;/td&gt;&lt;td&gt;&lt;/td&gt;&lt;/tr&gt;</v>
      </c>
      <c r="B651" s="166"/>
      <c r="C651" s="166"/>
    </row>
    <row r="652" spans="1:3" x14ac:dyDescent="0.3">
      <c r="A652" s="89" t="str">
        <f>IF(ROW()-ROW(HTML[])+1&gt;ROWS(Prelude[]),IFERROR(INDEX(PayItems[HTML],ROW()-ROW(HTML[])+1-ROWS(Prelude[])),IF(ROW()-ROW(HTML[])=ROWS(Prelude[])+ROWS(PayItems[]),"&lt;/tbody&gt;&lt;/table&gt;","{End}")),INDEX(Prelude[],ROW()-ROW(HTML[])+1))</f>
        <v xml:space="preserve">  &lt;tr&gt;&lt;td&gt;30105-2000&lt;/td&gt;&lt;td&gt;Subbase grading B&lt;/td&gt;&lt;td&gt;t&lt;/td&gt;&lt;td&gt;SUBBASE GRADING B&lt;/td&gt;&lt;td&gt;TON&lt;/td&gt;&lt;td&gt;0&lt;/td&gt;&lt;td&gt;3&lt;/td&gt;&lt;td&gt;NM&lt;/td&gt;&lt;td&gt; &lt;/td&gt;&lt;td&gt;&lt;/td&gt;&lt;/tr&gt;</v>
      </c>
      <c r="B652" s="166"/>
      <c r="C652" s="166"/>
    </row>
    <row r="653" spans="1:3" x14ac:dyDescent="0.3">
      <c r="A653" s="89" t="str">
        <f>IF(ROW()-ROW(HTML[])+1&gt;ROWS(Prelude[]),IFERROR(INDEX(PayItems[HTML],ROW()-ROW(HTML[])+1-ROWS(Prelude[])),IF(ROW()-ROW(HTML[])=ROWS(Prelude[])+ROWS(PayItems[]),"&lt;/tbody&gt;&lt;/table&gt;","{End}")),INDEX(Prelude[],ROW()-ROW(HTML[])+1))</f>
        <v xml:space="preserve">  &lt;tr&gt;&lt;td&gt;30106-0100&lt;/td&gt;&lt;td&gt;Subbase grading A, 100mm depth&lt;/td&gt;&lt;td&gt;m2&lt;/td&gt;&lt;td&gt;SUBBASE GRADING A, 4-INCH DEPTH&lt;/td&gt;&lt;td&gt;SQYD&lt;/td&gt;&lt;td&gt;0&lt;/td&gt;&lt;td&gt;3&lt;/td&gt;&lt;td&gt;NM&lt;/td&gt;&lt;td&gt; &lt;/td&gt;&lt;td&gt;&lt;/td&gt;&lt;/tr&gt;</v>
      </c>
      <c r="B653" s="166"/>
      <c r="C653" s="166"/>
    </row>
    <row r="654" spans="1:3" x14ac:dyDescent="0.3">
      <c r="A654" s="89" t="str">
        <f>IF(ROW()-ROW(HTML[])+1&gt;ROWS(Prelude[]),IFERROR(INDEX(PayItems[HTML],ROW()-ROW(HTML[])+1-ROWS(Prelude[])),IF(ROW()-ROW(HTML[])=ROWS(Prelude[])+ROWS(PayItems[]),"&lt;/tbody&gt;&lt;/table&gt;","{End}")),INDEX(Prelude[],ROW()-ROW(HTML[])+1))</f>
        <v xml:space="preserve">  &lt;tr&gt;&lt;td&gt;30106-0200&lt;/td&gt;&lt;td&gt;Subbase grading A, 150mm depth&lt;/td&gt;&lt;td&gt;m2&lt;/td&gt;&lt;td&gt;SUBBASE GRADING A, 6-INCH DEPTH&lt;/td&gt;&lt;td&gt;SQYD&lt;/td&gt;&lt;td&gt;0&lt;/td&gt;&lt;td&gt;3&lt;/td&gt;&lt;td&gt;NM&lt;/td&gt;&lt;td&gt; &lt;/td&gt;&lt;td&gt;&lt;/td&gt;&lt;/tr&gt;</v>
      </c>
      <c r="B654" s="166"/>
      <c r="C654" s="166"/>
    </row>
    <row r="655" spans="1:3" x14ac:dyDescent="0.3">
      <c r="A655" s="89" t="str">
        <f>IF(ROW()-ROW(HTML[])+1&gt;ROWS(Prelude[]),IFERROR(INDEX(PayItems[HTML],ROW()-ROW(HTML[])+1-ROWS(Prelude[])),IF(ROW()-ROW(HTML[])=ROWS(Prelude[])+ROWS(PayItems[]),"&lt;/tbody&gt;&lt;/table&gt;","{End}")),INDEX(Prelude[],ROW()-ROW(HTML[])+1))</f>
        <v xml:space="preserve">  &lt;tr&gt;&lt;td&gt;30106-0300&lt;/td&gt;&lt;td&gt;Subbase grading A, 200mm depth&lt;/td&gt;&lt;td&gt;m2&lt;/td&gt;&lt;td&gt;SUBBASE GRADING A, 8-INCH DEPTH&lt;/td&gt;&lt;td&gt;SQYD&lt;/td&gt;&lt;td&gt;0&lt;/td&gt;&lt;td&gt;3&lt;/td&gt;&lt;td&gt;NM&lt;/td&gt;&lt;td&gt; &lt;/td&gt;&lt;td&gt;&lt;/td&gt;&lt;/tr&gt;</v>
      </c>
      <c r="B655" s="166"/>
      <c r="C655" s="166"/>
    </row>
    <row r="656" spans="1:3" x14ac:dyDescent="0.3">
      <c r="A656" s="89" t="str">
        <f>IF(ROW()-ROW(HTML[])+1&gt;ROWS(Prelude[]),IFERROR(INDEX(PayItems[HTML],ROW()-ROW(HTML[])+1-ROWS(Prelude[])),IF(ROW()-ROW(HTML[])=ROWS(Prelude[])+ROWS(PayItems[]),"&lt;/tbody&gt;&lt;/table&gt;","{End}")),INDEX(Prelude[],ROW()-ROW(HTML[])+1))</f>
        <v xml:space="preserve">  &lt;tr&gt;&lt;td&gt;30106-0400&lt;/td&gt;&lt;td&gt;Subbase grading A, 250mm depth&lt;/td&gt;&lt;td&gt;m2&lt;/td&gt;&lt;td&gt;SUBBASE GRADING A, 10-INCH DEPTH&lt;/td&gt;&lt;td&gt;SQYD&lt;/td&gt;&lt;td&gt;0&lt;/td&gt;&lt;td&gt;3&lt;/td&gt;&lt;td&gt;NM&lt;/td&gt;&lt;td&gt; &lt;/td&gt;&lt;td&gt;&lt;/td&gt;&lt;/tr&gt;</v>
      </c>
      <c r="B656" s="166"/>
      <c r="C656" s="166"/>
    </row>
    <row r="657" spans="1:3" x14ac:dyDescent="0.3">
      <c r="A657" s="89" t="str">
        <f>IF(ROW()-ROW(HTML[])+1&gt;ROWS(Prelude[]),IFERROR(INDEX(PayItems[HTML],ROW()-ROW(HTML[])+1-ROWS(Prelude[])),IF(ROW()-ROW(HTML[])=ROWS(Prelude[])+ROWS(PayItems[]),"&lt;/tbody&gt;&lt;/table&gt;","{End}")),INDEX(Prelude[],ROW()-ROW(HTML[])+1))</f>
        <v xml:space="preserve">  &lt;tr&gt;&lt;td&gt;30106-0500&lt;/td&gt;&lt;td&gt;Subbase grading A, 300mm depth&lt;/td&gt;&lt;td&gt;m2&lt;/td&gt;&lt;td&gt;SUBBASE GRADING A, 12-INCH DEPTH&lt;/td&gt;&lt;td&gt;SQYD&lt;/td&gt;&lt;td&gt;0&lt;/td&gt;&lt;td&gt;3&lt;/td&gt;&lt;td&gt;NM&lt;/td&gt;&lt;td&gt; &lt;/td&gt;&lt;td&gt;&lt;/td&gt;&lt;/tr&gt;</v>
      </c>
      <c r="B657" s="166"/>
      <c r="C657" s="166"/>
    </row>
    <row r="658" spans="1:3" x14ac:dyDescent="0.3">
      <c r="A658" s="89" t="str">
        <f>IF(ROW()-ROW(HTML[])+1&gt;ROWS(Prelude[]),IFERROR(INDEX(PayItems[HTML],ROW()-ROW(HTML[])+1-ROWS(Prelude[])),IF(ROW()-ROW(HTML[])=ROWS(Prelude[])+ROWS(PayItems[]),"&lt;/tbody&gt;&lt;/table&gt;","{End}")),INDEX(Prelude[],ROW()-ROW(HTML[])+1))</f>
        <v xml:space="preserve">  &lt;tr&gt;&lt;td&gt;30106-0600&lt;/td&gt;&lt;td&gt;Subbase grading B, 100mm depth&lt;/td&gt;&lt;td&gt;m2&lt;/td&gt;&lt;td&gt;SUBBASE GRADING B, 4-INCH DEPTH&lt;/td&gt;&lt;td&gt;SQYD&lt;/td&gt;&lt;td&gt;0&lt;/td&gt;&lt;td&gt;3&lt;/td&gt;&lt;td&gt;NM&lt;/td&gt;&lt;td&gt; &lt;/td&gt;&lt;td&gt;&lt;/td&gt;&lt;/tr&gt;</v>
      </c>
      <c r="B658" s="166"/>
      <c r="C658" s="166"/>
    </row>
    <row r="659" spans="1:3" x14ac:dyDescent="0.3">
      <c r="A659" s="89" t="str">
        <f>IF(ROW()-ROW(HTML[])+1&gt;ROWS(Prelude[]),IFERROR(INDEX(PayItems[HTML],ROW()-ROW(HTML[])+1-ROWS(Prelude[])),IF(ROW()-ROW(HTML[])=ROWS(Prelude[])+ROWS(PayItems[]),"&lt;/tbody&gt;&lt;/table&gt;","{End}")),INDEX(Prelude[],ROW()-ROW(HTML[])+1))</f>
        <v xml:space="preserve">  &lt;tr&gt;&lt;td&gt;30106-0700&lt;/td&gt;&lt;td&gt;Subbase grading B, 150mm depth&lt;/td&gt;&lt;td&gt;m2&lt;/td&gt;&lt;td&gt;SUBBASE GRADING B, 6-INCH DEPTH&lt;/td&gt;&lt;td&gt;SQYD&lt;/td&gt;&lt;td&gt;0&lt;/td&gt;&lt;td&gt;3&lt;/td&gt;&lt;td&gt;NM&lt;/td&gt;&lt;td&gt; &lt;/td&gt;&lt;td&gt;&lt;/td&gt;&lt;/tr&gt;</v>
      </c>
      <c r="B659" s="166"/>
      <c r="C659" s="166"/>
    </row>
    <row r="660" spans="1:3" x14ac:dyDescent="0.3">
      <c r="A660" s="89" t="str">
        <f>IF(ROW()-ROW(HTML[])+1&gt;ROWS(Prelude[]),IFERROR(INDEX(PayItems[HTML],ROW()-ROW(HTML[])+1-ROWS(Prelude[])),IF(ROW()-ROW(HTML[])=ROWS(Prelude[])+ROWS(PayItems[]),"&lt;/tbody&gt;&lt;/table&gt;","{End}")),INDEX(Prelude[],ROW()-ROW(HTML[])+1))</f>
        <v xml:space="preserve">  &lt;tr&gt;&lt;td&gt;30106-0800&lt;/td&gt;&lt;td&gt;Subbase grading B, 200mm depth&lt;/td&gt;&lt;td&gt;m2&lt;/td&gt;&lt;td&gt;SUBBASE GRADING B, 8-INCH DEPTH&lt;/td&gt;&lt;td&gt;SQYD&lt;/td&gt;&lt;td&gt;0&lt;/td&gt;&lt;td&gt;3&lt;/td&gt;&lt;td&gt;NM&lt;/td&gt;&lt;td&gt; &lt;/td&gt;&lt;td&gt;&lt;/td&gt;&lt;/tr&gt;</v>
      </c>
      <c r="B660" s="166"/>
      <c r="C660" s="166"/>
    </row>
    <row r="661" spans="1:3" x14ac:dyDescent="0.3">
      <c r="A661" s="89" t="str">
        <f>IF(ROW()-ROW(HTML[])+1&gt;ROWS(Prelude[]),IFERROR(INDEX(PayItems[HTML],ROW()-ROW(HTML[])+1-ROWS(Prelude[])),IF(ROW()-ROW(HTML[])=ROWS(Prelude[])+ROWS(PayItems[]),"&lt;/tbody&gt;&lt;/table&gt;","{End}")),INDEX(Prelude[],ROW()-ROW(HTML[])+1))</f>
        <v xml:space="preserve">  &lt;tr&gt;&lt;td&gt;30106-0900&lt;/td&gt;&lt;td&gt;Subbase grading B, 250mm depth&lt;/td&gt;&lt;td&gt;m2&lt;/td&gt;&lt;td&gt;SUBBASE GRADING B, 10-INCH DEPTH&lt;/td&gt;&lt;td&gt;SQYD&lt;/td&gt;&lt;td&gt;0&lt;/td&gt;&lt;td&gt;3&lt;/td&gt;&lt;td&gt;NM&lt;/td&gt;&lt;td&gt; &lt;/td&gt;&lt;td&gt;&lt;/td&gt;&lt;/tr&gt;</v>
      </c>
      <c r="B661" s="166"/>
      <c r="C661" s="166"/>
    </row>
    <row r="662" spans="1:3" x14ac:dyDescent="0.3">
      <c r="A662" s="89" t="str">
        <f>IF(ROW()-ROW(HTML[])+1&gt;ROWS(Prelude[]),IFERROR(INDEX(PayItems[HTML],ROW()-ROW(HTML[])+1-ROWS(Prelude[])),IF(ROW()-ROW(HTML[])=ROWS(Prelude[])+ROWS(PayItems[]),"&lt;/tbody&gt;&lt;/table&gt;","{End}")),INDEX(Prelude[],ROW()-ROW(HTML[])+1))</f>
        <v xml:space="preserve">  &lt;tr&gt;&lt;td&gt;30106-1000&lt;/td&gt;&lt;td&gt;Subbase grading B, 300mm depth&lt;/td&gt;&lt;td&gt;m2&lt;/td&gt;&lt;td&gt;SUBBASE GRADING B, 12-INCH DEPTH&lt;/td&gt;&lt;td&gt;SQYD&lt;/td&gt;&lt;td&gt;0&lt;/td&gt;&lt;td&gt;3&lt;/td&gt;&lt;td&gt;NM&lt;/td&gt;&lt;td&gt; &lt;/td&gt;&lt;td&gt;&lt;/td&gt;&lt;/tr&gt;</v>
      </c>
      <c r="B662" s="166"/>
      <c r="C662" s="166"/>
    </row>
    <row r="663" spans="1:3" x14ac:dyDescent="0.3">
      <c r="A663" s="89" t="str">
        <f>IF(ROW()-ROW(HTML[])+1&gt;ROWS(Prelude[]),IFERROR(INDEX(PayItems[HTML],ROW()-ROW(HTML[])+1-ROWS(Prelude[])),IF(ROW()-ROW(HTML[])=ROWS(Prelude[])+ROWS(PayItems[]),"&lt;/tbody&gt;&lt;/table&gt;","{End}")),INDEX(Prelude[],ROW()-ROW(HTML[])+1))</f>
        <v xml:space="preserve">  &lt;tr&gt;&lt;td&gt;30107-0000&lt;/td&gt;&lt;td&gt;Subbase&lt;/td&gt;&lt;td&gt;m3&lt;/td&gt;&lt;td&gt;SUBBASE&lt;/td&gt;&lt;td&gt;CUYD&lt;/td&gt;&lt;td&gt;0&lt;/td&gt;&lt;td&gt;3&lt;/td&gt;&lt;td&gt;NM&lt;/td&gt;&lt;td&gt; &lt;/td&gt;&lt;td&gt;&lt;/td&gt;&lt;/tr&gt;</v>
      </c>
      <c r="B663" s="166"/>
      <c r="C663" s="166"/>
    </row>
    <row r="664" spans="1:3" x14ac:dyDescent="0.3">
      <c r="A664" s="89" t="str">
        <f>IF(ROW()-ROW(HTML[])+1&gt;ROWS(Prelude[]),IFERROR(INDEX(PayItems[HTML],ROW()-ROW(HTML[])+1-ROWS(Prelude[])),IF(ROW()-ROW(HTML[])=ROWS(Prelude[])+ROWS(PayItems[]),"&lt;/tbody&gt;&lt;/table&gt;","{End}")),INDEX(Prelude[],ROW()-ROW(HTML[])+1))</f>
        <v xml:space="preserve">  &lt;tr&gt;&lt;td&gt;30107-1000&lt;/td&gt;&lt;td&gt;Subbase grading A&lt;/td&gt;&lt;td&gt;m3&lt;/td&gt;&lt;td&gt;SUBBASE GRADING A&lt;/td&gt;&lt;td&gt;CUYD&lt;/td&gt;&lt;td&gt;0&lt;/td&gt;&lt;td&gt;3&lt;/td&gt;&lt;td&gt;NM&lt;/td&gt;&lt;td&gt; &lt;/td&gt;&lt;td&gt;&lt;/td&gt;&lt;/tr&gt;</v>
      </c>
      <c r="B664" s="166"/>
      <c r="C664" s="166"/>
    </row>
    <row r="665" spans="1:3" x14ac:dyDescent="0.3">
      <c r="A665" s="89" t="str">
        <f>IF(ROW()-ROW(HTML[])+1&gt;ROWS(Prelude[]),IFERROR(INDEX(PayItems[HTML],ROW()-ROW(HTML[])+1-ROWS(Prelude[])),IF(ROW()-ROW(HTML[])=ROWS(Prelude[])+ROWS(PayItems[]),"&lt;/tbody&gt;&lt;/table&gt;","{End}")),INDEX(Prelude[],ROW()-ROW(HTML[])+1))</f>
        <v xml:space="preserve">  &lt;tr&gt;&lt;td&gt;30107-2000&lt;/td&gt;&lt;td&gt;Subbase grading B&lt;/td&gt;&lt;td&gt;m3&lt;/td&gt;&lt;td&gt;SUBBASE GRADING B&lt;/td&gt;&lt;td&gt;CUYD&lt;/td&gt;&lt;td&gt;0&lt;/td&gt;&lt;td&gt;3&lt;/td&gt;&lt;td&gt;NM&lt;/td&gt;&lt;td&gt; &lt;/td&gt;&lt;td&gt;&lt;/td&gt;&lt;/tr&gt;</v>
      </c>
      <c r="B665" s="166"/>
      <c r="C665" s="166"/>
    </row>
    <row r="666" spans="1:3" x14ac:dyDescent="0.3">
      <c r="A666" s="89" t="str">
        <f>IF(ROW()-ROW(HTML[])+1&gt;ROWS(Prelude[]),IFERROR(INDEX(PayItems[HTML],ROW()-ROW(HTML[])+1-ROWS(Prelude[])),IF(ROW()-ROW(HTML[])=ROWS(Prelude[])+ROWS(PayItems[]),"&lt;/tbody&gt;&lt;/table&gt;","{End}")),INDEX(Prelude[],ROW()-ROW(HTML[])+1))</f>
        <v xml:space="preserve">  &lt;tr&gt;&lt;td&gt;30110-0000&lt;/td&gt;&lt;td&gt;Aggregate surface course&lt;/td&gt;&lt;td&gt;t&lt;/td&gt;&lt;td&gt;AGGREGATE SURFACE COURSE&lt;/td&gt;&lt;td&gt;TON&lt;/td&gt;&lt;td&gt;0&lt;/td&gt;&lt;td&gt;3&lt;/td&gt;&lt;td&gt;NM&lt;/td&gt;&lt;td&gt; &lt;/td&gt;&lt;td&gt;&lt;/td&gt;&lt;/tr&gt;</v>
      </c>
      <c r="B666" s="166"/>
      <c r="C666" s="166"/>
    </row>
    <row r="667" spans="1:3" x14ac:dyDescent="0.3">
      <c r="A667" s="89" t="str">
        <f>IF(ROW()-ROW(HTML[])+1&gt;ROWS(Prelude[]),IFERROR(INDEX(PayItems[HTML],ROW()-ROW(HTML[])+1-ROWS(Prelude[])),IF(ROW()-ROW(HTML[])=ROWS(Prelude[])+ROWS(PayItems[]),"&lt;/tbody&gt;&lt;/table&gt;","{End}")),INDEX(Prelude[],ROW()-ROW(HTML[])+1))</f>
        <v xml:space="preserve">  &lt;tr&gt;&lt;td&gt;30111-1000&lt;/td&gt;&lt;td&gt;Aggregate surface course, 100mm depth&lt;/td&gt;&lt;td&gt;m2&lt;/td&gt;&lt;td&gt;AGGREGATE SURFACE COURSE, 4-INCH DEPTH&lt;/td&gt;&lt;td&gt;SQYD&lt;/td&gt;&lt;td&gt;0&lt;/td&gt;&lt;td&gt;3&lt;/td&gt;&lt;td&gt;NM&lt;/td&gt;&lt;td&gt; &lt;/td&gt;&lt;td&gt;&lt;/td&gt;&lt;/tr&gt;</v>
      </c>
      <c r="B667" s="166"/>
      <c r="C667" s="166"/>
    </row>
    <row r="668" spans="1:3" x14ac:dyDescent="0.3">
      <c r="A668" s="89" t="str">
        <f>IF(ROW()-ROW(HTML[])+1&gt;ROWS(Prelude[]),IFERROR(INDEX(PayItems[HTML],ROW()-ROW(HTML[])+1-ROWS(Prelude[])),IF(ROW()-ROW(HTML[])=ROWS(Prelude[])+ROWS(PayItems[]),"&lt;/tbody&gt;&lt;/table&gt;","{End}")),INDEX(Prelude[],ROW()-ROW(HTML[])+1))</f>
        <v xml:space="preserve">  &lt;tr&gt;&lt;td&gt;30111-2000&lt;/td&gt;&lt;td&gt;Aggregate surface course, 150mm depth&lt;/td&gt;&lt;td&gt;m2&lt;/td&gt;&lt;td&gt;AGGREGATE SURFACE COURSE, 6-INCH DEPTH&lt;/td&gt;&lt;td&gt;SQYD&lt;/td&gt;&lt;td&gt;0&lt;/td&gt;&lt;td&gt;3&lt;/td&gt;&lt;td&gt;NM&lt;/td&gt;&lt;td&gt; &lt;/td&gt;&lt;td&gt;&lt;/td&gt;&lt;/tr&gt;</v>
      </c>
      <c r="B668" s="166"/>
      <c r="C668" s="166"/>
    </row>
    <row r="669" spans="1:3" x14ac:dyDescent="0.3">
      <c r="A669" s="89" t="str">
        <f>IF(ROW()-ROW(HTML[])+1&gt;ROWS(Prelude[]),IFERROR(INDEX(PayItems[HTML],ROW()-ROW(HTML[])+1-ROWS(Prelude[])),IF(ROW()-ROW(HTML[])=ROWS(Prelude[])+ROWS(PayItems[]),"&lt;/tbody&gt;&lt;/table&gt;","{End}")),INDEX(Prelude[],ROW()-ROW(HTML[])+1))</f>
        <v xml:space="preserve">  &lt;tr&gt;&lt;td&gt;30111-3000&lt;/td&gt;&lt;td&gt;Aggregate surface course, 200mm depth&lt;/td&gt;&lt;td&gt;m2&lt;/td&gt;&lt;td&gt;AGGREGATE SURFACE COURSE, 8-INCH DEPTH&lt;/td&gt;&lt;td&gt;SQYD&lt;/td&gt;&lt;td&gt;0&lt;/td&gt;&lt;td&gt;3&lt;/td&gt;&lt;td&gt;NM&lt;/td&gt;&lt;td&gt; &lt;/td&gt;&lt;td&gt;&lt;/td&gt;&lt;/tr&gt;</v>
      </c>
      <c r="B669" s="166"/>
      <c r="C669" s="166"/>
    </row>
    <row r="670" spans="1:3" x14ac:dyDescent="0.3">
      <c r="A670" s="89" t="str">
        <f>IF(ROW()-ROW(HTML[])+1&gt;ROWS(Prelude[]),IFERROR(INDEX(PayItems[HTML],ROW()-ROW(HTML[])+1-ROWS(Prelude[])),IF(ROW()-ROW(HTML[])=ROWS(Prelude[])+ROWS(PayItems[]),"&lt;/tbody&gt;&lt;/table&gt;","{End}")),INDEX(Prelude[],ROW()-ROW(HTML[])+1))</f>
        <v xml:space="preserve">  &lt;tr&gt;&lt;td&gt;30111-4000&lt;/td&gt;&lt;td&gt;Aggregate surface course, 250mm depth&lt;/td&gt;&lt;td&gt;m2&lt;/td&gt;&lt;td&gt;AGGREGATE SURFACE COURSE, 10-INCH DEPTH&lt;/td&gt;&lt;td&gt;SQYD&lt;/td&gt;&lt;td&gt;0&lt;/td&gt;&lt;td&gt;3&lt;/td&gt;&lt;td&gt;NM&lt;/td&gt;&lt;td&gt; &lt;/td&gt;&lt;td&gt;&lt;/td&gt;&lt;/tr&gt;</v>
      </c>
      <c r="B670" s="166"/>
      <c r="C670" s="166"/>
    </row>
    <row r="671" spans="1:3" x14ac:dyDescent="0.3">
      <c r="A671" s="89" t="str">
        <f>IF(ROW()-ROW(HTML[])+1&gt;ROWS(Prelude[]),IFERROR(INDEX(PayItems[HTML],ROW()-ROW(HTML[])+1-ROWS(Prelude[])),IF(ROW()-ROW(HTML[])=ROWS(Prelude[])+ROWS(PayItems[]),"&lt;/tbody&gt;&lt;/table&gt;","{End}")),INDEX(Prelude[],ROW()-ROW(HTML[])+1))</f>
        <v xml:space="preserve">  &lt;tr&gt;&lt;td&gt;30111-5000&lt;/td&gt;&lt;td&gt;Aggregate surface course, 300mm depth&lt;/td&gt;&lt;td&gt;m2&lt;/td&gt;&lt;td&gt;AGGREGATE SURFACE COURSE, 12-INCH DEPTH&lt;/td&gt;&lt;td&gt;SQYD&lt;/td&gt;&lt;td&gt;0&lt;/td&gt;&lt;td&gt;3&lt;/td&gt;&lt;td&gt;NM&lt;/td&gt;&lt;td&gt; &lt;/td&gt;&lt;td&gt;&lt;/td&gt;&lt;/tr&gt;</v>
      </c>
      <c r="B671" s="166"/>
      <c r="C671" s="166"/>
    </row>
    <row r="672" spans="1:3" x14ac:dyDescent="0.3">
      <c r="A672" s="89" t="str">
        <f>IF(ROW()-ROW(HTML[])+1&gt;ROWS(Prelude[]),IFERROR(INDEX(PayItems[HTML],ROW()-ROW(HTML[])+1-ROWS(Prelude[])),IF(ROW()-ROW(HTML[])=ROWS(Prelude[])+ROWS(PayItems[]),"&lt;/tbody&gt;&lt;/table&gt;","{End}")),INDEX(Prelude[],ROW()-ROW(HTML[])+1))</f>
        <v xml:space="preserve">  &lt;tr&gt;&lt;td&gt;30112-0000&lt;/td&gt;&lt;td&gt;Aggregate surface course&lt;/td&gt;&lt;td&gt;m3&lt;/td&gt;&lt;td&gt;AGGREGATE SURFACE COURSE&lt;/td&gt;&lt;td&gt;CUYD&lt;/td&gt;&lt;td&gt;0&lt;/td&gt;&lt;td&gt;3&lt;/td&gt;&lt;td&gt;NM&lt;/td&gt;&lt;td&gt; &lt;/td&gt;&lt;td&gt;&lt;/td&gt;&lt;/tr&gt;</v>
      </c>
      <c r="B672" s="166"/>
      <c r="C672" s="166"/>
    </row>
    <row r="673" spans="1:3" x14ac:dyDescent="0.3">
      <c r="A673" s="89" t="str">
        <f>IF(ROW()-ROW(HTML[])+1&gt;ROWS(Prelude[]),IFERROR(INDEX(PayItems[HTML],ROW()-ROW(HTML[])+1-ROWS(Prelude[])),IF(ROW()-ROW(HTML[])=ROWS(Prelude[])+ROWS(PayItems[]),"&lt;/tbody&gt;&lt;/table&gt;","{End}")),INDEX(Prelude[],ROW()-ROW(HTML[])+1))</f>
        <v xml:space="preserve">  &lt;tr&gt;&lt;td&gt;30201-1000&lt;/td&gt;&lt;td&gt;Roadway aggregate, method 1&lt;/td&gt;&lt;td&gt;m3&lt;/td&gt;&lt;td&gt;ROADWAY AGGREGATE, METHOD 1&lt;/td&gt;&lt;td&gt;CUYD&lt;/td&gt;&lt;td&gt;0&lt;/td&gt;&lt;td&gt;3&lt;/td&gt;&lt;td&gt;N&lt;/td&gt;&lt;td&gt; &lt;/td&gt;&lt;td&gt;&lt;/td&gt;&lt;/tr&gt;</v>
      </c>
      <c r="B673" s="166"/>
      <c r="C673" s="166"/>
    </row>
    <row r="674" spans="1:3" x14ac:dyDescent="0.3">
      <c r="A674" s="89" t="str">
        <f>IF(ROW()-ROW(HTML[])+1&gt;ROWS(Prelude[]),IFERROR(INDEX(PayItems[HTML],ROW()-ROW(HTML[])+1-ROWS(Prelude[])),IF(ROW()-ROW(HTML[])=ROWS(Prelude[])+ROWS(PayItems[]),"&lt;/tbody&gt;&lt;/table&gt;","{End}")),INDEX(Prelude[],ROW()-ROW(HTML[])+1))</f>
        <v xml:space="preserve">  &lt;tr&gt;&lt;td&gt;30201-2000&lt;/td&gt;&lt;td&gt;Roadway aggregate, method 2&lt;/td&gt;&lt;td&gt;m3&lt;/td&gt;&lt;td&gt;ROADWAY AGGREGATE, METHOD 2&lt;/td&gt;&lt;td&gt;CUYD&lt;/td&gt;&lt;td&gt;0&lt;/td&gt;&lt;td&gt;3&lt;/td&gt;&lt;td&gt;N&lt;/td&gt;&lt;td&gt; &lt;/td&gt;&lt;td&gt;&lt;/td&gt;&lt;/tr&gt;</v>
      </c>
      <c r="B674" s="166"/>
      <c r="C674" s="166"/>
    </row>
    <row r="675" spans="1:3" x14ac:dyDescent="0.3">
      <c r="A675" s="89" t="str">
        <f>IF(ROW()-ROW(HTML[])+1&gt;ROWS(Prelude[]),IFERROR(INDEX(PayItems[HTML],ROW()-ROW(HTML[])+1-ROWS(Prelude[])),IF(ROW()-ROW(HTML[])=ROWS(Prelude[])+ROWS(PayItems[]),"&lt;/tbody&gt;&lt;/table&gt;","{End}")),INDEX(Prelude[],ROW()-ROW(HTML[])+1))</f>
        <v xml:space="preserve">  &lt;tr&gt;&lt;td&gt;30202-1000&lt;/td&gt;&lt;td&gt;Roadway aggregate, method 1&lt;/td&gt;&lt;td&gt;t&lt;/td&gt;&lt;td&gt;ROADWAY AGGREGATE, METHOD 1&lt;/td&gt;&lt;td&gt;TON&lt;/td&gt;&lt;td&gt;0&lt;/td&gt;&lt;td&gt;3&lt;/td&gt;&lt;td&gt;N&lt;/td&gt;&lt;td&gt; &lt;/td&gt;&lt;td&gt;&lt;/td&gt;&lt;/tr&gt;</v>
      </c>
      <c r="B675" s="166"/>
      <c r="C675" s="166"/>
    </row>
    <row r="676" spans="1:3" x14ac:dyDescent="0.3">
      <c r="A676" s="89" t="str">
        <f>IF(ROW()-ROW(HTML[])+1&gt;ROWS(Prelude[]),IFERROR(INDEX(PayItems[HTML],ROW()-ROW(HTML[])+1-ROWS(Prelude[])),IF(ROW()-ROW(HTML[])=ROWS(Prelude[])+ROWS(PayItems[]),"&lt;/tbody&gt;&lt;/table&gt;","{End}")),INDEX(Prelude[],ROW()-ROW(HTML[])+1))</f>
        <v xml:space="preserve">  &lt;tr&gt;&lt;td&gt;30202-2000&lt;/td&gt;&lt;td&gt;Roadway aggregate, method 2&lt;/td&gt;&lt;td&gt;t&lt;/td&gt;&lt;td&gt;ROADWAY AGGREGATE, METHOD 2&lt;/td&gt;&lt;td&gt;TON&lt;/td&gt;&lt;td&gt;0&lt;/td&gt;&lt;td&gt;3&lt;/td&gt;&lt;td&gt;N&lt;/td&gt;&lt;td&gt; &lt;/td&gt;&lt;td&gt;&lt;/td&gt;&lt;/tr&gt;</v>
      </c>
      <c r="B676" s="166"/>
      <c r="C676" s="166"/>
    </row>
    <row r="677" spans="1:3" x14ac:dyDescent="0.3">
      <c r="A677" s="89" t="str">
        <f>IF(ROW()-ROW(HTML[])+1&gt;ROWS(Prelude[]),IFERROR(INDEX(PayItems[HTML],ROW()-ROW(HTML[])+1-ROWS(Prelude[])),IF(ROW()-ROW(HTML[])=ROWS(Prelude[])+ROWS(PayItems[]),"&lt;/tbody&gt;&lt;/table&gt;","{End}")),INDEX(Prelude[],ROW()-ROW(HTML[])+1))</f>
        <v xml:space="preserve">  &lt;tr&gt;&lt;td&gt;30202-2100&lt;/td&gt;&lt;td&gt;Roadway aggregate, method 2, surface course&lt;/td&gt;&lt;td&gt;t&lt;/td&gt;&lt;td&gt;ROADWAY AGGREGATE, METHOD 2, SURFACE COURSE&lt;/td&gt;&lt;td&gt;TON&lt;/td&gt;&lt;td&gt;0&lt;/td&gt;&lt;td&gt;3&lt;/td&gt;&lt;td&gt;N&lt;/td&gt;&lt;td&gt;8/15/2017&lt;/td&gt;&lt;td&gt;&lt;/td&gt;&lt;/tr&gt;</v>
      </c>
      <c r="B677" s="166"/>
      <c r="C677" s="166"/>
    </row>
    <row r="678" spans="1:3" x14ac:dyDescent="0.3">
      <c r="A678" s="89" t="str">
        <f>IF(ROW()-ROW(HTML[])+1&gt;ROWS(Prelude[]),IFERROR(INDEX(PayItems[HTML],ROW()-ROW(HTML[])+1-ROWS(Prelude[])),IF(ROW()-ROW(HTML[])=ROWS(Prelude[])+ROWS(PayItems[]),"&lt;/tbody&gt;&lt;/table&gt;","{End}")),INDEX(Prelude[],ROW()-ROW(HTML[])+1))</f>
        <v xml:space="preserve">  &lt;tr&gt;&lt;td&gt;30203-1000&lt;/td&gt;&lt;td&gt;Roadway aggregate, method 1&lt;/td&gt;&lt;td&gt;m2&lt;/td&gt;&lt;td&gt;ROADWAY AGGREGATE, METHOD 1&lt;/td&gt;&lt;td&gt;SQYD&lt;/td&gt;&lt;td&gt;0&lt;/td&gt;&lt;td&gt;3&lt;/td&gt;&lt;td&gt;N&lt;/td&gt;&lt;td&gt; &lt;/td&gt;&lt;td&gt;&lt;/td&gt;&lt;/tr&gt;</v>
      </c>
      <c r="B678" s="166"/>
      <c r="C678" s="166"/>
    </row>
    <row r="679" spans="1:3" x14ac:dyDescent="0.3">
      <c r="A679" s="89" t="str">
        <f>IF(ROW()-ROW(HTML[])+1&gt;ROWS(Prelude[]),IFERROR(INDEX(PayItems[HTML],ROW()-ROW(HTML[])+1-ROWS(Prelude[])),IF(ROW()-ROW(HTML[])=ROWS(Prelude[])+ROWS(PayItems[]),"&lt;/tbody&gt;&lt;/table&gt;","{End}")),INDEX(Prelude[],ROW()-ROW(HTML[])+1))</f>
        <v xml:space="preserve">  &lt;tr&gt;&lt;td&gt;30203-2000&lt;/td&gt;&lt;td&gt;Roadway aggregate, method 2&lt;/td&gt;&lt;td&gt;m2&lt;/td&gt;&lt;td&gt;ROADWAY AGGREGATE, METHOD 2&lt;/td&gt;&lt;td&gt;SQYD&lt;/td&gt;&lt;td&gt;0&lt;/td&gt;&lt;td&gt;3&lt;/td&gt;&lt;td&gt;N&lt;/td&gt;&lt;td&gt; &lt;/td&gt;&lt;td&gt;&lt;/td&gt;&lt;/tr&gt;</v>
      </c>
      <c r="B679" s="166"/>
      <c r="C679" s="166"/>
    </row>
    <row r="680" spans="1:3" x14ac:dyDescent="0.3">
      <c r="A680" s="89" t="str">
        <f>IF(ROW()-ROW(HTML[])+1&gt;ROWS(Prelude[]),IFERROR(INDEX(PayItems[HTML],ROW()-ROW(HTML[])+1-ROWS(Prelude[])),IF(ROW()-ROW(HTML[])=ROWS(Prelude[])+ROWS(PayItems[]),"&lt;/tbody&gt;&lt;/table&gt;","{End}")),INDEX(Prelude[],ROW()-ROW(HTML[])+1))</f>
        <v xml:space="preserve">  &lt;tr&gt;&lt;td&gt;30203-2100&lt;/td&gt;&lt;td&gt;Roadway aggregate, method 2, surface course&lt;/td&gt;&lt;td&gt;m2&lt;/td&gt;&lt;td&gt;ROADWAY AGGREGATE, METHOD 2, SURFACE COURSE&lt;/td&gt;&lt;td&gt;SQYD&lt;/td&gt;&lt;td&gt;0&lt;/td&gt;&lt;td&gt;3&lt;/td&gt;&lt;td&gt;N&lt;/td&gt;&lt;td&gt;7/16/2018&lt;/td&gt;&lt;td&gt;&lt;/td&gt;&lt;/tr&gt;</v>
      </c>
      <c r="B680" s="166"/>
      <c r="C680" s="166"/>
    </row>
    <row r="681" spans="1:3" x14ac:dyDescent="0.3">
      <c r="A681" s="89" t="str">
        <f>IF(ROW()-ROW(HTML[])+1&gt;ROWS(Prelude[]),IFERROR(INDEX(PayItems[HTML],ROW()-ROW(HTML[])+1-ROWS(Prelude[])),IF(ROW()-ROW(HTML[])=ROWS(Prelude[])+ROWS(PayItems[]),"&lt;/tbody&gt;&lt;/table&gt;","{End}")),INDEX(Prelude[],ROW()-ROW(HTML[])+1))</f>
        <v xml:space="preserve">  &lt;tr&gt;&lt;td&gt;30203-2120&lt;/td&gt;&lt;td&gt;Roadway aggregate, method 2, surface course, 100mm depth&lt;/td&gt;&lt;td&gt;m2&lt;/td&gt;&lt;td&gt;ROADWAY AGGREGATE, METHOD 2, SURFACE COURSE, 4-INCH DEPTH&lt;/td&gt;&lt;td&gt;SQYD&lt;/td&gt;&lt;td&gt;0&lt;/td&gt;&lt;td&gt;3&lt;/td&gt;&lt;td&gt;N&lt;/td&gt;&lt;td&gt;7/16/2018&lt;/td&gt;&lt;td&gt;&lt;/td&gt;&lt;/tr&gt;</v>
      </c>
      <c r="B681" s="166"/>
      <c r="C681" s="166"/>
    </row>
    <row r="682" spans="1:3" x14ac:dyDescent="0.3">
      <c r="A682" s="89" t="str">
        <f>IF(ROW()-ROW(HTML[])+1&gt;ROWS(Prelude[]),IFERROR(INDEX(PayItems[HTML],ROW()-ROW(HTML[])+1-ROWS(Prelude[])),IF(ROW()-ROW(HTML[])=ROWS(Prelude[])+ROWS(PayItems[]),"&lt;/tbody&gt;&lt;/table&gt;","{End}")),INDEX(Prelude[],ROW()-ROW(HTML[])+1))</f>
        <v xml:space="preserve">  &lt;tr&gt;&lt;td&gt;30203-2140&lt;/td&gt;&lt;td&gt;Roadway aggregate, method 2, surface course, 150mm depth&lt;/td&gt;&lt;td&gt;m2&lt;/td&gt;&lt;td&gt;ROADWAY AGGREGATE, METHOD 2, SURFACE COURSE, 6-INCH DEPTH&lt;/td&gt;&lt;td&gt;SQYD&lt;/td&gt;&lt;td&gt;0&lt;/td&gt;&lt;td&gt;3&lt;/td&gt;&lt;td&gt;N&lt;/td&gt;&lt;td&gt;7/16/2018&lt;/td&gt;&lt;td&gt;&lt;/td&gt;&lt;/tr&gt;</v>
      </c>
      <c r="B682" s="166"/>
      <c r="C682" s="166"/>
    </row>
    <row r="683" spans="1:3" x14ac:dyDescent="0.3">
      <c r="A683" s="89" t="str">
        <f>IF(ROW()-ROW(HTML[])+1&gt;ROWS(Prelude[]),IFERROR(INDEX(PayItems[HTML],ROW()-ROW(HTML[])+1-ROWS(Prelude[])),IF(ROW()-ROW(HTML[])=ROWS(Prelude[])+ROWS(PayItems[]),"&lt;/tbody&gt;&lt;/table&gt;","{End}")),INDEX(Prelude[],ROW()-ROW(HTML[])+1))</f>
        <v xml:space="preserve">  &lt;tr&gt;&lt;td&gt;30204-0000&lt;/td&gt;&lt;td&gt;Roadway aggregate, crushed shells&lt;/td&gt;&lt;td&gt;m3&lt;/td&gt;&lt;td&gt;ROADWAY AGGREGATE, CRUSHED SHELLS&lt;/td&gt;&lt;td&gt;CUYD&lt;/td&gt;&lt;td&gt;0&lt;/td&gt;&lt;td&gt;3&lt;/td&gt;&lt;td&gt;N&lt;/td&gt;&lt;td&gt;6/10/2014&lt;/td&gt;&lt;td&gt;&lt;/td&gt;&lt;/tr&gt;</v>
      </c>
      <c r="B683" s="166"/>
      <c r="C683" s="166"/>
    </row>
    <row r="684" spans="1:3" x14ac:dyDescent="0.3">
      <c r="A684" s="89" t="str">
        <f>IF(ROW()-ROW(HTML[])+1&gt;ROWS(Prelude[]),IFERROR(INDEX(PayItems[HTML],ROW()-ROW(HTML[])+1-ROWS(Prelude[])),IF(ROW()-ROW(HTML[])=ROWS(Prelude[])+ROWS(PayItems[]),"&lt;/tbody&gt;&lt;/table&gt;","{End}")),INDEX(Prelude[],ROW()-ROW(HTML[])+1))</f>
        <v xml:space="preserve">  &lt;tr&gt;&lt;td&gt;30205-0500&lt;/td&gt;&lt;td&gt;Roadway aggregate, shoulder finishing&lt;/td&gt;&lt;td&gt;km&lt;/td&gt;&lt;td&gt;ROADWAY AGGREGATE, SHOULDER FINISHING&lt;/td&gt;&lt;td&gt;MILE&lt;/td&gt;&lt;td&gt;3&lt;/td&gt;&lt;td&gt;3&lt;/td&gt;&lt;td&gt;N&lt;/td&gt;&lt;td&gt;3/6/2017&lt;/td&gt;&lt;td&gt;This item includes BOTH aggregate material &amp; shoulder finishing work&lt;/td&gt;&lt;/tr&gt;</v>
      </c>
      <c r="B684" s="166"/>
      <c r="C684" s="166"/>
    </row>
    <row r="685" spans="1:3" x14ac:dyDescent="0.3">
      <c r="A685" s="89" t="str">
        <f>IF(ROW()-ROW(HTML[])+1&gt;ROWS(Prelude[]),IFERROR(INDEX(PayItems[HTML],ROW()-ROW(HTML[])+1-ROWS(Prelude[])),IF(ROW()-ROW(HTML[])=ROWS(Prelude[])+ROWS(PayItems[]),"&lt;/tbody&gt;&lt;/table&gt;","{End}")),INDEX(Prelude[],ROW()-ROW(HTML[])+1))</f>
        <v xml:space="preserve">  &lt;tr&gt;&lt;td&gt;30206-0500&lt;/td&gt;&lt;td&gt;Roadway aggregate, shoulder finishing&lt;/td&gt;&lt;td&gt;m&lt;/td&gt;&lt;td&gt;ROADWAY AGGREGATE, SHOULDER FINISHING&lt;/td&gt;&lt;td&gt;LNFT&lt;/td&gt;&lt;td&gt;0&lt;/td&gt;&lt;td&gt;3&lt;/td&gt;&lt;td&gt;N&lt;/td&gt;&lt;td&gt;8/28/2017&lt;/td&gt;&lt;td&gt;This item includes BOTH aggregate material &amp; shoulder finishing work&lt;/td&gt;&lt;/tr&gt;</v>
      </c>
      <c r="B685" s="166"/>
      <c r="C685" s="166"/>
    </row>
    <row r="686" spans="1:3" x14ac:dyDescent="0.3">
      <c r="A686" s="89" t="str">
        <f>IF(ROW()-ROW(HTML[])+1&gt;ROWS(Prelude[]),IFERROR(INDEX(PayItems[HTML],ROW()-ROW(HTML[])+1-ROWS(Prelude[])),IF(ROW()-ROW(HTML[])=ROWS(Prelude[])+ROWS(PayItems[]),"&lt;/tbody&gt;&lt;/table&gt;","{End}")),INDEX(Prelude[],ROW()-ROW(HTML[])+1))</f>
        <v xml:space="preserve">  &lt;tr&gt;&lt;td&gt;30210-0000&lt;/td&gt;&lt;td&gt;Bedding and backfill aggregate&lt;/td&gt;&lt;td&gt;m3&lt;/td&gt;&lt;td&gt;BEDDING AND BACKFILL AGGREGATE&lt;/td&gt;&lt;td&gt;CUYD&lt;/td&gt;&lt;td&gt;0&lt;/td&gt;&lt;td&gt;3&lt;/td&gt;&lt;td&gt;N&lt;/td&gt;&lt;td&gt; &lt;/td&gt;&lt;td&gt;&lt;/td&gt;&lt;/tr&gt;</v>
      </c>
      <c r="B686" s="166"/>
      <c r="C686" s="166"/>
    </row>
    <row r="687" spans="1:3" x14ac:dyDescent="0.3">
      <c r="A687" s="89" t="str">
        <f>IF(ROW()-ROW(HTML[])+1&gt;ROWS(Prelude[]),IFERROR(INDEX(PayItems[HTML],ROW()-ROW(HTML[])+1-ROWS(Prelude[])),IF(ROW()-ROW(HTML[])=ROWS(Prelude[])+ROWS(PayItems[]),"&lt;/tbody&gt;&lt;/table&gt;","{End}")),INDEX(Prelude[],ROW()-ROW(HTML[])+1))</f>
        <v xml:space="preserve">  &lt;tr&gt;&lt;td&gt;30211-0000&lt;/td&gt;&lt;td&gt;Mechanically compacted aggregate column&lt;/td&gt;&lt;td&gt;m&lt;/td&gt;&lt;td&gt;MECHANICALLY COMPACTED AGGREGATE COLUMN&lt;/td&gt;&lt;td&gt;LNFT&lt;/td&gt;&lt;td&gt;0&lt;/td&gt;&lt;td&gt;3&lt;/td&gt;&lt;td&gt;N&lt;/td&gt;&lt;td&gt; &lt;/td&gt;&lt;td&gt;&lt;/td&gt;&lt;/tr&gt;</v>
      </c>
      <c r="B687" s="166"/>
      <c r="C687" s="166"/>
    </row>
    <row r="688" spans="1:3" x14ac:dyDescent="0.3">
      <c r="A688" s="89" t="str">
        <f>IF(ROW()-ROW(HTML[])+1&gt;ROWS(Prelude[]),IFERROR(INDEX(PayItems[HTML],ROW()-ROW(HTML[])+1-ROWS(Prelude[])),IF(ROW()-ROW(HTML[])=ROWS(Prelude[])+ROWS(PayItems[]),"&lt;/tbody&gt;&lt;/table&gt;","{End}")),INDEX(Prelude[],ROW()-ROW(HTML[])+1))</f>
        <v xml:space="preserve">  &lt;tr&gt;&lt;td&gt;30301-1000&lt;/td&gt;&lt;td&gt;Ditch reconditioning&lt;/td&gt;&lt;td&gt;km&lt;/td&gt;&lt;td&gt;DITCH RECONDITIONING&lt;/td&gt;&lt;td&gt;MILE&lt;/td&gt;&lt;td&gt;3&lt;/td&gt;&lt;td&gt;3&lt;/td&gt;&lt;td&gt;N&lt;/td&gt;&lt;td&gt; &lt;/td&gt;&lt;td&gt;&lt;/td&gt;&lt;/tr&gt;</v>
      </c>
      <c r="B688" s="166"/>
      <c r="C688" s="166"/>
    </row>
    <row r="689" spans="1:3" x14ac:dyDescent="0.3">
      <c r="A689" s="89" t="str">
        <f>IF(ROW()-ROW(HTML[])+1&gt;ROWS(Prelude[]),IFERROR(INDEX(PayItems[HTML],ROW()-ROW(HTML[])+1-ROWS(Prelude[])),IF(ROW()-ROW(HTML[])=ROWS(Prelude[])+ROWS(PayItems[]),"&lt;/tbody&gt;&lt;/table&gt;","{End}")),INDEX(Prelude[],ROW()-ROW(HTML[])+1))</f>
        <v xml:space="preserve">  &lt;tr&gt;&lt;td&gt;30301-2000&lt;/td&gt;&lt;td&gt;Shoulder reconditioning&lt;/td&gt;&lt;td&gt;km&lt;/td&gt;&lt;td&gt;SHOULDER RECONDITIONING&lt;/td&gt;&lt;td&gt;MILE&lt;/td&gt;&lt;td&gt;3&lt;/td&gt;&lt;td&gt;3&lt;/td&gt;&lt;td&gt;N&lt;/td&gt;&lt;td&gt; &lt;/td&gt;&lt;td&gt;&lt;/td&gt;&lt;/tr&gt;</v>
      </c>
      <c r="B689" s="166"/>
      <c r="C689" s="166"/>
    </row>
    <row r="690" spans="1:3" x14ac:dyDescent="0.3">
      <c r="A690" s="89" t="str">
        <f>IF(ROW()-ROW(HTML[])+1&gt;ROWS(Prelude[]),IFERROR(INDEX(PayItems[HTML],ROW()-ROW(HTML[])+1-ROWS(Prelude[])),IF(ROW()-ROW(HTML[])=ROWS(Prelude[])+ROWS(PayItems[]),"&lt;/tbody&gt;&lt;/table&gt;","{End}")),INDEX(Prelude[],ROW()-ROW(HTML[])+1))</f>
        <v xml:space="preserve">  &lt;tr&gt;&lt;td&gt;30301-3000&lt;/td&gt;&lt;td&gt;Shoulder and ditch reconditioning&lt;/td&gt;&lt;td&gt;km&lt;/td&gt;&lt;td&gt;SHOULDER AND DITCH RECONDITIONING&lt;/td&gt;&lt;td&gt;MILE&lt;/td&gt;&lt;td&gt;3&lt;/td&gt;&lt;td&gt;3&lt;/td&gt;&lt;td&gt;N&lt;/td&gt;&lt;td&gt; &lt;/td&gt;&lt;td&gt;&lt;/td&gt;&lt;/tr&gt;</v>
      </c>
      <c r="B690" s="166"/>
      <c r="C690" s="166"/>
    </row>
    <row r="691" spans="1:3" x14ac:dyDescent="0.3">
      <c r="A691" s="89" t="str">
        <f>IF(ROW()-ROW(HTML[])+1&gt;ROWS(Prelude[]),IFERROR(INDEX(PayItems[HTML],ROW()-ROW(HTML[])+1-ROWS(Prelude[])),IF(ROW()-ROW(HTML[])=ROWS(Prelude[])+ROWS(PayItems[]),"&lt;/tbody&gt;&lt;/table&gt;","{End}")),INDEX(Prelude[],ROW()-ROW(HTML[])+1))</f>
        <v xml:space="preserve">  &lt;tr&gt;&lt;td&gt;30301-4000&lt;/td&gt;&lt;td&gt;Roadbed reconditioning&lt;/td&gt;&lt;td&gt;km&lt;/td&gt;&lt;td&gt;ROADBED RECONDITIONING&lt;/td&gt;&lt;td&gt;MILE&lt;/td&gt;&lt;td&gt;3&lt;/td&gt;&lt;td&gt;3&lt;/td&gt;&lt;td&gt;N&lt;/td&gt;&lt;td&gt; &lt;/td&gt;&lt;td&gt;&lt;/td&gt;&lt;/tr&gt;</v>
      </c>
      <c r="B691" s="166"/>
      <c r="C691" s="166"/>
    </row>
    <row r="692" spans="1:3" x14ac:dyDescent="0.3">
      <c r="A692" s="89" t="str">
        <f>IF(ROW()-ROW(HTML[])+1&gt;ROWS(Prelude[]),IFERROR(INDEX(PayItems[HTML],ROW()-ROW(HTML[])+1-ROWS(Prelude[])),IF(ROW()-ROW(HTML[])=ROWS(Prelude[])+ROWS(PayItems[]),"&lt;/tbody&gt;&lt;/table&gt;","{End}")),INDEX(Prelude[],ROW()-ROW(HTML[])+1))</f>
        <v xml:space="preserve">  &lt;tr&gt;&lt;td&gt;30301-5000&lt;/td&gt;&lt;td&gt;Aggregate surface reconditioning&lt;/td&gt;&lt;td&gt;km&lt;/td&gt;&lt;td&gt;AGGREGATE SURFACE RECONDITIONING&lt;/td&gt;&lt;td&gt;MILE&lt;/td&gt;&lt;td&gt;3&lt;/td&gt;&lt;td&gt;3&lt;/td&gt;&lt;td&gt;N&lt;/td&gt;&lt;td&gt; &lt;/td&gt;&lt;td&gt;&lt;/td&gt;&lt;/tr&gt;</v>
      </c>
      <c r="B692" s="166"/>
      <c r="C692" s="166"/>
    </row>
    <row r="693" spans="1:3" x14ac:dyDescent="0.3">
      <c r="A693" s="89" t="str">
        <f>IF(ROW()-ROW(HTML[])+1&gt;ROWS(Prelude[]),IFERROR(INDEX(PayItems[HTML],ROW()-ROW(HTML[])+1-ROWS(Prelude[])),IF(ROW()-ROW(HTML[])=ROWS(Prelude[])+ROWS(PayItems[]),"&lt;/tbody&gt;&lt;/table&gt;","{End}")),INDEX(Prelude[],ROW()-ROW(HTML[])+1))</f>
        <v xml:space="preserve">  &lt;tr&gt;&lt;td&gt;30301-6000&lt;/td&gt;&lt;td&gt;Roadway reconditioning&lt;/td&gt;&lt;td&gt;km&lt;/td&gt;&lt;td&gt;ROADWAY RECONDITIONING&lt;/td&gt;&lt;td&gt;MILE&lt;/td&gt;&lt;td&gt;3&lt;/td&gt;&lt;td&gt;3&lt;/td&gt;&lt;td&gt;N&lt;/td&gt;&lt;td&gt; &lt;/td&gt;&lt;td&gt;&lt;/td&gt;&lt;/tr&gt;</v>
      </c>
      <c r="B693" s="166"/>
      <c r="C693" s="166"/>
    </row>
    <row r="694" spans="1:3" x14ac:dyDescent="0.3">
      <c r="A694" s="89" t="str">
        <f>IF(ROW()-ROW(HTML[])+1&gt;ROWS(Prelude[]),IFERROR(INDEX(PayItems[HTML],ROW()-ROW(HTML[])+1-ROWS(Prelude[])),IF(ROW()-ROW(HTML[])=ROWS(Prelude[])+ROWS(PayItems[]),"&lt;/tbody&gt;&lt;/table&gt;","{End}")),INDEX(Prelude[],ROW()-ROW(HTML[])+1))</f>
        <v xml:space="preserve">  &lt;tr&gt;&lt;td&gt;30302-1000&lt;/td&gt;&lt;td&gt;Ditch reconditioning&lt;/td&gt;&lt;td&gt;m&lt;/td&gt;&lt;td&gt;DITCH RECONDITIONING&lt;/td&gt;&lt;td&gt;LNFT&lt;/td&gt;&lt;td&gt;0&lt;/td&gt;&lt;td&gt;3&lt;/td&gt;&lt;td&gt;N&lt;/td&gt;&lt;td&gt; &lt;/td&gt;&lt;td&gt;&lt;/td&gt;&lt;/tr&gt;</v>
      </c>
      <c r="B694" s="166"/>
      <c r="C694" s="166"/>
    </row>
    <row r="695" spans="1:3" x14ac:dyDescent="0.3">
      <c r="A695" s="89" t="str">
        <f>IF(ROW()-ROW(HTML[])+1&gt;ROWS(Prelude[]),IFERROR(INDEX(PayItems[HTML],ROW()-ROW(HTML[])+1-ROWS(Prelude[])),IF(ROW()-ROW(HTML[])=ROWS(Prelude[])+ROWS(PayItems[]),"&lt;/tbody&gt;&lt;/table&gt;","{End}")),INDEX(Prelude[],ROW()-ROW(HTML[])+1))</f>
        <v xml:space="preserve">  &lt;tr&gt;&lt;td&gt;30302-2000&lt;/td&gt;&lt;td&gt;Shoulder reconditioning&lt;/td&gt;&lt;td&gt;m&lt;/td&gt;&lt;td&gt;SHOULDER RECONDITIONING&lt;/td&gt;&lt;td&gt;LNFT&lt;/td&gt;&lt;td&gt;0&lt;/td&gt;&lt;td&gt;3&lt;/td&gt;&lt;td&gt;N&lt;/td&gt;&lt;td&gt; &lt;/td&gt;&lt;td&gt;&lt;/td&gt;&lt;/tr&gt;</v>
      </c>
      <c r="B695" s="166"/>
      <c r="C695" s="166"/>
    </row>
    <row r="696" spans="1:3" x14ac:dyDescent="0.3">
      <c r="A696" s="89" t="str">
        <f>IF(ROW()-ROW(HTML[])+1&gt;ROWS(Prelude[]),IFERROR(INDEX(PayItems[HTML],ROW()-ROW(HTML[])+1-ROWS(Prelude[])),IF(ROW()-ROW(HTML[])=ROWS(Prelude[])+ROWS(PayItems[]),"&lt;/tbody&gt;&lt;/table&gt;","{End}")),INDEX(Prelude[],ROW()-ROW(HTML[])+1))</f>
        <v xml:space="preserve">  &lt;tr&gt;&lt;td&gt;30302-3000&lt;/td&gt;&lt;td&gt;Shoulder and ditch reconditioning&lt;/td&gt;&lt;td&gt;m&lt;/td&gt;&lt;td&gt;SHOULDER AND DITCH RECONDITIONING&lt;/td&gt;&lt;td&gt;LNFT&lt;/td&gt;&lt;td&gt;0&lt;/td&gt;&lt;td&gt;3&lt;/td&gt;&lt;td&gt;N&lt;/td&gt;&lt;td&gt; &lt;/td&gt;&lt;td&gt;&lt;/td&gt;&lt;/tr&gt;</v>
      </c>
      <c r="B696" s="166"/>
      <c r="C696" s="166"/>
    </row>
    <row r="697" spans="1:3" x14ac:dyDescent="0.3">
      <c r="A697" s="89" t="str">
        <f>IF(ROW()-ROW(HTML[])+1&gt;ROWS(Prelude[]),IFERROR(INDEX(PayItems[HTML],ROW()-ROW(HTML[])+1-ROWS(Prelude[])),IF(ROW()-ROW(HTML[])=ROWS(Prelude[])+ROWS(PayItems[]),"&lt;/tbody&gt;&lt;/table&gt;","{End}")),INDEX(Prelude[],ROW()-ROW(HTML[])+1))</f>
        <v xml:space="preserve">  &lt;tr&gt;&lt;td&gt;30302-4000&lt;/td&gt;&lt;td&gt;Roadbed reconditioning&lt;/td&gt;&lt;td&gt;m&lt;/td&gt;&lt;td&gt;ROADBED RECONDITIONING&lt;/td&gt;&lt;td&gt;LNFT&lt;/td&gt;&lt;td&gt;0&lt;/td&gt;&lt;td&gt;3&lt;/td&gt;&lt;td&gt;N&lt;/td&gt;&lt;td&gt; &lt;/td&gt;&lt;td&gt;&lt;/td&gt;&lt;/tr&gt;</v>
      </c>
      <c r="B697" s="166"/>
      <c r="C697" s="166"/>
    </row>
    <row r="698" spans="1:3" x14ac:dyDescent="0.3">
      <c r="A698" s="89" t="str">
        <f>IF(ROW()-ROW(HTML[])+1&gt;ROWS(Prelude[]),IFERROR(INDEX(PayItems[HTML],ROW()-ROW(HTML[])+1-ROWS(Prelude[])),IF(ROW()-ROW(HTML[])=ROWS(Prelude[])+ROWS(PayItems[]),"&lt;/tbody&gt;&lt;/table&gt;","{End}")),INDEX(Prelude[],ROW()-ROW(HTML[])+1))</f>
        <v xml:space="preserve">  &lt;tr&gt;&lt;td&gt;30302-5000&lt;/td&gt;&lt;td&gt;Aggregate surface reconditioning&lt;/td&gt;&lt;td&gt;m&lt;/td&gt;&lt;td&gt;AGGREGATE SURFACE RECONDITIONING&lt;/td&gt;&lt;td&gt;LNFT&lt;/td&gt;&lt;td&gt;0&lt;/td&gt;&lt;td&gt;3&lt;/td&gt;&lt;td&gt;N&lt;/td&gt;&lt;td&gt; &lt;/td&gt;&lt;td&gt;&lt;/td&gt;&lt;/tr&gt;</v>
      </c>
      <c r="B698" s="166"/>
      <c r="C698" s="166"/>
    </row>
    <row r="699" spans="1:3" x14ac:dyDescent="0.3">
      <c r="A699" s="89" t="str">
        <f>IF(ROW()-ROW(HTML[])+1&gt;ROWS(Prelude[]),IFERROR(INDEX(PayItems[HTML],ROW()-ROW(HTML[])+1-ROWS(Prelude[])),IF(ROW()-ROW(HTML[])=ROWS(Prelude[])+ROWS(PayItems[]),"&lt;/tbody&gt;&lt;/table&gt;","{End}")),INDEX(Prelude[],ROW()-ROW(HTML[])+1))</f>
        <v xml:space="preserve">  &lt;tr&gt;&lt;td&gt;30302-6000&lt;/td&gt;&lt;td&gt;Roadway reconditioning&lt;/td&gt;&lt;td&gt;m&lt;/td&gt;&lt;td&gt;ROADWAY RECONDITIONING&lt;/td&gt;&lt;td&gt;LNFT&lt;/td&gt;&lt;td&gt;0&lt;/td&gt;&lt;td&gt;3&lt;/td&gt;&lt;td&gt;N&lt;/td&gt;&lt;td&gt; &lt;/td&gt;&lt;td&gt;&lt;/td&gt;&lt;/tr&gt;</v>
      </c>
      <c r="B699" s="166"/>
      <c r="C699" s="166"/>
    </row>
    <row r="700" spans="1:3" x14ac:dyDescent="0.3">
      <c r="A700" s="89" t="str">
        <f>IF(ROW()-ROW(HTML[])+1&gt;ROWS(Prelude[]),IFERROR(INDEX(PayItems[HTML],ROW()-ROW(HTML[])+1-ROWS(Prelude[])),IF(ROW()-ROW(HTML[])=ROWS(Prelude[])+ROWS(PayItems[]),"&lt;/tbody&gt;&lt;/table&gt;","{End}")),INDEX(Prelude[],ROW()-ROW(HTML[])+1))</f>
        <v xml:space="preserve">  &lt;tr&gt;&lt;td&gt;30303-1000&lt;/td&gt;&lt;td&gt;Roadbed reconditioning&lt;/td&gt;&lt;td&gt;m2&lt;/td&gt;&lt;td&gt;ROADBED RECONDITIONING&lt;/td&gt;&lt;td&gt;SQYD&lt;/td&gt;&lt;td&gt;0&lt;/td&gt;&lt;td&gt;3&lt;/td&gt;&lt;td&gt;N&lt;/td&gt;&lt;td&gt; &lt;/td&gt;&lt;td&gt;&lt;/td&gt;&lt;/tr&gt;</v>
      </c>
      <c r="B700" s="166"/>
      <c r="C700" s="166"/>
    </row>
    <row r="701" spans="1:3" x14ac:dyDescent="0.3">
      <c r="A701" s="89" t="str">
        <f>IF(ROW()-ROW(HTML[])+1&gt;ROWS(Prelude[]),IFERROR(INDEX(PayItems[HTML],ROW()-ROW(HTML[])+1-ROWS(Prelude[])),IF(ROW()-ROW(HTML[])=ROWS(Prelude[])+ROWS(PayItems[]),"&lt;/tbody&gt;&lt;/table&gt;","{End}")),INDEX(Prelude[],ROW()-ROW(HTML[])+1))</f>
        <v xml:space="preserve">  &lt;tr&gt;&lt;td&gt;30303-2000&lt;/td&gt;&lt;td&gt;Aggregate surface reconditioning&lt;/td&gt;&lt;td&gt;m2&lt;/td&gt;&lt;td&gt;AGGREGATE SURFACE RECONDITIONING&lt;/td&gt;&lt;td&gt;SQYD&lt;/td&gt;&lt;td&gt;0&lt;/td&gt;&lt;td&gt;3&lt;/td&gt;&lt;td&gt;N&lt;/td&gt;&lt;td&gt; &lt;/td&gt;&lt;td&gt;&lt;/td&gt;&lt;/tr&gt;</v>
      </c>
      <c r="B701" s="166"/>
      <c r="C701" s="166"/>
    </row>
    <row r="702" spans="1:3" x14ac:dyDescent="0.3">
      <c r="A702" s="89" t="str">
        <f>IF(ROW()-ROW(HTML[])+1&gt;ROWS(Prelude[]),IFERROR(INDEX(PayItems[HTML],ROW()-ROW(HTML[])+1-ROWS(Prelude[])),IF(ROW()-ROW(HTML[])=ROWS(Prelude[])+ROWS(PayItems[]),"&lt;/tbody&gt;&lt;/table&gt;","{End}")),INDEX(Prelude[],ROW()-ROW(HTML[])+1))</f>
        <v xml:space="preserve">  &lt;tr&gt;&lt;td&gt;30303-3000&lt;/td&gt;&lt;td&gt;Roadway reconditioning&lt;/td&gt;&lt;td&gt;m2&lt;/td&gt;&lt;td&gt;ROADWAY RECONDITIONING&lt;/td&gt;&lt;td&gt;SQYD&lt;/td&gt;&lt;td&gt;0&lt;/td&gt;&lt;td&gt;3&lt;/td&gt;&lt;td&gt;N&lt;/td&gt;&lt;td&gt; &lt;/td&gt;&lt;td&gt;&lt;/td&gt;&lt;/tr&gt;</v>
      </c>
      <c r="B702" s="166"/>
      <c r="C702" s="166"/>
    </row>
    <row r="703" spans="1:3" x14ac:dyDescent="0.3">
      <c r="A703" s="89" t="str">
        <f>IF(ROW()-ROW(HTML[])+1&gt;ROWS(Prelude[]),IFERROR(INDEX(PayItems[HTML],ROW()-ROW(HTML[])+1-ROWS(Prelude[])),IF(ROW()-ROW(HTML[])=ROWS(Prelude[])+ROWS(PayItems[]),"&lt;/tbody&gt;&lt;/table&gt;","{End}")),INDEX(Prelude[],ROW()-ROW(HTML[])+1))</f>
        <v xml:space="preserve">  &lt;tr&gt;&lt;td&gt;30303-4000&lt;/td&gt;&lt;td&gt;Shoulder reconditioning&lt;/td&gt;&lt;td&gt;m2&lt;/td&gt;&lt;td&gt;SHOULDER RECONDITIONING&lt;/td&gt;&lt;td&gt;SQYD&lt;/td&gt;&lt;td&gt;0&lt;/td&gt;&lt;td&gt;3&lt;/td&gt;&lt;td&gt;N&lt;/td&gt;&lt;td&gt;9/9/2019&lt;/td&gt;&lt;td&gt;&lt;/td&gt;&lt;/tr&gt;</v>
      </c>
      <c r="B703" s="166"/>
      <c r="C703" s="166"/>
    </row>
    <row r="704" spans="1:3" x14ac:dyDescent="0.3">
      <c r="A704" s="89" t="str">
        <f>IF(ROW()-ROW(HTML[])+1&gt;ROWS(Prelude[]),IFERROR(INDEX(PayItems[HTML],ROW()-ROW(HTML[])+1-ROWS(Prelude[])),IF(ROW()-ROW(HTML[])=ROWS(Prelude[])+ROWS(PayItems[]),"&lt;/tbody&gt;&lt;/table&gt;","{End}")),INDEX(Prelude[],ROW()-ROW(HTML[])+1))</f>
        <v xml:space="preserve">  &lt;tr&gt;&lt;td&gt;30401-1000&lt;/td&gt;&lt;td&gt;Full depth reclamation, method 1&lt;/td&gt;&lt;td&gt;km&lt;/td&gt;&lt;td&gt;FULL DEPTH RECLAMATION, METHOD 1&lt;/td&gt;&lt;td&gt;MILE&lt;/td&gt;&lt;td&gt;3&lt;/td&gt;&lt;td&gt;3&lt;/td&gt;&lt;td&gt;N&lt;/td&gt;&lt;td&gt; &lt;/td&gt;&lt;td&gt;&lt;/td&gt;&lt;/tr&gt;</v>
      </c>
      <c r="B704" s="166"/>
      <c r="C704" s="166"/>
    </row>
    <row r="705" spans="1:3" x14ac:dyDescent="0.3">
      <c r="A705" s="89" t="str">
        <f>IF(ROW()-ROW(HTML[])+1&gt;ROWS(Prelude[]),IFERROR(INDEX(PayItems[HTML],ROW()-ROW(HTML[])+1-ROWS(Prelude[])),IF(ROW()-ROW(HTML[])=ROWS(Prelude[])+ROWS(PayItems[]),"&lt;/tbody&gt;&lt;/table&gt;","{End}")),INDEX(Prelude[],ROW()-ROW(HTML[])+1))</f>
        <v xml:space="preserve">  &lt;tr&gt;&lt;td&gt;30401-1300&lt;/td&gt;&lt;td&gt;Full depth reclamation, method 1, 150mm depth&lt;/td&gt;&lt;td&gt;km&lt;/td&gt;&lt;td&gt;FULL DEPTH RECLAMATION, METHOD 1, 6-INCH DEPTH&lt;/td&gt;&lt;td&gt;MILE&lt;/td&gt;&lt;td&gt;3&lt;/td&gt;&lt;td&gt;3&lt;/td&gt;&lt;td&gt;N&lt;/td&gt;&lt;td&gt; &lt;/td&gt;&lt;td&gt;&lt;/td&gt;&lt;/tr&gt;</v>
      </c>
      <c r="B705" s="166"/>
      <c r="C705" s="166"/>
    </row>
    <row r="706" spans="1:3" x14ac:dyDescent="0.3">
      <c r="A706" s="89" t="str">
        <f>IF(ROW()-ROW(HTML[])+1&gt;ROWS(Prelude[]),IFERROR(INDEX(PayItems[HTML],ROW()-ROW(HTML[])+1-ROWS(Prelude[])),IF(ROW()-ROW(HTML[])=ROWS(Prelude[])+ROWS(PayItems[]),"&lt;/tbody&gt;&lt;/table&gt;","{End}")),INDEX(Prelude[],ROW()-ROW(HTML[])+1))</f>
        <v xml:space="preserve">  &lt;tr&gt;&lt;td&gt;30401-1500&lt;/td&gt;&lt;td&gt;Full depth reclamation, method 1, 200mm depth&lt;/td&gt;&lt;td&gt;km&lt;/td&gt;&lt;td&gt;FULL DEPTH RECLAMATION, METHOD 1, 8-INCH DEPTH&lt;/td&gt;&lt;td&gt;MILE&lt;/td&gt;&lt;td&gt;3&lt;/td&gt;&lt;td&gt;3&lt;/td&gt;&lt;td&gt;N&lt;/td&gt;&lt;td&gt; &lt;/td&gt;&lt;td&gt;&lt;/td&gt;&lt;/tr&gt;</v>
      </c>
      <c r="B706" s="166"/>
      <c r="C706" s="166"/>
    </row>
    <row r="707" spans="1:3" x14ac:dyDescent="0.3">
      <c r="A707" s="89" t="str">
        <f>IF(ROW()-ROW(HTML[])+1&gt;ROWS(Prelude[]),IFERROR(INDEX(PayItems[HTML],ROW()-ROW(HTML[])+1-ROWS(Prelude[])),IF(ROW()-ROW(HTML[])=ROWS(Prelude[])+ROWS(PayItems[]),"&lt;/tbody&gt;&lt;/table&gt;","{End}")),INDEX(Prelude[],ROW()-ROW(HTML[])+1))</f>
        <v xml:space="preserve">  &lt;tr&gt;&lt;td&gt;30401-1700&lt;/td&gt;&lt;td&gt;Full depth reclamation, method 1, 250mm depth&lt;/td&gt;&lt;td&gt;km&lt;/td&gt;&lt;td&gt;FULL DEPTH RECLAMATION, METHOD 1, 10-INCH DEPTH&lt;/td&gt;&lt;td&gt;MILE&lt;/td&gt;&lt;td&gt;3&lt;/td&gt;&lt;td&gt;3&lt;/td&gt;&lt;td&gt;N&lt;/td&gt;&lt;td&gt; &lt;/td&gt;&lt;td&gt;&lt;/td&gt;&lt;/tr&gt;</v>
      </c>
      <c r="B707" s="166"/>
      <c r="C707" s="166"/>
    </row>
    <row r="708" spans="1:3" x14ac:dyDescent="0.3">
      <c r="A708" s="89" t="str">
        <f>IF(ROW()-ROW(HTML[])+1&gt;ROWS(Prelude[]),IFERROR(INDEX(PayItems[HTML],ROW()-ROW(HTML[])+1-ROWS(Prelude[])),IF(ROW()-ROW(HTML[])=ROWS(Prelude[])+ROWS(PayItems[]),"&lt;/tbody&gt;&lt;/table&gt;","{End}")),INDEX(Prelude[],ROW()-ROW(HTML[])+1))</f>
        <v xml:space="preserve">  &lt;tr&gt;&lt;td&gt;30401-1900&lt;/td&gt;&lt;td&gt;Full depth reclamation, method 1, 3000mm depth&lt;/td&gt;&lt;td&gt;km&lt;/td&gt;&lt;td&gt;FULL DEPTH RECLAMATION, METHOD 1, 12-INCH DEPTH&lt;/td&gt;&lt;td&gt;MILE&lt;/td&gt;&lt;td&gt;3&lt;/td&gt;&lt;td&gt;3&lt;/td&gt;&lt;td&gt;N&lt;/td&gt;&lt;td&gt; &lt;/td&gt;&lt;td&gt;&lt;/td&gt;&lt;/tr&gt;</v>
      </c>
      <c r="B708" s="166"/>
      <c r="C708" s="166"/>
    </row>
    <row r="709" spans="1:3" x14ac:dyDescent="0.3">
      <c r="A709" s="89" t="str">
        <f>IF(ROW()-ROW(HTML[])+1&gt;ROWS(Prelude[]),IFERROR(INDEX(PayItems[HTML],ROW()-ROW(HTML[])+1-ROWS(Prelude[])),IF(ROW()-ROW(HTML[])=ROWS(Prelude[])+ROWS(PayItems[]),"&lt;/tbody&gt;&lt;/table&gt;","{End}")),INDEX(Prelude[],ROW()-ROW(HTML[])+1))</f>
        <v xml:space="preserve">  &lt;tr&gt;&lt;td&gt;30401-5000&lt;/td&gt;&lt;td&gt;Full depth reclamation, method 2&lt;/td&gt;&lt;td&gt;km&lt;/td&gt;&lt;td&gt;FULL DEPTH RECLAMATION, METHOD 2&lt;/td&gt;&lt;td&gt;MILE&lt;/td&gt;&lt;td&gt;3&lt;/td&gt;&lt;td&gt;3&lt;/td&gt;&lt;td&gt;N&lt;/td&gt;&lt;td&gt; &lt;/td&gt;&lt;td&gt;&lt;/td&gt;&lt;/tr&gt;</v>
      </c>
      <c r="B709" s="166"/>
      <c r="C709" s="166"/>
    </row>
    <row r="710" spans="1:3" x14ac:dyDescent="0.3">
      <c r="A710" s="89" t="str">
        <f>IF(ROW()-ROW(HTML[])+1&gt;ROWS(Prelude[]),IFERROR(INDEX(PayItems[HTML],ROW()-ROW(HTML[])+1-ROWS(Prelude[])),IF(ROW()-ROW(HTML[])=ROWS(Prelude[])+ROWS(PayItems[]),"&lt;/tbody&gt;&lt;/table&gt;","{End}")),INDEX(Prelude[],ROW()-ROW(HTML[])+1))</f>
        <v xml:space="preserve">  &lt;tr&gt;&lt;td&gt;30401-5200&lt;/td&gt;&lt;td&gt;Full depth reclamation, method 2, 100mm depth&lt;/td&gt;&lt;td&gt;km&lt;/td&gt;&lt;td&gt;FULL DEPTH RECLAMATION, METHOD 2, 4-INCH DEPTH&lt;/td&gt;&lt;td&gt;MILE&lt;/td&gt;&lt;td&gt;3&lt;/td&gt;&lt;td&gt;3&lt;/td&gt;&lt;td&gt;N&lt;/td&gt;&lt;td&gt;9/5/2023&lt;/td&gt;&lt;td&gt;&lt;/td&gt;&lt;/tr&gt;</v>
      </c>
      <c r="B710" s="166"/>
      <c r="C710" s="166"/>
    </row>
    <row r="711" spans="1:3" x14ac:dyDescent="0.3">
      <c r="A711" s="89" t="str">
        <f>IF(ROW()-ROW(HTML[])+1&gt;ROWS(Prelude[]),IFERROR(INDEX(PayItems[HTML],ROW()-ROW(HTML[])+1-ROWS(Prelude[])),IF(ROW()-ROW(HTML[])=ROWS(Prelude[])+ROWS(PayItems[]),"&lt;/tbody&gt;&lt;/table&gt;","{End}")),INDEX(Prelude[],ROW()-ROW(HTML[])+1))</f>
        <v xml:space="preserve">  &lt;tr&gt;&lt;td&gt;30401-5300&lt;/td&gt;&lt;td&gt;Full depth reclamation, method 2, 150mm depth&lt;/td&gt;&lt;td&gt;km&lt;/td&gt;&lt;td&gt;FULL DEPTH RECLAMATION, METHOD 2, 6-INCH DEPTH&lt;/td&gt;&lt;td&gt;MILE&lt;/td&gt;&lt;td&gt;3&lt;/td&gt;&lt;td&gt;3&lt;/td&gt;&lt;td&gt;N&lt;/td&gt;&lt;td&gt; &lt;/td&gt;&lt;td&gt;&lt;/td&gt;&lt;/tr&gt;</v>
      </c>
      <c r="B711" s="166"/>
      <c r="C711" s="166"/>
    </row>
    <row r="712" spans="1:3" x14ac:dyDescent="0.3">
      <c r="A712" s="89" t="str">
        <f>IF(ROW()-ROW(HTML[])+1&gt;ROWS(Prelude[]),IFERROR(INDEX(PayItems[HTML],ROW()-ROW(HTML[])+1-ROWS(Prelude[])),IF(ROW()-ROW(HTML[])=ROWS(Prelude[])+ROWS(PayItems[]),"&lt;/tbody&gt;&lt;/table&gt;","{End}")),INDEX(Prelude[],ROW()-ROW(HTML[])+1))</f>
        <v xml:space="preserve">  &lt;tr&gt;&lt;td&gt;30401-5500&lt;/td&gt;&lt;td&gt;Full depth reclamation, method 2, 200mm depth&lt;/td&gt;&lt;td&gt;km&lt;/td&gt;&lt;td&gt;FULL DEPTH RECLAMATION, METHOD 2, 8-INCH DEPTH&lt;/td&gt;&lt;td&gt;MILE&lt;/td&gt;&lt;td&gt;3&lt;/td&gt;&lt;td&gt;3&lt;/td&gt;&lt;td&gt;N&lt;/td&gt;&lt;td&gt; &lt;/td&gt;&lt;td&gt;&lt;/td&gt;&lt;/tr&gt;</v>
      </c>
      <c r="B712" s="166"/>
      <c r="C712" s="166"/>
    </row>
    <row r="713" spans="1:3" x14ac:dyDescent="0.3">
      <c r="A713" s="89" t="str">
        <f>IF(ROW()-ROW(HTML[])+1&gt;ROWS(Prelude[]),IFERROR(INDEX(PayItems[HTML],ROW()-ROW(HTML[])+1-ROWS(Prelude[])),IF(ROW()-ROW(HTML[])=ROWS(Prelude[])+ROWS(PayItems[]),"&lt;/tbody&gt;&lt;/table&gt;","{End}")),INDEX(Prelude[],ROW()-ROW(HTML[])+1))</f>
        <v xml:space="preserve">  &lt;tr&gt;&lt;td&gt;30401-5600&lt;/td&gt;&lt;td&gt;Full depth reclamation, method 2, 225mm depth&lt;/td&gt;&lt;td&gt;km&lt;/td&gt;&lt;td&gt;FULL DEPTH RECLAMATION, METHOD 2, 9-INCH DEPTH&lt;/td&gt;&lt;td&gt;MILE&lt;/td&gt;&lt;td&gt;3&lt;/td&gt;&lt;td&gt;3&lt;/td&gt;&lt;td&gt;N&lt;/td&gt;&lt;td&gt;10/26/2015&lt;/td&gt;&lt;td&gt;&lt;/td&gt;&lt;/tr&gt;</v>
      </c>
      <c r="B713" s="166"/>
      <c r="C713" s="166"/>
    </row>
    <row r="714" spans="1:3" x14ac:dyDescent="0.3">
      <c r="A714" s="89" t="str">
        <f>IF(ROW()-ROW(HTML[])+1&gt;ROWS(Prelude[]),IFERROR(INDEX(PayItems[HTML],ROW()-ROW(HTML[])+1-ROWS(Prelude[])),IF(ROW()-ROW(HTML[])=ROWS(Prelude[])+ROWS(PayItems[]),"&lt;/tbody&gt;&lt;/table&gt;","{End}")),INDEX(Prelude[],ROW()-ROW(HTML[])+1))</f>
        <v xml:space="preserve">  &lt;tr&gt;&lt;td&gt;30401-5700&lt;/td&gt;&lt;td&gt;Full depth reclamation, method 2, 250mm depth&lt;/td&gt;&lt;td&gt;km&lt;/td&gt;&lt;td&gt;FULL DEPTH RECLAMATION, METHOD 2, 10-INCH DEPTH&lt;/td&gt;&lt;td&gt;MILE&lt;/td&gt;&lt;td&gt;3&lt;/td&gt;&lt;td&gt;3&lt;/td&gt;&lt;td&gt;N&lt;/td&gt;&lt;td&gt; &lt;/td&gt;&lt;td&gt;&lt;/td&gt;&lt;/tr&gt;</v>
      </c>
      <c r="B714" s="166"/>
      <c r="C714" s="166"/>
    </row>
    <row r="715" spans="1:3" x14ac:dyDescent="0.3">
      <c r="A715" s="89" t="str">
        <f>IF(ROW()-ROW(HTML[])+1&gt;ROWS(Prelude[]),IFERROR(INDEX(PayItems[HTML],ROW()-ROW(HTML[])+1-ROWS(Prelude[])),IF(ROW()-ROW(HTML[])=ROWS(Prelude[])+ROWS(PayItems[]),"&lt;/tbody&gt;&lt;/table&gt;","{End}")),INDEX(Prelude[],ROW()-ROW(HTML[])+1))</f>
        <v xml:space="preserve">  &lt;tr&gt;&lt;td&gt;30401-5900&lt;/td&gt;&lt;td&gt;Full depth reclamation, method 2, 3000mm depth&lt;/td&gt;&lt;td&gt;km&lt;/td&gt;&lt;td&gt;FULL DEPTH RECLAMATION, METHOD 2, 12-INCH DEPTH&lt;/td&gt;&lt;td&gt;MILE&lt;/td&gt;&lt;td&gt;3&lt;/td&gt;&lt;td&gt;3&lt;/td&gt;&lt;td&gt;N&lt;/td&gt;&lt;td&gt; &lt;/td&gt;&lt;td&gt;&lt;/td&gt;&lt;/tr&gt;</v>
      </c>
      <c r="B715" s="166"/>
      <c r="C715" s="166"/>
    </row>
    <row r="716" spans="1:3" x14ac:dyDescent="0.3">
      <c r="A716" s="89" t="str">
        <f>IF(ROW()-ROW(HTML[])+1&gt;ROWS(Prelude[]),IFERROR(INDEX(PayItems[HTML],ROW()-ROW(HTML[])+1-ROWS(Prelude[])),IF(ROW()-ROW(HTML[])=ROWS(Prelude[])+ROWS(PayItems[]),"&lt;/tbody&gt;&lt;/table&gt;","{End}")),INDEX(Prelude[],ROW()-ROW(HTML[])+1))</f>
        <v xml:space="preserve">  &lt;tr&gt;&lt;td&gt;30402-1000&lt;/td&gt;&lt;td&gt;Full depth reclamation, method 1&lt;/td&gt;&lt;td&gt;m2&lt;/td&gt;&lt;td&gt;FULL DEPTH RECLAMATION, METHOD 1&lt;/td&gt;&lt;td&gt;SQYD&lt;/td&gt;&lt;td&gt;0&lt;/td&gt;&lt;td&gt;3&lt;/td&gt;&lt;td&gt;N&lt;/td&gt;&lt;td&gt; &lt;/td&gt;&lt;td&gt;&lt;/td&gt;&lt;/tr&gt;</v>
      </c>
      <c r="B716" s="166"/>
      <c r="C716" s="166"/>
    </row>
    <row r="717" spans="1:3" x14ac:dyDescent="0.3">
      <c r="A717" s="89" t="str">
        <f>IF(ROW()-ROW(HTML[])+1&gt;ROWS(Prelude[]),IFERROR(INDEX(PayItems[HTML],ROW()-ROW(HTML[])+1-ROWS(Prelude[])),IF(ROW()-ROW(HTML[])=ROWS(Prelude[])+ROWS(PayItems[]),"&lt;/tbody&gt;&lt;/table&gt;","{End}")),INDEX(Prelude[],ROW()-ROW(HTML[])+1))</f>
        <v xml:space="preserve">  &lt;tr&gt;&lt;td&gt;30402-1300&lt;/td&gt;&lt;td&gt;Full depth reclamation, method 1, 150mm depth&lt;/td&gt;&lt;td&gt;m2&lt;/td&gt;&lt;td&gt;FULL DEPTH RECLAMATION, METHOD 1, 6-INCH DEPTH&lt;/td&gt;&lt;td&gt;SQYD&lt;/td&gt;&lt;td&gt;0&lt;/td&gt;&lt;td&gt;3&lt;/td&gt;&lt;td&gt;N&lt;/td&gt;&lt;td&gt; &lt;/td&gt;&lt;td&gt;&lt;/td&gt;&lt;/tr&gt;</v>
      </c>
      <c r="B717" s="166"/>
      <c r="C717" s="166"/>
    </row>
    <row r="718" spans="1:3" x14ac:dyDescent="0.3">
      <c r="A718" s="89" t="str">
        <f>IF(ROW()-ROW(HTML[])+1&gt;ROWS(Prelude[]),IFERROR(INDEX(PayItems[HTML],ROW()-ROW(HTML[])+1-ROWS(Prelude[])),IF(ROW()-ROW(HTML[])=ROWS(Prelude[])+ROWS(PayItems[]),"&lt;/tbody&gt;&lt;/table&gt;","{End}")),INDEX(Prelude[],ROW()-ROW(HTML[])+1))</f>
        <v xml:space="preserve">  &lt;tr&gt;&lt;td&gt;30402-1500&lt;/td&gt;&lt;td&gt;Full depth reclamation, method 1, 200mm depth&lt;/td&gt;&lt;td&gt;m2&lt;/td&gt;&lt;td&gt;FULL DEPTH RECLAMATION, METHOD 1, 8-INCH DEPTH&lt;/td&gt;&lt;td&gt;SQYD&lt;/td&gt;&lt;td&gt;0&lt;/td&gt;&lt;td&gt;3&lt;/td&gt;&lt;td&gt;N&lt;/td&gt;&lt;td&gt; &lt;/td&gt;&lt;td&gt;&lt;/td&gt;&lt;/tr&gt;</v>
      </c>
      <c r="B718" s="166"/>
      <c r="C718" s="166"/>
    </row>
    <row r="719" spans="1:3" x14ac:dyDescent="0.3">
      <c r="A719" s="89" t="str">
        <f>IF(ROW()-ROW(HTML[])+1&gt;ROWS(Prelude[]),IFERROR(INDEX(PayItems[HTML],ROW()-ROW(HTML[])+1-ROWS(Prelude[])),IF(ROW()-ROW(HTML[])=ROWS(Prelude[])+ROWS(PayItems[]),"&lt;/tbody&gt;&lt;/table&gt;","{End}")),INDEX(Prelude[],ROW()-ROW(HTML[])+1))</f>
        <v xml:space="preserve">  &lt;tr&gt;&lt;td&gt;30402-1700&lt;/td&gt;&lt;td&gt;Full depth reclamation, method 1, 250mm depth&lt;/td&gt;&lt;td&gt;m2&lt;/td&gt;&lt;td&gt;FULL DEPTH RECLAMATION, METHOD 1, 10-INCH DEPTH&lt;/td&gt;&lt;td&gt;SQYD&lt;/td&gt;&lt;td&gt;0&lt;/td&gt;&lt;td&gt;3&lt;/td&gt;&lt;td&gt;N&lt;/td&gt;&lt;td&gt; &lt;/td&gt;&lt;td&gt;&lt;/td&gt;&lt;/tr&gt;</v>
      </c>
      <c r="B719" s="166"/>
      <c r="C719" s="166"/>
    </row>
    <row r="720" spans="1:3" x14ac:dyDescent="0.3">
      <c r="A720" s="89" t="str">
        <f>IF(ROW()-ROW(HTML[])+1&gt;ROWS(Prelude[]),IFERROR(INDEX(PayItems[HTML],ROW()-ROW(HTML[])+1-ROWS(Prelude[])),IF(ROW()-ROW(HTML[])=ROWS(Prelude[])+ROWS(PayItems[]),"&lt;/tbody&gt;&lt;/table&gt;","{End}")),INDEX(Prelude[],ROW()-ROW(HTML[])+1))</f>
        <v xml:space="preserve">  &lt;tr&gt;&lt;td&gt;30402-1900&lt;/td&gt;&lt;td&gt;Full depth reclamation, method 1, 3000mm depth&lt;/td&gt;&lt;td&gt;m2&lt;/td&gt;&lt;td&gt;FULL DEPTH RECLAMATION, METHOD 1, 12-INCH DEPTH&lt;/td&gt;&lt;td&gt;SQYD&lt;/td&gt;&lt;td&gt;0&lt;/td&gt;&lt;td&gt;3&lt;/td&gt;&lt;td&gt;N&lt;/td&gt;&lt;td&gt; &lt;/td&gt;&lt;td&gt;&lt;/td&gt;&lt;/tr&gt;</v>
      </c>
      <c r="B720" s="166"/>
      <c r="C720" s="166"/>
    </row>
    <row r="721" spans="1:3" x14ac:dyDescent="0.3">
      <c r="A721" s="89" t="str">
        <f>IF(ROW()-ROW(HTML[])+1&gt;ROWS(Prelude[]),IFERROR(INDEX(PayItems[HTML],ROW()-ROW(HTML[])+1-ROWS(Prelude[])),IF(ROW()-ROW(HTML[])=ROWS(Prelude[])+ROWS(PayItems[]),"&lt;/tbody&gt;&lt;/table&gt;","{End}")),INDEX(Prelude[],ROW()-ROW(HTML[])+1))</f>
        <v xml:space="preserve">  &lt;tr&gt;&lt;td&gt;30402-5000&lt;/td&gt;&lt;td&gt;Full depth reclamation, method 2&lt;/td&gt;&lt;td&gt;m2&lt;/td&gt;&lt;td&gt;FULL DEPTH RECLAMATION, METHOD 2&lt;/td&gt;&lt;td&gt;SQYD&lt;/td&gt;&lt;td&gt;0&lt;/td&gt;&lt;td&gt;3&lt;/td&gt;&lt;td&gt;N&lt;/td&gt;&lt;td&gt; &lt;/td&gt;&lt;td&gt;&lt;/td&gt;&lt;/tr&gt;</v>
      </c>
      <c r="B721" s="166"/>
      <c r="C721" s="166"/>
    </row>
    <row r="722" spans="1:3" x14ac:dyDescent="0.3">
      <c r="A722" s="89" t="str">
        <f>IF(ROW()-ROW(HTML[])+1&gt;ROWS(Prelude[]),IFERROR(INDEX(PayItems[HTML],ROW()-ROW(HTML[])+1-ROWS(Prelude[])),IF(ROW()-ROW(HTML[])=ROWS(Prelude[])+ROWS(PayItems[]),"&lt;/tbody&gt;&lt;/table&gt;","{End}")),INDEX(Prelude[],ROW()-ROW(HTML[])+1))</f>
        <v xml:space="preserve">  &lt;tr&gt;&lt;td&gt;30402-5100&lt;/td&gt;&lt;td&gt;Full depth reclamation, method 2, 75mm depth&lt;/td&gt;&lt;td&gt;m2&lt;/td&gt;&lt;td&gt;FULL DEPTH RECLAMATION, METHOD 2, 3-INCH DEPTH&lt;/td&gt;&lt;td&gt;SQYD&lt;/td&gt;&lt;td&gt;0&lt;/td&gt;&lt;td&gt;3&lt;/td&gt;&lt;td&gt;N&lt;/td&gt;&lt;td&gt;7/29/2015&lt;/td&gt;&lt;td&gt;&lt;/td&gt;&lt;/tr&gt;</v>
      </c>
      <c r="B722" s="166"/>
      <c r="C722" s="166"/>
    </row>
    <row r="723" spans="1:3" x14ac:dyDescent="0.3">
      <c r="A723" s="89" t="str">
        <f>IF(ROW()-ROW(HTML[])+1&gt;ROWS(Prelude[]),IFERROR(INDEX(PayItems[HTML],ROW()-ROW(HTML[])+1-ROWS(Prelude[])),IF(ROW()-ROW(HTML[])=ROWS(Prelude[])+ROWS(PayItems[]),"&lt;/tbody&gt;&lt;/table&gt;","{End}")),INDEX(Prelude[],ROW()-ROW(HTML[])+1))</f>
        <v xml:space="preserve">  &lt;tr&gt;&lt;td&gt;30402-5200&lt;/td&gt;&lt;td&gt;Full depth reclamation, method 2, 100mm depth&lt;/td&gt;&lt;td&gt;m2&lt;/td&gt;&lt;td&gt;FULL DEPTH RECLAMATION, METHOD 2, 4-INCH DEPTH&lt;/td&gt;&lt;td&gt;SQYD&lt;/td&gt;&lt;td&gt;0&lt;/td&gt;&lt;td&gt;3&lt;/td&gt;&lt;td&gt;N&lt;/td&gt;&lt;td&gt;7/29/2015&lt;/td&gt;&lt;td&gt;&lt;/td&gt;&lt;/tr&gt;</v>
      </c>
      <c r="B723" s="166"/>
      <c r="C723" s="166"/>
    </row>
    <row r="724" spans="1:3" x14ac:dyDescent="0.3">
      <c r="A724" s="89" t="str">
        <f>IF(ROW()-ROW(HTML[])+1&gt;ROWS(Prelude[]),IFERROR(INDEX(PayItems[HTML],ROW()-ROW(HTML[])+1-ROWS(Prelude[])),IF(ROW()-ROW(HTML[])=ROWS(Prelude[])+ROWS(PayItems[]),"&lt;/tbody&gt;&lt;/table&gt;","{End}")),INDEX(Prelude[],ROW()-ROW(HTML[])+1))</f>
        <v xml:space="preserve">  &lt;tr&gt;&lt;td&gt;30402-5250&lt;/td&gt;&lt;td&gt;Full depth reclamation, method 2, 125mm depth&lt;/td&gt;&lt;td&gt;m2&lt;/td&gt;&lt;td&gt;FULL DEPTH RECLAMATION, METHOD 2, 5-INCH DEPTH&lt;/td&gt;&lt;td&gt;SQYD&lt;/td&gt;&lt;td&gt;0&lt;/td&gt;&lt;td&gt;3&lt;/td&gt;&lt;td&gt;N&lt;/td&gt;&lt;td&gt;7/23/2024&lt;/td&gt;&lt;td&gt;&lt;/td&gt;&lt;/tr&gt;</v>
      </c>
      <c r="B724" s="166"/>
      <c r="C724" s="166"/>
    </row>
    <row r="725" spans="1:3" x14ac:dyDescent="0.3">
      <c r="A725" s="89" t="str">
        <f>IF(ROW()-ROW(HTML[])+1&gt;ROWS(Prelude[]),IFERROR(INDEX(PayItems[HTML],ROW()-ROW(HTML[])+1-ROWS(Prelude[])),IF(ROW()-ROW(HTML[])=ROWS(Prelude[])+ROWS(PayItems[]),"&lt;/tbody&gt;&lt;/table&gt;","{End}")),INDEX(Prelude[],ROW()-ROW(HTML[])+1))</f>
        <v xml:space="preserve">  &lt;tr&gt;&lt;td&gt;30402-5300&lt;/td&gt;&lt;td&gt;Full depth reclamation, method 2, 150mm depth&lt;/td&gt;&lt;td&gt;m2&lt;/td&gt;&lt;td&gt;FULL DEPTH RECLAMATION, METHOD 2, 6-INCH DEPTH&lt;/td&gt;&lt;td&gt;SQYD&lt;/td&gt;&lt;td&gt;0&lt;/td&gt;&lt;td&gt;3&lt;/td&gt;&lt;td&gt;N&lt;/td&gt;&lt;td&gt; &lt;/td&gt;&lt;td&gt;&lt;/td&gt;&lt;/tr&gt;</v>
      </c>
      <c r="B725" s="166"/>
      <c r="C725" s="166"/>
    </row>
    <row r="726" spans="1:3" x14ac:dyDescent="0.3">
      <c r="A726" s="89" t="str">
        <f>IF(ROW()-ROW(HTML[])+1&gt;ROWS(Prelude[]),IFERROR(INDEX(PayItems[HTML],ROW()-ROW(HTML[])+1-ROWS(Prelude[])),IF(ROW()-ROW(HTML[])=ROWS(Prelude[])+ROWS(PayItems[]),"&lt;/tbody&gt;&lt;/table&gt;","{End}")),INDEX(Prelude[],ROW()-ROW(HTML[])+1))</f>
        <v xml:space="preserve">  &lt;tr&gt;&lt;td&gt;30402-5500&lt;/td&gt;&lt;td&gt;Full depth reclamation, method 2, 200mm depth&lt;/td&gt;&lt;td&gt;m2&lt;/td&gt;&lt;td&gt;FULL DEPTH RECLAMATION, METHOD 2, 8-INCH DEPTH&lt;/td&gt;&lt;td&gt;SQYD&lt;/td&gt;&lt;td&gt;0&lt;/td&gt;&lt;td&gt;3&lt;/td&gt;&lt;td&gt;N&lt;/td&gt;&lt;td&gt; &lt;/td&gt;&lt;td&gt;&lt;/td&gt;&lt;/tr&gt;</v>
      </c>
      <c r="B726" s="166"/>
      <c r="C726" s="166"/>
    </row>
    <row r="727" spans="1:3" x14ac:dyDescent="0.3">
      <c r="A727" s="89" t="str">
        <f>IF(ROW()-ROW(HTML[])+1&gt;ROWS(Prelude[]),IFERROR(INDEX(PayItems[HTML],ROW()-ROW(HTML[])+1-ROWS(Prelude[])),IF(ROW()-ROW(HTML[])=ROWS(Prelude[])+ROWS(PayItems[]),"&lt;/tbody&gt;&lt;/table&gt;","{End}")),INDEX(Prelude[],ROW()-ROW(HTML[])+1))</f>
        <v xml:space="preserve">  &lt;tr&gt;&lt;td&gt;30402-5600&lt;/td&gt;&lt;td&gt;Full depth reclamation, method 2, 225mm depth&lt;/td&gt;&lt;td&gt;m2&lt;/td&gt;&lt;td&gt;FULL DEPTH RECLAMATION, METHOD 2, 9-INCH DEPTH&lt;/td&gt;&lt;td&gt;SQYD&lt;/td&gt;&lt;td&gt;0&lt;/td&gt;&lt;td&gt;3&lt;/td&gt;&lt;td&gt;N&lt;/td&gt;&lt;td&gt;2/2/2015&lt;/td&gt;&lt;td&gt;&lt;/td&gt;&lt;/tr&gt;</v>
      </c>
      <c r="B727" s="166"/>
      <c r="C727" s="166"/>
    </row>
    <row r="728" spans="1:3" x14ac:dyDescent="0.3">
      <c r="A728" s="89" t="str">
        <f>IF(ROW()-ROW(HTML[])+1&gt;ROWS(Prelude[]),IFERROR(INDEX(PayItems[HTML],ROW()-ROW(HTML[])+1-ROWS(Prelude[])),IF(ROW()-ROW(HTML[])=ROWS(Prelude[])+ROWS(PayItems[]),"&lt;/tbody&gt;&lt;/table&gt;","{End}")),INDEX(Prelude[],ROW()-ROW(HTML[])+1))</f>
        <v xml:space="preserve">  &lt;tr&gt;&lt;td&gt;30402-5700&lt;/td&gt;&lt;td&gt;Full depth reclamation, method 2, 250mm depth&lt;/td&gt;&lt;td&gt;m2&lt;/td&gt;&lt;td&gt;FULL DEPTH RECLAMATION, METHOD 2, 10-INCH DEPTH&lt;/td&gt;&lt;td&gt;SQYD&lt;/td&gt;&lt;td&gt;0&lt;/td&gt;&lt;td&gt;3&lt;/td&gt;&lt;td&gt;N&lt;/td&gt;&lt;td&gt; &lt;/td&gt;&lt;td&gt;&lt;/td&gt;&lt;/tr&gt;</v>
      </c>
      <c r="B728" s="166"/>
      <c r="C728" s="166"/>
    </row>
    <row r="729" spans="1:3" x14ac:dyDescent="0.3">
      <c r="A729" s="89" t="str">
        <f>IF(ROW()-ROW(HTML[])+1&gt;ROWS(Prelude[]),IFERROR(INDEX(PayItems[HTML],ROW()-ROW(HTML[])+1-ROWS(Prelude[])),IF(ROW()-ROW(HTML[])=ROWS(Prelude[])+ROWS(PayItems[]),"&lt;/tbody&gt;&lt;/table&gt;","{End}")),INDEX(Prelude[],ROW()-ROW(HTML[])+1))</f>
        <v xml:space="preserve">  &lt;tr&gt;&lt;td&gt;30402-5900&lt;/td&gt;&lt;td&gt;Full depth reclamation, method 2, 3000mm depth&lt;/td&gt;&lt;td&gt;m2&lt;/td&gt;&lt;td&gt;FULL DEPTH RECLAMATION, METHOD 2, 12-INCH DEPTH&lt;/td&gt;&lt;td&gt;SQYD&lt;/td&gt;&lt;td&gt;0&lt;/td&gt;&lt;td&gt;3&lt;/td&gt;&lt;td&gt;N&lt;/td&gt;&lt;td&gt; &lt;/td&gt;&lt;td&gt;&lt;/td&gt;&lt;/tr&gt;</v>
      </c>
      <c r="B729" s="166"/>
      <c r="C729" s="166"/>
    </row>
    <row r="730" spans="1:3" x14ac:dyDescent="0.3">
      <c r="A730" s="89" t="str">
        <f>IF(ROW()-ROW(HTML[])+1&gt;ROWS(Prelude[]),IFERROR(INDEX(PayItems[HTML],ROW()-ROW(HTML[])+1-ROWS(Prelude[])),IF(ROW()-ROW(HTML[])=ROWS(Prelude[])+ROWS(PayItems[]),"&lt;/tbody&gt;&lt;/table&gt;","{End}")),INDEX(Prelude[],ROW()-ROW(HTML[])+1))</f>
        <v xml:space="preserve">  &lt;tr&gt;&lt;td&gt;30501-0000&lt;/td&gt;&lt;td&gt;Full depth reclamation with cement&lt;/td&gt;&lt;td&gt;km&lt;/td&gt;&lt;td&gt;FULL DEPTH RECLAMATION WITH CEMENT&lt;/td&gt;&lt;td&gt;MILE&lt;/td&gt;&lt;td&gt;3&lt;/td&gt;&lt;td&gt;3&lt;/td&gt;&lt;td&gt;N&lt;/td&gt;&lt;td&gt; &lt;/td&gt;&lt;td&gt;&lt;/td&gt;&lt;/tr&gt;</v>
      </c>
      <c r="B730" s="166"/>
      <c r="C730" s="166"/>
    </row>
    <row r="731" spans="1:3" x14ac:dyDescent="0.3">
      <c r="A731" s="89" t="str">
        <f>IF(ROW()-ROW(HTML[])+1&gt;ROWS(Prelude[]),IFERROR(INDEX(PayItems[HTML],ROW()-ROW(HTML[])+1-ROWS(Prelude[])),IF(ROW()-ROW(HTML[])=ROWS(Prelude[])+ROWS(PayItems[]),"&lt;/tbody&gt;&lt;/table&gt;","{End}")),INDEX(Prelude[],ROW()-ROW(HTML[])+1))</f>
        <v xml:space="preserve">  &lt;tr&gt;&lt;td&gt;30501-0400&lt;/td&gt;&lt;td&gt;Full depth reclamation with cement, 100mm depth&lt;/td&gt;&lt;td&gt;km&lt;/td&gt;&lt;td&gt;FULL DEPTH RECLAMATION WITH CEMENT, 4-INCH DEPTH&lt;/td&gt;&lt;td&gt;MILE&lt;/td&gt;&lt;td&gt;3&lt;/td&gt;&lt;td&gt;3&lt;/td&gt;&lt;td&gt;N&lt;/td&gt;&lt;td&gt; &lt;/td&gt;&lt;td&gt;&lt;/td&gt;&lt;/tr&gt;</v>
      </c>
      <c r="B731" s="166"/>
      <c r="C731" s="166"/>
    </row>
    <row r="732" spans="1:3" x14ac:dyDescent="0.3">
      <c r="A732" s="89" t="str">
        <f>IF(ROW()-ROW(HTML[])+1&gt;ROWS(Prelude[]),IFERROR(INDEX(PayItems[HTML],ROW()-ROW(HTML[])+1-ROWS(Prelude[])),IF(ROW()-ROW(HTML[])=ROWS(Prelude[])+ROWS(PayItems[]),"&lt;/tbody&gt;&lt;/table&gt;","{End}")),INDEX(Prelude[],ROW()-ROW(HTML[])+1))</f>
        <v xml:space="preserve">  &lt;tr&gt;&lt;td&gt;30501-0600&lt;/td&gt;&lt;td&gt;Full depth reclamation with cement, 150mm depth&lt;/td&gt;&lt;td&gt;km&lt;/td&gt;&lt;td&gt;FULL DEPTH RECLAMATION WITH CEMENT, 6-INCH DEPTH&lt;/td&gt;&lt;td&gt;MILE&lt;/td&gt;&lt;td&gt;3&lt;/td&gt;&lt;td&gt;3&lt;/td&gt;&lt;td&gt;N&lt;/td&gt;&lt;td&gt; &lt;/td&gt;&lt;td&gt;&lt;/td&gt;&lt;/tr&gt;</v>
      </c>
      <c r="B732" s="166"/>
      <c r="C732" s="166"/>
    </row>
    <row r="733" spans="1:3" x14ac:dyDescent="0.3">
      <c r="A733" s="89" t="str">
        <f>IF(ROW()-ROW(HTML[])+1&gt;ROWS(Prelude[]),IFERROR(INDEX(PayItems[HTML],ROW()-ROW(HTML[])+1-ROWS(Prelude[])),IF(ROW()-ROW(HTML[])=ROWS(Prelude[])+ROWS(PayItems[]),"&lt;/tbody&gt;&lt;/table&gt;","{End}")),INDEX(Prelude[],ROW()-ROW(HTML[])+1))</f>
        <v xml:space="preserve">  &lt;tr&gt;&lt;td&gt;30501-0800&lt;/td&gt;&lt;td&gt;Full depth reclamation with cement, 200mm depth&lt;/td&gt;&lt;td&gt;km&lt;/td&gt;&lt;td&gt;FULL DEPTH RECLAMATION WITH CEMENT, 8-INCH DEPTH&lt;/td&gt;&lt;td&gt;MILE&lt;/td&gt;&lt;td&gt;3&lt;/td&gt;&lt;td&gt;3&lt;/td&gt;&lt;td&gt;N&lt;/td&gt;&lt;td&gt; &lt;/td&gt;&lt;td&gt;&lt;/td&gt;&lt;/tr&gt;</v>
      </c>
      <c r="B733" s="166"/>
      <c r="C733" s="166"/>
    </row>
    <row r="734" spans="1:3" x14ac:dyDescent="0.3">
      <c r="A734" s="89" t="str">
        <f>IF(ROW()-ROW(HTML[])+1&gt;ROWS(Prelude[]),IFERROR(INDEX(PayItems[HTML],ROW()-ROW(HTML[])+1-ROWS(Prelude[])),IF(ROW()-ROW(HTML[])=ROWS(Prelude[])+ROWS(PayItems[]),"&lt;/tbody&gt;&lt;/table&gt;","{End}")),INDEX(Prelude[],ROW()-ROW(HTML[])+1))</f>
        <v xml:space="preserve">  &lt;tr&gt;&lt;td&gt;30501-1000&lt;/td&gt;&lt;td&gt;Full depth reclamation with cement, 250mm depth&lt;/td&gt;&lt;td&gt;km&lt;/td&gt;&lt;td&gt;FULL DEPTH RECLAMATION WITH CEMENT, 10-INCH DEPTH&lt;/td&gt;&lt;td&gt;MILE&lt;/td&gt;&lt;td&gt;3&lt;/td&gt;&lt;td&gt;3&lt;/td&gt;&lt;td&gt;N&lt;/td&gt;&lt;td&gt; &lt;/td&gt;&lt;td&gt;&lt;/td&gt;&lt;/tr&gt;</v>
      </c>
      <c r="B734" s="166"/>
      <c r="C734" s="166"/>
    </row>
    <row r="735" spans="1:3" x14ac:dyDescent="0.3">
      <c r="A735" s="89" t="str">
        <f>IF(ROW()-ROW(HTML[])+1&gt;ROWS(Prelude[]),IFERROR(INDEX(PayItems[HTML],ROW()-ROW(HTML[])+1-ROWS(Prelude[])),IF(ROW()-ROW(HTML[])=ROWS(Prelude[])+ROWS(PayItems[]),"&lt;/tbody&gt;&lt;/table&gt;","{End}")),INDEX(Prelude[],ROW()-ROW(HTML[])+1))</f>
        <v xml:space="preserve">  &lt;tr&gt;&lt;td&gt;30502-0000&lt;/td&gt;&lt;td&gt;Full depth reclamation with cement&lt;/td&gt;&lt;td&gt;m2&lt;/td&gt;&lt;td&gt;FULL DEPTH RECLAMATION WITH CEMENT&lt;/td&gt;&lt;td&gt;SQYD&lt;/td&gt;&lt;td&gt;0&lt;/td&gt;&lt;td&gt;3&lt;/td&gt;&lt;td&gt;N&lt;/td&gt;&lt;td&gt; &lt;/td&gt;&lt;td&gt;&lt;/td&gt;&lt;/tr&gt;</v>
      </c>
      <c r="B735" s="166"/>
      <c r="C735" s="166"/>
    </row>
    <row r="736" spans="1:3" x14ac:dyDescent="0.3">
      <c r="A736" s="89" t="str">
        <f>IF(ROW()-ROW(HTML[])+1&gt;ROWS(Prelude[]),IFERROR(INDEX(PayItems[HTML],ROW()-ROW(HTML[])+1-ROWS(Prelude[])),IF(ROW()-ROW(HTML[])=ROWS(Prelude[])+ROWS(PayItems[]),"&lt;/tbody&gt;&lt;/table&gt;","{End}")),INDEX(Prelude[],ROW()-ROW(HTML[])+1))</f>
        <v xml:space="preserve">  &lt;tr&gt;&lt;td&gt;30502-0400&lt;/td&gt;&lt;td&gt;Full depth reclamation with cement, 100mm depth&lt;/td&gt;&lt;td&gt;m2&lt;/td&gt;&lt;td&gt;FULL DEPTH RECLAMATION WITH CEMENT, 4-INCH DEPTH&lt;/td&gt;&lt;td&gt;SQYD&lt;/td&gt;&lt;td&gt;0&lt;/td&gt;&lt;td&gt;3&lt;/td&gt;&lt;td&gt;N&lt;/td&gt;&lt;td&gt; &lt;/td&gt;&lt;td&gt;&lt;/td&gt;&lt;/tr&gt;</v>
      </c>
      <c r="B736" s="166"/>
      <c r="C736" s="166"/>
    </row>
    <row r="737" spans="1:3" x14ac:dyDescent="0.3">
      <c r="A737" s="89" t="str">
        <f>IF(ROW()-ROW(HTML[])+1&gt;ROWS(Prelude[]),IFERROR(INDEX(PayItems[HTML],ROW()-ROW(HTML[])+1-ROWS(Prelude[])),IF(ROW()-ROW(HTML[])=ROWS(Prelude[])+ROWS(PayItems[]),"&lt;/tbody&gt;&lt;/table&gt;","{End}")),INDEX(Prelude[],ROW()-ROW(HTML[])+1))</f>
        <v xml:space="preserve">  &lt;tr&gt;&lt;td&gt;30502-0600&lt;/td&gt;&lt;td&gt;Full depth reclamation with cement, 150mm depth&lt;/td&gt;&lt;td&gt;m2&lt;/td&gt;&lt;td&gt;FULL DEPTH RECLAMATION WITH CEMENT, 6-INCH DEPTH&lt;/td&gt;&lt;td&gt;SQYD&lt;/td&gt;&lt;td&gt;0&lt;/td&gt;&lt;td&gt;3&lt;/td&gt;&lt;td&gt;N&lt;/td&gt;&lt;td&gt; &lt;/td&gt;&lt;td&gt;&lt;/td&gt;&lt;/tr&gt;</v>
      </c>
      <c r="B737" s="166"/>
      <c r="C737" s="166"/>
    </row>
    <row r="738" spans="1:3" x14ac:dyDescent="0.3">
      <c r="A738" s="89" t="str">
        <f>IF(ROW()-ROW(HTML[])+1&gt;ROWS(Prelude[]),IFERROR(INDEX(PayItems[HTML],ROW()-ROW(HTML[])+1-ROWS(Prelude[])),IF(ROW()-ROW(HTML[])=ROWS(Prelude[])+ROWS(PayItems[]),"&lt;/tbody&gt;&lt;/table&gt;","{End}")),INDEX(Prelude[],ROW()-ROW(HTML[])+1))</f>
        <v xml:space="preserve">  &lt;tr&gt;&lt;td&gt;30502-0800&lt;/td&gt;&lt;td&gt;Full depth reclamation with cement, 200mm depth&lt;/td&gt;&lt;td&gt;m2&lt;/td&gt;&lt;td&gt;FULL DEPTH RECLAMATION WITH CEMENT, 8-INCH DEPTH&lt;/td&gt;&lt;td&gt;SQYD&lt;/td&gt;&lt;td&gt;0&lt;/td&gt;&lt;td&gt;3&lt;/td&gt;&lt;td&gt;N&lt;/td&gt;&lt;td&gt; &lt;/td&gt;&lt;td&gt;&lt;/td&gt;&lt;/tr&gt;</v>
      </c>
      <c r="B738" s="166"/>
      <c r="C738" s="166"/>
    </row>
    <row r="739" spans="1:3" x14ac:dyDescent="0.3">
      <c r="A739" s="89" t="str">
        <f>IF(ROW()-ROW(HTML[])+1&gt;ROWS(Prelude[]),IFERROR(INDEX(PayItems[HTML],ROW()-ROW(HTML[])+1-ROWS(Prelude[])),IF(ROW()-ROW(HTML[])=ROWS(Prelude[])+ROWS(PayItems[]),"&lt;/tbody&gt;&lt;/table&gt;","{End}")),INDEX(Prelude[],ROW()-ROW(HTML[])+1))</f>
        <v xml:space="preserve">  &lt;tr&gt;&lt;td&gt;30502-0900&lt;/td&gt;&lt;td&gt;Full depth reclamation with cement, 225mm depth&lt;/td&gt;&lt;td&gt;m2&lt;/td&gt;&lt;td&gt;FULL DEPTH RECLAMATION WITH CEMENT, 9-INCH DEPTH&lt;/td&gt;&lt;td&gt;SQYD&lt;/td&gt;&lt;td&gt;0&lt;/td&gt;&lt;td&gt;3&lt;/td&gt;&lt;td&gt;N&lt;/td&gt;&lt;td&gt;11/8/2021&lt;/td&gt;&lt;td&gt;&lt;/td&gt;&lt;/tr&gt;</v>
      </c>
      <c r="B739" s="166"/>
      <c r="C739" s="166"/>
    </row>
    <row r="740" spans="1:3" x14ac:dyDescent="0.3">
      <c r="A740" s="89" t="str">
        <f>IF(ROW()-ROW(HTML[])+1&gt;ROWS(Prelude[]),IFERROR(INDEX(PayItems[HTML],ROW()-ROW(HTML[])+1-ROWS(Prelude[])),IF(ROW()-ROW(HTML[])=ROWS(Prelude[])+ROWS(PayItems[]),"&lt;/tbody&gt;&lt;/table&gt;","{End}")),INDEX(Prelude[],ROW()-ROW(HTML[])+1))</f>
        <v xml:space="preserve">  &lt;tr&gt;&lt;td&gt;30502-1000&lt;/td&gt;&lt;td&gt;Full depth reclamation with cement, 250mm depth&lt;/td&gt;&lt;td&gt;m2&lt;/td&gt;&lt;td&gt;FULL DEPTH RECLAMATION WITH CEMENT, 10-INCH DEPTH&lt;/td&gt;&lt;td&gt;SQYD&lt;/td&gt;&lt;td&gt;0&lt;/td&gt;&lt;td&gt;3&lt;/td&gt;&lt;td&gt;N&lt;/td&gt;&lt;td&gt; &lt;/td&gt;&lt;td&gt;&lt;/td&gt;&lt;/tr&gt;</v>
      </c>
      <c r="B740" s="166"/>
      <c r="C740" s="166"/>
    </row>
    <row r="741" spans="1:3" x14ac:dyDescent="0.3">
      <c r="A741" s="89" t="str">
        <f>IF(ROW()-ROW(HTML[])+1&gt;ROWS(Prelude[]),IFERROR(INDEX(PayItems[HTML],ROW()-ROW(HTML[])+1-ROWS(Prelude[])),IF(ROW()-ROW(HTML[])=ROWS(Prelude[])+ROWS(PayItems[]),"&lt;/tbody&gt;&lt;/table&gt;","{End}")),INDEX(Prelude[],ROW()-ROW(HTML[])+1))</f>
        <v xml:space="preserve">  &lt;tr&gt;&lt;td&gt;30510-0000&lt;/td&gt;&lt;td&gt;Cementitious material&lt;/td&gt;&lt;td&gt;t&lt;/td&gt;&lt;td&gt;CEMENTITIOUS MATERIAL&lt;/td&gt;&lt;td&gt;TON&lt;/td&gt;&lt;td&gt;0&lt;/td&gt;&lt;td&gt;3&lt;/td&gt;&lt;td&gt;N&lt;/td&gt;&lt;td&gt; &lt;/td&gt;&lt;td&gt;&lt;/td&gt;&lt;/tr&gt;</v>
      </c>
      <c r="B741" s="166"/>
      <c r="C741" s="166"/>
    </row>
    <row r="742" spans="1:3" x14ac:dyDescent="0.3">
      <c r="A742" s="89" t="str">
        <f>IF(ROW()-ROW(HTML[])+1&gt;ROWS(Prelude[]),IFERROR(INDEX(PayItems[HTML],ROW()-ROW(HTML[])+1-ROWS(Prelude[])),IF(ROW()-ROW(HTML[])=ROWS(Prelude[])+ROWS(PayItems[]),"&lt;/tbody&gt;&lt;/table&gt;","{End}")),INDEX(Prelude[],ROW()-ROW(HTML[])+1))</f>
        <v xml:space="preserve">  &lt;tr&gt;&lt;td&gt;30601-0000&lt;/td&gt;&lt;td&gt;Full depth reclamation with emulsified asphalt&lt;/td&gt;&lt;td&gt;km&lt;/td&gt;&lt;td&gt;FULL DEPTH RECLAMATION WITH EMULSIFIED ASPHALT&lt;/td&gt;&lt;td&gt;MILE&lt;/td&gt;&lt;td&gt;3&lt;/td&gt;&lt;td&gt;3&lt;/td&gt;&lt;td&gt;N&lt;/td&gt;&lt;td&gt; &lt;/td&gt;&lt;td&gt;&lt;/td&gt;&lt;/tr&gt;</v>
      </c>
      <c r="B742" s="166"/>
      <c r="C742" s="166"/>
    </row>
    <row r="743" spans="1:3" x14ac:dyDescent="0.3">
      <c r="A743" s="89" t="str">
        <f>IF(ROW()-ROW(HTML[])+1&gt;ROWS(Prelude[]),IFERROR(INDEX(PayItems[HTML],ROW()-ROW(HTML[])+1-ROWS(Prelude[])),IF(ROW()-ROW(HTML[])=ROWS(Prelude[])+ROWS(PayItems[]),"&lt;/tbody&gt;&lt;/table&gt;","{End}")),INDEX(Prelude[],ROW()-ROW(HTML[])+1))</f>
        <v xml:space="preserve">  &lt;tr&gt;&lt;td&gt;30601-0400&lt;/td&gt;&lt;td&gt;Full depth reclamation with emulsified asphalt, 100mm depth&lt;/td&gt;&lt;td&gt;km&lt;/td&gt;&lt;td&gt;FULL DEPTH RECLAMATION WITH EMULSIFIED ASPHALT, 4-INCH DEPTH&lt;/td&gt;&lt;td&gt;MILE&lt;/td&gt;&lt;td&gt;3&lt;/td&gt;&lt;td&gt;3&lt;/td&gt;&lt;td&gt;N&lt;/td&gt;&lt;td&gt; &lt;/td&gt;&lt;td&gt;&lt;/td&gt;&lt;/tr&gt;</v>
      </c>
      <c r="B743" s="166"/>
      <c r="C743" s="166"/>
    </row>
    <row r="744" spans="1:3" x14ac:dyDescent="0.3">
      <c r="A744" s="89" t="str">
        <f>IF(ROW()-ROW(HTML[])+1&gt;ROWS(Prelude[]),IFERROR(INDEX(PayItems[HTML],ROW()-ROW(HTML[])+1-ROWS(Prelude[])),IF(ROW()-ROW(HTML[])=ROWS(Prelude[])+ROWS(PayItems[]),"&lt;/tbody&gt;&lt;/table&gt;","{End}")),INDEX(Prelude[],ROW()-ROW(HTML[])+1))</f>
        <v xml:space="preserve">  &lt;tr&gt;&lt;td&gt;30601-0600&lt;/td&gt;&lt;td&gt;Full depth reclamation with emulsified asphalt, 150mm depth&lt;/td&gt;&lt;td&gt;km&lt;/td&gt;&lt;td&gt;FULL DEPTH RECLAMATION WITH EMULSIFIED ASPHALT, 6-INCH DEPTH&lt;/td&gt;&lt;td&gt;MILE&lt;/td&gt;&lt;td&gt;3&lt;/td&gt;&lt;td&gt;3&lt;/td&gt;&lt;td&gt;N&lt;/td&gt;&lt;td&gt; &lt;/td&gt;&lt;td&gt;&lt;/td&gt;&lt;/tr&gt;</v>
      </c>
      <c r="B744" s="166"/>
      <c r="C744" s="166"/>
    </row>
    <row r="745" spans="1:3" x14ac:dyDescent="0.3">
      <c r="A745" s="89" t="str">
        <f>IF(ROW()-ROW(HTML[])+1&gt;ROWS(Prelude[]),IFERROR(INDEX(PayItems[HTML],ROW()-ROW(HTML[])+1-ROWS(Prelude[])),IF(ROW()-ROW(HTML[])=ROWS(Prelude[])+ROWS(PayItems[]),"&lt;/tbody&gt;&lt;/table&gt;","{End}")),INDEX(Prelude[],ROW()-ROW(HTML[])+1))</f>
        <v xml:space="preserve">  &lt;tr&gt;&lt;td&gt;30601-0800&lt;/td&gt;&lt;td&gt;Full depth reclamation with emulsified asphalt, 200mm depth&lt;/td&gt;&lt;td&gt;km&lt;/td&gt;&lt;td&gt;FULL DEPTH RECLAMATION WITH EMULSIFIED ASPHALT, 8-INCH DEPTH&lt;/td&gt;&lt;td&gt;MILE&lt;/td&gt;&lt;td&gt;3&lt;/td&gt;&lt;td&gt;3&lt;/td&gt;&lt;td&gt;N&lt;/td&gt;&lt;td&gt; &lt;/td&gt;&lt;td&gt;&lt;/td&gt;&lt;/tr&gt;</v>
      </c>
      <c r="B745" s="166"/>
      <c r="C745" s="166"/>
    </row>
    <row r="746" spans="1:3" x14ac:dyDescent="0.3">
      <c r="A746" s="89" t="str">
        <f>IF(ROW()-ROW(HTML[])+1&gt;ROWS(Prelude[]),IFERROR(INDEX(PayItems[HTML],ROW()-ROW(HTML[])+1-ROWS(Prelude[])),IF(ROW()-ROW(HTML[])=ROWS(Prelude[])+ROWS(PayItems[]),"&lt;/tbody&gt;&lt;/table&gt;","{End}")),INDEX(Prelude[],ROW()-ROW(HTML[])+1))</f>
        <v xml:space="preserve">  &lt;tr&gt;&lt;td&gt;30601-1000&lt;/td&gt;&lt;td&gt;Full depth reclamation with emulsified asphalt, 250mm depth&lt;/td&gt;&lt;td&gt;km&lt;/td&gt;&lt;td&gt;FULL DEPTH RECLAMATION WITH EMULSIFIED ASPHALT, 10-INCH DEPTH&lt;/td&gt;&lt;td&gt;MILE&lt;/td&gt;&lt;td&gt;3&lt;/td&gt;&lt;td&gt;3&lt;/td&gt;&lt;td&gt;N&lt;/td&gt;&lt;td&gt; &lt;/td&gt;&lt;td&gt;&lt;/td&gt;&lt;/tr&gt;</v>
      </c>
      <c r="B746" s="166"/>
      <c r="C746" s="166"/>
    </row>
    <row r="747" spans="1:3" x14ac:dyDescent="0.3">
      <c r="A747" s="89" t="str">
        <f>IF(ROW()-ROW(HTML[])+1&gt;ROWS(Prelude[]),IFERROR(INDEX(PayItems[HTML],ROW()-ROW(HTML[])+1-ROWS(Prelude[])),IF(ROW()-ROW(HTML[])=ROWS(Prelude[])+ROWS(PayItems[]),"&lt;/tbody&gt;&lt;/table&gt;","{End}")),INDEX(Prelude[],ROW()-ROW(HTML[])+1))</f>
        <v xml:space="preserve">  &lt;tr&gt;&lt;td&gt;30602-0000&lt;/td&gt;&lt;td&gt;Full depth reclamation with emulsified asphalt&lt;/td&gt;&lt;td&gt;m2&lt;/td&gt;&lt;td&gt;FULL DEPTH RECLAMATION WITH EMULSIFIED ASPHALT&lt;/td&gt;&lt;td&gt;SQYD&lt;/td&gt;&lt;td&gt;0&lt;/td&gt;&lt;td&gt;3&lt;/td&gt;&lt;td&gt;N&lt;/td&gt;&lt;td&gt; &lt;/td&gt;&lt;td&gt;&lt;/td&gt;&lt;/tr&gt;</v>
      </c>
      <c r="B747" s="166"/>
      <c r="C747" s="166"/>
    </row>
    <row r="748" spans="1:3" x14ac:dyDescent="0.3">
      <c r="A748" s="89" t="str">
        <f>IF(ROW()-ROW(HTML[])+1&gt;ROWS(Prelude[]),IFERROR(INDEX(PayItems[HTML],ROW()-ROW(HTML[])+1-ROWS(Prelude[])),IF(ROW()-ROW(HTML[])=ROWS(Prelude[])+ROWS(PayItems[]),"&lt;/tbody&gt;&lt;/table&gt;","{End}")),INDEX(Prelude[],ROW()-ROW(HTML[])+1))</f>
        <v xml:space="preserve">  &lt;tr&gt;&lt;td&gt;30602-0400&lt;/td&gt;&lt;td&gt;Full depth reclamation with emulsified asphalt, 100mm depth&lt;/td&gt;&lt;td&gt;m2&lt;/td&gt;&lt;td&gt;FULL DEPTH RECLAMATION WITH EMULSIFIED ASPHALT, 4-INCH DEPTH&lt;/td&gt;&lt;td&gt;SQYD&lt;/td&gt;&lt;td&gt;0&lt;/td&gt;&lt;td&gt;3&lt;/td&gt;&lt;td&gt;N&lt;/td&gt;&lt;td&gt; &lt;/td&gt;&lt;td&gt;&lt;/td&gt;&lt;/tr&gt;</v>
      </c>
      <c r="B748" s="166"/>
      <c r="C748" s="166"/>
    </row>
    <row r="749" spans="1:3" x14ac:dyDescent="0.3">
      <c r="A749" s="89" t="str">
        <f>IF(ROW()-ROW(HTML[])+1&gt;ROWS(Prelude[]),IFERROR(INDEX(PayItems[HTML],ROW()-ROW(HTML[])+1-ROWS(Prelude[])),IF(ROW()-ROW(HTML[])=ROWS(Prelude[])+ROWS(PayItems[]),"&lt;/tbody&gt;&lt;/table&gt;","{End}")),INDEX(Prelude[],ROW()-ROW(HTML[])+1))</f>
        <v xml:space="preserve">  &lt;tr&gt;&lt;td&gt;30602-0600&lt;/td&gt;&lt;td&gt;Full depth reclamation with emulsified asphalt, 150mm depth&lt;/td&gt;&lt;td&gt;m2&lt;/td&gt;&lt;td&gt;FULL DEPTH RECLAMATION WITH EMULSIFIED ASPHALT, 6-INCH DEPTH&lt;/td&gt;&lt;td&gt;SQYD&lt;/td&gt;&lt;td&gt;0&lt;/td&gt;&lt;td&gt;3&lt;/td&gt;&lt;td&gt;N&lt;/td&gt;&lt;td&gt; &lt;/td&gt;&lt;td&gt;&lt;/td&gt;&lt;/tr&gt;</v>
      </c>
      <c r="B749" s="166"/>
      <c r="C749" s="166"/>
    </row>
    <row r="750" spans="1:3" x14ac:dyDescent="0.3">
      <c r="A750" s="89" t="str">
        <f>IF(ROW()-ROW(HTML[])+1&gt;ROWS(Prelude[]),IFERROR(INDEX(PayItems[HTML],ROW()-ROW(HTML[])+1-ROWS(Prelude[])),IF(ROW()-ROW(HTML[])=ROWS(Prelude[])+ROWS(PayItems[]),"&lt;/tbody&gt;&lt;/table&gt;","{End}")),INDEX(Prelude[],ROW()-ROW(HTML[])+1))</f>
        <v xml:space="preserve">  &lt;tr&gt;&lt;td&gt;30602-0800&lt;/td&gt;&lt;td&gt;Full depth reclamation with emulsified asphalt, 200mm depth&lt;/td&gt;&lt;td&gt;m2&lt;/td&gt;&lt;td&gt;FULL DEPTH RECLAMATION WITH EMULSIFIED ASPHALT, 8-INCH DEPTH&lt;/td&gt;&lt;td&gt;SQYD&lt;/td&gt;&lt;td&gt;0&lt;/td&gt;&lt;td&gt;3&lt;/td&gt;&lt;td&gt;N&lt;/td&gt;&lt;td&gt; &lt;/td&gt;&lt;td&gt;&lt;/td&gt;&lt;/tr&gt;</v>
      </c>
      <c r="B750" s="166"/>
      <c r="C750" s="166"/>
    </row>
    <row r="751" spans="1:3" x14ac:dyDescent="0.3">
      <c r="A751" s="89" t="str">
        <f>IF(ROW()-ROW(HTML[])+1&gt;ROWS(Prelude[]),IFERROR(INDEX(PayItems[HTML],ROW()-ROW(HTML[])+1-ROWS(Prelude[])),IF(ROW()-ROW(HTML[])=ROWS(Prelude[])+ROWS(PayItems[]),"&lt;/tbody&gt;&lt;/table&gt;","{End}")),INDEX(Prelude[],ROW()-ROW(HTML[])+1))</f>
        <v xml:space="preserve">  &lt;tr&gt;&lt;td&gt;30602-1000&lt;/td&gt;&lt;td&gt;Full depth reclamation with emulsified asphalt, 250mm depth&lt;/td&gt;&lt;td&gt;m2&lt;/td&gt;&lt;td&gt;FULL DEPTH RECLAMATION WITH EMULSIFIED ASPHALT, 10-INCH DEPTH&lt;/td&gt;&lt;td&gt;SQYD&lt;/td&gt;&lt;td&gt;0&lt;/td&gt;&lt;td&gt;3&lt;/td&gt;&lt;td&gt;N&lt;/td&gt;&lt;td&gt; &lt;/td&gt;&lt;td&gt;&lt;/td&gt;&lt;/tr&gt;</v>
      </c>
      <c r="B751" s="166"/>
      <c r="C751" s="166"/>
    </row>
    <row r="752" spans="1:3" x14ac:dyDescent="0.3">
      <c r="A752" s="89" t="str">
        <f>IF(ROW()-ROW(HTML[])+1&gt;ROWS(Prelude[]),IFERROR(INDEX(PayItems[HTML],ROW()-ROW(HTML[])+1-ROWS(Prelude[])),IF(ROW()-ROW(HTML[])=ROWS(Prelude[])+ROWS(PayItems[]),"&lt;/tbody&gt;&lt;/table&gt;","{End}")),INDEX(Prelude[],ROW()-ROW(HTML[])+1))</f>
        <v xml:space="preserve">  &lt;tr&gt;&lt;td&gt;30603-0000&lt;/td&gt;&lt;td&gt;Full depth reclamation with foamed asphalt&lt;/td&gt;&lt;td&gt;km&lt;/td&gt;&lt;td&gt;FULL DEPTH RECLAMATION WITH FOAMED ASPHALT&lt;/td&gt;&lt;td&gt;MILE&lt;/td&gt;&lt;td&gt;3&lt;/td&gt;&lt;td&gt;3&lt;/td&gt;&lt;td&gt;N&lt;/td&gt;&lt;td&gt; &lt;/td&gt;&lt;td&gt;&lt;/td&gt;&lt;/tr&gt;</v>
      </c>
      <c r="B752" s="166"/>
      <c r="C752" s="166"/>
    </row>
    <row r="753" spans="1:3" x14ac:dyDescent="0.3">
      <c r="A753" s="89" t="str">
        <f>IF(ROW()-ROW(HTML[])+1&gt;ROWS(Prelude[]),IFERROR(INDEX(PayItems[HTML],ROW()-ROW(HTML[])+1-ROWS(Prelude[])),IF(ROW()-ROW(HTML[])=ROWS(Prelude[])+ROWS(PayItems[]),"&lt;/tbody&gt;&lt;/table&gt;","{End}")),INDEX(Prelude[],ROW()-ROW(HTML[])+1))</f>
        <v xml:space="preserve">  &lt;tr&gt;&lt;td&gt;30603-0400&lt;/td&gt;&lt;td&gt;Full depth reclamation with foamed asphalt, 100mm depth&lt;/td&gt;&lt;td&gt;km&lt;/td&gt;&lt;td&gt;FULL DEPTH RECLAMATION WITH FOAMED ASPHALT, 4-INCH DEPTH&lt;/td&gt;&lt;td&gt;MILE&lt;/td&gt;&lt;td&gt;3&lt;/td&gt;&lt;td&gt;3&lt;/td&gt;&lt;td&gt;N&lt;/td&gt;&lt;td&gt; &lt;/td&gt;&lt;td&gt;&lt;/td&gt;&lt;/tr&gt;</v>
      </c>
      <c r="B753" s="166"/>
      <c r="C753" s="166"/>
    </row>
    <row r="754" spans="1:3" x14ac:dyDescent="0.3">
      <c r="A754" s="89" t="str">
        <f>IF(ROW()-ROW(HTML[])+1&gt;ROWS(Prelude[]),IFERROR(INDEX(PayItems[HTML],ROW()-ROW(HTML[])+1-ROWS(Prelude[])),IF(ROW()-ROW(HTML[])=ROWS(Prelude[])+ROWS(PayItems[]),"&lt;/tbody&gt;&lt;/table&gt;","{End}")),INDEX(Prelude[],ROW()-ROW(HTML[])+1))</f>
        <v xml:space="preserve">  &lt;tr&gt;&lt;td&gt;30603-0600&lt;/td&gt;&lt;td&gt;Full depth reclamation with foamed asphalt, 150mm depth&lt;/td&gt;&lt;td&gt;km&lt;/td&gt;&lt;td&gt;FULL DEPTH RECLAMATION WITH FOAMED ASPHALT, 6-INCH DEPTH&lt;/td&gt;&lt;td&gt;MILE&lt;/td&gt;&lt;td&gt;3&lt;/td&gt;&lt;td&gt;3&lt;/td&gt;&lt;td&gt;N&lt;/td&gt;&lt;td&gt; &lt;/td&gt;&lt;td&gt;&lt;/td&gt;&lt;/tr&gt;</v>
      </c>
      <c r="B754" s="166"/>
      <c r="C754" s="166"/>
    </row>
    <row r="755" spans="1:3" x14ac:dyDescent="0.3">
      <c r="A755" s="89" t="str">
        <f>IF(ROW()-ROW(HTML[])+1&gt;ROWS(Prelude[]),IFERROR(INDEX(PayItems[HTML],ROW()-ROW(HTML[])+1-ROWS(Prelude[])),IF(ROW()-ROW(HTML[])=ROWS(Prelude[])+ROWS(PayItems[]),"&lt;/tbody&gt;&lt;/table&gt;","{End}")),INDEX(Prelude[],ROW()-ROW(HTML[])+1))</f>
        <v xml:space="preserve">  &lt;tr&gt;&lt;td&gt;30603-0800&lt;/td&gt;&lt;td&gt;Full depth reclamation with foamed asphalt, 200mm depth&lt;/td&gt;&lt;td&gt;km&lt;/td&gt;&lt;td&gt;FULL DEPTH RECLAMATION WITH FOAMED ASPHALT, 8-INCH DEPTH&lt;/td&gt;&lt;td&gt;MILE&lt;/td&gt;&lt;td&gt;3&lt;/td&gt;&lt;td&gt;3&lt;/td&gt;&lt;td&gt;N&lt;/td&gt;&lt;td&gt; &lt;/td&gt;&lt;td&gt;&lt;/td&gt;&lt;/tr&gt;</v>
      </c>
      <c r="B755" s="166"/>
      <c r="C755" s="166"/>
    </row>
    <row r="756" spans="1:3" x14ac:dyDescent="0.3">
      <c r="A756" s="89" t="str">
        <f>IF(ROW()-ROW(HTML[])+1&gt;ROWS(Prelude[]),IFERROR(INDEX(PayItems[HTML],ROW()-ROW(HTML[])+1-ROWS(Prelude[])),IF(ROW()-ROW(HTML[])=ROWS(Prelude[])+ROWS(PayItems[]),"&lt;/tbody&gt;&lt;/table&gt;","{End}")),INDEX(Prelude[],ROW()-ROW(HTML[])+1))</f>
        <v xml:space="preserve">  &lt;tr&gt;&lt;td&gt;30603-1000&lt;/td&gt;&lt;td&gt;Full depth reclamation with foamed asphalt, 250mm depth&lt;/td&gt;&lt;td&gt;km&lt;/td&gt;&lt;td&gt;FULL DEPTH RECLAMATION WITH FOAMED ASPHALT, 10-INCH DEPTH&lt;/td&gt;&lt;td&gt;MILE&lt;/td&gt;&lt;td&gt;3&lt;/td&gt;&lt;td&gt;3&lt;/td&gt;&lt;td&gt;N&lt;/td&gt;&lt;td&gt; &lt;/td&gt;&lt;td&gt;&lt;/td&gt;&lt;/tr&gt;</v>
      </c>
      <c r="B756" s="166"/>
      <c r="C756" s="166"/>
    </row>
    <row r="757" spans="1:3" x14ac:dyDescent="0.3">
      <c r="A757" s="89" t="str">
        <f>IF(ROW()-ROW(HTML[])+1&gt;ROWS(Prelude[]),IFERROR(INDEX(PayItems[HTML],ROW()-ROW(HTML[])+1-ROWS(Prelude[])),IF(ROW()-ROW(HTML[])=ROWS(Prelude[])+ROWS(PayItems[]),"&lt;/tbody&gt;&lt;/table&gt;","{End}")),INDEX(Prelude[],ROW()-ROW(HTML[])+1))</f>
        <v xml:space="preserve">  &lt;tr&gt;&lt;td&gt;30604-0000&lt;/td&gt;&lt;td&gt;Full depth reclamation with foamed asphalt&lt;/td&gt;&lt;td&gt;m2&lt;/td&gt;&lt;td&gt;FULL DEPTH RECLAMATION WITH FOAMED ASPHALT&lt;/td&gt;&lt;td&gt;SQYD&lt;/td&gt;&lt;td&gt;0&lt;/td&gt;&lt;td&gt;3&lt;/td&gt;&lt;td&gt;N&lt;/td&gt;&lt;td&gt; &lt;/td&gt;&lt;td&gt;&lt;/td&gt;&lt;/tr&gt;</v>
      </c>
      <c r="B757" s="166"/>
      <c r="C757" s="166"/>
    </row>
    <row r="758" spans="1:3" x14ac:dyDescent="0.3">
      <c r="A758" s="89" t="str">
        <f>IF(ROW()-ROW(HTML[])+1&gt;ROWS(Prelude[]),IFERROR(INDEX(PayItems[HTML],ROW()-ROW(HTML[])+1-ROWS(Prelude[])),IF(ROW()-ROW(HTML[])=ROWS(Prelude[])+ROWS(PayItems[]),"&lt;/tbody&gt;&lt;/table&gt;","{End}")),INDEX(Prelude[],ROW()-ROW(HTML[])+1))</f>
        <v xml:space="preserve">  &lt;tr&gt;&lt;td&gt;30604-0400&lt;/td&gt;&lt;td&gt;Full depth reclamation with foamed asphalt, 100mm depth&lt;/td&gt;&lt;td&gt;m2&lt;/td&gt;&lt;td&gt;FULL DEPTH RECLAMATION WITH FOAMED ASPHALT, 4-INCH DEPTH&lt;/td&gt;&lt;td&gt;SQYD&lt;/td&gt;&lt;td&gt;0&lt;/td&gt;&lt;td&gt;3&lt;/td&gt;&lt;td&gt;N&lt;/td&gt;&lt;td&gt; &lt;/td&gt;&lt;td&gt;&lt;/td&gt;&lt;/tr&gt;</v>
      </c>
      <c r="B758" s="166"/>
      <c r="C758" s="166"/>
    </row>
    <row r="759" spans="1:3" x14ac:dyDescent="0.3">
      <c r="A759" s="89" t="str">
        <f>IF(ROW()-ROW(HTML[])+1&gt;ROWS(Prelude[]),IFERROR(INDEX(PayItems[HTML],ROW()-ROW(HTML[])+1-ROWS(Prelude[])),IF(ROW()-ROW(HTML[])=ROWS(Prelude[])+ROWS(PayItems[]),"&lt;/tbody&gt;&lt;/table&gt;","{End}")),INDEX(Prelude[],ROW()-ROW(HTML[])+1))</f>
        <v xml:space="preserve">  &lt;tr&gt;&lt;td&gt;30604-0600&lt;/td&gt;&lt;td&gt;Full depth reclamation with foamed asphalt, 150mm depth&lt;/td&gt;&lt;td&gt;m2&lt;/td&gt;&lt;td&gt;FULL DEPTH RECLAMATION WITH FOAMED ASPHALT, 6-INCH DEPTH&lt;/td&gt;&lt;td&gt;SQYD&lt;/td&gt;&lt;td&gt;0&lt;/td&gt;&lt;td&gt;3&lt;/td&gt;&lt;td&gt;N&lt;/td&gt;&lt;td&gt; &lt;/td&gt;&lt;td&gt;&lt;/td&gt;&lt;/tr&gt;</v>
      </c>
      <c r="B759" s="166"/>
      <c r="C759" s="166"/>
    </row>
    <row r="760" spans="1:3" x14ac:dyDescent="0.3">
      <c r="A760" s="89" t="str">
        <f>IF(ROW()-ROW(HTML[])+1&gt;ROWS(Prelude[]),IFERROR(INDEX(PayItems[HTML],ROW()-ROW(HTML[])+1-ROWS(Prelude[])),IF(ROW()-ROW(HTML[])=ROWS(Prelude[])+ROWS(PayItems[]),"&lt;/tbody&gt;&lt;/table&gt;","{End}")),INDEX(Prelude[],ROW()-ROW(HTML[])+1))</f>
        <v xml:space="preserve">  &lt;tr&gt;&lt;td&gt;30604-0800&lt;/td&gt;&lt;td&gt;Full depth reclamation with foamed asphalt, 200mm depth&lt;/td&gt;&lt;td&gt;m2&lt;/td&gt;&lt;td&gt;FULL DEPTH RECLAMATION WITH FOAMED ASPHALT, 8-INCH DEPTH&lt;/td&gt;&lt;td&gt;SQYD&lt;/td&gt;&lt;td&gt;0&lt;/td&gt;&lt;td&gt;3&lt;/td&gt;&lt;td&gt;N&lt;/td&gt;&lt;td&gt; &lt;/td&gt;&lt;td&gt;&lt;/td&gt;&lt;/tr&gt;</v>
      </c>
      <c r="B760" s="166"/>
      <c r="C760" s="166"/>
    </row>
    <row r="761" spans="1:3" x14ac:dyDescent="0.3">
      <c r="A761" s="89" t="str">
        <f>IF(ROW()-ROW(HTML[])+1&gt;ROWS(Prelude[]),IFERROR(INDEX(PayItems[HTML],ROW()-ROW(HTML[])+1-ROWS(Prelude[])),IF(ROW()-ROW(HTML[])=ROWS(Prelude[])+ROWS(PayItems[]),"&lt;/tbody&gt;&lt;/table&gt;","{End}")),INDEX(Prelude[],ROW()-ROW(HTML[])+1))</f>
        <v xml:space="preserve">  &lt;tr&gt;&lt;td&gt;30604-1000&lt;/td&gt;&lt;td&gt;Full depth reclamation with foamed asphalt, 250mm depth&lt;/td&gt;&lt;td&gt;m2&lt;/td&gt;&lt;td&gt;FULL DEPTH RECLAMATION WITH FOAMED ASPHALT, 10-INCH DEPTH&lt;/td&gt;&lt;td&gt;SQYD&lt;/td&gt;&lt;td&gt;0&lt;/td&gt;&lt;td&gt;3&lt;/td&gt;&lt;td&gt;N&lt;/td&gt;&lt;td&gt; &lt;/td&gt;&lt;td&gt;&lt;/td&gt;&lt;/tr&gt;</v>
      </c>
      <c r="B761" s="166"/>
      <c r="C761" s="166"/>
    </row>
    <row r="762" spans="1:3" x14ac:dyDescent="0.3">
      <c r="A762" s="89" t="str">
        <f>IF(ROW()-ROW(HTML[])+1&gt;ROWS(Prelude[]),IFERROR(INDEX(PayItems[HTML],ROW()-ROW(HTML[])+1-ROWS(Prelude[])),IF(ROW()-ROW(HTML[])=ROWS(Prelude[])+ROWS(PayItems[]),"&lt;/tbody&gt;&lt;/table&gt;","{End}")),INDEX(Prelude[],ROW()-ROW(HTML[])+1))</f>
        <v xml:space="preserve">  &lt;tr&gt;&lt;td&gt;30610-0000&lt;/td&gt;&lt;td&gt;Lime&lt;/td&gt;&lt;td&gt;t&lt;/td&gt;&lt;td&gt;LIME&lt;/td&gt;&lt;td&gt;TON&lt;/td&gt;&lt;td&gt;0&lt;/td&gt;&lt;td&gt;3&lt;/td&gt;&lt;td&gt;N&lt;/td&gt;&lt;td&gt; &lt;/td&gt;&lt;td&gt;&lt;/td&gt;&lt;/tr&gt;</v>
      </c>
      <c r="B762" s="166"/>
      <c r="C762" s="166"/>
    </row>
    <row r="763" spans="1:3" x14ac:dyDescent="0.3">
      <c r="A763" s="89" t="str">
        <f>IF(ROW()-ROW(HTML[])+1&gt;ROWS(Prelude[]),IFERROR(INDEX(PayItems[HTML],ROW()-ROW(HTML[])+1-ROWS(Prelude[])),IF(ROW()-ROW(HTML[])=ROWS(Prelude[])+ROWS(PayItems[]),"&lt;/tbody&gt;&lt;/table&gt;","{End}")),INDEX(Prelude[],ROW()-ROW(HTML[])+1))</f>
        <v xml:space="preserve">  &lt;tr&gt;&lt;td&gt;30611-0000&lt;/td&gt;&lt;td&gt;Cement&lt;/td&gt;&lt;td&gt;t&lt;/td&gt;&lt;td&gt;CEMENT&lt;/td&gt;&lt;td&gt;TON&lt;/td&gt;&lt;td&gt;0&lt;/td&gt;&lt;td&gt;3&lt;/td&gt;&lt;td&gt;N&lt;/td&gt;&lt;td&gt; &lt;/td&gt;&lt;td&gt;&lt;/td&gt;&lt;/tr&gt;</v>
      </c>
      <c r="B763" s="166"/>
      <c r="C763" s="166"/>
    </row>
    <row r="764" spans="1:3" x14ac:dyDescent="0.3">
      <c r="A764" s="89" t="str">
        <f>IF(ROW()-ROW(HTML[])+1&gt;ROWS(Prelude[]),IFERROR(INDEX(PayItems[HTML],ROW()-ROW(HTML[])+1-ROWS(Prelude[])),IF(ROW()-ROW(HTML[])=ROWS(Prelude[])+ROWS(PayItems[]),"&lt;/tbody&gt;&lt;/table&gt;","{End}")),INDEX(Prelude[],ROW()-ROW(HTML[])+1))</f>
        <v xml:space="preserve">  &lt;tr&gt;&lt;td&gt;30612-0000&lt;/td&gt;&lt;td&gt;Fly ash&lt;/td&gt;&lt;td&gt;t&lt;/td&gt;&lt;td&gt;FLY ASH&lt;/td&gt;&lt;td&gt;TON&lt;/td&gt;&lt;td&gt;0&lt;/td&gt;&lt;td&gt;3&lt;/td&gt;&lt;td&gt;N&lt;/td&gt;&lt;td&gt; &lt;/td&gt;&lt;td&gt;&lt;/td&gt;&lt;/tr&gt;</v>
      </c>
      <c r="B764" s="166"/>
      <c r="C764" s="166"/>
    </row>
    <row r="765" spans="1:3" x14ac:dyDescent="0.3">
      <c r="A765" s="89" t="str">
        <f>IF(ROW()-ROW(HTML[])+1&gt;ROWS(Prelude[]),IFERROR(INDEX(PayItems[HTML],ROW()-ROW(HTML[])+1-ROWS(Prelude[])),IF(ROW()-ROW(HTML[])=ROWS(Prelude[])+ROWS(PayItems[]),"&lt;/tbody&gt;&lt;/table&gt;","{End}")),INDEX(Prelude[],ROW()-ROW(HTML[])+1))</f>
        <v xml:space="preserve">  &lt;tr&gt;&lt;td&gt;30613-0000&lt;/td&gt;&lt;td&gt;Asphalt binder&lt;/td&gt;&lt;td&gt;t&lt;/td&gt;&lt;td&gt;ASPHALT BINDER&lt;/td&gt;&lt;td&gt;TON&lt;/td&gt;&lt;td&gt;0&lt;/td&gt;&lt;td&gt;3&lt;/td&gt;&lt;td&gt;N&lt;/td&gt;&lt;td&gt; &lt;/td&gt;&lt;td&gt;&lt;/td&gt;&lt;/tr&gt;</v>
      </c>
      <c r="B765" s="166"/>
      <c r="C765" s="166"/>
    </row>
    <row r="766" spans="1:3" x14ac:dyDescent="0.3">
      <c r="A766" s="89" t="str">
        <f>IF(ROW()-ROW(HTML[])+1&gt;ROWS(Prelude[]),IFERROR(INDEX(PayItems[HTML],ROW()-ROW(HTML[])+1-ROWS(Prelude[])),IF(ROW()-ROW(HTML[])=ROWS(Prelude[])+ROWS(PayItems[]),"&lt;/tbody&gt;&lt;/table&gt;","{End}")),INDEX(Prelude[],ROW()-ROW(HTML[])+1))</f>
        <v xml:space="preserve">  &lt;tr&gt;&lt;td&gt;30614-0000&lt;/td&gt;&lt;td&gt;Emulsified asphalt&lt;/td&gt;&lt;td&gt;t&lt;/td&gt;&lt;td&gt;EMULSIFIED ASPHALT&lt;/td&gt;&lt;td&gt;TON&lt;/td&gt;&lt;td&gt;0&lt;/td&gt;&lt;td&gt;3&lt;/td&gt;&lt;td&gt;N&lt;/td&gt;&lt;td&gt; &lt;/td&gt;&lt;td&gt;&lt;/td&gt;&lt;/tr&gt;</v>
      </c>
      <c r="B766" s="166"/>
      <c r="C766" s="166"/>
    </row>
    <row r="767" spans="1:3" x14ac:dyDescent="0.3">
      <c r="A767" s="89" t="str">
        <f>IF(ROW()-ROW(HTML[])+1&gt;ROWS(Prelude[]),IFERROR(INDEX(PayItems[HTML],ROW()-ROW(HTML[])+1-ROWS(Prelude[])),IF(ROW()-ROW(HTML[])=ROWS(Prelude[])+ROWS(PayItems[]),"&lt;/tbody&gt;&lt;/table&gt;","{End}")),INDEX(Prelude[],ROW()-ROW(HTML[])+1))</f>
        <v xml:space="preserve">  &lt;tr&gt;&lt;td&gt;30701-0000&lt;/td&gt;&lt;td&gt;Cement treated aggregate course&lt;/td&gt;&lt;td&gt;m2&lt;/td&gt;&lt;td&gt;CEMENT TREATED AGGREGATE COURSE&lt;/td&gt;&lt;td&gt;SQYD&lt;/td&gt;&lt;td&gt;0&lt;/td&gt;&lt;td&gt;3&lt;/td&gt;&lt;td&gt;N&lt;/td&gt;&lt;td&gt; &lt;/td&gt;&lt;td&gt;&lt;/td&gt;&lt;/tr&gt;</v>
      </c>
      <c r="B767" s="166"/>
      <c r="C767" s="166"/>
    </row>
    <row r="768" spans="1:3" x14ac:dyDescent="0.3">
      <c r="A768" s="89" t="str">
        <f>IF(ROW()-ROW(HTML[])+1&gt;ROWS(Prelude[]),IFERROR(INDEX(PayItems[HTML],ROW()-ROW(HTML[])+1-ROWS(Prelude[])),IF(ROW()-ROW(HTML[])=ROWS(Prelude[])+ROWS(PayItems[]),"&lt;/tbody&gt;&lt;/table&gt;","{End}")),INDEX(Prelude[],ROW()-ROW(HTML[])+1))</f>
        <v xml:space="preserve">  &lt;tr&gt;&lt;td&gt;30702-0000&lt;/td&gt;&lt;td&gt;Cement treated aggregate course&lt;/td&gt;&lt;td&gt;t&lt;/td&gt;&lt;td&gt;CEMENT TREATED AGGREGATE COURSE&lt;/td&gt;&lt;td&gt;TON&lt;/td&gt;&lt;td&gt;0&lt;/td&gt;&lt;td&gt;3&lt;/td&gt;&lt;td&gt;N&lt;/td&gt;&lt;td&gt; &lt;/td&gt;&lt;td&gt;&lt;/td&gt;&lt;/tr&gt;</v>
      </c>
      <c r="B768" s="166"/>
      <c r="C768" s="166"/>
    </row>
    <row r="769" spans="1:3" x14ac:dyDescent="0.3">
      <c r="A769" s="89" t="str">
        <f>IF(ROW()-ROW(HTML[])+1&gt;ROWS(Prelude[]),IFERROR(INDEX(PayItems[HTML],ROW()-ROW(HTML[])+1-ROWS(Prelude[])),IF(ROW()-ROW(HTML[])=ROWS(Prelude[])+ROWS(PayItems[]),"&lt;/tbody&gt;&lt;/table&gt;","{End}")),INDEX(Prelude[],ROW()-ROW(HTML[])+1))</f>
        <v xml:space="preserve">  &lt;tr&gt;&lt;td&gt;30703-0000&lt;/td&gt;&lt;td&gt;Cement treated aggregate course&lt;/td&gt;&lt;td&gt;m3&lt;/td&gt;&lt;td&gt;CEMENT TREATED AGGREGATE COURSE&lt;/td&gt;&lt;td&gt;CUYD&lt;/td&gt;&lt;td&gt;0&lt;/td&gt;&lt;td&gt;3&lt;/td&gt;&lt;td&gt;N&lt;/td&gt;&lt;td&gt;10/24/2016&lt;/td&gt;&lt;td&gt;&lt;/td&gt;&lt;/tr&gt;</v>
      </c>
      <c r="B769" s="166"/>
      <c r="C769" s="166"/>
    </row>
    <row r="770" spans="1:3" x14ac:dyDescent="0.3">
      <c r="A770" s="89" t="str">
        <f>IF(ROW()-ROW(HTML[])+1&gt;ROWS(Prelude[]),IFERROR(INDEX(PayItems[HTML],ROW()-ROW(HTML[])+1-ROWS(Prelude[])),IF(ROW()-ROW(HTML[])=ROWS(Prelude[])+ROWS(PayItems[]),"&lt;/tbody&gt;&lt;/table&gt;","{End}")),INDEX(Prelude[],ROW()-ROW(HTML[])+1))</f>
        <v xml:space="preserve">  &lt;tr&gt;&lt;td&gt;30705-0000&lt;/td&gt;&lt;td&gt;Cementitious treated aggregate course&lt;/td&gt;&lt;td&gt;m2&lt;/td&gt;&lt;td&gt;CEMENTITIOUS TREATED AGGREGATE COURSE&lt;/td&gt;&lt;td&gt;SQYD&lt;/td&gt;&lt;td&gt;0&lt;/td&gt;&lt;td&gt;3&lt;/td&gt;&lt;td&gt;N&lt;/td&gt;&lt;td&gt; &lt;/td&gt;&lt;td&gt;&lt;/td&gt;&lt;/tr&gt;</v>
      </c>
      <c r="B770" s="166"/>
      <c r="C770" s="166"/>
    </row>
    <row r="771" spans="1:3" x14ac:dyDescent="0.3">
      <c r="A771" s="89" t="str">
        <f>IF(ROW()-ROW(HTML[])+1&gt;ROWS(Prelude[]),IFERROR(INDEX(PayItems[HTML],ROW()-ROW(HTML[])+1-ROWS(Prelude[])),IF(ROW()-ROW(HTML[])=ROWS(Prelude[])+ROWS(PayItems[]),"&lt;/tbody&gt;&lt;/table&gt;","{End}")),INDEX(Prelude[],ROW()-ROW(HTML[])+1))</f>
        <v xml:space="preserve">  &lt;tr&gt;&lt;td&gt;30706-0000&lt;/td&gt;&lt;td&gt;Cementitious treated aggregate course&lt;/td&gt;&lt;td&gt;t&lt;/td&gt;&lt;td&gt;CEMENTITIOUS TREATED AGGREGATE COURSE&lt;/td&gt;&lt;td&gt;TON&lt;/td&gt;&lt;td&gt;0&lt;/td&gt;&lt;td&gt;3&lt;/td&gt;&lt;td&gt;N&lt;/td&gt;&lt;td&gt; &lt;/td&gt;&lt;td&gt;&lt;/td&gt;&lt;/tr&gt;</v>
      </c>
      <c r="B771" s="166"/>
      <c r="C771" s="166"/>
    </row>
    <row r="772" spans="1:3" x14ac:dyDescent="0.3">
      <c r="A772" s="89" t="str">
        <f>IF(ROW()-ROW(HTML[])+1&gt;ROWS(Prelude[]),IFERROR(INDEX(PayItems[HTML],ROW()-ROW(HTML[])+1-ROWS(Prelude[])),IF(ROW()-ROW(HTML[])=ROWS(Prelude[])+ROWS(PayItems[]),"&lt;/tbody&gt;&lt;/table&gt;","{End}")),INDEX(Prelude[],ROW()-ROW(HTML[])+1))</f>
        <v xml:space="preserve">  &lt;tr&gt;&lt;td&gt;30715-0000&lt;/td&gt;&lt;td&gt;Cement&lt;/td&gt;&lt;td&gt;t&lt;/td&gt;&lt;td&gt;CEMENT&lt;/td&gt;&lt;td&gt;TON&lt;/td&gt;&lt;td&gt;0&lt;/td&gt;&lt;td&gt;3&lt;/td&gt;&lt;td&gt;N&lt;/td&gt;&lt;td&gt; &lt;/td&gt;&lt;td&gt;&lt;/td&gt;&lt;/tr&gt;</v>
      </c>
      <c r="B772" s="166"/>
      <c r="C772" s="166"/>
    </row>
    <row r="773" spans="1:3" x14ac:dyDescent="0.3">
      <c r="A773" s="89" t="str">
        <f>IF(ROW()-ROW(HTML[])+1&gt;ROWS(Prelude[]),IFERROR(INDEX(PayItems[HTML],ROW()-ROW(HTML[])+1-ROWS(Prelude[])),IF(ROW()-ROW(HTML[])=ROWS(Prelude[])+ROWS(PayItems[]),"&lt;/tbody&gt;&lt;/table&gt;","{End}")),INDEX(Prelude[],ROW()-ROW(HTML[])+1))</f>
        <v xml:space="preserve">  &lt;tr&gt;&lt;td&gt;30716-0000&lt;/td&gt;&lt;td&gt;Fly ash&lt;/td&gt;&lt;td&gt;t&lt;/td&gt;&lt;td&gt;FLY ASH&lt;/td&gt;&lt;td&gt;TON&lt;/td&gt;&lt;td&gt;0&lt;/td&gt;&lt;td&gt;3&lt;/td&gt;&lt;td&gt;N&lt;/td&gt;&lt;td&gt; &lt;/td&gt;&lt;td&gt;Prior to use check to see if 304 items should be used&lt;/td&gt;&lt;/tr&gt;</v>
      </c>
      <c r="B773" s="166"/>
      <c r="C773" s="166"/>
    </row>
    <row r="774" spans="1:3" x14ac:dyDescent="0.3">
      <c r="A774" s="89" t="str">
        <f>IF(ROW()-ROW(HTML[])+1&gt;ROWS(Prelude[]),IFERROR(INDEX(PayItems[HTML],ROW()-ROW(HTML[])+1-ROWS(Prelude[])),IF(ROW()-ROW(HTML[])=ROWS(Prelude[])+ROWS(PayItems[]),"&lt;/tbody&gt;&lt;/table&gt;","{End}")),INDEX(Prelude[],ROW()-ROW(HTML[])+1))</f>
        <v xml:space="preserve">  &lt;tr&gt;&lt;td&gt;30801-0000&lt;/td&gt;&lt;td&gt;Recycled aggregate base&lt;/td&gt;&lt;td&gt;m2&lt;/td&gt;&lt;td&gt;RECYCLED AGGREGATE BASE&lt;/td&gt;&lt;td&gt;SQYD&lt;/td&gt;&lt;td&gt;0&lt;/td&gt;&lt;td&gt;3&lt;/td&gt;&lt;td&gt;N&lt;/td&gt;&lt;td&gt;4/28/2015&lt;/td&gt;&lt;td&gt;Prior to use check to see if 304 items should be used&lt;/td&gt;&lt;/tr&gt;</v>
      </c>
      <c r="B774" s="166"/>
      <c r="C774" s="166"/>
    </row>
    <row r="775" spans="1:3" x14ac:dyDescent="0.3">
      <c r="A775" s="89" t="str">
        <f>IF(ROW()-ROW(HTML[])+1&gt;ROWS(Prelude[]),IFERROR(INDEX(PayItems[HTML],ROW()-ROW(HTML[])+1-ROWS(Prelude[])),IF(ROW()-ROW(HTML[])=ROWS(Prelude[])+ROWS(PayItems[]),"&lt;/tbody&gt;&lt;/table&gt;","{End}")),INDEX(Prelude[],ROW()-ROW(HTML[])+1))</f>
        <v xml:space="preserve">  &lt;tr&gt;&lt;td&gt;30801-1000&lt;/td&gt;&lt;td&gt;Recycled aggregate base, 150mm depth&lt;/td&gt;&lt;td&gt;m2&lt;/td&gt;&lt;td&gt;RECYCLED AGGREGATE BASE, 6-INCH DEPTH&lt;/td&gt;&lt;td&gt;SQYD&lt;/td&gt;&lt;td&gt;0&lt;/td&gt;&lt;td&gt;3&lt;/td&gt;&lt;td&gt;N&lt;/td&gt;&lt;td&gt;4/28/2015&lt;/td&gt;&lt;td&gt;Prior to use check to see if 304 items should be used&lt;/td&gt;&lt;/tr&gt;</v>
      </c>
      <c r="B775" s="166"/>
      <c r="C775" s="166"/>
    </row>
    <row r="776" spans="1:3" x14ac:dyDescent="0.3">
      <c r="A776" s="89" t="str">
        <f>IF(ROW()-ROW(HTML[])+1&gt;ROWS(Prelude[]),IFERROR(INDEX(PayItems[HTML],ROW()-ROW(HTML[])+1-ROWS(Prelude[])),IF(ROW()-ROW(HTML[])=ROWS(Prelude[])+ROWS(PayItems[]),"&lt;/tbody&gt;&lt;/table&gt;","{End}")),INDEX(Prelude[],ROW()-ROW(HTML[])+1))</f>
        <v xml:space="preserve">  &lt;tr&gt;&lt;td&gt;30801-2000&lt;/td&gt;&lt;td&gt;Recycled aggregate base, 200mm depth&lt;/td&gt;&lt;td&gt;m2&lt;/td&gt;&lt;td&gt;RECYCLED AGGREGATE BASE, 8-INCH DEPTH&lt;/td&gt;&lt;td&gt;SQYD&lt;/td&gt;&lt;td&gt;0&lt;/td&gt;&lt;td&gt;3&lt;/td&gt;&lt;td&gt;N&lt;/td&gt;&lt;td&gt;4/28/2015&lt;/td&gt;&lt;td&gt;Prior to use check to see if 304 items should be used&lt;/td&gt;&lt;/tr&gt;</v>
      </c>
      <c r="B776" s="166"/>
      <c r="C776" s="166"/>
    </row>
    <row r="777" spans="1:3" x14ac:dyDescent="0.3">
      <c r="A777" s="89" t="str">
        <f>IF(ROW()-ROW(HTML[])+1&gt;ROWS(Prelude[]),IFERROR(INDEX(PayItems[HTML],ROW()-ROW(HTML[])+1-ROWS(Prelude[])),IF(ROW()-ROW(HTML[])=ROWS(Prelude[])+ROWS(PayItems[]),"&lt;/tbody&gt;&lt;/table&gt;","{End}")),INDEX(Prelude[],ROW()-ROW(HTML[])+1))</f>
        <v xml:space="preserve">  &lt;tr&gt;&lt;td&gt;30801-3000&lt;/td&gt;&lt;td&gt;Recycled aggregate base, 250mm depth&lt;/td&gt;&lt;td&gt;m2&lt;/td&gt;&lt;td&gt;RECYCLED AGGREGATE BASE, 10-INCH DEPTH&lt;/td&gt;&lt;td&gt;SQYD&lt;/td&gt;&lt;td&gt;0&lt;/td&gt;&lt;td&gt;3&lt;/td&gt;&lt;td&gt;N&lt;/td&gt;&lt;td&gt;4/28/2015&lt;/td&gt;&lt;td&gt;Prior to use check to see if 304 items should be used&lt;/td&gt;&lt;/tr&gt;</v>
      </c>
      <c r="B777" s="166"/>
      <c r="C777" s="166"/>
    </row>
    <row r="778" spans="1:3" x14ac:dyDescent="0.3">
      <c r="A778" s="89" t="str">
        <f>IF(ROW()-ROW(HTML[])+1&gt;ROWS(Prelude[]),IFERROR(INDEX(PayItems[HTML],ROW()-ROW(HTML[])+1-ROWS(Prelude[])),IF(ROW()-ROW(HTML[])=ROWS(Prelude[])+ROWS(PayItems[]),"&lt;/tbody&gt;&lt;/table&gt;","{End}")),INDEX(Prelude[],ROW()-ROW(HTML[])+1))</f>
        <v xml:space="preserve">  &lt;tr&gt;&lt;td&gt;30801-4000&lt;/td&gt;&lt;td&gt;Recycled aggregate base, 300mm depth&lt;/td&gt;&lt;td&gt;m2&lt;/td&gt;&lt;td&gt;RECYCLED AGGREGATE BASE, 12-INCH DEPTH&lt;/td&gt;&lt;td&gt;SQYD&lt;/td&gt;&lt;td&gt;0&lt;/td&gt;&lt;td&gt;3&lt;/td&gt;&lt;td&gt;N&lt;/td&gt;&lt;td&gt;4/28/2015&lt;/td&gt;&lt;td&gt;Prior to use check to see if 304 items should be used&lt;/td&gt;&lt;/tr&gt;</v>
      </c>
      <c r="B778" s="166"/>
      <c r="C778" s="166"/>
    </row>
    <row r="779" spans="1:3" x14ac:dyDescent="0.3">
      <c r="A779" s="89" t="str">
        <f>IF(ROW()-ROW(HTML[])+1&gt;ROWS(Prelude[]),IFERROR(INDEX(PayItems[HTML],ROW()-ROW(HTML[])+1-ROWS(Prelude[])),IF(ROW()-ROW(HTML[])=ROWS(Prelude[])+ROWS(PayItems[]),"&lt;/tbody&gt;&lt;/table&gt;","{End}")),INDEX(Prelude[],ROW()-ROW(HTML[])+1))</f>
        <v xml:space="preserve">  &lt;tr&gt;&lt;td&gt;30802-0000&lt;/td&gt;&lt;td&gt;Recycled aggregate base&lt;/td&gt;&lt;td&gt;m3&lt;/td&gt;&lt;td&gt;RECYCLED AGGREGATE BASE&lt;/td&gt;&lt;td&gt;CUYD&lt;/td&gt;&lt;td&gt;0&lt;/td&gt;&lt;td&gt;3&lt;/td&gt;&lt;td&gt;N&lt;/td&gt;&lt;td&gt;4/28/2015&lt;/td&gt;&lt;td&gt;Prior to use check to see if 304 items should be used&lt;/td&gt;&lt;/tr&gt;</v>
      </c>
      <c r="B779" s="166"/>
      <c r="C779" s="166"/>
    </row>
    <row r="780" spans="1:3" x14ac:dyDescent="0.3">
      <c r="A780" s="89" t="str">
        <f>IF(ROW()-ROW(HTML[])+1&gt;ROWS(Prelude[]),IFERROR(INDEX(PayItems[HTML],ROW()-ROW(HTML[])+1-ROWS(Prelude[])),IF(ROW()-ROW(HTML[])=ROWS(Prelude[])+ROWS(PayItems[]),"&lt;/tbody&gt;&lt;/table&gt;","{End}")),INDEX(Prelude[],ROW()-ROW(HTML[])+1))</f>
        <v xml:space="preserve">  &lt;tr&gt;&lt;td&gt;30803-0000&lt;/td&gt;&lt;td&gt;Recycled aggregate base&lt;/td&gt;&lt;td&gt;t&lt;/td&gt;&lt;td&gt;RECYCLED AGGREGATE BASE&lt;/td&gt;&lt;td&gt;TON&lt;/td&gt;&lt;td&gt;0&lt;/td&gt;&lt;td&gt;3&lt;/td&gt;&lt;td&gt;N&lt;/td&gt;&lt;td&gt;4/28/2015&lt;/td&gt;&lt;td&gt;Prior to use check to see if 304 items should be used&lt;/td&gt;&lt;/tr&gt;</v>
      </c>
      <c r="B780" s="166"/>
      <c r="C780" s="166"/>
    </row>
    <row r="781" spans="1:3" x14ac:dyDescent="0.3">
      <c r="A781" s="89" t="str">
        <f>IF(ROW()-ROW(HTML[])+1&gt;ROWS(Prelude[]),IFERROR(INDEX(PayItems[HTML],ROW()-ROW(HTML[])+1-ROWS(Prelude[])),IF(ROW()-ROW(HTML[])=ROWS(Prelude[])+ROWS(PayItems[]),"&lt;/tbody&gt;&lt;/table&gt;","{End}")),INDEX(Prelude[],ROW()-ROW(HTML[])+1))</f>
        <v xml:space="preserve">  &lt;tr&gt;&lt;td&gt;30810-0000&lt;/td&gt;&lt;td&gt;Cement&lt;/td&gt;&lt;td&gt;t&lt;/td&gt;&lt;td&gt;CEMENT&lt;/td&gt;&lt;td&gt;TON&lt;/td&gt;&lt;td&gt;0&lt;/td&gt;&lt;td&gt;3&lt;/td&gt;&lt;td&gt;N&lt;/td&gt;&lt;td&gt;4/28/2015&lt;/td&gt;&lt;td&gt;Prior to use check to see if 304 items should be used&lt;/td&gt;&lt;/tr&gt;</v>
      </c>
      <c r="B781" s="166"/>
      <c r="C781" s="166"/>
    </row>
    <row r="782" spans="1:3" x14ac:dyDescent="0.3">
      <c r="A782" s="89" t="str">
        <f>IF(ROW()-ROW(HTML[])+1&gt;ROWS(Prelude[]),IFERROR(INDEX(PayItems[HTML],ROW()-ROW(HTML[])+1-ROWS(Prelude[])),IF(ROW()-ROW(HTML[])=ROWS(Prelude[])+ROWS(PayItems[]),"&lt;/tbody&gt;&lt;/table&gt;","{End}")),INDEX(Prelude[],ROW()-ROW(HTML[])+1))</f>
        <v xml:space="preserve">  &lt;tr&gt;&lt;td&gt;30901-0000&lt;/td&gt;&lt;td&gt;Emulsified asphalt treated aggregate base&lt;/td&gt;&lt;td&gt;t&lt;/td&gt;&lt;td&gt;EMULSIFIED ASPHALT TREATED AGGREGATE BASE&lt;/td&gt;&lt;td&gt;TON&lt;/td&gt;&lt;td&gt;0&lt;/td&gt;&lt;td&gt;3&lt;/td&gt;&lt;td&gt;NM&lt;/td&gt;&lt;td&gt; &lt;/td&gt;&lt;td&gt;&lt;/td&gt;&lt;/tr&gt;</v>
      </c>
      <c r="B782" s="166"/>
      <c r="C782" s="166"/>
    </row>
    <row r="783" spans="1:3" x14ac:dyDescent="0.3">
      <c r="A783" s="89" t="str">
        <f>IF(ROW()-ROW(HTML[])+1&gt;ROWS(Prelude[]),IFERROR(INDEX(PayItems[HTML],ROW()-ROW(HTML[])+1-ROWS(Prelude[])),IF(ROW()-ROW(HTML[])=ROWS(Prelude[])+ROWS(PayItems[]),"&lt;/tbody&gt;&lt;/table&gt;","{End}")),INDEX(Prelude[],ROW()-ROW(HTML[])+1))</f>
        <v xml:space="preserve">  &lt;tr&gt;&lt;td&gt;30901-1000&lt;/td&gt;&lt;td&gt;Emulsified asphalt treated aggregate base, grading C&lt;/td&gt;&lt;td&gt;t&lt;/td&gt;&lt;td&gt;EMULSIFIED ASPHALT TREATED AGGREGATE BASE, GRADING C&lt;/td&gt;&lt;td&gt;TON&lt;/td&gt;&lt;td&gt;0&lt;/td&gt;&lt;td&gt;3&lt;/td&gt;&lt;td&gt;NM&lt;/td&gt;&lt;td&gt; &lt;/td&gt;&lt;td&gt;&lt;/td&gt;&lt;/tr&gt;</v>
      </c>
      <c r="B783" s="166"/>
      <c r="C783" s="166"/>
    </row>
    <row r="784" spans="1:3" x14ac:dyDescent="0.3">
      <c r="A784" s="89" t="str">
        <f>IF(ROW()-ROW(HTML[])+1&gt;ROWS(Prelude[]),IFERROR(INDEX(PayItems[HTML],ROW()-ROW(HTML[])+1-ROWS(Prelude[])),IF(ROW()-ROW(HTML[])=ROWS(Prelude[])+ROWS(PayItems[]),"&lt;/tbody&gt;&lt;/table&gt;","{End}")),INDEX(Prelude[],ROW()-ROW(HTML[])+1))</f>
        <v xml:space="preserve">  &lt;tr&gt;&lt;td&gt;30901-2000&lt;/td&gt;&lt;td&gt;Emulsified asphalt treated aggregate base, grading D&lt;/td&gt;&lt;td&gt;t&lt;/td&gt;&lt;td&gt;EMULSIFIED ASPHALT TREATED AGGREGATE BASE, GRADING D&lt;/td&gt;&lt;td&gt;TON&lt;/td&gt;&lt;td&gt;0&lt;/td&gt;&lt;td&gt;3&lt;/td&gt;&lt;td&gt;NM&lt;/td&gt;&lt;td&gt; &lt;/td&gt;&lt;td&gt;&lt;/td&gt;&lt;/tr&gt;</v>
      </c>
      <c r="B784" s="166"/>
      <c r="C784" s="166"/>
    </row>
    <row r="785" spans="1:3" x14ac:dyDescent="0.3">
      <c r="A785" s="89" t="str">
        <f>IF(ROW()-ROW(HTML[])+1&gt;ROWS(Prelude[]),IFERROR(INDEX(PayItems[HTML],ROW()-ROW(HTML[])+1-ROWS(Prelude[])),IF(ROW()-ROW(HTML[])=ROWS(Prelude[])+ROWS(PayItems[]),"&lt;/tbody&gt;&lt;/table&gt;","{End}")),INDEX(Prelude[],ROW()-ROW(HTML[])+1))</f>
        <v xml:space="preserve">  &lt;tr&gt;&lt;td&gt;30901-3000&lt;/td&gt;&lt;td&gt;Emulsified asphalt treated aggregate base, grading E&lt;/td&gt;&lt;td&gt;t&lt;/td&gt;&lt;td&gt;EMULSIFIED ASPHALT TREATED AGGREGATE BASE, GRADING E&lt;/td&gt;&lt;td&gt;TON&lt;/td&gt;&lt;td&gt;0&lt;/td&gt;&lt;td&gt;3&lt;/td&gt;&lt;td&gt;NM&lt;/td&gt;&lt;td&gt; &lt;/td&gt;&lt;td&gt;&lt;/td&gt;&lt;/tr&gt;</v>
      </c>
      <c r="B785" s="166"/>
      <c r="C785" s="166"/>
    </row>
    <row r="786" spans="1:3" x14ac:dyDescent="0.3">
      <c r="A786" s="89" t="str">
        <f>IF(ROW()-ROW(HTML[])+1&gt;ROWS(Prelude[]),IFERROR(INDEX(PayItems[HTML],ROW()-ROW(HTML[])+1-ROWS(Prelude[])),IF(ROW()-ROW(HTML[])=ROWS(Prelude[])+ROWS(PayItems[]),"&lt;/tbody&gt;&lt;/table&gt;","{End}")),INDEX(Prelude[],ROW()-ROW(HTML[])+1))</f>
        <v xml:space="preserve">  &lt;tr&gt;&lt;td&gt;30901-4000&lt;/td&gt;&lt;td&gt;Emulsified asphalt treated aggregate base, grading C or D&lt;/td&gt;&lt;td&gt;t&lt;/td&gt;&lt;td&gt;EMULSIFIED ASPHALT TREATED AGGREGATE BASE, GRADING C OR D&lt;/td&gt;&lt;td&gt;TON&lt;/td&gt;&lt;td&gt;0&lt;/td&gt;&lt;td&gt;3&lt;/td&gt;&lt;td&gt;NM&lt;/td&gt;&lt;td&gt; &lt;/td&gt;&lt;td&gt;&lt;/td&gt;&lt;/tr&gt;</v>
      </c>
      <c r="B786" s="166"/>
      <c r="C786" s="166"/>
    </row>
    <row r="787" spans="1:3" x14ac:dyDescent="0.3">
      <c r="A787" s="89" t="str">
        <f>IF(ROW()-ROW(HTML[])+1&gt;ROWS(Prelude[]),IFERROR(INDEX(PayItems[HTML],ROW()-ROW(HTML[])+1-ROWS(Prelude[])),IF(ROW()-ROW(HTML[])=ROWS(Prelude[])+ROWS(PayItems[]),"&lt;/tbody&gt;&lt;/table&gt;","{End}")),INDEX(Prelude[],ROW()-ROW(HTML[])+1))</f>
        <v xml:space="preserve">  &lt;tr&gt;&lt;td&gt;30902-0000&lt;/td&gt;&lt;td&gt;Emulsified asphalt treated aggregate base&lt;/td&gt;&lt;td&gt;m2&lt;/td&gt;&lt;td&gt;EMULSIFIED ASPHALT TREATED AGGREGATE BASE&lt;/td&gt;&lt;td&gt;SQYD&lt;/td&gt;&lt;td&gt;0&lt;/td&gt;&lt;td&gt;3&lt;/td&gt;&lt;td&gt;NM&lt;/td&gt;&lt;td&gt; &lt;/td&gt;&lt;td&gt;&lt;/td&gt;&lt;/tr&gt;</v>
      </c>
      <c r="B787" s="166"/>
      <c r="C787" s="166"/>
    </row>
    <row r="788" spans="1:3" x14ac:dyDescent="0.3">
      <c r="A788" s="89" t="str">
        <f>IF(ROW()-ROW(HTML[])+1&gt;ROWS(Prelude[]),IFERROR(INDEX(PayItems[HTML],ROW()-ROW(HTML[])+1-ROWS(Prelude[])),IF(ROW()-ROW(HTML[])=ROWS(Prelude[])+ROWS(PayItems[]),"&lt;/tbody&gt;&lt;/table&gt;","{End}")),INDEX(Prelude[],ROW()-ROW(HTML[])+1))</f>
        <v xml:space="preserve">  &lt;tr&gt;&lt;td&gt;30902-1000&lt;/td&gt;&lt;td&gt;Emulsified asphalt treated aggregate base, grading C&lt;/td&gt;&lt;td&gt;m2&lt;/td&gt;&lt;td&gt;EMULSIFIED ASPHALT TREATED AGGREGATE BASE, GRADING C&lt;/td&gt;&lt;td&gt;SQYD&lt;/td&gt;&lt;td&gt;0&lt;/td&gt;&lt;td&gt;3&lt;/td&gt;&lt;td&gt;NM&lt;/td&gt;&lt;td&gt; &lt;/td&gt;&lt;td&gt;&lt;/td&gt;&lt;/tr&gt;</v>
      </c>
      <c r="B788" s="166"/>
      <c r="C788" s="166"/>
    </row>
    <row r="789" spans="1:3" x14ac:dyDescent="0.3">
      <c r="A789" s="89" t="str">
        <f>IF(ROW()-ROW(HTML[])+1&gt;ROWS(Prelude[]),IFERROR(INDEX(PayItems[HTML],ROW()-ROW(HTML[])+1-ROWS(Prelude[])),IF(ROW()-ROW(HTML[])=ROWS(Prelude[])+ROWS(PayItems[]),"&lt;/tbody&gt;&lt;/table&gt;","{End}")),INDEX(Prelude[],ROW()-ROW(HTML[])+1))</f>
        <v xml:space="preserve">  &lt;tr&gt;&lt;td&gt;30902-2000&lt;/td&gt;&lt;td&gt;Emulsified asphalt treated aggregate base, grading D&lt;/td&gt;&lt;td&gt;m2&lt;/td&gt;&lt;td&gt;EMULSIFIED ASPHALT TREATED AGGREGATE BASE, GRADING D&lt;/td&gt;&lt;td&gt;SQYD&lt;/td&gt;&lt;td&gt;0&lt;/td&gt;&lt;td&gt;3&lt;/td&gt;&lt;td&gt;NM&lt;/td&gt;&lt;td&gt; &lt;/td&gt;&lt;td&gt;&lt;/td&gt;&lt;/tr&gt;</v>
      </c>
      <c r="B789" s="166"/>
      <c r="C789" s="166"/>
    </row>
    <row r="790" spans="1:3" x14ac:dyDescent="0.3">
      <c r="A790" s="89" t="str">
        <f>IF(ROW()-ROW(HTML[])+1&gt;ROWS(Prelude[]),IFERROR(INDEX(PayItems[HTML],ROW()-ROW(HTML[])+1-ROWS(Prelude[])),IF(ROW()-ROW(HTML[])=ROWS(Prelude[])+ROWS(PayItems[]),"&lt;/tbody&gt;&lt;/table&gt;","{End}")),INDEX(Prelude[],ROW()-ROW(HTML[])+1))</f>
        <v xml:space="preserve">  &lt;tr&gt;&lt;td&gt;30902-3000&lt;/td&gt;&lt;td&gt;Emulsified asphalt treated aggregate base, grading E&lt;/td&gt;&lt;td&gt;m2&lt;/td&gt;&lt;td&gt;EMULSIFIED ASPHALT TREATED AGGREGATE BASE, GRADING E&lt;/td&gt;&lt;td&gt;SQYD&lt;/td&gt;&lt;td&gt;0&lt;/td&gt;&lt;td&gt;3&lt;/td&gt;&lt;td&gt;NM&lt;/td&gt;&lt;td&gt; &lt;/td&gt;&lt;td&gt;&lt;/td&gt;&lt;/tr&gt;</v>
      </c>
      <c r="B790" s="166"/>
      <c r="C790" s="166"/>
    </row>
    <row r="791" spans="1:3" x14ac:dyDescent="0.3">
      <c r="A791" s="89" t="str">
        <f>IF(ROW()-ROW(HTML[])+1&gt;ROWS(Prelude[]),IFERROR(INDEX(PayItems[HTML],ROW()-ROW(HTML[])+1-ROWS(Prelude[])),IF(ROW()-ROW(HTML[])=ROWS(Prelude[])+ROWS(PayItems[]),"&lt;/tbody&gt;&lt;/table&gt;","{End}")),INDEX(Prelude[],ROW()-ROW(HTML[])+1))</f>
        <v xml:space="preserve">  &lt;tr&gt;&lt;td&gt;30902-4000&lt;/td&gt;&lt;td&gt;Emulsified asphalt treated aggregate base, grading C or D&lt;/td&gt;&lt;td&gt;m2&lt;/td&gt;&lt;td&gt;EMULSIFIED ASPHALT TREATED AGGREGATE BASE, GRADING C OR D&lt;/td&gt;&lt;td&gt;SQYD&lt;/td&gt;&lt;td&gt;0&lt;/td&gt;&lt;td&gt;3&lt;/td&gt;&lt;td&gt;NM&lt;/td&gt;&lt;td&gt; &lt;/td&gt;&lt;td&gt;&lt;/td&gt;&lt;/tr&gt;</v>
      </c>
      <c r="B791" s="166"/>
      <c r="C791" s="166"/>
    </row>
    <row r="792" spans="1:3" x14ac:dyDescent="0.3">
      <c r="A792" s="89" t="str">
        <f>IF(ROW()-ROW(HTML[])+1&gt;ROWS(Prelude[]),IFERROR(INDEX(PayItems[HTML],ROW()-ROW(HTML[])+1-ROWS(Prelude[])),IF(ROW()-ROW(HTML[])=ROWS(Prelude[])+ROWS(PayItems[]),"&lt;/tbody&gt;&lt;/table&gt;","{End}")),INDEX(Prelude[],ROW()-ROW(HTML[])+1))</f>
        <v xml:space="preserve">  &lt;tr&gt;&lt;td&gt;30903-0000&lt;/td&gt;&lt;td&gt;Emulsified asphalt treated aggregate base&lt;/td&gt;&lt;td&gt;m3&lt;/td&gt;&lt;td&gt;EMULSIFIED ASPHALT TREATED AGGREGATE BASE&lt;/td&gt;&lt;td&gt;CUYD&lt;/td&gt;&lt;td&gt;0&lt;/td&gt;&lt;td&gt;3&lt;/td&gt;&lt;td&gt;NM&lt;/td&gt;&lt;td&gt; &lt;/td&gt;&lt;td&gt;&lt;/td&gt;&lt;/tr&gt;</v>
      </c>
      <c r="B792" s="166"/>
      <c r="C792" s="166"/>
    </row>
    <row r="793" spans="1:3" x14ac:dyDescent="0.3">
      <c r="A793" s="89" t="str">
        <f>IF(ROW()-ROW(HTML[])+1&gt;ROWS(Prelude[]),IFERROR(INDEX(PayItems[HTML],ROW()-ROW(HTML[])+1-ROWS(Prelude[])),IF(ROW()-ROW(HTML[])=ROWS(Prelude[])+ROWS(PayItems[]),"&lt;/tbody&gt;&lt;/table&gt;","{End}")),INDEX(Prelude[],ROW()-ROW(HTML[])+1))</f>
        <v xml:space="preserve">  &lt;tr&gt;&lt;td&gt;30903-1000&lt;/td&gt;&lt;td&gt;Emulsified asphalt treated aggregate base, grading C&lt;/td&gt;&lt;td&gt;m3&lt;/td&gt;&lt;td&gt;EMULSIFIED ASPHALT TREATED AGGREGATE BASE, GRADING C&lt;/td&gt;&lt;td&gt;CUYD&lt;/td&gt;&lt;td&gt;0&lt;/td&gt;&lt;td&gt;3&lt;/td&gt;&lt;td&gt;NM&lt;/td&gt;&lt;td&gt; &lt;/td&gt;&lt;td&gt;&lt;/td&gt;&lt;/tr&gt;</v>
      </c>
      <c r="B793" s="166"/>
      <c r="C793" s="166"/>
    </row>
    <row r="794" spans="1:3" x14ac:dyDescent="0.3">
      <c r="A794" s="89" t="str">
        <f>IF(ROW()-ROW(HTML[])+1&gt;ROWS(Prelude[]),IFERROR(INDEX(PayItems[HTML],ROW()-ROW(HTML[])+1-ROWS(Prelude[])),IF(ROW()-ROW(HTML[])=ROWS(Prelude[])+ROWS(PayItems[]),"&lt;/tbody&gt;&lt;/table&gt;","{End}")),INDEX(Prelude[],ROW()-ROW(HTML[])+1))</f>
        <v xml:space="preserve">  &lt;tr&gt;&lt;td&gt;30903-2000&lt;/td&gt;&lt;td&gt;Emulsified asphalt treated aggregate base, grading D&lt;/td&gt;&lt;td&gt;m3&lt;/td&gt;&lt;td&gt;EMULSIFIED ASPHALT TREATED AGGREGATE BASE, GRADING D&lt;/td&gt;&lt;td&gt;CUYD&lt;/td&gt;&lt;td&gt;0&lt;/td&gt;&lt;td&gt;3&lt;/td&gt;&lt;td&gt;NM&lt;/td&gt;&lt;td&gt; &lt;/td&gt;&lt;td&gt;&lt;/td&gt;&lt;/tr&gt;</v>
      </c>
      <c r="B794" s="166"/>
      <c r="C794" s="166"/>
    </row>
    <row r="795" spans="1:3" x14ac:dyDescent="0.3">
      <c r="A795" s="89" t="str">
        <f>IF(ROW()-ROW(HTML[])+1&gt;ROWS(Prelude[]),IFERROR(INDEX(PayItems[HTML],ROW()-ROW(HTML[])+1-ROWS(Prelude[])),IF(ROW()-ROW(HTML[])=ROWS(Prelude[])+ROWS(PayItems[]),"&lt;/tbody&gt;&lt;/table&gt;","{End}")),INDEX(Prelude[],ROW()-ROW(HTML[])+1))</f>
        <v xml:space="preserve">  &lt;tr&gt;&lt;td&gt;30903-3000&lt;/td&gt;&lt;td&gt;Emulsified asphalt treated aggregate base, grading E&lt;/td&gt;&lt;td&gt;m3&lt;/td&gt;&lt;td&gt;EMULSIFIED ASPHALT TREATED AGGREGATE BASE, GRADING E&lt;/td&gt;&lt;td&gt;CUYD&lt;/td&gt;&lt;td&gt;0&lt;/td&gt;&lt;td&gt;3&lt;/td&gt;&lt;td&gt;NM&lt;/td&gt;&lt;td&gt; &lt;/td&gt;&lt;td&gt;&lt;/td&gt;&lt;/tr&gt;</v>
      </c>
      <c r="B795" s="166"/>
      <c r="C795" s="166"/>
    </row>
    <row r="796" spans="1:3" x14ac:dyDescent="0.3">
      <c r="A796" s="89" t="str">
        <f>IF(ROW()-ROW(HTML[])+1&gt;ROWS(Prelude[]),IFERROR(INDEX(PayItems[HTML],ROW()-ROW(HTML[])+1-ROWS(Prelude[])),IF(ROW()-ROW(HTML[])=ROWS(Prelude[])+ROWS(PayItems[]),"&lt;/tbody&gt;&lt;/table&gt;","{End}")),INDEX(Prelude[],ROW()-ROW(HTML[])+1))</f>
        <v xml:space="preserve">  &lt;tr&gt;&lt;td&gt;30903-4000&lt;/td&gt;&lt;td&gt;Emulsified asphalt treated aggregate base, grading C or D&lt;/td&gt;&lt;td&gt;m3&lt;/td&gt;&lt;td&gt;EMULSIFIED ASPHALT TREATED AGGREGATE BASE, GRADING C OR D&lt;/td&gt;&lt;td&gt;CUYD&lt;/td&gt;&lt;td&gt;0&lt;/td&gt;&lt;td&gt;3&lt;/td&gt;&lt;td&gt;NM&lt;/td&gt;&lt;td&gt; &lt;/td&gt;&lt;td&gt;&lt;/td&gt;&lt;/tr&gt;</v>
      </c>
      <c r="B796" s="166"/>
      <c r="C796" s="166"/>
    </row>
    <row r="797" spans="1:3" x14ac:dyDescent="0.3">
      <c r="A797" s="89" t="str">
        <f>IF(ROW()-ROW(HTML[])+1&gt;ROWS(Prelude[]),IFERROR(INDEX(PayItems[HTML],ROW()-ROW(HTML[])+1-ROWS(Prelude[])),IF(ROW()-ROW(HTML[])=ROWS(Prelude[])+ROWS(PayItems[]),"&lt;/tbody&gt;&lt;/table&gt;","{End}")),INDEX(Prelude[],ROW()-ROW(HTML[])+1))</f>
        <v xml:space="preserve">  &lt;tr&gt;&lt;td&gt;30910-0000&lt;/td&gt;&lt;td&gt;Emulsified asphalt&lt;/td&gt;&lt;td&gt;t&lt;/td&gt;&lt;td&gt;EMULSIFIED ASPHALT&lt;/td&gt;&lt;td&gt;TON&lt;/td&gt;&lt;td&gt;0&lt;/td&gt;&lt;td&gt;3&lt;/td&gt;&lt;td&gt;N&lt;/td&gt;&lt;td&gt; &lt;/td&gt;&lt;td&gt;&lt;/td&gt;&lt;/tr&gt;</v>
      </c>
      <c r="B797" s="166"/>
      <c r="C797" s="166"/>
    </row>
    <row r="798" spans="1:3" x14ac:dyDescent="0.3">
      <c r="A798" s="89" t="str">
        <f>IF(ROW()-ROW(HTML[])+1&gt;ROWS(Prelude[]),IFERROR(INDEX(PayItems[HTML],ROW()-ROW(HTML[])+1-ROWS(Prelude[])),IF(ROW()-ROW(HTML[])=ROWS(Prelude[])+ROWS(PayItems[]),"&lt;/tbody&gt;&lt;/table&gt;","{End}")),INDEX(Prelude[],ROW()-ROW(HTML[])+1))</f>
        <v xml:space="preserve">  &lt;tr&gt;&lt;td&gt;31001-1000&lt;/td&gt;&lt;td&gt;Cold in-place recycled asphalt base course, type A&lt;/td&gt;&lt;td&gt;km&lt;/td&gt;&lt;td&gt;COLD IN-PLACE RECYCLED ASPHALT BASE COURSE, TYPE A&lt;/td&gt;&lt;td&gt;MILE&lt;/td&gt;&lt;td&gt;3&lt;/td&gt;&lt;td&gt;3&lt;/td&gt;&lt;td&gt;N&lt;/td&gt;&lt;td&gt; &lt;/td&gt;&lt;td&gt;&lt;/td&gt;&lt;/tr&gt;</v>
      </c>
      <c r="B798" s="166"/>
      <c r="C798" s="166"/>
    </row>
    <row r="799" spans="1:3" x14ac:dyDescent="0.3">
      <c r="A799" s="89" t="str">
        <f>IF(ROW()-ROW(HTML[])+1&gt;ROWS(Prelude[]),IFERROR(INDEX(PayItems[HTML],ROW()-ROW(HTML[])+1-ROWS(Prelude[])),IF(ROW()-ROW(HTML[])=ROWS(Prelude[])+ROWS(PayItems[]),"&lt;/tbody&gt;&lt;/table&gt;","{End}")),INDEX(Prelude[],ROW()-ROW(HTML[])+1))</f>
        <v xml:space="preserve">  &lt;tr&gt;&lt;td&gt;31001-2000&lt;/td&gt;&lt;td&gt;Cold in-place recycled asphalt base course, type B&lt;/td&gt;&lt;td&gt;km&lt;/td&gt;&lt;td&gt;COLD IN-PLACE RECYCLED ASPHALT BASE COURSE, TYPE B&lt;/td&gt;&lt;td&gt;MILE&lt;/td&gt;&lt;td&gt;3&lt;/td&gt;&lt;td&gt;3&lt;/td&gt;&lt;td&gt;N&lt;/td&gt;&lt;td&gt; &lt;/td&gt;&lt;td&gt;&lt;/td&gt;&lt;/tr&gt;</v>
      </c>
      <c r="B799" s="166"/>
      <c r="C799" s="166"/>
    </row>
    <row r="800" spans="1:3" x14ac:dyDescent="0.3">
      <c r="A800" s="89" t="str">
        <f>IF(ROW()-ROW(HTML[])+1&gt;ROWS(Prelude[]),IFERROR(INDEX(PayItems[HTML],ROW()-ROW(HTML[])+1-ROWS(Prelude[])),IF(ROW()-ROW(HTML[])=ROWS(Prelude[])+ROWS(PayItems[]),"&lt;/tbody&gt;&lt;/table&gt;","{End}")),INDEX(Prelude[],ROW()-ROW(HTML[])+1))</f>
        <v xml:space="preserve">  &lt;tr&gt;&lt;td&gt;31002-1000&lt;/td&gt;&lt;td&gt;Cold in-place recycled asphalt base course, type A&lt;/td&gt;&lt;td&gt;m2&lt;/td&gt;&lt;td&gt;COLD IN-PLACE RECYCLED ASPHALT BASE COURSE, TYPE A&lt;/td&gt;&lt;td&gt;SQYD&lt;/td&gt;&lt;td&gt;0&lt;/td&gt;&lt;td&gt;3&lt;/td&gt;&lt;td&gt;N&lt;/td&gt;&lt;td&gt; &lt;/td&gt;&lt;td&gt;&lt;/td&gt;&lt;/tr&gt;</v>
      </c>
      <c r="B800" s="166"/>
      <c r="C800" s="166"/>
    </row>
    <row r="801" spans="1:3" x14ac:dyDescent="0.3">
      <c r="A801" s="89" t="str">
        <f>IF(ROW()-ROW(HTML[])+1&gt;ROWS(Prelude[]),IFERROR(INDEX(PayItems[HTML],ROW()-ROW(HTML[])+1-ROWS(Prelude[])),IF(ROW()-ROW(HTML[])=ROWS(Prelude[])+ROWS(PayItems[]),"&lt;/tbody&gt;&lt;/table&gt;","{End}")),INDEX(Prelude[],ROW()-ROW(HTML[])+1))</f>
        <v xml:space="preserve">  &lt;tr&gt;&lt;td&gt;31002-2000&lt;/td&gt;&lt;td&gt;Cold in-place recycled asphalt base course, type B&lt;/td&gt;&lt;td&gt;m2&lt;/td&gt;&lt;td&gt;COLD IN-PLACE RECYCLED ASPHALT BASE COURSE, TYPE B&lt;/td&gt;&lt;td&gt;SQYD&lt;/td&gt;&lt;td&gt;0&lt;/td&gt;&lt;td&gt;3&lt;/td&gt;&lt;td&gt;N&lt;/td&gt;&lt;td&gt; &lt;/td&gt;&lt;td&gt;&lt;/td&gt;&lt;/tr&gt;</v>
      </c>
      <c r="B801" s="166"/>
      <c r="C801" s="166"/>
    </row>
    <row r="802" spans="1:3" x14ac:dyDescent="0.3">
      <c r="A802" s="89" t="str">
        <f>IF(ROW()-ROW(HTML[])+1&gt;ROWS(Prelude[]),IFERROR(INDEX(PayItems[HTML],ROW()-ROW(HTML[])+1-ROWS(Prelude[])),IF(ROW()-ROW(HTML[])=ROWS(Prelude[])+ROWS(PayItems[]),"&lt;/tbody&gt;&lt;/table&gt;","{End}")),INDEX(Prelude[],ROW()-ROW(HTML[])+1))</f>
        <v xml:space="preserve">  &lt;tr&gt;&lt;td&gt;31010-0000&lt;/td&gt;&lt;td&gt;Emulsified asphalt&lt;/td&gt;&lt;td&gt;t&lt;/td&gt;&lt;td&gt;EMULSIFIED ASPHALT&lt;/td&gt;&lt;td&gt;TON&lt;/td&gt;&lt;td&gt;0&lt;/td&gt;&lt;td&gt;3&lt;/td&gt;&lt;td&gt;N&lt;/td&gt;&lt;td&gt; &lt;/td&gt;&lt;td&gt;&lt;/td&gt;&lt;/tr&gt;</v>
      </c>
      <c r="B802" s="166"/>
      <c r="C802" s="166"/>
    </row>
    <row r="803" spans="1:3" x14ac:dyDescent="0.3">
      <c r="A803" s="89" t="str">
        <f>IF(ROW()-ROW(HTML[])+1&gt;ROWS(Prelude[]),IFERROR(INDEX(PayItems[HTML],ROW()-ROW(HTML[])+1-ROWS(Prelude[])),IF(ROW()-ROW(HTML[])=ROWS(Prelude[])+ROWS(PayItems[]),"&lt;/tbody&gt;&lt;/table&gt;","{End}")),INDEX(Prelude[],ROW()-ROW(HTML[])+1))</f>
        <v xml:space="preserve">  &lt;tr&gt;&lt;td&gt;31011-0000&lt;/td&gt;&lt;td&gt;Lime&lt;/td&gt;&lt;td&gt;t&lt;/td&gt;&lt;td&gt;LIME&lt;/td&gt;&lt;td&gt;TON&lt;/td&gt;&lt;td&gt;0&lt;/td&gt;&lt;td&gt;3&lt;/td&gt;&lt;td&gt;N&lt;/td&gt;&lt;td&gt; &lt;/td&gt;&lt;td&gt;&lt;/td&gt;&lt;/tr&gt;</v>
      </c>
      <c r="B803" s="166"/>
      <c r="C803" s="166"/>
    </row>
    <row r="804" spans="1:3" x14ac:dyDescent="0.3">
      <c r="A804" s="89" t="str">
        <f>IF(ROW()-ROW(HTML[])+1&gt;ROWS(Prelude[]),IFERROR(INDEX(PayItems[HTML],ROW()-ROW(HTML[])+1-ROWS(Prelude[])),IF(ROW()-ROW(HTML[])=ROWS(Prelude[])+ROWS(PayItems[]),"&lt;/tbody&gt;&lt;/table&gt;","{End}")),INDEX(Prelude[],ROW()-ROW(HTML[])+1))</f>
        <v xml:space="preserve">  &lt;tr&gt;&lt;td&gt;31012-0000&lt;/td&gt;&lt;td&gt;Cement&lt;/td&gt;&lt;td&gt;t&lt;/td&gt;&lt;td&gt;CEMENT&lt;/td&gt;&lt;td&gt;TON&lt;/td&gt;&lt;td&gt;0&lt;/td&gt;&lt;td&gt;3&lt;/td&gt;&lt;td&gt;N&lt;/td&gt;&lt;td&gt; &lt;/td&gt;&lt;td&gt;&lt;/td&gt;&lt;/tr&gt;</v>
      </c>
      <c r="B804" s="166"/>
      <c r="C804" s="166"/>
    </row>
    <row r="805" spans="1:3" x14ac:dyDescent="0.3">
      <c r="A805" s="89" t="str">
        <f>IF(ROW()-ROW(HTML[])+1&gt;ROWS(Prelude[]),IFERROR(INDEX(PayItems[HTML],ROW()-ROW(HTML[])+1-ROWS(Prelude[])),IF(ROW()-ROW(HTML[])=ROWS(Prelude[])+ROWS(PayItems[]),"&lt;/tbody&gt;&lt;/table&gt;","{End}")),INDEX(Prelude[],ROW()-ROW(HTML[])+1))</f>
        <v xml:space="preserve">  &lt;tr&gt;&lt;td&gt;31013-0000&lt;/td&gt;&lt;td&gt;Blotter&lt;/td&gt;&lt;td&gt;t&lt;/td&gt;&lt;td&gt;BLOTTER&lt;/td&gt;&lt;td&gt;TON&lt;/td&gt;&lt;td&gt;0&lt;/td&gt;&lt;td&gt;3&lt;/td&gt;&lt;td&gt;N&lt;/td&gt;&lt;td&gt; &lt;/td&gt;&lt;td&gt;&lt;/td&gt;&lt;/tr&gt;</v>
      </c>
      <c r="B805" s="166"/>
      <c r="C805" s="166"/>
    </row>
    <row r="806" spans="1:3" x14ac:dyDescent="0.3">
      <c r="A806" s="89" t="str">
        <f>IF(ROW()-ROW(HTML[])+1&gt;ROWS(Prelude[]),IFERROR(INDEX(PayItems[HTML],ROW()-ROW(HTML[])+1-ROWS(Prelude[])),IF(ROW()-ROW(HTML[])=ROWS(Prelude[])+ROWS(PayItems[]),"&lt;/tbody&gt;&lt;/table&gt;","{End}")),INDEX(Prelude[],ROW()-ROW(HTML[])+1))</f>
        <v xml:space="preserve">  &lt;tr&gt;&lt;td&gt;31101-1000&lt;/td&gt;&lt;td&gt;Stabilized aggregate surface course, imported aggregate&lt;/td&gt;&lt;td&gt;km&lt;/td&gt;&lt;td&gt;STABILIZED AGGREGATE SURFACE COURSE, IMPORTED AGGREGATE&lt;/td&gt;&lt;td&gt;MILE&lt;/td&gt;&lt;td&gt;3&lt;/td&gt;&lt;td&gt;3&lt;/td&gt;&lt;td&gt;NM&lt;/td&gt;&lt;td&gt; &lt;/td&gt;&lt;td&gt;&lt;/td&gt;&lt;/tr&gt;</v>
      </c>
      <c r="B806" s="166"/>
      <c r="C806" s="166"/>
    </row>
    <row r="807" spans="1:3" x14ac:dyDescent="0.3">
      <c r="A807" s="89" t="str">
        <f>IF(ROW()-ROW(HTML[])+1&gt;ROWS(Prelude[]),IFERROR(INDEX(PayItems[HTML],ROW()-ROW(HTML[])+1-ROWS(Prelude[])),IF(ROW()-ROW(HTML[])=ROWS(Prelude[])+ROWS(PayItems[]),"&lt;/tbody&gt;&lt;/table&gt;","{End}")),INDEX(Prelude[],ROW()-ROW(HTML[])+1))</f>
        <v xml:space="preserve">  &lt;tr&gt;&lt;td&gt;31101-2000&lt;/td&gt;&lt;td&gt;Stabilized aggregate surface course, in-place aggregate&lt;/td&gt;&lt;td&gt;km&lt;/td&gt;&lt;td&gt;STABILIZED AGGREGATE SURFACE COURSE, IN-PLACE AGGREGATE&lt;/td&gt;&lt;td&gt;MILE&lt;/td&gt;&lt;td&gt;3&lt;/td&gt;&lt;td&gt;3&lt;/td&gt;&lt;td&gt;N&lt;/td&gt;&lt;td&gt; &lt;/td&gt;&lt;td&gt;&lt;/td&gt;&lt;/tr&gt;</v>
      </c>
      <c r="B807" s="166"/>
      <c r="C807" s="166"/>
    </row>
    <row r="808" spans="1:3" x14ac:dyDescent="0.3">
      <c r="A808" s="89" t="str">
        <f>IF(ROW()-ROW(HTML[])+1&gt;ROWS(Prelude[]),IFERROR(INDEX(PayItems[HTML],ROW()-ROW(HTML[])+1-ROWS(Prelude[])),IF(ROW()-ROW(HTML[])=ROWS(Prelude[])+ROWS(PayItems[]),"&lt;/tbody&gt;&lt;/table&gt;","{End}")),INDEX(Prelude[],ROW()-ROW(HTML[])+1))</f>
        <v xml:space="preserve">  &lt;tr&gt;&lt;td&gt;31101-3000&lt;/td&gt;&lt;td&gt;Stabilized aggregate surface course, calcium chloride, imported aggregate&lt;/td&gt;&lt;td&gt;km&lt;/td&gt;&lt;td&gt;STABILIZED AGGREGATE SURFACE COURSE, CALCIUM CHLORIDE, IMPORTED AGGREGATE&lt;/td&gt;&lt;td&gt;MILE&lt;/td&gt;&lt;td&gt;3&lt;/td&gt;&lt;td&gt;3&lt;/td&gt;&lt;td&gt;NM&lt;/td&gt;&lt;td&gt; &lt;/td&gt;&lt;td&gt;&lt;/td&gt;&lt;/tr&gt;</v>
      </c>
      <c r="B808" s="166"/>
      <c r="C808" s="166"/>
    </row>
    <row r="809" spans="1:3" x14ac:dyDescent="0.3">
      <c r="A809" s="89" t="str">
        <f>IF(ROW()-ROW(HTML[])+1&gt;ROWS(Prelude[]),IFERROR(INDEX(PayItems[HTML],ROW()-ROW(HTML[])+1-ROWS(Prelude[])),IF(ROW()-ROW(HTML[])=ROWS(Prelude[])+ROWS(PayItems[]),"&lt;/tbody&gt;&lt;/table&gt;","{End}")),INDEX(Prelude[],ROW()-ROW(HTML[])+1))</f>
        <v xml:space="preserve">  &lt;tr&gt;&lt;td&gt;31101-4000&lt;/td&gt;&lt;td&gt;Stabilized aggregate surface course, calcium chloride, in-place aggregate&lt;/td&gt;&lt;td&gt;km&lt;/td&gt;&lt;td&gt;STABILIZED AGGREGATE SURFACE COURSE, CALCIUM CHLORIDE, IN-PLACE AGGREGATE&lt;/td&gt;&lt;td&gt;MILE&lt;/td&gt;&lt;td&gt;3&lt;/td&gt;&lt;td&gt;3&lt;/td&gt;&lt;td&gt;N&lt;/td&gt;&lt;td&gt; &lt;/td&gt;&lt;td&gt;&lt;/td&gt;&lt;/tr&gt;</v>
      </c>
      <c r="B809" s="166"/>
      <c r="C809" s="166"/>
    </row>
    <row r="810" spans="1:3" x14ac:dyDescent="0.3">
      <c r="A810" s="89" t="str">
        <f>IF(ROW()-ROW(HTML[])+1&gt;ROWS(Prelude[]),IFERROR(INDEX(PayItems[HTML],ROW()-ROW(HTML[])+1-ROWS(Prelude[])),IF(ROW()-ROW(HTML[])=ROWS(Prelude[])+ROWS(PayItems[]),"&lt;/tbody&gt;&lt;/table&gt;","{End}")),INDEX(Prelude[],ROW()-ROW(HTML[])+1))</f>
        <v xml:space="preserve">  &lt;tr&gt;&lt;td&gt;31102-1000&lt;/td&gt;&lt;td&gt;Stabilized aggregate surface course, imported aggregate&lt;/td&gt;&lt;td&gt;m2&lt;/td&gt;&lt;td&gt;STABILIZED AGGREGATE SURFACE COURSE, IMPORTED AGGREGATE&lt;/td&gt;&lt;td&gt;SQYD&lt;/td&gt;&lt;td&gt;0&lt;/td&gt;&lt;td&gt;3&lt;/td&gt;&lt;td&gt;NM&lt;/td&gt;&lt;td&gt; &lt;/td&gt;&lt;td&gt;&lt;/td&gt;&lt;/tr&gt;</v>
      </c>
      <c r="B810" s="166"/>
      <c r="C810" s="166"/>
    </row>
    <row r="811" spans="1:3" x14ac:dyDescent="0.3">
      <c r="A811" s="89" t="str">
        <f>IF(ROW()-ROW(HTML[])+1&gt;ROWS(Prelude[]),IFERROR(INDEX(PayItems[HTML],ROW()-ROW(HTML[])+1-ROWS(Prelude[])),IF(ROW()-ROW(HTML[])=ROWS(Prelude[])+ROWS(PayItems[]),"&lt;/tbody&gt;&lt;/table&gt;","{End}")),INDEX(Prelude[],ROW()-ROW(HTML[])+1))</f>
        <v xml:space="preserve">  &lt;tr&gt;&lt;td&gt;31102-2000&lt;/td&gt;&lt;td&gt;Stabilized aggregate surface course, in-place aggregate&lt;/td&gt;&lt;td&gt;m2&lt;/td&gt;&lt;td&gt;STABILIZED AGGREGATE SURFACE COURSE, IN-PLACE AGGREGATE&lt;/td&gt;&lt;td&gt;SQYD&lt;/td&gt;&lt;td&gt;0&lt;/td&gt;&lt;td&gt;3&lt;/td&gt;&lt;td&gt;N&lt;/td&gt;&lt;td&gt; &lt;/td&gt;&lt;td&gt;&lt;/td&gt;&lt;/tr&gt;</v>
      </c>
      <c r="B811" s="166"/>
      <c r="C811" s="166"/>
    </row>
    <row r="812" spans="1:3" x14ac:dyDescent="0.3">
      <c r="A812" s="89" t="str">
        <f>IF(ROW()-ROW(HTML[])+1&gt;ROWS(Prelude[]),IFERROR(INDEX(PayItems[HTML],ROW()-ROW(HTML[])+1-ROWS(Prelude[])),IF(ROW()-ROW(HTML[])=ROWS(Prelude[])+ROWS(PayItems[]),"&lt;/tbody&gt;&lt;/table&gt;","{End}")),INDEX(Prelude[],ROW()-ROW(HTML[])+1))</f>
        <v xml:space="preserve">  &lt;tr&gt;&lt;td&gt;31102-3000&lt;/td&gt;&lt;td&gt;Stabilized aggregate surface course, calcium chloride, imported aggregate&lt;/td&gt;&lt;td&gt;m2&lt;/td&gt;&lt;td&gt;STABILIZED AGGREGATE SURFACE COURSE, CALCIUM CHLORIDE, IMPORTED AGGREGATE&lt;/td&gt;&lt;td&gt;SQYD&lt;/td&gt;&lt;td&gt;0&lt;/td&gt;&lt;td&gt;3&lt;/td&gt;&lt;td&gt;NM&lt;/td&gt;&lt;td&gt; &lt;/td&gt;&lt;td&gt;&lt;/td&gt;&lt;/tr&gt;</v>
      </c>
      <c r="B812" s="166"/>
      <c r="C812" s="166"/>
    </row>
    <row r="813" spans="1:3" x14ac:dyDescent="0.3">
      <c r="A813" s="89" t="str">
        <f>IF(ROW()-ROW(HTML[])+1&gt;ROWS(Prelude[]),IFERROR(INDEX(PayItems[HTML],ROW()-ROW(HTML[])+1-ROWS(Prelude[])),IF(ROW()-ROW(HTML[])=ROWS(Prelude[])+ROWS(PayItems[]),"&lt;/tbody&gt;&lt;/table&gt;","{End}")),INDEX(Prelude[],ROW()-ROW(HTML[])+1))</f>
        <v xml:space="preserve">  &lt;tr&gt;&lt;td&gt;31102-4000&lt;/td&gt;&lt;td&gt;Stabilized aggregate surface course, calcium chloride, in-place aggregate&lt;/td&gt;&lt;td&gt;m2&lt;/td&gt;&lt;td&gt;STABILIZED AGGREGATE SURFACE COURSE, CALCIUM CHLORIDE, IN-PLACE AGGREGATE&lt;/td&gt;&lt;td&gt;SQYD&lt;/td&gt;&lt;td&gt;0&lt;/td&gt;&lt;td&gt;3&lt;/td&gt;&lt;td&gt;N&lt;/td&gt;&lt;td&gt; &lt;/td&gt;&lt;td&gt;&lt;/td&gt;&lt;/tr&gt;</v>
      </c>
      <c r="B813" s="166"/>
      <c r="C813" s="166"/>
    </row>
    <row r="814" spans="1:3" x14ac:dyDescent="0.3">
      <c r="A814" s="89" t="str">
        <f>IF(ROW()-ROW(HTML[])+1&gt;ROWS(Prelude[]),IFERROR(INDEX(PayItems[HTML],ROW()-ROW(HTML[])+1-ROWS(Prelude[])),IF(ROW()-ROW(HTML[])=ROWS(Prelude[])+ROWS(PayItems[]),"&lt;/tbody&gt;&lt;/table&gt;","{End}")),INDEX(Prelude[],ROW()-ROW(HTML[])+1))</f>
        <v xml:space="preserve">  &lt;tr&gt;&lt;td&gt;31103-1000&lt;/td&gt;&lt;td&gt;Stabilized aggregate surface course, imported aggregate&lt;/td&gt;&lt;td&gt;t&lt;/td&gt;&lt;td&gt;STABILIZED AGGREGATE SURFACE COURSE, IMPORTED AGGREGATE&lt;/td&gt;&lt;td&gt;TON&lt;/td&gt;&lt;td&gt;0&lt;/td&gt;&lt;td&gt;3&lt;/td&gt;&lt;td&gt;NM&lt;/td&gt;&lt;td&gt; &lt;/td&gt;&lt;td&gt;&lt;/td&gt;&lt;/tr&gt;</v>
      </c>
      <c r="B814" s="166"/>
      <c r="C814" s="166"/>
    </row>
    <row r="815" spans="1:3" x14ac:dyDescent="0.3">
      <c r="A815" s="89" t="str">
        <f>IF(ROW()-ROW(HTML[])+1&gt;ROWS(Prelude[]),IFERROR(INDEX(PayItems[HTML],ROW()-ROW(HTML[])+1-ROWS(Prelude[])),IF(ROW()-ROW(HTML[])=ROWS(Prelude[])+ROWS(PayItems[]),"&lt;/tbody&gt;&lt;/table&gt;","{End}")),INDEX(Prelude[],ROW()-ROW(HTML[])+1))</f>
        <v xml:space="preserve">  &lt;tr&gt;&lt;td&gt;31103-2000&lt;/td&gt;&lt;td&gt;Stabilized aggregate surface course, in-place aggregate&lt;/td&gt;&lt;td&gt;t&lt;/td&gt;&lt;td&gt;STABILIZED AGGREGATE SURFACE COURSE, IN-PLACE AGGREGATE&lt;/td&gt;&lt;td&gt;TON&lt;/td&gt;&lt;td&gt;0&lt;/td&gt;&lt;td&gt;3&lt;/td&gt;&lt;td&gt;N&lt;/td&gt;&lt;td&gt; &lt;/td&gt;&lt;td&gt;&lt;/td&gt;&lt;/tr&gt;</v>
      </c>
      <c r="B815" s="166"/>
      <c r="C815" s="166"/>
    </row>
    <row r="816" spans="1:3" x14ac:dyDescent="0.3">
      <c r="A816" s="89" t="str">
        <f>IF(ROW()-ROW(HTML[])+1&gt;ROWS(Prelude[]),IFERROR(INDEX(PayItems[HTML],ROW()-ROW(HTML[])+1-ROWS(Prelude[])),IF(ROW()-ROW(HTML[])=ROWS(Prelude[])+ROWS(PayItems[]),"&lt;/tbody&gt;&lt;/table&gt;","{End}")),INDEX(Prelude[],ROW()-ROW(HTML[])+1))</f>
        <v xml:space="preserve">  &lt;tr&gt;&lt;td&gt;31103-3000&lt;/td&gt;&lt;td&gt;Stabilized aggregate surface course, calcium chloride, imported aggregate&lt;/td&gt;&lt;td&gt;t&lt;/td&gt;&lt;td&gt;STABILIZED AGGREGATE SURFACE COURSE, CALCIUM CHLORIDE, IMPORTED AGGREGATE&lt;/td&gt;&lt;td&gt;TON&lt;/td&gt;&lt;td&gt;0&lt;/td&gt;&lt;td&gt;3&lt;/td&gt;&lt;td&gt;NM&lt;/td&gt;&lt;td&gt; &lt;/td&gt;&lt;td&gt;&lt;/td&gt;&lt;/tr&gt;</v>
      </c>
      <c r="B816" s="166"/>
      <c r="C816" s="166"/>
    </row>
    <row r="817" spans="1:3" x14ac:dyDescent="0.3">
      <c r="A817" s="89" t="str">
        <f>IF(ROW()-ROW(HTML[])+1&gt;ROWS(Prelude[]),IFERROR(INDEX(PayItems[HTML],ROW()-ROW(HTML[])+1-ROWS(Prelude[])),IF(ROW()-ROW(HTML[])=ROWS(Prelude[])+ROWS(PayItems[]),"&lt;/tbody&gt;&lt;/table&gt;","{End}")),INDEX(Prelude[],ROW()-ROW(HTML[])+1))</f>
        <v xml:space="preserve">  &lt;tr&gt;&lt;td&gt;31103-4000&lt;/td&gt;&lt;td&gt;Stabilized aggregate surface course, calcium chloride, in-place aggregate&lt;/td&gt;&lt;td&gt;t&lt;/td&gt;&lt;td&gt;STABILIZED AGGREGATE SURFACE COURSE, CALCIUM CHLORIDE, IN-PLACE AGGREGATE&lt;/td&gt;&lt;td&gt;TON&lt;/td&gt;&lt;td&gt;0&lt;/td&gt;&lt;td&gt;3&lt;/td&gt;&lt;td&gt;N&lt;/td&gt;&lt;td&gt; &lt;/td&gt;&lt;td&gt;&lt;/td&gt;&lt;/tr&gt;</v>
      </c>
      <c r="B817" s="166"/>
      <c r="C817" s="166"/>
    </row>
    <row r="818" spans="1:3" x14ac:dyDescent="0.3">
      <c r="A818" s="89" t="str">
        <f>IF(ROW()-ROW(HTML[])+1&gt;ROWS(Prelude[]),IFERROR(INDEX(PayItems[HTML],ROW()-ROW(HTML[])+1-ROWS(Prelude[])),IF(ROW()-ROW(HTML[])=ROWS(Prelude[])+ROWS(PayItems[]),"&lt;/tbody&gt;&lt;/table&gt;","{End}")),INDEX(Prelude[],ROW()-ROW(HTML[])+1))</f>
        <v xml:space="preserve">  &lt;tr&gt;&lt;td&gt;31110-0000&lt;/td&gt;&lt;td&gt;Calcium chloride&lt;/td&gt;&lt;td&gt;t&lt;/td&gt;&lt;td&gt;CALCIUM CHLORIDE&lt;/td&gt;&lt;td&gt;TON&lt;/td&gt;&lt;td&gt;0&lt;/td&gt;&lt;td&gt;3&lt;/td&gt;&lt;td&gt;N&lt;/td&gt;&lt;td&gt; &lt;/td&gt;&lt;td&gt;&lt;/td&gt;&lt;/tr&gt;</v>
      </c>
      <c r="B818" s="166"/>
      <c r="C818" s="166"/>
    </row>
    <row r="819" spans="1:3" x14ac:dyDescent="0.3">
      <c r="A819" s="89" t="str">
        <f>IF(ROW()-ROW(HTML[])+1&gt;ROWS(Prelude[]),IFERROR(INDEX(PayItems[HTML],ROW()-ROW(HTML[])+1-ROWS(Prelude[])),IF(ROW()-ROW(HTML[])=ROWS(Prelude[])+ROWS(PayItems[]),"&lt;/tbody&gt;&lt;/table&gt;","{End}")),INDEX(Prelude[],ROW()-ROW(HTML[])+1))</f>
        <v xml:space="preserve">  &lt;tr&gt;&lt;td&gt;31201-0000&lt;/td&gt;&lt;td&gt;Dust palliative application&lt;/td&gt;&lt;td&gt;km&lt;/td&gt;&lt;td&gt;DUST PALLIATIVE APPLICATION&lt;/td&gt;&lt;td&gt;MILE&lt;/td&gt;&lt;td&gt;3&lt;/td&gt;&lt;td&gt;3&lt;/td&gt;&lt;td&gt;N&lt;/td&gt;&lt;td&gt; &lt;/td&gt;&lt;td&gt;&lt;/td&gt;&lt;/tr&gt;</v>
      </c>
      <c r="B819" s="166"/>
      <c r="C819" s="166"/>
    </row>
    <row r="820" spans="1:3" x14ac:dyDescent="0.3">
      <c r="A820" s="89" t="str">
        <f>IF(ROW()-ROW(HTML[])+1&gt;ROWS(Prelude[]),IFERROR(INDEX(PayItems[HTML],ROW()-ROW(HTML[])+1-ROWS(Prelude[])),IF(ROW()-ROW(HTML[])=ROWS(Prelude[])+ROWS(PayItems[]),"&lt;/tbody&gt;&lt;/table&gt;","{End}")),INDEX(Prelude[],ROW()-ROW(HTML[])+1))</f>
        <v xml:space="preserve">  &lt;tr&gt;&lt;td&gt;31202-0000&lt;/td&gt;&lt;td&gt;Dust palliative application&lt;/td&gt;&lt;td&gt;m2&lt;/td&gt;&lt;td&gt;DUST PALLIATIVE APPLICATION&lt;/td&gt;&lt;td&gt;SQYD&lt;/td&gt;&lt;td&gt;0&lt;/td&gt;&lt;td&gt;3&lt;/td&gt;&lt;td&gt;N&lt;/td&gt;&lt;td&gt; &lt;/td&gt;&lt;td&gt;&lt;/td&gt;&lt;/tr&gt;</v>
      </c>
      <c r="B820" s="166"/>
      <c r="C820" s="166"/>
    </row>
    <row r="821" spans="1:3" x14ac:dyDescent="0.3">
      <c r="A821" s="89" t="str">
        <f>IF(ROW()-ROW(HTML[])+1&gt;ROWS(Prelude[]),IFERROR(INDEX(PayItems[HTML],ROW()-ROW(HTML[])+1-ROWS(Prelude[])),IF(ROW()-ROW(HTML[])=ROWS(Prelude[])+ROWS(PayItems[]),"&lt;/tbody&gt;&lt;/table&gt;","{End}")),INDEX(Prelude[],ROW()-ROW(HTML[])+1))</f>
        <v xml:space="preserve">  &lt;tr&gt;&lt;td&gt;31203-0000&lt;/td&gt;&lt;td&gt;Dust palliative application&lt;/td&gt;&lt;td&gt;l&lt;/td&gt;&lt;td&gt;DUST PALLIATIVE APPLICATION&lt;/td&gt;&lt;td&gt;GAL&lt;/td&gt;&lt;td&gt;0&lt;/td&gt;&lt;td&gt;3&lt;/td&gt;&lt;td&gt;N&lt;/td&gt;&lt;td&gt; &lt;/td&gt;&lt;td&gt;&lt;/td&gt;&lt;/tr&gt;</v>
      </c>
      <c r="B821" s="166"/>
      <c r="C821" s="166"/>
    </row>
    <row r="822" spans="1:3" x14ac:dyDescent="0.3">
      <c r="A822" s="89" t="str">
        <f>IF(ROW()-ROW(HTML[])+1&gt;ROWS(Prelude[]),IFERROR(INDEX(PayItems[HTML],ROW()-ROW(HTML[])+1-ROWS(Prelude[])),IF(ROW()-ROW(HTML[])=ROWS(Prelude[])+ROWS(PayItems[]),"&lt;/tbody&gt;&lt;/table&gt;","{End}")),INDEX(Prelude[],ROW()-ROW(HTML[])+1))</f>
        <v xml:space="preserve">  &lt;tr&gt;&lt;td&gt;31210-0000&lt;/td&gt;&lt;td&gt;Emulsified asphalt&lt;/td&gt;&lt;td&gt;t&lt;/td&gt;&lt;td&gt;EMULSIFIED ASPHALT&lt;/td&gt;&lt;td&gt;TON&lt;/td&gt;&lt;td&gt;0&lt;/td&gt;&lt;td&gt;3&lt;/td&gt;&lt;td&gt;N&lt;/td&gt;&lt;td&gt; &lt;/td&gt;&lt;td&gt;&lt;/td&gt;&lt;/tr&gt;</v>
      </c>
      <c r="B822" s="166"/>
      <c r="C822" s="166"/>
    </row>
    <row r="823" spans="1:3" x14ac:dyDescent="0.3">
      <c r="A823" s="89" t="str">
        <f>IF(ROW()-ROW(HTML[])+1&gt;ROWS(Prelude[]),IFERROR(INDEX(PayItems[HTML],ROW()-ROW(HTML[])+1-ROWS(Prelude[])),IF(ROW()-ROW(HTML[])=ROWS(Prelude[])+ROWS(PayItems[]),"&lt;/tbody&gt;&lt;/table&gt;","{End}")),INDEX(Prelude[],ROW()-ROW(HTML[])+1))</f>
        <v xml:space="preserve">  &lt;tr&gt;&lt;td&gt;31211-0000&lt;/td&gt;&lt;td&gt;Lignin sulfonate&lt;/td&gt;&lt;td&gt;t&lt;/td&gt;&lt;td&gt;LIGNIN SULFONATE&lt;/td&gt;&lt;td&gt;TON&lt;/td&gt;&lt;td&gt;0&lt;/td&gt;&lt;td&gt;3&lt;/td&gt;&lt;td&gt;N&lt;/td&gt;&lt;td&gt; &lt;/td&gt;&lt;td&gt;&lt;/td&gt;&lt;/tr&gt;</v>
      </c>
      <c r="B823" s="166"/>
      <c r="C823" s="166"/>
    </row>
    <row r="824" spans="1:3" x14ac:dyDescent="0.3">
      <c r="A824" s="89" t="str">
        <f>IF(ROW()-ROW(HTML[])+1&gt;ROWS(Prelude[]),IFERROR(INDEX(PayItems[HTML],ROW()-ROW(HTML[])+1-ROWS(Prelude[])),IF(ROW()-ROW(HTML[])=ROWS(Prelude[])+ROWS(PayItems[]),"&lt;/tbody&gt;&lt;/table&gt;","{End}")),INDEX(Prelude[],ROW()-ROW(HTML[])+1))</f>
        <v xml:space="preserve">  &lt;tr&gt;&lt;td&gt;31212-0000&lt;/td&gt;&lt;td&gt;Calcium chloride&lt;/td&gt;&lt;td&gt;t&lt;/td&gt;&lt;td&gt;CALCIUM CHLORIDE&lt;/td&gt;&lt;td&gt;TON&lt;/td&gt;&lt;td&gt;0&lt;/td&gt;&lt;td&gt;3&lt;/td&gt;&lt;td&gt;N&lt;/td&gt;&lt;td&gt; &lt;/td&gt;&lt;td&gt;&lt;/td&gt;&lt;/tr&gt;</v>
      </c>
      <c r="B824" s="166"/>
      <c r="C824" s="166"/>
    </row>
    <row r="825" spans="1:3" x14ac:dyDescent="0.3">
      <c r="A825" s="89" t="str">
        <f>IF(ROW()-ROW(HTML[])+1&gt;ROWS(Prelude[]),IFERROR(INDEX(PayItems[HTML],ROW()-ROW(HTML[])+1-ROWS(Prelude[])),IF(ROW()-ROW(HTML[])=ROWS(Prelude[])+ROWS(PayItems[]),"&lt;/tbody&gt;&lt;/table&gt;","{End}")),INDEX(Prelude[],ROW()-ROW(HTML[])+1))</f>
        <v xml:space="preserve">  &lt;tr&gt;&lt;td&gt;31213-0000&lt;/td&gt;&lt;td&gt;Magnesium chloride&lt;/td&gt;&lt;td&gt;t&lt;/td&gt;&lt;td&gt;MAGNESIUM CHLORIDE&lt;/td&gt;&lt;td&gt;TON&lt;/td&gt;&lt;td&gt;0&lt;/td&gt;&lt;td&gt;3&lt;/td&gt;&lt;td&gt;N&lt;/td&gt;&lt;td&gt; &lt;/td&gt;&lt;td&gt;&lt;/td&gt;&lt;/tr&gt;</v>
      </c>
      <c r="B825" s="166"/>
      <c r="C825" s="166"/>
    </row>
    <row r="826" spans="1:3" x14ac:dyDescent="0.3">
      <c r="A826" s="89" t="str">
        <f>IF(ROW()-ROW(HTML[])+1&gt;ROWS(Prelude[]),IFERROR(INDEX(PayItems[HTML],ROW()-ROW(HTML[])+1-ROWS(Prelude[])),IF(ROW()-ROW(HTML[])=ROWS(Prelude[])+ROWS(PayItems[]),"&lt;/tbody&gt;&lt;/table&gt;","{End}")),INDEX(Prelude[],ROW()-ROW(HTML[])+1))</f>
        <v xml:space="preserve">  &lt;tr&gt;&lt;td&gt;31214-0000&lt;/td&gt;&lt;td&gt;Calcium chloride flake&lt;/td&gt;&lt;td&gt;t&lt;/td&gt;&lt;td&gt;CALCIUM CHLORIDE FLAKE&lt;/td&gt;&lt;td&gt;TON&lt;/td&gt;&lt;td&gt;0&lt;/td&gt;&lt;td&gt;3&lt;/td&gt;&lt;td&gt;N&lt;/td&gt;&lt;td&gt; &lt;/td&gt;&lt;td&gt;&lt;/td&gt;&lt;/tr&gt;</v>
      </c>
      <c r="B826" s="166"/>
      <c r="C826" s="166"/>
    </row>
    <row r="827" spans="1:3" x14ac:dyDescent="0.3">
      <c r="A827" s="89" t="str">
        <f>IF(ROW()-ROW(HTML[])+1&gt;ROWS(Prelude[]),IFERROR(INDEX(PayItems[HTML],ROW()-ROW(HTML[])+1-ROWS(Prelude[])),IF(ROW()-ROW(HTML[])=ROWS(Prelude[])+ROWS(PayItems[]),"&lt;/tbody&gt;&lt;/table&gt;","{End}")),INDEX(Prelude[],ROW()-ROW(HTML[])+1))</f>
        <v xml:space="preserve">  &lt;tr&gt;&lt;td&gt;31301-0000&lt;/td&gt;&lt;td&gt;Aggregate-topsoil course&lt;/td&gt;&lt;td&gt;t&lt;/td&gt;&lt;td&gt;AGGREGATE-TOPSOIL COURSE&lt;/td&gt;&lt;td&gt;TON&lt;/td&gt;&lt;td&gt;0&lt;/td&gt;&lt;td&gt;3&lt;/td&gt;&lt;td&gt;N&lt;/td&gt;&lt;td&gt; &lt;/td&gt;&lt;td&gt;&lt;/td&gt;&lt;/tr&gt;</v>
      </c>
      <c r="B827" s="166"/>
      <c r="C827" s="166"/>
    </row>
    <row r="828" spans="1:3" x14ac:dyDescent="0.3">
      <c r="A828" s="89" t="str">
        <f>IF(ROW()-ROW(HTML[])+1&gt;ROWS(Prelude[]),IFERROR(INDEX(PayItems[HTML],ROW()-ROW(HTML[])+1-ROWS(Prelude[])),IF(ROW()-ROW(HTML[])=ROWS(Prelude[])+ROWS(PayItems[]),"&lt;/tbody&gt;&lt;/table&gt;","{End}")),INDEX(Prelude[],ROW()-ROW(HTML[])+1))</f>
        <v xml:space="preserve">  &lt;tr&gt;&lt;td&gt;31302-0000&lt;/td&gt;&lt;td&gt;Aggregate-topsoil course&lt;/td&gt;&lt;td&gt;m2&lt;/td&gt;&lt;td&gt;AGGREGATE-TOPSOIL COURSE&lt;/td&gt;&lt;td&gt;SQYD&lt;/td&gt;&lt;td&gt;0&lt;/td&gt;&lt;td&gt;3&lt;/td&gt;&lt;td&gt;N&lt;/td&gt;&lt;td&gt; &lt;/td&gt;&lt;td&gt;&lt;/td&gt;&lt;/tr&gt;</v>
      </c>
      <c r="B828" s="166"/>
      <c r="C828" s="166"/>
    </row>
    <row r="829" spans="1:3" x14ac:dyDescent="0.3">
      <c r="A829" s="89" t="str">
        <f>IF(ROW()-ROW(HTML[])+1&gt;ROWS(Prelude[]),IFERROR(INDEX(PayItems[HTML],ROW()-ROW(HTML[])+1-ROWS(Prelude[])),IF(ROW()-ROW(HTML[])=ROWS(Prelude[])+ROWS(PayItems[]),"&lt;/tbody&gt;&lt;/table&gt;","{End}")),INDEX(Prelude[],ROW()-ROW(HTML[])+1))</f>
        <v xml:space="preserve">  &lt;tr&gt;&lt;td&gt;31302-0100&lt;/td&gt;&lt;td&gt;Aggregate-topsoil course, 25mm depth&lt;/td&gt;&lt;td&gt;m2&lt;/td&gt;&lt;td&gt;AGGREGATE-TOPSOIL COURSE, 1-INCH DEPTH&lt;/td&gt;&lt;td&gt;SQYD&lt;/td&gt;&lt;td&gt;0&lt;/td&gt;&lt;td&gt;3&lt;/td&gt;&lt;td&gt;N&lt;/td&gt;&lt;td&gt; &lt;/td&gt;&lt;td&gt;&lt;/td&gt;&lt;/tr&gt;</v>
      </c>
      <c r="B829" s="166"/>
      <c r="C829" s="166"/>
    </row>
    <row r="830" spans="1:3" x14ac:dyDescent="0.3">
      <c r="A830" s="89" t="str">
        <f>IF(ROW()-ROW(HTML[])+1&gt;ROWS(Prelude[]),IFERROR(INDEX(PayItems[HTML],ROW()-ROW(HTML[])+1-ROWS(Prelude[])),IF(ROW()-ROW(HTML[])=ROWS(Prelude[])+ROWS(PayItems[]),"&lt;/tbody&gt;&lt;/table&gt;","{End}")),INDEX(Prelude[],ROW()-ROW(HTML[])+1))</f>
        <v xml:space="preserve">  &lt;tr&gt;&lt;td&gt;31302-0150&lt;/td&gt;&lt;td&gt;Aggregate-topsoil course, 40mm depth&lt;/td&gt;&lt;td&gt;m2&lt;/td&gt;&lt;td&gt;AGGREGATE-TOPSOIL COURSE, 1 1/2-INCH DEPTH&lt;/td&gt;&lt;td&gt;SQYD&lt;/td&gt;&lt;td&gt;0&lt;/td&gt;&lt;td&gt;3&lt;/td&gt;&lt;td&gt;N&lt;/td&gt;&lt;td&gt; &lt;/td&gt;&lt;td&gt;&lt;/td&gt;&lt;/tr&gt;</v>
      </c>
      <c r="B830" s="166"/>
      <c r="C830" s="166"/>
    </row>
    <row r="831" spans="1:3" x14ac:dyDescent="0.3">
      <c r="A831" s="89" t="str">
        <f>IF(ROW()-ROW(HTML[])+1&gt;ROWS(Prelude[]),IFERROR(INDEX(PayItems[HTML],ROW()-ROW(HTML[])+1-ROWS(Prelude[])),IF(ROW()-ROW(HTML[])=ROWS(Prelude[])+ROWS(PayItems[]),"&lt;/tbody&gt;&lt;/table&gt;","{End}")),INDEX(Prelude[],ROW()-ROW(HTML[])+1))</f>
        <v xml:space="preserve">  &lt;tr&gt;&lt;td&gt;31302-0200&lt;/td&gt;&lt;td&gt;Aggregate-topsoil course, 50mm depth&lt;/td&gt;&lt;td&gt;m2&lt;/td&gt;&lt;td&gt;AGGREGATE-TOPSOIL COURSE, 2-INCH DEPTH&lt;/td&gt;&lt;td&gt;SQYD&lt;/td&gt;&lt;td&gt;0&lt;/td&gt;&lt;td&gt;3&lt;/td&gt;&lt;td&gt;N&lt;/td&gt;&lt;td&gt; &lt;/td&gt;&lt;td&gt;&lt;/td&gt;&lt;/tr&gt;</v>
      </c>
      <c r="B831" s="166"/>
      <c r="C831" s="166"/>
    </row>
    <row r="832" spans="1:3" x14ac:dyDescent="0.3">
      <c r="A832" s="89" t="str">
        <f>IF(ROW()-ROW(HTML[])+1&gt;ROWS(Prelude[]),IFERROR(INDEX(PayItems[HTML],ROW()-ROW(HTML[])+1-ROWS(Prelude[])),IF(ROW()-ROW(HTML[])=ROWS(Prelude[])+ROWS(PayItems[]),"&lt;/tbody&gt;&lt;/table&gt;","{End}")),INDEX(Prelude[],ROW()-ROW(HTML[])+1))</f>
        <v xml:space="preserve">  &lt;tr&gt;&lt;td&gt;31302-0250&lt;/td&gt;&lt;td&gt;Aggregate-topsoil course, 65mm depth&lt;/td&gt;&lt;td&gt;m2&lt;/td&gt;&lt;td&gt;AGGREGATE-TOPSOIL COURSE, 2 1/2-INCH DEPTH&lt;/td&gt;&lt;td&gt;SQYD&lt;/td&gt;&lt;td&gt;0&lt;/td&gt;&lt;td&gt;3&lt;/td&gt;&lt;td&gt;N&lt;/td&gt;&lt;td&gt; &lt;/td&gt;&lt;td&gt;&lt;/td&gt;&lt;/tr&gt;</v>
      </c>
      <c r="B832" s="166"/>
      <c r="C832" s="166"/>
    </row>
    <row r="833" spans="1:3" x14ac:dyDescent="0.3">
      <c r="A833" s="89" t="str">
        <f>IF(ROW()-ROW(HTML[])+1&gt;ROWS(Prelude[]),IFERROR(INDEX(PayItems[HTML],ROW()-ROW(HTML[])+1-ROWS(Prelude[])),IF(ROW()-ROW(HTML[])=ROWS(Prelude[])+ROWS(PayItems[]),"&lt;/tbody&gt;&lt;/table&gt;","{End}")),INDEX(Prelude[],ROW()-ROW(HTML[])+1))</f>
        <v xml:space="preserve">  &lt;tr&gt;&lt;td&gt;31302-0300&lt;/td&gt;&lt;td&gt;Aggregate-topsoil course, 75mm depth&lt;/td&gt;&lt;td&gt;m2&lt;/td&gt;&lt;td&gt;AGGREGATE-TOPSOIL COURSE, 3-INCH DEPTH&lt;/td&gt;&lt;td&gt;SQYD&lt;/td&gt;&lt;td&gt;0&lt;/td&gt;&lt;td&gt;3&lt;/td&gt;&lt;td&gt;N&lt;/td&gt;&lt;td&gt; &lt;/td&gt;&lt;td&gt;&lt;/td&gt;&lt;/tr&gt;</v>
      </c>
      <c r="B833" s="166"/>
      <c r="C833" s="166"/>
    </row>
    <row r="834" spans="1:3" x14ac:dyDescent="0.3">
      <c r="A834" s="89" t="str">
        <f>IF(ROW()-ROW(HTML[])+1&gt;ROWS(Prelude[]),IFERROR(INDEX(PayItems[HTML],ROW()-ROW(HTML[])+1-ROWS(Prelude[])),IF(ROW()-ROW(HTML[])=ROWS(Prelude[])+ROWS(PayItems[]),"&lt;/tbody&gt;&lt;/table&gt;","{End}")),INDEX(Prelude[],ROW()-ROW(HTML[])+1))</f>
        <v xml:space="preserve">  &lt;tr&gt;&lt;td&gt;31302-0350&lt;/td&gt;&lt;td&gt;Aggregate-topsoil course, 90mm depth&lt;/td&gt;&lt;td&gt;m2&lt;/td&gt;&lt;td&gt;AGGREGATE-TOPSOIL COURSE, 3 1/2-INCH DEPTH&lt;/td&gt;&lt;td&gt;SQYD&lt;/td&gt;&lt;td&gt;0&lt;/td&gt;&lt;td&gt;3&lt;/td&gt;&lt;td&gt;N&lt;/td&gt;&lt;td&gt; &lt;/td&gt;&lt;td&gt;&lt;/td&gt;&lt;/tr&gt;</v>
      </c>
      <c r="B834" s="166"/>
      <c r="C834" s="166"/>
    </row>
    <row r="835" spans="1:3" x14ac:dyDescent="0.3">
      <c r="A835" s="89" t="str">
        <f>IF(ROW()-ROW(HTML[])+1&gt;ROWS(Prelude[]),IFERROR(INDEX(PayItems[HTML],ROW()-ROW(HTML[])+1-ROWS(Prelude[])),IF(ROW()-ROW(HTML[])=ROWS(Prelude[])+ROWS(PayItems[]),"&lt;/tbody&gt;&lt;/table&gt;","{End}")),INDEX(Prelude[],ROW()-ROW(HTML[])+1))</f>
        <v xml:space="preserve">  &lt;tr&gt;&lt;td&gt;31302-0400&lt;/td&gt;&lt;td&gt;Aggregate-topsoil course, 100mm depth&lt;/td&gt;&lt;td&gt;m2&lt;/td&gt;&lt;td&gt;AGGREGATE-TOPSOIL COURSE, 4-INCH DEPTH&lt;/td&gt;&lt;td&gt;SQYD&lt;/td&gt;&lt;td&gt;0&lt;/td&gt;&lt;td&gt;3&lt;/td&gt;&lt;td&gt;N&lt;/td&gt;&lt;td&gt; &lt;/td&gt;&lt;td&gt;&lt;/td&gt;&lt;/tr&gt;</v>
      </c>
      <c r="B835" s="166"/>
      <c r="C835" s="166"/>
    </row>
    <row r="836" spans="1:3" x14ac:dyDescent="0.3">
      <c r="A836" s="89" t="str">
        <f>IF(ROW()-ROW(HTML[])+1&gt;ROWS(Prelude[]),IFERROR(INDEX(PayItems[HTML],ROW()-ROW(HTML[])+1-ROWS(Prelude[])),IF(ROW()-ROW(HTML[])=ROWS(Prelude[])+ROWS(PayItems[]),"&lt;/tbody&gt;&lt;/table&gt;","{End}")),INDEX(Prelude[],ROW()-ROW(HTML[])+1))</f>
        <v xml:space="preserve">  &lt;tr&gt;&lt;td&gt;31302-0450&lt;/td&gt;&lt;td&gt;Aggregate-topsoil course, 115mm depth&lt;/td&gt;&lt;td&gt;m2&lt;/td&gt;&lt;td&gt;AGGREGATE-TOPSOIL COURSE, 4 1/2-INCH DEPTH&lt;/td&gt;&lt;td&gt;SQYD&lt;/td&gt;&lt;td&gt;0&lt;/td&gt;&lt;td&gt;3&lt;/td&gt;&lt;td&gt;N&lt;/td&gt;&lt;td&gt; &lt;/td&gt;&lt;td&gt;&lt;/td&gt;&lt;/tr&gt;</v>
      </c>
      <c r="B836" s="166"/>
      <c r="C836" s="166"/>
    </row>
    <row r="837" spans="1:3" x14ac:dyDescent="0.3">
      <c r="A837" s="89" t="str">
        <f>IF(ROW()-ROW(HTML[])+1&gt;ROWS(Prelude[]),IFERROR(INDEX(PayItems[HTML],ROW()-ROW(HTML[])+1-ROWS(Prelude[])),IF(ROW()-ROW(HTML[])=ROWS(Prelude[])+ROWS(PayItems[]),"&lt;/tbody&gt;&lt;/table&gt;","{End}")),INDEX(Prelude[],ROW()-ROW(HTML[])+1))</f>
        <v xml:space="preserve">  &lt;tr&gt;&lt;td&gt;31302-0500&lt;/td&gt;&lt;td&gt;Aggregate-topsoil course, 125mm depth&lt;/td&gt;&lt;td&gt;m2&lt;/td&gt;&lt;td&gt;AGGREGATE-TOPSOIL COURSE, 5-INCH DEPTH&lt;/td&gt;&lt;td&gt;SQYD&lt;/td&gt;&lt;td&gt;0&lt;/td&gt;&lt;td&gt;3&lt;/td&gt;&lt;td&gt;N&lt;/td&gt;&lt;td&gt; &lt;/td&gt;&lt;td&gt;&lt;/td&gt;&lt;/tr&gt;</v>
      </c>
      <c r="B837" s="166"/>
      <c r="C837" s="166"/>
    </row>
    <row r="838" spans="1:3" x14ac:dyDescent="0.3">
      <c r="A838" s="89" t="str">
        <f>IF(ROW()-ROW(HTML[])+1&gt;ROWS(Prelude[]),IFERROR(INDEX(PayItems[HTML],ROW()-ROW(HTML[])+1-ROWS(Prelude[])),IF(ROW()-ROW(HTML[])=ROWS(Prelude[])+ROWS(PayItems[]),"&lt;/tbody&gt;&lt;/table&gt;","{End}")),INDEX(Prelude[],ROW()-ROW(HTML[])+1))</f>
        <v xml:space="preserve">  &lt;tr&gt;&lt;td&gt;31302-0600&lt;/td&gt;&lt;td&gt;Aggregate-topsoil course, 150mm depth&lt;/td&gt;&lt;td&gt;m2&lt;/td&gt;&lt;td&gt;AGGREGATE-TOPSOIL COURSE, 6-INCH DEPTH&lt;/td&gt;&lt;td&gt;SQYD&lt;/td&gt;&lt;td&gt;0&lt;/td&gt;&lt;td&gt;3&lt;/td&gt;&lt;td&gt;N&lt;/td&gt;&lt;td&gt; &lt;/td&gt;&lt;td&gt;&lt;/td&gt;&lt;/tr&gt;</v>
      </c>
      <c r="B838" s="166"/>
      <c r="C838" s="166"/>
    </row>
    <row r="839" spans="1:3" x14ac:dyDescent="0.3">
      <c r="A839" s="89" t="str">
        <f>IF(ROW()-ROW(HTML[])+1&gt;ROWS(Prelude[]),IFERROR(INDEX(PayItems[HTML],ROW()-ROW(HTML[])+1-ROWS(Prelude[])),IF(ROW()-ROW(HTML[])=ROWS(Prelude[])+ROWS(PayItems[]),"&lt;/tbody&gt;&lt;/table&gt;","{End}")),INDEX(Prelude[],ROW()-ROW(HTML[])+1))</f>
        <v xml:space="preserve">  &lt;tr&gt;&lt;td&gt;31303-0000&lt;/td&gt;&lt;td&gt;Aggregate-topsoil course&lt;/td&gt;&lt;td&gt;m3&lt;/td&gt;&lt;td&gt;AGGREGATE-TOPSOIL COURSE&lt;/td&gt;&lt;td&gt;CUYD&lt;/td&gt;&lt;td&gt;0&lt;/td&gt;&lt;td&gt;3&lt;/td&gt;&lt;td&gt;N&lt;/td&gt;&lt;td&gt; &lt;/td&gt;&lt;td&gt;&lt;/td&gt;&lt;/tr&gt;</v>
      </c>
      <c r="B839" s="166"/>
      <c r="C839" s="166"/>
    </row>
    <row r="840" spans="1:3" x14ac:dyDescent="0.3">
      <c r="A840" s="89" t="str">
        <f>IF(ROW()-ROW(HTML[])+1&gt;ROWS(Prelude[]),IFERROR(INDEX(PayItems[HTML],ROW()-ROW(HTML[])+1-ROWS(Prelude[])),IF(ROW()-ROW(HTML[])=ROWS(Prelude[])+ROWS(PayItems[]),"&lt;/tbody&gt;&lt;/table&gt;","{End}")),INDEX(Prelude[],ROW()-ROW(HTML[])+1))</f>
        <v xml:space="preserve">  &lt;tr&gt;&lt;td&gt;31401-0000&lt;/td&gt;&lt;td&gt;Stockpiled aggregate&lt;/td&gt;&lt;td&gt;t&lt;/td&gt;&lt;td&gt;STOCKPILED AGGREGATE&lt;/td&gt;&lt;td&gt;TON&lt;/td&gt;&lt;td&gt;0&lt;/td&gt;&lt;td&gt;3&lt;/td&gt;&lt;td&gt;N&lt;/td&gt;&lt;td&gt; &lt;/td&gt;&lt;td&gt;&lt;/td&gt;&lt;/tr&gt;</v>
      </c>
      <c r="B840" s="166"/>
      <c r="C840" s="166"/>
    </row>
    <row r="841" spans="1:3" x14ac:dyDescent="0.3">
      <c r="A841" s="89" t="str">
        <f>IF(ROW()-ROW(HTML[])+1&gt;ROWS(Prelude[]),IFERROR(INDEX(PayItems[HTML],ROW()-ROW(HTML[])+1-ROWS(Prelude[])),IF(ROW()-ROW(HTML[])=ROWS(Prelude[])+ROWS(PayItems[]),"&lt;/tbody&gt;&lt;/table&gt;","{End}")),INDEX(Prelude[],ROW()-ROW(HTML[])+1))</f>
        <v xml:space="preserve">  &lt;tr&gt;&lt;td&gt;31402-0000&lt;/td&gt;&lt;td&gt;Stockpiled aggregate&lt;/td&gt;&lt;td&gt;m3&lt;/td&gt;&lt;td&gt;STOCKPILED AGGREGATE&lt;/td&gt;&lt;td&gt;CUYD&lt;/td&gt;&lt;td&gt;0&lt;/td&gt;&lt;td&gt;3&lt;/td&gt;&lt;td&gt;N&lt;/td&gt;&lt;td&gt; &lt;/td&gt;&lt;td&gt;&lt;/td&gt;&lt;/tr&gt;</v>
      </c>
      <c r="B841" s="166"/>
      <c r="C841" s="166"/>
    </row>
    <row r="842" spans="1:3" x14ac:dyDescent="0.3">
      <c r="A842" s="89" t="str">
        <f>IF(ROW()-ROW(HTML[])+1&gt;ROWS(Prelude[]),IFERROR(INDEX(PayItems[HTML],ROW()-ROW(HTML[])+1-ROWS(Prelude[])),IF(ROW()-ROW(HTML[])=ROWS(Prelude[])+ROWS(PayItems[]),"&lt;/tbody&gt;&lt;/table&gt;","{End}")),INDEX(Prelude[],ROW()-ROW(HTML[])+1))</f>
        <v xml:space="preserve">  &lt;tr&gt;&lt;td&gt;31403-0000&lt;/td&gt;&lt;td&gt;Bentonite&lt;/td&gt;&lt;td&gt;t&lt;/td&gt;&lt;td&gt;BENTONITE&lt;/td&gt;&lt;td&gt;TON&lt;/td&gt;&lt;td&gt;0&lt;/td&gt;&lt;td&gt;3&lt;/td&gt;&lt;td&gt;N&lt;/td&gt;&lt;td&gt;12/3/2018&lt;/td&gt;&lt;td&gt;&lt;/td&gt;&lt;/tr&gt;</v>
      </c>
      <c r="B842" s="166"/>
      <c r="C842" s="166"/>
    </row>
    <row r="843" spans="1:3" x14ac:dyDescent="0.3">
      <c r="A843" s="89" t="str">
        <f>IF(ROW()-ROW(HTML[])+1&gt;ROWS(Prelude[]),IFERROR(INDEX(PayItems[HTML],ROW()-ROW(HTML[])+1-ROWS(Prelude[])),IF(ROW()-ROW(HTML[])=ROWS(Prelude[])+ROWS(PayItems[]),"&lt;/tbody&gt;&lt;/table&gt;","{End}")),INDEX(Prelude[],ROW()-ROW(HTML[])+1))</f>
        <v xml:space="preserve">  &lt;tr&gt;&lt;td&gt;40101-0080&lt;/td&gt;&lt;td&gt;Asphalt concrete pavement, gyratory mix, 4.75mm nominal maximum size aggregate, {0.3 million ESAL&lt;/td&gt;&lt;td&gt;t&lt;/td&gt;&lt;td&gt;ASPHALT CONCRETE PAVEMENT, GYRATORY MIX, NO. 4 SIEVE NOMINAL MAXIMUM SIZE AGGREGATE, {0.3 MILLION ESAL&lt;/td&gt;&lt;td&gt;TON&lt;/td&gt;&lt;td&gt;0&lt;/td&gt;&lt;td&gt;3&lt;/td&gt;&lt;td&gt;NR&lt;/td&gt;&lt;td&gt;6/22/2015&lt;/td&gt;&lt;td&gt;&lt;/td&gt;&lt;/tr&gt;</v>
      </c>
      <c r="B843" s="166"/>
      <c r="C843" s="166"/>
    </row>
    <row r="844" spans="1:3" x14ac:dyDescent="0.3">
      <c r="A844" s="89" t="str">
        <f>IF(ROW()-ROW(HTML[])+1&gt;ROWS(Prelude[]),IFERROR(INDEX(PayItems[HTML],ROW()-ROW(HTML[])+1-ROWS(Prelude[])),IF(ROW()-ROW(HTML[])=ROWS(Prelude[])+ROWS(PayItems[]),"&lt;/tbody&gt;&lt;/table&gt;","{End}")),INDEX(Prelude[],ROW()-ROW(HTML[])+1))</f>
        <v xml:space="preserve">  &lt;tr&gt;&lt;td&gt;40101-0100&lt;/td&gt;&lt;td&gt;Asphalt concrete pavement, gyratory mix, 9.5mm nominal maximum size aggregate, {0.3 million ESAL&lt;/td&gt;&lt;td&gt;t&lt;/td&gt;&lt;td&gt;ASPHALT CONCRETE PAVEMENT, GYRATORY MIX, 3/8-INCH NOMINAL MAXIMUM SIZE AGGREGATE, {0.3 MILLION ESAL&lt;/td&gt;&lt;td&gt;TON&lt;/td&gt;&lt;td&gt;0&lt;/td&gt;&lt;td&gt;3&lt;/td&gt;&lt;td&gt;NR&lt;/td&gt;&lt;td&gt; &lt;/td&gt;&lt;td&gt;&lt;/td&gt;&lt;/tr&gt;</v>
      </c>
      <c r="B844" s="166"/>
      <c r="C844" s="166"/>
    </row>
    <row r="845" spans="1:3" x14ac:dyDescent="0.3">
      <c r="A845" s="89" t="str">
        <f>IF(ROW()-ROW(HTML[])+1&gt;ROWS(Prelude[]),IFERROR(INDEX(PayItems[HTML],ROW()-ROW(HTML[])+1-ROWS(Prelude[])),IF(ROW()-ROW(HTML[])=ROWS(Prelude[])+ROWS(PayItems[]),"&lt;/tbody&gt;&lt;/table&gt;","{End}")),INDEX(Prelude[],ROW()-ROW(HTML[])+1))</f>
        <v xml:space="preserve">  &lt;tr&gt;&lt;td&gt;40101-0200&lt;/td&gt;&lt;td&gt;Asphalt concrete pavement, gyratory mix, 9.5mm nominal maximum size aggregate, 0.3 to {3 million ESAL&lt;/td&gt;&lt;td&gt;t&lt;/td&gt;&lt;td&gt;ASPHALT CONCRETE PAVEMENT, GYRATORY MIX, 3/8-INCH NOMINAL MAXIMUM SIZE AGGREGATE, 0.3 TO {3 MILLION ESAL&lt;/td&gt;&lt;td&gt;TON&lt;/td&gt;&lt;td&gt;0&lt;/td&gt;&lt;td&gt;3&lt;/td&gt;&lt;td&gt;NR&lt;/td&gt;&lt;td&gt; &lt;/td&gt;&lt;td&gt;&lt;/td&gt;&lt;/tr&gt;</v>
      </c>
      <c r="B845" s="166"/>
      <c r="C845" s="166"/>
    </row>
    <row r="846" spans="1:3" x14ac:dyDescent="0.3">
      <c r="A846" s="89" t="str">
        <f>IF(ROW()-ROW(HTML[])+1&gt;ROWS(Prelude[]),IFERROR(INDEX(PayItems[HTML],ROW()-ROW(HTML[])+1-ROWS(Prelude[])),IF(ROW()-ROW(HTML[])=ROWS(Prelude[])+ROWS(PayItems[]),"&lt;/tbody&gt;&lt;/table&gt;","{End}")),INDEX(Prelude[],ROW()-ROW(HTML[])+1))</f>
        <v xml:space="preserve">  &lt;tr&gt;&lt;td&gt;40101-0300&lt;/td&gt;&lt;td&gt;Asphalt concrete pavement, gyratory mix, 9.5mm nominal maximum size aggregate, 3 to {30 million ESAL&lt;/td&gt;&lt;td&gt;t&lt;/td&gt;&lt;td&gt;ASPHALT CONCRETE PAVEMENT, GYRATORY MIX, 3/8-INCH NOMINAL MAXIMUM SIZE AGGREGATE, 3 TO {30 MILLION ESAL&lt;/td&gt;&lt;td&gt;TON&lt;/td&gt;&lt;td&gt;0&lt;/td&gt;&lt;td&gt;3&lt;/td&gt;&lt;td&gt;NR&lt;/td&gt;&lt;td&gt; &lt;/td&gt;&lt;td&gt;&lt;/td&gt;&lt;/tr&gt;</v>
      </c>
      <c r="B846" s="166"/>
      <c r="C846" s="166"/>
    </row>
    <row r="847" spans="1:3" x14ac:dyDescent="0.3">
      <c r="A847" s="89" t="str">
        <f>IF(ROW()-ROW(HTML[])+1&gt;ROWS(Prelude[]),IFERROR(INDEX(PayItems[HTML],ROW()-ROW(HTML[])+1-ROWS(Prelude[])),IF(ROW()-ROW(HTML[])=ROWS(Prelude[])+ROWS(PayItems[]),"&lt;/tbody&gt;&lt;/table&gt;","{End}")),INDEX(Prelude[],ROW()-ROW(HTML[])+1))</f>
        <v xml:space="preserve">  &lt;tr&gt;&lt;td&gt;40101-0500&lt;/td&gt;&lt;td&gt;Asphalt concrete pavement, gyratory mix, 12.5mm nominal maximum size aggregate, {0.3 million ESAL&lt;/td&gt;&lt;td&gt;t&lt;/td&gt;&lt;td&gt;ASPHALT CONCRETE PAVEMENT, GYRATORY MIX, 1/2-INCH NOMINAL MAXIMUM SIZE AGGREGATE, {0.3 MILLION ESAL&lt;/td&gt;&lt;td&gt;TON&lt;/td&gt;&lt;td&gt;0&lt;/td&gt;&lt;td&gt;3&lt;/td&gt;&lt;td&gt;NR&lt;/td&gt;&lt;td&gt; &lt;/td&gt;&lt;td&gt;&lt;/td&gt;&lt;/tr&gt;</v>
      </c>
      <c r="B847" s="166"/>
      <c r="C847" s="166"/>
    </row>
    <row r="848" spans="1:3" x14ac:dyDescent="0.3">
      <c r="A848" s="89" t="str">
        <f>IF(ROW()-ROW(HTML[])+1&gt;ROWS(Prelude[]),IFERROR(INDEX(PayItems[HTML],ROW()-ROW(HTML[])+1-ROWS(Prelude[])),IF(ROW()-ROW(HTML[])=ROWS(Prelude[])+ROWS(PayItems[]),"&lt;/tbody&gt;&lt;/table&gt;","{End}")),INDEX(Prelude[],ROW()-ROW(HTML[])+1))</f>
        <v xml:space="preserve">  &lt;tr&gt;&lt;td&gt;40101-0600&lt;/td&gt;&lt;td&gt;Asphalt concrete pavement, gyratory mix, 12.5mm nominal maximum size aggregate, 0.3 to {3 million ESAL&lt;/td&gt;&lt;td&gt;t&lt;/td&gt;&lt;td&gt;ASPHALT CONCRETE PAVEMENT, GYRATORY MIX, 1/2-INCH NOMINAL MAXIMUM SIZE AGGREGATE, 0.3 TO {3 MILLION ESAL&lt;/td&gt;&lt;td&gt;TON&lt;/td&gt;&lt;td&gt;0&lt;/td&gt;&lt;td&gt;3&lt;/td&gt;&lt;td&gt;NR&lt;/td&gt;&lt;td&gt; &lt;/td&gt;&lt;td&gt;&lt;/td&gt;&lt;/tr&gt;</v>
      </c>
      <c r="B848" s="166"/>
      <c r="C848" s="166"/>
    </row>
    <row r="849" spans="1:3" x14ac:dyDescent="0.3">
      <c r="A849" s="89" t="str">
        <f>IF(ROW()-ROW(HTML[])+1&gt;ROWS(Prelude[]),IFERROR(INDEX(PayItems[HTML],ROW()-ROW(HTML[])+1-ROWS(Prelude[])),IF(ROW()-ROW(HTML[])=ROWS(Prelude[])+ROWS(PayItems[]),"&lt;/tbody&gt;&lt;/table&gt;","{End}")),INDEX(Prelude[],ROW()-ROW(HTML[])+1))</f>
        <v xml:space="preserve">  &lt;tr&gt;&lt;td&gt;40101-0700&lt;/td&gt;&lt;td&gt;Asphalt concrete pavement, gyratory mix, 12.5mm nominal maximum size aggregate, 3 to {30 million ESAL&lt;/td&gt;&lt;td&gt;t&lt;/td&gt;&lt;td&gt;ASPHALT CONCRETE PAVEMENT, GYRATORY MIX, 1/2-INCH NOMINAL MAXIMUM SIZE AGGREGATE, 3 TO {30 MILLION ESAL&lt;/td&gt;&lt;td&gt;TON&lt;/td&gt;&lt;td&gt;0&lt;/td&gt;&lt;td&gt;3&lt;/td&gt;&lt;td&gt;NR&lt;/td&gt;&lt;td&gt; &lt;/td&gt;&lt;td&gt;&lt;/td&gt;&lt;/tr&gt;</v>
      </c>
      <c r="B849" s="166"/>
      <c r="C849" s="166"/>
    </row>
    <row r="850" spans="1:3" x14ac:dyDescent="0.3">
      <c r="A850" s="89" t="str">
        <f>IF(ROW()-ROW(HTML[])+1&gt;ROWS(Prelude[]),IFERROR(INDEX(PayItems[HTML],ROW()-ROW(HTML[])+1-ROWS(Prelude[])),IF(ROW()-ROW(HTML[])=ROWS(Prelude[])+ROWS(PayItems[]),"&lt;/tbody&gt;&lt;/table&gt;","{End}")),INDEX(Prelude[],ROW()-ROW(HTML[])+1))</f>
        <v xml:space="preserve">  &lt;tr&gt;&lt;td&gt;40101-0900&lt;/td&gt;&lt;td&gt;Asphalt concrete pavement, gyratory mix, 19mm nominal maximum size aggregate, {0.3 million ESAL&lt;/td&gt;&lt;td&gt;t&lt;/td&gt;&lt;td&gt;ASPHALT CONCRETE PAVEMENT, GYRATORY MIX, 3/4-INCH NOMINAL MAXIMUM SIZE AGGREGATE, {0.3 MILLION ESAL&lt;/td&gt;&lt;td&gt;TON&lt;/td&gt;&lt;td&gt;0&lt;/td&gt;&lt;td&gt;3&lt;/td&gt;&lt;td&gt;NR&lt;/td&gt;&lt;td&gt; &lt;/td&gt;&lt;td&gt;&lt;/td&gt;&lt;/tr&gt;</v>
      </c>
      <c r="B850" s="166"/>
      <c r="C850" s="166"/>
    </row>
    <row r="851" spans="1:3" x14ac:dyDescent="0.3">
      <c r="A851" s="89" t="str">
        <f>IF(ROW()-ROW(HTML[])+1&gt;ROWS(Prelude[]),IFERROR(INDEX(PayItems[HTML],ROW()-ROW(HTML[])+1-ROWS(Prelude[])),IF(ROW()-ROW(HTML[])=ROWS(Prelude[])+ROWS(PayItems[]),"&lt;/tbody&gt;&lt;/table&gt;","{End}")),INDEX(Prelude[],ROW()-ROW(HTML[])+1))</f>
        <v xml:space="preserve">  &lt;tr&gt;&lt;td&gt;40101-1000&lt;/td&gt;&lt;td&gt;Asphalt concrete pavement, gyratory mix, 19mm nominal maximum size aggregate, 0.3 to {3 million ESAL&lt;/td&gt;&lt;td&gt;t&lt;/td&gt;&lt;td&gt;ASPHALT CONCRETE PAVEMENT, GYRATORY MIX, 3/4-INCH NOMINAL MAXIMUM SIZE AGGREGATE, 0.3 TO {3 MILLION ESAL&lt;/td&gt;&lt;td&gt;TON&lt;/td&gt;&lt;td&gt;0&lt;/td&gt;&lt;td&gt;3&lt;/td&gt;&lt;td&gt;NR&lt;/td&gt;&lt;td&gt; &lt;/td&gt;&lt;td&gt;&lt;/td&gt;&lt;/tr&gt;</v>
      </c>
      <c r="B851" s="166"/>
      <c r="C851" s="166"/>
    </row>
    <row r="852" spans="1:3" x14ac:dyDescent="0.3">
      <c r="A852" s="89" t="str">
        <f>IF(ROW()-ROW(HTML[])+1&gt;ROWS(Prelude[]),IFERROR(INDEX(PayItems[HTML],ROW()-ROW(HTML[])+1-ROWS(Prelude[])),IF(ROW()-ROW(HTML[])=ROWS(Prelude[])+ROWS(PayItems[]),"&lt;/tbody&gt;&lt;/table&gt;","{End}")),INDEX(Prelude[],ROW()-ROW(HTML[])+1))</f>
        <v xml:space="preserve">  &lt;tr&gt;&lt;td&gt;40101-1100&lt;/td&gt;&lt;td&gt;Asphalt concrete pavement, gyratory mix, 19mm nominal maximum size aggregate, 3 to {30 million ESAL&lt;/td&gt;&lt;td&gt;t&lt;/td&gt;&lt;td&gt;ASPHALT CONCRETE PAVEMENT, GYRATORY MIX, 3/4-INCH NOMINAL MAXIMUM SIZE AGGREGATE, 3 TO {30 MILLION ESAL&lt;/td&gt;&lt;td&gt;TON&lt;/td&gt;&lt;td&gt;0&lt;/td&gt;&lt;td&gt;3&lt;/td&gt;&lt;td&gt;NR&lt;/td&gt;&lt;td&gt; &lt;/td&gt;&lt;td&gt;&lt;/td&gt;&lt;/tr&gt;</v>
      </c>
      <c r="B852" s="166"/>
      <c r="C852" s="166"/>
    </row>
    <row r="853" spans="1:3" x14ac:dyDescent="0.3">
      <c r="A853" s="89" t="str">
        <f>IF(ROW()-ROW(HTML[])+1&gt;ROWS(Prelude[]),IFERROR(INDEX(PayItems[HTML],ROW()-ROW(HTML[])+1-ROWS(Prelude[])),IF(ROW()-ROW(HTML[])=ROWS(Prelude[])+ROWS(PayItems[]),"&lt;/tbody&gt;&lt;/table&gt;","{End}")),INDEX(Prelude[],ROW()-ROW(HTML[])+1))</f>
        <v xml:space="preserve">  &lt;tr&gt;&lt;td&gt;40101-1300&lt;/td&gt;&lt;td&gt;Asphalt concrete pavement, gyratory mix, 25mm nominal maximum size aggregate, {0.3 million ESAL&lt;/td&gt;&lt;td&gt;t&lt;/td&gt;&lt;td&gt;ASPHALT CONCRETE PAVEMENT, GYRATORY MIX, 1-INCH NOMINAL MAXIMUM SIZE AGGREGATE, {0.3 MILLION ESAL&lt;/td&gt;&lt;td&gt;TON&lt;/td&gt;&lt;td&gt;0&lt;/td&gt;&lt;td&gt;3&lt;/td&gt;&lt;td&gt;NR&lt;/td&gt;&lt;td&gt; &lt;/td&gt;&lt;td&gt;&lt;/td&gt;&lt;/tr&gt;</v>
      </c>
      <c r="B853" s="166"/>
      <c r="C853" s="166"/>
    </row>
    <row r="854" spans="1:3" x14ac:dyDescent="0.3">
      <c r="A854" s="89" t="str">
        <f>IF(ROW()-ROW(HTML[])+1&gt;ROWS(Prelude[]),IFERROR(INDEX(PayItems[HTML],ROW()-ROW(HTML[])+1-ROWS(Prelude[])),IF(ROW()-ROW(HTML[])=ROWS(Prelude[])+ROWS(PayItems[]),"&lt;/tbody&gt;&lt;/table&gt;","{End}")),INDEX(Prelude[],ROW()-ROW(HTML[])+1))</f>
        <v xml:space="preserve">  &lt;tr&gt;&lt;td&gt;40101-1400&lt;/td&gt;&lt;td&gt;Asphalt concrete pavement, gyratory mix, 25mm nominal maximum size aggregate, 0.3 to {3 million ESAL&lt;/td&gt;&lt;td&gt;t&lt;/td&gt;&lt;td&gt;ASPHALT CONCRETE PAVEMENT, GYRATORY MIX, 1-INCH NOMINAL MAXIMUM SIZE AGGREGATE, 0.3 TO {3 MILLION ESAL&lt;/td&gt;&lt;td&gt;TON&lt;/td&gt;&lt;td&gt;0&lt;/td&gt;&lt;td&gt;3&lt;/td&gt;&lt;td&gt;NR&lt;/td&gt;&lt;td&gt; &lt;/td&gt;&lt;td&gt;&lt;/td&gt;&lt;/tr&gt;</v>
      </c>
      <c r="B854" s="166"/>
      <c r="C854" s="166"/>
    </row>
    <row r="855" spans="1:3" x14ac:dyDescent="0.3">
      <c r="A855" s="89" t="str">
        <f>IF(ROW()-ROW(HTML[])+1&gt;ROWS(Prelude[]),IFERROR(INDEX(PayItems[HTML],ROW()-ROW(HTML[])+1-ROWS(Prelude[])),IF(ROW()-ROW(HTML[])=ROWS(Prelude[])+ROWS(PayItems[]),"&lt;/tbody&gt;&lt;/table&gt;","{End}")),INDEX(Prelude[],ROW()-ROW(HTML[])+1))</f>
        <v xml:space="preserve">  &lt;tr&gt;&lt;td&gt;40101-1500&lt;/td&gt;&lt;td&gt;Asphalt concrete pavement, gyratory mix, 25mm nominal maximum size aggregate, 3 to {30 million ESAL&lt;/td&gt;&lt;td&gt;t&lt;/td&gt;&lt;td&gt;ASPHALT CONCRETE PAVEMENT, GYRATORY MIX, 1-INCH NOMINAL MAXIMUM SIZE AGGREGATE, 3 TO {30 MILLION ESAL&lt;/td&gt;&lt;td&gt;TON&lt;/td&gt;&lt;td&gt;0&lt;/td&gt;&lt;td&gt;3&lt;/td&gt;&lt;td&gt;NR&lt;/td&gt;&lt;td&gt; &lt;/td&gt;&lt;td&gt;&lt;/td&gt;&lt;/tr&gt;</v>
      </c>
      <c r="B855" s="166"/>
      <c r="C855" s="166"/>
    </row>
    <row r="856" spans="1:3" x14ac:dyDescent="0.3">
      <c r="A856" s="89" t="str">
        <f>IF(ROW()-ROW(HTML[])+1&gt;ROWS(Prelude[]),IFERROR(INDEX(PayItems[HTML],ROW()-ROW(HTML[])+1-ROWS(Prelude[])),IF(ROW()-ROW(HTML[])=ROWS(Prelude[])+ROWS(PayItems[]),"&lt;/tbody&gt;&lt;/table&gt;","{End}")),INDEX(Prelude[],ROW()-ROW(HTML[])+1))</f>
        <v xml:space="preserve">  &lt;tr&gt;&lt;td&gt;40101-5500&lt;/td&gt;&lt;td&gt;Asphalt concrete pavement, gyratory mix, 12.5mm or 19mm nominal maximum size aggregate, {0.3 million ESAL&lt;/td&gt;&lt;td&gt;t&lt;/td&gt;&lt;td&gt;ASPHALT CONCRETE PAVEMENT, GYRATORY MIX, 1/2-INCH OR 3/4-INCH NOMINAL MAXIMUM SIZE AGGREGATE, {0.3 MILLION ESAL&lt;/td&gt;&lt;td&gt;TON&lt;/td&gt;&lt;td&gt;0&lt;/td&gt;&lt;td&gt;3&lt;/td&gt;&lt;td&gt;NR&lt;/td&gt;&lt;td&gt; &lt;/td&gt;&lt;td&gt;&lt;/td&gt;&lt;/tr&gt;</v>
      </c>
      <c r="B856" s="166"/>
      <c r="C856" s="166"/>
    </row>
    <row r="857" spans="1:3" x14ac:dyDescent="0.3">
      <c r="A857" s="89" t="str">
        <f>IF(ROW()-ROW(HTML[])+1&gt;ROWS(Prelude[]),IFERROR(INDEX(PayItems[HTML],ROW()-ROW(HTML[])+1-ROWS(Prelude[])),IF(ROW()-ROW(HTML[])=ROWS(Prelude[])+ROWS(PayItems[]),"&lt;/tbody&gt;&lt;/table&gt;","{End}")),INDEX(Prelude[],ROW()-ROW(HTML[])+1))</f>
        <v xml:space="preserve">  &lt;tr&gt;&lt;td&gt;40101-5600&lt;/td&gt;&lt;td&gt;Asphalt concrete pavement, gyratory mix, 12.5mm or 19mm nominal maximum size aggregate, 0.3 to {3 million ESAL&lt;/td&gt;&lt;td&gt;t&lt;/td&gt;&lt;td&gt;ASPHALT CONCRETE PAVEMENT, GYRATORY MIX, 1/2-INCH OR 3/4-INCH NOMINAL MAXIMUM SIZE AGGREGATE, 0.3 TO {3 MILLION ESAL&lt;/td&gt;&lt;td&gt;TON&lt;/td&gt;&lt;td&gt;0&lt;/td&gt;&lt;td&gt;3&lt;/td&gt;&lt;td&gt;NR&lt;/td&gt;&lt;td&gt; &lt;/td&gt;&lt;td&gt;&lt;/td&gt;&lt;/tr&gt;</v>
      </c>
      <c r="B857" s="166"/>
      <c r="C857" s="166"/>
    </row>
    <row r="858" spans="1:3" x14ac:dyDescent="0.3">
      <c r="A858" s="89" t="str">
        <f>IF(ROW()-ROW(HTML[])+1&gt;ROWS(Prelude[]),IFERROR(INDEX(PayItems[HTML],ROW()-ROW(HTML[])+1-ROWS(Prelude[])),IF(ROW()-ROW(HTML[])=ROWS(Prelude[])+ROWS(PayItems[]),"&lt;/tbody&gt;&lt;/table&gt;","{End}")),INDEX(Prelude[],ROW()-ROW(HTML[])+1))</f>
        <v xml:space="preserve">  &lt;tr&gt;&lt;td&gt;40101-5700&lt;/td&gt;&lt;td&gt;Asphalt concrete pavement, gyratory mix, 12.5mm or 19mm nominal maximum size aggregate, 3 to {30 million ESAL&lt;/td&gt;&lt;td&gt;t&lt;/td&gt;&lt;td&gt;ASPHALT CONCRETE PAVEMENT, GYRATORY MIX, 1/2-INCH OR 3/4-INCH NOMINAL MAXIMUM SIZE AGGREGATE, 3 TO {30 MILLION ESAL&lt;/td&gt;&lt;td&gt;TON&lt;/td&gt;&lt;td&gt;0&lt;/td&gt;&lt;td&gt;3&lt;/td&gt;&lt;td&gt;NR&lt;/td&gt;&lt;td&gt; &lt;/td&gt;&lt;td&gt;&lt;/td&gt;&lt;/tr&gt;</v>
      </c>
      <c r="B858" s="166"/>
      <c r="C858" s="166"/>
    </row>
    <row r="859" spans="1:3" x14ac:dyDescent="0.3">
      <c r="A859" s="89" t="str">
        <f>IF(ROW()-ROW(HTML[])+1&gt;ROWS(Prelude[]),IFERROR(INDEX(PayItems[HTML],ROW()-ROW(HTML[])+1-ROWS(Prelude[])),IF(ROW()-ROW(HTML[])=ROWS(Prelude[])+ROWS(PayItems[]),"&lt;/tbody&gt;&lt;/table&gt;","{End}")),INDEX(Prelude[],ROW()-ROW(HTML[])+1))</f>
        <v xml:space="preserve">  &lt;tr&gt;&lt;td&gt;40102-0100&lt;/td&gt;&lt;td&gt;Asphalt concrete pavement, gyratory mix, 9.5mm nominal maximum size aggregate, wedge and leveling course&lt;/td&gt;&lt;td&gt;t&lt;/td&gt;&lt;td&gt;ASPHALT CONCRETE PAVEMENT, GYRATORY MIX, 3/8-INCH NOMINAL MAXIMUM SIZE AGGREGATE, WEDGE AND LEVELING COURSE&lt;/td&gt;&lt;td&gt;TON&lt;/td&gt;&lt;td&gt;0&lt;/td&gt;&lt;td&gt;3&lt;/td&gt;&lt;td&gt;N&lt;/td&gt;&lt;td&gt; &lt;/td&gt;&lt;td&gt;&lt;/td&gt;&lt;/tr&gt;</v>
      </c>
      <c r="B859" s="166"/>
      <c r="C859" s="166"/>
    </row>
    <row r="860" spans="1:3" x14ac:dyDescent="0.3">
      <c r="A860" s="89" t="str">
        <f>IF(ROW()-ROW(HTML[])+1&gt;ROWS(Prelude[]),IFERROR(INDEX(PayItems[HTML],ROW()-ROW(HTML[])+1-ROWS(Prelude[])),IF(ROW()-ROW(HTML[])=ROWS(Prelude[])+ROWS(PayItems[]),"&lt;/tbody&gt;&lt;/table&gt;","{End}")),INDEX(Prelude[],ROW()-ROW(HTML[])+1))</f>
        <v xml:space="preserve">  &lt;tr&gt;&lt;td&gt;40102-0500&lt;/td&gt;&lt;td&gt;Asphalt concrete pavement, gyratory mix, 12.5mm nominal maximum size aggregate, wedge and leveling course&lt;/td&gt;&lt;td&gt;t&lt;/td&gt;&lt;td&gt;ASPHALT CONCRETE PAVEMENT, GYRATORY MIX, 1/2-INCH NOMINAL MAXIMUM SIZE AGGREGATE, WEDGE AND LEVELING COURSE&lt;/td&gt;&lt;td&gt;TON&lt;/td&gt;&lt;td&gt;0&lt;/td&gt;&lt;td&gt;3&lt;/td&gt;&lt;td&gt;N&lt;/td&gt;&lt;td&gt; &lt;/td&gt;&lt;td&gt;&lt;/td&gt;&lt;/tr&gt;</v>
      </c>
      <c r="B860" s="166"/>
      <c r="C860" s="166"/>
    </row>
    <row r="861" spans="1:3" x14ac:dyDescent="0.3">
      <c r="A861" s="89" t="str">
        <f>IF(ROW()-ROW(HTML[])+1&gt;ROWS(Prelude[]),IFERROR(INDEX(PayItems[HTML],ROW()-ROW(HTML[])+1-ROWS(Prelude[])),IF(ROW()-ROW(HTML[])=ROWS(Prelude[])+ROWS(PayItems[]),"&lt;/tbody&gt;&lt;/table&gt;","{End}")),INDEX(Prelude[],ROW()-ROW(HTML[])+1))</f>
        <v xml:space="preserve">  &lt;tr&gt;&lt;td&gt;40102-0900&lt;/td&gt;&lt;td&gt;Asphalt concrete pavement, gyratory mix, 19mm nominal maximum size aggregate, wedge and leveling course&lt;/td&gt;&lt;td&gt;t&lt;/td&gt;&lt;td&gt;ASPHALT CONCRETE PAVEMENT, GYRATORY MIX, 3/4-INCH NOMINAL MAXIMUM SIZE AGGREGATE, WEDGE AND LEVELING COURSE&lt;/td&gt;&lt;td&gt;TON&lt;/td&gt;&lt;td&gt;0&lt;/td&gt;&lt;td&gt;3&lt;/td&gt;&lt;td&gt;N&lt;/td&gt;&lt;td&gt; &lt;/td&gt;&lt;td&gt;&lt;/td&gt;&lt;/tr&gt;</v>
      </c>
      <c r="B861" s="166"/>
      <c r="C861" s="166"/>
    </row>
    <row r="862" spans="1:3" x14ac:dyDescent="0.3">
      <c r="A862" s="89" t="str">
        <f>IF(ROW()-ROW(HTML[])+1&gt;ROWS(Prelude[]),IFERROR(INDEX(PayItems[HTML],ROW()-ROW(HTML[])+1-ROWS(Prelude[])),IF(ROW()-ROW(HTML[])=ROWS(Prelude[])+ROWS(PayItems[]),"&lt;/tbody&gt;&lt;/table&gt;","{End}")),INDEX(Prelude[],ROW()-ROW(HTML[])+1))</f>
        <v xml:space="preserve">  &lt;tr&gt;&lt;td&gt;40102-1300&lt;/td&gt;&lt;td&gt;Asphalt concrete pavement, gyratory mix, 25mm nominal maximum size aggregate, wedge and leveling course&lt;/td&gt;&lt;td&gt;t&lt;/td&gt;&lt;td&gt;ASPHALT CONCRETE PAVEMENT, GYRATORY MIX, 1-INCH NOMINAL MAXIMUM SIZE AGGREGATE, WEDGE AND LEVELING COURSE&lt;/td&gt;&lt;td&gt;TON&lt;/td&gt;&lt;td&gt;0&lt;/td&gt;&lt;td&gt;3&lt;/td&gt;&lt;td&gt;N&lt;/td&gt;&lt;td&gt; &lt;/td&gt;&lt;td&gt;&lt;/td&gt;&lt;/tr&gt;</v>
      </c>
      <c r="B862" s="166"/>
      <c r="C862" s="166"/>
    </row>
    <row r="863" spans="1:3" x14ac:dyDescent="0.3">
      <c r="A863" s="89" t="str">
        <f>IF(ROW()-ROW(HTML[])+1&gt;ROWS(Prelude[]),IFERROR(INDEX(PayItems[HTML],ROW()-ROW(HTML[])+1-ROWS(Prelude[])),IF(ROW()-ROW(HTML[])=ROWS(Prelude[])+ROWS(PayItems[]),"&lt;/tbody&gt;&lt;/table&gt;","{End}")),INDEX(Prelude[],ROW()-ROW(HTML[])+1))</f>
        <v xml:space="preserve">  &lt;tr&gt;&lt;td&gt;40102-5500&lt;/td&gt;&lt;td&gt;Asphalt concrete pavement, gyratory mix, 12.5mm or 19mm nominal maximum size aggregate, wedge and leveling course&lt;/td&gt;&lt;td&gt;t&lt;/td&gt;&lt;td&gt;ASPHALT CONCRETE PAVEMENT, GYRATORY MIX, 1/2-INCH OR 3/4-INCH NOMINAL MAXIMUM SIZE AGGREGATE, WEDGE AND LEVELING COURSE&lt;/td&gt;&lt;td&gt;TON&lt;/td&gt;&lt;td&gt;0&lt;/td&gt;&lt;td&gt;3&lt;/td&gt;&lt;td&gt;N&lt;/td&gt;&lt;td&gt; &lt;/td&gt;&lt;td&gt;&lt;/td&gt;&lt;/tr&gt;</v>
      </c>
      <c r="B863" s="166"/>
      <c r="C863" s="166"/>
    </row>
    <row r="864" spans="1:3" x14ac:dyDescent="0.3">
      <c r="A864" s="89" t="str">
        <f>IF(ROW()-ROW(HTML[])+1&gt;ROWS(Prelude[]),IFERROR(INDEX(PayItems[HTML],ROW()-ROW(HTML[])+1-ROWS(Prelude[])),IF(ROW()-ROW(HTML[])=ROWS(Prelude[])+ROWS(PayItems[]),"&lt;/tbody&gt;&lt;/table&gt;","{End}")),INDEX(Prelude[],ROW()-ROW(HTML[])+1))</f>
        <v xml:space="preserve">  &lt;tr&gt;&lt;td&gt;40105-1000&lt;/td&gt;&lt;td&gt;Antistrip additive, type 1&lt;/td&gt;&lt;td&gt;t&lt;/td&gt;&lt;td&gt;ANTISTRIP ADDITIVE, TYPE 1&lt;/td&gt;&lt;td&gt;TON&lt;/td&gt;&lt;td&gt;0&lt;/td&gt;&lt;td&gt;3&lt;/td&gt;&lt;td&gt;N&lt;/td&gt;&lt;td&gt; &lt;/td&gt;&lt;td&gt;&lt;/td&gt;&lt;/tr&gt;</v>
      </c>
      <c r="B864" s="166"/>
      <c r="C864" s="166"/>
    </row>
    <row r="865" spans="1:3" x14ac:dyDescent="0.3">
      <c r="A865" s="89" t="str">
        <f>IF(ROW()-ROW(HTML[])+1&gt;ROWS(Prelude[]),IFERROR(INDEX(PayItems[HTML],ROW()-ROW(HTML[])+1-ROWS(Prelude[])),IF(ROW()-ROW(HTML[])=ROWS(Prelude[])+ROWS(PayItems[]),"&lt;/tbody&gt;&lt;/table&gt;","{End}")),INDEX(Prelude[],ROW()-ROW(HTML[])+1))</f>
        <v xml:space="preserve">  &lt;tr&gt;&lt;td&gt;40105-2000&lt;/td&gt;&lt;td&gt;Antistrip additive, type 2&lt;/td&gt;&lt;td&gt;t&lt;/td&gt;&lt;td&gt;ANTISTRIP ADDITIVE, TYPE 2&lt;/td&gt;&lt;td&gt;TON&lt;/td&gt;&lt;td&gt;0&lt;/td&gt;&lt;td&gt;3&lt;/td&gt;&lt;td&gt;N&lt;/td&gt;&lt;td&gt; &lt;/td&gt;&lt;td&gt;&lt;/td&gt;&lt;/tr&gt;</v>
      </c>
      <c r="B865" s="166"/>
      <c r="C865" s="166"/>
    </row>
    <row r="866" spans="1:3" x14ac:dyDescent="0.3">
      <c r="A866" s="89" t="str">
        <f>IF(ROW()-ROW(HTML[])+1&gt;ROWS(Prelude[]),IFERROR(INDEX(PayItems[HTML],ROW()-ROW(HTML[])+1-ROWS(Prelude[])),IF(ROW()-ROW(HTML[])=ROWS(Prelude[])+ROWS(PayItems[]),"&lt;/tbody&gt;&lt;/table&gt;","{End}")),INDEX(Prelude[],ROW()-ROW(HTML[])+1))</f>
        <v xml:space="preserve">  &lt;tr&gt;&lt;td&gt;40105-3000&lt;/td&gt;&lt;td&gt;Antistrip additive, type 3&lt;/td&gt;&lt;td&gt;t&lt;/td&gt;&lt;td&gt;ANTISTRIP ADDITIVE, TYPE 3&lt;/td&gt;&lt;td&gt;TON&lt;/td&gt;&lt;td&gt;0&lt;/td&gt;&lt;td&gt;3&lt;/td&gt;&lt;td&gt;N&lt;/td&gt;&lt;td&gt; &lt;/td&gt;&lt;td&gt;&lt;/td&gt;&lt;/tr&gt;</v>
      </c>
      <c r="B866" s="166"/>
      <c r="C866" s="166"/>
    </row>
    <row r="867" spans="1:3" x14ac:dyDescent="0.3">
      <c r="A867" s="89" t="str">
        <f>IF(ROW()-ROW(HTML[])+1&gt;ROWS(Prelude[]),IFERROR(INDEX(PayItems[HTML],ROW()-ROW(HTML[])+1-ROWS(Prelude[])),IF(ROW()-ROW(HTML[])=ROWS(Prelude[])+ROWS(PayItems[]),"&lt;/tbody&gt;&lt;/table&gt;","{End}")),INDEX(Prelude[],ROW()-ROW(HTML[])+1))</f>
        <v xml:space="preserve">  &lt;tr&gt;&lt;td&gt;40106-0000&lt;/td&gt;&lt;td&gt;Mineral filler&lt;/td&gt;&lt;td&gt;t&lt;/td&gt;&lt;td&gt;MINERAL FILLER&lt;/td&gt;&lt;td&gt;TON&lt;/td&gt;&lt;td&gt;0&lt;/td&gt;&lt;td&gt;3&lt;/td&gt;&lt;td&gt;N&lt;/td&gt;&lt;td&gt; &lt;/td&gt;&lt;td&gt;&lt;/td&gt;&lt;/tr&gt;</v>
      </c>
      <c r="B867" s="166"/>
      <c r="C867" s="166"/>
    </row>
    <row r="868" spans="1:3" x14ac:dyDescent="0.3">
      <c r="A868" s="89" t="str">
        <f>IF(ROW()-ROW(HTML[])+1&gt;ROWS(Prelude[]),IFERROR(INDEX(PayItems[HTML],ROW()-ROW(HTML[])+1-ROWS(Prelude[])),IF(ROW()-ROW(HTML[])=ROWS(Prelude[])+ROWS(PayItems[]),"&lt;/tbody&gt;&lt;/table&gt;","{End}")),INDEX(Prelude[],ROW()-ROW(HTML[])+1))</f>
        <v xml:space="preserve">  &lt;tr&gt;&lt;td&gt;40199-0002&lt;/td&gt;&lt;td&gt;Incentive, roughness&lt;/td&gt;&lt;td&gt;LPSM&lt;/td&gt;&lt;td&gt;INCENTIVE, ROUGHNESS&lt;/td&gt;&lt;td&gt;LPSM&lt;/td&gt;&lt;td&gt;0&lt;/td&gt;&lt;td&gt;3&lt;/td&gt;&lt;td&gt;DI&lt;/td&gt;&lt;td&gt; &lt;/td&gt;&lt;td&gt;EEBACS only&lt;/td&gt;&lt;/tr&gt;</v>
      </c>
      <c r="B868" s="166"/>
      <c r="C868" s="166"/>
    </row>
    <row r="869" spans="1:3" x14ac:dyDescent="0.3">
      <c r="A869" s="89" t="str">
        <f>IF(ROW()-ROW(HTML[])+1&gt;ROWS(Prelude[]),IFERROR(INDEX(PayItems[HTML],ROW()-ROW(HTML[])+1-ROWS(Prelude[])),IF(ROW()-ROW(HTML[])=ROWS(Prelude[])+ROWS(PayItems[]),"&lt;/tbody&gt;&lt;/table&gt;","{End}")),INDEX(Prelude[],ROW()-ROW(HTML[])+1))</f>
        <v xml:space="preserve">  &lt;tr&gt;&lt;td&gt;40201-0100&lt;/td&gt;&lt;td&gt;Asphalt concrete pavement, marshall mix, class A&lt;/td&gt;&lt;td&gt;t&lt;/td&gt;&lt;td&gt;ASPHALT CONCRETE PAVEMENT, MARSHALL MIX, CLASS A&lt;/td&gt;&lt;td&gt;TON&lt;/td&gt;&lt;td&gt;0&lt;/td&gt;&lt;td&gt;3&lt;/td&gt;&lt;td&gt;NR&lt;/td&gt;&lt;td&gt; &lt;/td&gt;&lt;td&gt;&lt;/td&gt;&lt;/tr&gt;</v>
      </c>
      <c r="B869" s="166"/>
      <c r="C869" s="166"/>
    </row>
    <row r="870" spans="1:3" x14ac:dyDescent="0.3">
      <c r="A870" s="89" t="str">
        <f>IF(ROW()-ROW(HTML[])+1&gt;ROWS(Prelude[]),IFERROR(INDEX(PayItems[HTML],ROW()-ROW(HTML[])+1-ROWS(Prelude[])),IF(ROW()-ROW(HTML[])=ROWS(Prelude[])+ROWS(PayItems[]),"&lt;/tbody&gt;&lt;/table&gt;","{End}")),INDEX(Prelude[],ROW()-ROW(HTML[])+1))</f>
        <v xml:space="preserve">  &lt;tr&gt;&lt;td&gt;40201-0200&lt;/td&gt;&lt;td&gt;Asphalt concrete pavement, marshall mix, class B&lt;/td&gt;&lt;td&gt;t&lt;/td&gt;&lt;td&gt;ASPHALT CONCRETE PAVEMENT, MARSHALL MIX, CLASS B&lt;/td&gt;&lt;td&gt;TON&lt;/td&gt;&lt;td&gt;0&lt;/td&gt;&lt;td&gt;3&lt;/td&gt;&lt;td&gt;NR&lt;/td&gt;&lt;td&gt; &lt;/td&gt;&lt;td&gt;&lt;/td&gt;&lt;/tr&gt;</v>
      </c>
      <c r="B870" s="166"/>
      <c r="C870" s="166"/>
    </row>
    <row r="871" spans="1:3" x14ac:dyDescent="0.3">
      <c r="A871" s="89" t="str">
        <f>IF(ROW()-ROW(HTML[])+1&gt;ROWS(Prelude[]),IFERROR(INDEX(PayItems[HTML],ROW()-ROW(HTML[])+1-ROWS(Prelude[])),IF(ROW()-ROW(HTML[])=ROWS(Prelude[])+ROWS(PayItems[]),"&lt;/tbody&gt;&lt;/table&gt;","{End}")),INDEX(Prelude[],ROW()-ROW(HTML[])+1))</f>
        <v xml:space="preserve">  &lt;tr&gt;&lt;td&gt;40201-0300&lt;/td&gt;&lt;td&gt;Asphalt concrete pavement, marshall mix, class C&lt;/td&gt;&lt;td&gt;t&lt;/td&gt;&lt;td&gt;ASPHALT CONCRETE PAVEMENT, MARSHALL MIX, CLASS C&lt;/td&gt;&lt;td&gt;TON&lt;/td&gt;&lt;td&gt;0&lt;/td&gt;&lt;td&gt;3&lt;/td&gt;&lt;td&gt;NR&lt;/td&gt;&lt;td&gt; &lt;/td&gt;&lt;td&gt;&lt;/td&gt;&lt;/tr&gt;</v>
      </c>
      <c r="B871" s="166"/>
      <c r="C871" s="166"/>
    </row>
    <row r="872" spans="1:3" x14ac:dyDescent="0.3">
      <c r="A872" s="89" t="str">
        <f>IF(ROW()-ROW(HTML[])+1&gt;ROWS(Prelude[]),IFERROR(INDEX(PayItems[HTML],ROW()-ROW(HTML[])+1-ROWS(Prelude[])),IF(ROW()-ROW(HTML[])=ROWS(Prelude[])+ROWS(PayItems[]),"&lt;/tbody&gt;&lt;/table&gt;","{End}")),INDEX(Prelude[],ROW()-ROW(HTML[])+1))</f>
        <v xml:space="preserve">  &lt;tr&gt;&lt;td&gt;40201-2500&lt;/td&gt;&lt;td&gt;Asphalt concrete pavement, hveem mix, class A&lt;/td&gt;&lt;td&gt;t&lt;/td&gt;&lt;td&gt;ASPHALT CONCRETE PAVEMENT, HVEEM MIX, CLASS A&lt;/td&gt;&lt;td&gt;TON&lt;/td&gt;&lt;td&gt;0&lt;/td&gt;&lt;td&gt;3&lt;/td&gt;&lt;td&gt;NR&lt;/td&gt;&lt;td&gt; &lt;/td&gt;&lt;td&gt;&lt;/td&gt;&lt;/tr&gt;</v>
      </c>
      <c r="B872" s="166"/>
      <c r="C872" s="166"/>
    </row>
    <row r="873" spans="1:3" x14ac:dyDescent="0.3">
      <c r="A873" s="89" t="str">
        <f>IF(ROW()-ROW(HTML[])+1&gt;ROWS(Prelude[]),IFERROR(INDEX(PayItems[HTML],ROW()-ROW(HTML[])+1-ROWS(Prelude[])),IF(ROW()-ROW(HTML[])=ROWS(Prelude[])+ROWS(PayItems[]),"&lt;/tbody&gt;&lt;/table&gt;","{End}")),INDEX(Prelude[],ROW()-ROW(HTML[])+1))</f>
        <v xml:space="preserve">  &lt;tr&gt;&lt;td&gt;40201-2600&lt;/td&gt;&lt;td&gt;Asphalt concrete pavement, hveem mix, class B&lt;/td&gt;&lt;td&gt;t&lt;/td&gt;&lt;td&gt;ASPHALT CONCRETE PAVEMENT, HVEEM MIX, CLASS B&lt;/td&gt;&lt;td&gt;TON&lt;/td&gt;&lt;td&gt;0&lt;/td&gt;&lt;td&gt;3&lt;/td&gt;&lt;td&gt;NR&lt;/td&gt;&lt;td&gt; &lt;/td&gt;&lt;td&gt;&lt;/td&gt;&lt;/tr&gt;</v>
      </c>
      <c r="B873" s="166"/>
      <c r="C873" s="166"/>
    </row>
    <row r="874" spans="1:3" x14ac:dyDescent="0.3">
      <c r="A874" s="89" t="str">
        <f>IF(ROW()-ROW(HTML[])+1&gt;ROWS(Prelude[]),IFERROR(INDEX(PayItems[HTML],ROW()-ROW(HTML[])+1-ROWS(Prelude[])),IF(ROW()-ROW(HTML[])=ROWS(Prelude[])+ROWS(PayItems[]),"&lt;/tbody&gt;&lt;/table&gt;","{End}")),INDEX(Prelude[],ROW()-ROW(HTML[])+1))</f>
        <v xml:space="preserve">  &lt;tr&gt;&lt;td&gt;40201-2700&lt;/td&gt;&lt;td&gt;Asphalt concrete pavement, hveem mix, class C&lt;/td&gt;&lt;td&gt;t&lt;/td&gt;&lt;td&gt;ASPHALT CONCRETE PAVEMENT, HVEEM MIX, CLASS C&lt;/td&gt;&lt;td&gt;TON&lt;/td&gt;&lt;td&gt;0&lt;/td&gt;&lt;td&gt;3&lt;/td&gt;&lt;td&gt;NR&lt;/td&gt;&lt;td&gt; &lt;/td&gt;&lt;td&gt;&lt;/td&gt;&lt;/tr&gt;</v>
      </c>
      <c r="B874" s="166"/>
      <c r="C874" s="166"/>
    </row>
    <row r="875" spans="1:3" x14ac:dyDescent="0.3">
      <c r="A875" s="89" t="str">
        <f>IF(ROW()-ROW(HTML[])+1&gt;ROWS(Prelude[]),IFERROR(INDEX(PayItems[HTML],ROW()-ROW(HTML[])+1-ROWS(Prelude[])),IF(ROW()-ROW(HTML[])=ROWS(Prelude[])+ROWS(PayItems[]),"&lt;/tbody&gt;&lt;/table&gt;","{End}")),INDEX(Prelude[],ROW()-ROW(HTML[])+1))</f>
        <v xml:space="preserve">  &lt;tr&gt;&lt;td&gt;40202-0100&lt;/td&gt;&lt;td&gt;Asphalt concrete pavement, marshall mix, wedge and leveling course&lt;/td&gt;&lt;td&gt;t&lt;/td&gt;&lt;td&gt;ASPHALT CONCRETE PAVEMENT, MARSHALL MIX, WEDGE AND LEVELING COURSE&lt;/td&gt;&lt;td&gt;TON&lt;/td&gt;&lt;td&gt;0&lt;/td&gt;&lt;td&gt;3&lt;/td&gt;&lt;td&gt;N&lt;/td&gt;&lt;td&gt; &lt;/td&gt;&lt;td&gt;&lt;/td&gt;&lt;/tr&gt;</v>
      </c>
      <c r="B875" s="166"/>
      <c r="C875" s="166"/>
    </row>
    <row r="876" spans="1:3" x14ac:dyDescent="0.3">
      <c r="A876" s="89" t="str">
        <f>IF(ROW()-ROW(HTML[])+1&gt;ROWS(Prelude[]),IFERROR(INDEX(PayItems[HTML],ROW()-ROW(HTML[])+1-ROWS(Prelude[])),IF(ROW()-ROW(HTML[])=ROWS(Prelude[])+ROWS(PayItems[]),"&lt;/tbody&gt;&lt;/table&gt;","{End}")),INDEX(Prelude[],ROW()-ROW(HTML[])+1))</f>
        <v xml:space="preserve">  &lt;tr&gt;&lt;td&gt;40202-2500&lt;/td&gt;&lt;td&gt;Asphalt concrete pavement, hveem mix, wedge and leveling course&lt;/td&gt;&lt;td&gt;t&lt;/td&gt;&lt;td&gt;ASPHALT CONCRETE PAVEMENT, HVEEM MIX, WEDGE AND LEVELING COURSE&lt;/td&gt;&lt;td&gt;TON&lt;/td&gt;&lt;td&gt;0&lt;/td&gt;&lt;td&gt;3&lt;/td&gt;&lt;td&gt;N&lt;/td&gt;&lt;td&gt; &lt;/td&gt;&lt;td&gt;&lt;/td&gt;&lt;/tr&gt;</v>
      </c>
      <c r="B876" s="166"/>
      <c r="C876" s="166"/>
    </row>
    <row r="877" spans="1:3" x14ac:dyDescent="0.3">
      <c r="A877" s="89" t="str">
        <f>IF(ROW()-ROW(HTML[])+1&gt;ROWS(Prelude[]),IFERROR(INDEX(PayItems[HTML],ROW()-ROW(HTML[])+1-ROWS(Prelude[])),IF(ROW()-ROW(HTML[])=ROWS(Prelude[])+ROWS(PayItems[]),"&lt;/tbody&gt;&lt;/table&gt;","{End}")),INDEX(Prelude[],ROW()-ROW(HTML[])+1))</f>
        <v xml:space="preserve">  &lt;tr&gt;&lt;td&gt;40205-1000&lt;/td&gt;&lt;td&gt;Antistrip additive, type 1&lt;/td&gt;&lt;td&gt;t&lt;/td&gt;&lt;td&gt;ANTISTRIP ADDITIVE, TYPE 1&lt;/td&gt;&lt;td&gt;TON&lt;/td&gt;&lt;td&gt;0&lt;/td&gt;&lt;td&gt;3&lt;/td&gt;&lt;td&gt;N&lt;/td&gt;&lt;td&gt; &lt;/td&gt;&lt;td&gt;&lt;/td&gt;&lt;/tr&gt;</v>
      </c>
      <c r="B877" s="166"/>
      <c r="C877" s="166"/>
    </row>
    <row r="878" spans="1:3" x14ac:dyDescent="0.3">
      <c r="A878" s="89" t="str">
        <f>IF(ROW()-ROW(HTML[])+1&gt;ROWS(Prelude[]),IFERROR(INDEX(PayItems[HTML],ROW()-ROW(HTML[])+1-ROWS(Prelude[])),IF(ROW()-ROW(HTML[])=ROWS(Prelude[])+ROWS(PayItems[]),"&lt;/tbody&gt;&lt;/table&gt;","{End}")),INDEX(Prelude[],ROW()-ROW(HTML[])+1))</f>
        <v xml:space="preserve">  &lt;tr&gt;&lt;td&gt;40205-2000&lt;/td&gt;&lt;td&gt;Antistrip additive, type 2&lt;/td&gt;&lt;td&gt;t&lt;/td&gt;&lt;td&gt;ANTISTRIP ADDITIVE, TYPE 2&lt;/td&gt;&lt;td&gt;TON&lt;/td&gt;&lt;td&gt;0&lt;/td&gt;&lt;td&gt;3&lt;/td&gt;&lt;td&gt;N&lt;/td&gt;&lt;td&gt; &lt;/td&gt;&lt;td&gt;&lt;/td&gt;&lt;/tr&gt;</v>
      </c>
      <c r="B878" s="166"/>
      <c r="C878" s="166"/>
    </row>
    <row r="879" spans="1:3" x14ac:dyDescent="0.3">
      <c r="A879" s="89" t="str">
        <f>IF(ROW()-ROW(HTML[])+1&gt;ROWS(Prelude[]),IFERROR(INDEX(PayItems[HTML],ROW()-ROW(HTML[])+1-ROWS(Prelude[])),IF(ROW()-ROW(HTML[])=ROWS(Prelude[])+ROWS(PayItems[]),"&lt;/tbody&gt;&lt;/table&gt;","{End}")),INDEX(Prelude[],ROW()-ROW(HTML[])+1))</f>
        <v xml:space="preserve">  &lt;tr&gt;&lt;td&gt;40205-3000&lt;/td&gt;&lt;td&gt;Antistrip additive, type 3&lt;/td&gt;&lt;td&gt;t&lt;/td&gt;&lt;td&gt;ANTISTRIP ADDITIVE, TYPE 3&lt;/td&gt;&lt;td&gt;TON&lt;/td&gt;&lt;td&gt;0&lt;/td&gt;&lt;td&gt;3&lt;/td&gt;&lt;td&gt;N&lt;/td&gt;&lt;td&gt; &lt;/td&gt;&lt;td&gt;&lt;/td&gt;&lt;/tr&gt;</v>
      </c>
      <c r="B879" s="166"/>
      <c r="C879" s="166"/>
    </row>
    <row r="880" spans="1:3" x14ac:dyDescent="0.3">
      <c r="A880" s="89" t="str">
        <f>IF(ROW()-ROW(HTML[])+1&gt;ROWS(Prelude[]),IFERROR(INDEX(PayItems[HTML],ROW()-ROW(HTML[])+1-ROWS(Prelude[])),IF(ROW()-ROW(HTML[])=ROWS(Prelude[])+ROWS(PayItems[]),"&lt;/tbody&gt;&lt;/table&gt;","{End}")),INDEX(Prelude[],ROW()-ROW(HTML[])+1))</f>
        <v xml:space="preserve">  &lt;tr&gt;&lt;td&gt;40206-0000&lt;/td&gt;&lt;td&gt;Mineral filler&lt;/td&gt;&lt;td&gt;t&lt;/td&gt;&lt;td&gt;MINERAL FILLER&lt;/td&gt;&lt;td&gt;TON&lt;/td&gt;&lt;td&gt;0&lt;/td&gt;&lt;td&gt;3&lt;/td&gt;&lt;td&gt;N&lt;/td&gt;&lt;td&gt; &lt;/td&gt;&lt;td&gt;&lt;/td&gt;&lt;/tr&gt;</v>
      </c>
      <c r="B880" s="166"/>
      <c r="C880" s="166"/>
    </row>
    <row r="881" spans="1:3" x14ac:dyDescent="0.3">
      <c r="A881" s="89" t="str">
        <f>IF(ROW()-ROW(HTML[])+1&gt;ROWS(Prelude[]),IFERROR(INDEX(PayItems[HTML],ROW()-ROW(HTML[])+1-ROWS(Prelude[])),IF(ROW()-ROW(HTML[])=ROWS(Prelude[])+ROWS(PayItems[]),"&lt;/tbody&gt;&lt;/table&gt;","{End}")),INDEX(Prelude[],ROW()-ROW(HTML[])+1))</f>
        <v xml:space="preserve">  &lt;tr&gt;&lt;td&gt;40299-0002&lt;/td&gt;&lt;td&gt;Incentive, roughness&lt;/td&gt;&lt;td&gt;LPSM&lt;/td&gt;&lt;td&gt;INCENTIVE, ROUGHNESS&lt;/td&gt;&lt;td&gt;LPSM&lt;/td&gt;&lt;td&gt;0&lt;/td&gt;&lt;td&gt;3&lt;/td&gt;&lt;td&gt;DI&lt;/td&gt;&lt;td&gt; &lt;/td&gt;&lt;td&gt;EEBACS only&lt;/td&gt;&lt;/tr&gt;</v>
      </c>
      <c r="B881" s="166"/>
      <c r="C881" s="166"/>
    </row>
    <row r="882" spans="1:3" x14ac:dyDescent="0.3">
      <c r="A882" s="89" t="str">
        <f>IF(ROW()-ROW(HTML[])+1&gt;ROWS(Prelude[]),IFERROR(INDEX(PayItems[HTML],ROW()-ROW(HTML[])+1-ROWS(Prelude[])),IF(ROW()-ROW(HTML[])=ROWS(Prelude[])+ROWS(PayItems[]),"&lt;/tbody&gt;&lt;/table&gt;","{End}")),INDEX(Prelude[],ROW()-ROW(HTML[])+1))</f>
        <v xml:space="preserve">  &lt;tr&gt;&lt;td&gt;40301-0000&lt;/td&gt;&lt;td&gt;Asphalt concrete pavement&lt;/td&gt;&lt;td&gt;t&lt;/td&gt;&lt;td&gt;ASPHALT CONCRETE PAVEMENT&lt;/td&gt;&lt;td&gt;TON&lt;/td&gt;&lt;td&gt;0&lt;/td&gt;&lt;td&gt;3&lt;/td&gt;&lt;td&gt;N&lt;/td&gt;&lt;td&gt; &lt;/td&gt;&lt;td&gt;&lt;/td&gt;&lt;/tr&gt;</v>
      </c>
      <c r="B882" s="166"/>
      <c r="C882" s="166"/>
    </row>
    <row r="883" spans="1:3" x14ac:dyDescent="0.3">
      <c r="A883" s="89" t="str">
        <f>IF(ROW()-ROW(HTML[])+1&gt;ROWS(Prelude[]),IFERROR(INDEX(PayItems[HTML],ROW()-ROW(HTML[])+1-ROWS(Prelude[])),IF(ROW()-ROW(HTML[])=ROWS(Prelude[])+ROWS(PayItems[]),"&lt;/tbody&gt;&lt;/table&gt;","{End}")),INDEX(Prelude[],ROW()-ROW(HTML[])+1))</f>
        <v xml:space="preserve">  &lt;tr&gt;&lt;td&gt;40301-0100&lt;/td&gt;&lt;td&gt;Asphalt concrete pavement, type 1&lt;/td&gt;&lt;td&gt;t&lt;/td&gt;&lt;td&gt;ASPHALT CONCRETE PAVEMENT, TYPE 1&lt;/td&gt;&lt;td&gt;TON&lt;/td&gt;&lt;td&gt;0&lt;/td&gt;&lt;td&gt;3&lt;/td&gt;&lt;td&gt;N&lt;/td&gt;&lt;td&gt; &lt;/td&gt;&lt;td&gt;&lt;/td&gt;&lt;/tr&gt;</v>
      </c>
      <c r="B883" s="166"/>
      <c r="C883" s="166"/>
    </row>
    <row r="884" spans="1:3" x14ac:dyDescent="0.3">
      <c r="A884" s="89" t="str">
        <f>IF(ROW()-ROW(HTML[])+1&gt;ROWS(Prelude[]),IFERROR(INDEX(PayItems[HTML],ROW()-ROW(HTML[])+1-ROWS(Prelude[])),IF(ROW()-ROW(HTML[])=ROWS(Prelude[])+ROWS(PayItems[]),"&lt;/tbody&gt;&lt;/table&gt;","{End}")),INDEX(Prelude[],ROW()-ROW(HTML[])+1))</f>
        <v xml:space="preserve">  &lt;tr&gt;&lt;td&gt;40301-0200&lt;/td&gt;&lt;td&gt;Asphalt concrete pavement, type 2&lt;/td&gt;&lt;td&gt;t&lt;/td&gt;&lt;td&gt;ASPHALT CONCRETE PAVEMENT, TYPE 2&lt;/td&gt;&lt;td&gt;TON&lt;/td&gt;&lt;td&gt;0&lt;/td&gt;&lt;td&gt;3&lt;/td&gt;&lt;td&gt;N&lt;/td&gt;&lt;td&gt; &lt;/td&gt;&lt;td&gt;&lt;/td&gt;&lt;/tr&gt;</v>
      </c>
      <c r="B884" s="166"/>
      <c r="C884" s="166"/>
    </row>
    <row r="885" spans="1:3" x14ac:dyDescent="0.3">
      <c r="A885" s="89" t="str">
        <f>IF(ROW()-ROW(HTML[])+1&gt;ROWS(Prelude[]),IFERROR(INDEX(PayItems[HTML],ROW()-ROW(HTML[])+1-ROWS(Prelude[])),IF(ROW()-ROW(HTML[])=ROWS(Prelude[])+ROWS(PayItems[]),"&lt;/tbody&gt;&lt;/table&gt;","{End}")),INDEX(Prelude[],ROW()-ROW(HTML[])+1))</f>
        <v xml:space="preserve">  &lt;tr&gt;&lt;td&gt;40302-0000&lt;/td&gt;&lt;td&gt;Asphalt concrete pavement&lt;/td&gt;&lt;td&gt;m2&lt;/td&gt;&lt;td&gt;ASPHALT CONCRETE PAVEMENT&lt;/td&gt;&lt;td&gt;SQYD&lt;/td&gt;&lt;td&gt;0&lt;/td&gt;&lt;td&gt;3&lt;/td&gt;&lt;td&gt;N&lt;/td&gt;&lt;td&gt; &lt;/td&gt;&lt;td&gt;&lt;/td&gt;&lt;/tr&gt;</v>
      </c>
      <c r="B885" s="166"/>
      <c r="C885" s="166"/>
    </row>
    <row r="886" spans="1:3" x14ac:dyDescent="0.3">
      <c r="A886" s="89" t="str">
        <f>IF(ROW()-ROW(HTML[])+1&gt;ROWS(Prelude[]),IFERROR(INDEX(PayItems[HTML],ROW()-ROW(HTML[])+1-ROWS(Prelude[])),IF(ROW()-ROW(HTML[])=ROWS(Prelude[])+ROWS(PayItems[]),"&lt;/tbody&gt;&lt;/table&gt;","{End}")),INDEX(Prelude[],ROW()-ROW(HTML[])+1))</f>
        <v xml:space="preserve">  &lt;tr&gt;&lt;td&gt;40302-0100&lt;/td&gt;&lt;td&gt;Asphalt concrete pavement, type 1&lt;/td&gt;&lt;td&gt;m2&lt;/td&gt;&lt;td&gt;ASPHALT CONCRETE PAVEMENT, TYPE 1&lt;/td&gt;&lt;td&gt;SQYD&lt;/td&gt;&lt;td&gt;0&lt;/td&gt;&lt;td&gt;3&lt;/td&gt;&lt;td&gt;N&lt;/td&gt;&lt;td&gt; &lt;/td&gt;&lt;td&gt;&lt;/td&gt;&lt;/tr&gt;</v>
      </c>
      <c r="B886" s="166"/>
      <c r="C886" s="166"/>
    </row>
    <row r="887" spans="1:3" x14ac:dyDescent="0.3">
      <c r="A887" s="89" t="str">
        <f>IF(ROW()-ROW(HTML[])+1&gt;ROWS(Prelude[]),IFERROR(INDEX(PayItems[HTML],ROW()-ROW(HTML[])+1-ROWS(Prelude[])),IF(ROW()-ROW(HTML[])=ROWS(Prelude[])+ROWS(PayItems[]),"&lt;/tbody&gt;&lt;/table&gt;","{End}")),INDEX(Prelude[],ROW()-ROW(HTML[])+1))</f>
        <v xml:space="preserve">  &lt;tr&gt;&lt;td&gt;40302-0200&lt;/td&gt;&lt;td&gt;Asphalt concrete pavement, type 2&lt;/td&gt;&lt;td&gt;m2&lt;/td&gt;&lt;td&gt;ASPHALT CONCRETE PAVEMENT, TYPE 2&lt;/td&gt;&lt;td&gt;SQYD&lt;/td&gt;&lt;td&gt;0&lt;/td&gt;&lt;td&gt;3&lt;/td&gt;&lt;td&gt;N&lt;/td&gt;&lt;td&gt; &lt;/td&gt;&lt;td&gt;&lt;/td&gt;&lt;/tr&gt;</v>
      </c>
      <c r="B887" s="166"/>
      <c r="C887" s="166"/>
    </row>
    <row r="888" spans="1:3" x14ac:dyDescent="0.3">
      <c r="A888" s="89" t="str">
        <f>IF(ROW()-ROW(HTML[])+1&gt;ROWS(Prelude[]),IFERROR(INDEX(PayItems[HTML],ROW()-ROW(HTML[])+1-ROWS(Prelude[])),IF(ROW()-ROW(HTML[])=ROWS(Prelude[])+ROWS(PayItems[]),"&lt;/tbody&gt;&lt;/table&gt;","{End}")),INDEX(Prelude[],ROW()-ROW(HTML[])+1))</f>
        <v xml:space="preserve">  &lt;tr&gt;&lt;td&gt;40303-0100&lt;/td&gt;&lt;td&gt;Asphalt concrete pavement, type 1, wedge and leveling course&lt;/td&gt;&lt;td&gt;t&lt;/td&gt;&lt;td&gt;ASPHALT CONCRETE PAVEMENT, TYPE 1, WEDGE AND LEVELING COURSE&lt;/td&gt;&lt;td&gt;TON&lt;/td&gt;&lt;td&gt;0&lt;/td&gt;&lt;td&gt;3&lt;/td&gt;&lt;td&gt;N&lt;/td&gt;&lt;td&gt; &lt;/td&gt;&lt;td&gt;&lt;/td&gt;&lt;/tr&gt;</v>
      </c>
      <c r="B888" s="166"/>
      <c r="C888" s="166"/>
    </row>
    <row r="889" spans="1:3" x14ac:dyDescent="0.3">
      <c r="A889" s="89" t="str">
        <f>IF(ROW()-ROW(HTML[])+1&gt;ROWS(Prelude[]),IFERROR(INDEX(PayItems[HTML],ROW()-ROW(HTML[])+1-ROWS(Prelude[])),IF(ROW()-ROW(HTML[])=ROWS(Prelude[])+ROWS(PayItems[]),"&lt;/tbody&gt;&lt;/table&gt;","{End}")),INDEX(Prelude[],ROW()-ROW(HTML[])+1))</f>
        <v xml:space="preserve">  &lt;tr&gt;&lt;td&gt;40303-0200&lt;/td&gt;&lt;td&gt;Asphalt concrete pavement, type 2, wedge and leveling course&lt;/td&gt;&lt;td&gt;t&lt;/td&gt;&lt;td&gt;ASPHALT CONCRETE PAVEMENT, TYPE 2, WEDGE AND LEVELING COURSE&lt;/td&gt;&lt;td&gt;TON&lt;/td&gt;&lt;td&gt;0&lt;/td&gt;&lt;td&gt;3&lt;/td&gt;&lt;td&gt;N&lt;/td&gt;&lt;td&gt; &lt;/td&gt;&lt;td&gt;&lt;/td&gt;&lt;/tr&gt;</v>
      </c>
      <c r="B889" s="166"/>
      <c r="C889" s="166"/>
    </row>
    <row r="890" spans="1:3" x14ac:dyDescent="0.3">
      <c r="A890" s="89" t="str">
        <f>IF(ROW()-ROW(HTML[])+1&gt;ROWS(Prelude[]),IFERROR(INDEX(PayItems[HTML],ROW()-ROW(HTML[])+1-ROWS(Prelude[])),IF(ROW()-ROW(HTML[])=ROWS(Prelude[])+ROWS(PayItems[]),"&lt;/tbody&gt;&lt;/table&gt;","{End}")),INDEX(Prelude[],ROW()-ROW(HTML[])+1))</f>
        <v xml:space="preserve">  &lt;tr&gt;&lt;td&gt;40399-0002&lt;/td&gt;&lt;td&gt;Incentive, roughness&lt;/td&gt;&lt;td&gt;LPSM&lt;/td&gt;&lt;td&gt;INCENTIVE, ROUGHNESS&lt;/td&gt;&lt;td&gt;LPSM&lt;/td&gt;&lt;td&gt;0&lt;/td&gt;&lt;td&gt;3&lt;/td&gt;&lt;td&gt;N&lt;/td&gt;&lt;td&gt;9/4/2020&lt;/td&gt;&lt;td&gt;EEBACS only&lt;/td&gt;&lt;/tr&gt;</v>
      </c>
      <c r="B890" s="166"/>
      <c r="C890" s="166"/>
    </row>
    <row r="891" spans="1:3" x14ac:dyDescent="0.3">
      <c r="A891" s="89" t="str">
        <f>IF(ROW()-ROW(HTML[])+1&gt;ROWS(Prelude[]),IFERROR(INDEX(PayItems[HTML],ROW()-ROW(HTML[])+1-ROWS(Prelude[])),IF(ROW()-ROW(HTML[])=ROWS(Prelude[])+ROWS(PayItems[]),"&lt;/tbody&gt;&lt;/table&gt;","{End}")),INDEX(Prelude[],ROW()-ROW(HTML[])+1))</f>
        <v xml:space="preserve">  &lt;tr&gt;&lt;td&gt;40501-0100&lt;/td&gt;&lt;td&gt;Open-graded asphalt friction course, grading A or B&lt;/td&gt;&lt;td&gt;t&lt;/td&gt;&lt;td&gt;OPEN-GRADED ASPHALT FRICTION COURSE, GRADING A OR B&lt;/td&gt;&lt;td&gt;TON&lt;/td&gt;&lt;td&gt;0&lt;/td&gt;&lt;td&gt;3&lt;/td&gt;&lt;td&gt;NM&lt;/td&gt;&lt;td&gt; &lt;/td&gt;&lt;td&gt;&lt;/td&gt;&lt;/tr&gt;</v>
      </c>
      <c r="B891" s="166"/>
      <c r="C891" s="166"/>
    </row>
    <row r="892" spans="1:3" x14ac:dyDescent="0.3">
      <c r="A892" s="89" t="str">
        <f>IF(ROW()-ROW(HTML[])+1&gt;ROWS(Prelude[]),IFERROR(INDEX(PayItems[HTML],ROW()-ROW(HTML[])+1-ROWS(Prelude[])),IF(ROW()-ROW(HTML[])=ROWS(Prelude[])+ROWS(PayItems[]),"&lt;/tbody&gt;&lt;/table&gt;","{End}")),INDEX(Prelude[],ROW()-ROW(HTML[])+1))</f>
        <v xml:space="preserve">  &lt;tr&gt;&lt;td&gt;40504-0000&lt;/td&gt;&lt;td&gt;Asphalt binder&lt;/td&gt;&lt;td&gt;t&lt;/td&gt;&lt;td&gt;ASPHALT BINDER&lt;/td&gt;&lt;td&gt;TON&lt;/td&gt;&lt;td&gt;0&lt;/td&gt;&lt;td&gt;3&lt;/td&gt;&lt;td&gt;N&lt;/td&gt;&lt;td&gt; &lt;/td&gt;&lt;td&gt;&lt;/td&gt;&lt;/tr&gt;</v>
      </c>
      <c r="B892" s="166"/>
      <c r="C892" s="166"/>
    </row>
    <row r="893" spans="1:3" x14ac:dyDescent="0.3">
      <c r="A893" s="89" t="str">
        <f>IF(ROW()-ROW(HTML[])+1&gt;ROWS(Prelude[]),IFERROR(INDEX(PayItems[HTML],ROW()-ROW(HTML[])+1-ROWS(Prelude[])),IF(ROW()-ROW(HTML[])=ROWS(Prelude[])+ROWS(PayItems[]),"&lt;/tbody&gt;&lt;/table&gt;","{End}")),INDEX(Prelude[],ROW()-ROW(HTML[])+1))</f>
        <v xml:space="preserve">  &lt;tr&gt;&lt;td&gt;40505-1000&lt;/td&gt;&lt;td&gt;Antistrip additive, type 1&lt;/td&gt;&lt;td&gt;t&lt;/td&gt;&lt;td&gt;ANTISTRIP ADDITIVE, TYPE 1&lt;/td&gt;&lt;td&gt;TON&lt;/td&gt;&lt;td&gt;0&lt;/td&gt;&lt;td&gt;3&lt;/td&gt;&lt;td&gt;N&lt;/td&gt;&lt;td&gt; &lt;/td&gt;&lt;td&gt;&lt;/td&gt;&lt;/tr&gt;</v>
      </c>
      <c r="B893" s="166"/>
      <c r="C893" s="166"/>
    </row>
    <row r="894" spans="1:3" x14ac:dyDescent="0.3">
      <c r="A894" s="89" t="str">
        <f>IF(ROW()-ROW(HTML[])+1&gt;ROWS(Prelude[]),IFERROR(INDEX(PayItems[HTML],ROW()-ROW(HTML[])+1-ROWS(Prelude[])),IF(ROW()-ROW(HTML[])=ROWS(Prelude[])+ROWS(PayItems[]),"&lt;/tbody&gt;&lt;/table&gt;","{End}")),INDEX(Prelude[],ROW()-ROW(HTML[])+1))</f>
        <v xml:space="preserve">  &lt;tr&gt;&lt;td&gt;40505-2000&lt;/td&gt;&lt;td&gt;Antistrip additive, type 2&lt;/td&gt;&lt;td&gt;t&lt;/td&gt;&lt;td&gt;ANTISTRIP ADDITIVE, TYPE 2&lt;/td&gt;&lt;td&gt;TON&lt;/td&gt;&lt;td&gt;0&lt;/td&gt;&lt;td&gt;3&lt;/td&gt;&lt;td&gt;N&lt;/td&gt;&lt;td&gt; &lt;/td&gt;&lt;td&gt;&lt;/td&gt;&lt;/tr&gt;</v>
      </c>
      <c r="B894" s="166"/>
      <c r="C894" s="166"/>
    </row>
    <row r="895" spans="1:3" x14ac:dyDescent="0.3">
      <c r="A895" s="89" t="str">
        <f>IF(ROW()-ROW(HTML[])+1&gt;ROWS(Prelude[]),IFERROR(INDEX(PayItems[HTML],ROW()-ROW(HTML[])+1-ROWS(Prelude[])),IF(ROW()-ROW(HTML[])=ROWS(Prelude[])+ROWS(PayItems[]),"&lt;/tbody&gt;&lt;/table&gt;","{End}")),INDEX(Prelude[],ROW()-ROW(HTML[])+1))</f>
        <v xml:space="preserve">  &lt;tr&gt;&lt;td&gt;40505-3000&lt;/td&gt;&lt;td&gt;Antistrip additive, type 3&lt;/td&gt;&lt;td&gt;t&lt;/td&gt;&lt;td&gt;ANTISTRIP ADDITIVE, TYPE 3&lt;/td&gt;&lt;td&gt;TON&lt;/td&gt;&lt;td&gt;0&lt;/td&gt;&lt;td&gt;3&lt;/td&gt;&lt;td&gt;N&lt;/td&gt;&lt;td&gt; &lt;/td&gt;&lt;td&gt;&lt;/td&gt;&lt;/tr&gt;</v>
      </c>
      <c r="B895" s="166"/>
      <c r="C895" s="166"/>
    </row>
    <row r="896" spans="1:3" x14ac:dyDescent="0.3">
      <c r="A896" s="89" t="str">
        <f>IF(ROW()-ROW(HTML[])+1&gt;ROWS(Prelude[]),IFERROR(INDEX(PayItems[HTML],ROW()-ROW(HTML[])+1-ROWS(Prelude[])),IF(ROW()-ROW(HTML[])=ROWS(Prelude[])+ROWS(PayItems[]),"&lt;/tbody&gt;&lt;/table&gt;","{End}")),INDEX(Prelude[],ROW()-ROW(HTML[])+1))</f>
        <v xml:space="preserve">  &lt;tr&gt;&lt;td&gt;40506-0000&lt;/td&gt;&lt;td&gt;Mineral filler&lt;/td&gt;&lt;td&gt;t&lt;/td&gt;&lt;td&gt;MINERAL FILLER&lt;/td&gt;&lt;td&gt;TON&lt;/td&gt;&lt;td&gt;0&lt;/td&gt;&lt;td&gt;3&lt;/td&gt;&lt;td&gt;N&lt;/td&gt;&lt;td&gt; &lt;/td&gt;&lt;td&gt;&lt;/td&gt;&lt;/tr&gt;</v>
      </c>
      <c r="B896" s="166"/>
      <c r="C896" s="166"/>
    </row>
    <row r="897" spans="1:3" x14ac:dyDescent="0.3">
      <c r="A897" s="89" t="str">
        <f>IF(ROW()-ROW(HTML[])+1&gt;ROWS(Prelude[]),IFERROR(INDEX(PayItems[HTML],ROW()-ROW(HTML[])+1-ROWS(Prelude[])),IF(ROW()-ROW(HTML[])=ROWS(Prelude[])+ROWS(PayItems[]),"&lt;/tbody&gt;&lt;/table&gt;","{End}")),INDEX(Prelude[],ROW()-ROW(HTML[])+1))</f>
        <v xml:space="preserve">  &lt;tr&gt;&lt;td&gt;40601-0000&lt;/td&gt;&lt;td&gt;Fog seal&lt;/td&gt;&lt;td&gt;t&lt;/td&gt;&lt;td&gt;FOG SEAL&lt;/td&gt;&lt;td&gt;TON&lt;/td&gt;&lt;td&gt;0&lt;/td&gt;&lt;td&gt;3&lt;/td&gt;&lt;td&gt;N&lt;/td&gt;&lt;td&gt; &lt;/td&gt;&lt;td&gt;&lt;/td&gt;&lt;/tr&gt;</v>
      </c>
      <c r="B897" s="166"/>
      <c r="C897" s="166"/>
    </row>
    <row r="898" spans="1:3" x14ac:dyDescent="0.3">
      <c r="A898" s="89" t="str">
        <f>IF(ROW()-ROW(HTML[])+1&gt;ROWS(Prelude[]),IFERROR(INDEX(PayItems[HTML],ROW()-ROW(HTML[])+1-ROWS(Prelude[])),IF(ROW()-ROW(HTML[])=ROWS(Prelude[])+ROWS(PayItems[]),"&lt;/tbody&gt;&lt;/table&gt;","{End}")),INDEX(Prelude[],ROW()-ROW(HTML[])+1))</f>
        <v xml:space="preserve">  &lt;tr&gt;&lt;td&gt;40602-0000&lt;/td&gt;&lt;td&gt;Fog seal&lt;/td&gt;&lt;td&gt;m2&lt;/td&gt;&lt;td&gt;FOG SEAL&lt;/td&gt;&lt;td&gt;SQYD&lt;/td&gt;&lt;td&gt;0&lt;/td&gt;&lt;td&gt;3&lt;/td&gt;&lt;td&gt;N&lt;/td&gt;&lt;td&gt; &lt;/td&gt;&lt;td&gt;&lt;/td&gt;&lt;/tr&gt;</v>
      </c>
      <c r="B898" s="166"/>
      <c r="C898" s="166"/>
    </row>
    <row r="899" spans="1:3" x14ac:dyDescent="0.3">
      <c r="A899" s="89" t="str">
        <f>IF(ROW()-ROW(HTML[])+1&gt;ROWS(Prelude[]),IFERROR(INDEX(PayItems[HTML],ROW()-ROW(HTML[])+1-ROWS(Prelude[])),IF(ROW()-ROW(HTML[])=ROWS(Prelude[])+ROWS(PayItems[]),"&lt;/tbody&gt;&lt;/table&gt;","{End}")),INDEX(Prelude[],ROW()-ROW(HTML[])+1))</f>
        <v xml:space="preserve">  &lt;tr&gt;&lt;td&gt;40605-0000&lt;/td&gt;&lt;td&gt;Blotter&lt;/td&gt;&lt;td&gt;t&lt;/td&gt;&lt;td&gt;BLOTTER&lt;/td&gt;&lt;td&gt;TON&lt;/td&gt;&lt;td&gt;0&lt;/td&gt;&lt;td&gt;3&lt;/td&gt;&lt;td&gt;N&lt;/td&gt;&lt;td&gt; &lt;/td&gt;&lt;td&gt;&lt;/td&gt;&lt;/tr&gt;</v>
      </c>
      <c r="B899" s="166"/>
      <c r="C899" s="166"/>
    </row>
    <row r="900" spans="1:3" x14ac:dyDescent="0.3">
      <c r="A900" s="89" t="str">
        <f>IF(ROW()-ROW(HTML[])+1&gt;ROWS(Prelude[]),IFERROR(INDEX(PayItems[HTML],ROW()-ROW(HTML[])+1-ROWS(Prelude[])),IF(ROW()-ROW(HTML[])=ROWS(Prelude[])+ROWS(PayItems[]),"&lt;/tbody&gt;&lt;/table&gt;","{End}")),INDEX(Prelude[],ROW()-ROW(HTML[])+1))</f>
        <v xml:space="preserve">  &lt;tr&gt;&lt;td&gt;40606-0000&lt;/td&gt;&lt;td&gt;Blotter&lt;/td&gt;&lt;td&gt;m2&lt;/td&gt;&lt;td&gt;BLOTTER&lt;/td&gt;&lt;td&gt;SQYD&lt;/td&gt;&lt;td&gt;0&lt;/td&gt;&lt;td&gt;3&lt;/td&gt;&lt;td&gt;N&lt;/td&gt;&lt;td&gt; &lt;/td&gt;&lt;td&gt;&lt;/td&gt;&lt;/tr&gt;</v>
      </c>
      <c r="B900" s="166"/>
      <c r="C900" s="166"/>
    </row>
    <row r="901" spans="1:3" x14ac:dyDescent="0.3">
      <c r="A901" s="89" t="str">
        <f>IF(ROW()-ROW(HTML[])+1&gt;ROWS(Prelude[]),IFERROR(INDEX(PayItems[HTML],ROW()-ROW(HTML[])+1-ROWS(Prelude[])),IF(ROW()-ROW(HTML[])=ROWS(Prelude[])+ROWS(PayItems[]),"&lt;/tbody&gt;&lt;/table&gt;","{End}")),INDEX(Prelude[],ROW()-ROW(HTML[])+1))</f>
        <v xml:space="preserve">  &lt;tr&gt;&lt;td&gt;40701-0100&lt;/td&gt;&lt;td&gt;Chip seal, type 1A&lt;/td&gt;&lt;td&gt;t&lt;/td&gt;&lt;td&gt;CHIP SEAL, TYPE 1A&lt;/td&gt;&lt;td&gt;TON&lt;/td&gt;&lt;td&gt;0&lt;/td&gt;&lt;td&gt;3&lt;/td&gt;&lt;td&gt;NM&lt;/td&gt;&lt;td&gt; &lt;/td&gt;&lt;td&gt;&lt;/td&gt;&lt;/tr&gt;</v>
      </c>
      <c r="B901" s="166"/>
      <c r="C901" s="166"/>
    </row>
    <row r="902" spans="1:3" x14ac:dyDescent="0.3">
      <c r="A902" s="89" t="str">
        <f>IF(ROW()-ROW(HTML[])+1&gt;ROWS(Prelude[]),IFERROR(INDEX(PayItems[HTML],ROW()-ROW(HTML[])+1-ROWS(Prelude[])),IF(ROW()-ROW(HTML[])=ROWS(Prelude[])+ROWS(PayItems[]),"&lt;/tbody&gt;&lt;/table&gt;","{End}")),INDEX(Prelude[],ROW()-ROW(HTML[])+1))</f>
        <v xml:space="preserve">  &lt;tr&gt;&lt;td&gt;40701-0200&lt;/td&gt;&lt;td&gt;Chip seal, type 1B&lt;/td&gt;&lt;td&gt;t&lt;/td&gt;&lt;td&gt;CHIP SEAL, TYPE 1B&lt;/td&gt;&lt;td&gt;TON&lt;/td&gt;&lt;td&gt;0&lt;/td&gt;&lt;td&gt;3&lt;/td&gt;&lt;td&gt;NM&lt;/td&gt;&lt;td&gt; &lt;/td&gt;&lt;td&gt;&lt;/td&gt;&lt;/tr&gt;</v>
      </c>
      <c r="B902" s="166"/>
      <c r="C902" s="166"/>
    </row>
    <row r="903" spans="1:3" x14ac:dyDescent="0.3">
      <c r="A903" s="89" t="str">
        <f>IF(ROW()-ROW(HTML[])+1&gt;ROWS(Prelude[]),IFERROR(INDEX(PayItems[HTML],ROW()-ROW(HTML[])+1-ROWS(Prelude[])),IF(ROW()-ROW(HTML[])=ROWS(Prelude[])+ROWS(PayItems[]),"&lt;/tbody&gt;&lt;/table&gt;","{End}")),INDEX(Prelude[],ROW()-ROW(HTML[])+1))</f>
        <v xml:space="preserve">  &lt;tr&gt;&lt;td&gt;40701-0300&lt;/td&gt;&lt;td&gt;Chip seal, type 1C&lt;/td&gt;&lt;td&gt;t&lt;/td&gt;&lt;td&gt;CHIP SEAL, TYPE 1C&lt;/td&gt;&lt;td&gt;TON&lt;/td&gt;&lt;td&gt;0&lt;/td&gt;&lt;td&gt;3&lt;/td&gt;&lt;td&gt;NM&lt;/td&gt;&lt;td&gt; &lt;/td&gt;&lt;td&gt;&lt;/td&gt;&lt;/tr&gt;</v>
      </c>
      <c r="B903" s="166"/>
      <c r="C903" s="166"/>
    </row>
    <row r="904" spans="1:3" x14ac:dyDescent="0.3">
      <c r="A904" s="89" t="str">
        <f>IF(ROW()-ROW(HTML[])+1&gt;ROWS(Prelude[]),IFERROR(INDEX(PayItems[HTML],ROW()-ROW(HTML[])+1-ROWS(Prelude[])),IF(ROW()-ROW(HTML[])=ROWS(Prelude[])+ROWS(PayItems[]),"&lt;/tbody&gt;&lt;/table&gt;","{End}")),INDEX(Prelude[],ROW()-ROW(HTML[])+1))</f>
        <v xml:space="preserve">  &lt;tr&gt;&lt;td&gt;40701-0400&lt;/td&gt;&lt;td&gt;Chip seal, type 1D&lt;/td&gt;&lt;td&gt;t&lt;/td&gt;&lt;td&gt;CHIP SEAL, TYPE 1D&lt;/td&gt;&lt;td&gt;TON&lt;/td&gt;&lt;td&gt;0&lt;/td&gt;&lt;td&gt;3&lt;/td&gt;&lt;td&gt;NM&lt;/td&gt;&lt;td&gt; &lt;/td&gt;&lt;td&gt;&lt;/td&gt;&lt;/tr&gt;</v>
      </c>
      <c r="B904" s="166"/>
      <c r="C904" s="166"/>
    </row>
    <row r="905" spans="1:3" x14ac:dyDescent="0.3">
      <c r="A905" s="89" t="str">
        <f>IF(ROW()-ROW(HTML[])+1&gt;ROWS(Prelude[]),IFERROR(INDEX(PayItems[HTML],ROW()-ROW(HTML[])+1-ROWS(Prelude[])),IF(ROW()-ROW(HTML[])=ROWS(Prelude[])+ROWS(PayItems[]),"&lt;/tbody&gt;&lt;/table&gt;","{End}")),INDEX(Prelude[],ROW()-ROW(HTML[])+1))</f>
        <v xml:space="preserve">  &lt;tr&gt;&lt;td&gt;40701-1100&lt;/td&gt;&lt;td&gt;Chip seal, type 2A, grading A&lt;/td&gt;&lt;td&gt;t&lt;/td&gt;&lt;td&gt;CHIP SEAL, TYPE 2A, GRADING A&lt;/td&gt;&lt;td&gt;TON&lt;/td&gt;&lt;td&gt;0&lt;/td&gt;&lt;td&gt;3&lt;/td&gt;&lt;td&gt;NM&lt;/td&gt;&lt;td&gt; &lt;/td&gt;&lt;td&gt;&lt;/td&gt;&lt;/tr&gt;</v>
      </c>
      <c r="B905" s="166"/>
      <c r="C905" s="166"/>
    </row>
    <row r="906" spans="1:3" x14ac:dyDescent="0.3">
      <c r="A906" s="89" t="str">
        <f>IF(ROW()-ROW(HTML[])+1&gt;ROWS(Prelude[]),IFERROR(INDEX(PayItems[HTML],ROW()-ROW(HTML[])+1-ROWS(Prelude[])),IF(ROW()-ROW(HTML[])=ROWS(Prelude[])+ROWS(PayItems[]),"&lt;/tbody&gt;&lt;/table&gt;","{End}")),INDEX(Prelude[],ROW()-ROW(HTML[])+1))</f>
        <v xml:space="preserve">  &lt;tr&gt;&lt;td&gt;40701-1200&lt;/td&gt;&lt;td&gt;Chip seal, type 2A, grading C&lt;/td&gt;&lt;td&gt;t&lt;/td&gt;&lt;td&gt;CHIP SEAL, TYPE 2A, GRADING C&lt;/td&gt;&lt;td&gt;TON&lt;/td&gt;&lt;td&gt;0&lt;/td&gt;&lt;td&gt;3&lt;/td&gt;&lt;td&gt;NM&lt;/td&gt;&lt;td&gt; &lt;/td&gt;&lt;td&gt;&lt;/td&gt;&lt;/tr&gt;</v>
      </c>
      <c r="B906" s="166"/>
      <c r="C906" s="166"/>
    </row>
    <row r="907" spans="1:3" x14ac:dyDescent="0.3">
      <c r="A907" s="89" t="str">
        <f>IF(ROW()-ROW(HTML[])+1&gt;ROWS(Prelude[]),IFERROR(INDEX(PayItems[HTML],ROW()-ROW(HTML[])+1-ROWS(Prelude[])),IF(ROW()-ROW(HTML[])=ROWS(Prelude[])+ROWS(PayItems[]),"&lt;/tbody&gt;&lt;/table&gt;","{End}")),INDEX(Prelude[],ROW()-ROW(HTML[])+1))</f>
        <v xml:space="preserve">  &lt;tr&gt;&lt;td&gt;40701-1300&lt;/td&gt;&lt;td&gt;Chip seal, type 2B, grading B&lt;/td&gt;&lt;td&gt;t&lt;/td&gt;&lt;td&gt;CHIP SEAL, TYPE 2B, GRADING B&lt;/td&gt;&lt;td&gt;TON&lt;/td&gt;&lt;td&gt;0&lt;/td&gt;&lt;td&gt;3&lt;/td&gt;&lt;td&gt;NM&lt;/td&gt;&lt;td&gt; &lt;/td&gt;&lt;td&gt;&lt;/td&gt;&lt;/tr&gt;</v>
      </c>
      <c r="B907" s="166"/>
      <c r="C907" s="166"/>
    </row>
    <row r="908" spans="1:3" x14ac:dyDescent="0.3">
      <c r="A908" s="89" t="str">
        <f>IF(ROW()-ROW(HTML[])+1&gt;ROWS(Prelude[]),IFERROR(INDEX(PayItems[HTML],ROW()-ROW(HTML[])+1-ROWS(Prelude[])),IF(ROW()-ROW(HTML[])=ROWS(Prelude[])+ROWS(PayItems[]),"&lt;/tbody&gt;&lt;/table&gt;","{End}")),INDEX(Prelude[],ROW()-ROW(HTML[])+1))</f>
        <v xml:space="preserve">  &lt;tr&gt;&lt;td&gt;40701-1400&lt;/td&gt;&lt;td&gt;Chip seal, type 2B, grading C&lt;/td&gt;&lt;td&gt;t&lt;/td&gt;&lt;td&gt;CHIP SEAL, TYPE 2B, GRADING C&lt;/td&gt;&lt;td&gt;TON&lt;/td&gt;&lt;td&gt;0&lt;/td&gt;&lt;td&gt;3&lt;/td&gt;&lt;td&gt;NM&lt;/td&gt;&lt;td&gt; &lt;/td&gt;&lt;td&gt;&lt;/td&gt;&lt;/tr&gt;</v>
      </c>
      <c r="B908" s="166"/>
      <c r="C908" s="166"/>
    </row>
    <row r="909" spans="1:3" x14ac:dyDescent="0.3">
      <c r="A909" s="89" t="str">
        <f>IF(ROW()-ROW(HTML[])+1&gt;ROWS(Prelude[]),IFERROR(INDEX(PayItems[HTML],ROW()-ROW(HTML[])+1-ROWS(Prelude[])),IF(ROW()-ROW(HTML[])=ROWS(Prelude[])+ROWS(PayItems[]),"&lt;/tbody&gt;&lt;/table&gt;","{End}")),INDEX(Prelude[],ROW()-ROW(HTML[])+1))</f>
        <v xml:space="preserve">  &lt;tr&gt;&lt;td&gt;40701-1500&lt;/td&gt;&lt;td&gt;Chip seal, type 2C, grading C&lt;/td&gt;&lt;td&gt;t&lt;/td&gt;&lt;td&gt;CHIP SEAL, TYPE 2C, GRADING C&lt;/td&gt;&lt;td&gt;TON&lt;/td&gt;&lt;td&gt;0&lt;/td&gt;&lt;td&gt;3&lt;/td&gt;&lt;td&gt;NM&lt;/td&gt;&lt;td&gt; &lt;/td&gt;&lt;td&gt;&lt;/td&gt;&lt;/tr&gt;</v>
      </c>
      <c r="B909" s="166"/>
      <c r="C909" s="166"/>
    </row>
    <row r="910" spans="1:3" x14ac:dyDescent="0.3">
      <c r="A910" s="89" t="str">
        <f>IF(ROW()-ROW(HTML[])+1&gt;ROWS(Prelude[]),IFERROR(INDEX(PayItems[HTML],ROW()-ROW(HTML[])+1-ROWS(Prelude[])),IF(ROW()-ROW(HTML[])=ROWS(Prelude[])+ROWS(PayItems[]),"&lt;/tbody&gt;&lt;/table&gt;","{End}")),INDEX(Prelude[],ROW()-ROW(HTML[])+1))</f>
        <v xml:space="preserve">  &lt;tr&gt;&lt;td&gt;40701-1600&lt;/td&gt;&lt;td&gt;Chip seal, type 2C, grading D&lt;/td&gt;&lt;td&gt;t&lt;/td&gt;&lt;td&gt;CHIP SEAL, TYPE 2C, GRADING D&lt;/td&gt;&lt;td&gt;TON&lt;/td&gt;&lt;td&gt;0&lt;/td&gt;&lt;td&gt;3&lt;/td&gt;&lt;td&gt;NM&lt;/td&gt;&lt;td&gt; &lt;/td&gt;&lt;td&gt;&lt;/td&gt;&lt;/tr&gt;</v>
      </c>
      <c r="B910" s="166"/>
      <c r="C910" s="166"/>
    </row>
    <row r="911" spans="1:3" x14ac:dyDescent="0.3">
      <c r="A911" s="89" t="str">
        <f>IF(ROW()-ROW(HTML[])+1&gt;ROWS(Prelude[]),IFERROR(INDEX(PayItems[HTML],ROW()-ROW(HTML[])+1-ROWS(Prelude[])),IF(ROW()-ROW(HTML[])=ROWS(Prelude[])+ROWS(PayItems[]),"&lt;/tbody&gt;&lt;/table&gt;","{End}")),INDEX(Prelude[],ROW()-ROW(HTML[])+1))</f>
        <v xml:space="preserve">  &lt;tr&gt;&lt;td&gt;40702-0100&lt;/td&gt;&lt;td&gt;Chip seal, type 1A&lt;/td&gt;&lt;td&gt;m2&lt;/td&gt;&lt;td&gt;CHIP SEAL, TYPE 1A&lt;/td&gt;&lt;td&gt;SQYD&lt;/td&gt;&lt;td&gt;0&lt;/td&gt;&lt;td&gt;3&lt;/td&gt;&lt;td&gt;NM&lt;/td&gt;&lt;td&gt; &lt;/td&gt;&lt;td&gt;&lt;/td&gt;&lt;/tr&gt;</v>
      </c>
      <c r="B911" s="166"/>
      <c r="C911" s="166"/>
    </row>
    <row r="912" spans="1:3" x14ac:dyDescent="0.3">
      <c r="A912" s="89" t="str">
        <f>IF(ROW()-ROW(HTML[])+1&gt;ROWS(Prelude[]),IFERROR(INDEX(PayItems[HTML],ROW()-ROW(HTML[])+1-ROWS(Prelude[])),IF(ROW()-ROW(HTML[])=ROWS(Prelude[])+ROWS(PayItems[]),"&lt;/tbody&gt;&lt;/table&gt;","{End}")),INDEX(Prelude[],ROW()-ROW(HTML[])+1))</f>
        <v xml:space="preserve">  &lt;tr&gt;&lt;td&gt;40702-0200&lt;/td&gt;&lt;td&gt;Chip seal, type 1B&lt;/td&gt;&lt;td&gt;m2&lt;/td&gt;&lt;td&gt;CHIP SEAL, TYPE 1B&lt;/td&gt;&lt;td&gt;SQYD&lt;/td&gt;&lt;td&gt;0&lt;/td&gt;&lt;td&gt;3&lt;/td&gt;&lt;td&gt;NM&lt;/td&gt;&lt;td&gt; &lt;/td&gt;&lt;td&gt;&lt;/td&gt;&lt;/tr&gt;</v>
      </c>
      <c r="B912" s="166"/>
      <c r="C912" s="166"/>
    </row>
    <row r="913" spans="1:3" x14ac:dyDescent="0.3">
      <c r="A913" s="89" t="str">
        <f>IF(ROW()-ROW(HTML[])+1&gt;ROWS(Prelude[]),IFERROR(INDEX(PayItems[HTML],ROW()-ROW(HTML[])+1-ROWS(Prelude[])),IF(ROW()-ROW(HTML[])=ROWS(Prelude[])+ROWS(PayItems[]),"&lt;/tbody&gt;&lt;/table&gt;","{End}")),INDEX(Prelude[],ROW()-ROW(HTML[])+1))</f>
        <v xml:space="preserve">  &lt;tr&gt;&lt;td&gt;40702-0300&lt;/td&gt;&lt;td&gt;Chip seal, type 1C&lt;/td&gt;&lt;td&gt;m2&lt;/td&gt;&lt;td&gt;CHIP SEAL, TYPE 1C&lt;/td&gt;&lt;td&gt;SQYD&lt;/td&gt;&lt;td&gt;0&lt;/td&gt;&lt;td&gt;3&lt;/td&gt;&lt;td&gt;NM&lt;/td&gt;&lt;td&gt; &lt;/td&gt;&lt;td&gt;&lt;/td&gt;&lt;/tr&gt;</v>
      </c>
      <c r="B913" s="166"/>
      <c r="C913" s="166"/>
    </row>
    <row r="914" spans="1:3" x14ac:dyDescent="0.3">
      <c r="A914" s="89" t="str">
        <f>IF(ROW()-ROW(HTML[])+1&gt;ROWS(Prelude[]),IFERROR(INDEX(PayItems[HTML],ROW()-ROW(HTML[])+1-ROWS(Prelude[])),IF(ROW()-ROW(HTML[])=ROWS(Prelude[])+ROWS(PayItems[]),"&lt;/tbody&gt;&lt;/table&gt;","{End}")),INDEX(Prelude[],ROW()-ROW(HTML[])+1))</f>
        <v xml:space="preserve">  &lt;tr&gt;&lt;td&gt;40702-0400&lt;/td&gt;&lt;td&gt;Chip seal, type 1D&lt;/td&gt;&lt;td&gt;m2&lt;/td&gt;&lt;td&gt;CHIP SEAL, TYPE 1D&lt;/td&gt;&lt;td&gt;SQYD&lt;/td&gt;&lt;td&gt;0&lt;/td&gt;&lt;td&gt;3&lt;/td&gt;&lt;td&gt;NM&lt;/td&gt;&lt;td&gt; &lt;/td&gt;&lt;td&gt;&lt;/td&gt;&lt;/tr&gt;</v>
      </c>
      <c r="B914" s="166"/>
      <c r="C914" s="166"/>
    </row>
    <row r="915" spans="1:3" x14ac:dyDescent="0.3">
      <c r="A915" s="89" t="str">
        <f>IF(ROW()-ROW(HTML[])+1&gt;ROWS(Prelude[]),IFERROR(INDEX(PayItems[HTML],ROW()-ROW(HTML[])+1-ROWS(Prelude[])),IF(ROW()-ROW(HTML[])=ROWS(Prelude[])+ROWS(PayItems[]),"&lt;/tbody&gt;&lt;/table&gt;","{End}")),INDEX(Prelude[],ROW()-ROW(HTML[])+1))</f>
        <v xml:space="preserve">  &lt;tr&gt;&lt;td&gt;40702-1100&lt;/td&gt;&lt;td&gt;Chip seal, type 2A&lt;/td&gt;&lt;td&gt;m2&lt;/td&gt;&lt;td&gt;CHIP SEAL, TYPE 2A&lt;/td&gt;&lt;td&gt;SQYD&lt;/td&gt;&lt;td&gt;0&lt;/td&gt;&lt;td&gt;3&lt;/td&gt;&lt;td&gt;NM&lt;/td&gt;&lt;td&gt; &lt;/td&gt;&lt;td&gt;&lt;/td&gt;&lt;/tr&gt;</v>
      </c>
      <c r="B915" s="166"/>
      <c r="C915" s="166"/>
    </row>
    <row r="916" spans="1:3" x14ac:dyDescent="0.3">
      <c r="A916" s="89" t="str">
        <f>IF(ROW()-ROW(HTML[])+1&gt;ROWS(Prelude[]),IFERROR(INDEX(PayItems[HTML],ROW()-ROW(HTML[])+1-ROWS(Prelude[])),IF(ROW()-ROW(HTML[])=ROWS(Prelude[])+ROWS(PayItems[]),"&lt;/tbody&gt;&lt;/table&gt;","{End}")),INDEX(Prelude[],ROW()-ROW(HTML[])+1))</f>
        <v xml:space="preserve">  &lt;tr&gt;&lt;td&gt;40702-1200&lt;/td&gt;&lt;td&gt;Chip seal, type 2B&lt;/td&gt;&lt;td&gt;m2&lt;/td&gt;&lt;td&gt;CHIP SEAL, TYPE 2B&lt;/td&gt;&lt;td&gt;SQYD&lt;/td&gt;&lt;td&gt;0&lt;/td&gt;&lt;td&gt;3&lt;/td&gt;&lt;td&gt;NM&lt;/td&gt;&lt;td&gt; &lt;/td&gt;&lt;td&gt;&lt;/td&gt;&lt;/tr&gt;</v>
      </c>
      <c r="B916" s="166"/>
      <c r="C916" s="166"/>
    </row>
    <row r="917" spans="1:3" x14ac:dyDescent="0.3">
      <c r="A917" s="89" t="str">
        <f>IF(ROW()-ROW(HTML[])+1&gt;ROWS(Prelude[]),IFERROR(INDEX(PayItems[HTML],ROW()-ROW(HTML[])+1-ROWS(Prelude[])),IF(ROW()-ROW(HTML[])=ROWS(Prelude[])+ROWS(PayItems[]),"&lt;/tbody&gt;&lt;/table&gt;","{End}")),INDEX(Prelude[],ROW()-ROW(HTML[])+1))</f>
        <v xml:space="preserve">  &lt;tr&gt;&lt;td&gt;40702-1300&lt;/td&gt;&lt;td&gt;Chip seal, type 2C&lt;/td&gt;&lt;td&gt;m2&lt;/td&gt;&lt;td&gt;CHIP SEAL, TYPE 2C&lt;/td&gt;&lt;td&gt;SQYD&lt;/td&gt;&lt;td&gt;0&lt;/td&gt;&lt;td&gt;3&lt;/td&gt;&lt;td&gt;NM&lt;/td&gt;&lt;td&gt; &lt;/td&gt;&lt;td&gt;&lt;/td&gt;&lt;/tr&gt;</v>
      </c>
      <c r="B917" s="166"/>
      <c r="C917" s="166"/>
    </row>
    <row r="918" spans="1:3" x14ac:dyDescent="0.3">
      <c r="A918" s="89" t="str">
        <f>IF(ROW()-ROW(HTML[])+1&gt;ROWS(Prelude[]),IFERROR(INDEX(PayItems[HTML],ROW()-ROW(HTML[])+1-ROWS(Prelude[])),IF(ROW()-ROW(HTML[])=ROWS(Prelude[])+ROWS(PayItems[]),"&lt;/tbody&gt;&lt;/table&gt;","{End}")),INDEX(Prelude[],ROW()-ROW(HTML[])+1))</f>
        <v xml:space="preserve">  &lt;tr&gt;&lt;td&gt;40710-0000&lt;/td&gt;&lt;td&gt;Asphalt binder&lt;/td&gt;&lt;td&gt;t&lt;/td&gt;&lt;td&gt;ASPHALT BINDER&lt;/td&gt;&lt;td&gt;TON&lt;/td&gt;&lt;td&gt;0&lt;/td&gt;&lt;td&gt;3&lt;/td&gt;&lt;td&gt;N&lt;/td&gt;&lt;td&gt; &lt;/td&gt;&lt;td&gt;&lt;/td&gt;&lt;/tr&gt;</v>
      </c>
      <c r="B918" s="166"/>
      <c r="C918" s="166"/>
    </row>
    <row r="919" spans="1:3" x14ac:dyDescent="0.3">
      <c r="A919" s="89" t="str">
        <f>IF(ROW()-ROW(HTML[])+1&gt;ROWS(Prelude[]),IFERROR(INDEX(PayItems[HTML],ROW()-ROW(HTML[])+1-ROWS(Prelude[])),IF(ROW()-ROW(HTML[])=ROWS(Prelude[])+ROWS(PayItems[]),"&lt;/tbody&gt;&lt;/table&gt;","{End}")),INDEX(Prelude[],ROW()-ROW(HTML[])+1))</f>
        <v xml:space="preserve">  &lt;tr&gt;&lt;td&gt;40711-0000&lt;/td&gt;&lt;td&gt;Emulsified asphalt&lt;/td&gt;&lt;td&gt;t&lt;/td&gt;&lt;td&gt;EMULSIFIED ASPHALT&lt;/td&gt;&lt;td&gt;TON&lt;/td&gt;&lt;td&gt;0&lt;/td&gt;&lt;td&gt;3&lt;/td&gt;&lt;td&gt;N&lt;/td&gt;&lt;td&gt; &lt;/td&gt;&lt;td&gt;&lt;/td&gt;&lt;/tr&gt;</v>
      </c>
      <c r="B919" s="166"/>
      <c r="C919" s="166"/>
    </row>
    <row r="920" spans="1:3" x14ac:dyDescent="0.3">
      <c r="A920" s="89" t="str">
        <f>IF(ROW()-ROW(HTML[])+1&gt;ROWS(Prelude[]),IFERROR(INDEX(PayItems[HTML],ROW()-ROW(HTML[])+1-ROWS(Prelude[])),IF(ROW()-ROW(HTML[])=ROWS(Prelude[])+ROWS(PayItems[]),"&lt;/tbody&gt;&lt;/table&gt;","{End}")),INDEX(Prelude[],ROW()-ROW(HTML[])+1))</f>
        <v xml:space="preserve">  &lt;tr&gt;&lt;td&gt;40712-0000&lt;/td&gt;&lt;td&gt;Blotter&lt;/td&gt;&lt;td&gt;t&lt;/td&gt;&lt;td&gt;BLOTTER&lt;/td&gt;&lt;td&gt;TON&lt;/td&gt;&lt;td&gt;0&lt;/td&gt;&lt;td&gt;3&lt;/td&gt;&lt;td&gt;N&lt;/td&gt;&lt;td&gt; &lt;/td&gt;&lt;td&gt;&lt;/td&gt;&lt;/tr&gt;</v>
      </c>
      <c r="B920" s="166"/>
      <c r="C920" s="166"/>
    </row>
    <row r="921" spans="1:3" x14ac:dyDescent="0.3">
      <c r="A921" s="89" t="str">
        <f>IF(ROW()-ROW(HTML[])+1&gt;ROWS(Prelude[]),IFERROR(INDEX(PayItems[HTML],ROW()-ROW(HTML[])+1-ROWS(Prelude[])),IF(ROW()-ROW(HTML[])=ROWS(Prelude[])+ROWS(PayItems[]),"&lt;/tbody&gt;&lt;/table&gt;","{End}")),INDEX(Prelude[],ROW()-ROW(HTML[])+1))</f>
        <v xml:space="preserve">  &lt;tr&gt;&lt;td&gt;40713-0000&lt;/td&gt;&lt;td&gt;Blotter&lt;/td&gt;&lt;td&gt;m2&lt;/td&gt;&lt;td&gt;BLOTTER&lt;/td&gt;&lt;td&gt;SQYD&lt;/td&gt;&lt;td&gt;0&lt;/td&gt;&lt;td&gt;3&lt;/td&gt;&lt;td&gt;N&lt;/td&gt;&lt;td&gt; &lt;/td&gt;&lt;td&gt;&lt;/td&gt;&lt;/tr&gt;</v>
      </c>
      <c r="B921" s="166"/>
      <c r="C921" s="166"/>
    </row>
    <row r="922" spans="1:3" x14ac:dyDescent="0.3">
      <c r="A922" s="89" t="str">
        <f>IF(ROW()-ROW(HTML[])+1&gt;ROWS(Prelude[]),IFERROR(INDEX(PayItems[HTML],ROW()-ROW(HTML[])+1-ROWS(Prelude[])),IF(ROW()-ROW(HTML[])=ROWS(Prelude[])+ROWS(PayItems[]),"&lt;/tbody&gt;&lt;/table&gt;","{End}")),INDEX(Prelude[],ROW()-ROW(HTML[])+1))</f>
        <v xml:space="preserve">  &lt;tr&gt;&lt;td&gt;40801-0000&lt;/td&gt;&lt;td&gt;Cold recycled asphalt base course&lt;/td&gt;&lt;td&gt;t&lt;/td&gt;&lt;td&gt;COLD RECYCLED ASPHALT BASE COURSE&lt;/td&gt;&lt;td&gt;TON&lt;/td&gt;&lt;td&gt;0&lt;/td&gt;&lt;td&gt;3&lt;/td&gt;&lt;td&gt;N&lt;/td&gt;&lt;td&gt; &lt;/td&gt;&lt;td&gt;&lt;/td&gt;&lt;/tr&gt;</v>
      </c>
      <c r="B922" s="166"/>
      <c r="C922" s="166"/>
    </row>
    <row r="923" spans="1:3" x14ac:dyDescent="0.3">
      <c r="A923" s="89" t="str">
        <f>IF(ROW()-ROW(HTML[])+1&gt;ROWS(Prelude[]),IFERROR(INDEX(PayItems[HTML],ROW()-ROW(HTML[])+1-ROWS(Prelude[])),IF(ROW()-ROW(HTML[])=ROWS(Prelude[])+ROWS(PayItems[]),"&lt;/tbody&gt;&lt;/table&gt;","{End}")),INDEX(Prelude[],ROW()-ROW(HTML[])+1))</f>
        <v xml:space="preserve">  &lt;tr&gt;&lt;td&gt;40802-0100&lt;/td&gt;&lt;td&gt;Cold recycled asphalt base course, 50mm depth&lt;/td&gt;&lt;td&gt;m2&lt;/td&gt;&lt;td&gt;COLD RECYCLED ASPHALT BASE COURSE, 2-INCH DEPTH&lt;/td&gt;&lt;td&gt;SQYD&lt;/td&gt;&lt;td&gt;0&lt;/td&gt;&lt;td&gt;3&lt;/td&gt;&lt;td&gt;N&lt;/td&gt;&lt;td&gt; &lt;/td&gt;&lt;td&gt;&lt;/td&gt;&lt;/tr&gt;</v>
      </c>
      <c r="B923" s="166"/>
      <c r="C923" s="166"/>
    </row>
    <row r="924" spans="1:3" x14ac:dyDescent="0.3">
      <c r="A924" s="89" t="str">
        <f>IF(ROW()-ROW(HTML[])+1&gt;ROWS(Prelude[]),IFERROR(INDEX(PayItems[HTML],ROW()-ROW(HTML[])+1-ROWS(Prelude[])),IF(ROW()-ROW(HTML[])=ROWS(Prelude[])+ROWS(PayItems[]),"&lt;/tbody&gt;&lt;/table&gt;","{End}")),INDEX(Prelude[],ROW()-ROW(HTML[])+1))</f>
        <v xml:space="preserve">  &lt;tr&gt;&lt;td&gt;40802-0200&lt;/td&gt;&lt;td&gt;Cold recycled asphalt base course, 75mm depth&lt;/td&gt;&lt;td&gt;m2&lt;/td&gt;&lt;td&gt;COLD RECYCLED ASPHALT BASE COURSE, 3-INCH DEPTH&lt;/td&gt;&lt;td&gt;SQYD&lt;/td&gt;&lt;td&gt;0&lt;/td&gt;&lt;td&gt;3&lt;/td&gt;&lt;td&gt;N&lt;/td&gt;&lt;td&gt; &lt;/td&gt;&lt;td&gt;&lt;/td&gt;&lt;/tr&gt;</v>
      </c>
      <c r="B924" s="166"/>
      <c r="C924" s="166"/>
    </row>
    <row r="925" spans="1:3" x14ac:dyDescent="0.3">
      <c r="A925" s="89" t="str">
        <f>IF(ROW()-ROW(HTML[])+1&gt;ROWS(Prelude[]),IFERROR(INDEX(PayItems[HTML],ROW()-ROW(HTML[])+1-ROWS(Prelude[])),IF(ROW()-ROW(HTML[])=ROWS(Prelude[])+ROWS(PayItems[]),"&lt;/tbody&gt;&lt;/table&gt;","{End}")),INDEX(Prelude[],ROW()-ROW(HTML[])+1))</f>
        <v xml:space="preserve">  &lt;tr&gt;&lt;td&gt;40802-0300&lt;/td&gt;&lt;td&gt;Cold recycled asphalt base course, 100mm depth&lt;/td&gt;&lt;td&gt;m2&lt;/td&gt;&lt;td&gt;COLD RECYCLED ASPHALT BASE COURSE, 4-INCH DEPTH&lt;/td&gt;&lt;td&gt;SQYD&lt;/td&gt;&lt;td&gt;0&lt;/td&gt;&lt;td&gt;3&lt;/td&gt;&lt;td&gt;N&lt;/td&gt;&lt;td&gt; &lt;/td&gt;&lt;td&gt;&lt;/td&gt;&lt;/tr&gt;</v>
      </c>
      <c r="B925" s="166"/>
      <c r="C925" s="166"/>
    </row>
    <row r="926" spans="1:3" x14ac:dyDescent="0.3">
      <c r="A926" s="89" t="str">
        <f>IF(ROW()-ROW(HTML[])+1&gt;ROWS(Prelude[]),IFERROR(INDEX(PayItems[HTML],ROW()-ROW(HTML[])+1-ROWS(Prelude[])),IF(ROW()-ROW(HTML[])=ROWS(Prelude[])+ROWS(PayItems[]),"&lt;/tbody&gt;&lt;/table&gt;","{End}")),INDEX(Prelude[],ROW()-ROW(HTML[])+1))</f>
        <v xml:space="preserve">  &lt;tr&gt;&lt;td&gt;40802-0400&lt;/td&gt;&lt;td&gt;Cold recycled asphalt base course, 125mm depth&lt;/td&gt;&lt;td&gt;m2&lt;/td&gt;&lt;td&gt;COLD RECYCLED ASPHALT BASE COURSE, 5-INCH DEPTH&lt;/td&gt;&lt;td&gt;SQYD&lt;/td&gt;&lt;td&gt;0&lt;/td&gt;&lt;td&gt;3&lt;/td&gt;&lt;td&gt;N&lt;/td&gt;&lt;td&gt; &lt;/td&gt;&lt;td&gt;&lt;/td&gt;&lt;/tr&gt;</v>
      </c>
      <c r="B926" s="166"/>
      <c r="C926" s="166"/>
    </row>
    <row r="927" spans="1:3" x14ac:dyDescent="0.3">
      <c r="A927" s="89" t="str">
        <f>IF(ROW()-ROW(HTML[])+1&gt;ROWS(Prelude[]),IFERROR(INDEX(PayItems[HTML],ROW()-ROW(HTML[])+1-ROWS(Prelude[])),IF(ROW()-ROW(HTML[])=ROWS(Prelude[])+ROWS(PayItems[]),"&lt;/tbody&gt;&lt;/table&gt;","{End}")),INDEX(Prelude[],ROW()-ROW(HTML[])+1))</f>
        <v xml:space="preserve">  &lt;tr&gt;&lt;td&gt;40802-0500&lt;/td&gt;&lt;td&gt;Cold recycled asphalt base course, 150mm depth&lt;/td&gt;&lt;td&gt;m2&lt;/td&gt;&lt;td&gt;COLD RECYCLED ASPHALT BASE COURSE, 6-INCH DEPTH&lt;/td&gt;&lt;td&gt;SQYD&lt;/td&gt;&lt;td&gt;0&lt;/td&gt;&lt;td&gt;3&lt;/td&gt;&lt;td&gt;N&lt;/td&gt;&lt;td&gt; &lt;/td&gt;&lt;td&gt;&lt;/td&gt;&lt;/tr&gt;</v>
      </c>
      <c r="B927" s="166"/>
      <c r="C927" s="166"/>
    </row>
    <row r="928" spans="1:3" x14ac:dyDescent="0.3">
      <c r="A928" s="89" t="str">
        <f>IF(ROW()-ROW(HTML[])+1&gt;ROWS(Prelude[]),IFERROR(INDEX(PayItems[HTML],ROW()-ROW(HTML[])+1-ROWS(Prelude[])),IF(ROW()-ROW(HTML[])=ROWS(Prelude[])+ROWS(PayItems[]),"&lt;/tbody&gt;&lt;/table&gt;","{End}")),INDEX(Prelude[],ROW()-ROW(HTML[])+1))</f>
        <v xml:space="preserve">  &lt;tr&gt;&lt;td&gt;40802-0600&lt;/td&gt;&lt;td&gt;Cold recycled asphalt base course, 175mm depth&lt;/td&gt;&lt;td&gt;m2&lt;/td&gt;&lt;td&gt;COLD RECYCLED ASPHALT BASE COURSE, 7-INCH DEPTH&lt;/td&gt;&lt;td&gt;SQYD&lt;/td&gt;&lt;td&gt;0&lt;/td&gt;&lt;td&gt;3&lt;/td&gt;&lt;td&gt;N&lt;/td&gt;&lt;td&gt; &lt;/td&gt;&lt;td&gt;&lt;/td&gt;&lt;/tr&gt;</v>
      </c>
      <c r="B928" s="166"/>
      <c r="C928" s="166"/>
    </row>
    <row r="929" spans="1:3" x14ac:dyDescent="0.3">
      <c r="A929" s="89" t="str">
        <f>IF(ROW()-ROW(HTML[])+1&gt;ROWS(Prelude[]),IFERROR(INDEX(PayItems[HTML],ROW()-ROW(HTML[])+1-ROWS(Prelude[])),IF(ROW()-ROW(HTML[])=ROWS(Prelude[])+ROWS(PayItems[]),"&lt;/tbody&gt;&lt;/table&gt;","{End}")),INDEX(Prelude[],ROW()-ROW(HTML[])+1))</f>
        <v xml:space="preserve">  &lt;tr&gt;&lt;td&gt;40802-0700&lt;/td&gt;&lt;td&gt;Cold recycled asphalt base course, 200mm depth&lt;/td&gt;&lt;td&gt;m2&lt;/td&gt;&lt;td&gt;COLD RECYCLED ASPHALT BASE COURSE, 8-INCH DEPTH&lt;/td&gt;&lt;td&gt;SQYD&lt;/td&gt;&lt;td&gt;0&lt;/td&gt;&lt;td&gt;3&lt;/td&gt;&lt;td&gt;N&lt;/td&gt;&lt;td&gt; &lt;/td&gt;&lt;td&gt;&lt;/td&gt;&lt;/tr&gt;</v>
      </c>
      <c r="B929" s="166"/>
      <c r="C929" s="166"/>
    </row>
    <row r="930" spans="1:3" x14ac:dyDescent="0.3">
      <c r="A930" s="89" t="str">
        <f>IF(ROW()-ROW(HTML[])+1&gt;ROWS(Prelude[]),IFERROR(INDEX(PayItems[HTML],ROW()-ROW(HTML[])+1-ROWS(Prelude[])),IF(ROW()-ROW(HTML[])=ROWS(Prelude[])+ROWS(PayItems[]),"&lt;/tbody&gt;&lt;/table&gt;","{End}")),INDEX(Prelude[],ROW()-ROW(HTML[])+1))</f>
        <v xml:space="preserve">  &lt;tr&gt;&lt;td&gt;40802-0800&lt;/td&gt;&lt;td&gt;Cold recycled asphalt base course, 250mm depth&lt;/td&gt;&lt;td&gt;m2&lt;/td&gt;&lt;td&gt;COLD RECYCLED ASPHALT BASE COURSE, 10-INCH DEPTH&lt;/td&gt;&lt;td&gt;SQYD&lt;/td&gt;&lt;td&gt;0&lt;/td&gt;&lt;td&gt;3&lt;/td&gt;&lt;td&gt;N&lt;/td&gt;&lt;td&gt; &lt;/td&gt;&lt;td&gt;&lt;/td&gt;&lt;/tr&gt;</v>
      </c>
      <c r="B930" s="166"/>
      <c r="C930" s="166"/>
    </row>
    <row r="931" spans="1:3" x14ac:dyDescent="0.3">
      <c r="A931" s="89" t="str">
        <f>IF(ROW()-ROW(HTML[])+1&gt;ROWS(Prelude[]),IFERROR(INDEX(PayItems[HTML],ROW()-ROW(HTML[])+1-ROWS(Prelude[])),IF(ROW()-ROW(HTML[])=ROWS(Prelude[])+ROWS(PayItems[]),"&lt;/tbody&gt;&lt;/table&gt;","{End}")),INDEX(Prelude[],ROW()-ROW(HTML[])+1))</f>
        <v xml:space="preserve">  &lt;tr&gt;&lt;td&gt;40805-0000&lt;/td&gt;&lt;td&gt;Emulsified asphalt&lt;/td&gt;&lt;td&gt;t&lt;/td&gt;&lt;td&gt;EMULSIFIED ASPHALT&lt;/td&gt;&lt;td&gt;TON&lt;/td&gt;&lt;td&gt;0&lt;/td&gt;&lt;td&gt;3&lt;/td&gt;&lt;td&gt;N&lt;/td&gt;&lt;td&gt; &lt;/td&gt;&lt;td&gt;&lt;/td&gt;&lt;/tr&gt;</v>
      </c>
      <c r="B931" s="166"/>
      <c r="C931" s="166"/>
    </row>
    <row r="932" spans="1:3" x14ac:dyDescent="0.3">
      <c r="A932" s="89" t="str">
        <f>IF(ROW()-ROW(HTML[])+1&gt;ROWS(Prelude[]),IFERROR(INDEX(PayItems[HTML],ROW()-ROW(HTML[])+1-ROWS(Prelude[])),IF(ROW()-ROW(HTML[])=ROWS(Prelude[])+ROWS(PayItems[]),"&lt;/tbody&gt;&lt;/table&gt;","{End}")),INDEX(Prelude[],ROW()-ROW(HTML[])+1))</f>
        <v xml:space="preserve">  &lt;tr&gt;&lt;td&gt;40806-0000&lt;/td&gt;&lt;td&gt;Cement&lt;/td&gt;&lt;td&gt;t&lt;/td&gt;&lt;td&gt;CEMENT&lt;/td&gt;&lt;td&gt;TON&lt;/td&gt;&lt;td&gt;0&lt;/td&gt;&lt;td&gt;3&lt;/td&gt;&lt;td&gt;N&lt;/td&gt;&lt;td&gt; &lt;/td&gt;&lt;td&gt;&lt;/td&gt;&lt;/tr&gt;</v>
      </c>
      <c r="B932" s="166"/>
      <c r="C932" s="166"/>
    </row>
    <row r="933" spans="1:3" x14ac:dyDescent="0.3">
      <c r="A933" s="89" t="str">
        <f>IF(ROW()-ROW(HTML[])+1&gt;ROWS(Prelude[]),IFERROR(INDEX(PayItems[HTML],ROW()-ROW(HTML[])+1-ROWS(Prelude[])),IF(ROW()-ROW(HTML[])=ROWS(Prelude[])+ROWS(PayItems[]),"&lt;/tbody&gt;&lt;/table&gt;","{End}")),INDEX(Prelude[],ROW()-ROW(HTML[])+1))</f>
        <v xml:space="preserve">  &lt;tr&gt;&lt;td&gt;40807-0000&lt;/td&gt;&lt;td&gt;Lime&lt;/td&gt;&lt;td&gt;t&lt;/td&gt;&lt;td&gt;LIME&lt;/td&gt;&lt;td&gt;TON&lt;/td&gt;&lt;td&gt;0&lt;/td&gt;&lt;td&gt;3&lt;/td&gt;&lt;td&gt;N&lt;/td&gt;&lt;td&gt; &lt;/td&gt;&lt;td&gt;&lt;/td&gt;&lt;/tr&gt;</v>
      </c>
      <c r="B933" s="166"/>
      <c r="C933" s="166"/>
    </row>
    <row r="934" spans="1:3" x14ac:dyDescent="0.3">
      <c r="A934" s="89" t="str">
        <f>IF(ROW()-ROW(HTML[])+1&gt;ROWS(Prelude[]),IFERROR(INDEX(PayItems[HTML],ROW()-ROW(HTML[])+1-ROWS(Prelude[])),IF(ROW()-ROW(HTML[])=ROWS(Prelude[])+ROWS(PayItems[]),"&lt;/tbody&gt;&lt;/table&gt;","{End}")),INDEX(Prelude[],ROW()-ROW(HTML[])+1))</f>
        <v xml:space="preserve">  &lt;tr&gt;&lt;td&gt;40901-1000&lt;/td&gt;&lt;td&gt;Micro surfacing, type 1&lt;/td&gt;&lt;td&gt;m2&lt;/td&gt;&lt;td&gt;MICRO SURFACING, TYPE 1&lt;/td&gt;&lt;td&gt;SQYD&lt;/td&gt;&lt;td&gt;0&lt;/td&gt;&lt;td&gt;3&lt;/td&gt;&lt;td&gt;N&lt;/td&gt;&lt;td&gt; &lt;/td&gt;&lt;td&gt;&lt;/td&gt;&lt;/tr&gt;</v>
      </c>
      <c r="B934" s="166"/>
      <c r="C934" s="166"/>
    </row>
    <row r="935" spans="1:3" x14ac:dyDescent="0.3">
      <c r="A935" s="89" t="str">
        <f>IF(ROW()-ROW(HTML[])+1&gt;ROWS(Prelude[]),IFERROR(INDEX(PayItems[HTML],ROW()-ROW(HTML[])+1-ROWS(Prelude[])),IF(ROW()-ROW(HTML[])=ROWS(Prelude[])+ROWS(PayItems[]),"&lt;/tbody&gt;&lt;/table&gt;","{End}")),INDEX(Prelude[],ROW()-ROW(HTML[])+1))</f>
        <v xml:space="preserve">  &lt;tr&gt;&lt;td&gt;40901-2000&lt;/td&gt;&lt;td&gt;Micro surfacing, type 2&lt;/td&gt;&lt;td&gt;m2&lt;/td&gt;&lt;td&gt;MICRO SURFACING, TYPE 2&lt;/td&gt;&lt;td&gt;SQYD&lt;/td&gt;&lt;td&gt;0&lt;/td&gt;&lt;td&gt;3&lt;/td&gt;&lt;td&gt;N&lt;/td&gt;&lt;td&gt; &lt;/td&gt;&lt;td&gt;&lt;/td&gt;&lt;/tr&gt;</v>
      </c>
      <c r="B935" s="166"/>
      <c r="C935" s="166"/>
    </row>
    <row r="936" spans="1:3" x14ac:dyDescent="0.3">
      <c r="A936" s="89" t="str">
        <f>IF(ROW()-ROW(HTML[])+1&gt;ROWS(Prelude[]),IFERROR(INDEX(PayItems[HTML],ROW()-ROW(HTML[])+1-ROWS(Prelude[])),IF(ROW()-ROW(HTML[])=ROWS(Prelude[])+ROWS(PayItems[]),"&lt;/tbody&gt;&lt;/table&gt;","{End}")),INDEX(Prelude[],ROW()-ROW(HTML[])+1))</f>
        <v xml:space="preserve">  &lt;tr&gt;&lt;td&gt;40901-3000&lt;/td&gt;&lt;td&gt;Micro surfacing, type 3&lt;/td&gt;&lt;td&gt;m2&lt;/td&gt;&lt;td&gt;MICRO SURFACING, TYPE 3&lt;/td&gt;&lt;td&gt;SQYD&lt;/td&gt;&lt;td&gt;0&lt;/td&gt;&lt;td&gt;3&lt;/td&gt;&lt;td&gt;N&lt;/td&gt;&lt;td&gt; &lt;/td&gt;&lt;td&gt;&lt;/td&gt;&lt;/tr&gt;</v>
      </c>
      <c r="B936" s="166"/>
      <c r="C936" s="166"/>
    </row>
    <row r="937" spans="1:3" x14ac:dyDescent="0.3">
      <c r="A937" s="89" t="str">
        <f>IF(ROW()-ROW(HTML[])+1&gt;ROWS(Prelude[]),IFERROR(INDEX(PayItems[HTML],ROW()-ROW(HTML[])+1-ROWS(Prelude[])),IF(ROW()-ROW(HTML[])=ROWS(Prelude[])+ROWS(PayItems[]),"&lt;/tbody&gt;&lt;/table&gt;","{End}")),INDEX(Prelude[],ROW()-ROW(HTML[])+1))</f>
        <v xml:space="preserve">  &lt;tr&gt;&lt;td&gt;40902-1000&lt;/td&gt;&lt;td&gt;Micro surfacing, type 1&lt;/td&gt;&lt;td&gt;t&lt;/td&gt;&lt;td&gt;MICRO SURFACING, TYPE 1&lt;/td&gt;&lt;td&gt;TON&lt;/td&gt;&lt;td&gt;0&lt;/td&gt;&lt;td&gt;3&lt;/td&gt;&lt;td&gt;N&lt;/td&gt;&lt;td&gt; &lt;/td&gt;&lt;td&gt;&lt;/td&gt;&lt;/tr&gt;</v>
      </c>
      <c r="B937" s="166"/>
      <c r="C937" s="166"/>
    </row>
    <row r="938" spans="1:3" x14ac:dyDescent="0.3">
      <c r="A938" s="89" t="str">
        <f>IF(ROW()-ROW(HTML[])+1&gt;ROWS(Prelude[]),IFERROR(INDEX(PayItems[HTML],ROW()-ROW(HTML[])+1-ROWS(Prelude[])),IF(ROW()-ROW(HTML[])=ROWS(Prelude[])+ROWS(PayItems[]),"&lt;/tbody&gt;&lt;/table&gt;","{End}")),INDEX(Prelude[],ROW()-ROW(HTML[])+1))</f>
        <v xml:space="preserve">  &lt;tr&gt;&lt;td&gt;40902-2000&lt;/td&gt;&lt;td&gt;Micro surfacing, type 2&lt;/td&gt;&lt;td&gt;t&lt;/td&gt;&lt;td&gt;MICRO SURFACING, TYPE 2&lt;/td&gt;&lt;td&gt;TON&lt;/td&gt;&lt;td&gt;0&lt;/td&gt;&lt;td&gt;3&lt;/td&gt;&lt;td&gt;N&lt;/td&gt;&lt;td&gt; &lt;/td&gt;&lt;td&gt;&lt;/td&gt;&lt;/tr&gt;</v>
      </c>
      <c r="B938" s="166"/>
      <c r="C938" s="166"/>
    </row>
    <row r="939" spans="1:3" x14ac:dyDescent="0.3">
      <c r="A939" s="89" t="str">
        <f>IF(ROW()-ROW(HTML[])+1&gt;ROWS(Prelude[]),IFERROR(INDEX(PayItems[HTML],ROW()-ROW(HTML[])+1-ROWS(Prelude[])),IF(ROW()-ROW(HTML[])=ROWS(Prelude[])+ROWS(PayItems[]),"&lt;/tbody&gt;&lt;/table&gt;","{End}")),INDEX(Prelude[],ROW()-ROW(HTML[])+1))</f>
        <v xml:space="preserve">  &lt;tr&gt;&lt;td&gt;40902-3000&lt;/td&gt;&lt;td&gt;Micro surfacing, type 3&lt;/td&gt;&lt;td&gt;t&lt;/td&gt;&lt;td&gt;MICRO SURFACING, TYPE 3&lt;/td&gt;&lt;td&gt;TON&lt;/td&gt;&lt;td&gt;0&lt;/td&gt;&lt;td&gt;3&lt;/td&gt;&lt;td&gt;N&lt;/td&gt;&lt;td&gt; &lt;/td&gt;&lt;td&gt;&lt;/td&gt;&lt;/tr&gt;</v>
      </c>
      <c r="B939" s="166"/>
      <c r="C939" s="166"/>
    </row>
    <row r="940" spans="1:3" x14ac:dyDescent="0.3">
      <c r="A940" s="89" t="str">
        <f>IF(ROW()-ROW(HTML[])+1&gt;ROWS(Prelude[]),IFERROR(INDEX(PayItems[HTML],ROW()-ROW(HTML[])+1-ROWS(Prelude[])),IF(ROW()-ROW(HTML[])=ROWS(Prelude[])+ROWS(PayItems[]),"&lt;/tbody&gt;&lt;/table&gt;","{End}")),INDEX(Prelude[],ROW()-ROW(HTML[])+1))</f>
        <v xml:space="preserve">  &lt;tr&gt;&lt;td&gt;41001-1000&lt;/td&gt;&lt;td&gt;Slurry seal, type 1&lt;/td&gt;&lt;td&gt;m2&lt;/td&gt;&lt;td&gt;SLURRY SEAL, TYPE 1&lt;/td&gt;&lt;td&gt;SQYD&lt;/td&gt;&lt;td&gt;0&lt;/td&gt;&lt;td&gt;3&lt;/td&gt;&lt;td&gt;N&lt;/td&gt;&lt;td&gt; &lt;/td&gt;&lt;td&gt;&lt;/td&gt;&lt;/tr&gt;</v>
      </c>
      <c r="B940" s="166"/>
      <c r="C940" s="166"/>
    </row>
    <row r="941" spans="1:3" x14ac:dyDescent="0.3">
      <c r="A941" s="89" t="str">
        <f>IF(ROW()-ROW(HTML[])+1&gt;ROWS(Prelude[]),IFERROR(INDEX(PayItems[HTML],ROW()-ROW(HTML[])+1-ROWS(Prelude[])),IF(ROW()-ROW(HTML[])=ROWS(Prelude[])+ROWS(PayItems[]),"&lt;/tbody&gt;&lt;/table&gt;","{End}")),INDEX(Prelude[],ROW()-ROW(HTML[])+1))</f>
        <v xml:space="preserve">  &lt;tr&gt;&lt;td&gt;41001-2000&lt;/td&gt;&lt;td&gt;Slurry seal, type 2&lt;/td&gt;&lt;td&gt;m2&lt;/td&gt;&lt;td&gt;SLURRY SEAL, TYPE 2&lt;/td&gt;&lt;td&gt;SQYD&lt;/td&gt;&lt;td&gt;0&lt;/td&gt;&lt;td&gt;3&lt;/td&gt;&lt;td&gt;N&lt;/td&gt;&lt;td&gt; &lt;/td&gt;&lt;td&gt;&lt;/td&gt;&lt;/tr&gt;</v>
      </c>
      <c r="B941" s="166"/>
      <c r="C941" s="166"/>
    </row>
    <row r="942" spans="1:3" x14ac:dyDescent="0.3">
      <c r="A942" s="89" t="str">
        <f>IF(ROW()-ROW(HTML[])+1&gt;ROWS(Prelude[]),IFERROR(INDEX(PayItems[HTML],ROW()-ROW(HTML[])+1-ROWS(Prelude[])),IF(ROW()-ROW(HTML[])=ROWS(Prelude[])+ROWS(PayItems[]),"&lt;/tbody&gt;&lt;/table&gt;","{End}")),INDEX(Prelude[],ROW()-ROW(HTML[])+1))</f>
        <v xml:space="preserve">  &lt;tr&gt;&lt;td&gt;41001-3000&lt;/td&gt;&lt;td&gt;Slurry seal, type 3&lt;/td&gt;&lt;td&gt;m2&lt;/td&gt;&lt;td&gt;SLURRY SEAL, TYPE 3&lt;/td&gt;&lt;td&gt;SQYD&lt;/td&gt;&lt;td&gt;0&lt;/td&gt;&lt;td&gt;3&lt;/td&gt;&lt;td&gt;N&lt;/td&gt;&lt;td&gt; &lt;/td&gt;&lt;td&gt;&lt;/td&gt;&lt;/tr&gt;</v>
      </c>
      <c r="B942" s="166"/>
      <c r="C942" s="166"/>
    </row>
    <row r="943" spans="1:3" x14ac:dyDescent="0.3">
      <c r="A943" s="89" t="str">
        <f>IF(ROW()-ROW(HTML[])+1&gt;ROWS(Prelude[]),IFERROR(INDEX(PayItems[HTML],ROW()-ROW(HTML[])+1-ROWS(Prelude[])),IF(ROW()-ROW(HTML[])=ROWS(Prelude[])+ROWS(PayItems[]),"&lt;/tbody&gt;&lt;/table&gt;","{End}")),INDEX(Prelude[],ROW()-ROW(HTML[])+1))</f>
        <v xml:space="preserve">  &lt;tr&gt;&lt;td&gt;41101-0000&lt;/td&gt;&lt;td&gt;Prime coat&lt;/td&gt;&lt;td&gt;t&lt;/td&gt;&lt;td&gt;PRIME COAT&lt;/td&gt;&lt;td&gt;TON&lt;/td&gt;&lt;td&gt;0&lt;/td&gt;&lt;td&gt;3&lt;/td&gt;&lt;td&gt;N&lt;/td&gt;&lt;td&gt;8/1/2017&lt;/td&gt;&lt;td&gt;&lt;/td&gt;&lt;/tr&gt;</v>
      </c>
      <c r="B943" s="166"/>
      <c r="C943" s="166"/>
    </row>
    <row r="944" spans="1:3" x14ac:dyDescent="0.3">
      <c r="A944" s="89" t="str">
        <f>IF(ROW()-ROW(HTML[])+1&gt;ROWS(Prelude[]),IFERROR(INDEX(PayItems[HTML],ROW()-ROW(HTML[])+1-ROWS(Prelude[])),IF(ROW()-ROW(HTML[])=ROWS(Prelude[])+ROWS(PayItems[]),"&lt;/tbody&gt;&lt;/table&gt;","{End}")),INDEX(Prelude[],ROW()-ROW(HTML[])+1))</f>
        <v xml:space="preserve">  &lt;tr&gt;&lt;td&gt;41101-1000&lt;/td&gt;&lt;td&gt;Prime coat, method 1&lt;/td&gt;&lt;td&gt;t&lt;/td&gt;&lt;td&gt;PRIME COAT, METHOD 1&lt;/td&gt;&lt;td&gt;TON&lt;/td&gt;&lt;td&gt;0&lt;/td&gt;&lt;td&gt;3&lt;/td&gt;&lt;td&gt;N&lt;/td&gt;&lt;td&gt; &lt;/td&gt;&lt;td&gt;&lt;/td&gt;&lt;/tr&gt;</v>
      </c>
      <c r="B944" s="166"/>
      <c r="C944" s="166"/>
    </row>
    <row r="945" spans="1:3" x14ac:dyDescent="0.3">
      <c r="A945" s="89" t="str">
        <f>IF(ROW()-ROW(HTML[])+1&gt;ROWS(Prelude[]),IFERROR(INDEX(PayItems[HTML],ROW()-ROW(HTML[])+1-ROWS(Prelude[])),IF(ROW()-ROW(HTML[])=ROWS(Prelude[])+ROWS(PayItems[]),"&lt;/tbody&gt;&lt;/table&gt;","{End}")),INDEX(Prelude[],ROW()-ROW(HTML[])+1))</f>
        <v xml:space="preserve">  &lt;tr&gt;&lt;td&gt;41101-2000&lt;/td&gt;&lt;td&gt;Prime coat, method 2&lt;/td&gt;&lt;td&gt;t&lt;/td&gt;&lt;td&gt;PRIME COAT, METHOD 2&lt;/td&gt;&lt;td&gt;TON&lt;/td&gt;&lt;td&gt;0&lt;/td&gt;&lt;td&gt;3&lt;/td&gt;&lt;td&gt;N&lt;/td&gt;&lt;td&gt; &lt;/td&gt;&lt;td&gt;&lt;/td&gt;&lt;/tr&gt;</v>
      </c>
      <c r="B945" s="166"/>
      <c r="C945" s="166"/>
    </row>
    <row r="946" spans="1:3" x14ac:dyDescent="0.3">
      <c r="A946" s="89" t="str">
        <f>IF(ROW()-ROW(HTML[])+1&gt;ROWS(Prelude[]),IFERROR(INDEX(PayItems[HTML],ROW()-ROW(HTML[])+1-ROWS(Prelude[])),IF(ROW()-ROW(HTML[])=ROWS(Prelude[])+ROWS(PayItems[]),"&lt;/tbody&gt;&lt;/table&gt;","{End}")),INDEX(Prelude[],ROW()-ROW(HTML[])+1))</f>
        <v xml:space="preserve">  &lt;tr&gt;&lt;td&gt;41101-3000&lt;/td&gt;&lt;td&gt;Prime coat, method 3&lt;/td&gt;&lt;td&gt;t&lt;/td&gt;&lt;td&gt;PRIME COAT, METHOD 3&lt;/td&gt;&lt;td&gt;TON&lt;/td&gt;&lt;td&gt;0&lt;/td&gt;&lt;td&gt;3&lt;/td&gt;&lt;td&gt;N&lt;/td&gt;&lt;td&gt; &lt;/td&gt;&lt;td&gt;&lt;/td&gt;&lt;/tr&gt;</v>
      </c>
      <c r="B946" s="166"/>
      <c r="C946" s="166"/>
    </row>
    <row r="947" spans="1:3" x14ac:dyDescent="0.3">
      <c r="A947" s="89" t="str">
        <f>IF(ROW()-ROW(HTML[])+1&gt;ROWS(Prelude[]),IFERROR(INDEX(PayItems[HTML],ROW()-ROW(HTML[])+1-ROWS(Prelude[])),IF(ROW()-ROW(HTML[])=ROWS(Prelude[])+ROWS(PayItems[]),"&lt;/tbody&gt;&lt;/table&gt;","{End}")),INDEX(Prelude[],ROW()-ROW(HTML[])+1))</f>
        <v xml:space="preserve">  &lt;tr&gt;&lt;td&gt;41102-0000&lt;/td&gt;&lt;td&gt;Prime coat&lt;/td&gt;&lt;td&gt;m2&lt;/td&gt;&lt;td&gt;PRIME COAT&lt;/td&gt;&lt;td&gt;SQYD&lt;/td&gt;&lt;td&gt;0&lt;/td&gt;&lt;td&gt;3&lt;/td&gt;&lt;td&gt;N&lt;/td&gt;&lt;td&gt;8/1/2017&lt;/td&gt;&lt;td&gt;&lt;/td&gt;&lt;/tr&gt;</v>
      </c>
      <c r="B947" s="166"/>
      <c r="C947" s="166"/>
    </row>
    <row r="948" spans="1:3" x14ac:dyDescent="0.3">
      <c r="A948" s="89" t="str">
        <f>IF(ROW()-ROW(HTML[])+1&gt;ROWS(Prelude[]),IFERROR(INDEX(PayItems[HTML],ROW()-ROW(HTML[])+1-ROWS(Prelude[])),IF(ROW()-ROW(HTML[])=ROWS(Prelude[])+ROWS(PayItems[]),"&lt;/tbody&gt;&lt;/table&gt;","{End}")),INDEX(Prelude[],ROW()-ROW(HTML[])+1))</f>
        <v xml:space="preserve">  &lt;tr&gt;&lt;td&gt;41102-1000&lt;/td&gt;&lt;td&gt;Prime coat, method 1&lt;/td&gt;&lt;td&gt;m2&lt;/td&gt;&lt;td&gt;PRIME COAT, METHOD 1&lt;/td&gt;&lt;td&gt;SQYD&lt;/td&gt;&lt;td&gt;0&lt;/td&gt;&lt;td&gt;3&lt;/td&gt;&lt;td&gt;N&lt;/td&gt;&lt;td&gt; &lt;/td&gt;&lt;td&gt;&lt;/td&gt;&lt;/tr&gt;</v>
      </c>
      <c r="B948" s="166"/>
      <c r="C948" s="166"/>
    </row>
    <row r="949" spans="1:3" x14ac:dyDescent="0.3">
      <c r="A949" s="89" t="str">
        <f>IF(ROW()-ROW(HTML[])+1&gt;ROWS(Prelude[]),IFERROR(INDEX(PayItems[HTML],ROW()-ROW(HTML[])+1-ROWS(Prelude[])),IF(ROW()-ROW(HTML[])=ROWS(Prelude[])+ROWS(PayItems[]),"&lt;/tbody&gt;&lt;/table&gt;","{End}")),INDEX(Prelude[],ROW()-ROW(HTML[])+1))</f>
        <v xml:space="preserve">  &lt;tr&gt;&lt;td&gt;41102-2000&lt;/td&gt;&lt;td&gt;Prime coat, method 2&lt;/td&gt;&lt;td&gt;m2&lt;/td&gt;&lt;td&gt;PRIME COAT, METHOD 2&lt;/td&gt;&lt;td&gt;SQYD&lt;/td&gt;&lt;td&gt;0&lt;/td&gt;&lt;td&gt;3&lt;/td&gt;&lt;td&gt;N&lt;/td&gt;&lt;td&gt; &lt;/td&gt;&lt;td&gt;&lt;/td&gt;&lt;/tr&gt;</v>
      </c>
      <c r="B949" s="166"/>
      <c r="C949" s="166"/>
    </row>
    <row r="950" spans="1:3" x14ac:dyDescent="0.3">
      <c r="A950" s="89" t="str">
        <f>IF(ROW()-ROW(HTML[])+1&gt;ROWS(Prelude[]),IFERROR(INDEX(PayItems[HTML],ROW()-ROW(HTML[])+1-ROWS(Prelude[])),IF(ROW()-ROW(HTML[])=ROWS(Prelude[])+ROWS(PayItems[]),"&lt;/tbody&gt;&lt;/table&gt;","{End}")),INDEX(Prelude[],ROW()-ROW(HTML[])+1))</f>
        <v xml:space="preserve">  &lt;tr&gt;&lt;td&gt;41102-3000&lt;/td&gt;&lt;td&gt;Prime coat, method 3&lt;/td&gt;&lt;td&gt;m2&lt;/td&gt;&lt;td&gt;PRIME COAT, METHOD 3&lt;/td&gt;&lt;td&gt;SQYD&lt;/td&gt;&lt;td&gt;0&lt;/td&gt;&lt;td&gt;3&lt;/td&gt;&lt;td&gt;N&lt;/td&gt;&lt;td&gt; &lt;/td&gt;&lt;td&gt;&lt;/td&gt;&lt;/tr&gt;</v>
      </c>
      <c r="B950" s="166"/>
      <c r="C950" s="166"/>
    </row>
    <row r="951" spans="1:3" x14ac:dyDescent="0.3">
      <c r="A951" s="89" t="str">
        <f>IF(ROW()-ROW(HTML[])+1&gt;ROWS(Prelude[]),IFERROR(INDEX(PayItems[HTML],ROW()-ROW(HTML[])+1-ROWS(Prelude[])),IF(ROW()-ROW(HTML[])=ROWS(Prelude[])+ROWS(PayItems[]),"&lt;/tbody&gt;&lt;/table&gt;","{End}")),INDEX(Prelude[],ROW()-ROW(HTML[])+1))</f>
        <v xml:space="preserve">  &lt;tr&gt;&lt;td&gt;41105-0000&lt;/td&gt;&lt;td&gt;Blotter&lt;/td&gt;&lt;td&gt;t&lt;/td&gt;&lt;td&gt;BLOTTER&lt;/td&gt;&lt;td&gt;TON&lt;/td&gt;&lt;td&gt;0&lt;/td&gt;&lt;td&gt;3&lt;/td&gt;&lt;td&gt;N&lt;/td&gt;&lt;td&gt; &lt;/td&gt;&lt;td&gt;&lt;/td&gt;&lt;/tr&gt;</v>
      </c>
      <c r="B951" s="166"/>
      <c r="C951" s="166"/>
    </row>
    <row r="952" spans="1:3" x14ac:dyDescent="0.3">
      <c r="A952" s="89" t="str">
        <f>IF(ROW()-ROW(HTML[])+1&gt;ROWS(Prelude[]),IFERROR(INDEX(PayItems[HTML],ROW()-ROW(HTML[])+1-ROWS(Prelude[])),IF(ROW()-ROW(HTML[])=ROWS(Prelude[])+ROWS(PayItems[]),"&lt;/tbody&gt;&lt;/table&gt;","{End}")),INDEX(Prelude[],ROW()-ROW(HTML[])+1))</f>
        <v xml:space="preserve">  &lt;tr&gt;&lt;td&gt;41106-0000&lt;/td&gt;&lt;td&gt;Crushed aggregate&lt;/td&gt;&lt;td&gt;t&lt;/td&gt;&lt;td&gt;CRUSHED AGGREGATE&lt;/td&gt;&lt;td&gt;TON&lt;/td&gt;&lt;td&gt;0&lt;/td&gt;&lt;td&gt;3&lt;/td&gt;&lt;td&gt;N&lt;/td&gt;&lt;td&gt; &lt;/td&gt;&lt;td&gt;&lt;/td&gt;&lt;/tr&gt;</v>
      </c>
      <c r="B952" s="166"/>
      <c r="C952" s="166"/>
    </row>
    <row r="953" spans="1:3" x14ac:dyDescent="0.3">
      <c r="A953" s="89" t="str">
        <f>IF(ROW()-ROW(HTML[])+1&gt;ROWS(Prelude[]),IFERROR(INDEX(PayItems[HTML],ROW()-ROW(HTML[])+1-ROWS(Prelude[])),IF(ROW()-ROW(HTML[])=ROWS(Prelude[])+ROWS(PayItems[]),"&lt;/tbody&gt;&lt;/table&gt;","{End}")),INDEX(Prelude[],ROW()-ROW(HTML[])+1))</f>
        <v xml:space="preserve">  &lt;tr&gt;&lt;td&gt;41201-0000&lt;/td&gt;&lt;td&gt;Tack coat&lt;/td&gt;&lt;td&gt;t&lt;/td&gt;&lt;td&gt;TACK COAT&lt;/td&gt;&lt;td&gt;TON&lt;/td&gt;&lt;td&gt;0&lt;/td&gt;&lt;td&gt;3&lt;/td&gt;&lt;td&gt;N&lt;/td&gt;&lt;td&gt; &lt;/td&gt;&lt;td&gt;&lt;/td&gt;&lt;/tr&gt;</v>
      </c>
      <c r="B953" s="166"/>
      <c r="C953" s="166"/>
    </row>
    <row r="954" spans="1:3" x14ac:dyDescent="0.3">
      <c r="A954" s="89" t="str">
        <f>IF(ROW()-ROW(HTML[])+1&gt;ROWS(Prelude[]),IFERROR(INDEX(PayItems[HTML],ROW()-ROW(HTML[])+1-ROWS(Prelude[])),IF(ROW()-ROW(HTML[])=ROWS(Prelude[])+ROWS(PayItems[]),"&lt;/tbody&gt;&lt;/table&gt;","{End}")),INDEX(Prelude[],ROW()-ROW(HTML[])+1))</f>
        <v xml:space="preserve">  &lt;tr&gt;&lt;td&gt;41202-0000&lt;/td&gt;&lt;td&gt;Tack coat&lt;/td&gt;&lt;td&gt;l&lt;/td&gt;&lt;td&gt;TACK COAT&lt;/td&gt;&lt;td&gt;GAL&lt;/td&gt;&lt;td&gt;0&lt;/td&gt;&lt;td&gt;3&lt;/td&gt;&lt;td&gt;N&lt;/td&gt;&lt;td&gt; &lt;/td&gt;&lt;td&gt;&lt;/td&gt;&lt;/tr&gt;</v>
      </c>
      <c r="B954" s="166"/>
      <c r="C954" s="166"/>
    </row>
    <row r="955" spans="1:3" x14ac:dyDescent="0.3">
      <c r="A955" s="89" t="str">
        <f>IF(ROW()-ROW(HTML[])+1&gt;ROWS(Prelude[]),IFERROR(INDEX(PayItems[HTML],ROW()-ROW(HTML[])+1-ROWS(Prelude[])),IF(ROW()-ROW(HTML[])=ROWS(Prelude[])+ROWS(PayItems[]),"&lt;/tbody&gt;&lt;/table&gt;","{End}")),INDEX(Prelude[],ROW()-ROW(HTML[])+1))</f>
        <v xml:space="preserve">  &lt;tr&gt;&lt;td&gt;41301-0000&lt;/td&gt;&lt;td&gt;Asphalt pavement milling&lt;/td&gt;&lt;td&gt;m2&lt;/td&gt;&lt;td&gt;ASPHALT PAVEMENT MILLING&lt;/td&gt;&lt;td&gt;SQYD&lt;/td&gt;&lt;td&gt;0&lt;/td&gt;&lt;td&gt;3&lt;/td&gt;&lt;td&gt;N&lt;/td&gt;&lt;td&gt; &lt;/td&gt;&lt;td&gt;&lt;/td&gt;&lt;/tr&gt;</v>
      </c>
      <c r="B955" s="166"/>
      <c r="C955" s="166"/>
    </row>
    <row r="956" spans="1:3" x14ac:dyDescent="0.3">
      <c r="A956" s="89" t="str">
        <f>IF(ROW()-ROW(HTML[])+1&gt;ROWS(Prelude[]),IFERROR(INDEX(PayItems[HTML],ROW()-ROW(HTML[])+1-ROWS(Prelude[])),IF(ROW()-ROW(HTML[])=ROWS(Prelude[])+ROWS(PayItems[]),"&lt;/tbody&gt;&lt;/table&gt;","{End}")),INDEX(Prelude[],ROW()-ROW(HTML[])+1))</f>
        <v xml:space="preserve">  &lt;tr&gt;&lt;td&gt;41301-0100&lt;/td&gt;&lt;td&gt;Asphalt pavement milling, 20mm depth&lt;/td&gt;&lt;td&gt;m2&lt;/td&gt;&lt;td&gt;ASPHALT PAVEMENT MILLING, 3/4-INCH DEPTH&lt;/td&gt;&lt;td&gt;SQYD&lt;/td&gt;&lt;td&gt;0&lt;/td&gt;&lt;td&gt;3&lt;/td&gt;&lt;td&gt;N&lt;/td&gt;&lt;td&gt; &lt;/td&gt;&lt;td&gt;&lt;/td&gt;&lt;/tr&gt;</v>
      </c>
      <c r="B956" s="166"/>
      <c r="C956" s="166"/>
    </row>
    <row r="957" spans="1:3" x14ac:dyDescent="0.3">
      <c r="A957" s="89" t="str">
        <f>IF(ROW()-ROW(HTML[])+1&gt;ROWS(Prelude[]),IFERROR(INDEX(PayItems[HTML],ROW()-ROW(HTML[])+1-ROWS(Prelude[])),IF(ROW()-ROW(HTML[])=ROWS(Prelude[])+ROWS(PayItems[]),"&lt;/tbody&gt;&lt;/table&gt;","{End}")),INDEX(Prelude[],ROW()-ROW(HTML[])+1))</f>
        <v xml:space="preserve">  &lt;tr&gt;&lt;td&gt;41301-0200&lt;/td&gt;&lt;td&gt;Asphalt pavement milling, 25mm depth&lt;/td&gt;&lt;td&gt;m2&lt;/td&gt;&lt;td&gt;ASPHALT PAVEMENT MILLING, 1-INCH DEPTH&lt;/td&gt;&lt;td&gt;SQYD&lt;/td&gt;&lt;td&gt;0&lt;/td&gt;&lt;td&gt;3&lt;/td&gt;&lt;td&gt;N&lt;/td&gt;&lt;td&gt; &lt;/td&gt;&lt;td&gt;&lt;/td&gt;&lt;/tr&gt;</v>
      </c>
      <c r="B957" s="166"/>
      <c r="C957" s="166"/>
    </row>
    <row r="958" spans="1:3" x14ac:dyDescent="0.3">
      <c r="A958" s="89" t="str">
        <f>IF(ROW()-ROW(HTML[])+1&gt;ROWS(Prelude[]),IFERROR(INDEX(PayItems[HTML],ROW()-ROW(HTML[])+1-ROWS(Prelude[])),IF(ROW()-ROW(HTML[])=ROWS(Prelude[])+ROWS(PayItems[]),"&lt;/tbody&gt;&lt;/table&gt;","{End}")),INDEX(Prelude[],ROW()-ROW(HTML[])+1))</f>
        <v xml:space="preserve">  &lt;tr&gt;&lt;td&gt;41301-0400&lt;/td&gt;&lt;td&gt;Asphalt pavement milling, 40mm depth&lt;/td&gt;&lt;td&gt;m2&lt;/td&gt;&lt;td&gt;ASPHALT PAVEMENT MILLING, 1 1/2-INCH DEPTH&lt;/td&gt;&lt;td&gt;SQYD&lt;/td&gt;&lt;td&gt;0&lt;/td&gt;&lt;td&gt;3&lt;/td&gt;&lt;td&gt;N&lt;/td&gt;&lt;td&gt; &lt;/td&gt;&lt;td&gt;&lt;/td&gt;&lt;/tr&gt;</v>
      </c>
      <c r="B958" s="166"/>
      <c r="C958" s="166"/>
    </row>
    <row r="959" spans="1:3" x14ac:dyDescent="0.3">
      <c r="A959" s="89" t="str">
        <f>IF(ROW()-ROW(HTML[])+1&gt;ROWS(Prelude[]),IFERROR(INDEX(PayItems[HTML],ROW()-ROW(HTML[])+1-ROWS(Prelude[])),IF(ROW()-ROW(HTML[])=ROWS(Prelude[])+ROWS(PayItems[]),"&lt;/tbody&gt;&lt;/table&gt;","{End}")),INDEX(Prelude[],ROW()-ROW(HTML[])+1))</f>
        <v xml:space="preserve">  &lt;tr&gt;&lt;td&gt;41301-0600&lt;/td&gt;&lt;td&gt;Asphalt pavement milling, 50mm depth&lt;/td&gt;&lt;td&gt;m2&lt;/td&gt;&lt;td&gt;ASPHALT PAVEMENT MILLING, 2-INCH DEPTH&lt;/td&gt;&lt;td&gt;SQYD&lt;/td&gt;&lt;td&gt;0&lt;/td&gt;&lt;td&gt;3&lt;/td&gt;&lt;td&gt;N&lt;/td&gt;&lt;td&gt; &lt;/td&gt;&lt;td&gt;&lt;/td&gt;&lt;/tr&gt;</v>
      </c>
      <c r="B959" s="166"/>
      <c r="C959" s="166"/>
    </row>
    <row r="960" spans="1:3" x14ac:dyDescent="0.3">
      <c r="A960" s="89" t="str">
        <f>IF(ROW()-ROW(HTML[])+1&gt;ROWS(Prelude[]),IFERROR(INDEX(PayItems[HTML],ROW()-ROW(HTML[])+1-ROWS(Prelude[])),IF(ROW()-ROW(HTML[])=ROWS(Prelude[])+ROWS(PayItems[]),"&lt;/tbody&gt;&lt;/table&gt;","{End}")),INDEX(Prelude[],ROW()-ROW(HTML[])+1))</f>
        <v xml:space="preserve">  &lt;tr&gt;&lt;td&gt;41301-0700&lt;/td&gt;&lt;td&gt;Asphalt pavement milling, 65mm depth&lt;/td&gt;&lt;td&gt;m2&lt;/td&gt;&lt;td&gt;ASPHALT PAVEMENT MILLING, 2 1/2-INCH DEPTH&lt;/td&gt;&lt;td&gt;SQYD&lt;/td&gt;&lt;td&gt;0&lt;/td&gt;&lt;td&gt;3&lt;/td&gt;&lt;td&gt;N&lt;/td&gt;&lt;td&gt; &lt;/td&gt;&lt;td&gt;&lt;/td&gt;&lt;/tr&gt;</v>
      </c>
      <c r="B960" s="166"/>
      <c r="C960" s="166"/>
    </row>
    <row r="961" spans="1:3" x14ac:dyDescent="0.3">
      <c r="A961" s="89" t="str">
        <f>IF(ROW()-ROW(HTML[])+1&gt;ROWS(Prelude[]),IFERROR(INDEX(PayItems[HTML],ROW()-ROW(HTML[])+1-ROWS(Prelude[])),IF(ROW()-ROW(HTML[])=ROWS(Prelude[])+ROWS(PayItems[]),"&lt;/tbody&gt;&lt;/table&gt;","{End}")),INDEX(Prelude[],ROW()-ROW(HTML[])+1))</f>
        <v xml:space="preserve">  &lt;tr&gt;&lt;td&gt;41301-0800&lt;/td&gt;&lt;td&gt;Asphalt pavement milling, 75mm depth&lt;/td&gt;&lt;td&gt;m2&lt;/td&gt;&lt;td&gt;ASPHALT PAVEMENT MILLING, 3-INCH DEPTH&lt;/td&gt;&lt;td&gt;SQYD&lt;/td&gt;&lt;td&gt;0&lt;/td&gt;&lt;td&gt;3&lt;/td&gt;&lt;td&gt;N&lt;/td&gt;&lt;td&gt; &lt;/td&gt;&lt;td&gt;&lt;/td&gt;&lt;/tr&gt;</v>
      </c>
      <c r="B961" s="166"/>
      <c r="C961" s="166"/>
    </row>
    <row r="962" spans="1:3" x14ac:dyDescent="0.3">
      <c r="A962" s="89" t="str">
        <f>IF(ROW()-ROW(HTML[])+1&gt;ROWS(Prelude[]),IFERROR(INDEX(PayItems[HTML],ROW()-ROW(HTML[])+1-ROWS(Prelude[])),IF(ROW()-ROW(HTML[])=ROWS(Prelude[])+ROWS(PayItems[]),"&lt;/tbody&gt;&lt;/table&gt;","{End}")),INDEX(Prelude[],ROW()-ROW(HTML[])+1))</f>
        <v xml:space="preserve">  &lt;tr&gt;&lt;td&gt;41301-0900&lt;/td&gt;&lt;td&gt;Asphalt pavement milling, 90mm depth&lt;/td&gt;&lt;td&gt;m2&lt;/td&gt;&lt;td&gt;ASPHALT PAVEMENT MILLING, 3 1/2-INCH DEPTH&lt;/td&gt;&lt;td&gt;SQYD&lt;/td&gt;&lt;td&gt;0&lt;/td&gt;&lt;td&gt;3&lt;/td&gt;&lt;td&gt;N&lt;/td&gt;&lt;td&gt; &lt;/td&gt;&lt;td&gt;&lt;/td&gt;&lt;/tr&gt;</v>
      </c>
      <c r="B962" s="166"/>
      <c r="C962" s="166"/>
    </row>
    <row r="963" spans="1:3" x14ac:dyDescent="0.3">
      <c r="A963" s="89" t="str">
        <f>IF(ROW()-ROW(HTML[])+1&gt;ROWS(Prelude[]),IFERROR(INDEX(PayItems[HTML],ROW()-ROW(HTML[])+1-ROWS(Prelude[])),IF(ROW()-ROW(HTML[])=ROWS(Prelude[])+ROWS(PayItems[]),"&lt;/tbody&gt;&lt;/table&gt;","{End}")),INDEX(Prelude[],ROW()-ROW(HTML[])+1))</f>
        <v xml:space="preserve">  &lt;tr&gt;&lt;td&gt;41301-1000&lt;/td&gt;&lt;td&gt;Asphalt pavement milling, 100mm depth&lt;/td&gt;&lt;td&gt;m2&lt;/td&gt;&lt;td&gt;ASPHALT PAVEMENT MILLING, 4-INCH DEPTH&lt;/td&gt;&lt;td&gt;SQYD&lt;/td&gt;&lt;td&gt;0&lt;/td&gt;&lt;td&gt;3&lt;/td&gt;&lt;td&gt;N&lt;/td&gt;&lt;td&gt; &lt;/td&gt;&lt;td&gt;&lt;/td&gt;&lt;/tr&gt;</v>
      </c>
      <c r="B963" s="166"/>
      <c r="C963" s="166"/>
    </row>
    <row r="964" spans="1:3" x14ac:dyDescent="0.3">
      <c r="A964" s="89" t="str">
        <f>IF(ROW()-ROW(HTML[])+1&gt;ROWS(Prelude[]),IFERROR(INDEX(PayItems[HTML],ROW()-ROW(HTML[])+1-ROWS(Prelude[])),IF(ROW()-ROW(HTML[])=ROWS(Prelude[])+ROWS(PayItems[]),"&lt;/tbody&gt;&lt;/table&gt;","{End}")),INDEX(Prelude[],ROW()-ROW(HTML[])+1))</f>
        <v xml:space="preserve">  &lt;tr&gt;&lt;td&gt;41301-1100&lt;/td&gt;&lt;td&gt;Asphalt pavement milling, 115mm depth&lt;/td&gt;&lt;td&gt;m2&lt;/td&gt;&lt;td&gt;ASPHALT PAVEMENT MILLING, 4 1/2-INCH DEPTH&lt;/td&gt;&lt;td&gt;SQYD&lt;/td&gt;&lt;td&gt;0&lt;/td&gt;&lt;td&gt;3&lt;/td&gt;&lt;td&gt;N&lt;/td&gt;&lt;td&gt; &lt;/td&gt;&lt;td&gt;&lt;/td&gt;&lt;/tr&gt;</v>
      </c>
      <c r="B964" s="166"/>
      <c r="C964" s="166"/>
    </row>
    <row r="965" spans="1:3" x14ac:dyDescent="0.3">
      <c r="A965" s="89" t="str">
        <f>IF(ROW()-ROW(HTML[])+1&gt;ROWS(Prelude[]),IFERROR(INDEX(PayItems[HTML],ROW()-ROW(HTML[])+1-ROWS(Prelude[])),IF(ROW()-ROW(HTML[])=ROWS(Prelude[])+ROWS(PayItems[]),"&lt;/tbody&gt;&lt;/table&gt;","{End}")),INDEX(Prelude[],ROW()-ROW(HTML[])+1))</f>
        <v xml:space="preserve">  &lt;tr&gt;&lt;td&gt;41301-1200&lt;/td&gt;&lt;td&gt;Asphalt pavement milling, 125mm depth&lt;/td&gt;&lt;td&gt;m2&lt;/td&gt;&lt;td&gt;ASPHALT PAVEMENT MILLING, 5-INCH DEPTH&lt;/td&gt;&lt;td&gt;SQYD&lt;/td&gt;&lt;td&gt;0&lt;/td&gt;&lt;td&gt;3&lt;/td&gt;&lt;td&gt;N&lt;/td&gt;&lt;td&gt; &lt;/td&gt;&lt;td&gt;&lt;/td&gt;&lt;/tr&gt;</v>
      </c>
      <c r="B965" s="166"/>
      <c r="C965" s="166"/>
    </row>
    <row r="966" spans="1:3" x14ac:dyDescent="0.3">
      <c r="A966" s="89" t="str">
        <f>IF(ROW()-ROW(HTML[])+1&gt;ROWS(Prelude[]),IFERROR(INDEX(PayItems[HTML],ROW()-ROW(HTML[])+1-ROWS(Prelude[])),IF(ROW()-ROW(HTML[])=ROWS(Prelude[])+ROWS(PayItems[]),"&lt;/tbody&gt;&lt;/table&gt;","{End}")),INDEX(Prelude[],ROW()-ROW(HTML[])+1))</f>
        <v xml:space="preserve">  &lt;tr&gt;&lt;td&gt;41301-1300&lt;/td&gt;&lt;td&gt;Asphalt pavement milling, 150mm depth&lt;/td&gt;&lt;td&gt;m2&lt;/td&gt;&lt;td&gt;ASPHALT PAVEMENT MILLING, 6-INCH DEPTH&lt;/td&gt;&lt;td&gt;SQYD&lt;/td&gt;&lt;td&gt;0&lt;/td&gt;&lt;td&gt;3&lt;/td&gt;&lt;td&gt;N&lt;/td&gt;&lt;td&gt; &lt;/td&gt;&lt;td&gt;&lt;/td&gt;&lt;/tr&gt;</v>
      </c>
      <c r="B966" s="166"/>
      <c r="C966" s="166"/>
    </row>
    <row r="967" spans="1:3" x14ac:dyDescent="0.3">
      <c r="A967" s="89" t="str">
        <f>IF(ROW()-ROW(HTML[])+1&gt;ROWS(Prelude[]),IFERROR(INDEX(PayItems[HTML],ROW()-ROW(HTML[])+1-ROWS(Prelude[])),IF(ROW()-ROW(HTML[])=ROWS(Prelude[])+ROWS(PayItems[]),"&lt;/tbody&gt;&lt;/table&gt;","{End}")),INDEX(Prelude[],ROW()-ROW(HTML[])+1))</f>
        <v xml:space="preserve">  &lt;tr&gt;&lt;td&gt;41301-1400&lt;/td&gt;&lt;td&gt;Asphalt pavement milling, 200mm depth&lt;/td&gt;&lt;td&gt;m2&lt;/td&gt;&lt;td&gt;ASPHALT PAVEMENT MILLING, 8-INCH DEPTH&lt;/td&gt;&lt;td&gt;SQYD&lt;/td&gt;&lt;td&gt;0&lt;/td&gt;&lt;td&gt;3&lt;/td&gt;&lt;td&gt;N&lt;/td&gt;&lt;td&gt; &lt;/td&gt;&lt;td&gt;&lt;/td&gt;&lt;/tr&gt;</v>
      </c>
      <c r="B967" s="166"/>
      <c r="C967" s="166"/>
    </row>
    <row r="968" spans="1:3" x14ac:dyDescent="0.3">
      <c r="A968" s="89" t="str">
        <f>IF(ROW()-ROW(HTML[])+1&gt;ROWS(Prelude[]),IFERROR(INDEX(PayItems[HTML],ROW()-ROW(HTML[])+1-ROWS(Prelude[])),IF(ROW()-ROW(HTML[])=ROWS(Prelude[])+ROWS(PayItems[]),"&lt;/tbody&gt;&lt;/table&gt;","{End}")),INDEX(Prelude[],ROW()-ROW(HTML[])+1))</f>
        <v xml:space="preserve">  &lt;tr&gt;&lt;td&gt;41302-0000&lt;/td&gt;&lt;td&gt;Asphalt pavement milling&lt;/td&gt;&lt;td&gt;km&lt;/td&gt;&lt;td&gt;ASPHALT PAVEMENT MILLING&lt;/td&gt;&lt;td&gt;MILE&lt;/td&gt;&lt;td&gt;3&lt;/td&gt;&lt;td&gt;3&lt;/td&gt;&lt;td&gt;N&lt;/td&gt;&lt;td&gt; &lt;/td&gt;&lt;td&gt;&lt;/td&gt;&lt;/tr&gt;</v>
      </c>
      <c r="B968" s="166"/>
      <c r="C968" s="166"/>
    </row>
    <row r="969" spans="1:3" x14ac:dyDescent="0.3">
      <c r="A969" s="89" t="str">
        <f>IF(ROW()-ROW(HTML[])+1&gt;ROWS(Prelude[]),IFERROR(INDEX(PayItems[HTML],ROW()-ROW(HTML[])+1-ROWS(Prelude[])),IF(ROW()-ROW(HTML[])=ROWS(Prelude[])+ROWS(PayItems[]),"&lt;/tbody&gt;&lt;/table&gt;","{End}")),INDEX(Prelude[],ROW()-ROW(HTML[])+1))</f>
        <v xml:space="preserve">  &lt;tr&gt;&lt;td&gt;41401-1000&lt;/td&gt;&lt;td&gt;Cracks, routing, cleaning and sealing&lt;/td&gt;&lt;td&gt;m&lt;/td&gt;&lt;td&gt;CRACKS, ROUTING, CLEANING AND SEALING&lt;/td&gt;&lt;td&gt;LNFT&lt;/td&gt;&lt;td&gt;0&lt;/td&gt;&lt;td&gt;3&lt;/td&gt;&lt;td&gt;N&lt;/td&gt;&lt;td&gt; &lt;/td&gt;&lt;td&gt;&lt;/td&gt;&lt;/tr&gt;</v>
      </c>
      <c r="B969" s="166"/>
      <c r="C969" s="166"/>
    </row>
    <row r="970" spans="1:3" x14ac:dyDescent="0.3">
      <c r="A970" s="89" t="str">
        <f>IF(ROW()-ROW(HTML[])+1&gt;ROWS(Prelude[]),IFERROR(INDEX(PayItems[HTML],ROW()-ROW(HTML[])+1-ROWS(Prelude[])),IF(ROW()-ROW(HTML[])=ROWS(Prelude[])+ROWS(PayItems[]),"&lt;/tbody&gt;&lt;/table&gt;","{End}")),INDEX(Prelude[],ROW()-ROW(HTML[])+1))</f>
        <v xml:space="preserve">  &lt;tr&gt;&lt;td&gt;41401-2000&lt;/td&gt;&lt;td&gt;Cracks, cleaning and sealing&lt;/td&gt;&lt;td&gt;m&lt;/td&gt;&lt;td&gt;CRACKS, CLEANING AND SEALING&lt;/td&gt;&lt;td&gt;LNFT&lt;/td&gt;&lt;td&gt;0&lt;/td&gt;&lt;td&gt;3&lt;/td&gt;&lt;td&gt;N&lt;/td&gt;&lt;td&gt; &lt;/td&gt;&lt;td&gt;&lt;/td&gt;&lt;/tr&gt;</v>
      </c>
      <c r="B970" s="166"/>
      <c r="C970" s="166"/>
    </row>
    <row r="971" spans="1:3" x14ac:dyDescent="0.3">
      <c r="A971" s="89" t="str">
        <f>IF(ROW()-ROW(HTML[])+1&gt;ROWS(Prelude[]),IFERROR(INDEX(PayItems[HTML],ROW()-ROW(HTML[])+1-ROWS(Prelude[])),IF(ROW()-ROW(HTML[])=ROWS(Prelude[])+ROWS(PayItems[]),"&lt;/tbody&gt;&lt;/table&gt;","{End}")),INDEX(Prelude[],ROW()-ROW(HTML[])+1))</f>
        <v xml:space="preserve">  &lt;tr&gt;&lt;td&gt;41401-3000&lt;/td&gt;&lt;td&gt;Cracks, cleaning and filling&lt;/td&gt;&lt;td&gt;m&lt;/td&gt;&lt;td&gt;CRACKS, CLEANING AND FILLING&lt;/td&gt;&lt;td&gt;LNFT&lt;/td&gt;&lt;td&gt;0&lt;/td&gt;&lt;td&gt;3&lt;/td&gt;&lt;td&gt;N&lt;/td&gt;&lt;td&gt; &lt;/td&gt;&lt;td&gt;&lt;/td&gt;&lt;/tr&gt;</v>
      </c>
      <c r="B971" s="166"/>
      <c r="C971" s="166"/>
    </row>
    <row r="972" spans="1:3" x14ac:dyDescent="0.3">
      <c r="A972" s="89" t="str">
        <f>IF(ROW()-ROW(HTML[])+1&gt;ROWS(Prelude[]),IFERROR(INDEX(PayItems[HTML],ROW()-ROW(HTML[])+1-ROWS(Prelude[])),IF(ROW()-ROW(HTML[])=ROWS(Prelude[])+ROWS(PayItems[]),"&lt;/tbody&gt;&lt;/table&gt;","{End}")),INDEX(Prelude[],ROW()-ROW(HTML[])+1))</f>
        <v xml:space="preserve">  &lt;tr&gt;&lt;td&gt;41402-1000&lt;/td&gt;&lt;td&gt;Cracks, routing, cleaning and sealing&lt;/td&gt;&lt;td&gt;km&lt;/td&gt;&lt;td&gt;CRACKS, ROUTING, CLEANING AND SEALING&lt;/td&gt;&lt;td&gt;MILE&lt;/td&gt;&lt;td&gt;1&lt;/td&gt;&lt;td&gt;3&lt;/td&gt;&lt;td&gt;N&lt;/td&gt;&lt;td&gt; &lt;/td&gt;&lt;td&gt;&lt;/td&gt;&lt;/tr&gt;</v>
      </c>
      <c r="B972" s="166"/>
      <c r="C972" s="166"/>
    </row>
    <row r="973" spans="1:3" x14ac:dyDescent="0.3">
      <c r="A973" s="89" t="str">
        <f>IF(ROW()-ROW(HTML[])+1&gt;ROWS(Prelude[]),IFERROR(INDEX(PayItems[HTML],ROW()-ROW(HTML[])+1-ROWS(Prelude[])),IF(ROW()-ROW(HTML[])=ROWS(Prelude[])+ROWS(PayItems[]),"&lt;/tbody&gt;&lt;/table&gt;","{End}")),INDEX(Prelude[],ROW()-ROW(HTML[])+1))</f>
        <v xml:space="preserve">  &lt;tr&gt;&lt;td&gt;41402-2000&lt;/td&gt;&lt;td&gt;Cracks, cleaning and sealing&lt;/td&gt;&lt;td&gt;km&lt;/td&gt;&lt;td&gt;CRACKS, CLEANING AND SEALING&lt;/td&gt;&lt;td&gt;MILE&lt;/td&gt;&lt;td&gt;1&lt;/td&gt;&lt;td&gt;3&lt;/td&gt;&lt;td&gt;N&lt;/td&gt;&lt;td&gt; &lt;/td&gt;&lt;td&gt;&lt;/td&gt;&lt;/tr&gt;</v>
      </c>
      <c r="B973" s="166"/>
      <c r="C973" s="166"/>
    </row>
    <row r="974" spans="1:3" x14ac:dyDescent="0.3">
      <c r="A974" s="89" t="str">
        <f>IF(ROW()-ROW(HTML[])+1&gt;ROWS(Prelude[]),IFERROR(INDEX(PayItems[HTML],ROW()-ROW(HTML[])+1-ROWS(Prelude[])),IF(ROW()-ROW(HTML[])=ROWS(Prelude[])+ROWS(PayItems[]),"&lt;/tbody&gt;&lt;/table&gt;","{End}")),INDEX(Prelude[],ROW()-ROW(HTML[])+1))</f>
        <v xml:space="preserve">  &lt;tr&gt;&lt;td&gt;41402-3000&lt;/td&gt;&lt;td&gt;Cracks, cleaning and filling&lt;/td&gt;&lt;td&gt;km&lt;/td&gt;&lt;td&gt;CRACKS, CLEANING AND FILLING&lt;/td&gt;&lt;td&gt;MILE&lt;/td&gt;&lt;td&gt;1&lt;/td&gt;&lt;td&gt;3&lt;/td&gt;&lt;td&gt;N&lt;/td&gt;&lt;td&gt; &lt;/td&gt;&lt;td&gt;&lt;/td&gt;&lt;/tr&gt;</v>
      </c>
      <c r="B974" s="166"/>
      <c r="C974" s="166"/>
    </row>
    <row r="975" spans="1:3" x14ac:dyDescent="0.3">
      <c r="A975" s="89" t="str">
        <f>IF(ROW()-ROW(HTML[])+1&gt;ROWS(Prelude[]),IFERROR(INDEX(PayItems[HTML],ROW()-ROW(HTML[])+1-ROWS(Prelude[])),IF(ROW()-ROW(HTML[])=ROWS(Prelude[])+ROWS(PayItems[]),"&lt;/tbody&gt;&lt;/table&gt;","{End}")),INDEX(Prelude[],ROW()-ROW(HTML[])+1))</f>
        <v xml:space="preserve">  &lt;tr&gt;&lt;td&gt;41410-0000&lt;/td&gt;&lt;td&gt;Joint sealant and crack filler&lt;/td&gt;&lt;td&gt;kg&lt;/td&gt;&lt;td&gt;JOINT SEALANT AND CRACK FILLER&lt;/td&gt;&lt;td&gt;LB&lt;/td&gt;&lt;td&gt;0&lt;/td&gt;&lt;td&gt;3&lt;/td&gt;&lt;td&gt;N&lt;/td&gt;&lt;td&gt; &lt;/td&gt;&lt;td&gt;&lt;/td&gt;&lt;/tr&gt;</v>
      </c>
      <c r="B975" s="166"/>
      <c r="C975" s="166"/>
    </row>
    <row r="976" spans="1:3" x14ac:dyDescent="0.3">
      <c r="A976" s="89" t="str">
        <f>IF(ROW()-ROW(HTML[])+1&gt;ROWS(Prelude[]),IFERROR(INDEX(PayItems[HTML],ROW()-ROW(HTML[])+1-ROWS(Prelude[])),IF(ROW()-ROW(HTML[])=ROWS(Prelude[])+ROWS(PayItems[]),"&lt;/tbody&gt;&lt;/table&gt;","{End}")),INDEX(Prelude[],ROW()-ROW(HTML[])+1))</f>
        <v xml:space="preserve">  &lt;tr&gt;&lt;td&gt;41501-0000&lt;/td&gt;&lt;td&gt;Paving geotextile&lt;/td&gt;&lt;td&gt;m2&lt;/td&gt;&lt;td&gt;PAVING GEOTEXTILE&lt;/td&gt;&lt;td&gt;SQYD&lt;/td&gt;&lt;td&gt;0&lt;/td&gt;&lt;td&gt;3&lt;/td&gt;&lt;td&gt;N&lt;/td&gt;&lt;td&gt; &lt;/td&gt;&lt;td&gt;&lt;/td&gt;&lt;/tr&gt;</v>
      </c>
      <c r="B976" s="166"/>
      <c r="C976" s="166"/>
    </row>
    <row r="977" spans="1:3" x14ac:dyDescent="0.3">
      <c r="A977" s="89" t="str">
        <f>IF(ROW()-ROW(HTML[])+1&gt;ROWS(Prelude[]),IFERROR(INDEX(PayItems[HTML],ROW()-ROW(HTML[])+1-ROWS(Prelude[])),IF(ROW()-ROW(HTML[])=ROWS(Prelude[])+ROWS(PayItems[]),"&lt;/tbody&gt;&lt;/table&gt;","{End}")),INDEX(Prelude[],ROW()-ROW(HTML[])+1))</f>
        <v xml:space="preserve">  &lt;tr&gt;&lt;td&gt;41505-0000&lt;/td&gt;&lt;td&gt;Asphalt binder&lt;/td&gt;&lt;td&gt;t&lt;/td&gt;&lt;td&gt;ASPHALT BINDER&lt;/td&gt;&lt;td&gt;TON&lt;/td&gt;&lt;td&gt;0&lt;/td&gt;&lt;td&gt;3&lt;/td&gt;&lt;td&gt;N&lt;/td&gt;&lt;td&gt; &lt;/td&gt;&lt;td&gt;&lt;/td&gt;&lt;/tr&gt;</v>
      </c>
      <c r="B977" s="166"/>
      <c r="C977" s="166"/>
    </row>
    <row r="978" spans="1:3" x14ac:dyDescent="0.3">
      <c r="A978" s="89" t="str">
        <f>IF(ROW()-ROW(HTML[])+1&gt;ROWS(Prelude[]),IFERROR(INDEX(PayItems[HTML],ROW()-ROW(HTML[])+1-ROWS(Prelude[])),IF(ROW()-ROW(HTML[])=ROWS(Prelude[])+ROWS(PayItems[]),"&lt;/tbody&gt;&lt;/table&gt;","{End}")),INDEX(Prelude[],ROW()-ROW(HTML[])+1))</f>
        <v xml:space="preserve">  &lt;tr&gt;&lt;td&gt;41701-0000&lt;/td&gt;&lt;td&gt;Emulsified asphalt pavement&lt;/td&gt;&lt;td&gt;t&lt;/td&gt;&lt;td&gt;EMULSIFIED ASPHALT PAVEMENT&lt;/td&gt;&lt;td&gt;TON&lt;/td&gt;&lt;td&gt;0&lt;/td&gt;&lt;td&gt;3&lt;/td&gt;&lt;td&gt;N&lt;/td&gt;&lt;td&gt;6/19/2018&lt;/td&gt;&lt;td&gt;WFL/FLH Materials&lt;/td&gt;&lt;/tr&gt;</v>
      </c>
      <c r="B978" s="166"/>
      <c r="C978" s="166"/>
    </row>
    <row r="979" spans="1:3" x14ac:dyDescent="0.3">
      <c r="A979" s="89" t="str">
        <f>IF(ROW()-ROW(HTML[])+1&gt;ROWS(Prelude[]),IFERROR(INDEX(PayItems[HTML],ROW()-ROW(HTML[])+1-ROWS(Prelude[])),IF(ROW()-ROW(HTML[])=ROWS(Prelude[])+ROWS(PayItems[]),"&lt;/tbody&gt;&lt;/table&gt;","{End}")),INDEX(Prelude[],ROW()-ROW(HTML[])+1))</f>
        <v xml:space="preserve">  &lt;tr&gt;&lt;td&gt;41702-0000&lt;/td&gt;&lt;td&gt;Open-graded emulsified asphalt pavement&lt;/td&gt;&lt;td&gt;t&lt;/td&gt;&lt;td&gt;OPEN-GRADED EMULSIFIED ASPHALT PAVEMENT&lt;/td&gt;&lt;td&gt;TON&lt;/td&gt;&lt;td&gt;0&lt;/td&gt;&lt;td&gt;3&lt;/td&gt;&lt;td&gt;N&lt;/td&gt;&lt;td&gt;6/19/2018&lt;/td&gt;&lt;td&gt;WFL/FLH Materials&lt;/td&gt;&lt;/tr&gt;</v>
      </c>
      <c r="B979" s="166"/>
      <c r="C979" s="166"/>
    </row>
    <row r="980" spans="1:3" x14ac:dyDescent="0.3">
      <c r="A980" s="89" t="str">
        <f>IF(ROW()-ROW(HTML[])+1&gt;ROWS(Prelude[]),IFERROR(INDEX(PayItems[HTML],ROW()-ROW(HTML[])+1-ROWS(Prelude[])),IF(ROW()-ROW(HTML[])=ROWS(Prelude[])+ROWS(PayItems[]),"&lt;/tbody&gt;&lt;/table&gt;","{End}")),INDEX(Prelude[],ROW()-ROW(HTML[])+1))</f>
        <v xml:space="preserve">  &lt;tr&gt;&lt;td&gt;41705-0000&lt;/td&gt;&lt;td&gt;Emulsified asphalt&lt;/td&gt;&lt;td&gt;t&lt;/td&gt;&lt;td&gt;EMULSIFIED ASPHALT&lt;/td&gt;&lt;td&gt;TON&lt;/td&gt;&lt;td&gt;0&lt;/td&gt;&lt;td&gt;3&lt;/td&gt;&lt;td&gt;N&lt;/td&gt;&lt;td&gt;6/19/2018&lt;/td&gt;&lt;td&gt;WFL/FLH Materials&lt;/td&gt;&lt;/tr&gt;</v>
      </c>
      <c r="B980" s="166"/>
      <c r="C980" s="166"/>
    </row>
    <row r="981" spans="1:3" x14ac:dyDescent="0.3">
      <c r="A981" s="89" t="str">
        <f>IF(ROW()-ROW(HTML[])+1&gt;ROWS(Prelude[]),IFERROR(INDEX(PayItems[HTML],ROW()-ROW(HTML[])+1-ROWS(Prelude[])),IF(ROW()-ROW(HTML[])=ROWS(Prelude[])+ROWS(PayItems[]),"&lt;/tbody&gt;&lt;/table&gt;","{End}")),INDEX(Prelude[],ROW()-ROW(HTML[])+1))</f>
        <v xml:space="preserve">  &lt;tr&gt;&lt;td&gt;41706-0000&lt;/td&gt;&lt;td&gt;Mineral filler&lt;/td&gt;&lt;td&gt;t&lt;/td&gt;&lt;td&gt;MINERAL FILLER&lt;/td&gt;&lt;td&gt;TON&lt;/td&gt;&lt;td&gt;0&lt;/td&gt;&lt;td&gt;3&lt;/td&gt;&lt;td&gt;N&lt;/td&gt;&lt;td&gt;6/19/2018&lt;/td&gt;&lt;td&gt;WFL/FLH Materials&lt;/td&gt;&lt;/tr&gt;</v>
      </c>
      <c r="B981" s="166"/>
      <c r="C981" s="166"/>
    </row>
    <row r="982" spans="1:3" x14ac:dyDescent="0.3">
      <c r="A982" s="89" t="str">
        <f>IF(ROW()-ROW(HTML[])+1&gt;ROWS(Prelude[]),IFERROR(INDEX(PayItems[HTML],ROW()-ROW(HTML[])+1-ROWS(Prelude[])),IF(ROW()-ROW(HTML[])=ROWS(Prelude[])+ROWS(PayItems[]),"&lt;/tbody&gt;&lt;/table&gt;","{End}")),INDEX(Prelude[],ROW()-ROW(HTML[])+1))</f>
        <v xml:space="preserve">  &lt;tr&gt;&lt;td&gt;41707-0000&lt;/td&gt;&lt;td&gt;Choker aggregate&lt;/td&gt;&lt;td&gt;t&lt;/td&gt;&lt;td&gt;CHOKER AGGREGATE&lt;/td&gt;&lt;td&gt;TON&lt;/td&gt;&lt;td&gt;0&lt;/td&gt;&lt;td&gt;3&lt;/td&gt;&lt;td&gt;N&lt;/td&gt;&lt;td&gt;6/19/2018&lt;/td&gt;&lt;td&gt;WFL/FLH Materials&lt;/td&gt;&lt;/tr&gt;</v>
      </c>
      <c r="B982" s="166"/>
      <c r="C982" s="166"/>
    </row>
    <row r="983" spans="1:3" x14ac:dyDescent="0.3">
      <c r="A983" s="89" t="str">
        <f>IF(ROW()-ROW(HTML[])+1&gt;ROWS(Prelude[]),IFERROR(INDEX(PayItems[HTML],ROW()-ROW(HTML[])+1-ROWS(Prelude[])),IF(ROW()-ROW(HTML[])=ROWS(Prelude[])+ROWS(PayItems[]),"&lt;/tbody&gt;&lt;/table&gt;","{End}")),INDEX(Prelude[],ROW()-ROW(HTML[])+1))</f>
        <v xml:space="preserve">  &lt;tr&gt;&lt;td&gt;41801-1000&lt;/td&gt;&lt;td&gt;Asphalt concrete pavement patch, type 1&lt;/td&gt;&lt;td&gt;m2&lt;/td&gt;&lt;td&gt;ASPHALT CONCRETE PAVEMENT PATCH, TYPE 1&lt;/td&gt;&lt;td&gt;SQYD&lt;/td&gt;&lt;td&gt;0&lt;/td&gt;&lt;td&gt;3&lt;/td&gt;&lt;td&gt;N&lt;/td&gt;&lt;td&gt; &lt;/td&gt;&lt;td&gt;&lt;/td&gt;&lt;/tr&gt;</v>
      </c>
      <c r="B983" s="166"/>
      <c r="C983" s="166"/>
    </row>
    <row r="984" spans="1:3" x14ac:dyDescent="0.3">
      <c r="A984" s="89" t="str">
        <f>IF(ROW()-ROW(HTML[])+1&gt;ROWS(Prelude[]),IFERROR(INDEX(PayItems[HTML],ROW()-ROW(HTML[])+1-ROWS(Prelude[])),IF(ROW()-ROW(HTML[])=ROWS(Prelude[])+ROWS(PayItems[]),"&lt;/tbody&gt;&lt;/table&gt;","{End}")),INDEX(Prelude[],ROW()-ROW(HTML[])+1))</f>
        <v xml:space="preserve">  &lt;tr&gt;&lt;td&gt;41801-2000&lt;/td&gt;&lt;td&gt;Asphalt concrete pavement patch, type 2&lt;/td&gt;&lt;td&gt;m2&lt;/td&gt;&lt;td&gt;ASPHALT CONCRETE PAVEMENT PATCH, TYPE 2&lt;/td&gt;&lt;td&gt;SQYD&lt;/td&gt;&lt;td&gt;0&lt;/td&gt;&lt;td&gt;3&lt;/td&gt;&lt;td&gt;N&lt;/td&gt;&lt;td&gt; &lt;/td&gt;&lt;td&gt;&lt;/td&gt;&lt;/tr&gt;</v>
      </c>
      <c r="B984" s="166"/>
      <c r="C984" s="166"/>
    </row>
    <row r="985" spans="1:3" x14ac:dyDescent="0.3">
      <c r="A985" s="89" t="str">
        <f>IF(ROW()-ROW(HTML[])+1&gt;ROWS(Prelude[]),IFERROR(INDEX(PayItems[HTML],ROW()-ROW(HTML[])+1-ROWS(Prelude[])),IF(ROW()-ROW(HTML[])=ROWS(Prelude[])+ROWS(PayItems[]),"&lt;/tbody&gt;&lt;/table&gt;","{End}")),INDEX(Prelude[],ROW()-ROW(HTML[])+1))</f>
        <v xml:space="preserve">  &lt;tr&gt;&lt;td&gt;41801-3000&lt;/td&gt;&lt;td&gt;Asphalt concrete pavement patch, type 3&lt;/td&gt;&lt;td&gt;m2&lt;/td&gt;&lt;td&gt;ASPHALT CONCRETE PAVEMENT PATCH, TYPE 3&lt;/td&gt;&lt;td&gt;SQYD&lt;/td&gt;&lt;td&gt;0&lt;/td&gt;&lt;td&gt;3&lt;/td&gt;&lt;td&gt;N&lt;/td&gt;&lt;td&gt; &lt;/td&gt;&lt;td&gt;&lt;/td&gt;&lt;/tr&gt;</v>
      </c>
      <c r="B985" s="166"/>
      <c r="C985" s="166"/>
    </row>
    <row r="986" spans="1:3" x14ac:dyDescent="0.3">
      <c r="A986" s="89" t="str">
        <f>IF(ROW()-ROW(HTML[])+1&gt;ROWS(Prelude[]),IFERROR(INDEX(PayItems[HTML],ROW()-ROW(HTML[])+1-ROWS(Prelude[])),IF(ROW()-ROW(HTML[])=ROWS(Prelude[])+ROWS(PayItems[]),"&lt;/tbody&gt;&lt;/table&gt;","{End}")),INDEX(Prelude[],ROW()-ROW(HTML[])+1))</f>
        <v xml:space="preserve">  &lt;tr&gt;&lt;td&gt;41802-3000&lt;/td&gt;&lt;td&gt;Asphalt concrete pavement patch, type 3&lt;/td&gt;&lt;td&gt;t&lt;/td&gt;&lt;td&gt;ASPHALT CONCRETE PAVEMENT PATCH, TYPE 3&lt;/td&gt;&lt;td&gt;TON&lt;/td&gt;&lt;td&gt;0&lt;/td&gt;&lt;td&gt;3&lt;/td&gt;&lt;td&gt;N&lt;/td&gt;&lt;td&gt; &lt;/td&gt;&lt;td&gt;&lt;/td&gt;&lt;/tr&gt;</v>
      </c>
      <c r="B986" s="166"/>
      <c r="C986" s="166"/>
    </row>
    <row r="987" spans="1:3" x14ac:dyDescent="0.3">
      <c r="A987" s="89" t="str">
        <f>IF(ROW()-ROW(HTML[])+1&gt;ROWS(Prelude[]),IFERROR(INDEX(PayItems[HTML],ROW()-ROW(HTML[])+1-ROWS(Prelude[])),IF(ROW()-ROW(HTML[])=ROWS(Prelude[])+ROWS(PayItems[]),"&lt;/tbody&gt;&lt;/table&gt;","{End}")),INDEX(Prelude[],ROW()-ROW(HTML[])+1))</f>
        <v xml:space="preserve">  &lt;tr&gt;&lt;td&gt;42001-0000&lt;/td&gt;&lt;td&gt;Pavement preservation treatment&lt;/td&gt;&lt;td&gt;m2&lt;/td&gt;&lt;td&gt;PAVEMENT PRESERVATION TREATMENT&lt;/td&gt;&lt;td&gt;SQYD&lt;/td&gt;&lt;td&gt;0&lt;/td&gt;&lt;td&gt;3&lt;/td&gt;&lt;td&gt;N&lt;/td&gt;&lt;td&gt;6/6/2016&lt;/td&gt;&lt;td&gt;Use ONLY if the contractors are selecting treatment type to bid on. (If Gov requiring specific treatment type, use existing specific pay items).&lt;/td&gt;&lt;/tr&gt;</v>
      </c>
      <c r="B987" s="166"/>
      <c r="C987" s="166"/>
    </row>
    <row r="988" spans="1:3" x14ac:dyDescent="0.3">
      <c r="A988" s="89" t="str">
        <f>IF(ROW()-ROW(HTML[])+1&gt;ROWS(Prelude[]),IFERROR(INDEX(PayItems[HTML],ROW()-ROW(HTML[])+1-ROWS(Prelude[])),IF(ROW()-ROW(HTML[])=ROWS(Prelude[])+ROWS(PayItems[]),"&lt;/tbody&gt;&lt;/table&gt;","{End}")),INDEX(Prelude[],ROW()-ROW(HTML[])+1))</f>
        <v xml:space="preserve">  &lt;tr&gt;&lt;td&gt;42101-0000&lt;/td&gt;&lt;td&gt;Scrub Seal&lt;/td&gt;&lt;td&gt;m2&lt;/td&gt;&lt;td&gt;SCRUB SEAL&lt;/td&gt;&lt;td&gt;SQYD&lt;/td&gt;&lt;td&gt;0&lt;/td&gt;&lt;td&gt;3&lt;/td&gt;&lt;td&gt;N&lt;/td&gt;&lt;td&gt;11/20/2018&lt;/td&gt;&lt;td&gt;&lt;/td&gt;&lt;/tr&gt;</v>
      </c>
      <c r="B988" s="166"/>
      <c r="C988" s="166"/>
    </row>
    <row r="989" spans="1:3" x14ac:dyDescent="0.3">
      <c r="A989" s="89" t="str">
        <f>IF(ROW()-ROW(HTML[])+1&gt;ROWS(Prelude[]),IFERROR(INDEX(PayItems[HTML],ROW()-ROW(HTML[])+1-ROWS(Prelude[])),IF(ROW()-ROW(HTML[])=ROWS(Prelude[])+ROWS(PayItems[]),"&lt;/tbody&gt;&lt;/table&gt;","{End}")),INDEX(Prelude[],ROW()-ROW(HTML[])+1))</f>
        <v xml:space="preserve">  &lt;tr&gt;&lt;td&gt;42109-0000&lt;/td&gt;&lt;td&gt;Emulsified asphalt&lt;/td&gt;&lt;td&gt;t&lt;/td&gt;&lt;td&gt;EMULSIFIED ASPHALT&lt;/td&gt;&lt;td&gt;TON&lt;/td&gt;&lt;td&gt;0&lt;/td&gt;&lt;td&gt;3&lt;/td&gt;&lt;td&gt;N&lt;/td&gt;&lt;td&gt;4/17/2019&lt;/td&gt;&lt;td&gt;&lt;/td&gt;&lt;/tr&gt;</v>
      </c>
      <c r="B989" s="166"/>
      <c r="C989" s="166"/>
    </row>
    <row r="990" spans="1:3" x14ac:dyDescent="0.3">
      <c r="A990" s="89" t="str">
        <f>IF(ROW()-ROW(HTML[])+1&gt;ROWS(Prelude[]),IFERROR(INDEX(PayItems[HTML],ROW()-ROW(HTML[])+1-ROWS(Prelude[])),IF(ROW()-ROW(HTML[])=ROWS(Prelude[])+ROWS(PayItems[]),"&lt;/tbody&gt;&lt;/table&gt;","{End}")),INDEX(Prelude[],ROW()-ROW(HTML[])+1))</f>
        <v xml:space="preserve">  &lt;tr&gt;&lt;td&gt;42110-0000&lt;/td&gt;&lt;td&gt;Polymer modified rejuvenating asphaltic emulsion&lt;/td&gt;&lt;td&gt;t&lt;/td&gt;&lt;td&gt;POLYMER MODIFIED REJUVENATING ASPHALTIC EMULSION&lt;/td&gt;&lt;td&gt;TON&lt;/td&gt;&lt;td&gt;0&lt;/td&gt;&lt;td&gt;3&lt;/td&gt;&lt;td&gt;N&lt;/td&gt;&lt;td&gt;11/20/2018&lt;/td&gt;&lt;td&gt;&lt;/td&gt;&lt;/tr&gt;</v>
      </c>
      <c r="B990" s="166"/>
      <c r="C990" s="166"/>
    </row>
    <row r="991" spans="1:3" x14ac:dyDescent="0.3">
      <c r="A991" s="89" t="str">
        <f>IF(ROW()-ROW(HTML[])+1&gt;ROWS(Prelude[]),IFERROR(INDEX(PayItems[HTML],ROW()-ROW(HTML[])+1-ROWS(Prelude[])),IF(ROW()-ROW(HTML[])=ROWS(Prelude[])+ROWS(PayItems[]),"&lt;/tbody&gt;&lt;/table&gt;","{End}")),INDEX(Prelude[],ROW()-ROW(HTML[])+1))</f>
        <v xml:space="preserve">  &lt;tr&gt;&lt;td&gt;42111-0000&lt;/td&gt;&lt;td&gt;Blotter&lt;/td&gt;&lt;td&gt;t&lt;/td&gt;&lt;td&gt;BLOTTER&lt;/td&gt;&lt;td&gt;TON&lt;/td&gt;&lt;td&gt;0&lt;/td&gt;&lt;td&gt;3&lt;/td&gt;&lt;td&gt;N&lt;/td&gt;&lt;td&gt;11/20/2018&lt;/td&gt;&lt;td&gt;&lt;/td&gt;&lt;/tr&gt;</v>
      </c>
      <c r="B991" s="166"/>
      <c r="C991" s="166"/>
    </row>
    <row r="992" spans="1:3" x14ac:dyDescent="0.3">
      <c r="A992" s="89" t="str">
        <f>IF(ROW()-ROW(HTML[])+1&gt;ROWS(Prelude[]),IFERROR(INDEX(PayItems[HTML],ROW()-ROW(HTML[])+1-ROWS(Prelude[])),IF(ROW()-ROW(HTML[])=ROWS(Prelude[])+ROWS(PayItems[]),"&lt;/tbody&gt;&lt;/table&gt;","{End}")),INDEX(Prelude[],ROW()-ROW(HTML[])+1))</f>
        <v xml:space="preserve">  &lt;tr&gt;&lt;td&gt;42201-0000&lt;/td&gt;&lt;td&gt;Seal Coat&lt;/td&gt;&lt;td&gt;m2&lt;/td&gt;&lt;td&gt;SEAL COAT&lt;/td&gt;&lt;td&gt;SQYD&lt;/td&gt;&lt;td&gt;0&lt;/td&gt;&lt;td&gt;3&lt;/td&gt;&lt;td&gt;N&lt;/td&gt;&lt;td&gt;5/17/2022&lt;/td&gt;&lt;td&gt;&lt;/td&gt;&lt;/tr&gt;</v>
      </c>
      <c r="B992" s="166"/>
      <c r="C992" s="166"/>
    </row>
    <row r="993" spans="1:3" x14ac:dyDescent="0.3">
      <c r="A993" s="89" t="str">
        <f>IF(ROW()-ROW(HTML[])+1&gt;ROWS(Prelude[]),IFERROR(INDEX(PayItems[HTML],ROW()-ROW(HTML[])+1-ROWS(Prelude[])),IF(ROW()-ROW(HTML[])=ROWS(Prelude[])+ROWS(PayItems[]),"&lt;/tbody&gt;&lt;/table&gt;","{End}")),INDEX(Prelude[],ROW()-ROW(HTML[])+1))</f>
        <v xml:space="preserve">  &lt;tr&gt;&lt;td&gt;42210-0000&lt;/td&gt;&lt;td&gt;Blotter&lt;/td&gt;&lt;td&gt;t&lt;/td&gt;&lt;td&gt;BLOTTER&lt;/td&gt;&lt;td&gt;TON&lt;/td&gt;&lt;td&gt;0&lt;/td&gt;&lt;td&gt;3&lt;/td&gt;&lt;td&gt;N&lt;/td&gt;&lt;td&gt;5/17/2022&lt;/td&gt;&lt;td&gt;&lt;/td&gt;&lt;/tr&gt;</v>
      </c>
      <c r="B993" s="166"/>
      <c r="C993" s="166"/>
    </row>
    <row r="994" spans="1:3" x14ac:dyDescent="0.3">
      <c r="A994" s="89" t="str">
        <f>IF(ROW()-ROW(HTML[])+1&gt;ROWS(Prelude[]),IFERROR(INDEX(PayItems[HTML],ROW()-ROW(HTML[])+1-ROWS(Prelude[])),IF(ROW()-ROW(HTML[])=ROWS(Prelude[])+ROWS(PayItems[]),"&lt;/tbody&gt;&lt;/table&gt;","{End}")),INDEX(Prelude[],ROW()-ROW(HTML[])+1))</f>
        <v xml:space="preserve">  &lt;tr&gt;&lt;td&gt;42801-0000&lt;/td&gt;&lt;td&gt;Hydroblasting&lt;/td&gt;&lt;td&gt;m2&lt;/td&gt;&lt;td&gt;HYDROBLASTING&lt;/td&gt;&lt;td&gt;SQYD&lt;/td&gt;&lt;td&gt;0&lt;/td&gt;&lt;td&gt;3&lt;/td&gt;&lt;td&gt;N&lt;/td&gt;&lt;td&gt;10/7/2019&lt;/td&gt;&lt;td&gt;&lt;/td&gt;&lt;/tr&gt;</v>
      </c>
      <c r="B994" s="166"/>
      <c r="C994" s="166"/>
    </row>
    <row r="995" spans="1:3" x14ac:dyDescent="0.3">
      <c r="A995" s="89" t="str">
        <f>IF(ROW()-ROW(HTML[])+1&gt;ROWS(Prelude[]),IFERROR(INDEX(PayItems[HTML],ROW()-ROW(HTML[])+1-ROWS(Prelude[])),IF(ROW()-ROW(HTML[])=ROWS(Prelude[])+ROWS(PayItems[]),"&lt;/tbody&gt;&lt;/table&gt;","{End}")),INDEX(Prelude[],ROW()-ROW(HTML[])+1))</f>
        <v xml:space="preserve">  &lt;tr&gt;&lt;td&gt;42901-0000&lt;/td&gt;&lt;td&gt;Ultra-thin bonded wearing course&lt;/td&gt;&lt;td&gt;t&lt;/td&gt;&lt;td&gt;ULTRA-THIN BONDED WEARING COURSE&lt;/td&gt;&lt;td&gt;TON&lt;/td&gt;&lt;td&gt;0&lt;/td&gt;&lt;td&gt;3&lt;/td&gt;&lt;td&gt;N&lt;/td&gt;&lt;td&gt; &lt;/td&gt;&lt;td&gt;&lt;/td&gt;&lt;/tr&gt;</v>
      </c>
      <c r="B995" s="166"/>
      <c r="C995" s="166"/>
    </row>
    <row r="996" spans="1:3" x14ac:dyDescent="0.3">
      <c r="A996" s="89" t="str">
        <f>IF(ROW()-ROW(HTML[])+1&gt;ROWS(Prelude[]),IFERROR(INDEX(PayItems[HTML],ROW()-ROW(HTML[])+1-ROWS(Prelude[])),IF(ROW()-ROW(HTML[])=ROWS(Prelude[])+ROWS(PayItems[]),"&lt;/tbody&gt;&lt;/table&gt;","{End}")),INDEX(Prelude[],ROW()-ROW(HTML[])+1))</f>
        <v xml:space="preserve">  &lt;tr&gt;&lt;td&gt;42903-0000&lt;/td&gt;&lt;td&gt;Ultra-thin bonded wearing course&lt;/td&gt;&lt;td&gt;m2&lt;/td&gt;&lt;td&gt;ULTRA-THIN BONDED WEARING COURSE&lt;/td&gt;&lt;td&gt;SQYD&lt;/td&gt;&lt;td&gt;0&lt;/td&gt;&lt;td&gt;3&lt;/td&gt;&lt;td&gt;N&lt;/td&gt;&lt;td&gt; &lt;/td&gt;&lt;td&gt;&lt;/td&gt;&lt;/tr&gt;</v>
      </c>
      <c r="B996" s="166"/>
      <c r="C996" s="166"/>
    </row>
    <row r="997" spans="1:3" x14ac:dyDescent="0.3">
      <c r="A997" s="89" t="str">
        <f>IF(ROW()-ROW(HTML[])+1&gt;ROWS(Prelude[]),IFERROR(INDEX(PayItems[HTML],ROW()-ROW(HTML[])+1-ROWS(Prelude[])),IF(ROW()-ROW(HTML[])=ROWS(Prelude[])+ROWS(PayItems[]),"&lt;/tbody&gt;&lt;/table&gt;","{End}")),INDEX(Prelude[],ROW()-ROW(HTML[])+1))</f>
        <v xml:space="preserve">  &lt;tr&gt;&lt;td&gt;42905-0000&lt;/td&gt;&lt;td&gt;Polymer modified emulsion membrane&lt;/td&gt;&lt;td&gt;t&lt;/td&gt;&lt;td&gt;POLYMER MODIFIED EMULSION MEMBRANE&lt;/td&gt;&lt;td&gt;TON&lt;/td&gt;&lt;td&gt;0&lt;/td&gt;&lt;td&gt;3&lt;/td&gt;&lt;td&gt;N&lt;/td&gt;&lt;td&gt;8/1/2017&lt;/td&gt;&lt;td&gt;&lt;/td&gt;&lt;/tr&gt;</v>
      </c>
      <c r="B997" s="166"/>
      <c r="C997" s="166"/>
    </row>
    <row r="998" spans="1:3" x14ac:dyDescent="0.3">
      <c r="A998" s="89" t="str">
        <f>IF(ROW()-ROW(HTML[])+1&gt;ROWS(Prelude[]),IFERROR(INDEX(PayItems[HTML],ROW()-ROW(HTML[])+1-ROWS(Prelude[])),IF(ROW()-ROW(HTML[])=ROWS(Prelude[])+ROWS(PayItems[]),"&lt;/tbody&gt;&lt;/table&gt;","{End}")),INDEX(Prelude[],ROW()-ROW(HTML[])+1))</f>
        <v xml:space="preserve">  &lt;tr&gt;&lt;td&gt;43001-0000&lt;/td&gt;&lt;td&gt;High friction surface treatment&lt;/td&gt;&lt;td&gt;m2&lt;/td&gt;&lt;td&gt;HIGH FRICTION SURFACE TREATMENT&lt;/td&gt;&lt;td&gt;SQYD&lt;/td&gt;&lt;td&gt;0&lt;/td&gt;&lt;td&gt;3&lt;/td&gt;&lt;td&gt;N&lt;/td&gt;&lt;td&gt;11/18/2019&lt;/td&gt;&lt;td&gt;&lt;/td&gt;&lt;/tr&gt;</v>
      </c>
      <c r="B998" s="166"/>
      <c r="C998" s="166"/>
    </row>
    <row r="999" spans="1:3" x14ac:dyDescent="0.3">
      <c r="A999" s="89" t="str">
        <f>IF(ROW()-ROW(HTML[])+1&gt;ROWS(Prelude[]),IFERROR(INDEX(PayItems[HTML],ROW()-ROW(HTML[])+1-ROWS(Prelude[])),IF(ROW()-ROW(HTML[])=ROWS(Prelude[])+ROWS(PayItems[]),"&lt;/tbody&gt;&lt;/table&gt;","{End}")),INDEX(Prelude[],ROW()-ROW(HTML[])+1))</f>
        <v xml:space="preserve">  &lt;tr&gt;&lt;td&gt;43101-0000&lt;/td&gt;&lt;td&gt;Thin lift asphalt concrete pavement&lt;/td&gt;&lt;td&gt;t&lt;/td&gt;&lt;td&gt;THIN LIFT ASPHALT CONCRETE PAVEMENT&lt;/td&gt;&lt;td&gt;TON&lt;/td&gt;&lt;td&gt;0&lt;/td&gt;&lt;td&gt;3&lt;/td&gt;&lt;td&gt;N&lt;/td&gt;&lt;td&gt;10/4/2021&lt;/td&gt;&lt;td&gt;&lt;/td&gt;&lt;/tr&gt;</v>
      </c>
      <c r="B999" s="166"/>
      <c r="C999" s="166"/>
    </row>
    <row r="1000" spans="1:3" x14ac:dyDescent="0.3">
      <c r="A1000" s="89" t="str">
        <f>IF(ROW()-ROW(HTML[])+1&gt;ROWS(Prelude[]),IFERROR(INDEX(PayItems[HTML],ROW()-ROW(HTML[])+1-ROWS(Prelude[])),IF(ROW()-ROW(HTML[])=ROWS(Prelude[])+ROWS(PayItems[]),"&lt;/tbody&gt;&lt;/table&gt;","{End}")),INDEX(Prelude[],ROW()-ROW(HTML[])+1))</f>
        <v xml:space="preserve">  &lt;tr&gt;&lt;td&gt;43102-0000&lt;/td&gt;&lt;td&gt;Thin lift asphalt concrete pavement&lt;/td&gt;&lt;td&gt;m2&lt;/td&gt;&lt;td&gt;THIN LIFT ASPHALT CONCRETE PAVEMENT&lt;/td&gt;&lt;td&gt;SQYD&lt;/td&gt;&lt;td&gt;0&lt;/td&gt;&lt;td&gt;3&lt;/td&gt;&lt;td&gt;NM&lt;/td&gt;&lt;td&gt;6/17/2024&lt;/td&gt;&lt;td&gt;&lt;/td&gt;&lt;/tr&gt;</v>
      </c>
      <c r="B1000" s="166"/>
      <c r="C1000" s="166"/>
    </row>
    <row r="1001" spans="1:3" x14ac:dyDescent="0.3">
      <c r="A1001" s="89" t="str">
        <f>IF(ROW()-ROW(HTML[])+1&gt;ROWS(Prelude[]),IFERROR(INDEX(PayItems[HTML],ROW()-ROW(HTML[])+1-ROWS(Prelude[])),IF(ROW()-ROW(HTML[])=ROWS(Prelude[])+ROWS(PayItems[]),"&lt;/tbody&gt;&lt;/table&gt;","{End}")),INDEX(Prelude[],ROW()-ROW(HTML[])+1))</f>
        <v xml:space="preserve">  &lt;tr&gt;&lt;td&gt;50101-0600&lt;/td&gt;&lt;td&gt;Minor concrete pavement, reinforced, 150mm depth&lt;/td&gt;&lt;td&gt;m2&lt;/td&gt;&lt;td&gt;MINOR CONCRETE PAVEMENT, REINFORCED, 6-INCH DEPTH&lt;/td&gt;&lt;td&gt;SQYD&lt;/td&gt;&lt;td&gt;0&lt;/td&gt;&lt;td&gt;3&lt;/td&gt;&lt;td&gt;N&lt;/td&gt;&lt;td&gt; &lt;/td&gt;&lt;td&gt;&lt;/td&gt;&lt;/tr&gt;</v>
      </c>
      <c r="B1001" s="166"/>
      <c r="C1001" s="166"/>
    </row>
    <row r="1002" spans="1:3" x14ac:dyDescent="0.3">
      <c r="A1002" s="89" t="str">
        <f>IF(ROW()-ROW(HTML[])+1&gt;ROWS(Prelude[]),IFERROR(INDEX(PayItems[HTML],ROW()-ROW(HTML[])+1-ROWS(Prelude[])),IF(ROW()-ROW(HTML[])=ROWS(Prelude[])+ROWS(PayItems[]),"&lt;/tbody&gt;&lt;/table&gt;","{End}")),INDEX(Prelude[],ROW()-ROW(HTML[])+1))</f>
        <v xml:space="preserve">  &lt;tr&gt;&lt;td&gt;50101-0700&lt;/td&gt;&lt;td&gt;Minor concrete pavement, reinforced, 175mm depth&lt;/td&gt;&lt;td&gt;m2&lt;/td&gt;&lt;td&gt;MINOR CONCRETE PAVEMENT, REINFORCED, 7-INCH DEPTH&lt;/td&gt;&lt;td&gt;SQYD&lt;/td&gt;&lt;td&gt;0&lt;/td&gt;&lt;td&gt;3&lt;/td&gt;&lt;td&gt;N&lt;/td&gt;&lt;td&gt; &lt;/td&gt;&lt;td&gt;&lt;/td&gt;&lt;/tr&gt;</v>
      </c>
      <c r="B1002" s="166"/>
      <c r="C1002" s="166"/>
    </row>
    <row r="1003" spans="1:3" x14ac:dyDescent="0.3">
      <c r="A1003" s="89" t="str">
        <f>IF(ROW()-ROW(HTML[])+1&gt;ROWS(Prelude[]),IFERROR(INDEX(PayItems[HTML],ROW()-ROW(HTML[])+1-ROWS(Prelude[])),IF(ROW()-ROW(HTML[])=ROWS(Prelude[])+ROWS(PayItems[]),"&lt;/tbody&gt;&lt;/table&gt;","{End}")),INDEX(Prelude[],ROW()-ROW(HTML[])+1))</f>
        <v xml:space="preserve">  &lt;tr&gt;&lt;td&gt;50101-0800&lt;/td&gt;&lt;td&gt;Minor concrete pavement, reinforced, 200mm depth&lt;/td&gt;&lt;td&gt;m2&lt;/td&gt;&lt;td&gt;MINOR CONCRETE PAVEMENT, REINFORCED, 8-INCH DEPTH&lt;/td&gt;&lt;td&gt;SQYD&lt;/td&gt;&lt;td&gt;0&lt;/td&gt;&lt;td&gt;3&lt;/td&gt;&lt;td&gt;N&lt;/td&gt;&lt;td&gt; &lt;/td&gt;&lt;td&gt;&lt;/td&gt;&lt;/tr&gt;</v>
      </c>
      <c r="B1003" s="166"/>
      <c r="C1003" s="166"/>
    </row>
    <row r="1004" spans="1:3" x14ac:dyDescent="0.3">
      <c r="A1004" s="89" t="str">
        <f>IF(ROW()-ROW(HTML[])+1&gt;ROWS(Prelude[]),IFERROR(INDEX(PayItems[HTML],ROW()-ROW(HTML[])+1-ROWS(Prelude[])),IF(ROW()-ROW(HTML[])=ROWS(Prelude[])+ROWS(PayItems[]),"&lt;/tbody&gt;&lt;/table&gt;","{End}")),INDEX(Prelude[],ROW()-ROW(HTML[])+1))</f>
        <v xml:space="preserve">  &lt;tr&gt;&lt;td&gt;50101-0900&lt;/td&gt;&lt;td&gt;Minor concrete pavement, reinforced, 225mm depth&lt;/td&gt;&lt;td&gt;m2&lt;/td&gt;&lt;td&gt;MINOR CONCRETE PAVEMENT, REINFORCED, 9-INCH DEPTH&lt;/td&gt;&lt;td&gt;SQYD&lt;/td&gt;&lt;td&gt;0&lt;/td&gt;&lt;td&gt;3&lt;/td&gt;&lt;td&gt;N&lt;/td&gt;&lt;td&gt; &lt;/td&gt;&lt;td&gt;&lt;/td&gt;&lt;/tr&gt;</v>
      </c>
      <c r="B1004" s="166"/>
      <c r="C1004" s="166"/>
    </row>
    <row r="1005" spans="1:3" x14ac:dyDescent="0.3">
      <c r="A1005" s="89" t="str">
        <f>IF(ROW()-ROW(HTML[])+1&gt;ROWS(Prelude[]),IFERROR(INDEX(PayItems[HTML],ROW()-ROW(HTML[])+1-ROWS(Prelude[])),IF(ROW()-ROW(HTML[])=ROWS(Prelude[])+ROWS(PayItems[]),"&lt;/tbody&gt;&lt;/table&gt;","{End}")),INDEX(Prelude[],ROW()-ROW(HTML[])+1))</f>
        <v xml:space="preserve">  &lt;tr&gt;&lt;td&gt;50101-1000&lt;/td&gt;&lt;td&gt;Minor concrete pavement, reinforced, 250mm depth&lt;/td&gt;&lt;td&gt;m2&lt;/td&gt;&lt;td&gt;MINOR CONCRETE PAVEMENT, REINFORCED, 10-INCH DEPTH&lt;/td&gt;&lt;td&gt;SQYD&lt;/td&gt;&lt;td&gt;0&lt;/td&gt;&lt;td&gt;3&lt;/td&gt;&lt;td&gt;N&lt;/td&gt;&lt;td&gt; &lt;/td&gt;&lt;td&gt;&lt;/td&gt;&lt;/tr&gt;</v>
      </c>
      <c r="B1005" s="166"/>
      <c r="C1005" s="166"/>
    </row>
    <row r="1006" spans="1:3" x14ac:dyDescent="0.3">
      <c r="A1006" s="89" t="str">
        <f>IF(ROW()-ROW(HTML[])+1&gt;ROWS(Prelude[]),IFERROR(INDEX(PayItems[HTML],ROW()-ROW(HTML[])+1-ROWS(Prelude[])),IF(ROW()-ROW(HTML[])=ROWS(Prelude[])+ROWS(PayItems[]),"&lt;/tbody&gt;&lt;/table&gt;","{End}")),INDEX(Prelude[],ROW()-ROW(HTML[])+1))</f>
        <v xml:space="preserve">  &lt;tr&gt;&lt;td&gt;50101-1100&lt;/td&gt;&lt;td&gt;Minor concrete pavement, reinforced, 275mm depth&lt;/td&gt;&lt;td&gt;m2&lt;/td&gt;&lt;td&gt;MINOR CONCRETE PAVEMENT, REINFORCED, 11-INCH DEPTH&lt;/td&gt;&lt;td&gt;SQYD&lt;/td&gt;&lt;td&gt;0&lt;/td&gt;&lt;td&gt;3&lt;/td&gt;&lt;td&gt;N&lt;/td&gt;&lt;td&gt; &lt;/td&gt;&lt;td&gt;&lt;/td&gt;&lt;/tr&gt;</v>
      </c>
      <c r="B1006" s="166"/>
      <c r="C1006" s="166"/>
    </row>
    <row r="1007" spans="1:3" x14ac:dyDescent="0.3">
      <c r="A1007" s="89" t="str">
        <f>IF(ROW()-ROW(HTML[])+1&gt;ROWS(Prelude[]),IFERROR(INDEX(PayItems[HTML],ROW()-ROW(HTML[])+1-ROWS(Prelude[])),IF(ROW()-ROW(HTML[])=ROWS(Prelude[])+ROWS(PayItems[]),"&lt;/tbody&gt;&lt;/table&gt;","{End}")),INDEX(Prelude[],ROW()-ROW(HTML[])+1))</f>
        <v xml:space="preserve">  &lt;tr&gt;&lt;td&gt;50101-1200&lt;/td&gt;&lt;td&gt;Minor concrete pavement, reinforced, 300mm depth&lt;/td&gt;&lt;td&gt;m2&lt;/td&gt;&lt;td&gt;MINOR CONCRETE PAVEMENT, REINFORCED, 12-INCH DEPTH&lt;/td&gt;&lt;td&gt;SQYD&lt;/td&gt;&lt;td&gt;0&lt;/td&gt;&lt;td&gt;3&lt;/td&gt;&lt;td&gt;N&lt;/td&gt;&lt;td&gt; &lt;/td&gt;&lt;td&gt;&lt;/td&gt;&lt;/tr&gt;</v>
      </c>
      <c r="B1007" s="166"/>
      <c r="C1007" s="166"/>
    </row>
    <row r="1008" spans="1:3" x14ac:dyDescent="0.3">
      <c r="A1008" s="89" t="str">
        <f>IF(ROW()-ROW(HTML[])+1&gt;ROWS(Prelude[]),IFERROR(INDEX(PayItems[HTML],ROW()-ROW(HTML[])+1-ROWS(Prelude[])),IF(ROW()-ROW(HTML[])=ROWS(Prelude[])+ROWS(PayItems[]),"&lt;/tbody&gt;&lt;/table&gt;","{End}")),INDEX(Prelude[],ROW()-ROW(HTML[])+1))</f>
        <v xml:space="preserve">  &lt;tr&gt;&lt;td&gt;50101-2500&lt;/td&gt;&lt;td&gt;Minor concrete pavement, plain, 125mm depth&lt;/td&gt;&lt;td&gt;m2&lt;/td&gt;&lt;td&gt;MINOR CONCRETE PAVEMENT, PLAIN, 5-INCH DEPTH&lt;/td&gt;&lt;td&gt;SQYD&lt;/td&gt;&lt;td&gt;0&lt;/td&gt;&lt;td&gt;3&lt;/td&gt;&lt;td&gt;N&lt;/td&gt;&lt;td&gt;7/29/2015&lt;/td&gt;&lt;td&gt;&lt;/td&gt;&lt;/tr&gt;</v>
      </c>
      <c r="B1008" s="166"/>
      <c r="C1008" s="166"/>
    </row>
    <row r="1009" spans="1:3" x14ac:dyDescent="0.3">
      <c r="A1009" s="89" t="str">
        <f>IF(ROW()-ROW(HTML[])+1&gt;ROWS(Prelude[]),IFERROR(INDEX(PayItems[HTML],ROW()-ROW(HTML[])+1-ROWS(Prelude[])),IF(ROW()-ROW(HTML[])=ROWS(Prelude[])+ROWS(PayItems[]),"&lt;/tbody&gt;&lt;/table&gt;","{End}")),INDEX(Prelude[],ROW()-ROW(HTML[])+1))</f>
        <v xml:space="preserve">  &lt;tr&gt;&lt;td&gt;50101-2600&lt;/td&gt;&lt;td&gt;Minor concrete pavement, plain, 150mm depth&lt;/td&gt;&lt;td&gt;m2&lt;/td&gt;&lt;td&gt;MINOR CONCRETE PAVEMENT, PLAIN, 6-INCH DEPTH&lt;/td&gt;&lt;td&gt;SQYD&lt;/td&gt;&lt;td&gt;0&lt;/td&gt;&lt;td&gt;3&lt;/td&gt;&lt;td&gt;N&lt;/td&gt;&lt;td&gt; &lt;/td&gt;&lt;td&gt;&lt;/td&gt;&lt;/tr&gt;</v>
      </c>
      <c r="B1009" s="166"/>
      <c r="C1009" s="166"/>
    </row>
    <row r="1010" spans="1:3" x14ac:dyDescent="0.3">
      <c r="A1010" s="89" t="str">
        <f>IF(ROW()-ROW(HTML[])+1&gt;ROWS(Prelude[]),IFERROR(INDEX(PayItems[HTML],ROW()-ROW(HTML[])+1-ROWS(Prelude[])),IF(ROW()-ROW(HTML[])=ROWS(Prelude[])+ROWS(PayItems[]),"&lt;/tbody&gt;&lt;/table&gt;","{End}")),INDEX(Prelude[],ROW()-ROW(HTML[])+1))</f>
        <v xml:space="preserve">  &lt;tr&gt;&lt;td&gt;50101-2700&lt;/td&gt;&lt;td&gt;Minor concrete pavement, plain, 175mm depth&lt;/td&gt;&lt;td&gt;m2&lt;/td&gt;&lt;td&gt;MINOR CONCRETE PAVEMENT, PLAIN, 7-INCH DEPTH&lt;/td&gt;&lt;td&gt;SQYD&lt;/td&gt;&lt;td&gt;0&lt;/td&gt;&lt;td&gt;3&lt;/td&gt;&lt;td&gt;N&lt;/td&gt;&lt;td&gt; &lt;/td&gt;&lt;td&gt;&lt;/td&gt;&lt;/tr&gt;</v>
      </c>
      <c r="B1010" s="166"/>
      <c r="C1010" s="166"/>
    </row>
    <row r="1011" spans="1:3" x14ac:dyDescent="0.3">
      <c r="A1011" s="89" t="str">
        <f>IF(ROW()-ROW(HTML[])+1&gt;ROWS(Prelude[]),IFERROR(INDEX(PayItems[HTML],ROW()-ROW(HTML[])+1-ROWS(Prelude[])),IF(ROW()-ROW(HTML[])=ROWS(Prelude[])+ROWS(PayItems[]),"&lt;/tbody&gt;&lt;/table&gt;","{End}")),INDEX(Prelude[],ROW()-ROW(HTML[])+1))</f>
        <v xml:space="preserve">  &lt;tr&gt;&lt;td&gt;50101-2800&lt;/td&gt;&lt;td&gt;Minor concrete pavement, plain, 200mm depth&lt;/td&gt;&lt;td&gt;m2&lt;/td&gt;&lt;td&gt;MINOR CONCRETE PAVEMENT, PLAIN, 8-INCH DEPTH&lt;/td&gt;&lt;td&gt;SQYD&lt;/td&gt;&lt;td&gt;0&lt;/td&gt;&lt;td&gt;3&lt;/td&gt;&lt;td&gt;N&lt;/td&gt;&lt;td&gt; &lt;/td&gt;&lt;td&gt;&lt;/td&gt;&lt;/tr&gt;</v>
      </c>
      <c r="B1011" s="166"/>
      <c r="C1011" s="166"/>
    </row>
    <row r="1012" spans="1:3" x14ac:dyDescent="0.3">
      <c r="A1012" s="89" t="str">
        <f>IF(ROW()-ROW(HTML[])+1&gt;ROWS(Prelude[]),IFERROR(INDEX(PayItems[HTML],ROW()-ROW(HTML[])+1-ROWS(Prelude[])),IF(ROW()-ROW(HTML[])=ROWS(Prelude[])+ROWS(PayItems[]),"&lt;/tbody&gt;&lt;/table&gt;","{End}")),INDEX(Prelude[],ROW()-ROW(HTML[])+1))</f>
        <v xml:space="preserve">  &lt;tr&gt;&lt;td&gt;50101-2900&lt;/td&gt;&lt;td&gt;Minor concrete pavement, plain, 225mm depth&lt;/td&gt;&lt;td&gt;m2&lt;/td&gt;&lt;td&gt;MINOR CONCRETE PAVEMENT, PLAIN, 9-INCH DEPTH&lt;/td&gt;&lt;td&gt;SQYD&lt;/td&gt;&lt;td&gt;0&lt;/td&gt;&lt;td&gt;3&lt;/td&gt;&lt;td&gt;N&lt;/td&gt;&lt;td&gt; &lt;/td&gt;&lt;td&gt;&lt;/td&gt;&lt;/tr&gt;</v>
      </c>
      <c r="B1012" s="166"/>
      <c r="C1012" s="166"/>
    </row>
    <row r="1013" spans="1:3" x14ac:dyDescent="0.3">
      <c r="A1013" s="89" t="str">
        <f>IF(ROW()-ROW(HTML[])+1&gt;ROWS(Prelude[]),IFERROR(INDEX(PayItems[HTML],ROW()-ROW(HTML[])+1-ROWS(Prelude[])),IF(ROW()-ROW(HTML[])=ROWS(Prelude[])+ROWS(PayItems[]),"&lt;/tbody&gt;&lt;/table&gt;","{End}")),INDEX(Prelude[],ROW()-ROW(HTML[])+1))</f>
        <v xml:space="preserve">  &lt;tr&gt;&lt;td&gt;50101-3000&lt;/td&gt;&lt;td&gt;Minor concrete pavement, plain, 250mm depth&lt;/td&gt;&lt;td&gt;m2&lt;/td&gt;&lt;td&gt;MINOR CONCRETE PAVEMENT, PLAIN, 10-INCH DEPTH&lt;/td&gt;&lt;td&gt;SQYD&lt;/td&gt;&lt;td&gt;0&lt;/td&gt;&lt;td&gt;3&lt;/td&gt;&lt;td&gt;N&lt;/td&gt;&lt;td&gt; &lt;/td&gt;&lt;td&gt;&lt;/td&gt;&lt;/tr&gt;</v>
      </c>
      <c r="B1013" s="166"/>
      <c r="C1013" s="166"/>
    </row>
    <row r="1014" spans="1:3" x14ac:dyDescent="0.3">
      <c r="A1014" s="89" t="str">
        <f>IF(ROW()-ROW(HTML[])+1&gt;ROWS(Prelude[]),IFERROR(INDEX(PayItems[HTML],ROW()-ROW(HTML[])+1-ROWS(Prelude[])),IF(ROW()-ROW(HTML[])=ROWS(Prelude[])+ROWS(PayItems[]),"&lt;/tbody&gt;&lt;/table&gt;","{End}")),INDEX(Prelude[],ROW()-ROW(HTML[])+1))</f>
        <v xml:space="preserve">  &lt;tr&gt;&lt;td&gt;50101-3100&lt;/td&gt;&lt;td&gt;Minor concrete pavement, plain, 275mm depth&lt;/td&gt;&lt;td&gt;m2&lt;/td&gt;&lt;td&gt;MINOR CONCRETE PAVEMENT, PLAIN, 11-INCH DEPTH&lt;/td&gt;&lt;td&gt;SQYD&lt;/td&gt;&lt;td&gt;0&lt;/td&gt;&lt;td&gt;3&lt;/td&gt;&lt;td&gt;N&lt;/td&gt;&lt;td&gt; &lt;/td&gt;&lt;td&gt;&lt;/td&gt;&lt;/tr&gt;</v>
      </c>
      <c r="B1014" s="166"/>
      <c r="C1014" s="166"/>
    </row>
    <row r="1015" spans="1:3" x14ac:dyDescent="0.3">
      <c r="A1015" s="89" t="str">
        <f>IF(ROW()-ROW(HTML[])+1&gt;ROWS(Prelude[]),IFERROR(INDEX(PayItems[HTML],ROW()-ROW(HTML[])+1-ROWS(Prelude[])),IF(ROW()-ROW(HTML[])=ROWS(Prelude[])+ROWS(PayItems[]),"&lt;/tbody&gt;&lt;/table&gt;","{End}")),INDEX(Prelude[],ROW()-ROW(HTML[])+1))</f>
        <v xml:space="preserve">  &lt;tr&gt;&lt;td&gt;50101-3200&lt;/td&gt;&lt;td&gt;Minor concrete pavement, plain, 300mm depth&lt;/td&gt;&lt;td&gt;m2&lt;/td&gt;&lt;td&gt;MINOR CONCRETE PAVEMENT, PLAIN, 12-INCH DEPTH&lt;/td&gt;&lt;td&gt;SQYD&lt;/td&gt;&lt;td&gt;0&lt;/td&gt;&lt;td&gt;3&lt;/td&gt;&lt;td&gt;N&lt;/td&gt;&lt;td&gt; &lt;/td&gt;&lt;td&gt;&lt;/td&gt;&lt;/tr&gt;</v>
      </c>
      <c r="B1015" s="166"/>
      <c r="C1015" s="166"/>
    </row>
    <row r="1016" spans="1:3" x14ac:dyDescent="0.3">
      <c r="A1016" s="89" t="str">
        <f>IF(ROW()-ROW(HTML[])+1&gt;ROWS(Prelude[]),IFERROR(INDEX(PayItems[HTML],ROW()-ROW(HTML[])+1-ROWS(Prelude[])),IF(ROW()-ROW(HTML[])=ROWS(Prelude[])+ROWS(PayItems[]),"&lt;/tbody&gt;&lt;/table&gt;","{End}")),INDEX(Prelude[],ROW()-ROW(HTML[])+1))</f>
        <v xml:space="preserve">  &lt;tr&gt;&lt;td&gt;50201-0000&lt;/td&gt;&lt;td&gt;Concrete pavement restoration, pavement patch&lt;/td&gt;&lt;td&gt;m2&lt;/td&gt;&lt;td&gt;CONCRETE PAVEMENT RESTORATION, PAVEMENT PATCH&lt;/td&gt;&lt;td&gt;SQYD&lt;/td&gt;&lt;td&gt;0&lt;/td&gt;&lt;td&gt;3&lt;/td&gt;&lt;td&gt;N&lt;/td&gt;&lt;td&gt; &lt;/td&gt;&lt;td&gt;&lt;/td&gt;&lt;/tr&gt;</v>
      </c>
      <c r="B1016" s="166"/>
      <c r="C1016" s="166"/>
    </row>
    <row r="1017" spans="1:3" x14ac:dyDescent="0.3">
      <c r="A1017" s="89" t="str">
        <f>IF(ROW()-ROW(HTML[])+1&gt;ROWS(Prelude[]),IFERROR(INDEX(PayItems[HTML],ROW()-ROW(HTML[])+1-ROWS(Prelude[])),IF(ROW()-ROW(HTML[])=ROWS(Prelude[])+ROWS(PayItems[]),"&lt;/tbody&gt;&lt;/table&gt;","{End}")),INDEX(Prelude[],ROW()-ROW(HTML[])+1))</f>
        <v xml:space="preserve">  &lt;tr&gt;&lt;td&gt;50202-0000&lt;/td&gt;&lt;td&gt;Sealing joints and cracks&lt;/td&gt;&lt;td&gt;m&lt;/td&gt;&lt;td&gt;SEALING JOINTS AND CRACKS&lt;/td&gt;&lt;td&gt;LNFT&lt;/td&gt;&lt;td&gt;0&lt;/td&gt;&lt;td&gt;3&lt;/td&gt;&lt;td&gt;N&lt;/td&gt;&lt;td&gt; &lt;/td&gt;&lt;td&gt;&lt;/td&gt;&lt;/tr&gt;</v>
      </c>
      <c r="B1017" s="166"/>
      <c r="C1017" s="166"/>
    </row>
    <row r="1018" spans="1:3" x14ac:dyDescent="0.3">
      <c r="A1018" s="89" t="str">
        <f>IF(ROW()-ROW(HTML[])+1&gt;ROWS(Prelude[]),IFERROR(INDEX(PayItems[HTML],ROW()-ROW(HTML[])+1-ROWS(Prelude[])),IF(ROW()-ROW(HTML[])=ROWS(Prelude[])+ROWS(PayItems[]),"&lt;/tbody&gt;&lt;/table&gt;","{End}")),INDEX(Prelude[],ROW()-ROW(HTML[])+1))</f>
        <v xml:space="preserve">  &lt;tr&gt;&lt;td&gt;50203-0000&lt;/td&gt;&lt;td&gt;Grout&lt;/td&gt;&lt;td&gt;m3&lt;/td&gt;&lt;td&gt;GROUT&lt;/td&gt;&lt;td&gt;CUFT&lt;/td&gt;&lt;td&gt;0&lt;/td&gt;&lt;td&gt;3&lt;/td&gt;&lt;td&gt;N&lt;/td&gt;&lt;td&gt; &lt;/td&gt;&lt;td&gt;&lt;/td&gt;&lt;/tr&gt;</v>
      </c>
      <c r="B1018" s="166"/>
      <c r="C1018" s="166"/>
    </row>
    <row r="1019" spans="1:3" x14ac:dyDescent="0.3">
      <c r="A1019" s="89" t="str">
        <f>IF(ROW()-ROW(HTML[])+1&gt;ROWS(Prelude[]),IFERROR(INDEX(PayItems[HTML],ROW()-ROW(HTML[])+1-ROWS(Prelude[])),IF(ROW()-ROW(HTML[])=ROWS(Prelude[])+ROWS(PayItems[]),"&lt;/tbody&gt;&lt;/table&gt;","{End}")),INDEX(Prelude[],ROW()-ROW(HTML[])+1))</f>
        <v xml:space="preserve">  &lt;tr&gt;&lt;td&gt;50204-0000&lt;/td&gt;&lt;td&gt;Undersealing hole&lt;/td&gt;&lt;td&gt;Each&lt;/td&gt;&lt;td&gt;UNDERSEALING HOLE&lt;/td&gt;&lt;td&gt;EACH&lt;/td&gt;&lt;td&gt;0&lt;/td&gt;&lt;td&gt;3&lt;/td&gt;&lt;td&gt;N&lt;/td&gt;&lt;td&gt; &lt;/td&gt;&lt;td&gt;&lt;/td&gt;&lt;/tr&gt;</v>
      </c>
      <c r="B1019" s="166"/>
      <c r="C1019" s="166"/>
    </row>
    <row r="1020" spans="1:3" x14ac:dyDescent="0.3">
      <c r="A1020" s="89" t="str">
        <f>IF(ROW()-ROW(HTML[])+1&gt;ROWS(Prelude[]),IFERROR(INDEX(PayItems[HTML],ROW()-ROW(HTML[])+1-ROWS(Prelude[])),IF(ROW()-ROW(HTML[])=ROWS(Prelude[])+ROWS(PayItems[]),"&lt;/tbody&gt;&lt;/table&gt;","{End}")),INDEX(Prelude[],ROW()-ROW(HTML[])+1))</f>
        <v xml:space="preserve">  &lt;tr&gt;&lt;td&gt;50205-0000&lt;/td&gt;&lt;td&gt;Surface diamond grinding&lt;/td&gt;&lt;td&gt;m2&lt;/td&gt;&lt;td&gt;SURFACE DIAMOND GRINDING&lt;/td&gt;&lt;td&gt;SQYD&lt;/td&gt;&lt;td&gt;0&lt;/td&gt;&lt;td&gt;3&lt;/td&gt;&lt;td&gt;N&lt;/td&gt;&lt;td&gt; &lt;/td&gt;&lt;td&gt;&lt;/td&gt;&lt;/tr&gt;</v>
      </c>
      <c r="B1020" s="166"/>
      <c r="C1020" s="166"/>
    </row>
    <row r="1021" spans="1:3" x14ac:dyDescent="0.3">
      <c r="A1021" s="89" t="str">
        <f>IF(ROW()-ROW(HTML[])+1&gt;ROWS(Prelude[]),IFERROR(INDEX(PayItems[HTML],ROW()-ROW(HTML[])+1-ROWS(Prelude[])),IF(ROW()-ROW(HTML[])=ROWS(Prelude[])+ROWS(PayItems[]),"&lt;/tbody&gt;&lt;/table&gt;","{End}")),INDEX(Prelude[],ROW()-ROW(HTML[])+1))</f>
        <v xml:space="preserve">  &lt;tr&gt;&lt;td&gt;50206-0000&lt;/td&gt;&lt;td&gt;Concrete pavement restoration, breaking and seating pavement&lt;/td&gt;&lt;td&gt;m2&lt;/td&gt;&lt;td&gt;CONCRETE PAVEMENT RESTORATION, BREAKING AND SEATING PAVEMENT&lt;/td&gt;&lt;td&gt;SQYD&lt;/td&gt;&lt;td&gt;0&lt;/td&gt;&lt;td&gt;3&lt;/td&gt;&lt;td&gt;N&lt;/td&gt;&lt;td&gt; &lt;/td&gt;&lt;td&gt;&lt;/td&gt;&lt;/tr&gt;</v>
      </c>
      <c r="B1021" s="166"/>
      <c r="C1021" s="166"/>
    </row>
    <row r="1022" spans="1:3" x14ac:dyDescent="0.3">
      <c r="A1022" s="89" t="str">
        <f>IF(ROW()-ROW(HTML[])+1&gt;ROWS(Prelude[]),IFERROR(INDEX(PayItems[HTML],ROW()-ROW(HTML[])+1-ROWS(Prelude[])),IF(ROW()-ROW(HTML[])=ROWS(Prelude[])+ROWS(PayItems[]),"&lt;/tbody&gt;&lt;/table&gt;","{End}")),INDEX(Prelude[],ROW()-ROW(HTML[])+1))</f>
        <v xml:space="preserve">  &lt;tr&gt;&lt;td&gt;50207-0000&lt;/td&gt;&lt;td&gt;Concrete pavement restoration, cracking and seating pavement&lt;/td&gt;&lt;td&gt;m2&lt;/td&gt;&lt;td&gt;CONCRETE PAVEMENT RESTORATION, CRACKING AND SEATING PAVEMENT&lt;/td&gt;&lt;td&gt;SQYD&lt;/td&gt;&lt;td&gt;0&lt;/td&gt;&lt;td&gt;3&lt;/td&gt;&lt;td&gt;N&lt;/td&gt;&lt;td&gt; &lt;/td&gt;&lt;td&gt;&lt;/td&gt;&lt;/tr&gt;</v>
      </c>
      <c r="B1022" s="166"/>
      <c r="C1022" s="166"/>
    </row>
    <row r="1023" spans="1:3" x14ac:dyDescent="0.3">
      <c r="A1023" s="89" t="str">
        <f>IF(ROW()-ROW(HTML[])+1&gt;ROWS(Prelude[]),IFERROR(INDEX(PayItems[HTML],ROW()-ROW(HTML[])+1-ROWS(Prelude[])),IF(ROW()-ROW(HTML[])=ROWS(Prelude[])+ROWS(PayItems[]),"&lt;/tbody&gt;&lt;/table&gt;","{End}")),INDEX(Prelude[],ROW()-ROW(HTML[])+1))</f>
        <v xml:space="preserve">  &lt;tr&gt;&lt;td&gt;50208-0000&lt;/td&gt;&lt;td&gt;Concrete pavement restoration, rubblizing and compacting pavement&lt;/td&gt;&lt;td&gt;m2&lt;/td&gt;&lt;td&gt;CONCRETE PAVEMENT RESTORATION, RUBBLIZING AND COMPACTING PAVEMENT&lt;/td&gt;&lt;td&gt;SQYD&lt;/td&gt;&lt;td&gt;0&lt;/td&gt;&lt;td&gt;3&lt;/td&gt;&lt;td&gt;N&lt;/td&gt;&lt;td&gt; &lt;/td&gt;&lt;td&gt;&lt;/td&gt;&lt;/tr&gt;</v>
      </c>
      <c r="B1023" s="166"/>
      <c r="C1023" s="166"/>
    </row>
    <row r="1024" spans="1:3" x14ac:dyDescent="0.3">
      <c r="A1024" s="89" t="str">
        <f>IF(ROW()-ROW(HTML[])+1&gt;ROWS(Prelude[]),IFERROR(INDEX(PayItems[HTML],ROW()-ROW(HTML[])+1-ROWS(Prelude[])),IF(ROW()-ROW(HTML[])=ROWS(Prelude[])+ROWS(PayItems[]),"&lt;/tbody&gt;&lt;/table&gt;","{End}")),INDEX(Prelude[],ROW()-ROW(HTML[])+1))</f>
        <v xml:space="preserve">  &lt;tr&gt;&lt;td&gt;50209-0000&lt;/td&gt;&lt;td&gt;Cleaning and restoration of concrete surfaces&lt;/td&gt;&lt;td&gt;m2&lt;/td&gt;&lt;td&gt;CLEANING AND RESTORATION OF CONCRETE SURFACES&lt;/td&gt;&lt;td&gt;SQYD&lt;/td&gt;&lt;td&gt;0&lt;/td&gt;&lt;td&gt;3&lt;/td&gt;&lt;td&gt;N&lt;/td&gt;&lt;td&gt; &lt;/td&gt;&lt;td&gt;&lt;/td&gt;&lt;/tr&gt;</v>
      </c>
      <c r="B1024" s="166"/>
      <c r="C1024" s="166"/>
    </row>
    <row r="1025" spans="1:3" x14ac:dyDescent="0.3">
      <c r="A1025" s="89" t="str">
        <f>IF(ROW()-ROW(HTML[])+1&gt;ROWS(Prelude[]),IFERROR(INDEX(PayItems[HTML],ROW()-ROW(HTML[])+1-ROWS(Prelude[])),IF(ROW()-ROW(HTML[])=ROWS(Prelude[])+ROWS(PayItems[]),"&lt;/tbody&gt;&lt;/table&gt;","{End}")),INDEX(Prelude[],ROW()-ROW(HTML[])+1))</f>
        <v xml:space="preserve">  &lt;tr&gt;&lt;td&gt;55101-0200&lt;/td&gt;&lt;td&gt;Concrete filled steel pipe pile, in place&lt;/td&gt;&lt;td&gt;m&lt;/td&gt;&lt;td&gt;CONCRETE FILLED STEEL PIPE PILE, IN PLACE&lt;/td&gt;&lt;td&gt;LNFT&lt;/td&gt;&lt;td&gt;0&lt;/td&gt;&lt;td&gt;3&lt;/td&gt;&lt;td&gt;N&lt;/td&gt;&lt;td&gt; &lt;/td&gt;&lt;td&gt;&lt;/td&gt;&lt;/tr&gt;</v>
      </c>
      <c r="B1025" s="166"/>
      <c r="C1025" s="166"/>
    </row>
    <row r="1026" spans="1:3" x14ac:dyDescent="0.3">
      <c r="A1026" s="89" t="str">
        <f>IF(ROW()-ROW(HTML[])+1&gt;ROWS(Prelude[]),IFERROR(INDEX(PayItems[HTML],ROW()-ROW(HTML[])+1-ROWS(Prelude[])),IF(ROW()-ROW(HTML[])=ROWS(Prelude[])+ROWS(PayItems[]),"&lt;/tbody&gt;&lt;/table&gt;","{End}")),INDEX(Prelude[],ROW()-ROW(HTML[])+1))</f>
        <v xml:space="preserve">  &lt;tr&gt;&lt;td&gt;55101-0300&lt;/td&gt;&lt;td&gt;Precast prestressed concrete pile, in place&lt;/td&gt;&lt;td&gt;m&lt;/td&gt;&lt;td&gt;PRECAST PRESTRESSED CONCRETE PILE, IN PLACE&lt;/td&gt;&lt;td&gt;LNFT&lt;/td&gt;&lt;td&gt;0&lt;/td&gt;&lt;td&gt;3&lt;/td&gt;&lt;td&gt;N&lt;/td&gt;&lt;td&gt; &lt;/td&gt;&lt;td&gt;&lt;/td&gt;&lt;/tr&gt;</v>
      </c>
      <c r="B1026" s="166"/>
      <c r="C1026" s="166"/>
    </row>
    <row r="1027" spans="1:3" x14ac:dyDescent="0.3">
      <c r="A1027" s="89" t="str">
        <f>IF(ROW()-ROW(HTML[])+1&gt;ROWS(Prelude[]),IFERROR(INDEX(PayItems[HTML],ROW()-ROW(HTML[])+1-ROWS(Prelude[])),IF(ROW()-ROW(HTML[])=ROWS(Prelude[])+ROWS(PayItems[]),"&lt;/tbody&gt;&lt;/table&gt;","{End}")),INDEX(Prelude[],ROW()-ROW(HTML[])+1))</f>
        <v xml:space="preserve">  &lt;tr&gt;&lt;td&gt;55101-0400&lt;/td&gt;&lt;td&gt;Precast prestressed concrete pile, 255mm x 255mm, in place&lt;/td&gt;&lt;td&gt;m&lt;/td&gt;&lt;td&gt;PRECAST PRESTRESSED CONCRETE PILE, 10-INCH X 10-INCH, IN PLACE&lt;/td&gt;&lt;td&gt;LNFT&lt;/td&gt;&lt;td&gt;0&lt;/td&gt;&lt;td&gt;3&lt;/td&gt;&lt;td&gt;N&lt;/td&gt;&lt;td&gt; &lt;/td&gt;&lt;td&gt;&lt;/td&gt;&lt;/tr&gt;</v>
      </c>
      <c r="B1027" s="166"/>
      <c r="C1027" s="166"/>
    </row>
    <row r="1028" spans="1:3" x14ac:dyDescent="0.3">
      <c r="A1028" s="89" t="str">
        <f>IF(ROW()-ROW(HTML[])+1&gt;ROWS(Prelude[]),IFERROR(INDEX(PayItems[HTML],ROW()-ROW(HTML[])+1-ROWS(Prelude[])),IF(ROW()-ROW(HTML[])=ROWS(Prelude[])+ROWS(PayItems[]),"&lt;/tbody&gt;&lt;/table&gt;","{End}")),INDEX(Prelude[],ROW()-ROW(HTML[])+1))</f>
        <v xml:space="preserve">  &lt;tr&gt;&lt;td&gt;55101-0500&lt;/td&gt;&lt;td&gt;Precast prestressed concrete pile, 305mm x 305mm, in place&lt;/td&gt;&lt;td&gt;m&lt;/td&gt;&lt;td&gt;PRECAST PRESTRESSED CONCRETE PILE, 12-INCH X 12-INCH, IN PLACE&lt;/td&gt;&lt;td&gt;LNFT&lt;/td&gt;&lt;td&gt;0&lt;/td&gt;&lt;td&gt;3&lt;/td&gt;&lt;td&gt;N&lt;/td&gt;&lt;td&gt; &lt;/td&gt;&lt;td&gt;&lt;/td&gt;&lt;/tr&gt;</v>
      </c>
      <c r="B1028" s="166"/>
      <c r="C1028" s="166"/>
    </row>
    <row r="1029" spans="1:3" x14ac:dyDescent="0.3">
      <c r="A1029" s="89" t="str">
        <f>IF(ROW()-ROW(HTML[])+1&gt;ROWS(Prelude[]),IFERROR(INDEX(PayItems[HTML],ROW()-ROW(HTML[])+1-ROWS(Prelude[])),IF(ROW()-ROW(HTML[])=ROWS(Prelude[])+ROWS(PayItems[]),"&lt;/tbody&gt;&lt;/table&gt;","{End}")),INDEX(Prelude[],ROW()-ROW(HTML[])+1))</f>
        <v xml:space="preserve">  &lt;tr&gt;&lt;td&gt;55101-0600&lt;/td&gt;&lt;td&gt;Precast prestressed concrete pile, 355mm x 355mm, in place&lt;/td&gt;&lt;td&gt;m&lt;/td&gt;&lt;td&gt;PRECAST PRESTRESSED CONCRETE PILE, 14-INCH X 14-INCH, IN PLACE&lt;/td&gt;&lt;td&gt;LNFT&lt;/td&gt;&lt;td&gt;0&lt;/td&gt;&lt;td&gt;3&lt;/td&gt;&lt;td&gt;N&lt;/td&gt;&lt;td&gt; &lt;/td&gt;&lt;td&gt;&lt;/td&gt;&lt;/tr&gt;</v>
      </c>
      <c r="B1029" s="166"/>
      <c r="C1029" s="166"/>
    </row>
    <row r="1030" spans="1:3" x14ac:dyDescent="0.3">
      <c r="A1030" s="89" t="str">
        <f>IF(ROW()-ROW(HTML[])+1&gt;ROWS(Prelude[]),IFERROR(INDEX(PayItems[HTML],ROW()-ROW(HTML[])+1-ROWS(Prelude[])),IF(ROW()-ROW(HTML[])=ROWS(Prelude[])+ROWS(PayItems[]),"&lt;/tbody&gt;&lt;/table&gt;","{End}")),INDEX(Prelude[],ROW()-ROW(HTML[])+1))</f>
        <v xml:space="preserve">  &lt;tr&gt;&lt;td&gt;55101-0700&lt;/td&gt;&lt;td&gt;Precast prestressed concrete pile, 405mm x 405mm, in place&lt;/td&gt;&lt;td&gt;m&lt;/td&gt;&lt;td&gt;PRECAST PRESTRESSED CONCRETE PILE, 16-INCH X 16-INCH, IN PLACE&lt;/td&gt;&lt;td&gt;LNFT&lt;/td&gt;&lt;td&gt;0&lt;/td&gt;&lt;td&gt;3&lt;/td&gt;&lt;td&gt;N&lt;/td&gt;&lt;td&gt; &lt;/td&gt;&lt;td&gt;&lt;/td&gt;&lt;/tr&gt;</v>
      </c>
      <c r="B1030" s="166"/>
      <c r="C1030" s="166"/>
    </row>
    <row r="1031" spans="1:3" x14ac:dyDescent="0.3">
      <c r="A1031" s="89" t="str">
        <f>IF(ROW()-ROW(HTML[])+1&gt;ROWS(Prelude[]),IFERROR(INDEX(PayItems[HTML],ROW()-ROW(HTML[])+1-ROWS(Prelude[])),IF(ROW()-ROW(HTML[])=ROWS(Prelude[])+ROWS(PayItems[]),"&lt;/tbody&gt;&lt;/table&gt;","{End}")),INDEX(Prelude[],ROW()-ROW(HTML[])+1))</f>
        <v xml:space="preserve">  &lt;tr&gt;&lt;td&gt;55101-0800&lt;/td&gt;&lt;td&gt;Precast prestressed concrete pile, 460mm x 460mm, in place&lt;/td&gt;&lt;td&gt;m&lt;/td&gt;&lt;td&gt;PRECAST PRESTRESSED CONCRETE PILE, 18-INCH X 18-INCH, IN PLACE&lt;/td&gt;&lt;td&gt;LNFT&lt;/td&gt;&lt;td&gt;0&lt;/td&gt;&lt;td&gt;3&lt;/td&gt;&lt;td&gt;N&lt;/td&gt;&lt;td&gt; &lt;/td&gt;&lt;td&gt;&lt;/td&gt;&lt;/tr&gt;</v>
      </c>
      <c r="B1031" s="166"/>
      <c r="C1031" s="166"/>
    </row>
    <row r="1032" spans="1:3" x14ac:dyDescent="0.3">
      <c r="A1032" s="89" t="str">
        <f>IF(ROW()-ROW(HTML[])+1&gt;ROWS(Prelude[]),IFERROR(INDEX(PayItems[HTML],ROW()-ROW(HTML[])+1-ROWS(Prelude[])),IF(ROW()-ROW(HTML[])=ROWS(Prelude[])+ROWS(PayItems[]),"&lt;/tbody&gt;&lt;/table&gt;","{End}")),INDEX(Prelude[],ROW()-ROW(HTML[])+1))</f>
        <v xml:space="preserve">  &lt;tr&gt;&lt;td&gt;55101-0900&lt;/td&gt;&lt;td&gt;Precast prestressed concrete pile, 510mm x 510mm, in place&lt;/td&gt;&lt;td&gt;m&lt;/td&gt;&lt;td&gt;PRECAST PRESTRESSED CONCRETE PILE, 20-INCH X 20-INCH, IN PLACE&lt;/td&gt;&lt;td&gt;LNFT&lt;/td&gt;&lt;td&gt;0&lt;/td&gt;&lt;td&gt;3&lt;/td&gt;&lt;td&gt;N&lt;/td&gt;&lt;td&gt; &lt;/td&gt;&lt;td&gt;&lt;/td&gt;&lt;/tr&gt;</v>
      </c>
      <c r="B1032" s="166"/>
      <c r="C1032" s="166"/>
    </row>
    <row r="1033" spans="1:3" x14ac:dyDescent="0.3">
      <c r="A1033" s="89" t="str">
        <f>IF(ROW()-ROW(HTML[])+1&gt;ROWS(Prelude[]),IFERROR(INDEX(PayItems[HTML],ROW()-ROW(HTML[])+1-ROWS(Prelude[])),IF(ROW()-ROW(HTML[])=ROWS(Prelude[])+ROWS(PayItems[]),"&lt;/tbody&gt;&lt;/table&gt;","{End}")),INDEX(Prelude[],ROW()-ROW(HTML[])+1))</f>
        <v xml:space="preserve">  &lt;tr&gt;&lt;td&gt;55101-1000&lt;/td&gt;&lt;td&gt;Precast prestressed concrete pile, 610mm x 610mm, in place&lt;/td&gt;&lt;td&gt;m&lt;/td&gt;&lt;td&gt;PRECAST PRESTRESSED CONCRETE PILE, 24-INCH X 24-INCH, IN PLACE&lt;/td&gt;&lt;td&gt;LNFT&lt;/td&gt;&lt;td&gt;0&lt;/td&gt;&lt;td&gt;3&lt;/td&gt;&lt;td&gt;N&lt;/td&gt;&lt;td&gt; &lt;/td&gt;&lt;td&gt;&lt;/td&gt;&lt;/tr&gt;</v>
      </c>
      <c r="B1033" s="166"/>
      <c r="C1033" s="166"/>
    </row>
    <row r="1034" spans="1:3" x14ac:dyDescent="0.3">
      <c r="A1034" s="89" t="str">
        <f>IF(ROW()-ROW(HTML[])+1&gt;ROWS(Prelude[]),IFERROR(INDEX(PayItems[HTML],ROW()-ROW(HTML[])+1-ROWS(Prelude[])),IF(ROW()-ROW(HTML[])=ROWS(Prelude[])+ROWS(PayItems[]),"&lt;/tbody&gt;&lt;/table&gt;","{End}")),INDEX(Prelude[],ROW()-ROW(HTML[])+1))</f>
        <v xml:space="preserve">  &lt;tr&gt;&lt;td&gt;55101-1100&lt;/td&gt;&lt;td&gt;Steel H-pile, in place&lt;/td&gt;&lt;td&gt;m&lt;/td&gt;&lt;td&gt;STEEL H-PILE, IN PLACE&lt;/td&gt;&lt;td&gt;LNFT&lt;/td&gt;&lt;td&gt;0&lt;/td&gt;&lt;td&gt;3&lt;/td&gt;&lt;td&gt;N&lt;/td&gt;&lt;td&gt; &lt;/td&gt;&lt;td&gt;&lt;/td&gt;&lt;/tr&gt;</v>
      </c>
      <c r="B1034" s="166"/>
      <c r="C1034" s="166"/>
    </row>
    <row r="1035" spans="1:3" x14ac:dyDescent="0.3">
      <c r="A1035" s="89" t="str">
        <f>IF(ROW()-ROW(HTML[])+1&gt;ROWS(Prelude[]),IFERROR(INDEX(PayItems[HTML],ROW()-ROW(HTML[])+1-ROWS(Prelude[])),IF(ROW()-ROW(HTML[])=ROWS(Prelude[])+ROWS(PayItems[]),"&lt;/tbody&gt;&lt;/table&gt;","{End}")),INDEX(Prelude[],ROW()-ROW(HTML[])+1))</f>
        <v xml:space="preserve">  &lt;tr&gt;&lt;td&gt;55101-1200&lt;/td&gt;&lt;td&gt;Steel H-pile, 250 x 62, in place&lt;/td&gt;&lt;td&gt;m&lt;/td&gt;&lt;td&gt;STEEL H-PILE, 10 X 42, IN PLACE&lt;/td&gt;&lt;td&gt;LNFT&lt;/td&gt;&lt;td&gt;0&lt;/td&gt;&lt;td&gt;3&lt;/td&gt;&lt;td&gt;N&lt;/td&gt;&lt;td&gt; &lt;/td&gt;&lt;td&gt;&lt;/td&gt;&lt;/tr&gt;</v>
      </c>
      <c r="B1035" s="166"/>
      <c r="C1035" s="166"/>
    </row>
    <row r="1036" spans="1:3" x14ac:dyDescent="0.3">
      <c r="A1036" s="89" t="str">
        <f>IF(ROW()-ROW(HTML[])+1&gt;ROWS(Prelude[]),IFERROR(INDEX(PayItems[HTML],ROW()-ROW(HTML[])+1-ROWS(Prelude[])),IF(ROW()-ROW(HTML[])=ROWS(Prelude[])+ROWS(PayItems[]),"&lt;/tbody&gt;&lt;/table&gt;","{End}")),INDEX(Prelude[],ROW()-ROW(HTML[])+1))</f>
        <v xml:space="preserve">  &lt;tr&gt;&lt;td&gt;55101-1300&lt;/td&gt;&lt;td&gt;Steel H-pile, 250 x 85, in place&lt;/td&gt;&lt;td&gt;m&lt;/td&gt;&lt;td&gt;STEEL H-PILE, 10 X 57, IN PLACE&lt;/td&gt;&lt;td&gt;LNFT&lt;/td&gt;&lt;td&gt;0&lt;/td&gt;&lt;td&gt;3&lt;/td&gt;&lt;td&gt;N&lt;/td&gt;&lt;td&gt; &lt;/td&gt;&lt;td&gt;&lt;/td&gt;&lt;/tr&gt;</v>
      </c>
      <c r="B1036" s="166"/>
      <c r="C1036" s="166"/>
    </row>
    <row r="1037" spans="1:3" x14ac:dyDescent="0.3">
      <c r="A1037" s="89" t="str">
        <f>IF(ROW()-ROW(HTML[])+1&gt;ROWS(Prelude[]),IFERROR(INDEX(PayItems[HTML],ROW()-ROW(HTML[])+1-ROWS(Prelude[])),IF(ROW()-ROW(HTML[])=ROWS(Prelude[])+ROWS(PayItems[]),"&lt;/tbody&gt;&lt;/table&gt;","{End}")),INDEX(Prelude[],ROW()-ROW(HTML[])+1))</f>
        <v xml:space="preserve">  &lt;tr&gt;&lt;td&gt;55101-1400&lt;/td&gt;&lt;td&gt;Steel H-pile, 310 x 79, in place&lt;/td&gt;&lt;td&gt;m&lt;/td&gt;&lt;td&gt;STEEL H-PILE, 12 X 53, IN PLACE&lt;/td&gt;&lt;td&gt;LNFT&lt;/td&gt;&lt;td&gt;0&lt;/td&gt;&lt;td&gt;3&lt;/td&gt;&lt;td&gt;N&lt;/td&gt;&lt;td&gt; &lt;/td&gt;&lt;td&gt;&lt;/td&gt;&lt;/tr&gt;</v>
      </c>
      <c r="B1037" s="166"/>
      <c r="C1037" s="166"/>
    </row>
    <row r="1038" spans="1:3" x14ac:dyDescent="0.3">
      <c r="A1038" s="89" t="str">
        <f>IF(ROW()-ROW(HTML[])+1&gt;ROWS(Prelude[]),IFERROR(INDEX(PayItems[HTML],ROW()-ROW(HTML[])+1-ROWS(Prelude[])),IF(ROW()-ROW(HTML[])=ROWS(Prelude[])+ROWS(PayItems[]),"&lt;/tbody&gt;&lt;/table&gt;","{End}")),INDEX(Prelude[],ROW()-ROW(HTML[])+1))</f>
        <v xml:space="preserve">  &lt;tr&gt;&lt;td&gt;55101-1500&lt;/td&gt;&lt;td&gt;Steel H-pile, 310 x 94, in place&lt;/td&gt;&lt;td&gt;m&lt;/td&gt;&lt;td&gt;STEEL H-PILE, 12 X 63, IN PLACE&lt;/td&gt;&lt;td&gt;LNFT&lt;/td&gt;&lt;td&gt;0&lt;/td&gt;&lt;td&gt;3&lt;/td&gt;&lt;td&gt;N&lt;/td&gt;&lt;td&gt; &lt;/td&gt;&lt;td&gt;&lt;/td&gt;&lt;/tr&gt;</v>
      </c>
      <c r="B1038" s="166"/>
      <c r="C1038" s="166"/>
    </row>
    <row r="1039" spans="1:3" x14ac:dyDescent="0.3">
      <c r="A1039" s="89" t="str">
        <f>IF(ROW()-ROW(HTML[])+1&gt;ROWS(Prelude[]),IFERROR(INDEX(PayItems[HTML],ROW()-ROW(HTML[])+1-ROWS(Prelude[])),IF(ROW()-ROW(HTML[])=ROWS(Prelude[])+ROWS(PayItems[]),"&lt;/tbody&gt;&lt;/table&gt;","{End}")),INDEX(Prelude[],ROW()-ROW(HTML[])+1))</f>
        <v xml:space="preserve">  &lt;tr&gt;&lt;td&gt;55101-1600&lt;/td&gt;&lt;td&gt;Steel H-pile, 310 x 110, in place&lt;/td&gt;&lt;td&gt;m&lt;/td&gt;&lt;td&gt;STEEL H-PILE, 12 X 74, IN PLACE&lt;/td&gt;&lt;td&gt;LNFT&lt;/td&gt;&lt;td&gt;0&lt;/td&gt;&lt;td&gt;3&lt;/td&gt;&lt;td&gt;N&lt;/td&gt;&lt;td&gt; &lt;/td&gt;&lt;td&gt;&lt;/td&gt;&lt;/tr&gt;</v>
      </c>
      <c r="B1039" s="166"/>
      <c r="C1039" s="166"/>
    </row>
    <row r="1040" spans="1:3" x14ac:dyDescent="0.3">
      <c r="A1040" s="89" t="str">
        <f>IF(ROW()-ROW(HTML[])+1&gt;ROWS(Prelude[]),IFERROR(INDEX(PayItems[HTML],ROW()-ROW(HTML[])+1-ROWS(Prelude[])),IF(ROW()-ROW(HTML[])=ROWS(Prelude[])+ROWS(PayItems[]),"&lt;/tbody&gt;&lt;/table&gt;","{End}")),INDEX(Prelude[],ROW()-ROW(HTML[])+1))</f>
        <v xml:space="preserve">  &lt;tr&gt;&lt;td&gt;55101-1700&lt;/td&gt;&lt;td&gt;Steel H-pile, 310 x 125, in place&lt;/td&gt;&lt;td&gt;m&lt;/td&gt;&lt;td&gt;STEEL H-PILE, 12 X 84, IN PLACE&lt;/td&gt;&lt;td&gt;LNFT&lt;/td&gt;&lt;td&gt;0&lt;/td&gt;&lt;td&gt;3&lt;/td&gt;&lt;td&gt;N&lt;/td&gt;&lt;td&gt; &lt;/td&gt;&lt;td&gt;&lt;/td&gt;&lt;/tr&gt;</v>
      </c>
      <c r="B1040" s="166"/>
      <c r="C1040" s="166"/>
    </row>
    <row r="1041" spans="1:3" x14ac:dyDescent="0.3">
      <c r="A1041" s="89" t="str">
        <f>IF(ROW()-ROW(HTML[])+1&gt;ROWS(Prelude[]),IFERROR(INDEX(PayItems[HTML],ROW()-ROW(HTML[])+1-ROWS(Prelude[])),IF(ROW()-ROW(HTML[])=ROWS(Prelude[])+ROWS(PayItems[]),"&lt;/tbody&gt;&lt;/table&gt;","{End}")),INDEX(Prelude[],ROW()-ROW(HTML[])+1))</f>
        <v xml:space="preserve">  &lt;tr&gt;&lt;td&gt;55101-1800&lt;/td&gt;&lt;td&gt;Steel H-pile, 360 x 108, in place&lt;/td&gt;&lt;td&gt;m&lt;/td&gt;&lt;td&gt;STEEL H-PILE, 14 X 73, IN PLACE&lt;/td&gt;&lt;td&gt;LNFT&lt;/td&gt;&lt;td&gt;0&lt;/td&gt;&lt;td&gt;3&lt;/td&gt;&lt;td&gt;N&lt;/td&gt;&lt;td&gt; &lt;/td&gt;&lt;td&gt;&lt;/td&gt;&lt;/tr&gt;</v>
      </c>
      <c r="B1041" s="166"/>
      <c r="C1041" s="166"/>
    </row>
    <row r="1042" spans="1:3" x14ac:dyDescent="0.3">
      <c r="A1042" s="89" t="str">
        <f>IF(ROW()-ROW(HTML[])+1&gt;ROWS(Prelude[]),IFERROR(INDEX(PayItems[HTML],ROW()-ROW(HTML[])+1-ROWS(Prelude[])),IF(ROW()-ROW(HTML[])=ROWS(Prelude[])+ROWS(PayItems[]),"&lt;/tbody&gt;&lt;/table&gt;","{End}")),INDEX(Prelude[],ROW()-ROW(HTML[])+1))</f>
        <v xml:space="preserve">  &lt;tr&gt;&lt;td&gt;55101-1900&lt;/td&gt;&lt;td&gt;Steel H-pile, 360 x 132, in place&lt;/td&gt;&lt;td&gt;m&lt;/td&gt;&lt;td&gt;STEEL H-PILE, 14 X 89, IN PLACE&lt;/td&gt;&lt;td&gt;LNFT&lt;/td&gt;&lt;td&gt;0&lt;/td&gt;&lt;td&gt;3&lt;/td&gt;&lt;td&gt;N&lt;/td&gt;&lt;td&gt; &lt;/td&gt;&lt;td&gt;&lt;/td&gt;&lt;/tr&gt;</v>
      </c>
      <c r="B1042" s="166"/>
      <c r="C1042" s="166"/>
    </row>
    <row r="1043" spans="1:3" x14ac:dyDescent="0.3">
      <c r="A1043" s="89" t="str">
        <f>IF(ROW()-ROW(HTML[])+1&gt;ROWS(Prelude[]),IFERROR(INDEX(PayItems[HTML],ROW()-ROW(HTML[])+1-ROWS(Prelude[])),IF(ROW()-ROW(HTML[])=ROWS(Prelude[])+ROWS(PayItems[]),"&lt;/tbody&gt;&lt;/table&gt;","{End}")),INDEX(Prelude[],ROW()-ROW(HTML[])+1))</f>
        <v xml:space="preserve">  &lt;tr&gt;&lt;td&gt;55101-2000&lt;/td&gt;&lt;td&gt;Steel H-pile, 360 x 152, in place&lt;/td&gt;&lt;td&gt;m&lt;/td&gt;&lt;td&gt;STEEL H-PILE, 14 X 102, IN PLACE&lt;/td&gt;&lt;td&gt;LNFT&lt;/td&gt;&lt;td&gt;0&lt;/td&gt;&lt;td&gt;3&lt;/td&gt;&lt;td&gt;N&lt;/td&gt;&lt;td&gt; &lt;/td&gt;&lt;td&gt;&lt;/td&gt;&lt;/tr&gt;</v>
      </c>
      <c r="B1043" s="166"/>
      <c r="C1043" s="166"/>
    </row>
    <row r="1044" spans="1:3" x14ac:dyDescent="0.3">
      <c r="A1044" s="89" t="str">
        <f>IF(ROW()-ROW(HTML[])+1&gt;ROWS(Prelude[]),IFERROR(INDEX(PayItems[HTML],ROW()-ROW(HTML[])+1-ROWS(Prelude[])),IF(ROW()-ROW(HTML[])=ROWS(Prelude[])+ROWS(PayItems[]),"&lt;/tbody&gt;&lt;/table&gt;","{End}")),INDEX(Prelude[],ROW()-ROW(HTML[])+1))</f>
        <v xml:space="preserve">  &lt;tr&gt;&lt;td&gt;55101-2100&lt;/td&gt;&lt;td&gt;Steel H-pile, 360 x 174, in place&lt;/td&gt;&lt;td&gt;m&lt;/td&gt;&lt;td&gt;STEEL H-PILE, 14X 117, IN PLACE&lt;/td&gt;&lt;td&gt;LNFT&lt;/td&gt;&lt;td&gt;0&lt;/td&gt;&lt;td&gt;3&lt;/td&gt;&lt;td&gt;N&lt;/td&gt;&lt;td&gt; &lt;/td&gt;&lt;td&gt;&lt;/td&gt;&lt;/tr&gt;</v>
      </c>
      <c r="B1044" s="166"/>
      <c r="C1044" s="166"/>
    </row>
    <row r="1045" spans="1:3" x14ac:dyDescent="0.3">
      <c r="A1045" s="89" t="str">
        <f>IF(ROW()-ROW(HTML[])+1&gt;ROWS(Prelude[]),IFERROR(INDEX(PayItems[HTML],ROW()-ROW(HTML[])+1-ROWS(Prelude[])),IF(ROW()-ROW(HTML[])=ROWS(Prelude[])+ROWS(PayItems[]),"&lt;/tbody&gt;&lt;/table&gt;","{End}")),INDEX(Prelude[],ROW()-ROW(HTML[])+1))</f>
        <v xml:space="preserve">  &lt;tr&gt;&lt;td&gt;55101-2200&lt;/td&gt;&lt;td&gt;Steel pipe pile, in place&lt;/td&gt;&lt;td&gt;m&lt;/td&gt;&lt;td&gt;STEEL PIPE PILE, IN PLACE&lt;/td&gt;&lt;td&gt;LNFT&lt;/td&gt;&lt;td&gt;0&lt;/td&gt;&lt;td&gt;3&lt;/td&gt;&lt;td&gt;N&lt;/td&gt;&lt;td&gt; &lt;/td&gt;&lt;td&gt;&lt;/td&gt;&lt;/tr&gt;</v>
      </c>
      <c r="B1045" s="166"/>
      <c r="C1045" s="166"/>
    </row>
    <row r="1046" spans="1:3" x14ac:dyDescent="0.3">
      <c r="A1046" s="89" t="str">
        <f>IF(ROW()-ROW(HTML[])+1&gt;ROWS(Prelude[]),IFERROR(INDEX(PayItems[HTML],ROW()-ROW(HTML[])+1-ROWS(Prelude[])),IF(ROW()-ROW(HTML[])=ROWS(Prelude[])+ROWS(PayItems[]),"&lt;/tbody&gt;&lt;/table&gt;","{End}")),INDEX(Prelude[],ROW()-ROW(HTML[])+1))</f>
        <v xml:space="preserve">  &lt;tr&gt;&lt;td&gt;55101-2300&lt;/td&gt;&lt;td&gt;Treated timber pile, in place&lt;/td&gt;&lt;td&gt;m&lt;/td&gt;&lt;td&gt;TREATED TIMBER PILE, IN PLACE&lt;/td&gt;&lt;td&gt;LNFT&lt;/td&gt;&lt;td&gt;0&lt;/td&gt;&lt;td&gt;3&lt;/td&gt;&lt;td&gt;N&lt;/td&gt;&lt;td&gt; &lt;/td&gt;&lt;td&gt;&lt;/td&gt;&lt;/tr&gt;</v>
      </c>
      <c r="B1046" s="166"/>
      <c r="C1046" s="166"/>
    </row>
    <row r="1047" spans="1:3" x14ac:dyDescent="0.3">
      <c r="A1047" s="89" t="str">
        <f>IF(ROW()-ROW(HTML[])+1&gt;ROWS(Prelude[]),IFERROR(INDEX(PayItems[HTML],ROW()-ROW(HTML[])+1-ROWS(Prelude[])),IF(ROW()-ROW(HTML[])=ROWS(Prelude[])+ROWS(PayItems[]),"&lt;/tbody&gt;&lt;/table&gt;","{End}")),INDEX(Prelude[],ROW()-ROW(HTML[])+1))</f>
        <v xml:space="preserve">  &lt;tr&gt;&lt;td&gt;55101-2400&lt;/td&gt;&lt;td&gt;Untreated timber pile, in place&lt;/td&gt;&lt;td&gt;m&lt;/td&gt;&lt;td&gt;UNTREATED TIMBER PILE, IN PLACE&lt;/td&gt;&lt;td&gt;LNFT&lt;/td&gt;&lt;td&gt;0&lt;/td&gt;&lt;td&gt;3&lt;/td&gt;&lt;td&gt;N&lt;/td&gt;&lt;td&gt; &lt;/td&gt;&lt;td&gt;&lt;/td&gt;&lt;/tr&gt;</v>
      </c>
      <c r="B1047" s="166"/>
      <c r="C1047" s="166"/>
    </row>
    <row r="1048" spans="1:3" x14ac:dyDescent="0.3">
      <c r="A1048" s="89" t="str">
        <f>IF(ROW()-ROW(HTML[])+1&gt;ROWS(Prelude[]),IFERROR(INDEX(PayItems[HTML],ROW()-ROW(HTML[])+1-ROWS(Prelude[])),IF(ROW()-ROW(HTML[])=ROWS(Prelude[])+ROWS(PayItems[]),"&lt;/tbody&gt;&lt;/table&gt;","{End}")),INDEX(Prelude[],ROW()-ROW(HTML[])+1))</f>
        <v xml:space="preserve">  &lt;tr&gt;&lt;td&gt;55101-3000&lt;/td&gt;&lt;td&gt;Sheet pile, in place&lt;/td&gt;&lt;td&gt;m&lt;/td&gt;&lt;td&gt;SHEET PILE, IN PLACE&lt;/td&gt;&lt;td&gt;LNFT&lt;/td&gt;&lt;td&gt;0&lt;/td&gt;&lt;td&gt;3&lt;/td&gt;&lt;td&gt;N&lt;/td&gt;&lt;td&gt; &lt;/td&gt;&lt;td&gt;&lt;/td&gt;&lt;/tr&gt;</v>
      </c>
      <c r="B1048" s="166"/>
      <c r="C1048" s="166"/>
    </row>
    <row r="1049" spans="1:3" x14ac:dyDescent="0.3">
      <c r="A1049" s="89" t="str">
        <f>IF(ROW()-ROW(HTML[])+1&gt;ROWS(Prelude[]),IFERROR(INDEX(PayItems[HTML],ROW()-ROW(HTML[])+1-ROWS(Prelude[])),IF(ROW()-ROW(HTML[])=ROWS(Prelude[])+ROWS(PayItems[]),"&lt;/tbody&gt;&lt;/table&gt;","{End}")),INDEX(Prelude[],ROW()-ROW(HTML[])+1))</f>
        <v xml:space="preserve">  &lt;tr&gt;&lt;td&gt;55102-1100&lt;/td&gt;&lt;td&gt;Steel H-pile, in place&lt;/td&gt;&lt;td&gt;Each&lt;/td&gt;&lt;td&gt;STEEL H-PILE, IN PLACE&lt;/td&gt;&lt;td&gt;EACH&lt;/td&gt;&lt;td&gt;0&lt;/td&gt;&lt;td&gt;3&lt;/td&gt;&lt;td&gt;N&lt;/td&gt;&lt;td&gt; &lt;/td&gt;&lt;td&gt;&lt;/td&gt;&lt;/tr&gt;</v>
      </c>
      <c r="B1049" s="166"/>
      <c r="C1049" s="166"/>
    </row>
    <row r="1050" spans="1:3" x14ac:dyDescent="0.3">
      <c r="A1050" s="89" t="str">
        <f>IF(ROW()-ROW(HTML[])+1&gt;ROWS(Prelude[]),IFERROR(INDEX(PayItems[HTML],ROW()-ROW(HTML[])+1-ROWS(Prelude[])),IF(ROW()-ROW(HTML[])=ROWS(Prelude[])+ROWS(PayItems[]),"&lt;/tbody&gt;&lt;/table&gt;","{End}")),INDEX(Prelude[],ROW()-ROW(HTML[])+1))</f>
        <v xml:space="preserve">  &lt;tr&gt;&lt;td&gt;55102-2200&lt;/td&gt;&lt;td&gt;Steel pipe pile, in place&lt;/td&gt;&lt;td&gt;Each&lt;/td&gt;&lt;td&gt;STEEL PIPE PILE, IN PLACE&lt;/td&gt;&lt;td&gt;EACH&lt;/td&gt;&lt;td&gt;0&lt;/td&gt;&lt;td&gt;3&lt;/td&gt;&lt;td&gt;N&lt;/td&gt;&lt;td&gt; &lt;/td&gt;&lt;td&gt;&lt;/td&gt;&lt;/tr&gt;</v>
      </c>
      <c r="B1050" s="166"/>
      <c r="C1050" s="166"/>
    </row>
    <row r="1051" spans="1:3" x14ac:dyDescent="0.3">
      <c r="A1051" s="89" t="str">
        <f>IF(ROW()-ROW(HTML[])+1&gt;ROWS(Prelude[]),IFERROR(INDEX(PayItems[HTML],ROW()-ROW(HTML[])+1-ROWS(Prelude[])),IF(ROW()-ROW(HTML[])=ROWS(Prelude[])+ROWS(PayItems[]),"&lt;/tbody&gt;&lt;/table&gt;","{End}")),INDEX(Prelude[],ROW()-ROW(HTML[])+1))</f>
        <v xml:space="preserve">  &lt;tr&gt;&lt;td&gt;55102-2300&lt;/td&gt;&lt;td&gt;Treated timber pile, in place&lt;/td&gt;&lt;td&gt;Each&lt;/td&gt;&lt;td&gt;TREATED TIMBER PILE, IN PLACE&lt;/td&gt;&lt;td&gt;EACH&lt;/td&gt;&lt;td&gt;0&lt;/td&gt;&lt;td&gt;3&lt;/td&gt;&lt;td&gt;N&lt;/td&gt;&lt;td&gt;6/25/2018&lt;/td&gt;&lt;td&gt;&lt;/td&gt;&lt;/tr&gt;</v>
      </c>
      <c r="B1051" s="166"/>
      <c r="C1051" s="166"/>
    </row>
    <row r="1052" spans="1:3" x14ac:dyDescent="0.3">
      <c r="A1052" s="89" t="str">
        <f>IF(ROW()-ROW(HTML[])+1&gt;ROWS(Prelude[]),IFERROR(INDEX(PayItems[HTML],ROW()-ROW(HTML[])+1-ROWS(Prelude[])),IF(ROW()-ROW(HTML[])=ROWS(Prelude[])+ROWS(PayItems[]),"&lt;/tbody&gt;&lt;/table&gt;","{End}")),INDEX(Prelude[],ROW()-ROW(HTML[])+1))</f>
        <v xml:space="preserve">  &lt;tr&gt;&lt;td&gt;55102-2400&lt;/td&gt;&lt;td&gt;Untreated timber pile, in place&lt;/td&gt;&lt;td&gt;Each&lt;/td&gt;&lt;td&gt;UNTREATED TIMBER PILE, IN PLACE&lt;/td&gt;&lt;td&gt;EACH&lt;/td&gt;&lt;td&gt;0&lt;/td&gt;&lt;td&gt;3&lt;/td&gt;&lt;td&gt;N&lt;/td&gt;&lt;td&gt;6/25/2018&lt;/td&gt;&lt;td&gt;&lt;/td&gt;&lt;/tr&gt;</v>
      </c>
      <c r="B1052" s="166"/>
      <c r="C1052" s="166"/>
    </row>
    <row r="1053" spans="1:3" x14ac:dyDescent="0.3">
      <c r="A1053" s="89" t="str">
        <f>IF(ROW()-ROW(HTML[])+1&gt;ROWS(Prelude[]),IFERROR(INDEX(PayItems[HTML],ROW()-ROW(HTML[])+1-ROWS(Prelude[])),IF(ROW()-ROW(HTML[])=ROWS(Prelude[])+ROWS(PayItems[]),"&lt;/tbody&gt;&lt;/table&gt;","{End}")),INDEX(Prelude[],ROW()-ROW(HTML[])+1))</f>
        <v xml:space="preserve">  &lt;tr&gt;&lt;td&gt;55103-1000&lt;/td&gt;&lt;td&gt;Sheet pile, in place&lt;/td&gt;&lt;td&gt;m2&lt;/td&gt;&lt;td&gt;SHEET PILE, IN PLACE&lt;/td&gt;&lt;td&gt;SQYD&lt;/td&gt;&lt;td&gt;0&lt;/td&gt;&lt;td&gt;3&lt;/td&gt;&lt;td&gt;N&lt;/td&gt;&lt;td&gt; &lt;/td&gt;&lt;td&gt;&lt;/td&gt;&lt;/tr&gt;</v>
      </c>
      <c r="B1053" s="166"/>
      <c r="C1053" s="166"/>
    </row>
    <row r="1054" spans="1:3" x14ac:dyDescent="0.3">
      <c r="A1054" s="89" t="str">
        <f>IF(ROW()-ROW(HTML[])+1&gt;ROWS(Prelude[]),IFERROR(INDEX(PayItems[HTML],ROW()-ROW(HTML[])+1-ROWS(Prelude[])),IF(ROW()-ROW(HTML[])=ROWS(Prelude[])+ROWS(PayItems[]),"&lt;/tbody&gt;&lt;/table&gt;","{End}")),INDEX(Prelude[],ROW()-ROW(HTML[])+1))</f>
        <v xml:space="preserve">  &lt;tr&gt;&lt;td&gt;55103-2000&lt;/td&gt;&lt;td&gt;Vinyl sheet pile, in place&lt;/td&gt;&lt;td&gt;m2&lt;/td&gt;&lt;td&gt;VINYL SHEET PILE, IN PLACE&lt;/td&gt;&lt;td&gt;SQYD&lt;/td&gt;&lt;td&gt;0&lt;/td&gt;&lt;td&gt;3&lt;/td&gt;&lt;td&gt;N&lt;/td&gt;&lt;td&gt; &lt;/td&gt;&lt;td&gt;&lt;/td&gt;&lt;/tr&gt;</v>
      </c>
      <c r="B1054" s="166"/>
      <c r="C1054" s="166"/>
    </row>
    <row r="1055" spans="1:3" x14ac:dyDescent="0.3">
      <c r="A1055" s="89" t="str">
        <f>IF(ROW()-ROW(HTML[])+1&gt;ROWS(Prelude[]),IFERROR(INDEX(PayItems[HTML],ROW()-ROW(HTML[])+1-ROWS(Prelude[])),IF(ROW()-ROW(HTML[])=ROWS(Prelude[])+ROWS(PayItems[]),"&lt;/tbody&gt;&lt;/table&gt;","{End}")),INDEX(Prelude[],ROW()-ROW(HTML[])+1))</f>
        <v xml:space="preserve">  &lt;tr&gt;&lt;td&gt;55104-1000&lt;/td&gt;&lt;td&gt;Dynamic pile load test&lt;/td&gt;&lt;td&gt;Each&lt;/td&gt;&lt;td&gt;DYNAMIC PILE LOAD TEST&lt;/td&gt;&lt;td&gt;EACH&lt;/td&gt;&lt;td&gt;0&lt;/td&gt;&lt;td&gt;3&lt;/td&gt;&lt;td&gt;N&lt;/td&gt;&lt;td&gt; &lt;/td&gt;&lt;td&gt;&lt;/td&gt;&lt;/tr&gt;</v>
      </c>
      <c r="B1055" s="166"/>
      <c r="C1055" s="166"/>
    </row>
    <row r="1056" spans="1:3" x14ac:dyDescent="0.3">
      <c r="A1056" s="89" t="str">
        <f>IF(ROW()-ROW(HTML[])+1&gt;ROWS(Prelude[]),IFERROR(INDEX(PayItems[HTML],ROW()-ROW(HTML[])+1-ROWS(Prelude[])),IF(ROW()-ROW(HTML[])=ROWS(Prelude[])+ROWS(PayItems[]),"&lt;/tbody&gt;&lt;/table&gt;","{End}")),INDEX(Prelude[],ROW()-ROW(HTML[])+1))</f>
        <v xml:space="preserve">  &lt;tr&gt;&lt;td&gt;55104-2000&lt;/td&gt;&lt;td&gt;Static pile load test&lt;/td&gt;&lt;td&gt;Each&lt;/td&gt;&lt;td&gt;STATIC PILE LOAD TEST&lt;/td&gt;&lt;td&gt;EACH&lt;/td&gt;&lt;td&gt;0&lt;/td&gt;&lt;td&gt;3&lt;/td&gt;&lt;td&gt;N&lt;/td&gt;&lt;td&gt; &lt;/td&gt;&lt;td&gt;&lt;/td&gt;&lt;/tr&gt;</v>
      </c>
      <c r="B1056" s="166"/>
      <c r="C1056" s="166"/>
    </row>
    <row r="1057" spans="1:3" x14ac:dyDescent="0.3">
      <c r="A1057" s="89" t="str">
        <f>IF(ROW()-ROW(HTML[])+1&gt;ROWS(Prelude[]),IFERROR(INDEX(PayItems[HTML],ROW()-ROW(HTML[])+1-ROWS(Prelude[])),IF(ROW()-ROW(HTML[])=ROWS(Prelude[])+ROWS(PayItems[]),"&lt;/tbody&gt;&lt;/table&gt;","{End}")),INDEX(Prelude[],ROW()-ROW(HTML[])+1))</f>
        <v xml:space="preserve">  &lt;tr&gt;&lt;td&gt;55105-1000&lt;/td&gt;&lt;td&gt;Dynamic pile load test&lt;/td&gt;&lt;td&gt;LPSM&lt;/td&gt;&lt;td&gt;DYNAMIC PILE LOAD TEST&lt;/td&gt;&lt;td&gt;LPSM&lt;/td&gt;&lt;td&gt;0&lt;/td&gt;&lt;td&gt;3&lt;/td&gt;&lt;td&gt;N&lt;/td&gt;&lt;td&gt; &lt;/td&gt;&lt;td&gt;&lt;/td&gt;&lt;/tr&gt;</v>
      </c>
      <c r="B1057" s="166"/>
      <c r="C1057" s="166"/>
    </row>
    <row r="1058" spans="1:3" x14ac:dyDescent="0.3">
      <c r="A1058" s="89" t="str">
        <f>IF(ROW()-ROW(HTML[])+1&gt;ROWS(Prelude[]),IFERROR(INDEX(PayItems[HTML],ROW()-ROW(HTML[])+1-ROWS(Prelude[])),IF(ROW()-ROW(HTML[])=ROWS(Prelude[])+ROWS(PayItems[]),"&lt;/tbody&gt;&lt;/table&gt;","{End}")),INDEX(Prelude[],ROW()-ROW(HTML[])+1))</f>
        <v xml:space="preserve">  &lt;tr&gt;&lt;td&gt;55105-2000&lt;/td&gt;&lt;td&gt;Static pile load test&lt;/td&gt;&lt;td&gt;LPSM&lt;/td&gt;&lt;td&gt;STATIC PILE LOAD TEST&lt;/td&gt;&lt;td&gt;LPSM&lt;/td&gt;&lt;td&gt;0&lt;/td&gt;&lt;td&gt;3&lt;/td&gt;&lt;td&gt;N&lt;/td&gt;&lt;td&gt; &lt;/td&gt;&lt;td&gt;&lt;/td&gt;&lt;/tr&gt;</v>
      </c>
      <c r="B1058" s="166"/>
      <c r="C1058" s="166"/>
    </row>
    <row r="1059" spans="1:3" x14ac:dyDescent="0.3">
      <c r="A1059" s="89" t="str">
        <f>IF(ROW()-ROW(HTML[])+1&gt;ROWS(Prelude[]),IFERROR(INDEX(PayItems[HTML],ROW()-ROW(HTML[])+1-ROWS(Prelude[])),IF(ROW()-ROW(HTML[])=ROWS(Prelude[])+ROWS(PayItems[]),"&lt;/tbody&gt;&lt;/table&gt;","{End}")),INDEX(Prelude[],ROW()-ROW(HTML[])+1))</f>
        <v xml:space="preserve">  &lt;tr&gt;&lt;td&gt;55106-1000&lt;/td&gt;&lt;td&gt;Sheet pile, in place&lt;/td&gt;&lt;td&gt;LPSM&lt;/td&gt;&lt;td&gt;SHEET PILE, IN PLACE&lt;/td&gt;&lt;td&gt;LPSM&lt;/td&gt;&lt;td&gt;0&lt;/td&gt;&lt;td&gt;3&lt;/td&gt;&lt;td&gt;N&lt;/td&gt;&lt;td&gt; &lt;/td&gt;&lt;td&gt;&lt;/td&gt;&lt;/tr&gt;</v>
      </c>
      <c r="B1059" s="166"/>
      <c r="C1059" s="166"/>
    </row>
    <row r="1060" spans="1:3" x14ac:dyDescent="0.3">
      <c r="A1060" s="89" t="str">
        <f>IF(ROW()-ROW(HTML[])+1&gt;ROWS(Prelude[]),IFERROR(INDEX(PayItems[HTML],ROW()-ROW(HTML[])+1-ROWS(Prelude[])),IF(ROW()-ROW(HTML[])=ROWS(Prelude[])+ROWS(PayItems[]),"&lt;/tbody&gt;&lt;/table&gt;","{End}")),INDEX(Prelude[],ROW()-ROW(HTML[])+1))</f>
        <v xml:space="preserve">  &lt;tr&gt;&lt;td&gt;55115-1000&lt;/td&gt;&lt;td&gt;Preboring&lt;/td&gt;&lt;td&gt;m&lt;/td&gt;&lt;td&gt;PREBORING&lt;/td&gt;&lt;td&gt;LNFT&lt;/td&gt;&lt;td&gt;0&lt;/td&gt;&lt;td&gt;3&lt;/td&gt;&lt;td&gt;N&lt;/td&gt;&lt;td&gt; &lt;/td&gt;&lt;td&gt;&lt;/td&gt;&lt;/tr&gt;</v>
      </c>
      <c r="B1060" s="166"/>
      <c r="C1060" s="166"/>
    </row>
    <row r="1061" spans="1:3" x14ac:dyDescent="0.3">
      <c r="A1061" s="89" t="str">
        <f>IF(ROW()-ROW(HTML[])+1&gt;ROWS(Prelude[]),IFERROR(INDEX(PayItems[HTML],ROW()-ROW(HTML[])+1-ROWS(Prelude[])),IF(ROW()-ROW(HTML[])=ROWS(Prelude[])+ROWS(PayItems[]),"&lt;/tbody&gt;&lt;/table&gt;","{End}")),INDEX(Prelude[],ROW()-ROW(HTML[])+1))</f>
        <v xml:space="preserve">  &lt;tr&gt;&lt;td&gt;55115-2000&lt;/td&gt;&lt;td&gt;Preboring, blast hole&lt;/td&gt;&lt;td&gt;m&lt;/td&gt;&lt;td&gt;PREBORING, BLAST HOLE&lt;/td&gt;&lt;td&gt;LNFT&lt;/td&gt;&lt;td&gt;0&lt;/td&gt;&lt;td&gt;3&lt;/td&gt;&lt;td&gt;N&lt;/td&gt;&lt;td&gt; &lt;/td&gt;&lt;td&gt;&lt;/td&gt;&lt;/tr&gt;</v>
      </c>
      <c r="B1061" s="166"/>
      <c r="C1061" s="166"/>
    </row>
    <row r="1062" spans="1:3" x14ac:dyDescent="0.3">
      <c r="A1062" s="89" t="str">
        <f>IF(ROW()-ROW(HTML[])+1&gt;ROWS(Prelude[]),IFERROR(INDEX(PayItems[HTML],ROW()-ROW(HTML[])+1-ROWS(Prelude[])),IF(ROW()-ROW(HTML[])=ROWS(Prelude[])+ROWS(PayItems[]),"&lt;/tbody&gt;&lt;/table&gt;","{End}")),INDEX(Prelude[],ROW()-ROW(HTML[])+1))</f>
        <v xml:space="preserve">  &lt;tr&gt;&lt;td&gt;55116-0000&lt;/td&gt;&lt;td&gt;Splice&lt;/td&gt;&lt;td&gt;Each&lt;/td&gt;&lt;td&gt;SPLICE&lt;/td&gt;&lt;td&gt;EACH&lt;/td&gt;&lt;td&gt;0&lt;/td&gt;&lt;td&gt;3&lt;/td&gt;&lt;td&gt;N&lt;/td&gt;&lt;td&gt; &lt;/td&gt;&lt;td&gt;&lt;/td&gt;&lt;/tr&gt;</v>
      </c>
      <c r="B1062" s="166"/>
      <c r="C1062" s="166"/>
    </row>
    <row r="1063" spans="1:3" x14ac:dyDescent="0.3">
      <c r="A1063" s="89" t="str">
        <f>IF(ROW()-ROW(HTML[])+1&gt;ROWS(Prelude[]),IFERROR(INDEX(PayItems[HTML],ROW()-ROW(HTML[])+1-ROWS(Prelude[])),IF(ROW()-ROW(HTML[])=ROWS(Prelude[])+ROWS(PayItems[]),"&lt;/tbody&gt;&lt;/table&gt;","{End}")),INDEX(Prelude[],ROW()-ROW(HTML[])+1))</f>
        <v xml:space="preserve">  &lt;tr&gt;&lt;td&gt;55117-0000&lt;/td&gt;&lt;td&gt;Preboring&lt;/td&gt;&lt;td&gt;Each&lt;/td&gt;&lt;td&gt;PREBORING&lt;/td&gt;&lt;td&gt;EACH&lt;/td&gt;&lt;td&gt;0&lt;/td&gt;&lt;td&gt;3&lt;/td&gt;&lt;td&gt;N&lt;/td&gt;&lt;td&gt; &lt;/td&gt;&lt;td&gt;&lt;/td&gt;&lt;/tr&gt;</v>
      </c>
      <c r="B1063" s="166"/>
      <c r="C1063" s="166"/>
    </row>
    <row r="1064" spans="1:3" x14ac:dyDescent="0.3">
      <c r="A1064" s="89" t="str">
        <f>IF(ROW()-ROW(HTML[])+1&gt;ROWS(Prelude[]),IFERROR(INDEX(PayItems[HTML],ROW()-ROW(HTML[])+1-ROWS(Prelude[])),IF(ROW()-ROW(HTML[])=ROWS(Prelude[])+ROWS(PayItems[]),"&lt;/tbody&gt;&lt;/table&gt;","{End}")),INDEX(Prelude[],ROW()-ROW(HTML[])+1))</f>
        <v xml:space="preserve">  &lt;tr&gt;&lt;td&gt;55120-0000&lt;/td&gt;&lt;td&gt;Test pile&lt;/td&gt;&lt;td&gt;m&lt;/td&gt;&lt;td&gt;TEST PILE&lt;/td&gt;&lt;td&gt;LNFT&lt;/td&gt;&lt;td&gt;0&lt;/td&gt;&lt;td&gt;3&lt;/td&gt;&lt;td&gt;N&lt;/td&gt;&lt;td&gt; &lt;/td&gt;&lt;td&gt;&lt;/td&gt;&lt;/tr&gt;</v>
      </c>
      <c r="B1064" s="166"/>
      <c r="C1064" s="166"/>
    </row>
    <row r="1065" spans="1:3" x14ac:dyDescent="0.3">
      <c r="A1065" s="89" t="str">
        <f>IF(ROW()-ROW(HTML[])+1&gt;ROWS(Prelude[]),IFERROR(INDEX(PayItems[HTML],ROW()-ROW(HTML[])+1-ROWS(Prelude[])),IF(ROW()-ROW(HTML[])=ROWS(Prelude[])+ROWS(PayItems[]),"&lt;/tbody&gt;&lt;/table&gt;","{End}")),INDEX(Prelude[],ROW()-ROW(HTML[])+1))</f>
        <v xml:space="preserve">  &lt;tr&gt;&lt;td&gt;55121-0000&lt;/td&gt;&lt;td&gt;Test pile&lt;/td&gt;&lt;td&gt;Each&lt;/td&gt;&lt;td&gt;TEST PILE&lt;/td&gt;&lt;td&gt;EACH&lt;/td&gt;&lt;td&gt;0&lt;/td&gt;&lt;td&gt;3&lt;/td&gt;&lt;td&gt;N&lt;/td&gt;&lt;td&gt; &lt;/td&gt;&lt;td&gt;&lt;/td&gt;&lt;/tr&gt;</v>
      </c>
      <c r="B1065" s="166"/>
      <c r="C1065" s="166"/>
    </row>
    <row r="1066" spans="1:3" x14ac:dyDescent="0.3">
      <c r="A1066" s="89" t="str">
        <f>IF(ROW()-ROW(HTML[])+1&gt;ROWS(Prelude[]),IFERROR(INDEX(PayItems[HTML],ROW()-ROW(HTML[])+1-ROWS(Prelude[])),IF(ROW()-ROW(HTML[])=ROWS(Prelude[])+ROWS(PayItems[]),"&lt;/tbody&gt;&lt;/table&gt;","{End}")),INDEX(Prelude[],ROW()-ROW(HTML[])+1))</f>
        <v xml:space="preserve">  &lt;tr&gt;&lt;td&gt;55125-0000&lt;/td&gt;&lt;td&gt;Pile stress monitoring&lt;/td&gt;&lt;td&gt;Each&lt;/td&gt;&lt;td&gt;PILE STRESS MONITORING&lt;/td&gt;&lt;td&gt;EACH&lt;/td&gt;&lt;td&gt;0&lt;/td&gt;&lt;td&gt;3&lt;/td&gt;&lt;td&gt;N&lt;/td&gt;&lt;td&gt; &lt;/td&gt;&lt;td&gt;&lt;/td&gt;&lt;/tr&gt;</v>
      </c>
      <c r="B1066" s="166"/>
      <c r="C1066" s="166"/>
    </row>
    <row r="1067" spans="1:3" x14ac:dyDescent="0.3">
      <c r="A1067" s="89" t="str">
        <f>IF(ROW()-ROW(HTML[])+1&gt;ROWS(Prelude[]),IFERROR(INDEX(PayItems[HTML],ROW()-ROW(HTML[])+1-ROWS(Prelude[])),IF(ROW()-ROW(HTML[])=ROWS(Prelude[])+ROWS(PayItems[]),"&lt;/tbody&gt;&lt;/table&gt;","{End}")),INDEX(Prelude[],ROW()-ROW(HTML[])+1))</f>
        <v xml:space="preserve">  &lt;tr&gt;&lt;td&gt;55201-0100&lt;/td&gt;&lt;td&gt;Structural concrete, class A&lt;/td&gt;&lt;td&gt;m3&lt;/td&gt;&lt;td&gt;STRUCTURAL CONCRETE, CLASS A&lt;/td&gt;&lt;td&gt;CUYD&lt;/td&gt;&lt;td&gt;0&lt;/td&gt;&lt;td&gt;3&lt;/td&gt;&lt;td&gt;N&lt;/td&gt;&lt;td&gt; &lt;/td&gt;&lt;td&gt;&lt;/td&gt;&lt;/tr&gt;</v>
      </c>
      <c r="B1067" s="166"/>
      <c r="C1067" s="166"/>
    </row>
    <row r="1068" spans="1:3" x14ac:dyDescent="0.3">
      <c r="A1068" s="89" t="str">
        <f>IF(ROW()-ROW(HTML[])+1&gt;ROWS(Prelude[]),IFERROR(INDEX(PayItems[HTML],ROW()-ROW(HTML[])+1-ROWS(Prelude[])),IF(ROW()-ROW(HTML[])=ROWS(Prelude[])+ROWS(PayItems[]),"&lt;/tbody&gt;&lt;/table&gt;","{End}")),INDEX(Prelude[],ROW()-ROW(HTML[])+1))</f>
        <v xml:space="preserve">  &lt;tr&gt;&lt;td&gt;55201-0200&lt;/td&gt;&lt;td&gt;Structural concrete, class A (AE)&lt;/td&gt;&lt;td&gt;m3&lt;/td&gt;&lt;td&gt;STRUCTURAL CONCRETE, CLASS A (AE)&lt;/td&gt;&lt;td&gt;CUYD&lt;/td&gt;&lt;td&gt;0&lt;/td&gt;&lt;td&gt;3&lt;/td&gt;&lt;td&gt;N&lt;/td&gt;&lt;td&gt; &lt;/td&gt;&lt;td&gt;&lt;/td&gt;&lt;/tr&gt;</v>
      </c>
      <c r="B1068" s="166"/>
      <c r="C1068" s="166"/>
    </row>
    <row r="1069" spans="1:3" x14ac:dyDescent="0.3">
      <c r="A1069" s="89" t="str">
        <f>IF(ROW()-ROW(HTML[])+1&gt;ROWS(Prelude[]),IFERROR(INDEX(PayItems[HTML],ROW()-ROW(HTML[])+1-ROWS(Prelude[])),IF(ROW()-ROW(HTML[])=ROWS(Prelude[])+ROWS(PayItems[]),"&lt;/tbody&gt;&lt;/table&gt;","{End}")),INDEX(Prelude[],ROW()-ROW(HTML[])+1))</f>
        <v xml:space="preserve">  &lt;tr&gt;&lt;td&gt;55201-0500&lt;/td&gt;&lt;td&gt;Structural concrete, class C&lt;/td&gt;&lt;td&gt;m3&lt;/td&gt;&lt;td&gt;STRUCTURAL CONCRETE, CLASS C&lt;/td&gt;&lt;td&gt;CUYD&lt;/td&gt;&lt;td&gt;0&lt;/td&gt;&lt;td&gt;3&lt;/td&gt;&lt;td&gt;N&lt;/td&gt;&lt;td&gt; &lt;/td&gt;&lt;td&gt;&lt;/td&gt;&lt;/tr&gt;</v>
      </c>
      <c r="B1069" s="166"/>
      <c r="C1069" s="166"/>
    </row>
    <row r="1070" spans="1:3" x14ac:dyDescent="0.3">
      <c r="A1070" s="89" t="str">
        <f>IF(ROW()-ROW(HTML[])+1&gt;ROWS(Prelude[]),IFERROR(INDEX(PayItems[HTML],ROW()-ROW(HTML[])+1-ROWS(Prelude[])),IF(ROW()-ROW(HTML[])=ROWS(Prelude[])+ROWS(PayItems[]),"&lt;/tbody&gt;&lt;/table&gt;","{End}")),INDEX(Prelude[],ROW()-ROW(HTML[])+1))</f>
        <v xml:space="preserve">  &lt;tr&gt;&lt;td&gt;55201-0600&lt;/td&gt;&lt;td&gt;Structural concrete, class C (AE)&lt;/td&gt;&lt;td&gt;m3&lt;/td&gt;&lt;td&gt;STRUCTURAL CONCRETE, CLASS C (AE)&lt;/td&gt;&lt;td&gt;CUYD&lt;/td&gt;&lt;td&gt;0&lt;/td&gt;&lt;td&gt;3&lt;/td&gt;&lt;td&gt;N&lt;/td&gt;&lt;td&gt; &lt;/td&gt;&lt;td&gt;&lt;/td&gt;&lt;/tr&gt;</v>
      </c>
      <c r="B1070" s="166"/>
      <c r="C1070" s="166"/>
    </row>
    <row r="1071" spans="1:3" x14ac:dyDescent="0.3">
      <c r="A1071" s="89" t="str">
        <f>IF(ROW()-ROW(HTML[])+1&gt;ROWS(Prelude[]),IFERROR(INDEX(PayItems[HTML],ROW()-ROW(HTML[])+1-ROWS(Prelude[])),IF(ROW()-ROW(HTML[])=ROWS(Prelude[])+ROWS(PayItems[]),"&lt;/tbody&gt;&lt;/table&gt;","{End}")),INDEX(Prelude[],ROW()-ROW(HTML[])+1))</f>
        <v xml:space="preserve">  &lt;tr&gt;&lt;td&gt;55201-0800&lt;/td&gt;&lt;td&gt;Structural concrete, class D (AE)&lt;/td&gt;&lt;td&gt;m3&lt;/td&gt;&lt;td&gt;STRUCTURAL CONCRETE, CLASS D (AE)&lt;/td&gt;&lt;td&gt;CUYD&lt;/td&gt;&lt;td&gt;0&lt;/td&gt;&lt;td&gt;3&lt;/td&gt;&lt;td&gt;N&lt;/td&gt;&lt;td&gt; &lt;/td&gt;&lt;td&gt;&lt;/td&gt;&lt;/tr&gt;</v>
      </c>
      <c r="B1071" s="166"/>
      <c r="C1071" s="166"/>
    </row>
    <row r="1072" spans="1:3" x14ac:dyDescent="0.3">
      <c r="A1072" s="89" t="str">
        <f>IF(ROW()-ROW(HTML[])+1&gt;ROWS(Prelude[]),IFERROR(INDEX(PayItems[HTML],ROW()-ROW(HTML[])+1-ROWS(Prelude[])),IF(ROW()-ROW(HTML[])=ROWS(Prelude[])+ROWS(PayItems[]),"&lt;/tbody&gt;&lt;/table&gt;","{End}")),INDEX(Prelude[],ROW()-ROW(HTML[])+1))</f>
        <v xml:space="preserve">  &lt;tr&gt;&lt;td&gt;55201-1200&lt;/td&gt;&lt;td&gt;Structural concrete, class S (seal)&lt;/td&gt;&lt;td&gt;m3&lt;/td&gt;&lt;td&gt;STRUCTURAL CONCRETE, CLASS S (SEAL)&lt;/td&gt;&lt;td&gt;CUYD&lt;/td&gt;&lt;td&gt;0&lt;/td&gt;&lt;td&gt;3&lt;/td&gt;&lt;td&gt;N&lt;/td&gt;&lt;td&gt; &lt;/td&gt;&lt;td&gt;&lt;/td&gt;&lt;/tr&gt;</v>
      </c>
      <c r="B1072" s="166"/>
      <c r="C1072" s="166"/>
    </row>
    <row r="1073" spans="1:3" x14ac:dyDescent="0.3">
      <c r="A1073" s="89" t="str">
        <f>IF(ROW()-ROW(HTML[])+1&gt;ROWS(Prelude[]),IFERROR(INDEX(PayItems[HTML],ROW()-ROW(HTML[])+1-ROWS(Prelude[])),IF(ROW()-ROW(HTML[])=ROWS(Prelude[])+ROWS(PayItems[]),"&lt;/tbody&gt;&lt;/table&gt;","{End}")),INDEX(Prelude[],ROW()-ROW(HTML[])+1))</f>
        <v xml:space="preserve">  &lt;tr&gt;&lt;td&gt;55201-1500&lt;/td&gt;&lt;td&gt;Structural concrete, class StateDOT&lt;/td&gt;&lt;td&gt;m3&lt;/td&gt;&lt;td&gt;STRUCTURAL CONCRETE, CLASS STATEDOT&lt;/td&gt;&lt;td&gt;CUYD&lt;/td&gt;&lt;td&gt;0&lt;/td&gt;&lt;td&gt;3&lt;/td&gt;&lt;td&gt;N&lt;/td&gt;&lt;td&gt;7/18/2016&lt;/td&gt;&lt;td&gt;&lt;/td&gt;&lt;/tr&gt;</v>
      </c>
      <c r="B1073" s="166"/>
      <c r="C1073" s="166"/>
    </row>
    <row r="1074" spans="1:3" x14ac:dyDescent="0.3">
      <c r="A1074" s="89" t="str">
        <f>IF(ROW()-ROW(HTML[])+1&gt;ROWS(Prelude[]),IFERROR(INDEX(PayItems[HTML],ROW()-ROW(HTML[])+1-ROWS(Prelude[])),IF(ROW()-ROW(HTML[])=ROWS(Prelude[])+ROWS(PayItems[]),"&lt;/tbody&gt;&lt;/table&gt;","{End}")),INDEX(Prelude[],ROW()-ROW(HTML[])+1))</f>
        <v xml:space="preserve">  &lt;tr&gt;&lt;td&gt;55202-1000&lt;/td&gt;&lt;td&gt;Structural concrete, class D (AE), for approach slabs, type 1&lt;/td&gt;&lt;td&gt;m2&lt;/td&gt;&lt;td&gt;STRUCTURAL CONCRETE, CLASS D (AE), FOR APPROACH SLABS, TYPE 1&lt;/td&gt;&lt;td&gt;SQYD&lt;/td&gt;&lt;td&gt;0&lt;/td&gt;&lt;td&gt;3&lt;/td&gt;&lt;td&gt;N&lt;/td&gt;&lt;td&gt; &lt;/td&gt;&lt;td&gt;&lt;/td&gt;&lt;/tr&gt;</v>
      </c>
      <c r="B1074" s="166"/>
      <c r="C1074" s="166"/>
    </row>
    <row r="1075" spans="1:3" x14ac:dyDescent="0.3">
      <c r="A1075" s="89" t="str">
        <f>IF(ROW()-ROW(HTML[])+1&gt;ROWS(Prelude[]),IFERROR(INDEX(PayItems[HTML],ROW()-ROW(HTML[])+1-ROWS(Prelude[])),IF(ROW()-ROW(HTML[])=ROWS(Prelude[])+ROWS(PayItems[]),"&lt;/tbody&gt;&lt;/table&gt;","{End}")),INDEX(Prelude[],ROW()-ROW(HTML[])+1))</f>
        <v xml:space="preserve">  &lt;tr&gt;&lt;td&gt;55202-2000&lt;/td&gt;&lt;td&gt;Structural concrete, class D (AE), for approach slabs, type 2&lt;/td&gt;&lt;td&gt;m2&lt;/td&gt;&lt;td&gt;STRUCTURAL CONCRETE, CLASS D (AE), FOR APPROACH SLABS, TYPE 2&lt;/td&gt;&lt;td&gt;SQYD&lt;/td&gt;&lt;td&gt;0&lt;/td&gt;&lt;td&gt;3&lt;/td&gt;&lt;td&gt;N&lt;/td&gt;&lt;td&gt; &lt;/td&gt;&lt;td&gt;&lt;/td&gt;&lt;/tr&gt;</v>
      </c>
      <c r="B1075" s="166"/>
      <c r="C1075" s="166"/>
    </row>
    <row r="1076" spans="1:3" x14ac:dyDescent="0.3">
      <c r="A1076" s="89" t="str">
        <f>IF(ROW()-ROW(HTML[])+1&gt;ROWS(Prelude[]),IFERROR(INDEX(PayItems[HTML],ROW()-ROW(HTML[])+1-ROWS(Prelude[])),IF(ROW()-ROW(HTML[])=ROWS(Prelude[])+ROWS(PayItems[]),"&lt;/tbody&gt;&lt;/table&gt;","{End}")),INDEX(Prelude[],ROW()-ROW(HTML[])+1))</f>
        <v xml:space="preserve">  &lt;tr&gt;&lt;td&gt;55202-3000&lt;/td&gt;&lt;td&gt;Structural concrete, class A(AE), for precast wall panels&lt;/td&gt;&lt;td&gt;m2&lt;/td&gt;&lt;td&gt;STRUCTURAL CONCRETE, CLASS A (AE), FOR PRECAST WALL PANELS&lt;/td&gt;&lt;td&gt;SQYD&lt;/td&gt;&lt;td&gt;0&lt;/td&gt;&lt;td&gt;3&lt;/td&gt;&lt;td&gt;N&lt;/td&gt;&lt;td&gt; &lt;/td&gt;&lt;td&gt;&lt;/td&gt;&lt;/tr&gt;</v>
      </c>
      <c r="B1076" s="166"/>
      <c r="C1076" s="166"/>
    </row>
    <row r="1077" spans="1:3" x14ac:dyDescent="0.3">
      <c r="A1077" s="89" t="str">
        <f>IF(ROW()-ROW(HTML[])+1&gt;ROWS(Prelude[]),IFERROR(INDEX(PayItems[HTML],ROW()-ROW(HTML[])+1-ROWS(Prelude[])),IF(ROW()-ROW(HTML[])=ROWS(Prelude[])+ROWS(PayItems[]),"&lt;/tbody&gt;&lt;/table&gt;","{End}")),INDEX(Prelude[],ROW()-ROW(HTML[])+1))</f>
        <v xml:space="preserve">  &lt;tr&gt;&lt;td&gt;55203-1000&lt;/td&gt;&lt;td&gt;Structural concrete, class D (AE), for approach slabs, type 1&lt;/td&gt;&lt;td&gt;m3&lt;/td&gt;&lt;td&gt;STRUCTURAL CONCRETE, CLASS D (AE), FOR APPROACH SLABS, TYPE 1&lt;/td&gt;&lt;td&gt;CUYD&lt;/td&gt;&lt;td&gt;0&lt;/td&gt;&lt;td&gt;3&lt;/td&gt;&lt;td&gt;N&lt;/td&gt;&lt;td&gt; &lt;/td&gt;&lt;td&gt;&lt;/td&gt;&lt;/tr&gt;</v>
      </c>
      <c r="B1077" s="166"/>
      <c r="C1077" s="166"/>
    </row>
    <row r="1078" spans="1:3" x14ac:dyDescent="0.3">
      <c r="A1078" s="89" t="str">
        <f>IF(ROW()-ROW(HTML[])+1&gt;ROWS(Prelude[]),IFERROR(INDEX(PayItems[HTML],ROW()-ROW(HTML[])+1-ROWS(Prelude[])),IF(ROW()-ROW(HTML[])=ROWS(Prelude[])+ROWS(PayItems[]),"&lt;/tbody&gt;&lt;/table&gt;","{End}")),INDEX(Prelude[],ROW()-ROW(HTML[])+1))</f>
        <v xml:space="preserve">  &lt;tr&gt;&lt;td&gt;55203-2000&lt;/td&gt;&lt;td&gt;Structural concrete, class D (AE), for approach slabs, type 2&lt;/td&gt;&lt;td&gt;m3&lt;/td&gt;&lt;td&gt;STRUCTURAL CONCRETE, CLASS D (AE), FOR APPROACH SLABS, TYPE 2&lt;/td&gt;&lt;td&gt;CUYD&lt;/td&gt;&lt;td&gt;0&lt;/td&gt;&lt;td&gt;3&lt;/td&gt;&lt;td&gt;N&lt;/td&gt;&lt;td&gt; &lt;/td&gt;&lt;td&gt;&lt;/td&gt;&lt;/tr&gt;</v>
      </c>
      <c r="B1078" s="166"/>
      <c r="C1078" s="166"/>
    </row>
    <row r="1079" spans="1:3" x14ac:dyDescent="0.3">
      <c r="A1079" s="89" t="str">
        <f>IF(ROW()-ROW(HTML[])+1&gt;ROWS(Prelude[]),IFERROR(INDEX(PayItems[HTML],ROW()-ROW(HTML[])+1-ROWS(Prelude[])),IF(ROW()-ROW(HTML[])=ROWS(Prelude[])+ROWS(PayItems[]),"&lt;/tbody&gt;&lt;/table&gt;","{End}")),INDEX(Prelude[],ROW()-ROW(HTML[])+1))</f>
        <v xml:space="preserve">  &lt;tr&gt;&lt;td&gt;55210-0000&lt;/td&gt;&lt;td&gt;Precast structural concrete&lt;/td&gt;&lt;td&gt;m3&lt;/td&gt;&lt;td&gt;PRECAST STRUCTURAL CONCRETE&lt;/td&gt;&lt;td&gt;CUYD&lt;/td&gt;&lt;td&gt;0&lt;/td&gt;&lt;td&gt;3&lt;/td&gt;&lt;td&gt;N&lt;/td&gt;&lt;td&gt;7/22/2015&lt;/td&gt;&lt;td&gt;&lt;/td&gt;&lt;/tr&gt;</v>
      </c>
      <c r="B1079" s="166"/>
      <c r="C1079" s="166"/>
    </row>
    <row r="1080" spans="1:3" x14ac:dyDescent="0.3">
      <c r="A1080" s="89" t="str">
        <f>IF(ROW()-ROW(HTML[])+1&gt;ROWS(Prelude[]),IFERROR(INDEX(PayItems[HTML],ROW()-ROW(HTML[])+1-ROWS(Prelude[])),IF(ROW()-ROW(HTML[])=ROWS(Prelude[])+ROWS(PayItems[]),"&lt;/tbody&gt;&lt;/table&gt;","{End}")),INDEX(Prelude[],ROW()-ROW(HTML[])+1))</f>
        <v xml:space="preserve">  &lt;tr&gt;&lt;td&gt;55210-0100&lt;/td&gt;&lt;td&gt;Precast structural concrete, class A, abutment&lt;/td&gt;&lt;td&gt;m3&lt;/td&gt;&lt;td&gt;PRECAST STRUCTURAL CONCRETE, CLASS A, ABUTMENT&lt;/td&gt;&lt;td&gt;CUYD&lt;/td&gt;&lt;td&gt;0&lt;/td&gt;&lt;td&gt;3&lt;/td&gt;&lt;td&gt;N&lt;/td&gt;&lt;td&gt; &lt;/td&gt;&lt;td&gt;&lt;/td&gt;&lt;/tr&gt;</v>
      </c>
      <c r="B1080" s="166"/>
      <c r="C1080" s="166"/>
    </row>
    <row r="1081" spans="1:3" x14ac:dyDescent="0.3">
      <c r="A1081" s="89" t="str">
        <f>IF(ROW()-ROW(HTML[])+1&gt;ROWS(Prelude[]),IFERROR(INDEX(PayItems[HTML],ROW()-ROW(HTML[])+1-ROWS(Prelude[])),IF(ROW()-ROW(HTML[])=ROWS(Prelude[])+ROWS(PayItems[]),"&lt;/tbody&gt;&lt;/table&gt;","{End}")),INDEX(Prelude[],ROW()-ROW(HTML[])+1))</f>
        <v xml:space="preserve">  &lt;tr&gt;&lt;td&gt;55210-0200&lt;/td&gt;&lt;td&gt;Precast structural concrete, class A, deck&lt;/td&gt;&lt;td&gt;m3&lt;/td&gt;&lt;td&gt;PRECAST STRUCTURAL CONCRETE, CLASS A, DECK&lt;/td&gt;&lt;td&gt;CUYD&lt;/td&gt;&lt;td&gt;0&lt;/td&gt;&lt;td&gt;3&lt;/td&gt;&lt;td&gt;N&lt;/td&gt;&lt;td&gt; &lt;/td&gt;&lt;td&gt;&lt;/td&gt;&lt;/tr&gt;</v>
      </c>
      <c r="B1081" s="166"/>
      <c r="C1081" s="166"/>
    </row>
    <row r="1082" spans="1:3" x14ac:dyDescent="0.3">
      <c r="A1082" s="89" t="str">
        <f>IF(ROW()-ROW(HTML[])+1&gt;ROWS(Prelude[]),IFERROR(INDEX(PayItems[HTML],ROW()-ROW(HTML[])+1-ROWS(Prelude[])),IF(ROW()-ROW(HTML[])=ROWS(Prelude[])+ROWS(PayItems[]),"&lt;/tbody&gt;&lt;/table&gt;","{End}")),INDEX(Prelude[],ROW()-ROW(HTML[])+1))</f>
        <v xml:space="preserve">  &lt;tr&gt;&lt;td&gt;55210-0300&lt;/td&gt;&lt;td&gt;Precast structural concrete, class A, pier&lt;/td&gt;&lt;td&gt;m3&lt;/td&gt;&lt;td&gt;PRECAST STRUCTURAL CONCRETE, CLASS A, PIER&lt;/td&gt;&lt;td&gt;CUYD&lt;/td&gt;&lt;td&gt;0&lt;/td&gt;&lt;td&gt;3&lt;/td&gt;&lt;td&gt;N&lt;/td&gt;&lt;td&gt; &lt;/td&gt;&lt;td&gt;&lt;/td&gt;&lt;/tr&gt;</v>
      </c>
      <c r="B1082" s="166"/>
      <c r="C1082" s="166"/>
    </row>
    <row r="1083" spans="1:3" x14ac:dyDescent="0.3">
      <c r="A1083" s="89" t="str">
        <f>IF(ROW()-ROW(HTML[])+1&gt;ROWS(Prelude[]),IFERROR(INDEX(PayItems[HTML],ROW()-ROW(HTML[])+1-ROWS(Prelude[])),IF(ROW()-ROW(HTML[])=ROWS(Prelude[])+ROWS(PayItems[]),"&lt;/tbody&gt;&lt;/table&gt;","{End}")),INDEX(Prelude[],ROW()-ROW(HTML[])+1))</f>
        <v xml:space="preserve">  &lt;tr&gt;&lt;td&gt;55210-0400&lt;/td&gt;&lt;td&gt;Precast structural concrete, class A(AE), abutment&lt;/td&gt;&lt;td&gt;m3&lt;/td&gt;&lt;td&gt;PRECAST STRUCTURAL CONCRETE, CLASS A(AE), ABUTMENT&lt;/td&gt;&lt;td&gt;CUYD&lt;/td&gt;&lt;td&gt;0&lt;/td&gt;&lt;td&gt;3&lt;/td&gt;&lt;td&gt;N&lt;/td&gt;&lt;td&gt;6/17/2015&lt;/td&gt;&lt;td&gt;Correct concrete class (was AE)&lt;/td&gt;&lt;/tr&gt;</v>
      </c>
      <c r="B1083" s="166"/>
      <c r="C1083" s="166"/>
    </row>
    <row r="1084" spans="1:3" x14ac:dyDescent="0.3">
      <c r="A1084" s="89" t="str">
        <f>IF(ROW()-ROW(HTML[])+1&gt;ROWS(Prelude[]),IFERROR(INDEX(PayItems[HTML],ROW()-ROW(HTML[])+1-ROWS(Prelude[])),IF(ROW()-ROW(HTML[])=ROWS(Prelude[])+ROWS(PayItems[]),"&lt;/tbody&gt;&lt;/table&gt;","{End}")),INDEX(Prelude[],ROW()-ROW(HTML[])+1))</f>
        <v xml:space="preserve">  &lt;tr&gt;&lt;td&gt;55210-0500&lt;/td&gt;&lt;td&gt;Precast structural concrete, class A(AE), deck&lt;/td&gt;&lt;td&gt;m3&lt;/td&gt;&lt;td&gt;PRECAST STRUCTURAL CONCRETE, CLASS A(AE), DECK&lt;/td&gt;&lt;td&gt;CUYD&lt;/td&gt;&lt;td&gt;0&lt;/td&gt;&lt;td&gt;3&lt;/td&gt;&lt;td&gt;N&lt;/td&gt;&lt;td&gt;6/17/2015&lt;/td&gt;&lt;td&gt;Correct concrete class (was AE)&lt;/td&gt;&lt;/tr&gt;</v>
      </c>
      <c r="B1084" s="166"/>
      <c r="C1084" s="166"/>
    </row>
    <row r="1085" spans="1:3" x14ac:dyDescent="0.3">
      <c r="A1085" s="89" t="str">
        <f>IF(ROW()-ROW(HTML[])+1&gt;ROWS(Prelude[]),IFERROR(INDEX(PayItems[HTML],ROW()-ROW(HTML[])+1-ROWS(Prelude[])),IF(ROW()-ROW(HTML[])=ROWS(Prelude[])+ROWS(PayItems[]),"&lt;/tbody&gt;&lt;/table&gt;","{End}")),INDEX(Prelude[],ROW()-ROW(HTML[])+1))</f>
        <v xml:space="preserve">  &lt;tr&gt;&lt;td&gt;55210-0600&lt;/td&gt;&lt;td&gt;Precast structural concrete, class A(AE), pier&lt;/td&gt;&lt;td&gt;m3&lt;/td&gt;&lt;td&gt;PRECAST STRUCTURAL CONCRETE, CLASS A(AE), PIER&lt;/td&gt;&lt;td&gt;CUYD&lt;/td&gt;&lt;td&gt;0&lt;/td&gt;&lt;td&gt;3&lt;/td&gt;&lt;td&gt;N&lt;/td&gt;&lt;td&gt;6/17/2015&lt;/td&gt;&lt;td&gt;Correct concrete class (was AE)&lt;/td&gt;&lt;/tr&gt;</v>
      </c>
      <c r="B1085" s="166"/>
      <c r="C1085" s="166"/>
    </row>
    <row r="1086" spans="1:3" x14ac:dyDescent="0.3">
      <c r="A1086" s="89" t="str">
        <f>IF(ROW()-ROW(HTML[])+1&gt;ROWS(Prelude[]),IFERROR(INDEX(PayItems[HTML],ROW()-ROW(HTML[])+1-ROWS(Prelude[])),IF(ROW()-ROW(HTML[])=ROWS(Prelude[])+ROWS(PayItems[]),"&lt;/tbody&gt;&lt;/table&gt;","{End}")),INDEX(Prelude[],ROW()-ROW(HTML[])+1))</f>
        <v xml:space="preserve">  &lt;tr&gt;&lt;td&gt;55210-0700&lt;/td&gt;&lt;td&gt;Precast structural concrete, class C, abutment&lt;/td&gt;&lt;td&gt;m3&lt;/td&gt;&lt;td&gt;PRECAST STRUCTURAL CONCRETE, CLASS C, ABUTMENT&lt;/td&gt;&lt;td&gt;CUYD&lt;/td&gt;&lt;td&gt;0&lt;/td&gt;&lt;td&gt;3&lt;/td&gt;&lt;td&gt;N&lt;/td&gt;&lt;td&gt; &lt;/td&gt;&lt;td&gt;&lt;/td&gt;&lt;/tr&gt;</v>
      </c>
      <c r="B1086" s="166"/>
      <c r="C1086" s="166"/>
    </row>
    <row r="1087" spans="1:3" x14ac:dyDescent="0.3">
      <c r="A1087" s="89" t="str">
        <f>IF(ROW()-ROW(HTML[])+1&gt;ROWS(Prelude[]),IFERROR(INDEX(PayItems[HTML],ROW()-ROW(HTML[])+1-ROWS(Prelude[])),IF(ROW()-ROW(HTML[])=ROWS(Prelude[])+ROWS(PayItems[]),"&lt;/tbody&gt;&lt;/table&gt;","{End}")),INDEX(Prelude[],ROW()-ROW(HTML[])+1))</f>
        <v xml:space="preserve">  &lt;tr&gt;&lt;td&gt;55210-0800&lt;/td&gt;&lt;td&gt;Precast structural concrete, class C, deck&lt;/td&gt;&lt;td&gt;m3&lt;/td&gt;&lt;td&gt;PRECAST STRUCTURAL CONCRETE, CLASS C, DECK&lt;/td&gt;&lt;td&gt;CUYD&lt;/td&gt;&lt;td&gt;0&lt;/td&gt;&lt;td&gt;3&lt;/td&gt;&lt;td&gt;N&lt;/td&gt;&lt;td&gt; &lt;/td&gt;&lt;td&gt;&lt;/td&gt;&lt;/tr&gt;</v>
      </c>
      <c r="B1087" s="166"/>
      <c r="C1087" s="166"/>
    </row>
    <row r="1088" spans="1:3" x14ac:dyDescent="0.3">
      <c r="A1088" s="89" t="str">
        <f>IF(ROW()-ROW(HTML[])+1&gt;ROWS(Prelude[]),IFERROR(INDEX(PayItems[HTML],ROW()-ROW(HTML[])+1-ROWS(Prelude[])),IF(ROW()-ROW(HTML[])=ROWS(Prelude[])+ROWS(PayItems[]),"&lt;/tbody&gt;&lt;/table&gt;","{End}")),INDEX(Prelude[],ROW()-ROW(HTML[])+1))</f>
        <v xml:space="preserve">  &lt;tr&gt;&lt;td&gt;55210-0900&lt;/td&gt;&lt;td&gt;Precast structural concrete, class C, pier&lt;/td&gt;&lt;td&gt;m3&lt;/td&gt;&lt;td&gt;PRECAST STRUCTURAL CONCRETE, CLASS C, PIER&lt;/td&gt;&lt;td&gt;CUYD&lt;/td&gt;&lt;td&gt;0&lt;/td&gt;&lt;td&gt;3&lt;/td&gt;&lt;td&gt;N&lt;/td&gt;&lt;td&gt; &lt;/td&gt;&lt;td&gt;&lt;/td&gt;&lt;/tr&gt;</v>
      </c>
      <c r="B1088" s="166"/>
      <c r="C1088" s="166"/>
    </row>
    <row r="1089" spans="1:3" x14ac:dyDescent="0.3">
      <c r="A1089" s="89" t="str">
        <f>IF(ROW()-ROW(HTML[])+1&gt;ROWS(Prelude[]),IFERROR(INDEX(PayItems[HTML],ROW()-ROW(HTML[])+1-ROWS(Prelude[])),IF(ROW()-ROW(HTML[])=ROWS(Prelude[])+ROWS(PayItems[]),"&lt;/tbody&gt;&lt;/table&gt;","{End}")),INDEX(Prelude[],ROW()-ROW(HTML[])+1))</f>
        <v xml:space="preserve">  &lt;tr&gt;&lt;td&gt;55210-1000&lt;/td&gt;&lt;td&gt;Precast structural concrete, class C (AE), abutment&lt;/td&gt;&lt;td&gt;m3&lt;/td&gt;&lt;td&gt;PRECAST STRUCTURAL CONCRETE, CLASS C (AE), ABUTMENT&lt;/td&gt;&lt;td&gt;CUYD&lt;/td&gt;&lt;td&gt;0&lt;/td&gt;&lt;td&gt;3&lt;/td&gt;&lt;td&gt;N&lt;/td&gt;&lt;td&gt; &lt;/td&gt;&lt;td&gt;&lt;/td&gt;&lt;/tr&gt;</v>
      </c>
      <c r="B1089" s="166"/>
      <c r="C1089" s="166"/>
    </row>
    <row r="1090" spans="1:3" x14ac:dyDescent="0.3">
      <c r="A1090" s="89" t="str">
        <f>IF(ROW()-ROW(HTML[])+1&gt;ROWS(Prelude[]),IFERROR(INDEX(PayItems[HTML],ROW()-ROW(HTML[])+1-ROWS(Prelude[])),IF(ROW()-ROW(HTML[])=ROWS(Prelude[])+ROWS(PayItems[]),"&lt;/tbody&gt;&lt;/table&gt;","{End}")),INDEX(Prelude[],ROW()-ROW(HTML[])+1))</f>
        <v xml:space="preserve">  &lt;tr&gt;&lt;td&gt;55210-1100&lt;/td&gt;&lt;td&gt;Precast structural concrete, class C (AE), deck&lt;/td&gt;&lt;td&gt;m3&lt;/td&gt;&lt;td&gt;PRECAST STRUCTURAL CONCRETE, CLASS C (AE), DECK&lt;/td&gt;&lt;td&gt;CUYD&lt;/td&gt;&lt;td&gt;0&lt;/td&gt;&lt;td&gt;3&lt;/td&gt;&lt;td&gt;N&lt;/td&gt;&lt;td&gt; &lt;/td&gt;&lt;td&gt;&lt;/td&gt;&lt;/tr&gt;</v>
      </c>
      <c r="B1090" s="166"/>
      <c r="C1090" s="166"/>
    </row>
    <row r="1091" spans="1:3" x14ac:dyDescent="0.3">
      <c r="A1091" s="89" t="str">
        <f>IF(ROW()-ROW(HTML[])+1&gt;ROWS(Prelude[]),IFERROR(INDEX(PayItems[HTML],ROW()-ROW(HTML[])+1-ROWS(Prelude[])),IF(ROW()-ROW(HTML[])=ROWS(Prelude[])+ROWS(PayItems[]),"&lt;/tbody&gt;&lt;/table&gt;","{End}")),INDEX(Prelude[],ROW()-ROW(HTML[])+1))</f>
        <v xml:space="preserve">  &lt;tr&gt;&lt;td&gt;55210-1200&lt;/td&gt;&lt;td&gt;Precast structural concrete, class C (AE), pier&lt;/td&gt;&lt;td&gt;m3&lt;/td&gt;&lt;td&gt;PRECAST STRUCTURAL CONCRETE, CLASS C (AE), PIER&lt;/td&gt;&lt;td&gt;CUYD&lt;/td&gt;&lt;td&gt;0&lt;/td&gt;&lt;td&gt;3&lt;/td&gt;&lt;td&gt;N&lt;/td&gt;&lt;td&gt; &lt;/td&gt;&lt;td&gt;&lt;/td&gt;&lt;/tr&gt;</v>
      </c>
      <c r="B1091" s="166"/>
      <c r="C1091" s="166"/>
    </row>
    <row r="1092" spans="1:3" x14ac:dyDescent="0.3">
      <c r="A1092" s="89" t="str">
        <f>IF(ROW()-ROW(HTML[])+1&gt;ROWS(Prelude[]),IFERROR(INDEX(PayItems[HTML],ROW()-ROW(HTML[])+1-ROWS(Prelude[])),IF(ROW()-ROW(HTML[])=ROWS(Prelude[])+ROWS(PayItems[]),"&lt;/tbody&gt;&lt;/table&gt;","{End}")),INDEX(Prelude[],ROW()-ROW(HTML[])+1))</f>
        <v xml:space="preserve">  &lt;tr&gt;&lt;td&gt;55210-1300&lt;/td&gt;&lt;td&gt;Precast structural concrete, class D (AE), abutment&lt;/td&gt;&lt;td&gt;m3&lt;/td&gt;&lt;td&gt;PRECAST STRUCTURAL CONCRETE, CLASS D (AE), ABUTMENT&lt;/td&gt;&lt;td&gt;CUYD&lt;/td&gt;&lt;td&gt;0&lt;/td&gt;&lt;td&gt;3&lt;/td&gt;&lt;td&gt;N&lt;/td&gt;&lt;td&gt; &lt;/td&gt;&lt;td&gt;&lt;/td&gt;&lt;/tr&gt;</v>
      </c>
      <c r="B1092" s="166"/>
      <c r="C1092" s="166"/>
    </row>
    <row r="1093" spans="1:3" x14ac:dyDescent="0.3">
      <c r="A1093" s="89" t="str">
        <f>IF(ROW()-ROW(HTML[])+1&gt;ROWS(Prelude[]),IFERROR(INDEX(PayItems[HTML],ROW()-ROW(HTML[])+1-ROWS(Prelude[])),IF(ROW()-ROW(HTML[])=ROWS(Prelude[])+ROWS(PayItems[]),"&lt;/tbody&gt;&lt;/table&gt;","{End}")),INDEX(Prelude[],ROW()-ROW(HTML[])+1))</f>
        <v xml:space="preserve">  &lt;tr&gt;&lt;td&gt;55210-1400&lt;/td&gt;&lt;td&gt;Precast structural concrete, class D (AE), deck&lt;/td&gt;&lt;td&gt;m3&lt;/td&gt;&lt;td&gt;PRECAST STRUCTURAL CONCRETE, CLASS D (AE), DECK&lt;/td&gt;&lt;td&gt;CUYD&lt;/td&gt;&lt;td&gt;0&lt;/td&gt;&lt;td&gt;3&lt;/td&gt;&lt;td&gt;N&lt;/td&gt;&lt;td&gt; &lt;/td&gt;&lt;td&gt;&lt;/td&gt;&lt;/tr&gt;</v>
      </c>
      <c r="B1093" s="166"/>
      <c r="C1093" s="166"/>
    </row>
    <row r="1094" spans="1:3" x14ac:dyDescent="0.3">
      <c r="A1094" s="89" t="str">
        <f>IF(ROW()-ROW(HTML[])+1&gt;ROWS(Prelude[]),IFERROR(INDEX(PayItems[HTML],ROW()-ROW(HTML[])+1-ROWS(Prelude[])),IF(ROW()-ROW(HTML[])=ROWS(Prelude[])+ROWS(PayItems[]),"&lt;/tbody&gt;&lt;/table&gt;","{End}")),INDEX(Prelude[],ROW()-ROW(HTML[])+1))</f>
        <v xml:space="preserve">  &lt;tr&gt;&lt;td&gt;55210-1500&lt;/td&gt;&lt;td&gt;Precast structural concrete, class D (AE), pier&lt;/td&gt;&lt;td&gt;m3&lt;/td&gt;&lt;td&gt;PRECAST STRUCTURAL CONCRETE, CLASS D (AE), PIER&lt;/td&gt;&lt;td&gt;CUYD&lt;/td&gt;&lt;td&gt;0&lt;/td&gt;&lt;td&gt;3&lt;/td&gt;&lt;td&gt;N&lt;/td&gt;&lt;td&gt; &lt;/td&gt;&lt;td&gt;&lt;/td&gt;&lt;/tr&gt;</v>
      </c>
      <c r="B1094" s="166"/>
      <c r="C1094" s="166"/>
    </row>
    <row r="1095" spans="1:3" x14ac:dyDescent="0.3">
      <c r="A1095" s="89" t="str">
        <f>IF(ROW()-ROW(HTML[])+1&gt;ROWS(Prelude[]),IFERROR(INDEX(PayItems[HTML],ROW()-ROW(HTML[])+1-ROWS(Prelude[])),IF(ROW()-ROW(HTML[])=ROWS(Prelude[])+ROWS(PayItems[]),"&lt;/tbody&gt;&lt;/table&gt;","{End}")),INDEX(Prelude[],ROW()-ROW(HTML[])+1))</f>
        <v xml:space="preserve">  &lt;tr&gt;&lt;td&gt;55210-1600&lt;/td&gt;&lt;td&gt;Precast structural concrete, class S (seal), abutment&lt;/td&gt;&lt;td&gt;m3&lt;/td&gt;&lt;td&gt;PRECAST STRUCTURAL CONCRETE, CLASS S (SEAL), ABUTMENT&lt;/td&gt;&lt;td&gt;CUYD&lt;/td&gt;&lt;td&gt;0&lt;/td&gt;&lt;td&gt;3&lt;/td&gt;&lt;td&gt;N&lt;/td&gt;&lt;td&gt; &lt;/td&gt;&lt;td&gt;&lt;/td&gt;&lt;/tr&gt;</v>
      </c>
      <c r="B1095" s="166"/>
      <c r="C1095" s="166"/>
    </row>
    <row r="1096" spans="1:3" x14ac:dyDescent="0.3">
      <c r="A1096" s="89" t="str">
        <f>IF(ROW()-ROW(HTML[])+1&gt;ROWS(Prelude[]),IFERROR(INDEX(PayItems[HTML],ROW()-ROW(HTML[])+1-ROWS(Prelude[])),IF(ROW()-ROW(HTML[])=ROWS(Prelude[])+ROWS(PayItems[]),"&lt;/tbody&gt;&lt;/table&gt;","{End}")),INDEX(Prelude[],ROW()-ROW(HTML[])+1))</f>
        <v xml:space="preserve">  &lt;tr&gt;&lt;td&gt;55210-1700&lt;/td&gt;&lt;td&gt;Precast structural concrete, class S (seal), deck&lt;/td&gt;&lt;td&gt;m3&lt;/td&gt;&lt;td&gt;PRECAST STRUCTURAL CONCRETE, CLASS S (SEAL), DECK&lt;/td&gt;&lt;td&gt;CUYD&lt;/td&gt;&lt;td&gt;0&lt;/td&gt;&lt;td&gt;3&lt;/td&gt;&lt;td&gt;N&lt;/td&gt;&lt;td&gt; &lt;/td&gt;&lt;td&gt;&lt;/td&gt;&lt;/tr&gt;</v>
      </c>
      <c r="B1096" s="166"/>
      <c r="C1096" s="166"/>
    </row>
    <row r="1097" spans="1:3" x14ac:dyDescent="0.3">
      <c r="A1097" s="89" t="str">
        <f>IF(ROW()-ROW(HTML[])+1&gt;ROWS(Prelude[]),IFERROR(INDEX(PayItems[HTML],ROW()-ROW(HTML[])+1-ROWS(Prelude[])),IF(ROW()-ROW(HTML[])=ROWS(Prelude[])+ROWS(PayItems[]),"&lt;/tbody&gt;&lt;/table&gt;","{End}")),INDEX(Prelude[],ROW()-ROW(HTML[])+1))</f>
        <v xml:space="preserve">  &lt;tr&gt;&lt;td&gt;55210-1800&lt;/td&gt;&lt;td&gt;Precast structural concrete, class S (seal), pier&lt;/td&gt;&lt;td&gt;m3&lt;/td&gt;&lt;td&gt;PRECAST STRUCTURAL CONCRETE, CLASS S (SEAL), PIER&lt;/td&gt;&lt;td&gt;CUYD&lt;/td&gt;&lt;td&gt;0&lt;/td&gt;&lt;td&gt;3&lt;/td&gt;&lt;td&gt;N&lt;/td&gt;&lt;td&gt; &lt;/td&gt;&lt;td&gt;&lt;/td&gt;&lt;/tr&gt;</v>
      </c>
      <c r="B1097" s="166"/>
      <c r="C1097" s="166"/>
    </row>
    <row r="1098" spans="1:3" x14ac:dyDescent="0.3">
      <c r="A1098" s="89" t="str">
        <f>IF(ROW()-ROW(HTML[])+1&gt;ROWS(Prelude[]),IFERROR(INDEX(PayItems[HTML],ROW()-ROW(HTML[])+1-ROWS(Prelude[])),IF(ROW()-ROW(HTML[])=ROWS(Prelude[])+ROWS(PayItems[]),"&lt;/tbody&gt;&lt;/table&gt;","{End}")),INDEX(Prelude[],ROW()-ROW(HTML[])+1))</f>
        <v xml:space="preserve">  &lt;tr&gt;&lt;td&gt;55211-0000&lt;/td&gt;&lt;td&gt;Precast structural concrete&lt;/td&gt;&lt;td&gt;m2&lt;/td&gt;&lt;td&gt;PRECAST STRUCTURAL CONCRETE&lt;/td&gt;&lt;td&gt;SQYD&lt;/td&gt;&lt;td&gt;0&lt;/td&gt;&lt;td&gt;3&lt;/td&gt;&lt;td&gt;N&lt;/td&gt;&lt;td&gt;2/24/2020&lt;/td&gt;&lt;td&gt;&lt;/td&gt;&lt;/tr&gt;</v>
      </c>
      <c r="B1098" s="166"/>
      <c r="C1098" s="166"/>
    </row>
    <row r="1099" spans="1:3" x14ac:dyDescent="0.3">
      <c r="A1099" s="89" t="str">
        <f>IF(ROW()-ROW(HTML[])+1&gt;ROWS(Prelude[]),IFERROR(INDEX(PayItems[HTML],ROW()-ROW(HTML[])+1-ROWS(Prelude[])),IF(ROW()-ROW(HTML[])=ROWS(Prelude[])+ROWS(PayItems[]),"&lt;/tbody&gt;&lt;/table&gt;","{End}")),INDEX(Prelude[],ROW()-ROW(HTML[])+1))</f>
        <v xml:space="preserve">  &lt;tr&gt;&lt;td&gt;55220-0000&lt;/td&gt;&lt;td&gt;Repair concrete&lt;/td&gt;&lt;td&gt;m2&lt;/td&gt;&lt;td&gt;REPAIR CONCRETE&lt;/td&gt;&lt;td&gt;SQYD&lt;/td&gt;&lt;td&gt;0&lt;/td&gt;&lt;td&gt;3&lt;/td&gt;&lt;td&gt;N&lt;/td&gt;&lt;td&gt; &lt;/td&gt;&lt;td&gt;&lt;/td&gt;&lt;/tr&gt;</v>
      </c>
      <c r="B1099" s="166"/>
      <c r="C1099" s="166"/>
    </row>
    <row r="1100" spans="1:3" x14ac:dyDescent="0.3">
      <c r="A1100" s="89" t="str">
        <f>IF(ROW()-ROW(HTML[])+1&gt;ROWS(Prelude[]),IFERROR(INDEX(PayItems[HTML],ROW()-ROW(HTML[])+1-ROWS(Prelude[])),IF(ROW()-ROW(HTML[])=ROWS(Prelude[])+ROWS(PayItems[]),"&lt;/tbody&gt;&lt;/table&gt;","{End}")),INDEX(Prelude[],ROW()-ROW(HTML[])+1))</f>
        <v xml:space="preserve">  &lt;tr&gt;&lt;td&gt;55221-0000&lt;/td&gt;&lt;td&gt;Repair concrete&lt;/td&gt;&lt;td&gt;m3&lt;/td&gt;&lt;td&gt;REPAIR CONCRETE&lt;/td&gt;&lt;td&gt;CUYD&lt;/td&gt;&lt;td&gt;0&lt;/td&gt;&lt;td&gt;3&lt;/td&gt;&lt;td&gt;N&lt;/td&gt;&lt;td&gt; &lt;/td&gt;&lt;td&gt;&lt;/td&gt;&lt;/tr&gt;</v>
      </c>
      <c r="B1100" s="166"/>
      <c r="C1100" s="166"/>
    </row>
    <row r="1101" spans="1:3" x14ac:dyDescent="0.3">
      <c r="A1101" s="89" t="str">
        <f>IF(ROW()-ROW(HTML[])+1&gt;ROWS(Prelude[]),IFERROR(INDEX(PayItems[HTML],ROW()-ROW(HTML[])+1-ROWS(Prelude[])),IF(ROW()-ROW(HTML[])=ROWS(Prelude[])+ROWS(PayItems[]),"&lt;/tbody&gt;&lt;/table&gt;","{End}")),INDEX(Prelude[],ROW()-ROW(HTML[])+1))</f>
        <v xml:space="preserve">  &lt;tr&gt;&lt;td&gt;55222-0000&lt;/td&gt;&lt;td&gt;Repair concrete&lt;/td&gt;&lt;td&gt;LPSM&lt;/td&gt;&lt;td&gt;REPAIR CONCRETE&lt;/td&gt;&lt;td&gt;LPSM&lt;/td&gt;&lt;td&gt;0&lt;/td&gt;&lt;td&gt;3&lt;/td&gt;&lt;td&gt;N&lt;/td&gt;&lt;td&gt; &lt;/td&gt;&lt;td&gt;&lt;/td&gt;&lt;/tr&gt;</v>
      </c>
      <c r="B1101" s="166"/>
      <c r="C1101" s="166"/>
    </row>
    <row r="1102" spans="1:3" x14ac:dyDescent="0.3">
      <c r="A1102" s="89" t="str">
        <f>IF(ROW()-ROW(HTML[])+1&gt;ROWS(Prelude[]),IFERROR(INDEX(PayItems[HTML],ROW()-ROW(HTML[])+1-ROWS(Prelude[])),IF(ROW()-ROW(HTML[])=ROWS(Prelude[])+ROWS(PayItems[]),"&lt;/tbody&gt;&lt;/table&gt;","{End}")),INDEX(Prelude[],ROW()-ROW(HTML[])+1))</f>
        <v xml:space="preserve">  &lt;tr&gt;&lt;td&gt;55223-0000&lt;/td&gt;&lt;td&gt;Repair concrete&lt;/td&gt;&lt;td&gt;m&lt;/td&gt;&lt;td&gt;REPAIR CONCRETE&lt;/td&gt;&lt;td&gt;LNFT&lt;/td&gt;&lt;td&gt;0&lt;/td&gt;&lt;td&gt;3&lt;/td&gt;&lt;td&gt;N&lt;/td&gt;&lt;td&gt; &lt;/td&gt;&lt;td&gt;&lt;/td&gt;&lt;/tr&gt;</v>
      </c>
      <c r="B1102" s="166"/>
      <c r="C1102" s="166"/>
    </row>
    <row r="1103" spans="1:3" x14ac:dyDescent="0.3">
      <c r="A1103" s="89" t="str">
        <f>IF(ROW()-ROW(HTML[])+1&gt;ROWS(Prelude[]),IFERROR(INDEX(PayItems[HTML],ROW()-ROW(HTML[])+1-ROWS(Prelude[])),IF(ROW()-ROW(HTML[])=ROWS(Prelude[])+ROWS(PayItems[]),"&lt;/tbody&gt;&lt;/table&gt;","{End}")),INDEX(Prelude[],ROW()-ROW(HTML[])+1))</f>
        <v xml:space="preserve">  &lt;tr&gt;&lt;td&gt;55224-0000&lt;/td&gt;&lt;td&gt;Seal concrete surface&lt;/td&gt;&lt;td&gt;m2&lt;/td&gt;&lt;td&gt;SEAL CONCRETE SURFACE&lt;/td&gt;&lt;td&gt;SQYD&lt;/td&gt;&lt;td&gt;0&lt;/td&gt;&lt;td&gt;3&lt;/td&gt;&lt;td&gt;N&lt;/td&gt;&lt;td&gt; &lt;/td&gt;&lt;td&gt;&lt;/td&gt;&lt;/tr&gt;</v>
      </c>
      <c r="B1103" s="166"/>
      <c r="C1103" s="166"/>
    </row>
    <row r="1104" spans="1:3" x14ac:dyDescent="0.3">
      <c r="A1104" s="89" t="str">
        <f>IF(ROW()-ROW(HTML[])+1&gt;ROWS(Prelude[]),IFERROR(INDEX(PayItems[HTML],ROW()-ROW(HTML[])+1-ROWS(Prelude[])),IF(ROW()-ROW(HTML[])=ROWS(Prelude[])+ROWS(PayItems[]),"&lt;/tbody&gt;&lt;/table&gt;","{End}")),INDEX(Prelude[],ROW()-ROW(HTML[])+1))</f>
        <v xml:space="preserve">  &lt;tr&gt;&lt;td&gt;55225-0000&lt;/td&gt;&lt;td&gt;Clean and reseal joints&lt;/td&gt;&lt;td&gt;m&lt;/td&gt;&lt;td&gt;CLEAN AND RESEAL JOINTS&lt;/td&gt;&lt;td&gt;LNFT&lt;/td&gt;&lt;td&gt;0&lt;/td&gt;&lt;td&gt;3&lt;/td&gt;&lt;td&gt;N&lt;/td&gt;&lt;td&gt; &lt;/td&gt;&lt;td&gt;&lt;/td&gt;&lt;/tr&gt;</v>
      </c>
      <c r="B1104" s="166"/>
      <c r="C1104" s="166"/>
    </row>
    <row r="1105" spans="1:3" x14ac:dyDescent="0.3">
      <c r="A1105" s="89" t="str">
        <f>IF(ROW()-ROW(HTML[])+1&gt;ROWS(Prelude[]),IFERROR(INDEX(PayItems[HTML],ROW()-ROW(HTML[])+1-ROWS(Prelude[])),IF(ROW()-ROW(HTML[])=ROWS(Prelude[])+ROWS(PayItems[]),"&lt;/tbody&gt;&lt;/table&gt;","{End}")),INDEX(Prelude[],ROW()-ROW(HTML[])+1))</f>
        <v xml:space="preserve">  &lt;tr&gt;&lt;td&gt;55226-0000&lt;/td&gt;&lt;td&gt;Clean concrete surface&lt;/td&gt;&lt;td&gt;m2&lt;/td&gt;&lt;td&gt;CLEAN CONCRETE SURFACE&lt;/td&gt;&lt;td&gt;SQYD&lt;/td&gt;&lt;td&gt;0&lt;/td&gt;&lt;td&gt;3&lt;/td&gt;&lt;td&gt;N&lt;/td&gt;&lt;td&gt; &lt;/td&gt;&lt;td&gt;&lt;/td&gt;&lt;/tr&gt;</v>
      </c>
      <c r="B1105" s="166"/>
      <c r="C1105" s="166"/>
    </row>
    <row r="1106" spans="1:3" x14ac:dyDescent="0.3">
      <c r="A1106" s="89" t="str">
        <f>IF(ROW()-ROW(HTML[])+1&gt;ROWS(Prelude[]),IFERROR(INDEX(PayItems[HTML],ROW()-ROW(HTML[])+1-ROWS(Prelude[])),IF(ROW()-ROW(HTML[])=ROWS(Prelude[])+ROWS(PayItems[]),"&lt;/tbody&gt;&lt;/table&gt;","{End}")),INDEX(Prelude[],ROW()-ROW(HTML[])+1))</f>
        <v xml:space="preserve">  &lt;tr&gt;&lt;td&gt;55227-0000&lt;/td&gt;&lt;td&gt;Clean concrete surface&lt;/td&gt;&lt;td&gt;LPSM&lt;/td&gt;&lt;td&gt;CLEAN CONCRETE SURFACE&lt;/td&gt;&lt;td&gt;LPSM&lt;/td&gt;&lt;td&gt;0&lt;/td&gt;&lt;td&gt;3&lt;/td&gt;&lt;td&gt;N&lt;/td&gt;&lt;td&gt; &lt;/td&gt;&lt;td&gt;&lt;/td&gt;&lt;/tr&gt;</v>
      </c>
      <c r="B1106" s="166"/>
      <c r="C1106" s="166"/>
    </row>
    <row r="1107" spans="1:3" x14ac:dyDescent="0.3">
      <c r="A1107" s="89" t="str">
        <f>IF(ROW()-ROW(HTML[])+1&gt;ROWS(Prelude[]),IFERROR(INDEX(PayItems[HTML],ROW()-ROW(HTML[])+1-ROWS(Prelude[])),IF(ROW()-ROW(HTML[])=ROWS(Prelude[])+ROWS(PayItems[]),"&lt;/tbody&gt;&lt;/table&gt;","{End}")),INDEX(Prelude[],ROW()-ROW(HTML[])+1))</f>
        <v xml:space="preserve">  &lt;tr&gt;&lt;td&gt;55230-0000&lt;/td&gt;&lt;td&gt;Concrete color finish&lt;/td&gt;&lt;td&gt;m2&lt;/td&gt;&lt;td&gt;CONCRETE COLOR FINISH&lt;/td&gt;&lt;td&gt;SQYD&lt;/td&gt;&lt;td&gt;0&lt;/td&gt;&lt;td&gt;3&lt;/td&gt;&lt;td&gt;N&lt;/td&gt;&lt;td&gt; &lt;/td&gt;&lt;td&gt;&lt;/td&gt;&lt;/tr&gt;</v>
      </c>
      <c r="B1107" s="166"/>
      <c r="C1107" s="166"/>
    </row>
    <row r="1108" spans="1:3" x14ac:dyDescent="0.3">
      <c r="A1108" s="89" t="str">
        <f>IF(ROW()-ROW(HTML[])+1&gt;ROWS(Prelude[]),IFERROR(INDEX(PayItems[HTML],ROW()-ROW(HTML[])+1-ROWS(Prelude[])),IF(ROW()-ROW(HTML[])=ROWS(Prelude[])+ROWS(PayItems[]),"&lt;/tbody&gt;&lt;/table&gt;","{End}")),INDEX(Prelude[],ROW()-ROW(HTML[])+1))</f>
        <v xml:space="preserve">  &lt;tr&gt;&lt;td&gt;55231-0000&lt;/td&gt;&lt;td&gt;Concrete color agent&lt;/td&gt;&lt;td&gt;kg&lt;/td&gt;&lt;td&gt;CONCRETE COLOR AGENT&lt;/td&gt;&lt;td&gt;LB&lt;/td&gt;&lt;td&gt;0&lt;/td&gt;&lt;td&gt;3&lt;/td&gt;&lt;td&gt;N&lt;/td&gt;&lt;td&gt; &lt;/td&gt;&lt;td&gt;&lt;/td&gt;&lt;/tr&gt;</v>
      </c>
      <c r="B1108" s="166"/>
      <c r="C1108" s="166"/>
    </row>
    <row r="1109" spans="1:3" x14ac:dyDescent="0.3">
      <c r="A1109" s="89" t="str">
        <f>IF(ROW()-ROW(HTML[])+1&gt;ROWS(Prelude[]),IFERROR(INDEX(PayItems[HTML],ROW()-ROW(HTML[])+1-ROWS(Prelude[])),IF(ROW()-ROW(HTML[])=ROWS(Prelude[])+ROWS(PayItems[]),"&lt;/tbody&gt;&lt;/table&gt;","{End}")),INDEX(Prelude[],ROW()-ROW(HTML[])+1))</f>
        <v xml:space="preserve">  &lt;tr&gt;&lt;td&gt;55235-0000&lt;/td&gt;&lt;td&gt;Expansion joints&lt;/td&gt;&lt;td&gt;m&lt;/td&gt;&lt;td&gt;EXPANSION JOINTS&lt;/td&gt;&lt;td&gt;LNFT&lt;/td&gt;&lt;td&gt;0&lt;/td&gt;&lt;td&gt;3&lt;/td&gt;&lt;td&gt;N&lt;/td&gt;&lt;td&gt; &lt;/td&gt;&lt;td&gt;&lt;/td&gt;&lt;/tr&gt;</v>
      </c>
      <c r="B1109" s="166"/>
      <c r="C1109" s="166"/>
    </row>
    <row r="1110" spans="1:3" x14ac:dyDescent="0.3">
      <c r="A1110" s="89" t="str">
        <f>IF(ROW()-ROW(HTML[])+1&gt;ROWS(Prelude[]),IFERROR(INDEX(PayItems[HTML],ROW()-ROW(HTML[])+1-ROWS(Prelude[])),IF(ROW()-ROW(HTML[])=ROWS(Prelude[])+ROWS(PayItems[]),"&lt;/tbody&gt;&lt;/table&gt;","{End}")),INDEX(Prelude[],ROW()-ROW(HTML[])+1))</f>
        <v xml:space="preserve">  &lt;tr&gt;&lt;td&gt;55236-0000&lt;/td&gt;&lt;td&gt;Expansion joint repair&lt;/td&gt;&lt;td&gt;LPSM&lt;/td&gt;&lt;td&gt;EXPANSION JOINT REPAIR&lt;/td&gt;&lt;td&gt;LPSM&lt;/td&gt;&lt;td&gt;0&lt;/td&gt;&lt;td&gt;3&lt;/td&gt;&lt;td&gt;N&lt;/td&gt;&lt;td&gt; &lt;/td&gt;&lt;td&gt;&lt;/td&gt;&lt;/tr&gt;</v>
      </c>
      <c r="B1110" s="166"/>
      <c r="C1110" s="166"/>
    </row>
    <row r="1111" spans="1:3" x14ac:dyDescent="0.3">
      <c r="A1111" s="89" t="str">
        <f>IF(ROW()-ROW(HTML[])+1&gt;ROWS(Prelude[]),IFERROR(INDEX(PayItems[HTML],ROW()-ROW(HTML[])+1-ROWS(Prelude[])),IF(ROW()-ROW(HTML[])=ROWS(Prelude[])+ROWS(PayItems[]),"&lt;/tbody&gt;&lt;/table&gt;","{End}")),INDEX(Prelude[],ROW()-ROW(HTML[])+1))</f>
        <v xml:space="preserve">  &lt;tr&gt;&lt;td&gt;55240-0000&lt;/td&gt;&lt;td&gt;Grout&lt;/td&gt;&lt;td&gt;m3&lt;/td&gt;&lt;td&gt;GROUT&lt;/td&gt;&lt;td&gt;CUFT&lt;/td&gt;&lt;td&gt;0&lt;/td&gt;&lt;td&gt;3&lt;/td&gt;&lt;td&gt;N&lt;/td&gt;&lt;td&gt; &lt;/td&gt;&lt;td&gt;&lt;/td&gt;&lt;/tr&gt;</v>
      </c>
      <c r="B1111" s="166"/>
      <c r="C1111" s="166"/>
    </row>
    <row r="1112" spans="1:3" x14ac:dyDescent="0.3">
      <c r="A1112" s="89" t="str">
        <f>IF(ROW()-ROW(HTML[])+1&gt;ROWS(Prelude[]),IFERROR(INDEX(PayItems[HTML],ROW()-ROW(HTML[])+1-ROWS(Prelude[])),IF(ROW()-ROW(HTML[])=ROWS(Prelude[])+ROWS(PayItems[]),"&lt;/tbody&gt;&lt;/table&gt;","{End}")),INDEX(Prelude[],ROW()-ROW(HTML[])+1))</f>
        <v xml:space="preserve">  &lt;tr&gt;&lt;td&gt;55301-0100&lt;/td&gt;&lt;td&gt;Precast, prestressed concrete AASHTO girder, non-standard&lt;/td&gt;&lt;td&gt;Each&lt;/td&gt;&lt;td&gt;PRECAST, PRESTRESSED CONCRETE AASHTO GIRDER, NON-STANDARD&lt;/td&gt;&lt;td&gt;EACH&lt;/td&gt;&lt;td&gt;0&lt;/td&gt;&lt;td&gt;3&lt;/td&gt;&lt;td&gt;N&lt;/td&gt;&lt;td&gt; &lt;/td&gt;&lt;td&gt;&lt;/td&gt;&lt;/tr&gt;</v>
      </c>
      <c r="B1112" s="166"/>
      <c r="C1112" s="166"/>
    </row>
    <row r="1113" spans="1:3" x14ac:dyDescent="0.3">
      <c r="A1113" s="89" t="str">
        <f>IF(ROW()-ROW(HTML[])+1&gt;ROWS(Prelude[]),IFERROR(INDEX(PayItems[HTML],ROW()-ROW(HTML[])+1-ROWS(Prelude[])),IF(ROW()-ROW(HTML[])=ROWS(Prelude[])+ROWS(PayItems[]),"&lt;/tbody&gt;&lt;/table&gt;","{End}")),INDEX(Prelude[],ROW()-ROW(HTML[])+1))</f>
        <v xml:space="preserve">  &lt;tr&gt;&lt;td&gt;55301-3200&lt;/td&gt;&lt;td&gt;Precast, prestressed concrete girder&lt;/td&gt;&lt;td&gt;Each&lt;/td&gt;&lt;td&gt;PRECAST, PRESTRESSED CONCRETE GIRDER&lt;/td&gt;&lt;td&gt;EACH&lt;/td&gt;&lt;td&gt;0&lt;/td&gt;&lt;td&gt;3&lt;/td&gt;&lt;td&gt;N&lt;/td&gt;&lt;td&gt; &lt;/td&gt;&lt;td&gt;&lt;/td&gt;&lt;/tr&gt;</v>
      </c>
      <c r="B1113" s="166"/>
      <c r="C1113" s="166"/>
    </row>
    <row r="1114" spans="1:3" x14ac:dyDescent="0.3">
      <c r="A1114" s="89" t="str">
        <f>IF(ROW()-ROW(HTML[])+1&gt;ROWS(Prelude[]),IFERROR(INDEX(PayItems[HTML],ROW()-ROW(HTML[])+1-ROWS(Prelude[])),IF(ROW()-ROW(HTML[])=ROWS(Prelude[])+ROWS(PayItems[]),"&lt;/tbody&gt;&lt;/table&gt;","{End}")),INDEX(Prelude[],ROW()-ROW(HTML[])+1))</f>
        <v xml:space="preserve">  &lt;tr&gt;&lt;td&gt;55301-3300&lt;/td&gt;&lt;td&gt;Precast, prestressed concrete AASHTO girder&lt;/td&gt;&lt;td&gt;Each&lt;/td&gt;&lt;td&gt;PRECAST, PRESTRESSED CONCRETE AASHTO GIRDER&lt;/td&gt;&lt;td&gt;EACH&lt;/td&gt;&lt;td&gt;0&lt;/td&gt;&lt;td&gt;3&lt;/td&gt;&lt;td&gt;N&lt;/td&gt;&lt;td&gt; &lt;/td&gt;&lt;td&gt;&lt;/td&gt;&lt;/tr&gt;</v>
      </c>
      <c r="B1114" s="166"/>
      <c r="C1114" s="166"/>
    </row>
    <row r="1115" spans="1:3" x14ac:dyDescent="0.3">
      <c r="A1115" s="89" t="str">
        <f>IF(ROW()-ROW(HTML[])+1&gt;ROWS(Prelude[]),IFERROR(INDEX(PayItems[HTML],ROW()-ROW(HTML[])+1-ROWS(Prelude[])),IF(ROW()-ROW(HTML[])=ROWS(Prelude[])+ROWS(PayItems[]),"&lt;/tbody&gt;&lt;/table&gt;","{End}")),INDEX(Prelude[],ROW()-ROW(HTML[])+1))</f>
        <v xml:space="preserve">  &lt;tr&gt;&lt;td&gt;55301-3400&lt;/td&gt;&lt;td&gt;Precast, prestressed concrete box beam&lt;/td&gt;&lt;td&gt;Each&lt;/td&gt;&lt;td&gt;PRECAST, PRESTRESSED CONCRETE BOX BEAM&lt;/td&gt;&lt;td&gt;EACH&lt;/td&gt;&lt;td&gt;0&lt;/td&gt;&lt;td&gt;3&lt;/td&gt;&lt;td&gt;N&lt;/td&gt;&lt;td&gt; &lt;/td&gt;&lt;td&gt;&lt;/td&gt;&lt;/tr&gt;</v>
      </c>
      <c r="B1115" s="166"/>
      <c r="C1115" s="166"/>
    </row>
    <row r="1116" spans="1:3" x14ac:dyDescent="0.3">
      <c r="A1116" s="89" t="str">
        <f>IF(ROW()-ROW(HTML[])+1&gt;ROWS(Prelude[]),IFERROR(INDEX(PayItems[HTML],ROW()-ROW(HTML[])+1-ROWS(Prelude[])),IF(ROW()-ROW(HTML[])=ROWS(Prelude[])+ROWS(PayItems[]),"&lt;/tbody&gt;&lt;/table&gt;","{End}")),INDEX(Prelude[],ROW()-ROW(HTML[])+1))</f>
        <v xml:space="preserve">  &lt;tr&gt;&lt;td&gt;55301-3500&lt;/td&gt;&lt;td&gt;Precast, prestressed concrete slab&lt;/td&gt;&lt;td&gt;Each&lt;/td&gt;&lt;td&gt;PRECAST, PRESTRESSED CONCRETE SLAB&lt;/td&gt;&lt;td&gt;EACH&lt;/td&gt;&lt;td&gt;0&lt;/td&gt;&lt;td&gt;3&lt;/td&gt;&lt;td&gt;N&lt;/td&gt;&lt;td&gt; &lt;/td&gt;&lt;td&gt;&lt;/td&gt;&lt;/tr&gt;</v>
      </c>
      <c r="B1116" s="166"/>
      <c r="C1116" s="166"/>
    </row>
    <row r="1117" spans="1:3" x14ac:dyDescent="0.3">
      <c r="A1117" s="89" t="str">
        <f>IF(ROW()-ROW(HTML[])+1&gt;ROWS(Prelude[]),IFERROR(INDEX(PayItems[HTML],ROW()-ROW(HTML[])+1-ROWS(Prelude[])),IF(ROW()-ROW(HTML[])=ROWS(Prelude[])+ROWS(PayItems[]),"&lt;/tbody&gt;&lt;/table&gt;","{End}")),INDEX(Prelude[],ROW()-ROW(HTML[])+1))</f>
        <v xml:space="preserve">  &lt;tr&gt;&lt;td&gt;55301-3600&lt;/td&gt;&lt;td&gt;Precast, prestressed concrete bulb tee girder&lt;/td&gt;&lt;td&gt;Each&lt;/td&gt;&lt;td&gt;PRECAST, PRESTRESSED CONCRETE BULB TEE GIRDER&lt;/td&gt;&lt;td&gt;EACH&lt;/td&gt;&lt;td&gt;0&lt;/td&gt;&lt;td&gt;3&lt;/td&gt;&lt;td&gt;N&lt;/td&gt;&lt;td&gt; &lt;/td&gt;&lt;td&gt;&lt;/td&gt;&lt;/tr&gt;</v>
      </c>
      <c r="B1117" s="166"/>
      <c r="C1117" s="166"/>
    </row>
    <row r="1118" spans="1:3" x14ac:dyDescent="0.3">
      <c r="A1118" s="89" t="str">
        <f>IF(ROW()-ROW(HTML[])+1&gt;ROWS(Prelude[]),IFERROR(INDEX(PayItems[HTML],ROW()-ROW(HTML[])+1-ROWS(Prelude[])),IF(ROW()-ROW(HTML[])=ROWS(Prelude[])+ROWS(PayItems[]),"&lt;/tbody&gt;&lt;/table&gt;","{End}")),INDEX(Prelude[],ROW()-ROW(HTML[])+1))</f>
        <v xml:space="preserve">  &lt;tr&gt;&lt;td&gt;55301-3700&lt;/td&gt;&lt;td&gt;Precast, prestressed concrete decked bulb tee girder&lt;/td&gt;&lt;td&gt;Each&lt;/td&gt;&lt;td&gt;PRECAST, PRESTRESSED CONCRETE DECKED BULB TEE GIRDER&lt;/td&gt;&lt;td&gt;EACH&lt;/td&gt;&lt;td&gt;0&lt;/td&gt;&lt;td&gt;3&lt;/td&gt;&lt;td&gt;N&lt;/td&gt;&lt;td&gt; &lt;/td&gt;&lt;td&gt;&lt;/td&gt;&lt;/tr&gt;</v>
      </c>
      <c r="B1118" s="166"/>
      <c r="C1118" s="166"/>
    </row>
    <row r="1119" spans="1:3" x14ac:dyDescent="0.3">
      <c r="A1119" s="89" t="str">
        <f>IF(ROW()-ROW(HTML[])+1&gt;ROWS(Prelude[]),IFERROR(INDEX(PayItems[HTML],ROW()-ROW(HTML[])+1-ROWS(Prelude[])),IF(ROW()-ROW(HTML[])=ROWS(Prelude[])+ROWS(PayItems[]),"&lt;/tbody&gt;&lt;/table&gt;","{End}")),INDEX(Prelude[],ROW()-ROW(HTML[])+1))</f>
        <v xml:space="preserve">  &lt;tr&gt;&lt;td&gt;55302-0100&lt;/td&gt;&lt;td&gt;Precast, prestressed concrete AASHTO girder, non-standard&lt;/td&gt;&lt;td&gt;m&lt;/td&gt;&lt;td&gt;PRECAST, PRESTRESSED CONCRETE AASHTO GIRDER, NON-STANDARD&lt;/td&gt;&lt;td&gt;LNFT&lt;/td&gt;&lt;td&gt;0&lt;/td&gt;&lt;td&gt;3&lt;/td&gt;&lt;td&gt;N&lt;/td&gt;&lt;td&gt; &lt;/td&gt;&lt;td&gt;&lt;/td&gt;&lt;/tr&gt;</v>
      </c>
      <c r="B1119" s="166"/>
      <c r="C1119" s="166"/>
    </row>
    <row r="1120" spans="1:3" x14ac:dyDescent="0.3">
      <c r="A1120" s="89" t="str">
        <f>IF(ROW()-ROW(HTML[])+1&gt;ROWS(Prelude[]),IFERROR(INDEX(PayItems[HTML],ROW()-ROW(HTML[])+1-ROWS(Prelude[])),IF(ROW()-ROW(HTML[])=ROWS(Prelude[])+ROWS(PayItems[]),"&lt;/tbody&gt;&lt;/table&gt;","{End}")),INDEX(Prelude[],ROW()-ROW(HTML[])+1))</f>
        <v xml:space="preserve">  &lt;tr&gt;&lt;td&gt;55302-0200&lt;/td&gt;&lt;td&gt;Precast, prestressed concrete slabs, 900mm non-voided&lt;/td&gt;&lt;td&gt;m&lt;/td&gt;&lt;td&gt;PRECAST, PRESTRESSED CONCRETE SLABS, 36-INCH NON-VOIDED&lt;/td&gt;&lt;td&gt;LNFT&lt;/td&gt;&lt;td&gt;0&lt;/td&gt;&lt;td&gt;3&lt;/td&gt;&lt;td&gt;N&lt;/td&gt;&lt;td&gt;10/15/2014&lt;/td&gt;&lt;td&gt;&lt;/td&gt;&lt;/tr&gt;</v>
      </c>
      <c r="B1120" s="166"/>
      <c r="C1120" s="166"/>
    </row>
    <row r="1121" spans="1:3" x14ac:dyDescent="0.3">
      <c r="A1121" s="89" t="str">
        <f>IF(ROW()-ROW(HTML[])+1&gt;ROWS(Prelude[]),IFERROR(INDEX(PayItems[HTML],ROW()-ROW(HTML[])+1-ROWS(Prelude[])),IF(ROW()-ROW(HTML[])=ROWS(Prelude[])+ROWS(PayItems[]),"&lt;/tbody&gt;&lt;/table&gt;","{End}")),INDEX(Prelude[],ROW()-ROW(HTML[])+1))</f>
        <v xml:space="preserve">  &lt;tr&gt;&lt;td&gt;55302-0300&lt;/td&gt;&lt;td&gt;Precast, prestressed concrete slabs, 1200mm non-voided&lt;/td&gt;&lt;td&gt;m&lt;/td&gt;&lt;td&gt;PRECAST, PRESTRESSED CONCRETE SLABS, 48-INCH NON-VOIDED&lt;/td&gt;&lt;td&gt;LNFT&lt;/td&gt;&lt;td&gt;0&lt;/td&gt;&lt;td&gt;3&lt;/td&gt;&lt;td&gt;N&lt;/td&gt;&lt;td&gt;10/15/2014&lt;/td&gt;&lt;td&gt;&lt;/td&gt;&lt;/tr&gt;</v>
      </c>
      <c r="B1121" s="166"/>
      <c r="C1121" s="166"/>
    </row>
    <row r="1122" spans="1:3" x14ac:dyDescent="0.3">
      <c r="A1122" s="89" t="str">
        <f>IF(ROW()-ROW(HTML[])+1&gt;ROWS(Prelude[]),IFERROR(INDEX(PayItems[HTML],ROW()-ROW(HTML[])+1-ROWS(Prelude[])),IF(ROW()-ROW(HTML[])=ROWS(Prelude[])+ROWS(PayItems[]),"&lt;/tbody&gt;&lt;/table&gt;","{End}")),INDEX(Prelude[],ROW()-ROW(HTML[])+1))</f>
        <v xml:space="preserve">  &lt;tr&gt;&lt;td&gt;55302-0400&lt;/td&gt;&lt;td&gt;Precast, prestressed concrete slabs, 900mm voided&lt;/td&gt;&lt;td&gt;m&lt;/td&gt;&lt;td&gt;PRECAST, PRESTRESSED CONCRETE SLABS, 36-INCH VOIDED&lt;/td&gt;&lt;td&gt;LNFT&lt;/td&gt;&lt;td&gt;0&lt;/td&gt;&lt;td&gt;3&lt;/td&gt;&lt;td&gt;N&lt;/td&gt;&lt;td&gt;10/15/2014&lt;/td&gt;&lt;td&gt;&lt;/td&gt;&lt;/tr&gt;</v>
      </c>
      <c r="B1122" s="166"/>
      <c r="C1122" s="166"/>
    </row>
    <row r="1123" spans="1:3" x14ac:dyDescent="0.3">
      <c r="A1123" s="89" t="str">
        <f>IF(ROW()-ROW(HTML[])+1&gt;ROWS(Prelude[]),IFERROR(INDEX(PayItems[HTML],ROW()-ROW(HTML[])+1-ROWS(Prelude[])),IF(ROW()-ROW(HTML[])=ROWS(Prelude[])+ROWS(PayItems[]),"&lt;/tbody&gt;&lt;/table&gt;","{End}")),INDEX(Prelude[],ROW()-ROW(HTML[])+1))</f>
        <v xml:space="preserve">  &lt;tr&gt;&lt;td&gt;55302-0500&lt;/td&gt;&lt;td&gt;Precast, prestressed concrete slabs, 1200mm voided&lt;/td&gt;&lt;td&gt;m&lt;/td&gt;&lt;td&gt;PRECAST, PRESTRESSED CONCRETE SLABS, 48-INCH VOIDED&lt;/td&gt;&lt;td&gt;LNFT&lt;/td&gt;&lt;td&gt;0&lt;/td&gt;&lt;td&gt;3&lt;/td&gt;&lt;td&gt;N&lt;/td&gt;&lt;td&gt;10/15/2014&lt;/td&gt;&lt;td&gt;&lt;/td&gt;&lt;/tr&gt;</v>
      </c>
      <c r="B1123" s="166"/>
      <c r="C1123" s="166"/>
    </row>
    <row r="1124" spans="1:3" x14ac:dyDescent="0.3">
      <c r="A1124" s="89" t="str">
        <f>IF(ROW()-ROW(HTML[])+1&gt;ROWS(Prelude[]),IFERROR(INDEX(PayItems[HTML],ROW()-ROW(HTML[])+1-ROWS(Prelude[])),IF(ROW()-ROW(HTML[])=ROWS(Prelude[])+ROWS(PayItems[]),"&lt;/tbody&gt;&lt;/table&gt;","{End}")),INDEX(Prelude[],ROW()-ROW(HTML[])+1))</f>
        <v xml:space="preserve">  &lt;tr&gt;&lt;td&gt;55302-0600&lt;/td&gt;&lt;td&gt;Precast, prestressed concrete box beam, type B1-36&lt;/td&gt;&lt;td&gt;m&lt;/td&gt;&lt;td&gt;PRECAST, PRESTRESSED CONCRETE BOX BEAM, TYPE B1-36&lt;/td&gt;&lt;td&gt;LNFT&lt;/td&gt;&lt;td&gt;0&lt;/td&gt;&lt;td&gt;3&lt;/td&gt;&lt;td&gt;N&lt;/td&gt;&lt;td&gt; &lt;/td&gt;&lt;td&gt;&lt;/td&gt;&lt;/tr&gt;</v>
      </c>
      <c r="B1124" s="166"/>
      <c r="C1124" s="166"/>
    </row>
    <row r="1125" spans="1:3" x14ac:dyDescent="0.3">
      <c r="A1125" s="89" t="str">
        <f>IF(ROW()-ROW(HTML[])+1&gt;ROWS(Prelude[]),IFERROR(INDEX(PayItems[HTML],ROW()-ROW(HTML[])+1-ROWS(Prelude[])),IF(ROW()-ROW(HTML[])=ROWS(Prelude[])+ROWS(PayItems[]),"&lt;/tbody&gt;&lt;/table&gt;","{End}")),INDEX(Prelude[],ROW()-ROW(HTML[])+1))</f>
        <v xml:space="preserve">  &lt;tr&gt;&lt;td&gt;55302-0700&lt;/td&gt;&lt;td&gt;Precast, prestressed concrete box beam, type B2-36&lt;/td&gt;&lt;td&gt;m&lt;/td&gt;&lt;td&gt;PRECAST, PRESTRESSED CONCRETE BOX BEAM, TYPE B2-36&lt;/td&gt;&lt;td&gt;LNFT&lt;/td&gt;&lt;td&gt;0&lt;/td&gt;&lt;td&gt;3&lt;/td&gt;&lt;td&gt;N&lt;/td&gt;&lt;td&gt; &lt;/td&gt;&lt;td&gt;&lt;/td&gt;&lt;/tr&gt;</v>
      </c>
      <c r="B1125" s="166"/>
      <c r="C1125" s="166"/>
    </row>
    <row r="1126" spans="1:3" x14ac:dyDescent="0.3">
      <c r="A1126" s="89" t="str">
        <f>IF(ROW()-ROW(HTML[])+1&gt;ROWS(Prelude[]),IFERROR(INDEX(PayItems[HTML],ROW()-ROW(HTML[])+1-ROWS(Prelude[])),IF(ROW()-ROW(HTML[])=ROWS(Prelude[])+ROWS(PayItems[]),"&lt;/tbody&gt;&lt;/table&gt;","{End}")),INDEX(Prelude[],ROW()-ROW(HTML[])+1))</f>
        <v xml:space="preserve">  &lt;tr&gt;&lt;td&gt;55302-0800&lt;/td&gt;&lt;td&gt;Precast, prestressed concrete box beam, type B3-36&lt;/td&gt;&lt;td&gt;m&lt;/td&gt;&lt;td&gt;PRECAST, PRESTRESSED CONCRETE BOX BEAM, TYPE B3-36&lt;/td&gt;&lt;td&gt;LNFT&lt;/td&gt;&lt;td&gt;0&lt;/td&gt;&lt;td&gt;3&lt;/td&gt;&lt;td&gt;N&lt;/td&gt;&lt;td&gt; &lt;/td&gt;&lt;td&gt;&lt;/td&gt;&lt;/tr&gt;</v>
      </c>
      <c r="B1126" s="166"/>
      <c r="C1126" s="166"/>
    </row>
    <row r="1127" spans="1:3" x14ac:dyDescent="0.3">
      <c r="A1127" s="89" t="str">
        <f>IF(ROW()-ROW(HTML[])+1&gt;ROWS(Prelude[]),IFERROR(INDEX(PayItems[HTML],ROW()-ROW(HTML[])+1-ROWS(Prelude[])),IF(ROW()-ROW(HTML[])=ROWS(Prelude[])+ROWS(PayItems[]),"&lt;/tbody&gt;&lt;/table&gt;","{End}")),INDEX(Prelude[],ROW()-ROW(HTML[])+1))</f>
        <v xml:space="preserve">  &lt;tr&gt;&lt;td&gt;55302-0900&lt;/td&gt;&lt;td&gt;Precast, prestressed concrete box beam, type B4-36&lt;/td&gt;&lt;td&gt;m&lt;/td&gt;&lt;td&gt;PRECAST, PRESTRESSED CONCRETE BOX BEAM, TYPE B4-36&lt;/td&gt;&lt;td&gt;LNFT&lt;/td&gt;&lt;td&gt;0&lt;/td&gt;&lt;td&gt;3&lt;/td&gt;&lt;td&gt;N&lt;/td&gt;&lt;td&gt; &lt;/td&gt;&lt;td&gt;&lt;/td&gt;&lt;/tr&gt;</v>
      </c>
      <c r="B1127" s="166"/>
      <c r="C1127" s="166"/>
    </row>
    <row r="1128" spans="1:3" x14ac:dyDescent="0.3">
      <c r="A1128" s="89" t="str">
        <f>IF(ROW()-ROW(HTML[])+1&gt;ROWS(Prelude[]),IFERROR(INDEX(PayItems[HTML],ROW()-ROW(HTML[])+1-ROWS(Prelude[])),IF(ROW()-ROW(HTML[])=ROWS(Prelude[])+ROWS(PayItems[]),"&lt;/tbody&gt;&lt;/table&gt;","{End}")),INDEX(Prelude[],ROW()-ROW(HTML[])+1))</f>
        <v xml:space="preserve">  &lt;tr&gt;&lt;td&gt;55302-1000&lt;/td&gt;&lt;td&gt;Precast, prestressed concrete box beam, type B1-48&lt;/td&gt;&lt;td&gt;m&lt;/td&gt;&lt;td&gt;PRECAST, PRESTRESSED CONCRETE BOX BEAM, TYPE B1-48&lt;/td&gt;&lt;td&gt;LNFT&lt;/td&gt;&lt;td&gt;0&lt;/td&gt;&lt;td&gt;3&lt;/td&gt;&lt;td&gt;N&lt;/td&gt;&lt;td&gt; &lt;/td&gt;&lt;td&gt;&lt;/td&gt;&lt;/tr&gt;</v>
      </c>
      <c r="B1128" s="166"/>
      <c r="C1128" s="166"/>
    </row>
    <row r="1129" spans="1:3" x14ac:dyDescent="0.3">
      <c r="A1129" s="89" t="str">
        <f>IF(ROW()-ROW(HTML[])+1&gt;ROWS(Prelude[]),IFERROR(INDEX(PayItems[HTML],ROW()-ROW(HTML[])+1-ROWS(Prelude[])),IF(ROW()-ROW(HTML[])=ROWS(Prelude[])+ROWS(PayItems[]),"&lt;/tbody&gt;&lt;/table&gt;","{End}")),INDEX(Prelude[],ROW()-ROW(HTML[])+1))</f>
        <v xml:space="preserve">  &lt;tr&gt;&lt;td&gt;55302-1100&lt;/td&gt;&lt;td&gt;Precast, prestressed concrete box beam, type B2-48&lt;/td&gt;&lt;td&gt;m&lt;/td&gt;&lt;td&gt;PRECAST, PRESTRESSED CONCRETE BOX BEAM, TYPE B2-48&lt;/td&gt;&lt;td&gt;LNFT&lt;/td&gt;&lt;td&gt;0&lt;/td&gt;&lt;td&gt;3&lt;/td&gt;&lt;td&gt;N&lt;/td&gt;&lt;td&gt; &lt;/td&gt;&lt;td&gt;&lt;/td&gt;&lt;/tr&gt;</v>
      </c>
      <c r="B1129" s="166"/>
      <c r="C1129" s="166"/>
    </row>
    <row r="1130" spans="1:3" x14ac:dyDescent="0.3">
      <c r="A1130" s="89" t="str">
        <f>IF(ROW()-ROW(HTML[])+1&gt;ROWS(Prelude[]),IFERROR(INDEX(PayItems[HTML],ROW()-ROW(HTML[])+1-ROWS(Prelude[])),IF(ROW()-ROW(HTML[])=ROWS(Prelude[])+ROWS(PayItems[]),"&lt;/tbody&gt;&lt;/table&gt;","{End}")),INDEX(Prelude[],ROW()-ROW(HTML[])+1))</f>
        <v xml:space="preserve">  &lt;tr&gt;&lt;td&gt;55302-1200&lt;/td&gt;&lt;td&gt;Precast, prestressed concrete box beam, type B3-48&lt;/td&gt;&lt;td&gt;m&lt;/td&gt;&lt;td&gt;PRECAST, PRESTRESSED CONCRETE BOX BEAM, TYPE B3-48&lt;/td&gt;&lt;td&gt;LNFT&lt;/td&gt;&lt;td&gt;0&lt;/td&gt;&lt;td&gt;3&lt;/td&gt;&lt;td&gt;N&lt;/td&gt;&lt;td&gt; &lt;/td&gt;&lt;td&gt;&lt;/td&gt;&lt;/tr&gt;</v>
      </c>
      <c r="B1130" s="166"/>
      <c r="C1130" s="166"/>
    </row>
    <row r="1131" spans="1:3" x14ac:dyDescent="0.3">
      <c r="A1131" s="89" t="str">
        <f>IF(ROW()-ROW(HTML[])+1&gt;ROWS(Prelude[]),IFERROR(INDEX(PayItems[HTML],ROW()-ROW(HTML[])+1-ROWS(Prelude[])),IF(ROW()-ROW(HTML[])=ROWS(Prelude[])+ROWS(PayItems[]),"&lt;/tbody&gt;&lt;/table&gt;","{End}")),INDEX(Prelude[],ROW()-ROW(HTML[])+1))</f>
        <v xml:space="preserve">  &lt;tr&gt;&lt;td&gt;55302-1300&lt;/td&gt;&lt;td&gt;Precast, prestressed concrete box beam, type B4-48&lt;/td&gt;&lt;td&gt;m&lt;/td&gt;&lt;td&gt;PRECAST, PRESTRESSED CONCRETE BOX BEAM, TYPE B4-48&lt;/td&gt;&lt;td&gt;LNFT&lt;/td&gt;&lt;td&gt;0&lt;/td&gt;&lt;td&gt;3&lt;/td&gt;&lt;td&gt;N&lt;/td&gt;&lt;td&gt; &lt;/td&gt;&lt;td&gt;&lt;/td&gt;&lt;/tr&gt;</v>
      </c>
      <c r="B1131" s="166"/>
      <c r="C1131" s="166"/>
    </row>
    <row r="1132" spans="1:3" x14ac:dyDescent="0.3">
      <c r="A1132" s="89" t="str">
        <f>IF(ROW()-ROW(HTML[])+1&gt;ROWS(Prelude[]),IFERROR(INDEX(PayItems[HTML],ROW()-ROW(HTML[])+1-ROWS(Prelude[])),IF(ROW()-ROW(HTML[])=ROWS(Prelude[])+ROWS(PayItems[]),"&lt;/tbody&gt;&lt;/table&gt;","{End}")),INDEX(Prelude[],ROW()-ROW(HTML[])+1))</f>
        <v xml:space="preserve">  &lt;tr&gt;&lt;td&gt;55302-1400&lt;/td&gt;&lt;td&gt;Precast, prestressed concrete box beam, non-standard&lt;/td&gt;&lt;td&gt;m&lt;/td&gt;&lt;td&gt;PRECAST, PRESTRESSED CONCRETE BOX BEAM, NON-STANDARD&lt;/td&gt;&lt;td&gt;LNFT&lt;/td&gt;&lt;td&gt;0&lt;/td&gt;&lt;td&gt;3&lt;/td&gt;&lt;td&gt;N&lt;/td&gt;&lt;td&gt; &lt;/td&gt;&lt;td&gt;&lt;/td&gt;&lt;/tr&gt;</v>
      </c>
      <c r="B1132" s="166"/>
      <c r="C1132" s="166"/>
    </row>
    <row r="1133" spans="1:3" x14ac:dyDescent="0.3">
      <c r="A1133" s="89" t="str">
        <f>IF(ROW()-ROW(HTML[])+1&gt;ROWS(Prelude[]),IFERROR(INDEX(PayItems[HTML],ROW()-ROW(HTML[])+1-ROWS(Prelude[])),IF(ROW()-ROW(HTML[])=ROWS(Prelude[])+ROWS(PayItems[]),"&lt;/tbody&gt;&lt;/table&gt;","{End}")),INDEX(Prelude[],ROW()-ROW(HTML[])+1))</f>
        <v xml:space="preserve">  &lt;tr&gt;&lt;td&gt;55302-1500&lt;/td&gt;&lt;td&gt;Precast, prestressed concrete bulb tee girders, 1050mm&lt;/td&gt;&lt;td&gt;m&lt;/td&gt;&lt;td&gt;PRECAST, PRESTRESSED CONCRETE BULB TEE GIRDERS, 42-INCH&lt;/td&gt;&lt;td&gt;LNFT&lt;/td&gt;&lt;td&gt;0&lt;/td&gt;&lt;td&gt;3&lt;/td&gt;&lt;td&gt;N&lt;/td&gt;&lt;td&gt;10/15/2014&lt;/td&gt;&lt;td&gt;&lt;/td&gt;&lt;/tr&gt;</v>
      </c>
      <c r="B1133" s="166"/>
      <c r="C1133" s="166"/>
    </row>
    <row r="1134" spans="1:3" x14ac:dyDescent="0.3">
      <c r="A1134" s="89" t="str">
        <f>IF(ROW()-ROW(HTML[])+1&gt;ROWS(Prelude[]),IFERROR(INDEX(PayItems[HTML],ROW()-ROW(HTML[])+1-ROWS(Prelude[])),IF(ROW()-ROW(HTML[])=ROWS(Prelude[])+ROWS(PayItems[]),"&lt;/tbody&gt;&lt;/table&gt;","{End}")),INDEX(Prelude[],ROW()-ROW(HTML[])+1))</f>
        <v xml:space="preserve">  &lt;tr&gt;&lt;td&gt;55302-1600&lt;/td&gt;&lt;td&gt;Precast, prestressed concrete bulb tee girders, 1250mm&lt;/td&gt;&lt;td&gt;m&lt;/td&gt;&lt;td&gt;PRECAST, PRESTRESSED CONCRETE BULB TEE GIRDERS, 50-INCH&lt;/td&gt;&lt;td&gt;LNFT&lt;/td&gt;&lt;td&gt;0&lt;/td&gt;&lt;td&gt;3&lt;/td&gt;&lt;td&gt;N&lt;/td&gt;&lt;td&gt;10/15/2014&lt;/td&gt;&lt;td&gt;&lt;/td&gt;&lt;/tr&gt;</v>
      </c>
      <c r="B1134" s="166"/>
      <c r="C1134" s="166"/>
    </row>
    <row r="1135" spans="1:3" x14ac:dyDescent="0.3">
      <c r="A1135" s="89" t="str">
        <f>IF(ROW()-ROW(HTML[])+1&gt;ROWS(Prelude[]),IFERROR(INDEX(PayItems[HTML],ROW()-ROW(HTML[])+1-ROWS(Prelude[])),IF(ROW()-ROW(HTML[])=ROWS(Prelude[])+ROWS(PayItems[]),"&lt;/tbody&gt;&lt;/table&gt;","{End}")),INDEX(Prelude[],ROW()-ROW(HTML[])+1))</f>
        <v xml:space="preserve">  &lt;tr&gt;&lt;td&gt;55302-1700&lt;/td&gt;&lt;td&gt;Precast, prestressed concrete bulb tee girders, 1350mm&lt;/td&gt;&lt;td&gt;m&lt;/td&gt;&lt;td&gt;PRECAST, PRESTRESSED CONCRETE BULB TEE GIRDERS, 54-INCH&lt;/td&gt;&lt;td&gt;LNFT&lt;/td&gt;&lt;td&gt;0&lt;/td&gt;&lt;td&gt;3&lt;/td&gt;&lt;td&gt;N&lt;/td&gt;&lt;td&gt;10/15/2014&lt;/td&gt;&lt;td&gt;&lt;/td&gt;&lt;/tr&gt;</v>
      </c>
      <c r="B1135" s="166"/>
      <c r="C1135" s="166"/>
    </row>
    <row r="1136" spans="1:3" x14ac:dyDescent="0.3">
      <c r="A1136" s="89" t="str">
        <f>IF(ROW()-ROW(HTML[])+1&gt;ROWS(Prelude[]),IFERROR(INDEX(PayItems[HTML],ROW()-ROW(HTML[])+1-ROWS(Prelude[])),IF(ROW()-ROW(HTML[])=ROWS(Prelude[])+ROWS(PayItems[]),"&lt;/tbody&gt;&lt;/table&gt;","{End}")),INDEX(Prelude[],ROW()-ROW(HTML[])+1))</f>
        <v xml:space="preserve">  &lt;tr&gt;&lt;td&gt;55302-1800&lt;/td&gt;&lt;td&gt;Precast, prestressed concrete bulb tee girders, 1450mm&lt;/td&gt;&lt;td&gt;m&lt;/td&gt;&lt;td&gt;PRECAST, PRESTRESSED CONCRETE BULB TEE GIRDERS, 58-INCH&lt;/td&gt;&lt;td&gt;LNFT&lt;/td&gt;&lt;td&gt;0&lt;/td&gt;&lt;td&gt;3&lt;/td&gt;&lt;td&gt;N&lt;/td&gt;&lt;td&gt;10/15/2014&lt;/td&gt;&lt;td&gt;&lt;/td&gt;&lt;/tr&gt;</v>
      </c>
      <c r="B1136" s="166"/>
      <c r="C1136" s="166"/>
    </row>
    <row r="1137" spans="1:3" x14ac:dyDescent="0.3">
      <c r="A1137" s="89" t="str">
        <f>IF(ROW()-ROW(HTML[])+1&gt;ROWS(Prelude[]),IFERROR(INDEX(PayItems[HTML],ROW()-ROW(HTML[])+1-ROWS(Prelude[])),IF(ROW()-ROW(HTML[])=ROWS(Prelude[])+ROWS(PayItems[]),"&lt;/tbody&gt;&lt;/table&gt;","{End}")),INDEX(Prelude[],ROW()-ROW(HTML[])+1))</f>
        <v xml:space="preserve">  &lt;tr&gt;&lt;td&gt;55302-1900&lt;/td&gt;&lt;td&gt;Precast, prestressed concrete bulb tee girders, 1575mm&lt;/td&gt;&lt;td&gt;m&lt;/td&gt;&lt;td&gt;PRECAST, PRESTRESSED CONCRETE BULB TEE GIRDERS, 63-INCH&lt;/td&gt;&lt;td&gt;LNFT&lt;/td&gt;&lt;td&gt;0&lt;/td&gt;&lt;td&gt;3&lt;/td&gt;&lt;td&gt;N&lt;/td&gt;&lt;td&gt;10/15/2014&lt;/td&gt;&lt;td&gt;&lt;/td&gt;&lt;/tr&gt;</v>
      </c>
      <c r="B1137" s="166"/>
      <c r="C1137" s="166"/>
    </row>
    <row r="1138" spans="1:3" x14ac:dyDescent="0.3">
      <c r="A1138" s="89" t="str">
        <f>IF(ROW()-ROW(HTML[])+1&gt;ROWS(Prelude[]),IFERROR(INDEX(PayItems[HTML],ROW()-ROW(HTML[])+1-ROWS(Prelude[])),IF(ROW()-ROW(HTML[])=ROWS(Prelude[])+ROWS(PayItems[]),"&lt;/tbody&gt;&lt;/table&gt;","{End}")),INDEX(Prelude[],ROW()-ROW(HTML[])+1))</f>
        <v xml:space="preserve">  &lt;tr&gt;&lt;td&gt;55302-2000&lt;/td&gt;&lt;td&gt;Precast, prestressed concrete bulb tee girders, 1800mm&lt;/td&gt;&lt;td&gt;m&lt;/td&gt;&lt;td&gt;PRECAST, PRESTRESSED CONCRETE BULB TEE GIRDERS, 72-INCH&lt;/td&gt;&lt;td&gt;LNFT&lt;/td&gt;&lt;td&gt;0&lt;/td&gt;&lt;td&gt;3&lt;/td&gt;&lt;td&gt;N&lt;/td&gt;&lt;td&gt;10/15/2014&lt;/td&gt;&lt;td&gt;&lt;/td&gt;&lt;/tr&gt;</v>
      </c>
      <c r="B1138" s="166"/>
      <c r="C1138" s="166"/>
    </row>
    <row r="1139" spans="1:3" x14ac:dyDescent="0.3">
      <c r="A1139" s="89" t="str">
        <f>IF(ROW()-ROW(HTML[])+1&gt;ROWS(Prelude[]),IFERROR(INDEX(PayItems[HTML],ROW()-ROW(HTML[])+1-ROWS(Prelude[])),IF(ROW()-ROW(HTML[])=ROWS(Prelude[])+ROWS(PayItems[]),"&lt;/tbody&gt;&lt;/table&gt;","{End}")),INDEX(Prelude[],ROW()-ROW(HTML[])+1))</f>
        <v xml:space="preserve">  &lt;tr&gt;&lt;td&gt;55302-2100&lt;/td&gt;&lt;td&gt;Precast, prestressed concrete bulb tee girders, 1850mm&lt;/td&gt;&lt;td&gt;m&lt;/td&gt;&lt;td&gt;PRECAST, PRESTRESSED CONCRETE BULB TEE GIRDERS, 74-INCH&lt;/td&gt;&lt;td&gt;LNFT&lt;/td&gt;&lt;td&gt;0&lt;/td&gt;&lt;td&gt;3&lt;/td&gt;&lt;td&gt;N&lt;/td&gt;&lt;td&gt;10/15/2014&lt;/td&gt;&lt;td&gt;&lt;/td&gt;&lt;/tr&gt;</v>
      </c>
      <c r="B1139" s="166"/>
      <c r="C1139" s="166"/>
    </row>
    <row r="1140" spans="1:3" x14ac:dyDescent="0.3">
      <c r="A1140" s="89" t="str">
        <f>IF(ROW()-ROW(HTML[])+1&gt;ROWS(Prelude[]),IFERROR(INDEX(PayItems[HTML],ROW()-ROW(HTML[])+1-ROWS(Prelude[])),IF(ROW()-ROW(HTML[])=ROWS(Prelude[])+ROWS(PayItems[]),"&lt;/tbody&gt;&lt;/table&gt;","{End}")),INDEX(Prelude[],ROW()-ROW(HTML[])+1))</f>
        <v xml:space="preserve">  &lt;tr&gt;&lt;td&gt;55302-2200&lt;/td&gt;&lt;td&gt;Precast, prestressed concrete decked bulb tee girders, 875mm&lt;/td&gt;&lt;td&gt;m&lt;/td&gt;&lt;td&gt;PRECAST, PRESTRESSED CONCRETE DECKED BULB TEE GIRDERS, 35-INCH&lt;/td&gt;&lt;td&gt;LNFT&lt;/td&gt;&lt;td&gt;0&lt;/td&gt;&lt;td&gt;3&lt;/td&gt;&lt;td&gt;N&lt;/td&gt;&lt;td&gt;10/15/2014&lt;/td&gt;&lt;td&gt;&lt;/td&gt;&lt;/tr&gt;</v>
      </c>
      <c r="B1140" s="166"/>
      <c r="C1140" s="166"/>
    </row>
    <row r="1141" spans="1:3" x14ac:dyDescent="0.3">
      <c r="A1141" s="89" t="str">
        <f>IF(ROW()-ROW(HTML[])+1&gt;ROWS(Prelude[]),IFERROR(INDEX(PayItems[HTML],ROW()-ROW(HTML[])+1-ROWS(Prelude[])),IF(ROW()-ROW(HTML[])=ROWS(Prelude[])+ROWS(PayItems[]),"&lt;/tbody&gt;&lt;/table&gt;","{End}")),INDEX(Prelude[],ROW()-ROW(HTML[])+1))</f>
        <v xml:space="preserve">  &lt;tr&gt;&lt;td&gt;55302-2300&lt;/td&gt;&lt;td&gt;Precast, prestressed concrete decked bulb tee girders, 900mm&lt;/td&gt;&lt;td&gt;m&lt;/td&gt;&lt;td&gt;PRECAST, PRESTRESSED CONCRETE DECKED BULB TEE GIRDERS, 36-INCH&lt;/td&gt;&lt;td&gt;LNFT&lt;/td&gt;&lt;td&gt;0&lt;/td&gt;&lt;td&gt;3&lt;/td&gt;&lt;td&gt;N&lt;/td&gt;&lt;td&gt;10/15/2014&lt;/td&gt;&lt;td&gt;&lt;/td&gt;&lt;/tr&gt;</v>
      </c>
      <c r="B1141" s="166"/>
      <c r="C1141" s="166"/>
    </row>
    <row r="1142" spans="1:3" x14ac:dyDescent="0.3">
      <c r="A1142" s="89" t="str">
        <f>IF(ROW()-ROW(HTML[])+1&gt;ROWS(Prelude[]),IFERROR(INDEX(PayItems[HTML],ROW()-ROW(HTML[])+1-ROWS(Prelude[])),IF(ROW()-ROW(HTML[])=ROWS(Prelude[])+ROWS(PayItems[]),"&lt;/tbody&gt;&lt;/table&gt;","{End}")),INDEX(Prelude[],ROW()-ROW(HTML[])+1))</f>
        <v xml:space="preserve">  &lt;tr&gt;&lt;td&gt;55302-2400&lt;/td&gt;&lt;td&gt;Precast, prestressed concrete decked bulb tee girders, 1025mm&lt;/td&gt;&lt;td&gt;m&lt;/td&gt;&lt;td&gt;PRECAST, PRESTRESSED CONCRETE DECKED BULB TEE GIRDERS, 41-INCH&lt;/td&gt;&lt;td&gt;LNFT&lt;/td&gt;&lt;td&gt;0&lt;/td&gt;&lt;td&gt;3&lt;/td&gt;&lt;td&gt;N&lt;/td&gt;&lt;td&gt;10/15/2014&lt;/td&gt;&lt;td&gt;&lt;/td&gt;&lt;/tr&gt;</v>
      </c>
      <c r="B1142" s="166"/>
      <c r="C1142" s="166"/>
    </row>
    <row r="1143" spans="1:3" x14ac:dyDescent="0.3">
      <c r="A1143" s="89" t="str">
        <f>IF(ROW()-ROW(HTML[])+1&gt;ROWS(Prelude[]),IFERROR(INDEX(PayItems[HTML],ROW()-ROW(HTML[])+1-ROWS(Prelude[])),IF(ROW()-ROW(HTML[])=ROWS(Prelude[])+ROWS(PayItems[]),"&lt;/tbody&gt;&lt;/table&gt;","{End}")),INDEX(Prelude[],ROW()-ROW(HTML[])+1))</f>
        <v xml:space="preserve">  &lt;tr&gt;&lt;td&gt;55302-2500&lt;/td&gt;&lt;td&gt;Precast, prestressed concrete decked bulb tee girders, 1125mm&lt;/td&gt;&lt;td&gt;m&lt;/td&gt;&lt;td&gt;PRECAST, PRESTRESSED CONCRETE DECKED BULB TEE GIRDERS, 45-INCH&lt;/td&gt;&lt;td&gt;LNFT&lt;/td&gt;&lt;td&gt;0&lt;/td&gt;&lt;td&gt;3&lt;/td&gt;&lt;td&gt;N&lt;/td&gt;&lt;td&gt;10/15/2014&lt;/td&gt;&lt;td&gt;&lt;/td&gt;&lt;/tr&gt;</v>
      </c>
      <c r="B1143" s="166"/>
      <c r="C1143" s="166"/>
    </row>
    <row r="1144" spans="1:3" x14ac:dyDescent="0.3">
      <c r="A1144" s="89" t="str">
        <f>IF(ROW()-ROW(HTML[])+1&gt;ROWS(Prelude[]),IFERROR(INDEX(PayItems[HTML],ROW()-ROW(HTML[])+1-ROWS(Prelude[])),IF(ROW()-ROW(HTML[])=ROWS(Prelude[])+ROWS(PayItems[]),"&lt;/tbody&gt;&lt;/table&gt;","{End}")),INDEX(Prelude[],ROW()-ROW(HTML[])+1))</f>
        <v xml:space="preserve">  &lt;tr&gt;&lt;td&gt;55302-2600&lt;/td&gt;&lt;td&gt;Precast, prestressed concrete decked bulb tee girders, 1275mm&lt;/td&gt;&lt;td&gt;m&lt;/td&gt;&lt;td&gt;PRECAST, PRESTRESSED CONCRETE DECKED BULB TEE GIRDERS, 51-INCH&lt;/td&gt;&lt;td&gt;LNFT&lt;/td&gt;&lt;td&gt;0&lt;/td&gt;&lt;td&gt;3&lt;/td&gt;&lt;td&gt;N&lt;/td&gt;&lt;td&gt;10/15/2014&lt;/td&gt;&lt;td&gt;&lt;/td&gt;&lt;/tr&gt;</v>
      </c>
      <c r="B1144" s="166"/>
      <c r="C1144" s="166"/>
    </row>
    <row r="1145" spans="1:3" x14ac:dyDescent="0.3">
      <c r="A1145" s="89" t="str">
        <f>IF(ROW()-ROW(HTML[])+1&gt;ROWS(Prelude[]),IFERROR(INDEX(PayItems[HTML],ROW()-ROW(HTML[])+1-ROWS(Prelude[])),IF(ROW()-ROW(HTML[])=ROWS(Prelude[])+ROWS(PayItems[]),"&lt;/tbody&gt;&lt;/table&gt;","{End}")),INDEX(Prelude[],ROW()-ROW(HTML[])+1))</f>
        <v xml:space="preserve">  &lt;tr&gt;&lt;td&gt;55302-2700&lt;/td&gt;&lt;td&gt;Precast, prestressed concrete decked bulb tee girders, 1325mm&lt;/td&gt;&lt;td&gt;m&lt;/td&gt;&lt;td&gt;PRECAST, PRESTRESSED CONCRETE DECKED BULB TEE GIRDERS, 53-INCH&lt;/td&gt;&lt;td&gt;LNFT&lt;/td&gt;&lt;td&gt;0&lt;/td&gt;&lt;td&gt;3&lt;/td&gt;&lt;td&gt;N&lt;/td&gt;&lt;td&gt;10/15/2014&lt;/td&gt;&lt;td&gt;&lt;/td&gt;&lt;/tr&gt;</v>
      </c>
      <c r="B1145" s="166"/>
      <c r="C1145" s="166"/>
    </row>
    <row r="1146" spans="1:3" x14ac:dyDescent="0.3">
      <c r="A1146" s="89" t="str">
        <f>IF(ROW()-ROW(HTML[])+1&gt;ROWS(Prelude[]),IFERROR(INDEX(PayItems[HTML],ROW()-ROW(HTML[])+1-ROWS(Prelude[])),IF(ROW()-ROW(HTML[])=ROWS(Prelude[])+ROWS(PayItems[]),"&lt;/tbody&gt;&lt;/table&gt;","{End}")),INDEX(Prelude[],ROW()-ROW(HTML[])+1))</f>
        <v xml:space="preserve">  &lt;tr&gt;&lt;td&gt;55302-2800&lt;/td&gt;&lt;td&gt;Precast, prestressed concrete decked bulb tee girders, 1350mm&lt;/td&gt;&lt;td&gt;m&lt;/td&gt;&lt;td&gt;PRECAST, PRESTRESSED CONCRETE DECKED BULB TEE GIRDERS, 54-INCH&lt;/td&gt;&lt;td&gt;LNFT&lt;/td&gt;&lt;td&gt;0&lt;/td&gt;&lt;td&gt;3&lt;/td&gt;&lt;td&gt;N&lt;/td&gt;&lt;td&gt;10/15/2014&lt;/td&gt;&lt;td&gt;&lt;/td&gt;&lt;/tr&gt;</v>
      </c>
      <c r="B1146" s="166"/>
      <c r="C1146" s="166"/>
    </row>
    <row r="1147" spans="1:3" x14ac:dyDescent="0.3">
      <c r="A1147" s="89" t="str">
        <f>IF(ROW()-ROW(HTML[])+1&gt;ROWS(Prelude[]),IFERROR(INDEX(PayItems[HTML],ROW()-ROW(HTML[])+1-ROWS(Prelude[])),IF(ROW()-ROW(HTML[])=ROWS(Prelude[])+ROWS(PayItems[]),"&lt;/tbody&gt;&lt;/table&gt;","{End}")),INDEX(Prelude[],ROW()-ROW(HTML[])+1))</f>
        <v xml:space="preserve">  &lt;tr&gt;&lt;td&gt;55302-2900&lt;/td&gt;&lt;td&gt;Precast, prestressed concrete decked bulb tee girders, 1375mm&lt;/td&gt;&lt;td&gt;m&lt;/td&gt;&lt;td&gt;PRECAST, PRESTRESSED CONCRETE DECKED BULB TEE GIRDERS, 55-INCH&lt;/td&gt;&lt;td&gt;LNFT&lt;/td&gt;&lt;td&gt;0&lt;/td&gt;&lt;td&gt;3&lt;/td&gt;&lt;td&gt;N&lt;/td&gt;&lt;td&gt;10/15/2014&lt;/td&gt;&lt;td&gt;&lt;/td&gt;&lt;/tr&gt;</v>
      </c>
      <c r="B1147" s="166"/>
      <c r="C1147" s="166"/>
    </row>
    <row r="1148" spans="1:3" x14ac:dyDescent="0.3">
      <c r="A1148" s="89" t="str">
        <f>IF(ROW()-ROW(HTML[])+1&gt;ROWS(Prelude[]),IFERROR(INDEX(PayItems[HTML],ROW()-ROW(HTML[])+1-ROWS(Prelude[])),IF(ROW()-ROW(HTML[])=ROWS(Prelude[])+ROWS(PayItems[]),"&lt;/tbody&gt;&lt;/table&gt;","{End}")),INDEX(Prelude[],ROW()-ROW(HTML[])+1))</f>
        <v xml:space="preserve">  &lt;tr&gt;&lt;td&gt;55302-3000&lt;/td&gt;&lt;td&gt;Precast, prestressed concrete decked bulb tee girders, 1500mm&lt;/td&gt;&lt;td&gt;m&lt;/td&gt;&lt;td&gt;PRECAST, PRESTRESSED CONCRETE DECKED BULB TEE GIRDERS, 60-INCH&lt;/td&gt;&lt;td&gt;LNFT&lt;/td&gt;&lt;td&gt;0&lt;/td&gt;&lt;td&gt;3&lt;/td&gt;&lt;td&gt;N&lt;/td&gt;&lt;td&gt;10/15/2014&lt;/td&gt;&lt;td&gt;&lt;/td&gt;&lt;/tr&gt;</v>
      </c>
      <c r="B1148" s="166"/>
      <c r="C1148" s="166"/>
    </row>
    <row r="1149" spans="1:3" x14ac:dyDescent="0.3">
      <c r="A1149" s="89" t="str">
        <f>IF(ROW()-ROW(HTML[])+1&gt;ROWS(Prelude[]),IFERROR(INDEX(PayItems[HTML],ROW()-ROW(HTML[])+1-ROWS(Prelude[])),IF(ROW()-ROW(HTML[])=ROWS(Prelude[])+ROWS(PayItems[]),"&lt;/tbody&gt;&lt;/table&gt;","{End}")),INDEX(Prelude[],ROW()-ROW(HTML[])+1))</f>
        <v xml:space="preserve">  &lt;tr&gt;&lt;td&gt;55302-3100&lt;/td&gt;&lt;td&gt;Precast, prestressed concrete decked bulb tee girders, 1625mm&lt;/td&gt;&lt;td&gt;m&lt;/td&gt;&lt;td&gt;PRECAST, PRESTRESSED CONCRETE DECKED BULB TEE GIRDERS, 65-INCH&lt;/td&gt;&lt;td&gt;LNFT&lt;/td&gt;&lt;td&gt;0&lt;/td&gt;&lt;td&gt;3&lt;/td&gt;&lt;td&gt;N&lt;/td&gt;&lt;td&gt;10/15/2014&lt;/td&gt;&lt;td&gt;&lt;/td&gt;&lt;/tr&gt;</v>
      </c>
      <c r="B1149" s="166"/>
      <c r="C1149" s="166"/>
    </row>
    <row r="1150" spans="1:3" x14ac:dyDescent="0.3">
      <c r="A1150" s="89" t="str">
        <f>IF(ROW()-ROW(HTML[])+1&gt;ROWS(Prelude[]),IFERROR(INDEX(PayItems[HTML],ROW()-ROW(HTML[])+1-ROWS(Prelude[])),IF(ROW()-ROW(HTML[])=ROWS(Prelude[])+ROWS(PayItems[]),"&lt;/tbody&gt;&lt;/table&gt;","{End}")),INDEX(Prelude[],ROW()-ROW(HTML[])+1))</f>
        <v xml:space="preserve">  &lt;tr&gt;&lt;td&gt;55302-3200&lt;/td&gt;&lt;td&gt;Precast, prestressed concrete girder&lt;/td&gt;&lt;td&gt;m&lt;/td&gt;&lt;td&gt;PRECAST, PRESTRESSED CONCRETE GIRDER&lt;/td&gt;&lt;td&gt;LNFT&lt;/td&gt;&lt;td&gt;0&lt;/td&gt;&lt;td&gt;3&lt;/td&gt;&lt;td&gt;N&lt;/td&gt;&lt;td&gt; &lt;/td&gt;&lt;td&gt;&lt;/td&gt;&lt;/tr&gt;</v>
      </c>
      <c r="B1150" s="166"/>
      <c r="C1150" s="166"/>
    </row>
    <row r="1151" spans="1:3" x14ac:dyDescent="0.3">
      <c r="A1151" s="89" t="str">
        <f>IF(ROW()-ROW(HTML[])+1&gt;ROWS(Prelude[]),IFERROR(INDEX(PayItems[HTML],ROW()-ROW(HTML[])+1-ROWS(Prelude[])),IF(ROW()-ROW(HTML[])=ROWS(Prelude[])+ROWS(PayItems[]),"&lt;/tbody&gt;&lt;/table&gt;","{End}")),INDEX(Prelude[],ROW()-ROW(HTML[])+1))</f>
        <v xml:space="preserve">  &lt;tr&gt;&lt;td&gt;55302-3300&lt;/td&gt;&lt;td&gt;Precast, prestressed concrete AASHTO girder&lt;/td&gt;&lt;td&gt;m&lt;/td&gt;&lt;td&gt;PRECAST, PRESTRESSED CONCRETE AASHTO GIRDER&lt;/td&gt;&lt;td&gt;LNFT&lt;/td&gt;&lt;td&gt;0&lt;/td&gt;&lt;td&gt;3&lt;/td&gt;&lt;td&gt;N&lt;/td&gt;&lt;td&gt; &lt;/td&gt;&lt;td&gt;&lt;/td&gt;&lt;/tr&gt;</v>
      </c>
      <c r="B1151" s="166"/>
      <c r="C1151" s="166"/>
    </row>
    <row r="1152" spans="1:3" x14ac:dyDescent="0.3">
      <c r="A1152" s="89" t="str">
        <f>IF(ROW()-ROW(HTML[])+1&gt;ROWS(Prelude[]),IFERROR(INDEX(PayItems[HTML],ROW()-ROW(HTML[])+1-ROWS(Prelude[])),IF(ROW()-ROW(HTML[])=ROWS(Prelude[])+ROWS(PayItems[]),"&lt;/tbody&gt;&lt;/table&gt;","{End}")),INDEX(Prelude[],ROW()-ROW(HTML[])+1))</f>
        <v xml:space="preserve">  &lt;tr&gt;&lt;td&gt;55302-3400&lt;/td&gt;&lt;td&gt;Precast, prestressed concrete box beam&lt;/td&gt;&lt;td&gt;m&lt;/td&gt;&lt;td&gt;PRECAST, PRESTRESSED CONCRETE BOX BEAM&lt;/td&gt;&lt;td&gt;LNFT&lt;/td&gt;&lt;td&gt;0&lt;/td&gt;&lt;td&gt;3&lt;/td&gt;&lt;td&gt;N&lt;/td&gt;&lt;td&gt; &lt;/td&gt;&lt;td&gt;&lt;/td&gt;&lt;/tr&gt;</v>
      </c>
      <c r="B1152" s="166"/>
      <c r="C1152" s="166"/>
    </row>
    <row r="1153" spans="1:3" x14ac:dyDescent="0.3">
      <c r="A1153" s="89" t="str">
        <f>IF(ROW()-ROW(HTML[])+1&gt;ROWS(Prelude[]),IFERROR(INDEX(PayItems[HTML],ROW()-ROW(HTML[])+1-ROWS(Prelude[])),IF(ROW()-ROW(HTML[])=ROWS(Prelude[])+ROWS(PayItems[]),"&lt;/tbody&gt;&lt;/table&gt;","{End}")),INDEX(Prelude[],ROW()-ROW(HTML[])+1))</f>
        <v xml:space="preserve">  &lt;tr&gt;&lt;td&gt;55302-3500&lt;/td&gt;&lt;td&gt;Precast, prestressed concrete slab&lt;/td&gt;&lt;td&gt;m&lt;/td&gt;&lt;td&gt;PRECAST, PRESTRESSED CONCRETE SLAB&lt;/td&gt;&lt;td&gt;LNFT&lt;/td&gt;&lt;td&gt;0&lt;/td&gt;&lt;td&gt;3&lt;/td&gt;&lt;td&gt;N&lt;/td&gt;&lt;td&gt; &lt;/td&gt;&lt;td&gt;&lt;/td&gt;&lt;/tr&gt;</v>
      </c>
      <c r="B1153" s="166"/>
      <c r="C1153" s="166"/>
    </row>
    <row r="1154" spans="1:3" x14ac:dyDescent="0.3">
      <c r="A1154" s="89" t="str">
        <f>IF(ROW()-ROW(HTML[])+1&gt;ROWS(Prelude[]),IFERROR(INDEX(PayItems[HTML],ROW()-ROW(HTML[])+1-ROWS(Prelude[])),IF(ROW()-ROW(HTML[])=ROWS(Prelude[])+ROWS(PayItems[]),"&lt;/tbody&gt;&lt;/table&gt;","{End}")),INDEX(Prelude[],ROW()-ROW(HTML[])+1))</f>
        <v xml:space="preserve">  &lt;tr&gt;&lt;td&gt;55302-3600&lt;/td&gt;&lt;td&gt;Precast, prestressed concrete bulb tee girder&lt;/td&gt;&lt;td&gt;m&lt;/td&gt;&lt;td&gt;PRECAST, PRESTRESSED CONCRETE BULB TEE GIRDER&lt;/td&gt;&lt;td&gt;LNFT&lt;/td&gt;&lt;td&gt;0&lt;/td&gt;&lt;td&gt;3&lt;/td&gt;&lt;td&gt;N&lt;/td&gt;&lt;td&gt; &lt;/td&gt;&lt;td&gt;&lt;/td&gt;&lt;/tr&gt;</v>
      </c>
      <c r="B1154" s="166"/>
      <c r="C1154" s="166"/>
    </row>
    <row r="1155" spans="1:3" x14ac:dyDescent="0.3">
      <c r="A1155" s="89" t="str">
        <f>IF(ROW()-ROW(HTML[])+1&gt;ROWS(Prelude[]),IFERROR(INDEX(PayItems[HTML],ROW()-ROW(HTML[])+1-ROWS(Prelude[])),IF(ROW()-ROW(HTML[])=ROWS(Prelude[])+ROWS(PayItems[]),"&lt;/tbody&gt;&lt;/table&gt;","{End}")),INDEX(Prelude[],ROW()-ROW(HTML[])+1))</f>
        <v xml:space="preserve">  &lt;tr&gt;&lt;td&gt;55302-3700&lt;/td&gt;&lt;td&gt;Precast, prestressed concrete decked bulb tee girder&lt;/td&gt;&lt;td&gt;m&lt;/td&gt;&lt;td&gt;PRECAST, PRESTRESSED CONCRETE DECKED BULB TEE GIRDER&lt;/td&gt;&lt;td&gt;LNFT&lt;/td&gt;&lt;td&gt;0&lt;/td&gt;&lt;td&gt;3&lt;/td&gt;&lt;td&gt;N&lt;/td&gt;&lt;td&gt; &lt;/td&gt;&lt;td&gt;&lt;/td&gt;&lt;/tr&gt;</v>
      </c>
      <c r="B1155" s="166"/>
      <c r="C1155" s="166"/>
    </row>
    <row r="1156" spans="1:3" x14ac:dyDescent="0.3">
      <c r="A1156" s="89" t="str">
        <f>IF(ROW()-ROW(HTML[])+1&gt;ROWS(Prelude[]),IFERROR(INDEX(PayItems[HTML],ROW()-ROW(HTML[])+1-ROWS(Prelude[])),IF(ROW()-ROW(HTML[])=ROWS(Prelude[])+ROWS(PayItems[]),"&lt;/tbody&gt;&lt;/table&gt;","{End}")),INDEX(Prelude[],ROW()-ROW(HTML[])+1))</f>
        <v xml:space="preserve">  &lt;tr&gt;&lt;td&gt;55303-0000&lt;/td&gt;&lt;td&gt;Prestressing system&lt;/td&gt;&lt;td&gt;LPSM&lt;/td&gt;&lt;td&gt;PRESTRESSING SYSTEM&lt;/td&gt;&lt;td&gt;LPSM&lt;/td&gt;&lt;td&gt;0&lt;/td&gt;&lt;td&gt;3&lt;/td&gt;&lt;td&gt;N&lt;/td&gt;&lt;td&gt; &lt;/td&gt;&lt;td&gt;&lt;/td&gt;&lt;/tr&gt;</v>
      </c>
      <c r="B1156" s="166"/>
      <c r="C1156" s="166"/>
    </row>
    <row r="1157" spans="1:3" x14ac:dyDescent="0.3">
      <c r="A1157" s="89" t="str">
        <f>IF(ROW()-ROW(HTML[])+1&gt;ROWS(Prelude[]),IFERROR(INDEX(PayItems[HTML],ROW()-ROW(HTML[])+1-ROWS(Prelude[])),IF(ROW()-ROW(HTML[])=ROWS(Prelude[])+ROWS(PayItems[]),"&lt;/tbody&gt;&lt;/table&gt;","{End}")),INDEX(Prelude[],ROW()-ROW(HTML[])+1))</f>
        <v xml:space="preserve">  &lt;tr&gt;&lt;td&gt;55310-0100&lt;/td&gt;&lt;td&gt;Post-tensioning tendon repair&lt;/td&gt;&lt;td&gt;m&lt;/td&gt;&lt;td&gt;POST-TENSIONING TENDON REPAIR&lt;/td&gt;&lt;td&gt;LNFT&lt;/td&gt;&lt;td&gt;0&lt;/td&gt;&lt;td&gt;3&lt;/td&gt;&lt;td&gt;N&lt;/td&gt;&lt;td&gt; &lt;/td&gt;&lt;td&gt;&lt;/td&gt;&lt;/tr&gt;</v>
      </c>
      <c r="B1157" s="166"/>
      <c r="C1157" s="166"/>
    </row>
    <row r="1158" spans="1:3" x14ac:dyDescent="0.3">
      <c r="A1158" s="89" t="str">
        <f>IF(ROW()-ROW(HTML[])+1&gt;ROWS(Prelude[]),IFERROR(INDEX(PayItems[HTML],ROW()-ROW(HTML[])+1-ROWS(Prelude[])),IF(ROW()-ROW(HTML[])=ROWS(Prelude[])+ROWS(PayItems[]),"&lt;/tbody&gt;&lt;/table&gt;","{End}")),INDEX(Prelude[],ROW()-ROW(HTML[])+1))</f>
        <v xml:space="preserve">  &lt;tr&gt;&lt;td&gt;55311-0100&lt;/td&gt;&lt;td&gt;Post-tensioning anchorage repair&lt;/td&gt;&lt;td&gt;Each&lt;/td&gt;&lt;td&gt;POST-TENSIONING ANCHORAGE REPAIR&lt;/td&gt;&lt;td&gt;EACH&lt;/td&gt;&lt;td&gt;0&lt;/td&gt;&lt;td&gt;3&lt;/td&gt;&lt;td&gt;N&lt;/td&gt;&lt;td&gt; &lt;/td&gt;&lt;td&gt;&lt;/td&gt;&lt;/tr&gt;</v>
      </c>
      <c r="B1158" s="166"/>
      <c r="C1158" s="166"/>
    </row>
    <row r="1159" spans="1:3" x14ac:dyDescent="0.3">
      <c r="A1159" s="89" t="str">
        <f>IF(ROW()-ROW(HTML[])+1&gt;ROWS(Prelude[]),IFERROR(INDEX(PayItems[HTML],ROW()-ROW(HTML[])+1-ROWS(Prelude[])),IF(ROW()-ROW(HTML[])=ROWS(Prelude[])+ROWS(PayItems[]),"&lt;/tbody&gt;&lt;/table&gt;","{End}")),INDEX(Prelude[],ROW()-ROW(HTML[])+1))</f>
        <v xml:space="preserve">  &lt;tr&gt;&lt;td&gt;55401-1000&lt;/td&gt;&lt;td&gt;Reinforcing steel&lt;/td&gt;&lt;td&gt;kg&lt;/td&gt;&lt;td&gt;REINFORCING STEEL&lt;/td&gt;&lt;td&gt;LB&lt;/td&gt;&lt;td&gt;0&lt;/td&gt;&lt;td&gt;3&lt;/td&gt;&lt;td&gt;N&lt;/td&gt;&lt;td&gt; &lt;/td&gt;&lt;td&gt;&lt;/td&gt;&lt;/tr&gt;</v>
      </c>
      <c r="B1159" s="166"/>
      <c r="C1159" s="166"/>
    </row>
    <row r="1160" spans="1:3" x14ac:dyDescent="0.3">
      <c r="A1160" s="89" t="str">
        <f>IF(ROW()-ROW(HTML[])+1&gt;ROWS(Prelude[]),IFERROR(INDEX(PayItems[HTML],ROW()-ROW(HTML[])+1-ROWS(Prelude[])),IF(ROW()-ROW(HTML[])=ROWS(Prelude[])+ROWS(PayItems[]),"&lt;/tbody&gt;&lt;/table&gt;","{End}")),INDEX(Prelude[],ROW()-ROW(HTML[])+1))</f>
        <v xml:space="preserve">  &lt;tr&gt;&lt;td&gt;55401-2000&lt;/td&gt;&lt;td&gt;Reinforcing steel, epoxy coated&lt;/td&gt;&lt;td&gt;kg&lt;/td&gt;&lt;td&gt;REINFORCING STEEL, EPOXY COATED&lt;/td&gt;&lt;td&gt;LB&lt;/td&gt;&lt;td&gt;0&lt;/td&gt;&lt;td&gt;3&lt;/td&gt;&lt;td&gt;N&lt;/td&gt;&lt;td&gt; &lt;/td&gt;&lt;td&gt;&lt;/td&gt;&lt;/tr&gt;</v>
      </c>
      <c r="B1160" s="166"/>
      <c r="C1160" s="166"/>
    </row>
    <row r="1161" spans="1:3" x14ac:dyDescent="0.3">
      <c r="A1161" s="89" t="str">
        <f>IF(ROW()-ROW(HTML[])+1&gt;ROWS(Prelude[]),IFERROR(INDEX(PayItems[HTML],ROW()-ROW(HTML[])+1-ROWS(Prelude[])),IF(ROW()-ROW(HTML[])=ROWS(Prelude[])+ROWS(PayItems[]),"&lt;/tbody&gt;&lt;/table&gt;","{End}")),INDEX(Prelude[],ROW()-ROW(HTML[])+1))</f>
        <v xml:space="preserve">  &lt;tr&gt;&lt;td&gt;55401-2500&lt;/td&gt;&lt;td&gt;Reinforcing steel, galvanized&lt;/td&gt;&lt;td&gt;kg&lt;/td&gt;&lt;td&gt;REINFORCING STEEL, GALVANIZED&lt;/td&gt;&lt;td&gt;LB&lt;/td&gt;&lt;td&gt;0&lt;/td&gt;&lt;td&gt;3&lt;/td&gt;&lt;td&gt;N&lt;/td&gt;&lt;td&gt; &lt;/td&gt;&lt;td&gt;&lt;/td&gt;&lt;/tr&gt;</v>
      </c>
      <c r="B1161" s="166"/>
      <c r="C1161" s="166"/>
    </row>
    <row r="1162" spans="1:3" x14ac:dyDescent="0.3">
      <c r="A1162" s="89" t="str">
        <f>IF(ROW()-ROW(HTML[])+1&gt;ROWS(Prelude[]),IFERROR(INDEX(PayItems[HTML],ROW()-ROW(HTML[])+1-ROWS(Prelude[])),IF(ROW()-ROW(HTML[])=ROWS(Prelude[])+ROWS(PayItems[]),"&lt;/tbody&gt;&lt;/table&gt;","{End}")),INDEX(Prelude[],ROW()-ROW(HTML[])+1))</f>
        <v xml:space="preserve">  &lt;tr&gt;&lt;td&gt;55401-3000&lt;/td&gt;&lt;td&gt;Reinforcing steel, stainless steel&lt;/td&gt;&lt;td&gt;kg&lt;/td&gt;&lt;td&gt;REINFORCING STEEL, STAINLESS STEEL&lt;/td&gt;&lt;td&gt;LB&lt;/td&gt;&lt;td&gt;0&lt;/td&gt;&lt;td&gt;3&lt;/td&gt;&lt;td&gt;N&lt;/td&gt;&lt;td&gt; &lt;/td&gt;&lt;td&gt;&lt;/td&gt;&lt;/tr&gt;</v>
      </c>
      <c r="B1162" s="166"/>
      <c r="C1162" s="166"/>
    </row>
    <row r="1163" spans="1:3" x14ac:dyDescent="0.3">
      <c r="A1163" s="89" t="str">
        <f>IF(ROW()-ROW(HTML[])+1&gt;ROWS(Prelude[]),IFERROR(INDEX(PayItems[HTML],ROW()-ROW(HTML[])+1-ROWS(Prelude[])),IF(ROW()-ROW(HTML[])=ROWS(Prelude[])+ROWS(PayItems[]),"&lt;/tbody&gt;&lt;/table&gt;","{End}")),INDEX(Prelude[],ROW()-ROW(HTML[])+1))</f>
        <v xml:space="preserve">  &lt;tr&gt;&lt;td&gt;55401-4000&lt;/td&gt;&lt;td&gt;Reinforcing steel, uncoated, specialty high-strength, corrosion resistant&lt;/td&gt;&lt;td&gt;kg&lt;/td&gt;&lt;td&gt;REINFORCING STEEL, UNCOATED, SPECIALTY HIGH-STRENGTH, CORROSION RESISTANT&lt;/td&gt;&lt;td&gt;LB&lt;/td&gt;&lt;td&gt;0&lt;/td&gt;&lt;td&gt;3&lt;/td&gt;&lt;td&gt;N&lt;/td&gt;&lt;td&gt;7/18/2016&lt;/td&gt;&lt;td&gt;&lt;/td&gt;&lt;/tr&gt;</v>
      </c>
      <c r="B1163" s="166"/>
      <c r="C1163" s="166"/>
    </row>
    <row r="1164" spans="1:3" x14ac:dyDescent="0.3">
      <c r="A1164" s="89" t="str">
        <f>IF(ROW()-ROW(HTML[])+1&gt;ROWS(Prelude[]),IFERROR(INDEX(PayItems[HTML],ROW()-ROW(HTML[])+1-ROWS(Prelude[])),IF(ROW()-ROW(HTML[])=ROWS(Prelude[])+ROWS(PayItems[]),"&lt;/tbody&gt;&lt;/table&gt;","{End}")),INDEX(Prelude[],ROW()-ROW(HTML[])+1))</f>
        <v xml:space="preserve">  &lt;tr&gt;&lt;td&gt;55501-0000&lt;/td&gt;&lt;td&gt;Structural steel&lt;/td&gt;&lt;td&gt;LPSM&lt;/td&gt;&lt;td&gt;STRUCTURAL STEEL&lt;/td&gt;&lt;td&gt;LPSM&lt;/td&gt;&lt;td&gt;0&lt;/td&gt;&lt;td&gt;3&lt;/td&gt;&lt;td&gt;N&lt;/td&gt;&lt;td&gt; &lt;/td&gt;&lt;td&gt;&lt;/td&gt;&lt;/tr&gt;</v>
      </c>
      <c r="B1164" s="166"/>
      <c r="C1164" s="166"/>
    </row>
    <row r="1165" spans="1:3" x14ac:dyDescent="0.3">
      <c r="A1165" s="89" t="str">
        <f>IF(ROW()-ROW(HTML[])+1&gt;ROWS(Prelude[]),IFERROR(INDEX(PayItems[HTML],ROW()-ROW(HTML[])+1-ROWS(Prelude[])),IF(ROW()-ROW(HTML[])=ROWS(Prelude[])+ROWS(PayItems[]),"&lt;/tbody&gt;&lt;/table&gt;","{End}")),INDEX(Prelude[],ROW()-ROW(HTML[])+1))</f>
        <v xml:space="preserve">  &lt;tr&gt;&lt;td&gt;55501-1000&lt;/td&gt;&lt;td&gt;Structural steel, salvaged, modified, and erected&lt;/td&gt;&lt;td&gt;LPSM&lt;/td&gt;&lt;td&gt;STRUCTURAL STEEL, SALVAGED, MODIFIED, AND ERECTED&lt;/td&gt;&lt;td&gt;LPSM&lt;/td&gt;&lt;td&gt;0&lt;/td&gt;&lt;td&gt;3&lt;/td&gt;&lt;td&gt;N&lt;/td&gt;&lt;td&gt; &lt;/td&gt;&lt;td&gt;&lt;/td&gt;&lt;/tr&gt;</v>
      </c>
      <c r="B1165" s="166"/>
      <c r="C1165" s="166"/>
    </row>
    <row r="1166" spans="1:3" x14ac:dyDescent="0.3">
      <c r="A1166" s="89" t="str">
        <f>IF(ROW()-ROW(HTML[])+1&gt;ROWS(Prelude[]),IFERROR(INDEX(PayItems[HTML],ROW()-ROW(HTML[])+1-ROWS(Prelude[])),IF(ROW()-ROW(HTML[])=ROWS(Prelude[])+ROWS(PayItems[]),"&lt;/tbody&gt;&lt;/table&gt;","{End}")),INDEX(Prelude[],ROW()-ROW(HTML[])+1))</f>
        <v xml:space="preserve">  &lt;tr&gt;&lt;td&gt;55501-2000&lt;/td&gt;&lt;td&gt;Structural steel, evaluate gusset plate&lt;/td&gt;&lt;td&gt;LPSM&lt;/td&gt;&lt;td&gt;STRUCTURAL STEEL, EVALUATE GUSSET PLATE&lt;/td&gt;&lt;td&gt;LPSM&lt;/td&gt;&lt;td&gt;0&lt;/td&gt;&lt;td&gt;3&lt;/td&gt;&lt;td&gt;N&lt;/td&gt;&lt;td&gt; &lt;/td&gt;&lt;td&gt;&lt;/td&gt;&lt;/tr&gt;</v>
      </c>
      <c r="B1166" s="166"/>
      <c r="C1166" s="166"/>
    </row>
    <row r="1167" spans="1:3" x14ac:dyDescent="0.3">
      <c r="A1167" s="89" t="str">
        <f>IF(ROW()-ROW(HTML[])+1&gt;ROWS(Prelude[]),IFERROR(INDEX(PayItems[HTML],ROW()-ROW(HTML[])+1-ROWS(Prelude[])),IF(ROW()-ROW(HTML[])=ROWS(Prelude[])+ROWS(PayItems[]),"&lt;/tbody&gt;&lt;/table&gt;","{End}")),INDEX(Prelude[],ROW()-ROW(HTML[])+1))</f>
        <v xml:space="preserve">  &lt;tr&gt;&lt;td&gt;55501-2100&lt;/td&gt;&lt;td&gt;Structural steel, repair gusset plate&lt;/td&gt;&lt;td&gt;LPSM&lt;/td&gt;&lt;td&gt;STRUCTURAL STEEL, REPAIR GUSSET PLATE&lt;/td&gt;&lt;td&gt;LPSM&lt;/td&gt;&lt;td&gt;0&lt;/td&gt;&lt;td&gt;3&lt;/td&gt;&lt;td&gt;N&lt;/td&gt;&lt;td&gt; &lt;/td&gt;&lt;td&gt;&lt;/td&gt;&lt;/tr&gt;</v>
      </c>
      <c r="B1167" s="166"/>
      <c r="C1167" s="166"/>
    </row>
    <row r="1168" spans="1:3" x14ac:dyDescent="0.3">
      <c r="A1168" s="89" t="str">
        <f>IF(ROW()-ROW(HTML[])+1&gt;ROWS(Prelude[]),IFERROR(INDEX(PayItems[HTML],ROW()-ROW(HTML[])+1-ROWS(Prelude[])),IF(ROW()-ROW(HTML[])=ROWS(Prelude[])+ROWS(PayItems[]),"&lt;/tbody&gt;&lt;/table&gt;","{End}")),INDEX(Prelude[],ROW()-ROW(HTML[])+1))</f>
        <v xml:space="preserve">  &lt;tr&gt;&lt;td&gt;55502-0000&lt;/td&gt;&lt;td&gt;Structural steel, furnished, fabricated, and erected&lt;/td&gt;&lt;td&gt;kg&lt;/td&gt;&lt;td&gt;STRUCTURAL STEEL, FURNISHED, FABRICATED, AND ERECTED&lt;/td&gt;&lt;td&gt;LB&lt;/td&gt;&lt;td&gt;0&lt;/td&gt;&lt;td&gt;3&lt;/td&gt;&lt;td&gt;N&lt;/td&gt;&lt;td&gt; &lt;/td&gt;&lt;td&gt;&lt;/td&gt;&lt;/tr&gt;</v>
      </c>
      <c r="B1168" s="166"/>
      <c r="C1168" s="166"/>
    </row>
    <row r="1169" spans="1:3" x14ac:dyDescent="0.3">
      <c r="A1169" s="89" t="str">
        <f>IF(ROW()-ROW(HTML[])+1&gt;ROWS(Prelude[]),IFERROR(INDEX(PayItems[HTML],ROW()-ROW(HTML[])+1-ROWS(Prelude[])),IF(ROW()-ROW(HTML[])=ROWS(Prelude[])+ROWS(PayItems[]),"&lt;/tbody&gt;&lt;/table&gt;","{End}")),INDEX(Prelude[],ROW()-ROW(HTML[])+1))</f>
        <v xml:space="preserve">  &lt;tr&gt;&lt;td&gt;55504-0000&lt;/td&gt;&lt;td&gt;Pre-fabricated steel bridge&lt;/td&gt;&lt;td&gt;LPSM&lt;/td&gt;&lt;td&gt;PRE-FABRICATED STEEL BRIDGE&lt;/td&gt;&lt;td&gt;LPSM&lt;/td&gt;&lt;td&gt;0&lt;/td&gt;&lt;td&gt;3&lt;/td&gt;&lt;td&gt;N&lt;/td&gt;&lt;td&gt; &lt;/td&gt;&lt;td&gt;&lt;/td&gt;&lt;/tr&gt;</v>
      </c>
      <c r="B1169" s="166"/>
      <c r="C1169" s="166"/>
    </row>
    <row r="1170" spans="1:3" x14ac:dyDescent="0.3">
      <c r="A1170" s="89" t="str">
        <f>IF(ROW()-ROW(HTML[])+1&gt;ROWS(Prelude[]),IFERROR(INDEX(PayItems[HTML],ROW()-ROW(HTML[])+1-ROWS(Prelude[])),IF(ROW()-ROW(HTML[])=ROWS(Prelude[])+ROWS(PayItems[]),"&lt;/tbody&gt;&lt;/table&gt;","{End}")),INDEX(Prelude[],ROW()-ROW(HTML[])+1))</f>
        <v xml:space="preserve">  &lt;tr&gt;&lt;td&gt;55505-0000&lt;/td&gt;&lt;td&gt;Structural steel soldier pile&lt;/td&gt;&lt;td&gt;m&lt;/td&gt;&lt;td&gt;STRUCTURAL STEEL SOLDIER PILE&lt;/td&gt;&lt;td&gt;LNFT&lt;/td&gt;&lt;td&gt;0&lt;/td&gt;&lt;td&gt;3&lt;/td&gt;&lt;td&gt;N&lt;/td&gt;&lt;td&gt; &lt;/td&gt;&lt;td&gt;&lt;/td&gt;&lt;/tr&gt;</v>
      </c>
      <c r="B1170" s="166"/>
      <c r="C1170" s="166"/>
    </row>
    <row r="1171" spans="1:3" x14ac:dyDescent="0.3">
      <c r="A1171" s="89" t="str">
        <f>IF(ROW()-ROW(HTML[])+1&gt;ROWS(Prelude[]),IFERROR(INDEX(PayItems[HTML],ROW()-ROW(HTML[])+1-ROWS(Prelude[])),IF(ROW()-ROW(HTML[])=ROWS(Prelude[])+ROWS(PayItems[]),"&lt;/tbody&gt;&lt;/table&gt;","{End}")),INDEX(Prelude[],ROW()-ROW(HTML[])+1))</f>
        <v xml:space="preserve">  &lt;tr&gt;&lt;td&gt;55506-0000&lt;/td&gt;&lt;td&gt;Miscellaneous steel&lt;/td&gt;&lt;td&gt;Each&lt;/td&gt;&lt;td&gt;MISCELLANEOUS STEEL&lt;/td&gt;&lt;td&gt;EACH&lt;/td&gt;&lt;td&gt;0&lt;/td&gt;&lt;td&gt;3&lt;/td&gt;&lt;td&gt;N&lt;/td&gt;&lt;td&gt; &lt;/td&gt;&lt;td&gt;&lt;/td&gt;&lt;/tr&gt;</v>
      </c>
      <c r="B1171" s="166"/>
      <c r="C1171" s="166"/>
    </row>
    <row r="1172" spans="1:3" x14ac:dyDescent="0.3">
      <c r="A1172" s="89" t="str">
        <f>IF(ROW()-ROW(HTML[])+1&gt;ROWS(Prelude[]),IFERROR(INDEX(PayItems[HTML],ROW()-ROW(HTML[])+1-ROWS(Prelude[])),IF(ROW()-ROW(HTML[])=ROWS(Prelude[])+ROWS(PayItems[]),"&lt;/tbody&gt;&lt;/table&gt;","{End}")),INDEX(Prelude[],ROW()-ROW(HTML[])+1))</f>
        <v xml:space="preserve">  &lt;tr&gt;&lt;td&gt;55506-0100&lt;/td&gt;&lt;td&gt;Miscellaneous steel, scupper extension&lt;/td&gt;&lt;td&gt;Each&lt;/td&gt;&lt;td&gt;MISCELLANEOUS STEEL, SCUPPER EXTENSION&lt;/td&gt;&lt;td&gt;EACH&lt;/td&gt;&lt;td&gt;0&lt;/td&gt;&lt;td&gt;3&lt;/td&gt;&lt;td&gt;N&lt;/td&gt;&lt;td&gt; &lt;/td&gt;&lt;td&gt;&lt;/td&gt;&lt;/tr&gt;</v>
      </c>
      <c r="B1172" s="166"/>
      <c r="C1172" s="166"/>
    </row>
    <row r="1173" spans="1:3" x14ac:dyDescent="0.3">
      <c r="A1173" s="89" t="str">
        <f>IF(ROW()-ROW(HTML[])+1&gt;ROWS(Prelude[]),IFERROR(INDEX(PayItems[HTML],ROW()-ROW(HTML[])+1-ROWS(Prelude[])),IF(ROW()-ROW(HTML[])=ROWS(Prelude[])+ROWS(PayItems[]),"&lt;/tbody&gt;&lt;/table&gt;","{End}")),INDEX(Prelude[],ROW()-ROW(HTML[])+1))</f>
        <v xml:space="preserve">  &lt;tr&gt;&lt;td&gt;55601-0100&lt;/td&gt;&lt;td&gt;Bridge railing, aluminum&lt;/td&gt;&lt;td&gt;m&lt;/td&gt;&lt;td&gt;BRIDGE RAILING, ALUMINUM&lt;/td&gt;&lt;td&gt;LNFT&lt;/td&gt;&lt;td&gt;0&lt;/td&gt;&lt;td&gt;3&lt;/td&gt;&lt;td&gt;N&lt;/td&gt;&lt;td&gt; &lt;/td&gt;&lt;td&gt;&lt;/td&gt;&lt;/tr&gt;</v>
      </c>
      <c r="B1173" s="166"/>
      <c r="C1173" s="166"/>
    </row>
    <row r="1174" spans="1:3" x14ac:dyDescent="0.3">
      <c r="A1174" s="89" t="str">
        <f>IF(ROW()-ROW(HTML[])+1&gt;ROWS(Prelude[]),IFERROR(INDEX(PayItems[HTML],ROW()-ROW(HTML[])+1-ROWS(Prelude[])),IF(ROW()-ROW(HTML[])=ROWS(Prelude[])+ROWS(PayItems[]),"&lt;/tbody&gt;&lt;/table&gt;","{End}")),INDEX(Prelude[],ROW()-ROW(HTML[])+1))</f>
        <v xml:space="preserve">  &lt;tr&gt;&lt;td&gt;55601-0200&lt;/td&gt;&lt;td&gt;Bridge railing, aluminum, one rail&lt;/td&gt;&lt;td&gt;m&lt;/td&gt;&lt;td&gt;BRIDGE RAILING, ALUMINUM, ONE RAIL&lt;/td&gt;&lt;td&gt;LNFT&lt;/td&gt;&lt;td&gt;0&lt;/td&gt;&lt;td&gt;3&lt;/td&gt;&lt;td&gt;N&lt;/td&gt;&lt;td&gt; &lt;/td&gt;&lt;td&gt;&lt;/td&gt;&lt;/tr&gt;</v>
      </c>
      <c r="B1174" s="166"/>
      <c r="C1174" s="166"/>
    </row>
    <row r="1175" spans="1:3" x14ac:dyDescent="0.3">
      <c r="A1175" s="89" t="str">
        <f>IF(ROW()-ROW(HTML[])+1&gt;ROWS(Prelude[]),IFERROR(INDEX(PayItems[HTML],ROW()-ROW(HTML[])+1-ROWS(Prelude[])),IF(ROW()-ROW(HTML[])=ROWS(Prelude[])+ROWS(PayItems[]),"&lt;/tbody&gt;&lt;/table&gt;","{End}")),INDEX(Prelude[],ROW()-ROW(HTML[])+1))</f>
        <v xml:space="preserve">  &lt;tr&gt;&lt;td&gt;55601-0300&lt;/td&gt;&lt;td&gt;Bridge railing, aluminum, two rail&lt;/td&gt;&lt;td&gt;m&lt;/td&gt;&lt;td&gt;BRIDGE RAILING, ALUMINUM, TWO RAIL&lt;/td&gt;&lt;td&gt;LNFT&lt;/td&gt;&lt;td&gt;0&lt;/td&gt;&lt;td&gt;3&lt;/td&gt;&lt;td&gt;N&lt;/td&gt;&lt;td&gt; &lt;/td&gt;&lt;td&gt;&lt;/td&gt;&lt;/tr&gt;</v>
      </c>
      <c r="B1175" s="166"/>
      <c r="C1175" s="166"/>
    </row>
    <row r="1176" spans="1:3" x14ac:dyDescent="0.3">
      <c r="A1176" s="89" t="str">
        <f>IF(ROW()-ROW(HTML[])+1&gt;ROWS(Prelude[]),IFERROR(INDEX(PayItems[HTML],ROW()-ROW(HTML[])+1-ROWS(Prelude[])),IF(ROW()-ROW(HTML[])=ROWS(Prelude[])+ROWS(PayItems[]),"&lt;/tbody&gt;&lt;/table&gt;","{End}")),INDEX(Prelude[],ROW()-ROW(HTML[])+1))</f>
        <v xml:space="preserve">  &lt;tr&gt;&lt;td&gt;55601-0400&lt;/td&gt;&lt;td&gt;Bridge railing, aluminum, three rail&lt;/td&gt;&lt;td&gt;m&lt;/td&gt;&lt;td&gt;BRIDGE RAILING, ALUMINUM, THREE RAIL&lt;/td&gt;&lt;td&gt;LNFT&lt;/td&gt;&lt;td&gt;0&lt;/td&gt;&lt;td&gt;3&lt;/td&gt;&lt;td&gt;N&lt;/td&gt;&lt;td&gt; &lt;/td&gt;&lt;td&gt;&lt;/td&gt;&lt;/tr&gt;</v>
      </c>
      <c r="B1176" s="166"/>
      <c r="C1176" s="166"/>
    </row>
    <row r="1177" spans="1:3" x14ac:dyDescent="0.3">
      <c r="A1177" s="89" t="str">
        <f>IF(ROW()-ROW(HTML[])+1&gt;ROWS(Prelude[]),IFERROR(INDEX(PayItems[HTML],ROW()-ROW(HTML[])+1-ROWS(Prelude[])),IF(ROW()-ROW(HTML[])=ROWS(Prelude[])+ROWS(PayItems[]),"&lt;/tbody&gt;&lt;/table&gt;","{End}")),INDEX(Prelude[],ROW()-ROW(HTML[])+1))</f>
        <v xml:space="preserve">  &lt;tr&gt;&lt;td&gt;55601-0500&lt;/td&gt;&lt;td&gt;Bridge railing, concrete&lt;/td&gt;&lt;td&gt;m&lt;/td&gt;&lt;td&gt;BRIDGE RAILING, CONCRETE&lt;/td&gt;&lt;td&gt;LNFT&lt;/td&gt;&lt;td&gt;0&lt;/td&gt;&lt;td&gt;3&lt;/td&gt;&lt;td&gt;N&lt;/td&gt;&lt;td&gt; &lt;/td&gt;&lt;td&gt;&lt;/td&gt;&lt;/tr&gt;</v>
      </c>
      <c r="B1177" s="166"/>
      <c r="C1177" s="166"/>
    </row>
    <row r="1178" spans="1:3" x14ac:dyDescent="0.3">
      <c r="A1178" s="89" t="str">
        <f>IF(ROW()-ROW(HTML[])+1&gt;ROWS(Prelude[]),IFERROR(INDEX(PayItems[HTML],ROW()-ROW(HTML[])+1-ROWS(Prelude[])),IF(ROW()-ROW(HTML[])=ROWS(Prelude[])+ROWS(PayItems[]),"&lt;/tbody&gt;&lt;/table&gt;","{End}")),INDEX(Prelude[],ROW()-ROW(HTML[])+1))</f>
        <v xml:space="preserve">  &lt;tr&gt;&lt;td&gt;55601-0600&lt;/td&gt;&lt;td&gt;Bridge railing, concrete, beam rail&lt;/td&gt;&lt;td&gt;m&lt;/td&gt;&lt;td&gt;BRIDGE RAILING, CONCRETE, BEAM RAIL&lt;/td&gt;&lt;td&gt;LNFT&lt;/td&gt;&lt;td&gt;0&lt;/td&gt;&lt;td&gt;3&lt;/td&gt;&lt;td&gt;N&lt;/td&gt;&lt;td&gt; &lt;/td&gt;&lt;td&gt;&lt;/td&gt;&lt;/tr&gt;</v>
      </c>
      <c r="B1178" s="166"/>
      <c r="C1178" s="166"/>
    </row>
    <row r="1179" spans="1:3" x14ac:dyDescent="0.3">
      <c r="A1179" s="89" t="str">
        <f>IF(ROW()-ROW(HTML[])+1&gt;ROWS(Prelude[]),IFERROR(INDEX(PayItems[HTML],ROW()-ROW(HTML[])+1-ROWS(Prelude[])),IF(ROW()-ROW(HTML[])=ROWS(Prelude[])+ROWS(PayItems[]),"&lt;/tbody&gt;&lt;/table&gt;","{End}")),INDEX(Prelude[],ROW()-ROW(HTML[])+1))</f>
        <v xml:space="preserve">  &lt;tr&gt;&lt;td&gt;55601-0700&lt;/td&gt;&lt;td&gt;Bridge railing, concrete, Natchez Trace Rail&lt;/td&gt;&lt;td&gt;m&lt;/td&gt;&lt;td&gt;BRIDGE RAILING, CONCRETE, NATCHEZ TRACE RAIL&lt;/td&gt;&lt;td&gt;LNFT&lt;/td&gt;&lt;td&gt;0&lt;/td&gt;&lt;td&gt;3&lt;/td&gt;&lt;td&gt;N&lt;/td&gt;&lt;td&gt; &lt;/td&gt;&lt;td&gt;&lt;/td&gt;&lt;/tr&gt;</v>
      </c>
      <c r="B1179" s="166"/>
      <c r="C1179" s="166"/>
    </row>
    <row r="1180" spans="1:3" x14ac:dyDescent="0.3">
      <c r="A1180" s="89" t="str">
        <f>IF(ROW()-ROW(HTML[])+1&gt;ROWS(Prelude[]),IFERROR(INDEX(PayItems[HTML],ROW()-ROW(HTML[])+1-ROWS(Prelude[])),IF(ROW()-ROW(HTML[])=ROWS(Prelude[])+ROWS(PayItems[]),"&lt;/tbody&gt;&lt;/table&gt;","{End}")),INDEX(Prelude[],ROW()-ROW(HTML[])+1))</f>
        <v xml:space="preserve">  &lt;tr&gt;&lt;td&gt;55601-0800&lt;/td&gt;&lt;td&gt;Bridge railing, concrete, New Jersey safety shape&lt;/td&gt;&lt;td&gt;m&lt;/td&gt;&lt;td&gt;BRIDGE RAILING, CONCRETE, NEW JERSEY SAFETY SHAPE&lt;/td&gt;&lt;td&gt;LNFT&lt;/td&gt;&lt;td&gt;0&lt;/td&gt;&lt;td&gt;3&lt;/td&gt;&lt;td&gt;N&lt;/td&gt;&lt;td&gt; &lt;/td&gt;&lt;td&gt;&lt;/td&gt;&lt;/tr&gt;</v>
      </c>
      <c r="B1180" s="166"/>
      <c r="C1180" s="166"/>
    </row>
    <row r="1181" spans="1:3" x14ac:dyDescent="0.3">
      <c r="A1181" s="89" t="str">
        <f>IF(ROW()-ROW(HTML[])+1&gt;ROWS(Prelude[]),IFERROR(INDEX(PayItems[HTML],ROW()-ROW(HTML[])+1-ROWS(Prelude[])),IF(ROW()-ROW(HTML[])=ROWS(Prelude[])+ROWS(PayItems[]),"&lt;/tbody&gt;&lt;/table&gt;","{End}")),INDEX(Prelude[],ROW()-ROW(HTML[])+1))</f>
        <v xml:space="preserve">  &lt;tr&gt;&lt;td&gt;55601-0900&lt;/td&gt;&lt;td&gt;Bridge railing, steel&lt;/td&gt;&lt;td&gt;m&lt;/td&gt;&lt;td&gt;BRIDGE RAILING, STEEL&lt;/td&gt;&lt;td&gt;LNFT&lt;/td&gt;&lt;td&gt;0&lt;/td&gt;&lt;td&gt;3&lt;/td&gt;&lt;td&gt;N&lt;/td&gt;&lt;td&gt; &lt;/td&gt;&lt;td&gt;&lt;/td&gt;&lt;/tr&gt;</v>
      </c>
      <c r="B1181" s="166"/>
      <c r="C1181" s="166"/>
    </row>
    <row r="1182" spans="1:3" x14ac:dyDescent="0.3">
      <c r="A1182" s="89" t="str">
        <f>IF(ROW()-ROW(HTML[])+1&gt;ROWS(Prelude[]),IFERROR(INDEX(PayItems[HTML],ROW()-ROW(HTML[])+1-ROWS(Prelude[])),IF(ROW()-ROW(HTML[])=ROWS(Prelude[])+ROWS(PayItems[]),"&lt;/tbody&gt;&lt;/table&gt;","{End}")),INDEX(Prelude[],ROW()-ROW(HTML[])+1))</f>
        <v xml:space="preserve">  &lt;tr&gt;&lt;td&gt;55601-1000&lt;/td&gt;&lt;td&gt;Bridge railing, steel, one rail&lt;/td&gt;&lt;td&gt;m&lt;/td&gt;&lt;td&gt;BRIDGE RAILING, STEEL, ONE RAIL&lt;/td&gt;&lt;td&gt;LNFT&lt;/td&gt;&lt;td&gt;0&lt;/td&gt;&lt;td&gt;3&lt;/td&gt;&lt;td&gt;N&lt;/td&gt;&lt;td&gt; &lt;/td&gt;&lt;td&gt;&lt;/td&gt;&lt;/tr&gt;</v>
      </c>
      <c r="B1182" s="166"/>
      <c r="C1182" s="166"/>
    </row>
    <row r="1183" spans="1:3" x14ac:dyDescent="0.3">
      <c r="A1183" s="89" t="str">
        <f>IF(ROW()-ROW(HTML[])+1&gt;ROWS(Prelude[]),IFERROR(INDEX(PayItems[HTML],ROW()-ROW(HTML[])+1-ROWS(Prelude[])),IF(ROW()-ROW(HTML[])=ROWS(Prelude[])+ROWS(PayItems[]),"&lt;/tbody&gt;&lt;/table&gt;","{End}")),INDEX(Prelude[],ROW()-ROW(HTML[])+1))</f>
        <v xml:space="preserve">  &lt;tr&gt;&lt;td&gt;55601-1100&lt;/td&gt;&lt;td&gt;Bridge railing, steel, two rail&lt;/td&gt;&lt;td&gt;m&lt;/td&gt;&lt;td&gt;BRIDGE RAILING, STEEL, TWO RAIL&lt;/td&gt;&lt;td&gt;LNFT&lt;/td&gt;&lt;td&gt;0&lt;/td&gt;&lt;td&gt;3&lt;/td&gt;&lt;td&gt;N&lt;/td&gt;&lt;td&gt; &lt;/td&gt;&lt;td&gt;&lt;/td&gt;&lt;/tr&gt;</v>
      </c>
      <c r="B1183" s="166"/>
      <c r="C1183" s="166"/>
    </row>
    <row r="1184" spans="1:3" x14ac:dyDescent="0.3">
      <c r="A1184" s="89" t="str">
        <f>IF(ROW()-ROW(HTML[])+1&gt;ROWS(Prelude[]),IFERROR(INDEX(PayItems[HTML],ROW()-ROW(HTML[])+1-ROWS(Prelude[])),IF(ROW()-ROW(HTML[])=ROWS(Prelude[])+ROWS(PayItems[]),"&lt;/tbody&gt;&lt;/table&gt;","{End}")),INDEX(Prelude[],ROW()-ROW(HTML[])+1))</f>
        <v xml:space="preserve">  &lt;tr&gt;&lt;td&gt;55601-1200&lt;/td&gt;&lt;td&gt;Bridge railing, steel, three rail&lt;/td&gt;&lt;td&gt;m&lt;/td&gt;&lt;td&gt;BRIDGE RAILING, STEEL, THREE RAIL&lt;/td&gt;&lt;td&gt;LNFT&lt;/td&gt;&lt;td&gt;0&lt;/td&gt;&lt;td&gt;3&lt;/td&gt;&lt;td&gt;N&lt;/td&gt;&lt;td&gt; &lt;/td&gt;&lt;td&gt;&lt;/td&gt;&lt;/tr&gt;</v>
      </c>
      <c r="B1184" s="166"/>
      <c r="C1184" s="166"/>
    </row>
    <row r="1185" spans="1:3" x14ac:dyDescent="0.3">
      <c r="A1185" s="89" t="str">
        <f>IF(ROW()-ROW(HTML[])+1&gt;ROWS(Prelude[]),IFERROR(INDEX(PayItems[HTML],ROW()-ROW(HTML[])+1-ROWS(Prelude[])),IF(ROW()-ROW(HTML[])=ROWS(Prelude[])+ROWS(PayItems[]),"&lt;/tbody&gt;&lt;/table&gt;","{End}")),INDEX(Prelude[],ROW()-ROW(HTML[])+1))</f>
        <v xml:space="preserve">  &lt;tr&gt;&lt;td&gt;55601-1300&lt;/td&gt;&lt;td&gt;Bridge railing, timber&lt;/td&gt;&lt;td&gt;m&lt;/td&gt;&lt;td&gt;BRIDGE RAILING, TIMBER&lt;/td&gt;&lt;td&gt;LNFT&lt;/td&gt;&lt;td&gt;0&lt;/td&gt;&lt;td&gt;3&lt;/td&gt;&lt;td&gt;N&lt;/td&gt;&lt;td&gt; &lt;/td&gt;&lt;td&gt;&lt;/td&gt;&lt;/tr&gt;</v>
      </c>
      <c r="B1185" s="166"/>
      <c r="C1185" s="166"/>
    </row>
    <row r="1186" spans="1:3" x14ac:dyDescent="0.3">
      <c r="A1186" s="89" t="str">
        <f>IF(ROW()-ROW(HTML[])+1&gt;ROWS(Prelude[]),IFERROR(INDEX(PayItems[HTML],ROW()-ROW(HTML[])+1-ROWS(Prelude[])),IF(ROW()-ROW(HTML[])=ROWS(Prelude[])+ROWS(PayItems[]),"&lt;/tbody&gt;&lt;/table&gt;","{End}")),INDEX(Prelude[],ROW()-ROW(HTML[])+1))</f>
        <v xml:space="preserve">  &lt;tr&gt;&lt;td&gt;55601-1400&lt;/td&gt;&lt;td&gt;Bridge railing, timber, steel-backed&lt;/td&gt;&lt;td&gt;m&lt;/td&gt;&lt;td&gt;BRIDGE RAILING, TIMBER, STEEL-BACKED&lt;/td&gt;&lt;td&gt;LNFT&lt;/td&gt;&lt;td&gt;0&lt;/td&gt;&lt;td&gt;3&lt;/td&gt;&lt;td&gt;N&lt;/td&gt;&lt;td&gt; &lt;/td&gt;&lt;td&gt;&lt;/td&gt;&lt;/tr&gt;</v>
      </c>
      <c r="B1186" s="166"/>
      <c r="C1186" s="166"/>
    </row>
    <row r="1187" spans="1:3" x14ac:dyDescent="0.3">
      <c r="A1187" s="89" t="str">
        <f>IF(ROW()-ROW(HTML[])+1&gt;ROWS(Prelude[]),IFERROR(INDEX(PayItems[HTML],ROW()-ROW(HTML[])+1-ROWS(Prelude[])),IF(ROW()-ROW(HTML[])=ROWS(Prelude[])+ROWS(PayItems[]),"&lt;/tbody&gt;&lt;/table&gt;","{End}")),INDEX(Prelude[],ROW()-ROW(HTML[])+1))</f>
        <v xml:space="preserve">  &lt;tr&gt;&lt;td&gt;55602-1000&lt;/td&gt;&lt;td&gt;Remove and reset bridge railing&lt;/td&gt;&lt;td&gt;m&lt;/td&gt;&lt;td&gt;REMOVE AND RESET BRIDGE RAILING&lt;/td&gt;&lt;td&gt;LNFT&lt;/td&gt;&lt;td&gt;0&lt;/td&gt;&lt;td&gt;3&lt;/td&gt;&lt;td&gt;N&lt;/td&gt;&lt;td&gt; &lt;/td&gt;&lt;td&gt;&lt;/td&gt;&lt;/tr&gt;</v>
      </c>
      <c r="B1187" s="166"/>
      <c r="C1187" s="166"/>
    </row>
    <row r="1188" spans="1:3" x14ac:dyDescent="0.3">
      <c r="A1188" s="89" t="str">
        <f>IF(ROW()-ROW(HTML[])+1&gt;ROWS(Prelude[]),IFERROR(INDEX(PayItems[HTML],ROW()-ROW(HTML[])+1-ROWS(Prelude[])),IF(ROW()-ROW(HTML[])=ROWS(Prelude[])+ROWS(PayItems[]),"&lt;/tbody&gt;&lt;/table&gt;","{End}")),INDEX(Prelude[],ROW()-ROW(HTML[])+1))</f>
        <v xml:space="preserve">  &lt;tr&gt;&lt;td&gt;55603-1000&lt;/td&gt;&lt;td&gt;Remove and reset bridge railing&lt;/td&gt;&lt;td&gt;LPSM&lt;/td&gt;&lt;td&gt;REMOVE AND RESET BRIDGE RAILING&lt;/td&gt;&lt;td&gt;LPSM&lt;/td&gt;&lt;td&gt;0&lt;/td&gt;&lt;td&gt;3&lt;/td&gt;&lt;td&gt;N&lt;/td&gt;&lt;td&gt; &lt;/td&gt;&lt;td&gt;&lt;/td&gt;&lt;/tr&gt;</v>
      </c>
      <c r="B1188" s="166"/>
      <c r="C1188" s="166"/>
    </row>
    <row r="1189" spans="1:3" x14ac:dyDescent="0.3">
      <c r="A1189" s="89" t="str">
        <f>IF(ROW()-ROW(HTML[])+1&gt;ROWS(Prelude[]),IFERROR(INDEX(PayItems[HTML],ROW()-ROW(HTML[])+1-ROWS(Prelude[])),IF(ROW()-ROW(HTML[])=ROWS(Prelude[])+ROWS(PayItems[]),"&lt;/tbody&gt;&lt;/table&gt;","{End}")),INDEX(Prelude[],ROW()-ROW(HTML[])+1))</f>
        <v xml:space="preserve">  &lt;tr&gt;&lt;td&gt;55701-1000&lt;/td&gt;&lt;td&gt;Structural timber and lumber, untreated&lt;/td&gt;&lt;td&gt;m3&lt;/td&gt;&lt;td&gt;STRUCTURAL TIMBER AND LUMBER, UNTREATED&lt;/td&gt;&lt;td&gt;MFBM&lt;/td&gt;&lt;td&gt;0&lt;/td&gt;&lt;td&gt;3&lt;/td&gt;&lt;td&gt;N&lt;/td&gt;&lt;td&gt; &lt;/td&gt;&lt;td&gt;&lt;/td&gt;&lt;/tr&gt;</v>
      </c>
      <c r="B1189" s="166"/>
      <c r="C1189" s="166"/>
    </row>
    <row r="1190" spans="1:3" x14ac:dyDescent="0.3">
      <c r="A1190" s="89" t="str">
        <f>IF(ROW()-ROW(HTML[])+1&gt;ROWS(Prelude[]),IFERROR(INDEX(PayItems[HTML],ROW()-ROW(HTML[])+1-ROWS(Prelude[])),IF(ROW()-ROW(HTML[])=ROWS(Prelude[])+ROWS(PayItems[]),"&lt;/tbody&gt;&lt;/table&gt;","{End}")),INDEX(Prelude[],ROW()-ROW(HTML[])+1))</f>
        <v xml:space="preserve">  &lt;tr&gt;&lt;td&gt;55701-2000&lt;/td&gt;&lt;td&gt;Structural timber and lumber, treated&lt;/td&gt;&lt;td&gt;m3&lt;/td&gt;&lt;td&gt;STRUCTURAL TIMBER AND LUMBER, TREATED&lt;/td&gt;&lt;td&gt;MFBM&lt;/td&gt;&lt;td&gt;0&lt;/td&gt;&lt;td&gt;3&lt;/td&gt;&lt;td&gt;N&lt;/td&gt;&lt;td&gt; &lt;/td&gt;&lt;td&gt;&lt;/td&gt;&lt;/tr&gt;</v>
      </c>
      <c r="B1190" s="166"/>
      <c r="C1190" s="166"/>
    </row>
    <row r="1191" spans="1:3" x14ac:dyDescent="0.3">
      <c r="A1191" s="89" t="str">
        <f>IF(ROW()-ROW(HTML[])+1&gt;ROWS(Prelude[]),IFERROR(INDEX(PayItems[HTML],ROW()-ROW(HTML[])+1-ROWS(Prelude[])),IF(ROW()-ROW(HTML[])=ROWS(Prelude[])+ROWS(PayItems[]),"&lt;/tbody&gt;&lt;/table&gt;","{End}")),INDEX(Prelude[],ROW()-ROW(HTML[])+1))</f>
        <v xml:space="preserve">  &lt;tr&gt;&lt;td&gt;55701-3000&lt;/td&gt;&lt;td&gt;Structural timber and lumber, composite&lt;/td&gt;&lt;td&gt;m3&lt;/td&gt;&lt;td&gt;STRUCTURAL TIMBER AND LUMBER, COMPOSITE&lt;/td&gt;&lt;td&gt;MFBM&lt;/td&gt;&lt;td&gt;0&lt;/td&gt;&lt;td&gt;3&lt;/td&gt;&lt;td&gt;N&lt;/td&gt;&lt;td&gt; &lt;/td&gt;&lt;td&gt;&lt;/td&gt;&lt;/tr&gt;</v>
      </c>
      <c r="B1191" s="166"/>
      <c r="C1191" s="166"/>
    </row>
    <row r="1192" spans="1:3" x14ac:dyDescent="0.3">
      <c r="A1192" s="89" t="str">
        <f>IF(ROW()-ROW(HTML[])+1&gt;ROWS(Prelude[]),IFERROR(INDEX(PayItems[HTML],ROW()-ROW(HTML[])+1-ROWS(Prelude[])),IF(ROW()-ROW(HTML[])=ROWS(Prelude[])+ROWS(PayItems[]),"&lt;/tbody&gt;&lt;/table&gt;","{End}")),INDEX(Prelude[],ROW()-ROW(HTML[])+1))</f>
        <v xml:space="preserve">  &lt;tr&gt;&lt;td&gt;55702-1000&lt;/td&gt;&lt;td&gt;Structural timber and lumber, treated, pedestrian bridge&lt;/td&gt;&lt;td&gt;m&lt;/td&gt;&lt;td&gt;STRUCTURAL TIMBER AND LUMBER, TREATED, PEDESTRIAN BRIDGE&lt;/td&gt;&lt;td&gt;LNFT&lt;/td&gt;&lt;td&gt;0&lt;/td&gt;&lt;td&gt;3&lt;/td&gt;&lt;td&gt;N&lt;/td&gt;&lt;td&gt; &lt;/td&gt;&lt;td&gt;&lt;/td&gt;&lt;/tr&gt;</v>
      </c>
      <c r="B1192" s="166"/>
      <c r="C1192" s="166"/>
    </row>
    <row r="1193" spans="1:3" x14ac:dyDescent="0.3">
      <c r="A1193" s="89" t="str">
        <f>IF(ROW()-ROW(HTML[])+1&gt;ROWS(Prelude[]),IFERROR(INDEX(PayItems[HTML],ROW()-ROW(HTML[])+1-ROWS(Prelude[])),IF(ROW()-ROW(HTML[])=ROWS(Prelude[])+ROWS(PayItems[]),"&lt;/tbody&gt;&lt;/table&gt;","{End}")),INDEX(Prelude[],ROW()-ROW(HTML[])+1))</f>
        <v xml:space="preserve">  &lt;tr&gt;&lt;td&gt;55703-1000&lt;/td&gt;&lt;td&gt;Structural timber and lumber, treated, boardwalk&lt;/td&gt;&lt;td&gt;m2&lt;/td&gt;&lt;td&gt;STRUCTURAL TIMBER AND LUMBER, TREATED, BOARDWALK&lt;/td&gt;&lt;td&gt;SQYD&lt;/td&gt;&lt;td&gt;0&lt;/td&gt;&lt;td&gt;3&lt;/td&gt;&lt;td&gt;N&lt;/td&gt;&lt;td&gt; &lt;/td&gt;&lt;td&gt;&lt;/td&gt;&lt;/tr&gt;</v>
      </c>
      <c r="B1193" s="166"/>
      <c r="C1193" s="166"/>
    </row>
    <row r="1194" spans="1:3" x14ac:dyDescent="0.3">
      <c r="A1194" s="89" t="str">
        <f>IF(ROW()-ROW(HTML[])+1&gt;ROWS(Prelude[]),IFERROR(INDEX(PayItems[HTML],ROW()-ROW(HTML[])+1-ROWS(Prelude[])),IF(ROW()-ROW(HTML[])=ROWS(Prelude[])+ROWS(PayItems[]),"&lt;/tbody&gt;&lt;/table&gt;","{End}")),INDEX(Prelude[],ROW()-ROW(HTML[])+1))</f>
        <v xml:space="preserve">  &lt;tr&gt;&lt;td&gt;55703-2000&lt;/td&gt;&lt;td&gt;Structural timber and lumber, treated, decking&lt;/td&gt;&lt;td&gt;m2&lt;/td&gt;&lt;td&gt;STRUCTURAL TIMBER AND LUMBER, TREATED, DECKING&lt;/td&gt;&lt;td&gt;SQYD&lt;/td&gt;&lt;td&gt;0&lt;/td&gt;&lt;td&gt;3&lt;/td&gt;&lt;td&gt;N&lt;/td&gt;&lt;td&gt; &lt;/td&gt;&lt;td&gt;&lt;/td&gt;&lt;/tr&gt;</v>
      </c>
      <c r="B1194" s="166"/>
      <c r="C1194" s="166"/>
    </row>
    <row r="1195" spans="1:3" x14ac:dyDescent="0.3">
      <c r="A1195" s="89" t="str">
        <f>IF(ROW()-ROW(HTML[])+1&gt;ROWS(Prelude[]),IFERROR(INDEX(PayItems[HTML],ROW()-ROW(HTML[])+1-ROWS(Prelude[])),IF(ROW()-ROW(HTML[])=ROWS(Prelude[])+ROWS(PayItems[]),"&lt;/tbody&gt;&lt;/table&gt;","{End}")),INDEX(Prelude[],ROW()-ROW(HTML[])+1))</f>
        <v xml:space="preserve">  &lt;tr&gt;&lt;td&gt;55706-1000&lt;/td&gt;&lt;td&gt;Structural timber and lumber, untreated&lt;/td&gt;&lt;td&gt;LPSM&lt;/td&gt;&lt;td&gt;STRUCTURAL TIMBER AND LUMBER, UNTREATED&lt;/td&gt;&lt;td&gt;LPSM&lt;/td&gt;&lt;td&gt;0&lt;/td&gt;&lt;td&gt;3&lt;/td&gt;&lt;td&gt;N&lt;/td&gt;&lt;td&gt; &lt;/td&gt;&lt;td&gt;&lt;/td&gt;&lt;/tr&gt;</v>
      </c>
      <c r="B1195" s="166"/>
      <c r="C1195" s="166"/>
    </row>
    <row r="1196" spans="1:3" x14ac:dyDescent="0.3">
      <c r="A1196" s="89" t="str">
        <f>IF(ROW()-ROW(HTML[])+1&gt;ROWS(Prelude[]),IFERROR(INDEX(PayItems[HTML],ROW()-ROW(HTML[])+1-ROWS(Prelude[])),IF(ROW()-ROW(HTML[])=ROWS(Prelude[])+ROWS(PayItems[]),"&lt;/tbody&gt;&lt;/table&gt;","{End}")),INDEX(Prelude[],ROW()-ROW(HTML[])+1))</f>
        <v xml:space="preserve">  &lt;tr&gt;&lt;td&gt;55706-2000&lt;/td&gt;&lt;td&gt;Structural timber and lumber, treated&lt;/td&gt;&lt;td&gt;LPSM&lt;/td&gt;&lt;td&gt;STRUCTURAL TIMBER AND LUMBER, TREATED&lt;/td&gt;&lt;td&gt;LPSM&lt;/td&gt;&lt;td&gt;0&lt;/td&gt;&lt;td&gt;3&lt;/td&gt;&lt;td&gt;N&lt;/td&gt;&lt;td&gt; &lt;/td&gt;&lt;td&gt;&lt;/td&gt;&lt;/tr&gt;</v>
      </c>
      <c r="B1196" s="166"/>
      <c r="C1196" s="166"/>
    </row>
    <row r="1197" spans="1:3" x14ac:dyDescent="0.3">
      <c r="A1197" s="89" t="str">
        <f>IF(ROW()-ROW(HTML[])+1&gt;ROWS(Prelude[]),IFERROR(INDEX(PayItems[HTML],ROW()-ROW(HTML[])+1-ROWS(Prelude[])),IF(ROW()-ROW(HTML[])=ROWS(Prelude[])+ROWS(PayItems[]),"&lt;/tbody&gt;&lt;/table&gt;","{End}")),INDEX(Prelude[],ROW()-ROW(HTML[])+1))</f>
        <v xml:space="preserve">  &lt;tr&gt;&lt;td&gt;55707-1000&lt;/td&gt;&lt;td&gt;Hardware, prefabricated aluminum ramp&lt;/td&gt;&lt;td&gt;Each&lt;/td&gt;&lt;td&gt;HARDWARE, PREFABRICATED ALUMINUM RAMP&lt;/td&gt;&lt;td&gt;EACH&lt;/td&gt;&lt;td&gt;0&lt;/td&gt;&lt;td&gt;3&lt;/td&gt;&lt;td&gt;N&lt;/td&gt;&lt;td&gt; &lt;/td&gt;&lt;td&gt;&lt;/td&gt;&lt;/tr&gt;</v>
      </c>
      <c r="B1197" s="166"/>
      <c r="C1197" s="166"/>
    </row>
    <row r="1198" spans="1:3" x14ac:dyDescent="0.3">
      <c r="A1198" s="89" t="str">
        <f>IF(ROW()-ROW(HTML[])+1&gt;ROWS(Prelude[]),IFERROR(INDEX(PayItems[HTML],ROW()-ROW(HTML[])+1-ROWS(Prelude[])),IF(ROW()-ROW(HTML[])=ROWS(Prelude[])+ROWS(PayItems[]),"&lt;/tbody&gt;&lt;/table&gt;","{End}")),INDEX(Prelude[],ROW()-ROW(HTML[])+1))</f>
        <v xml:space="preserve">  &lt;tr&gt;&lt;td&gt;55720-0000&lt;/td&gt;&lt;td&gt;Repair structural timber and lumber&lt;/td&gt;&lt;td&gt;LPSM&lt;/td&gt;&lt;td&gt;REPAIR STRUCTURAL TIMBER AND LUMBER&lt;/td&gt;&lt;td&gt;LPSM&lt;/td&gt;&lt;td&gt;0&lt;/td&gt;&lt;td&gt;3&lt;/td&gt;&lt;td&gt;N&lt;/td&gt;&lt;td&gt;11/22/2016&lt;/td&gt;&lt;td&gt;&lt;/td&gt;&lt;/tr&gt;</v>
      </c>
      <c r="B1198" s="166"/>
      <c r="C1198" s="166"/>
    </row>
    <row r="1199" spans="1:3" x14ac:dyDescent="0.3">
      <c r="A1199" s="89" t="str">
        <f>IF(ROW()-ROW(HTML[])+1&gt;ROWS(Prelude[]),IFERROR(INDEX(PayItems[HTML],ROW()-ROW(HTML[])+1-ROWS(Prelude[])),IF(ROW()-ROW(HTML[])=ROWS(Prelude[])+ROWS(PayItems[]),"&lt;/tbody&gt;&lt;/table&gt;","{End}")),INDEX(Prelude[],ROW()-ROW(HTML[])+1))</f>
        <v xml:space="preserve">  &lt;tr&gt;&lt;td&gt;55801-0000&lt;/td&gt;&lt;td&gt;Dampproofing&lt;/td&gt;&lt;td&gt;m2&lt;/td&gt;&lt;td&gt;DAMPPROOFING&lt;/td&gt;&lt;td&gt;SQYD&lt;/td&gt;&lt;td&gt;0&lt;/td&gt;&lt;td&gt;3&lt;/td&gt;&lt;td&gt;N&lt;/td&gt;&lt;td&gt; &lt;/td&gt;&lt;td&gt;&lt;/td&gt;&lt;/tr&gt;</v>
      </c>
      <c r="B1199" s="166"/>
      <c r="C1199" s="166"/>
    </row>
    <row r="1200" spans="1:3" x14ac:dyDescent="0.3">
      <c r="A1200" s="89" t="str">
        <f>IF(ROW()-ROW(HTML[])+1&gt;ROWS(Prelude[]),IFERROR(INDEX(PayItems[HTML],ROW()-ROW(HTML[])+1-ROWS(Prelude[])),IF(ROW()-ROW(HTML[])=ROWS(Prelude[])+ROWS(PayItems[]),"&lt;/tbody&gt;&lt;/table&gt;","{End}")),INDEX(Prelude[],ROW()-ROW(HTML[])+1))</f>
        <v xml:space="preserve">  &lt;tr&gt;&lt;td&gt;55901-0000&lt;/td&gt;&lt;td&gt;Membrane waterproofing&lt;/td&gt;&lt;td&gt;m2&lt;/td&gt;&lt;td&gt;MEMBRANE WATERPROOFING&lt;/td&gt;&lt;td&gt;SQYD&lt;/td&gt;&lt;td&gt;0&lt;/td&gt;&lt;td&gt;3&lt;/td&gt;&lt;td&gt;N&lt;/td&gt;&lt;td&gt; &lt;/td&gt;&lt;td&gt;&lt;/td&gt;&lt;/tr&gt;</v>
      </c>
      <c r="B1200" s="166"/>
      <c r="C1200" s="166"/>
    </row>
    <row r="1201" spans="1:3" x14ac:dyDescent="0.3">
      <c r="A1201" s="89" t="str">
        <f>IF(ROW()-ROW(HTML[])+1&gt;ROWS(Prelude[]),IFERROR(INDEX(PayItems[HTML],ROW()-ROW(HTML[])+1-ROWS(Prelude[])),IF(ROW()-ROW(HTML[])=ROWS(Prelude[])+ROWS(PayItems[]),"&lt;/tbody&gt;&lt;/table&gt;","{End}")),INDEX(Prelude[],ROW()-ROW(HTML[])+1))</f>
        <v xml:space="preserve">  &lt;tr&gt;&lt;td&gt;55901-1000&lt;/td&gt;&lt;td&gt;Membrane waterproofing, type 1&lt;/td&gt;&lt;td&gt;m2&lt;/td&gt;&lt;td&gt;MEMBRANE WATERPROOFING, TYPE 1&lt;/td&gt;&lt;td&gt;SQYD&lt;/td&gt;&lt;td&gt;0&lt;/td&gt;&lt;td&gt;3&lt;/td&gt;&lt;td&gt;N&lt;/td&gt;&lt;td&gt; &lt;/td&gt;&lt;td&gt;&lt;/td&gt;&lt;/tr&gt;</v>
      </c>
      <c r="B1201" s="166"/>
      <c r="C1201" s="166"/>
    </row>
    <row r="1202" spans="1:3" x14ac:dyDescent="0.3">
      <c r="A1202" s="89" t="str">
        <f>IF(ROW()-ROW(HTML[])+1&gt;ROWS(Prelude[]),IFERROR(INDEX(PayItems[HTML],ROW()-ROW(HTML[])+1-ROWS(Prelude[])),IF(ROW()-ROW(HTML[])=ROWS(Prelude[])+ROWS(PayItems[]),"&lt;/tbody&gt;&lt;/table&gt;","{End}")),INDEX(Prelude[],ROW()-ROW(HTML[])+1))</f>
        <v xml:space="preserve">  &lt;tr&gt;&lt;td&gt;55901-2000&lt;/td&gt;&lt;td&gt;Membrane waterproofing, type 2&lt;/td&gt;&lt;td&gt;m2&lt;/td&gt;&lt;td&gt;MEMBRANE WATERPROOFING, TYPE 2&lt;/td&gt;&lt;td&gt;SQYD&lt;/td&gt;&lt;td&gt;0&lt;/td&gt;&lt;td&gt;3&lt;/td&gt;&lt;td&gt;N&lt;/td&gt;&lt;td&gt; &lt;/td&gt;&lt;td&gt;&lt;/td&gt;&lt;/tr&gt;</v>
      </c>
      <c r="B1202" s="166"/>
      <c r="C1202" s="166"/>
    </row>
    <row r="1203" spans="1:3" x14ac:dyDescent="0.3">
      <c r="A1203" s="89" t="str">
        <f>IF(ROW()-ROW(HTML[])+1&gt;ROWS(Prelude[]),IFERROR(INDEX(PayItems[HTML],ROW()-ROW(HTML[])+1-ROWS(Prelude[])),IF(ROW()-ROW(HTML[])=ROWS(Prelude[])+ROWS(PayItems[]),"&lt;/tbody&gt;&lt;/table&gt;","{End}")),INDEX(Prelude[],ROW()-ROW(HTML[])+1))</f>
        <v xml:space="preserve">  &lt;tr&gt;&lt;td&gt;56001-0000&lt;/td&gt;&lt;td&gt;Removal of concrete by hydrodemolition&lt;/td&gt;&lt;td&gt;m2&lt;/td&gt;&lt;td&gt;REMOVAL OF CONCRETE BY HYDRODEMOLITION&lt;/td&gt;&lt;td&gt;SQYD&lt;/td&gt;&lt;td&gt;0&lt;/td&gt;&lt;td&gt;3&lt;/td&gt;&lt;td&gt;N&lt;/td&gt;&lt;td&gt; &lt;/td&gt;&lt;td&gt;&lt;/td&gt;&lt;/tr&gt;</v>
      </c>
      <c r="B1203" s="166"/>
      <c r="C1203" s="166"/>
    </row>
    <row r="1204" spans="1:3" x14ac:dyDescent="0.3">
      <c r="A1204" s="89" t="str">
        <f>IF(ROW()-ROW(HTML[])+1&gt;ROWS(Prelude[]),IFERROR(INDEX(PayItems[HTML],ROW()-ROW(HTML[])+1-ROWS(Prelude[])),IF(ROW()-ROW(HTML[])=ROWS(Prelude[])+ROWS(PayItems[]),"&lt;/tbody&gt;&lt;/table&gt;","{End}")),INDEX(Prelude[],ROW()-ROW(HTML[])+1))</f>
        <v xml:space="preserve">  &lt;tr&gt;&lt;td&gt;56003-0000&lt;/td&gt;&lt;td&gt;Removal of concrete by hydrodemolition&lt;/td&gt;&lt;td&gt;LPSM&lt;/td&gt;&lt;td&gt;REMOVAL OF CONCRETE BY HYDRODEMOLITION&lt;/td&gt;&lt;td&gt;LPSM&lt;/td&gt;&lt;td&gt;0&lt;/td&gt;&lt;td&gt;3&lt;/td&gt;&lt;td&gt;N&lt;/td&gt;&lt;td&gt; &lt;/td&gt;&lt;td&gt;&lt;/td&gt;&lt;/tr&gt;</v>
      </c>
      <c r="B1204" s="166"/>
      <c r="C1204" s="166"/>
    </row>
    <row r="1205" spans="1:3" x14ac:dyDescent="0.3">
      <c r="A1205" s="89" t="str">
        <f>IF(ROW()-ROW(HTML[])+1&gt;ROWS(Prelude[]),IFERROR(INDEX(PayItems[HTML],ROW()-ROW(HTML[])+1-ROWS(Prelude[])),IF(ROW()-ROW(HTML[])=ROWS(Prelude[])+ROWS(PayItems[]),"&lt;/tbody&gt;&lt;/table&gt;","{End}")),INDEX(Prelude[],ROW()-ROW(HTML[])+1))</f>
        <v xml:space="preserve">  &lt;tr&gt;&lt;td&gt;56101-0000&lt;/td&gt;&lt;td&gt;Structural concrete injection and crack repair&lt;/td&gt;&lt;td&gt;m&lt;/td&gt;&lt;td&gt;STRUCTURAL CONCRETE INJECTION AND CRACK REPAIR&lt;/td&gt;&lt;td&gt;LNFT&lt;/td&gt;&lt;td&gt;0&lt;/td&gt;&lt;td&gt;3&lt;/td&gt;&lt;td&gt;N&lt;/td&gt;&lt;td&gt; &lt;/td&gt;&lt;td&gt;&lt;/td&gt;&lt;/tr&gt;</v>
      </c>
      <c r="B1205" s="166"/>
      <c r="C1205" s="166"/>
    </row>
    <row r="1206" spans="1:3" x14ac:dyDescent="0.3">
      <c r="A1206" s="89" t="str">
        <f>IF(ROW()-ROW(HTML[])+1&gt;ROWS(Prelude[]),IFERROR(INDEX(PayItems[HTML],ROW()-ROW(HTML[])+1-ROWS(Prelude[])),IF(ROW()-ROW(HTML[])=ROWS(Prelude[])+ROWS(PayItems[]),"&lt;/tbody&gt;&lt;/table&gt;","{End}")),INDEX(Prelude[],ROW()-ROW(HTML[])+1))</f>
        <v xml:space="preserve">  &lt;tr&gt;&lt;td&gt;56201-0000&lt;/td&gt;&lt;td&gt;Bridge erection system&lt;/td&gt;&lt;td&gt;LPSM&lt;/td&gt;&lt;td&gt;BRIDGE ERECTION SYSTEM&lt;/td&gt;&lt;td&gt;LPSM&lt;/td&gt;&lt;td&gt;0&lt;/td&gt;&lt;td&gt;3&lt;/td&gt;&lt;td&gt;N&lt;/td&gt;&lt;td&gt; &lt;/td&gt;&lt;td&gt;&lt;/td&gt;&lt;/tr&gt;</v>
      </c>
      <c r="B1206" s="166"/>
      <c r="C1206" s="166"/>
    </row>
    <row r="1207" spans="1:3" x14ac:dyDescent="0.3">
      <c r="A1207" s="89" t="str">
        <f>IF(ROW()-ROW(HTML[])+1&gt;ROWS(Prelude[]),IFERROR(INDEX(PayItems[HTML],ROW()-ROW(HTML[])+1-ROWS(Prelude[])),IF(ROW()-ROW(HTML[])=ROWS(Prelude[])+ROWS(PayItems[]),"&lt;/tbody&gt;&lt;/table&gt;","{End}")),INDEX(Prelude[],ROW()-ROW(HTML[])+1))</f>
        <v xml:space="preserve">  &lt;tr&gt;&lt;td&gt;56202-0000&lt;/td&gt;&lt;td&gt;Temporary support structure&lt;/td&gt;&lt;td&gt;LPSM&lt;/td&gt;&lt;td&gt;TEMPORARY SUPPORT STRUCTURE&lt;/td&gt;&lt;td&gt;LPSM&lt;/td&gt;&lt;td&gt;0&lt;/td&gt;&lt;td&gt;3&lt;/td&gt;&lt;td&gt;N&lt;/td&gt;&lt;td&gt; &lt;/td&gt;&lt;td&gt;&lt;/td&gt;&lt;/tr&gt;</v>
      </c>
      <c r="B1207" s="166"/>
      <c r="C1207" s="166"/>
    </row>
    <row r="1208" spans="1:3" x14ac:dyDescent="0.3">
      <c r="A1208" s="89" t="str">
        <f>IF(ROW()-ROW(HTML[])+1&gt;ROWS(Prelude[]),IFERROR(INDEX(PayItems[HTML],ROW()-ROW(HTML[])+1-ROWS(Prelude[])),IF(ROW()-ROW(HTML[])=ROWS(Prelude[])+ROWS(PayItems[]),"&lt;/tbody&gt;&lt;/table&gt;","{End}")),INDEX(Prelude[],ROW()-ROW(HTML[])+1))</f>
        <v xml:space="preserve">  &lt;tr&gt;&lt;td&gt;56203-0000&lt;/td&gt;&lt;td&gt;Temporary support structure&lt;/td&gt;&lt;td&gt;Each&lt;/td&gt;&lt;td&gt;TEMPORARY SUPPORT STRUCTURE&lt;/td&gt;&lt;td&gt;EACH&lt;/td&gt;&lt;td&gt;0&lt;/td&gt;&lt;td&gt;3&lt;/td&gt;&lt;td&gt;N&lt;/td&gt;&lt;td&gt;9/9/2019&lt;/td&gt;&lt;td&gt;&lt;/td&gt;&lt;/tr&gt;</v>
      </c>
      <c r="B1208" s="166"/>
      <c r="C1208" s="166"/>
    </row>
    <row r="1209" spans="1:3" x14ac:dyDescent="0.3">
      <c r="A1209" s="89" t="str">
        <f>IF(ROW()-ROW(HTML[])+1&gt;ROWS(Prelude[]),IFERROR(INDEX(PayItems[HTML],ROW()-ROW(HTML[])+1-ROWS(Prelude[])),IF(ROW()-ROW(HTML[])=ROWS(Prelude[])+ROWS(PayItems[]),"&lt;/tbody&gt;&lt;/table&gt;","{End}")),INDEX(Prelude[],ROW()-ROW(HTML[])+1))</f>
        <v xml:space="preserve">  &lt;tr&gt;&lt;td&gt;56204-0000&lt;/td&gt;&lt;td&gt;Debris shield&lt;/td&gt;&lt;td&gt;m2&lt;/td&gt;&lt;td&gt;DEBRIS SHIELD&lt;/td&gt;&lt;td&gt;SQYD&lt;/td&gt;&lt;td&gt;0&lt;/td&gt;&lt;td&gt;3&lt;/td&gt;&lt;td&gt;N&lt;/td&gt;&lt;td&gt; &lt;/td&gt;&lt;td&gt;&lt;/td&gt;&lt;/tr&gt;</v>
      </c>
      <c r="B1209" s="166"/>
      <c r="C1209" s="166"/>
    </row>
    <row r="1210" spans="1:3" x14ac:dyDescent="0.3">
      <c r="A1210" s="89" t="str">
        <f>IF(ROW()-ROW(HTML[])+1&gt;ROWS(Prelude[]),IFERROR(INDEX(PayItems[HTML],ROW()-ROW(HTML[])+1-ROWS(Prelude[])),IF(ROW()-ROW(HTML[])=ROWS(Prelude[])+ROWS(PayItems[]),"&lt;/tbody&gt;&lt;/table&gt;","{End}")),INDEX(Prelude[],ROW()-ROW(HTML[])+1))</f>
        <v xml:space="preserve">  &lt;tr&gt;&lt;td&gt;56205-0000&lt;/td&gt;&lt;td&gt;Debris shield&lt;/td&gt;&lt;td&gt;LPSM&lt;/td&gt;&lt;td&gt;DEBRIS SHIELD&lt;/td&gt;&lt;td&gt;LPSM&lt;/td&gt;&lt;td&gt;0&lt;/td&gt;&lt;td&gt;3&lt;/td&gt;&lt;td&gt;N&lt;/td&gt;&lt;td&gt; &lt;/td&gt;&lt;td&gt;&lt;/td&gt;&lt;/tr&gt;</v>
      </c>
      <c r="B1210" s="166"/>
      <c r="C1210" s="166"/>
    </row>
    <row r="1211" spans="1:3" x14ac:dyDescent="0.3">
      <c r="A1211" s="89" t="str">
        <f>IF(ROW()-ROW(HTML[])+1&gt;ROWS(Prelude[]),IFERROR(INDEX(PayItems[HTML],ROW()-ROW(HTML[])+1-ROWS(Prelude[])),IF(ROW()-ROW(HTML[])=ROWS(Prelude[])+ROWS(PayItems[]),"&lt;/tbody&gt;&lt;/table&gt;","{End}")),INDEX(Prelude[],ROW()-ROW(HTML[])+1))</f>
        <v xml:space="preserve">  &lt;tr&gt;&lt;td&gt;56301-1000&lt;/td&gt;&lt;td&gt;Painting, concrete structure&lt;/td&gt;&lt;td&gt;LPSM&lt;/td&gt;&lt;td&gt;PAINTING, CONCRETE STRUCTURE&lt;/td&gt;&lt;td&gt;LPSM&lt;/td&gt;&lt;td&gt;0&lt;/td&gt;&lt;td&gt;3&lt;/td&gt;&lt;td&gt;N&lt;/td&gt;&lt;td&gt; &lt;/td&gt;&lt;td&gt;&lt;/td&gt;&lt;/tr&gt;</v>
      </c>
      <c r="B1211" s="166"/>
      <c r="C1211" s="166"/>
    </row>
    <row r="1212" spans="1:3" x14ac:dyDescent="0.3">
      <c r="A1212" s="89" t="str">
        <f>IF(ROW()-ROW(HTML[])+1&gt;ROWS(Prelude[]),IFERROR(INDEX(PayItems[HTML],ROW()-ROW(HTML[])+1-ROWS(Prelude[])),IF(ROW()-ROW(HTML[])=ROWS(Prelude[])+ROWS(PayItems[]),"&lt;/tbody&gt;&lt;/table&gt;","{End}")),INDEX(Prelude[],ROW()-ROW(HTML[])+1))</f>
        <v xml:space="preserve">  &lt;tr&gt;&lt;td&gt;56301-2000&lt;/td&gt;&lt;td&gt;Painting, steel structure&lt;/td&gt;&lt;td&gt;LPSM&lt;/td&gt;&lt;td&gt;PAINTING, STEEL STRUCTURE&lt;/td&gt;&lt;td&gt;LPSM&lt;/td&gt;&lt;td&gt;0&lt;/td&gt;&lt;td&gt;3&lt;/td&gt;&lt;td&gt;N&lt;/td&gt;&lt;td&gt; &lt;/td&gt;&lt;td&gt;&lt;/td&gt;&lt;/tr&gt;</v>
      </c>
      <c r="B1212" s="166"/>
      <c r="C1212" s="166"/>
    </row>
    <row r="1213" spans="1:3" x14ac:dyDescent="0.3">
      <c r="A1213" s="89" t="str">
        <f>IF(ROW()-ROW(HTML[])+1&gt;ROWS(Prelude[]),IFERROR(INDEX(PayItems[HTML],ROW()-ROW(HTML[])+1-ROWS(Prelude[])),IF(ROW()-ROW(HTML[])=ROWS(Prelude[])+ROWS(PayItems[]),"&lt;/tbody&gt;&lt;/table&gt;","{End}")),INDEX(Prelude[],ROW()-ROW(HTML[])+1))</f>
        <v xml:space="preserve">  &lt;tr&gt;&lt;td&gt;56301-3000&lt;/td&gt;&lt;td&gt;Painting, timber structure&lt;/td&gt;&lt;td&gt;LPSM&lt;/td&gt;&lt;td&gt;PAINTING, TIMBER STRUCTURE&lt;/td&gt;&lt;td&gt;LPSM&lt;/td&gt;&lt;td&gt;0&lt;/td&gt;&lt;td&gt;3&lt;/td&gt;&lt;td&gt;N&lt;/td&gt;&lt;td&gt; &lt;/td&gt;&lt;td&gt;&lt;/td&gt;&lt;/tr&gt;</v>
      </c>
      <c r="B1213" s="166"/>
      <c r="C1213" s="166"/>
    </row>
    <row r="1214" spans="1:3" x14ac:dyDescent="0.3">
      <c r="A1214" s="89" t="str">
        <f>IF(ROW()-ROW(HTML[])+1&gt;ROWS(Prelude[]),IFERROR(INDEX(PayItems[HTML],ROW()-ROW(HTML[])+1-ROWS(Prelude[])),IF(ROW()-ROW(HTML[])=ROWS(Prelude[])+ROWS(PayItems[]),"&lt;/tbody&gt;&lt;/table&gt;","{End}")),INDEX(Prelude[],ROW()-ROW(HTML[])+1))</f>
        <v xml:space="preserve">  &lt;tr&gt;&lt;td&gt;56302-1000&lt;/td&gt;&lt;td&gt;Painting, concrete structure&lt;/td&gt;&lt;td&gt;m2&lt;/td&gt;&lt;td&gt;PAINTING, CONCRETE STRUCTURE&lt;/td&gt;&lt;td&gt;SQFT&lt;/td&gt;&lt;td&gt;0&lt;/td&gt;&lt;td&gt;3&lt;/td&gt;&lt;td&gt;N&lt;/td&gt;&lt;td&gt; &lt;/td&gt;&lt;td&gt;&lt;/td&gt;&lt;/tr&gt;</v>
      </c>
      <c r="B1214" s="166"/>
      <c r="C1214" s="166"/>
    </row>
    <row r="1215" spans="1:3" x14ac:dyDescent="0.3">
      <c r="A1215" s="89" t="str">
        <f>IF(ROW()-ROW(HTML[])+1&gt;ROWS(Prelude[]),IFERROR(INDEX(PayItems[HTML],ROW()-ROW(HTML[])+1-ROWS(Prelude[])),IF(ROW()-ROW(HTML[])=ROWS(Prelude[])+ROWS(PayItems[]),"&lt;/tbody&gt;&lt;/table&gt;","{End}")),INDEX(Prelude[],ROW()-ROW(HTML[])+1))</f>
        <v xml:space="preserve">  &lt;tr&gt;&lt;td&gt;56302-2000&lt;/td&gt;&lt;td&gt;Painting, steel structure&lt;/td&gt;&lt;td&gt;m2&lt;/td&gt;&lt;td&gt;PAINTING, STEEL STRUCTURE&lt;/td&gt;&lt;td&gt;SQFT&lt;/td&gt;&lt;td&gt;0&lt;/td&gt;&lt;td&gt;3&lt;/td&gt;&lt;td&gt;N&lt;/td&gt;&lt;td&gt; &lt;/td&gt;&lt;td&gt;&lt;/td&gt;&lt;/tr&gt;</v>
      </c>
      <c r="B1215" s="166"/>
      <c r="C1215" s="166"/>
    </row>
    <row r="1216" spans="1:3" x14ac:dyDescent="0.3">
      <c r="A1216" s="89" t="str">
        <f>IF(ROW()-ROW(HTML[])+1&gt;ROWS(Prelude[]),IFERROR(INDEX(PayItems[HTML],ROW()-ROW(HTML[])+1-ROWS(Prelude[])),IF(ROW()-ROW(HTML[])=ROWS(Prelude[])+ROWS(PayItems[]),"&lt;/tbody&gt;&lt;/table&gt;","{End}")),INDEX(Prelude[],ROW()-ROW(HTML[])+1))</f>
        <v xml:space="preserve">  &lt;tr&gt;&lt;td&gt;56303-1000&lt;/td&gt;&lt;td&gt;Painting, timber structure&lt;/td&gt;&lt;td&gt;m&lt;/td&gt;&lt;td&gt;PAINTING, TIMBER STRUCTURE&lt;/td&gt;&lt;td&gt;LNFT&lt;/td&gt;&lt;td&gt;0&lt;/td&gt;&lt;td&gt;3&lt;/td&gt;&lt;td&gt;N&lt;/td&gt;&lt;td&gt; &lt;/td&gt;&lt;td&gt;&lt;/td&gt;&lt;/tr&gt;</v>
      </c>
      <c r="B1216" s="166"/>
      <c r="C1216" s="166"/>
    </row>
    <row r="1217" spans="1:3" x14ac:dyDescent="0.3">
      <c r="A1217" s="89" t="str">
        <f>IF(ROW()-ROW(HTML[])+1&gt;ROWS(Prelude[]),IFERROR(INDEX(PayItems[HTML],ROW()-ROW(HTML[])+1-ROWS(Prelude[])),IF(ROW()-ROW(HTML[])=ROWS(Prelude[])+ROWS(PayItems[]),"&lt;/tbody&gt;&lt;/table&gt;","{End}")),INDEX(Prelude[],ROW()-ROW(HTML[])+1))</f>
        <v xml:space="preserve">  &lt;tr&gt;&lt;td&gt;56304-0100&lt;/td&gt;&lt;td&gt;Painting, pipe&lt;/td&gt;&lt;td&gt;m&lt;/td&gt;&lt;td&gt;PAINTING, PIPE&lt;/td&gt;&lt;td&gt;LNFT&lt;/td&gt;&lt;td&gt;0&lt;/td&gt;&lt;td&gt;3&lt;/td&gt;&lt;td&gt;N&lt;/td&gt;&lt;td&gt;2/1/2016&lt;/td&gt;&lt;td&gt;&lt;/td&gt;&lt;/tr&gt;</v>
      </c>
      <c r="B1217" s="166"/>
      <c r="C1217" s="166"/>
    </row>
    <row r="1218" spans="1:3" x14ac:dyDescent="0.3">
      <c r="A1218" s="89" t="str">
        <f>IF(ROW()-ROW(HTML[])+1&gt;ROWS(Prelude[]),IFERROR(INDEX(PayItems[HTML],ROW()-ROW(HTML[])+1-ROWS(Prelude[])),IF(ROW()-ROW(HTML[])=ROWS(Prelude[])+ROWS(PayItems[]),"&lt;/tbody&gt;&lt;/table&gt;","{End}")),INDEX(Prelude[],ROW()-ROW(HTML[])+1))</f>
        <v xml:space="preserve">  &lt;tr&gt;&lt;td&gt;56305-0000&lt;/td&gt;&lt;td&gt;Rock stain&lt;/td&gt;&lt;td&gt;m2&lt;/td&gt;&lt;td&gt;ROCK STAIN&lt;/td&gt;&lt;td&gt;SQFT&lt;/td&gt;&lt;td&gt;0&lt;/td&gt;&lt;td&gt;3&lt;/td&gt;&lt;td&gt;N&lt;/td&gt;&lt;td&gt; &lt;/td&gt;&lt;td&gt;&lt;/td&gt;&lt;/tr&gt;</v>
      </c>
      <c r="B1218" s="166"/>
      <c r="C1218" s="166"/>
    </row>
    <row r="1219" spans="1:3" x14ac:dyDescent="0.3">
      <c r="A1219" s="89" t="str">
        <f>IF(ROW()-ROW(HTML[])+1&gt;ROWS(Prelude[]),IFERROR(INDEX(PayItems[HTML],ROW()-ROW(HTML[])+1-ROWS(Prelude[])),IF(ROW()-ROW(HTML[])=ROWS(Prelude[])+ROWS(PayItems[]),"&lt;/tbody&gt;&lt;/table&gt;","{End}")),INDEX(Prelude[],ROW()-ROW(HTML[])+1))</f>
        <v xml:space="preserve">  &lt;tr&gt;&lt;td&gt;56310-0000&lt;/td&gt;&lt;td&gt;Weathering agent&lt;/td&gt;&lt;td&gt;l&lt;/td&gt;&lt;td&gt;WEATHERING AGENT&lt;/td&gt;&lt;td&gt;GAL&lt;/td&gt;&lt;td&gt;0&lt;/td&gt;&lt;td&gt;3&lt;/td&gt;&lt;td&gt;N&lt;/td&gt;&lt;td&gt; &lt;/td&gt;&lt;td&gt;&lt;/td&gt;&lt;/tr&gt;</v>
      </c>
      <c r="B1219" s="166"/>
      <c r="C1219" s="166"/>
    </row>
    <row r="1220" spans="1:3" x14ac:dyDescent="0.3">
      <c r="A1220" s="89" t="str">
        <f>IF(ROW()-ROW(HTML[])+1&gt;ROWS(Prelude[]),IFERROR(INDEX(PayItems[HTML],ROW()-ROW(HTML[])+1-ROWS(Prelude[])),IF(ROW()-ROW(HTML[])=ROWS(Prelude[])+ROWS(PayItems[]),"&lt;/tbody&gt;&lt;/table&gt;","{End}")),INDEX(Prelude[],ROW()-ROW(HTML[])+1))</f>
        <v xml:space="preserve">  &lt;tr&gt;&lt;td&gt;56311-1000&lt;/td&gt;&lt;td&gt;Weathering agent, desert application&lt;/td&gt;&lt;td&gt;m2&lt;/td&gt;&lt;td&gt;WEATHERING AGENT, DESERT APPLICATION&lt;/td&gt;&lt;td&gt;SQFT&lt;/td&gt;&lt;td&gt;0&lt;/td&gt;&lt;td&gt;3&lt;/td&gt;&lt;td&gt;N&lt;/td&gt;&lt;td&gt; &lt;/td&gt;&lt;td&gt;&lt;/td&gt;&lt;/tr&gt;</v>
      </c>
      <c r="B1220" s="166"/>
      <c r="C1220" s="166"/>
    </row>
    <row r="1221" spans="1:3" x14ac:dyDescent="0.3">
      <c r="A1221" s="89" t="str">
        <f>IF(ROW()-ROW(HTML[])+1&gt;ROWS(Prelude[]),IFERROR(INDEX(PayItems[HTML],ROW()-ROW(HTML[])+1-ROWS(Prelude[])),IF(ROW()-ROW(HTML[])=ROWS(Prelude[])+ROWS(PayItems[]),"&lt;/tbody&gt;&lt;/table&gt;","{End}")),INDEX(Prelude[],ROW()-ROW(HTML[])+1))</f>
        <v xml:space="preserve">  &lt;tr&gt;&lt;td&gt;56311-2000&lt;/td&gt;&lt;td&gt;Weathering agent, wall application&lt;/td&gt;&lt;td&gt;m2&lt;/td&gt;&lt;td&gt;WEATHERING AGENT, WALL APPLICATION&lt;/td&gt;&lt;td&gt;SQFT&lt;/td&gt;&lt;td&gt;0&lt;/td&gt;&lt;td&gt;3&lt;/td&gt;&lt;td&gt;N&lt;/td&gt;&lt;td&gt;7/14/2015&lt;/td&gt;&lt;td&gt;&lt;/td&gt;&lt;/tr&gt;</v>
      </c>
      <c r="B1221" s="166"/>
      <c r="C1221" s="166"/>
    </row>
    <row r="1222" spans="1:3" x14ac:dyDescent="0.3">
      <c r="A1222" s="89" t="str">
        <f>IF(ROW()-ROW(HTML[])+1&gt;ROWS(Prelude[]),IFERROR(INDEX(PayItems[HTML],ROW()-ROW(HTML[])+1-ROWS(Prelude[])),IF(ROW()-ROW(HTML[])=ROWS(Prelude[])+ROWS(PayItems[]),"&lt;/tbody&gt;&lt;/table&gt;","{End}")),INDEX(Prelude[],ROW()-ROW(HTML[])+1))</f>
        <v xml:space="preserve">  &lt;tr&gt;&lt;td&gt;56312-1000&lt;/td&gt;&lt;td&gt;Weathering agent, boulder application&lt;/td&gt;&lt;td&gt;Each&lt;/td&gt;&lt;td&gt;WEATHERING AGENT, BOULDER APPLICATION&lt;/td&gt;&lt;td&gt;EACH&lt;/td&gt;&lt;td&gt;0&lt;/td&gt;&lt;td&gt;3&lt;/td&gt;&lt;td&gt;N&lt;/td&gt;&lt;td&gt; &lt;/td&gt;&lt;td&gt;&lt;/td&gt;&lt;/tr&gt;</v>
      </c>
      <c r="B1222" s="166"/>
      <c r="C1222" s="166"/>
    </row>
    <row r="1223" spans="1:3" x14ac:dyDescent="0.3">
      <c r="A1223" s="89" t="str">
        <f>IF(ROW()-ROW(HTML[])+1&gt;ROWS(Prelude[]),IFERROR(INDEX(PayItems[HTML],ROW()-ROW(HTML[])+1-ROWS(Prelude[])),IF(ROW()-ROW(HTML[])=ROWS(Prelude[])+ROWS(PayItems[]),"&lt;/tbody&gt;&lt;/table&gt;","{End}")),INDEX(Prelude[],ROW()-ROW(HTML[])+1))</f>
        <v xml:space="preserve">  &lt;tr&gt;&lt;td&gt;56320-0000&lt;/td&gt;&lt;td&gt;Containment system and worker protection plan&lt;/td&gt;&lt;td&gt;LPSM&lt;/td&gt;&lt;td&gt;CONTAINMENT SYSTEM AND WORKER PROTECTION PLAN&lt;/td&gt;&lt;td&gt;LPSM&lt;/td&gt;&lt;td&gt;0&lt;/td&gt;&lt;td&gt;3&lt;/td&gt;&lt;td&gt;N&lt;/td&gt;&lt;td&gt; &lt;/td&gt;&lt;td&gt;&lt;/td&gt;&lt;/tr&gt;</v>
      </c>
      <c r="B1223" s="166"/>
      <c r="C1223" s="166"/>
    </row>
    <row r="1224" spans="1:3" x14ac:dyDescent="0.3">
      <c r="A1224" s="89" t="str">
        <f>IF(ROW()-ROW(HTML[])+1&gt;ROWS(Prelude[]),IFERROR(INDEX(PayItems[HTML],ROW()-ROW(HTML[])+1-ROWS(Prelude[])),IF(ROW()-ROW(HTML[])=ROWS(Prelude[])+ROWS(PayItems[]),"&lt;/tbody&gt;&lt;/table&gt;","{End}")),INDEX(Prelude[],ROW()-ROW(HTML[])+1))</f>
        <v xml:space="preserve">  &lt;tr&gt;&lt;td&gt;56401-0000&lt;/td&gt;&lt;td&gt;Bearing device&lt;/td&gt;&lt;td&gt;Each&lt;/td&gt;&lt;td&gt;BEARING DEVICE&lt;/td&gt;&lt;td&gt;EACH&lt;/td&gt;&lt;td&gt;0&lt;/td&gt;&lt;td&gt;3&lt;/td&gt;&lt;td&gt;N&lt;/td&gt;&lt;td&gt; &lt;/td&gt;&lt;td&gt;&lt;/td&gt;&lt;/tr&gt;</v>
      </c>
      <c r="B1224" s="166"/>
      <c r="C1224" s="166"/>
    </row>
    <row r="1225" spans="1:3" x14ac:dyDescent="0.3">
      <c r="A1225" s="89" t="str">
        <f>IF(ROW()-ROW(HTML[])+1&gt;ROWS(Prelude[]),IFERROR(INDEX(PayItems[HTML],ROW()-ROW(HTML[])+1-ROWS(Prelude[])),IF(ROW()-ROW(HTML[])=ROWS(Prelude[])+ROWS(PayItems[]),"&lt;/tbody&gt;&lt;/table&gt;","{End}")),INDEX(Prelude[],ROW()-ROW(HTML[])+1))</f>
        <v xml:space="preserve">  &lt;tr&gt;&lt;td&gt;56401-1000&lt;/td&gt;&lt;td&gt;Bearing device, elastomeric&lt;/td&gt;&lt;td&gt;Each&lt;/td&gt;&lt;td&gt;BEARING DEVICE, ELASTOMERIC&lt;/td&gt;&lt;td&gt;EACH&lt;/td&gt;&lt;td&gt;0&lt;/td&gt;&lt;td&gt;3&lt;/td&gt;&lt;td&gt;N&lt;/td&gt;&lt;td&gt; &lt;/td&gt;&lt;td&gt;&lt;/td&gt;&lt;/tr&gt;</v>
      </c>
      <c r="B1225" s="166"/>
      <c r="C1225" s="166"/>
    </row>
    <row r="1226" spans="1:3" x14ac:dyDescent="0.3">
      <c r="A1226" s="89" t="str">
        <f>IF(ROW()-ROW(HTML[])+1&gt;ROWS(Prelude[]),IFERROR(INDEX(PayItems[HTML],ROW()-ROW(HTML[])+1-ROWS(Prelude[])),IF(ROW()-ROW(HTML[])=ROWS(Prelude[])+ROWS(PayItems[]),"&lt;/tbody&gt;&lt;/table&gt;","{End}")),INDEX(Prelude[],ROW()-ROW(HTML[])+1))</f>
        <v xml:space="preserve">  &lt;tr&gt;&lt;td&gt;56401-2000&lt;/td&gt;&lt;td&gt;Bearing device, pot&lt;/td&gt;&lt;td&gt;Each&lt;/td&gt;&lt;td&gt;BEARING DEVICE, POT&lt;/td&gt;&lt;td&gt;EACH&lt;/td&gt;&lt;td&gt;0&lt;/td&gt;&lt;td&gt;3&lt;/td&gt;&lt;td&gt;N&lt;/td&gt;&lt;td&gt; &lt;/td&gt;&lt;td&gt;&lt;/td&gt;&lt;/tr&gt;</v>
      </c>
      <c r="B1226" s="166"/>
      <c r="C1226" s="166"/>
    </row>
    <row r="1227" spans="1:3" x14ac:dyDescent="0.3">
      <c r="A1227" s="89" t="str">
        <f>IF(ROW()-ROW(HTML[])+1&gt;ROWS(Prelude[]),IFERROR(INDEX(PayItems[HTML],ROW()-ROW(HTML[])+1-ROWS(Prelude[])),IF(ROW()-ROW(HTML[])=ROWS(Prelude[])+ROWS(PayItems[]),"&lt;/tbody&gt;&lt;/table&gt;","{End}")),INDEX(Prelude[],ROW()-ROW(HTML[])+1))</f>
        <v xml:space="preserve">  &lt;tr&gt;&lt;td&gt;56401-3000&lt;/td&gt;&lt;td&gt;Bearing device, sliding&lt;/td&gt;&lt;td&gt;Each&lt;/td&gt;&lt;td&gt;BEARING DEVICE, SLIDING&lt;/td&gt;&lt;td&gt;EACH&lt;/td&gt;&lt;td&gt;0&lt;/td&gt;&lt;td&gt;3&lt;/td&gt;&lt;td&gt;N&lt;/td&gt;&lt;td&gt; &lt;/td&gt;&lt;td&gt;&lt;/td&gt;&lt;/tr&gt;</v>
      </c>
      <c r="B1227" s="166"/>
      <c r="C1227" s="166"/>
    </row>
    <row r="1228" spans="1:3" x14ac:dyDescent="0.3">
      <c r="A1228" s="89" t="str">
        <f>IF(ROW()-ROW(HTML[])+1&gt;ROWS(Prelude[]),IFERROR(INDEX(PayItems[HTML],ROW()-ROW(HTML[])+1-ROWS(Prelude[])),IF(ROW()-ROW(HTML[])=ROWS(Prelude[])+ROWS(PayItems[]),"&lt;/tbody&gt;&lt;/table&gt;","{End}")),INDEX(Prelude[],ROW()-ROW(HTML[])+1))</f>
        <v xml:space="preserve">  &lt;tr&gt;&lt;td&gt;56401-4000&lt;/td&gt;&lt;td&gt;Bearing device, disk&lt;/td&gt;&lt;td&gt;Each&lt;/td&gt;&lt;td&gt;BEARING DEVICE, DISK&lt;/td&gt;&lt;td&gt;EACH&lt;/td&gt;&lt;td&gt;0&lt;/td&gt;&lt;td&gt;3&lt;/td&gt;&lt;td&gt;N&lt;/td&gt;&lt;td&gt; &lt;/td&gt;&lt;td&gt;&lt;/td&gt;&lt;/tr&gt;</v>
      </c>
      <c r="B1228" s="166"/>
      <c r="C1228" s="166"/>
    </row>
    <row r="1229" spans="1:3" x14ac:dyDescent="0.3">
      <c r="A1229" s="89" t="str">
        <f>IF(ROW()-ROW(HTML[])+1&gt;ROWS(Prelude[]),IFERROR(INDEX(PayItems[HTML],ROW()-ROW(HTML[])+1-ROWS(Prelude[])),IF(ROW()-ROW(HTML[])=ROWS(Prelude[])+ROWS(PayItems[]),"&lt;/tbody&gt;&lt;/table&gt;","{End}")),INDEX(Prelude[],ROW()-ROW(HTML[])+1))</f>
        <v xml:space="preserve">  &lt;tr&gt;&lt;td&gt;56501-0000&lt;/td&gt;&lt;td&gt;Drilled shaft&lt;/td&gt;&lt;td&gt;m&lt;/td&gt;&lt;td&gt;DRILLED SHAFT&lt;/td&gt;&lt;td&gt;LNFT&lt;/td&gt;&lt;td&gt;0&lt;/td&gt;&lt;td&gt;3&lt;/td&gt;&lt;td&gt;N&lt;/td&gt;&lt;td&gt; &lt;/td&gt;&lt;td&gt;&lt;/td&gt;&lt;/tr&gt;</v>
      </c>
      <c r="B1229" s="166"/>
      <c r="C1229" s="166"/>
    </row>
    <row r="1230" spans="1:3" x14ac:dyDescent="0.3">
      <c r="A1230" s="89" t="str">
        <f>IF(ROW()-ROW(HTML[])+1&gt;ROWS(Prelude[]),IFERROR(INDEX(PayItems[HTML],ROW()-ROW(HTML[])+1-ROWS(Prelude[])),IF(ROW()-ROW(HTML[])=ROWS(Prelude[])+ROWS(PayItems[]),"&lt;/tbody&gt;&lt;/table&gt;","{End}")),INDEX(Prelude[],ROW()-ROW(HTML[])+1))</f>
        <v xml:space="preserve">  &lt;tr&gt;&lt;td&gt;56501-0100&lt;/td&gt;&lt;td&gt;Drilled shaft, 450mm diameter&lt;/td&gt;&lt;td&gt;m&lt;/td&gt;&lt;td&gt;DRILLED SHAFT, 18-INCH DIAMETER&lt;/td&gt;&lt;td&gt;LNFT&lt;/td&gt;&lt;td&gt;0&lt;/td&gt;&lt;td&gt;3&lt;/td&gt;&lt;td&gt;N&lt;/td&gt;&lt;td&gt; &lt;/td&gt;&lt;td&gt;&lt;/td&gt;&lt;/tr&gt;</v>
      </c>
      <c r="B1230" s="166"/>
      <c r="C1230" s="166"/>
    </row>
    <row r="1231" spans="1:3" x14ac:dyDescent="0.3">
      <c r="A1231" s="89" t="str">
        <f>IF(ROW()-ROW(HTML[])+1&gt;ROWS(Prelude[]),IFERROR(INDEX(PayItems[HTML],ROW()-ROW(HTML[])+1-ROWS(Prelude[])),IF(ROW()-ROW(HTML[])=ROWS(Prelude[])+ROWS(PayItems[]),"&lt;/tbody&gt;&lt;/table&gt;","{End}")),INDEX(Prelude[],ROW()-ROW(HTML[])+1))</f>
        <v xml:space="preserve">  &lt;tr&gt;&lt;td&gt;56501-0200&lt;/td&gt;&lt;td&gt;Drilled shaft, 600mm diameter&lt;/td&gt;&lt;td&gt;m&lt;/td&gt;&lt;td&gt;DRILLED SHAFT, 24-INCH DIAMETER&lt;/td&gt;&lt;td&gt;LNFT&lt;/td&gt;&lt;td&gt;0&lt;/td&gt;&lt;td&gt;3&lt;/td&gt;&lt;td&gt;N&lt;/td&gt;&lt;td&gt; &lt;/td&gt;&lt;td&gt;&lt;/td&gt;&lt;/tr&gt;</v>
      </c>
      <c r="B1231" s="166"/>
      <c r="C1231" s="166"/>
    </row>
    <row r="1232" spans="1:3" x14ac:dyDescent="0.3">
      <c r="A1232" s="89" t="str">
        <f>IF(ROW()-ROW(HTML[])+1&gt;ROWS(Prelude[]),IFERROR(INDEX(PayItems[HTML],ROW()-ROW(HTML[])+1-ROWS(Prelude[])),IF(ROW()-ROW(HTML[])=ROWS(Prelude[])+ROWS(PayItems[]),"&lt;/tbody&gt;&lt;/table&gt;","{End}")),INDEX(Prelude[],ROW()-ROW(HTML[])+1))</f>
        <v xml:space="preserve">  &lt;tr&gt;&lt;td&gt;56501-0300&lt;/td&gt;&lt;td&gt;Drilled shaft, 750mm diameter&lt;/td&gt;&lt;td&gt;m&lt;/td&gt;&lt;td&gt;DRILLED SHAFT, 30-INCH DIAMETER&lt;/td&gt;&lt;td&gt;LNFT&lt;/td&gt;&lt;td&gt;0&lt;/td&gt;&lt;td&gt;3&lt;/td&gt;&lt;td&gt;N&lt;/td&gt;&lt;td&gt; &lt;/td&gt;&lt;td&gt;&lt;/td&gt;&lt;/tr&gt;</v>
      </c>
      <c r="B1232" s="166"/>
      <c r="C1232" s="166"/>
    </row>
    <row r="1233" spans="1:3" x14ac:dyDescent="0.3">
      <c r="A1233" s="89" t="str">
        <f>IF(ROW()-ROW(HTML[])+1&gt;ROWS(Prelude[]),IFERROR(INDEX(PayItems[HTML],ROW()-ROW(HTML[])+1-ROWS(Prelude[])),IF(ROW()-ROW(HTML[])=ROWS(Prelude[])+ROWS(PayItems[]),"&lt;/tbody&gt;&lt;/table&gt;","{End}")),INDEX(Prelude[],ROW()-ROW(HTML[])+1))</f>
        <v xml:space="preserve">  &lt;tr&gt;&lt;td&gt;56501-0310&lt;/td&gt;&lt;td&gt;Drilled shaft, 750mm diameter, H-pile core&lt;/td&gt;&lt;td&gt;m&lt;/td&gt;&lt;td&gt;DRILLED SHAFT, 30-INCH DIAMETER, H-PILE CORE&lt;/td&gt;&lt;td&gt;LNFT&lt;/td&gt;&lt;td&gt;0&lt;/td&gt;&lt;td&gt;3&lt;/td&gt;&lt;td&gt;N&lt;/td&gt;&lt;td&gt;8/3/2015&lt;/td&gt;&lt;td&gt;&lt;/td&gt;&lt;/tr&gt;</v>
      </c>
      <c r="B1233" s="166"/>
      <c r="C1233" s="166"/>
    </row>
    <row r="1234" spans="1:3" x14ac:dyDescent="0.3">
      <c r="A1234" s="89" t="str">
        <f>IF(ROW()-ROW(HTML[])+1&gt;ROWS(Prelude[]),IFERROR(INDEX(PayItems[HTML],ROW()-ROW(HTML[])+1-ROWS(Prelude[])),IF(ROW()-ROW(HTML[])=ROWS(Prelude[])+ROWS(PayItems[]),"&lt;/tbody&gt;&lt;/table&gt;","{End}")),INDEX(Prelude[],ROW()-ROW(HTML[])+1))</f>
        <v xml:space="preserve">  &lt;tr&gt;&lt;td&gt;56501-0400&lt;/td&gt;&lt;td&gt;Drilled shaft, 900mm diameter&lt;/td&gt;&lt;td&gt;m&lt;/td&gt;&lt;td&gt;DRILLED SHAFT, 36-INCH DIAMETER&lt;/td&gt;&lt;td&gt;LNFT&lt;/td&gt;&lt;td&gt;0&lt;/td&gt;&lt;td&gt;3&lt;/td&gt;&lt;td&gt;N&lt;/td&gt;&lt;td&gt; &lt;/td&gt;&lt;td&gt;&lt;/td&gt;&lt;/tr&gt;</v>
      </c>
      <c r="B1234" s="166"/>
      <c r="C1234" s="166"/>
    </row>
    <row r="1235" spans="1:3" x14ac:dyDescent="0.3">
      <c r="A1235" s="89" t="str">
        <f>IF(ROW()-ROW(HTML[])+1&gt;ROWS(Prelude[]),IFERROR(INDEX(PayItems[HTML],ROW()-ROW(HTML[])+1-ROWS(Prelude[])),IF(ROW()-ROW(HTML[])=ROWS(Prelude[])+ROWS(PayItems[]),"&lt;/tbody&gt;&lt;/table&gt;","{End}")),INDEX(Prelude[],ROW()-ROW(HTML[])+1))</f>
        <v xml:space="preserve">  &lt;tr&gt;&lt;td&gt;56501-0500&lt;/td&gt;&lt;td&gt;Drilled shaft, 1050mm diameter&lt;/td&gt;&lt;td&gt;m&lt;/td&gt;&lt;td&gt;DRILLED SHAFT, 42-INCH DIAMETER&lt;/td&gt;&lt;td&gt;LNFT&lt;/td&gt;&lt;td&gt;0&lt;/td&gt;&lt;td&gt;3&lt;/td&gt;&lt;td&gt;N&lt;/td&gt;&lt;td&gt; &lt;/td&gt;&lt;td&gt;&lt;/td&gt;&lt;/tr&gt;</v>
      </c>
      <c r="B1235" s="166"/>
      <c r="C1235" s="166"/>
    </row>
    <row r="1236" spans="1:3" x14ac:dyDescent="0.3">
      <c r="A1236" s="89" t="str">
        <f>IF(ROW()-ROW(HTML[])+1&gt;ROWS(Prelude[]),IFERROR(INDEX(PayItems[HTML],ROW()-ROW(HTML[])+1-ROWS(Prelude[])),IF(ROW()-ROW(HTML[])=ROWS(Prelude[])+ROWS(PayItems[]),"&lt;/tbody&gt;&lt;/table&gt;","{End}")),INDEX(Prelude[],ROW()-ROW(HTML[])+1))</f>
        <v xml:space="preserve">  &lt;tr&gt;&lt;td&gt;56501-0600&lt;/td&gt;&lt;td&gt;Drilled shaft, 1200mm diameter&lt;/td&gt;&lt;td&gt;m&lt;/td&gt;&lt;td&gt;DRILLED SHAFT, 48-INCH DIAMETER&lt;/td&gt;&lt;td&gt;LNFT&lt;/td&gt;&lt;td&gt;0&lt;/td&gt;&lt;td&gt;3&lt;/td&gt;&lt;td&gt;N&lt;/td&gt;&lt;td&gt; &lt;/td&gt;&lt;td&gt;&lt;/td&gt;&lt;/tr&gt;</v>
      </c>
      <c r="B1236" s="166"/>
      <c r="C1236" s="166"/>
    </row>
    <row r="1237" spans="1:3" x14ac:dyDescent="0.3">
      <c r="A1237" s="89" t="str">
        <f>IF(ROW()-ROW(HTML[])+1&gt;ROWS(Prelude[]),IFERROR(INDEX(PayItems[HTML],ROW()-ROW(HTML[])+1-ROWS(Prelude[])),IF(ROW()-ROW(HTML[])=ROWS(Prelude[])+ROWS(PayItems[]),"&lt;/tbody&gt;&lt;/table&gt;","{End}")),INDEX(Prelude[],ROW()-ROW(HTML[])+1))</f>
        <v xml:space="preserve">  &lt;tr&gt;&lt;td&gt;56501-0700&lt;/td&gt;&lt;td&gt;Drilled shaft, 1350mm diameter&lt;/td&gt;&lt;td&gt;m&lt;/td&gt;&lt;td&gt;DRILLED SHAFT, 54-INCH DIAMETER&lt;/td&gt;&lt;td&gt;LNFT&lt;/td&gt;&lt;td&gt;0&lt;/td&gt;&lt;td&gt;3&lt;/td&gt;&lt;td&gt;N&lt;/td&gt;&lt;td&gt; &lt;/td&gt;&lt;td&gt;&lt;/td&gt;&lt;/tr&gt;</v>
      </c>
      <c r="B1237" s="166"/>
      <c r="C1237" s="166"/>
    </row>
    <row r="1238" spans="1:3" x14ac:dyDescent="0.3">
      <c r="A1238" s="89" t="str">
        <f>IF(ROW()-ROW(HTML[])+1&gt;ROWS(Prelude[]),IFERROR(INDEX(PayItems[HTML],ROW()-ROW(HTML[])+1-ROWS(Prelude[])),IF(ROW()-ROW(HTML[])=ROWS(Prelude[])+ROWS(PayItems[]),"&lt;/tbody&gt;&lt;/table&gt;","{End}")),INDEX(Prelude[],ROW()-ROW(HTML[])+1))</f>
        <v xml:space="preserve">  &lt;tr&gt;&lt;td&gt;56501-0800&lt;/td&gt;&lt;td&gt;Drilled shaft, 1500mm diameter&lt;/td&gt;&lt;td&gt;m&lt;/td&gt;&lt;td&gt;DRILLED SHAFT, 60-INCH DIAMETER&lt;/td&gt;&lt;td&gt;LNFT&lt;/td&gt;&lt;td&gt;0&lt;/td&gt;&lt;td&gt;3&lt;/td&gt;&lt;td&gt;N&lt;/td&gt;&lt;td&gt; &lt;/td&gt;&lt;td&gt;&lt;/td&gt;&lt;/tr&gt;</v>
      </c>
      <c r="B1238" s="166"/>
      <c r="C1238" s="166"/>
    </row>
    <row r="1239" spans="1:3" x14ac:dyDescent="0.3">
      <c r="A1239" s="89" t="str">
        <f>IF(ROW()-ROW(HTML[])+1&gt;ROWS(Prelude[]),IFERROR(INDEX(PayItems[HTML],ROW()-ROW(HTML[])+1-ROWS(Prelude[])),IF(ROW()-ROW(HTML[])=ROWS(Prelude[])+ROWS(PayItems[]),"&lt;/tbody&gt;&lt;/table&gt;","{End}")),INDEX(Prelude[],ROW()-ROW(HTML[])+1))</f>
        <v xml:space="preserve">  &lt;tr&gt;&lt;td&gt;56501-0900&lt;/td&gt;&lt;td&gt;Drilled shaft, 1800mm diameter&lt;/td&gt;&lt;td&gt;m&lt;/td&gt;&lt;td&gt;DRILLED SHAFT, 72-INCH DIAMETER&lt;/td&gt;&lt;td&gt;LNFT&lt;/td&gt;&lt;td&gt;0&lt;/td&gt;&lt;td&gt;3&lt;/td&gt;&lt;td&gt;N&lt;/td&gt;&lt;td&gt; &lt;/td&gt;&lt;td&gt;&lt;/td&gt;&lt;/tr&gt;</v>
      </c>
      <c r="B1239" s="166"/>
      <c r="C1239" s="166"/>
    </row>
    <row r="1240" spans="1:3" x14ac:dyDescent="0.3">
      <c r="A1240" s="89" t="str">
        <f>IF(ROW()-ROW(HTML[])+1&gt;ROWS(Prelude[]),IFERROR(INDEX(PayItems[HTML],ROW()-ROW(HTML[])+1-ROWS(Prelude[])),IF(ROW()-ROW(HTML[])=ROWS(Prelude[])+ROWS(PayItems[]),"&lt;/tbody&gt;&lt;/table&gt;","{End}")),INDEX(Prelude[],ROW()-ROW(HTML[])+1))</f>
        <v xml:space="preserve">  &lt;tr&gt;&lt;td&gt;56501-0950&lt;/td&gt;&lt;td&gt;Drilled shaft, 1950mm diameter&lt;/td&gt;&lt;td&gt;m&lt;/td&gt;&lt;td&gt;DRILLED SHAFT, 78-INCH DIAMETER&lt;/td&gt;&lt;td&gt;LNFT&lt;/td&gt;&lt;td&gt;0&lt;/td&gt;&lt;td&gt;3&lt;/td&gt;&lt;td&gt;N&lt;/td&gt;&lt;td&gt; &lt;/td&gt;&lt;td&gt;&lt;/td&gt;&lt;/tr&gt;</v>
      </c>
      <c r="B1240" s="166"/>
      <c r="C1240" s="166"/>
    </row>
    <row r="1241" spans="1:3" x14ac:dyDescent="0.3">
      <c r="A1241" s="89" t="str">
        <f>IF(ROW()-ROW(HTML[])+1&gt;ROWS(Prelude[]),IFERROR(INDEX(PayItems[HTML],ROW()-ROW(HTML[])+1-ROWS(Prelude[])),IF(ROW()-ROW(HTML[])=ROWS(Prelude[])+ROWS(PayItems[]),"&lt;/tbody&gt;&lt;/table&gt;","{End}")),INDEX(Prelude[],ROW()-ROW(HTML[])+1))</f>
        <v xml:space="preserve">  &lt;tr&gt;&lt;td&gt;56501-1000&lt;/td&gt;&lt;td&gt;Drilled shaft, 2100mm diameter&lt;/td&gt;&lt;td&gt;m&lt;/td&gt;&lt;td&gt;DRILLED SHAFT, 84-INCH DIAMETER&lt;/td&gt;&lt;td&gt;LNFT&lt;/td&gt;&lt;td&gt;0&lt;/td&gt;&lt;td&gt;3&lt;/td&gt;&lt;td&gt;N&lt;/td&gt;&lt;td&gt; &lt;/td&gt;&lt;td&gt;&lt;/td&gt;&lt;/tr&gt;</v>
      </c>
      <c r="B1241" s="166"/>
      <c r="C1241" s="166"/>
    </row>
    <row r="1242" spans="1:3" x14ac:dyDescent="0.3">
      <c r="A1242" s="89" t="str">
        <f>IF(ROW()-ROW(HTML[])+1&gt;ROWS(Prelude[]),IFERROR(INDEX(PayItems[HTML],ROW()-ROW(HTML[])+1-ROWS(Prelude[])),IF(ROW()-ROW(HTML[])=ROWS(Prelude[])+ROWS(PayItems[]),"&lt;/tbody&gt;&lt;/table&gt;","{End}")),INDEX(Prelude[],ROW()-ROW(HTML[])+1))</f>
        <v xml:space="preserve">  &lt;tr&gt;&lt;td&gt;56502-0000&lt;/td&gt;&lt;td&gt;Trial drilled shaft&lt;/td&gt;&lt;td&gt;m&lt;/td&gt;&lt;td&gt;TRIAL DRILLED SHAFT&lt;/td&gt;&lt;td&gt;LNFT&lt;/td&gt;&lt;td&gt;0&lt;/td&gt;&lt;td&gt;3&lt;/td&gt;&lt;td&gt;N&lt;/td&gt;&lt;td&gt; &lt;/td&gt;&lt;td&gt;&lt;/td&gt;&lt;/tr&gt;</v>
      </c>
      <c r="B1242" s="166"/>
      <c r="C1242" s="166"/>
    </row>
    <row r="1243" spans="1:3" x14ac:dyDescent="0.3">
      <c r="A1243" s="89" t="str">
        <f>IF(ROW()-ROW(HTML[])+1&gt;ROWS(Prelude[]),IFERROR(INDEX(PayItems[HTML],ROW()-ROW(HTML[])+1-ROWS(Prelude[])),IF(ROW()-ROW(HTML[])=ROWS(Prelude[])+ROWS(PayItems[]),"&lt;/tbody&gt;&lt;/table&gt;","{End}")),INDEX(Prelude[],ROW()-ROW(HTML[])+1))</f>
        <v xml:space="preserve">  &lt;tr&gt;&lt;td&gt;56502-0100&lt;/td&gt;&lt;td&gt;Trial drilled shaft, 450mm diameter&lt;/td&gt;&lt;td&gt;m&lt;/td&gt;&lt;td&gt;TRIAL DRILLED SHAFT, 18-INCH DIAMETER&lt;/td&gt;&lt;td&gt;LNFT&lt;/td&gt;&lt;td&gt;0&lt;/td&gt;&lt;td&gt;3&lt;/td&gt;&lt;td&gt;N&lt;/td&gt;&lt;td&gt; &lt;/td&gt;&lt;td&gt;&lt;/td&gt;&lt;/tr&gt;</v>
      </c>
      <c r="B1243" s="166"/>
      <c r="C1243" s="166"/>
    </row>
    <row r="1244" spans="1:3" x14ac:dyDescent="0.3">
      <c r="A1244" s="89" t="str">
        <f>IF(ROW()-ROW(HTML[])+1&gt;ROWS(Prelude[]),IFERROR(INDEX(PayItems[HTML],ROW()-ROW(HTML[])+1-ROWS(Prelude[])),IF(ROW()-ROW(HTML[])=ROWS(Prelude[])+ROWS(PayItems[]),"&lt;/tbody&gt;&lt;/table&gt;","{End}")),INDEX(Prelude[],ROW()-ROW(HTML[])+1))</f>
        <v xml:space="preserve">  &lt;tr&gt;&lt;td&gt;56502-0200&lt;/td&gt;&lt;td&gt;Trial drilled shaft, 600mm diameter&lt;/td&gt;&lt;td&gt;m&lt;/td&gt;&lt;td&gt;TRIAL DRILLED SHAFT, 24-INCH DIAMETER&lt;/td&gt;&lt;td&gt;LNFT&lt;/td&gt;&lt;td&gt;0&lt;/td&gt;&lt;td&gt;3&lt;/td&gt;&lt;td&gt;N&lt;/td&gt;&lt;td&gt; &lt;/td&gt;&lt;td&gt;&lt;/td&gt;&lt;/tr&gt;</v>
      </c>
      <c r="B1244" s="166"/>
      <c r="C1244" s="166"/>
    </row>
    <row r="1245" spans="1:3" x14ac:dyDescent="0.3">
      <c r="A1245" s="89" t="str">
        <f>IF(ROW()-ROW(HTML[])+1&gt;ROWS(Prelude[]),IFERROR(INDEX(PayItems[HTML],ROW()-ROW(HTML[])+1-ROWS(Prelude[])),IF(ROW()-ROW(HTML[])=ROWS(Prelude[])+ROWS(PayItems[]),"&lt;/tbody&gt;&lt;/table&gt;","{End}")),INDEX(Prelude[],ROW()-ROW(HTML[])+1))</f>
        <v xml:space="preserve">  &lt;tr&gt;&lt;td&gt;56502-0300&lt;/td&gt;&lt;td&gt;Trial drilled shaft, 750mm diameter&lt;/td&gt;&lt;td&gt;m&lt;/td&gt;&lt;td&gt;TRIAL DRILLED SHAFT, 30-INCH DIAMETER&lt;/td&gt;&lt;td&gt;LNFT&lt;/td&gt;&lt;td&gt;0&lt;/td&gt;&lt;td&gt;3&lt;/td&gt;&lt;td&gt;N&lt;/td&gt;&lt;td&gt; &lt;/td&gt;&lt;td&gt;&lt;/td&gt;&lt;/tr&gt;</v>
      </c>
      <c r="B1245" s="166"/>
      <c r="C1245" s="166"/>
    </row>
    <row r="1246" spans="1:3" x14ac:dyDescent="0.3">
      <c r="A1246" s="89" t="str">
        <f>IF(ROW()-ROW(HTML[])+1&gt;ROWS(Prelude[]),IFERROR(INDEX(PayItems[HTML],ROW()-ROW(HTML[])+1-ROWS(Prelude[])),IF(ROW()-ROW(HTML[])=ROWS(Prelude[])+ROWS(PayItems[]),"&lt;/tbody&gt;&lt;/table&gt;","{End}")),INDEX(Prelude[],ROW()-ROW(HTML[])+1))</f>
        <v xml:space="preserve">  &lt;tr&gt;&lt;td&gt;56502-0400&lt;/td&gt;&lt;td&gt;Trial drilled shaft, 900mm diameter&lt;/td&gt;&lt;td&gt;m&lt;/td&gt;&lt;td&gt;TRIAL DRILLED SHAFT, 36-INCH DIAMETER&lt;/td&gt;&lt;td&gt;LNFT&lt;/td&gt;&lt;td&gt;0&lt;/td&gt;&lt;td&gt;3&lt;/td&gt;&lt;td&gt;N&lt;/td&gt;&lt;td&gt; &lt;/td&gt;&lt;td&gt;&lt;/td&gt;&lt;/tr&gt;</v>
      </c>
      <c r="B1246" s="166"/>
      <c r="C1246" s="166"/>
    </row>
    <row r="1247" spans="1:3" x14ac:dyDescent="0.3">
      <c r="A1247" s="89" t="str">
        <f>IF(ROW()-ROW(HTML[])+1&gt;ROWS(Prelude[]),IFERROR(INDEX(PayItems[HTML],ROW()-ROW(HTML[])+1-ROWS(Prelude[])),IF(ROW()-ROW(HTML[])=ROWS(Prelude[])+ROWS(PayItems[]),"&lt;/tbody&gt;&lt;/table&gt;","{End}")),INDEX(Prelude[],ROW()-ROW(HTML[])+1))</f>
        <v xml:space="preserve">  &lt;tr&gt;&lt;td&gt;56502-0500&lt;/td&gt;&lt;td&gt;Trial drilled shaft, 1050mm diameter&lt;/td&gt;&lt;td&gt;m&lt;/td&gt;&lt;td&gt;TRIAL DRILLED SHAFT, 42-INCH DIAMETER&lt;/td&gt;&lt;td&gt;LNFT&lt;/td&gt;&lt;td&gt;0&lt;/td&gt;&lt;td&gt;3&lt;/td&gt;&lt;td&gt;N&lt;/td&gt;&lt;td&gt; &lt;/td&gt;&lt;td&gt;&lt;/td&gt;&lt;/tr&gt;</v>
      </c>
      <c r="B1247" s="166"/>
      <c r="C1247" s="166"/>
    </row>
    <row r="1248" spans="1:3" x14ac:dyDescent="0.3">
      <c r="A1248" s="89" t="str">
        <f>IF(ROW()-ROW(HTML[])+1&gt;ROWS(Prelude[]),IFERROR(INDEX(PayItems[HTML],ROW()-ROW(HTML[])+1-ROWS(Prelude[])),IF(ROW()-ROW(HTML[])=ROWS(Prelude[])+ROWS(PayItems[]),"&lt;/tbody&gt;&lt;/table&gt;","{End}")),INDEX(Prelude[],ROW()-ROW(HTML[])+1))</f>
        <v xml:space="preserve">  &lt;tr&gt;&lt;td&gt;56502-0600&lt;/td&gt;&lt;td&gt;Trial drilled shaft, 1200mm diameter&lt;/td&gt;&lt;td&gt;m&lt;/td&gt;&lt;td&gt;TRIAL DRILLED SHAFT, 48-INCH DIAMETER&lt;/td&gt;&lt;td&gt;LNFT&lt;/td&gt;&lt;td&gt;0&lt;/td&gt;&lt;td&gt;3&lt;/td&gt;&lt;td&gt;N&lt;/td&gt;&lt;td&gt; &lt;/td&gt;&lt;td&gt;&lt;/td&gt;&lt;/tr&gt;</v>
      </c>
      <c r="B1248" s="166"/>
      <c r="C1248" s="166"/>
    </row>
    <row r="1249" spans="1:3" x14ac:dyDescent="0.3">
      <c r="A1249" s="89" t="str">
        <f>IF(ROW()-ROW(HTML[])+1&gt;ROWS(Prelude[]),IFERROR(INDEX(PayItems[HTML],ROW()-ROW(HTML[])+1-ROWS(Prelude[])),IF(ROW()-ROW(HTML[])=ROWS(Prelude[])+ROWS(PayItems[]),"&lt;/tbody&gt;&lt;/table&gt;","{End}")),INDEX(Prelude[],ROW()-ROW(HTML[])+1))</f>
        <v xml:space="preserve">  &lt;tr&gt;&lt;td&gt;56502-0700&lt;/td&gt;&lt;td&gt;Trial drilled shaft, 1350mm diameter&lt;/td&gt;&lt;td&gt;m&lt;/td&gt;&lt;td&gt;TRIAL DRILLED SHAFT, 54-INCH DIAMETER&lt;/td&gt;&lt;td&gt;LNFT&lt;/td&gt;&lt;td&gt;0&lt;/td&gt;&lt;td&gt;3&lt;/td&gt;&lt;td&gt;N&lt;/td&gt;&lt;td&gt; &lt;/td&gt;&lt;td&gt;&lt;/td&gt;&lt;/tr&gt;</v>
      </c>
      <c r="B1249" s="166"/>
      <c r="C1249" s="166"/>
    </row>
    <row r="1250" spans="1:3" x14ac:dyDescent="0.3">
      <c r="A1250" s="89" t="str">
        <f>IF(ROW()-ROW(HTML[])+1&gt;ROWS(Prelude[]),IFERROR(INDEX(PayItems[HTML],ROW()-ROW(HTML[])+1-ROWS(Prelude[])),IF(ROW()-ROW(HTML[])=ROWS(Prelude[])+ROWS(PayItems[]),"&lt;/tbody&gt;&lt;/table&gt;","{End}")),INDEX(Prelude[],ROW()-ROW(HTML[])+1))</f>
        <v xml:space="preserve">  &lt;tr&gt;&lt;td&gt;56502-0800&lt;/td&gt;&lt;td&gt;Trial drilled shaft, 1500mm diameter&lt;/td&gt;&lt;td&gt;m&lt;/td&gt;&lt;td&gt;TRIAL DRILLED SHAFT, 60-INCH DIAMETER&lt;/td&gt;&lt;td&gt;LNFT&lt;/td&gt;&lt;td&gt;0&lt;/td&gt;&lt;td&gt;3&lt;/td&gt;&lt;td&gt;N&lt;/td&gt;&lt;td&gt; &lt;/td&gt;&lt;td&gt;&lt;/td&gt;&lt;/tr&gt;</v>
      </c>
      <c r="B1250" s="166"/>
      <c r="C1250" s="166"/>
    </row>
    <row r="1251" spans="1:3" x14ac:dyDescent="0.3">
      <c r="A1251" s="89" t="str">
        <f>IF(ROW()-ROW(HTML[])+1&gt;ROWS(Prelude[]),IFERROR(INDEX(PayItems[HTML],ROW()-ROW(HTML[])+1-ROWS(Prelude[])),IF(ROW()-ROW(HTML[])=ROWS(Prelude[])+ROWS(PayItems[]),"&lt;/tbody&gt;&lt;/table&gt;","{End}")),INDEX(Prelude[],ROW()-ROW(HTML[])+1))</f>
        <v xml:space="preserve">  &lt;tr&gt;&lt;td&gt;56502-0900&lt;/td&gt;&lt;td&gt;Trial drilled shaft, 1800mm diameter&lt;/td&gt;&lt;td&gt;m&lt;/td&gt;&lt;td&gt;TRIAL DRILLED SHAFT, 72-INCH DIAMETER&lt;/td&gt;&lt;td&gt;LNFT&lt;/td&gt;&lt;td&gt;0&lt;/td&gt;&lt;td&gt;3&lt;/td&gt;&lt;td&gt;N&lt;/td&gt;&lt;td&gt; &lt;/td&gt;&lt;td&gt;&lt;/td&gt;&lt;/tr&gt;</v>
      </c>
      <c r="B1251" s="166"/>
      <c r="C1251" s="166"/>
    </row>
    <row r="1252" spans="1:3" x14ac:dyDescent="0.3">
      <c r="A1252" s="89" t="str">
        <f>IF(ROW()-ROW(HTML[])+1&gt;ROWS(Prelude[]),IFERROR(INDEX(PayItems[HTML],ROW()-ROW(HTML[])+1-ROWS(Prelude[])),IF(ROW()-ROW(HTML[])=ROWS(Prelude[])+ROWS(PayItems[]),"&lt;/tbody&gt;&lt;/table&gt;","{End}")),INDEX(Prelude[],ROW()-ROW(HTML[])+1))</f>
        <v xml:space="preserve">  &lt;tr&gt;&lt;td&gt;56502-1000&lt;/td&gt;&lt;td&gt;Trial drilled shaft, 2100mm diameter&lt;/td&gt;&lt;td&gt;m&lt;/td&gt;&lt;td&gt;TRIAL DRILLED SHAFT, 84-INCH DIAMETER&lt;/td&gt;&lt;td&gt;LNFT&lt;/td&gt;&lt;td&gt;0&lt;/td&gt;&lt;td&gt;3&lt;/td&gt;&lt;td&gt;N&lt;/td&gt;&lt;td&gt; &lt;/td&gt;&lt;td&gt;&lt;/td&gt;&lt;/tr&gt;</v>
      </c>
      <c r="B1252" s="166"/>
      <c r="C1252" s="166"/>
    </row>
    <row r="1253" spans="1:3" x14ac:dyDescent="0.3">
      <c r="A1253" s="89" t="str">
        <f>IF(ROW()-ROW(HTML[])+1&gt;ROWS(Prelude[]),IFERROR(INDEX(PayItems[HTML],ROW()-ROW(HTML[])+1-ROWS(Prelude[])),IF(ROW()-ROW(HTML[])=ROWS(Prelude[])+ROWS(PayItems[]),"&lt;/tbody&gt;&lt;/table&gt;","{End}")),INDEX(Prelude[],ROW()-ROW(HTML[])+1))</f>
        <v xml:space="preserve">  &lt;tr&gt;&lt;td&gt;56503-0000&lt;/td&gt;&lt;td&gt;Secant pile&lt;/td&gt;&lt;td&gt;m&lt;/td&gt;&lt;td&gt;SECANT PILE&lt;/td&gt;&lt;td&gt;LNFT&lt;/td&gt;&lt;td&gt;0&lt;/td&gt;&lt;td&gt;3&lt;/td&gt;&lt;td&gt;N&lt;/td&gt;&lt;td&gt; &lt;/td&gt;&lt;td&gt;&lt;/td&gt;&lt;/tr&gt;</v>
      </c>
      <c r="B1253" s="166"/>
      <c r="C1253" s="166"/>
    </row>
    <row r="1254" spans="1:3" x14ac:dyDescent="0.3">
      <c r="A1254" s="89" t="str">
        <f>IF(ROW()-ROW(HTML[])+1&gt;ROWS(Prelude[]),IFERROR(INDEX(PayItems[HTML],ROW()-ROW(HTML[])+1-ROWS(Prelude[])),IF(ROW()-ROW(HTML[])=ROWS(Prelude[])+ROWS(PayItems[]),"&lt;/tbody&gt;&lt;/table&gt;","{End}")),INDEX(Prelude[],ROW()-ROW(HTML[])+1))</f>
        <v xml:space="preserve">  &lt;tr&gt;&lt;td&gt;56503-0100&lt;/td&gt;&lt;td&gt;Secant pile, 450mm diameter&lt;/td&gt;&lt;td&gt;m&lt;/td&gt;&lt;td&gt;SECANT PILE, 18-INCH DIAMETER&lt;/td&gt;&lt;td&gt;LNFT&lt;/td&gt;&lt;td&gt;0&lt;/td&gt;&lt;td&gt;3&lt;/td&gt;&lt;td&gt;N&lt;/td&gt;&lt;td&gt; &lt;/td&gt;&lt;td&gt;&lt;/td&gt;&lt;/tr&gt;</v>
      </c>
      <c r="B1254" s="166"/>
      <c r="C1254" s="166"/>
    </row>
    <row r="1255" spans="1:3" x14ac:dyDescent="0.3">
      <c r="A1255" s="89" t="str">
        <f>IF(ROW()-ROW(HTML[])+1&gt;ROWS(Prelude[]),IFERROR(INDEX(PayItems[HTML],ROW()-ROW(HTML[])+1-ROWS(Prelude[])),IF(ROW()-ROW(HTML[])=ROWS(Prelude[])+ROWS(PayItems[]),"&lt;/tbody&gt;&lt;/table&gt;","{End}")),INDEX(Prelude[],ROW()-ROW(HTML[])+1))</f>
        <v xml:space="preserve">  &lt;tr&gt;&lt;td&gt;56503-0200&lt;/td&gt;&lt;td&gt;Secant pile, 600mm diameter&lt;/td&gt;&lt;td&gt;m&lt;/td&gt;&lt;td&gt;SECANT PILE, 24-INCH DIAMETER&lt;/td&gt;&lt;td&gt;LNFT&lt;/td&gt;&lt;td&gt;0&lt;/td&gt;&lt;td&gt;3&lt;/td&gt;&lt;td&gt;N&lt;/td&gt;&lt;td&gt; &lt;/td&gt;&lt;td&gt;&lt;/td&gt;&lt;/tr&gt;</v>
      </c>
      <c r="B1255" s="166"/>
      <c r="C1255" s="166"/>
    </row>
    <row r="1256" spans="1:3" x14ac:dyDescent="0.3">
      <c r="A1256" s="89" t="str">
        <f>IF(ROW()-ROW(HTML[])+1&gt;ROWS(Prelude[]),IFERROR(INDEX(PayItems[HTML],ROW()-ROW(HTML[])+1-ROWS(Prelude[])),IF(ROW()-ROW(HTML[])=ROWS(Prelude[])+ROWS(PayItems[]),"&lt;/tbody&gt;&lt;/table&gt;","{End}")),INDEX(Prelude[],ROW()-ROW(HTML[])+1))</f>
        <v xml:space="preserve">  &lt;tr&gt;&lt;td&gt;56503-0300&lt;/td&gt;&lt;td&gt;Secant pile, 750mm diameter&lt;/td&gt;&lt;td&gt;m&lt;/td&gt;&lt;td&gt;SECANT PILE, 30-INCH DIAMETER&lt;/td&gt;&lt;td&gt;LNFT&lt;/td&gt;&lt;td&gt;0&lt;/td&gt;&lt;td&gt;3&lt;/td&gt;&lt;td&gt;N&lt;/td&gt;&lt;td&gt; &lt;/td&gt;&lt;td&gt;&lt;/td&gt;&lt;/tr&gt;</v>
      </c>
      <c r="B1256" s="166"/>
      <c r="C1256" s="166"/>
    </row>
    <row r="1257" spans="1:3" x14ac:dyDescent="0.3">
      <c r="A1257" s="89" t="str">
        <f>IF(ROW()-ROW(HTML[])+1&gt;ROWS(Prelude[]),IFERROR(INDEX(PayItems[HTML],ROW()-ROW(HTML[])+1-ROWS(Prelude[])),IF(ROW()-ROW(HTML[])=ROWS(Prelude[])+ROWS(PayItems[]),"&lt;/tbody&gt;&lt;/table&gt;","{End}")),INDEX(Prelude[],ROW()-ROW(HTML[])+1))</f>
        <v xml:space="preserve">  &lt;tr&gt;&lt;td&gt;56503-0400&lt;/td&gt;&lt;td&gt;Secant pile, 900mm diameter&lt;/td&gt;&lt;td&gt;m&lt;/td&gt;&lt;td&gt;SECANT PILE, 36-INCH DIAMETER&lt;/td&gt;&lt;td&gt;LNFT&lt;/td&gt;&lt;td&gt;0&lt;/td&gt;&lt;td&gt;3&lt;/td&gt;&lt;td&gt;N&lt;/td&gt;&lt;td&gt; &lt;/td&gt;&lt;td&gt;&lt;/td&gt;&lt;/tr&gt;</v>
      </c>
      <c r="B1257" s="166"/>
      <c r="C1257" s="166"/>
    </row>
    <row r="1258" spans="1:3" x14ac:dyDescent="0.3">
      <c r="A1258" s="89" t="str">
        <f>IF(ROW()-ROW(HTML[])+1&gt;ROWS(Prelude[]),IFERROR(INDEX(PayItems[HTML],ROW()-ROW(HTML[])+1-ROWS(Prelude[])),IF(ROW()-ROW(HTML[])=ROWS(Prelude[])+ROWS(PayItems[]),"&lt;/tbody&gt;&lt;/table&gt;","{End}")),INDEX(Prelude[],ROW()-ROW(HTML[])+1))</f>
        <v xml:space="preserve">  &lt;tr&gt;&lt;td&gt;56503-0500&lt;/td&gt;&lt;td&gt;Secant pile, 1050mm diameter&lt;/td&gt;&lt;td&gt;m&lt;/td&gt;&lt;td&gt;SECANT PILE, 42-INCH DIAMETER&lt;/td&gt;&lt;td&gt;LNFT&lt;/td&gt;&lt;td&gt;0&lt;/td&gt;&lt;td&gt;3&lt;/td&gt;&lt;td&gt;N&lt;/td&gt;&lt;td&gt; &lt;/td&gt;&lt;td&gt;&lt;/td&gt;&lt;/tr&gt;</v>
      </c>
      <c r="B1258" s="166"/>
      <c r="C1258" s="166"/>
    </row>
    <row r="1259" spans="1:3" x14ac:dyDescent="0.3">
      <c r="A1259" s="89" t="str">
        <f>IF(ROW()-ROW(HTML[])+1&gt;ROWS(Prelude[]),IFERROR(INDEX(PayItems[HTML],ROW()-ROW(HTML[])+1-ROWS(Prelude[])),IF(ROW()-ROW(HTML[])=ROWS(Prelude[])+ROWS(PayItems[]),"&lt;/tbody&gt;&lt;/table&gt;","{End}")),INDEX(Prelude[],ROW()-ROW(HTML[])+1))</f>
        <v xml:space="preserve">  &lt;tr&gt;&lt;td&gt;56503-0600&lt;/td&gt;&lt;td&gt;Secant pile, 1200mm diameter&lt;/td&gt;&lt;td&gt;m&lt;/td&gt;&lt;td&gt;SECANT PILE, 48-INCH DIAMETER&lt;/td&gt;&lt;td&gt;LNFT&lt;/td&gt;&lt;td&gt;0&lt;/td&gt;&lt;td&gt;3&lt;/td&gt;&lt;td&gt;N&lt;/td&gt;&lt;td&gt; &lt;/td&gt;&lt;td&gt;&lt;/td&gt;&lt;/tr&gt;</v>
      </c>
      <c r="B1259" s="166"/>
      <c r="C1259" s="166"/>
    </row>
    <row r="1260" spans="1:3" x14ac:dyDescent="0.3">
      <c r="A1260" s="89" t="str">
        <f>IF(ROW()-ROW(HTML[])+1&gt;ROWS(Prelude[]),IFERROR(INDEX(PayItems[HTML],ROW()-ROW(HTML[])+1-ROWS(Prelude[])),IF(ROW()-ROW(HTML[])=ROWS(Prelude[])+ROWS(PayItems[]),"&lt;/tbody&gt;&lt;/table&gt;","{End}")),INDEX(Prelude[],ROW()-ROW(HTML[])+1))</f>
        <v xml:space="preserve">  &lt;tr&gt;&lt;td&gt;56505-0000&lt;/td&gt;&lt;td&gt;Crosshole sonic logging&lt;/td&gt;&lt;td&gt;Each&lt;/td&gt;&lt;td&gt;CROSSHOLE SONIC LOGGING&lt;/td&gt;&lt;td&gt;EACH&lt;/td&gt;&lt;td&gt;0&lt;/td&gt;&lt;td&gt;3&lt;/td&gt;&lt;td&gt;N&lt;/td&gt;&lt;td&gt; &lt;/td&gt;&lt;td&gt;&lt;/td&gt;&lt;/tr&gt;</v>
      </c>
      <c r="B1260" s="166"/>
      <c r="C1260" s="166"/>
    </row>
    <row r="1261" spans="1:3" x14ac:dyDescent="0.3">
      <c r="A1261" s="89" t="str">
        <f>IF(ROW()-ROW(HTML[])+1&gt;ROWS(Prelude[]),IFERROR(INDEX(PayItems[HTML],ROW()-ROW(HTML[])+1-ROWS(Prelude[])),IF(ROW()-ROW(HTML[])=ROWS(Prelude[])+ROWS(PayItems[]),"&lt;/tbody&gt;&lt;/table&gt;","{End}")),INDEX(Prelude[],ROW()-ROW(HTML[])+1))</f>
        <v xml:space="preserve">  &lt;tr&gt;&lt;td&gt;56506-0000&lt;/td&gt;&lt;td&gt;Coring/pressure grouting&lt;/td&gt;&lt;td&gt;m&lt;/td&gt;&lt;td&gt;CORING/PRESSURE GROUTING&lt;/td&gt;&lt;td&gt;LNFT&lt;/td&gt;&lt;td&gt;0&lt;/td&gt;&lt;td&gt;3&lt;/td&gt;&lt;td&gt;N&lt;/td&gt;&lt;td&gt; &lt;/td&gt;&lt;td&gt;&lt;/td&gt;&lt;/tr&gt;</v>
      </c>
      <c r="B1261" s="166"/>
      <c r="C1261" s="166"/>
    </row>
    <row r="1262" spans="1:3" x14ac:dyDescent="0.3">
      <c r="A1262" s="89" t="str">
        <f>IF(ROW()-ROW(HTML[])+1&gt;ROWS(Prelude[]),IFERROR(INDEX(PayItems[HTML],ROW()-ROW(HTML[])+1-ROWS(Prelude[])),IF(ROW()-ROW(HTML[])=ROWS(Prelude[])+ROWS(PayItems[]),"&lt;/tbody&gt;&lt;/table&gt;","{End}")),INDEX(Prelude[],ROW()-ROW(HTML[])+1))</f>
        <v xml:space="preserve">  &lt;tr&gt;&lt;td&gt;56507-0000&lt;/td&gt;&lt;td&gt;Temporary casing&lt;/td&gt;&lt;td&gt;m&lt;/td&gt;&lt;td&gt;TEMPORARY CASING&lt;/td&gt;&lt;td&gt;LNFT&lt;/td&gt;&lt;td&gt;0&lt;/td&gt;&lt;td&gt;3&lt;/td&gt;&lt;td&gt;N&lt;/td&gt;&lt;td&gt; &lt;/td&gt;&lt;td&gt;&lt;/td&gt;&lt;/tr&gt;</v>
      </c>
      <c r="B1262" s="166"/>
      <c r="C1262" s="166"/>
    </row>
    <row r="1263" spans="1:3" x14ac:dyDescent="0.3">
      <c r="A1263" s="89" t="str">
        <f>IF(ROW()-ROW(HTML[])+1&gt;ROWS(Prelude[]),IFERROR(INDEX(PayItems[HTML],ROW()-ROW(HTML[])+1-ROWS(Prelude[])),IF(ROW()-ROW(HTML[])=ROWS(Prelude[])+ROWS(PayItems[]),"&lt;/tbody&gt;&lt;/table&gt;","{End}")),INDEX(Prelude[],ROW()-ROW(HTML[])+1))</f>
        <v xml:space="preserve">  &lt;tr&gt;&lt;td&gt;56601-0000&lt;/td&gt;&lt;td&gt;Shotcrete&lt;/td&gt;&lt;td&gt;m2&lt;/td&gt;&lt;td&gt;SHOTCRETE&lt;/td&gt;&lt;td&gt;SQYD&lt;/td&gt;&lt;td&gt;0&lt;/td&gt;&lt;td&gt;3&lt;/td&gt;&lt;td&gt;N&lt;/td&gt;&lt;td&gt; &lt;/td&gt;&lt;td&gt;&lt;/td&gt;&lt;/tr&gt;</v>
      </c>
      <c r="B1263" s="166"/>
      <c r="C1263" s="166"/>
    </row>
    <row r="1264" spans="1:3" x14ac:dyDescent="0.3">
      <c r="A1264" s="89" t="str">
        <f>IF(ROW()-ROW(HTML[])+1&gt;ROWS(Prelude[]),IFERROR(INDEX(PayItems[HTML],ROW()-ROW(HTML[])+1-ROWS(Prelude[])),IF(ROW()-ROW(HTML[])=ROWS(Prelude[])+ROWS(PayItems[]),"&lt;/tbody&gt;&lt;/table&gt;","{End}")),INDEX(Prelude[],ROW()-ROW(HTML[])+1))</f>
        <v xml:space="preserve">  &lt;tr&gt;&lt;td&gt;56601-0100&lt;/td&gt;&lt;td&gt;Shotcrete, grading A&lt;/td&gt;&lt;td&gt;m2&lt;/td&gt;&lt;td&gt;SHOTCRETE, GRADING A&lt;/td&gt;&lt;td&gt;SQYD&lt;/td&gt;&lt;td&gt;0&lt;/td&gt;&lt;td&gt;3&lt;/td&gt;&lt;td&gt;N&lt;/td&gt;&lt;td&gt; &lt;/td&gt;&lt;td&gt;&lt;/td&gt;&lt;/tr&gt;</v>
      </c>
      <c r="B1264" s="166"/>
      <c r="C1264" s="166"/>
    </row>
    <row r="1265" spans="1:3" x14ac:dyDescent="0.3">
      <c r="A1265" s="89" t="str">
        <f>IF(ROW()-ROW(HTML[])+1&gt;ROWS(Prelude[]),IFERROR(INDEX(PayItems[HTML],ROW()-ROW(HTML[])+1-ROWS(Prelude[])),IF(ROW()-ROW(HTML[])=ROWS(Prelude[])+ROWS(PayItems[]),"&lt;/tbody&gt;&lt;/table&gt;","{End}")),INDEX(Prelude[],ROW()-ROW(HTML[])+1))</f>
        <v xml:space="preserve">  &lt;tr&gt;&lt;td&gt;56601-0200&lt;/td&gt;&lt;td&gt;Shotcrete, grading B&lt;/td&gt;&lt;td&gt;m2&lt;/td&gt;&lt;td&gt;SHOTCRETE, GRADING B&lt;/td&gt;&lt;td&gt;SQYD&lt;/td&gt;&lt;td&gt;0&lt;/td&gt;&lt;td&gt;3&lt;/td&gt;&lt;td&gt;N&lt;/td&gt;&lt;td&gt; &lt;/td&gt;&lt;td&gt;&lt;/td&gt;&lt;/tr&gt;</v>
      </c>
      <c r="B1265" s="166"/>
      <c r="C1265" s="166"/>
    </row>
    <row r="1266" spans="1:3" x14ac:dyDescent="0.3">
      <c r="A1266" s="89" t="str">
        <f>IF(ROW()-ROW(HTML[])+1&gt;ROWS(Prelude[]),IFERROR(INDEX(PayItems[HTML],ROW()-ROW(HTML[])+1-ROWS(Prelude[])),IF(ROW()-ROW(HTML[])=ROWS(Prelude[])+ROWS(PayItems[]),"&lt;/tbody&gt;&lt;/table&gt;","{End}")),INDEX(Prelude[],ROW()-ROW(HTML[])+1))</f>
        <v xml:space="preserve">  &lt;tr&gt;&lt;td&gt;56601-1000&lt;/td&gt;&lt;td&gt;Shotcrete, 50mm depth&lt;/td&gt;&lt;td&gt;m2&lt;/td&gt;&lt;td&gt;SHOTCRETE, 2-INCH DEPTH&lt;/td&gt;&lt;td&gt;SQYD&lt;/td&gt;&lt;td&gt;0&lt;/td&gt;&lt;td&gt;3&lt;/td&gt;&lt;td&gt;N&lt;/td&gt;&lt;td&gt; &lt;/td&gt;&lt;td&gt;&lt;/td&gt;&lt;/tr&gt;</v>
      </c>
      <c r="B1266" s="166"/>
      <c r="C1266" s="166"/>
    </row>
    <row r="1267" spans="1:3" x14ac:dyDescent="0.3">
      <c r="A1267" s="89" t="str">
        <f>IF(ROW()-ROW(HTML[])+1&gt;ROWS(Prelude[]),IFERROR(INDEX(PayItems[HTML],ROW()-ROW(HTML[])+1-ROWS(Prelude[])),IF(ROW()-ROW(HTML[])=ROWS(Prelude[])+ROWS(PayItems[]),"&lt;/tbody&gt;&lt;/table&gt;","{End}")),INDEX(Prelude[],ROW()-ROW(HTML[])+1))</f>
        <v xml:space="preserve">  &lt;tr&gt;&lt;td&gt;56601-1100&lt;/td&gt;&lt;td&gt;Shotcrete, grading A, 50mm depth&lt;/td&gt;&lt;td&gt;m2&lt;/td&gt;&lt;td&gt;SHOTCRETE, GRADING A, 2-INCH DEPTH&lt;/td&gt;&lt;td&gt;SQYD&lt;/td&gt;&lt;td&gt;0&lt;/td&gt;&lt;td&gt;3&lt;/td&gt;&lt;td&gt;N&lt;/td&gt;&lt;td&gt; &lt;/td&gt;&lt;td&gt;&lt;/td&gt;&lt;/tr&gt;</v>
      </c>
      <c r="B1267" s="166"/>
      <c r="C1267" s="166"/>
    </row>
    <row r="1268" spans="1:3" x14ac:dyDescent="0.3">
      <c r="A1268" s="89" t="str">
        <f>IF(ROW()-ROW(HTML[])+1&gt;ROWS(Prelude[]),IFERROR(INDEX(PayItems[HTML],ROW()-ROW(HTML[])+1-ROWS(Prelude[])),IF(ROW()-ROW(HTML[])=ROWS(Prelude[])+ROWS(PayItems[]),"&lt;/tbody&gt;&lt;/table&gt;","{End}")),INDEX(Prelude[],ROW()-ROW(HTML[])+1))</f>
        <v xml:space="preserve">  &lt;tr&gt;&lt;td&gt;56601-1200&lt;/td&gt;&lt;td&gt;Shotcrete, grading B, 50mm depth&lt;/td&gt;&lt;td&gt;m2&lt;/td&gt;&lt;td&gt;SHOTCRETE, GRADING B, 2-INCH DEPTH&lt;/td&gt;&lt;td&gt;SQYD&lt;/td&gt;&lt;td&gt;0&lt;/td&gt;&lt;td&gt;3&lt;/td&gt;&lt;td&gt;N&lt;/td&gt;&lt;td&gt; &lt;/td&gt;&lt;td&gt;&lt;/td&gt;&lt;/tr&gt;</v>
      </c>
      <c r="B1268" s="166"/>
      <c r="C1268" s="166"/>
    </row>
    <row r="1269" spans="1:3" x14ac:dyDescent="0.3">
      <c r="A1269" s="89" t="str">
        <f>IF(ROW()-ROW(HTML[])+1&gt;ROWS(Prelude[]),IFERROR(INDEX(PayItems[HTML],ROW()-ROW(HTML[])+1-ROWS(Prelude[])),IF(ROW()-ROW(HTML[])=ROWS(Prelude[])+ROWS(PayItems[]),"&lt;/tbody&gt;&lt;/table&gt;","{End}")),INDEX(Prelude[],ROW()-ROW(HTML[])+1))</f>
        <v xml:space="preserve">  &lt;tr&gt;&lt;td&gt;56601-2000&lt;/td&gt;&lt;td&gt;Shotcrete, 100mm depth&lt;/td&gt;&lt;td&gt;m2&lt;/td&gt;&lt;td&gt;SHOTCRETE, 4-INCH DEPTH&lt;/td&gt;&lt;td&gt;SQYD&lt;/td&gt;&lt;td&gt;0&lt;/td&gt;&lt;td&gt;3&lt;/td&gt;&lt;td&gt;N&lt;/td&gt;&lt;td&gt; &lt;/td&gt;&lt;td&gt;&lt;/td&gt;&lt;/tr&gt;</v>
      </c>
      <c r="B1269" s="166"/>
      <c r="C1269" s="166"/>
    </row>
    <row r="1270" spans="1:3" x14ac:dyDescent="0.3">
      <c r="A1270" s="89" t="str">
        <f>IF(ROW()-ROW(HTML[])+1&gt;ROWS(Prelude[]),IFERROR(INDEX(PayItems[HTML],ROW()-ROW(HTML[])+1-ROWS(Prelude[])),IF(ROW()-ROW(HTML[])=ROWS(Prelude[])+ROWS(PayItems[]),"&lt;/tbody&gt;&lt;/table&gt;","{End}")),INDEX(Prelude[],ROW()-ROW(HTML[])+1))</f>
        <v xml:space="preserve">  &lt;tr&gt;&lt;td&gt;56601-2100&lt;/td&gt;&lt;td&gt;Shotcrete, grading A, 100mm depth&lt;/td&gt;&lt;td&gt;m2&lt;/td&gt;&lt;td&gt;SHOTCRETE, GRADING A, 4-INCH DEPTH&lt;/td&gt;&lt;td&gt;SQYD&lt;/td&gt;&lt;td&gt;0&lt;/td&gt;&lt;td&gt;3&lt;/td&gt;&lt;td&gt;N&lt;/td&gt;&lt;td&gt; &lt;/td&gt;&lt;td&gt;&lt;/td&gt;&lt;/tr&gt;</v>
      </c>
      <c r="B1270" s="166"/>
      <c r="C1270" s="166"/>
    </row>
    <row r="1271" spans="1:3" x14ac:dyDescent="0.3">
      <c r="A1271" s="89" t="str">
        <f>IF(ROW()-ROW(HTML[])+1&gt;ROWS(Prelude[]),IFERROR(INDEX(PayItems[HTML],ROW()-ROW(HTML[])+1-ROWS(Prelude[])),IF(ROW()-ROW(HTML[])=ROWS(Prelude[])+ROWS(PayItems[]),"&lt;/tbody&gt;&lt;/table&gt;","{End}")),INDEX(Prelude[],ROW()-ROW(HTML[])+1))</f>
        <v xml:space="preserve">  &lt;tr&gt;&lt;td&gt;56601-2200&lt;/td&gt;&lt;td&gt;Shotcrete, grading B, 100mm depth&lt;/td&gt;&lt;td&gt;m2&lt;/td&gt;&lt;td&gt;SHOTCRETE, GRADING B, 4-INCH DEPTH&lt;/td&gt;&lt;td&gt;SQYD&lt;/td&gt;&lt;td&gt;0&lt;/td&gt;&lt;td&gt;3&lt;/td&gt;&lt;td&gt;N&lt;/td&gt;&lt;td&gt; &lt;/td&gt;&lt;td&gt;&lt;/td&gt;&lt;/tr&gt;</v>
      </c>
      <c r="B1271" s="166"/>
      <c r="C1271" s="166"/>
    </row>
    <row r="1272" spans="1:3" x14ac:dyDescent="0.3">
      <c r="A1272" s="89" t="str">
        <f>IF(ROW()-ROW(HTML[])+1&gt;ROWS(Prelude[]),IFERROR(INDEX(PayItems[HTML],ROW()-ROW(HTML[])+1-ROWS(Prelude[])),IF(ROW()-ROW(HTML[])=ROWS(Prelude[])+ROWS(PayItems[]),"&lt;/tbody&gt;&lt;/table&gt;","{End}")),INDEX(Prelude[],ROW()-ROW(HTML[])+1))</f>
        <v xml:space="preserve">  &lt;tr&gt;&lt;td&gt;56601-3000&lt;/td&gt;&lt;td&gt;Shotcrete, 150mm depth&lt;/td&gt;&lt;td&gt;m2&lt;/td&gt;&lt;td&gt;SHOTCRETE, 6-INCH DEPTH&lt;/td&gt;&lt;td&gt;SQYD&lt;/td&gt;&lt;td&gt;0&lt;/td&gt;&lt;td&gt;3&lt;/td&gt;&lt;td&gt;N&lt;/td&gt;&lt;td&gt; &lt;/td&gt;&lt;td&gt;&lt;/td&gt;&lt;/tr&gt;</v>
      </c>
      <c r="B1272" s="166"/>
      <c r="C1272" s="166"/>
    </row>
    <row r="1273" spans="1:3" x14ac:dyDescent="0.3">
      <c r="A1273" s="89" t="str">
        <f>IF(ROW()-ROW(HTML[])+1&gt;ROWS(Prelude[]),IFERROR(INDEX(PayItems[HTML],ROW()-ROW(HTML[])+1-ROWS(Prelude[])),IF(ROW()-ROW(HTML[])=ROWS(Prelude[])+ROWS(PayItems[]),"&lt;/tbody&gt;&lt;/table&gt;","{End}")),INDEX(Prelude[],ROW()-ROW(HTML[])+1))</f>
        <v xml:space="preserve">  &lt;tr&gt;&lt;td&gt;56601-3100&lt;/td&gt;&lt;td&gt;Shotcrete, grading A, 150mm depth&lt;/td&gt;&lt;td&gt;m2&lt;/td&gt;&lt;td&gt;SHOTCRETE, GRADING A, 6-INCH DEPTH&lt;/td&gt;&lt;td&gt;SQYD&lt;/td&gt;&lt;td&gt;0&lt;/td&gt;&lt;td&gt;3&lt;/td&gt;&lt;td&gt;N&lt;/td&gt;&lt;td&gt; &lt;/td&gt;&lt;td&gt;&lt;/td&gt;&lt;/tr&gt;</v>
      </c>
      <c r="B1273" s="166"/>
      <c r="C1273" s="166"/>
    </row>
    <row r="1274" spans="1:3" x14ac:dyDescent="0.3">
      <c r="A1274" s="89" t="str">
        <f>IF(ROW()-ROW(HTML[])+1&gt;ROWS(Prelude[]),IFERROR(INDEX(PayItems[HTML],ROW()-ROW(HTML[])+1-ROWS(Prelude[])),IF(ROW()-ROW(HTML[])=ROWS(Prelude[])+ROWS(PayItems[]),"&lt;/tbody&gt;&lt;/table&gt;","{End}")),INDEX(Prelude[],ROW()-ROW(HTML[])+1))</f>
        <v xml:space="preserve">  &lt;tr&gt;&lt;td&gt;56601-3200&lt;/td&gt;&lt;td&gt;Shotcrete, grading B, 150mm depth&lt;/td&gt;&lt;td&gt;m2&lt;/td&gt;&lt;td&gt;SHOTCRETE, GRADING B, 6-INCH DEPTH&lt;/td&gt;&lt;td&gt;SQYD&lt;/td&gt;&lt;td&gt;0&lt;/td&gt;&lt;td&gt;3&lt;/td&gt;&lt;td&gt;N&lt;/td&gt;&lt;td&gt; &lt;/td&gt;&lt;td&gt;&lt;/td&gt;&lt;/tr&gt;</v>
      </c>
      <c r="B1274" s="166"/>
      <c r="C1274" s="166"/>
    </row>
    <row r="1275" spans="1:3" x14ac:dyDescent="0.3">
      <c r="A1275" s="89" t="str">
        <f>IF(ROW()-ROW(HTML[])+1&gt;ROWS(Prelude[]),IFERROR(INDEX(PayItems[HTML],ROW()-ROW(HTML[])+1-ROWS(Prelude[])),IF(ROW()-ROW(HTML[])=ROWS(Prelude[])+ROWS(PayItems[]),"&lt;/tbody&gt;&lt;/table&gt;","{End}")),INDEX(Prelude[],ROW()-ROW(HTML[])+1))</f>
        <v xml:space="preserve">  &lt;tr&gt;&lt;td&gt;56602-0000&lt;/td&gt;&lt;td&gt;Shotcrete&lt;/td&gt;&lt;td&gt;m3&lt;/td&gt;&lt;td&gt;SHOTCRETE&lt;/td&gt;&lt;td&gt;CUYD&lt;/td&gt;&lt;td&gt;0&lt;/td&gt;&lt;td&gt;3&lt;/td&gt;&lt;td&gt;N&lt;/td&gt;&lt;td&gt; &lt;/td&gt;&lt;td&gt;&lt;/td&gt;&lt;/tr&gt;</v>
      </c>
      <c r="B1275" s="166"/>
      <c r="C1275" s="166"/>
    </row>
    <row r="1276" spans="1:3" x14ac:dyDescent="0.3">
      <c r="A1276" s="89" t="str">
        <f>IF(ROW()-ROW(HTML[])+1&gt;ROWS(Prelude[]),IFERROR(INDEX(PayItems[HTML],ROW()-ROW(HTML[])+1-ROWS(Prelude[])),IF(ROW()-ROW(HTML[])=ROWS(Prelude[])+ROWS(PayItems[]),"&lt;/tbody&gt;&lt;/table&gt;","{End}")),INDEX(Prelude[],ROW()-ROW(HTML[])+1))</f>
        <v xml:space="preserve">  &lt;tr&gt;&lt;td&gt;56602-0100&lt;/td&gt;&lt;td&gt;Shotcrete, grading A&lt;/td&gt;&lt;td&gt;m3&lt;/td&gt;&lt;td&gt;SHOTCRETE, GRADING A&lt;/td&gt;&lt;td&gt;CUYD&lt;/td&gt;&lt;td&gt;0&lt;/td&gt;&lt;td&gt;3&lt;/td&gt;&lt;td&gt;N&lt;/td&gt;&lt;td&gt; &lt;/td&gt;&lt;td&gt;&lt;/td&gt;&lt;/tr&gt;</v>
      </c>
      <c r="B1276" s="166"/>
      <c r="C1276" s="166"/>
    </row>
    <row r="1277" spans="1:3" x14ac:dyDescent="0.3">
      <c r="A1277" s="89" t="str">
        <f>IF(ROW()-ROW(HTML[])+1&gt;ROWS(Prelude[]),IFERROR(INDEX(PayItems[HTML],ROW()-ROW(HTML[])+1-ROWS(Prelude[])),IF(ROW()-ROW(HTML[])=ROWS(Prelude[])+ROWS(PayItems[]),"&lt;/tbody&gt;&lt;/table&gt;","{End}")),INDEX(Prelude[],ROW()-ROW(HTML[])+1))</f>
        <v xml:space="preserve">  &lt;tr&gt;&lt;td&gt;56602-0200&lt;/td&gt;&lt;td&gt;Shotcrete, grading B&lt;/td&gt;&lt;td&gt;m3&lt;/td&gt;&lt;td&gt;SHOTCRETE, GRADING B&lt;/td&gt;&lt;td&gt;CUYD&lt;/td&gt;&lt;td&gt;0&lt;/td&gt;&lt;td&gt;3&lt;/td&gt;&lt;td&gt;N&lt;/td&gt;&lt;td&gt; &lt;/td&gt;&lt;td&gt;&lt;/td&gt;&lt;/tr&gt;</v>
      </c>
      <c r="B1277" s="166"/>
      <c r="C1277" s="166"/>
    </row>
    <row r="1278" spans="1:3" x14ac:dyDescent="0.3">
      <c r="A1278" s="89" t="str">
        <f>IF(ROW()-ROW(HTML[])+1&gt;ROWS(Prelude[]),IFERROR(INDEX(PayItems[HTML],ROW()-ROW(HTML[])+1-ROWS(Prelude[])),IF(ROW()-ROW(HTML[])=ROWS(Prelude[])+ROWS(PayItems[]),"&lt;/tbody&gt;&lt;/table&gt;","{End}")),INDEX(Prelude[],ROW()-ROW(HTML[])+1))</f>
        <v xml:space="preserve">  &lt;tr&gt;&lt;td&gt;56603-0000&lt;/td&gt;&lt;td&gt;Reinforced shotcrete&lt;/td&gt;&lt;td&gt;m2&lt;/td&gt;&lt;td&gt;REINFORCED SHOTCRETE&lt;/td&gt;&lt;td&gt;SQYD&lt;/td&gt;&lt;td&gt;0&lt;/td&gt;&lt;td&gt;3&lt;/td&gt;&lt;td&gt;N&lt;/td&gt;&lt;td&gt; &lt;/td&gt;&lt;td&gt;&lt;/td&gt;&lt;/tr&gt;</v>
      </c>
      <c r="B1278" s="166"/>
      <c r="C1278" s="166"/>
    </row>
    <row r="1279" spans="1:3" x14ac:dyDescent="0.3">
      <c r="A1279" s="89" t="str">
        <f>IF(ROW()-ROW(HTML[])+1&gt;ROWS(Prelude[]),IFERROR(INDEX(PayItems[HTML],ROW()-ROW(HTML[])+1-ROWS(Prelude[])),IF(ROW()-ROW(HTML[])=ROWS(Prelude[])+ROWS(PayItems[]),"&lt;/tbody&gt;&lt;/table&gt;","{End}")),INDEX(Prelude[],ROW()-ROW(HTML[])+1))</f>
        <v xml:space="preserve">  &lt;tr&gt;&lt;td&gt;56603-0100&lt;/td&gt;&lt;td&gt;Reinforced shotcrete, grading A&lt;/td&gt;&lt;td&gt;m2&lt;/td&gt;&lt;td&gt;REINFORCED SHOTCRETE, GRADING A&lt;/td&gt;&lt;td&gt;SQYD&lt;/td&gt;&lt;td&gt;0&lt;/td&gt;&lt;td&gt;3&lt;/td&gt;&lt;td&gt;N&lt;/td&gt;&lt;td&gt; &lt;/td&gt;&lt;td&gt;&lt;/td&gt;&lt;/tr&gt;</v>
      </c>
      <c r="B1279" s="166"/>
      <c r="C1279" s="166"/>
    </row>
    <row r="1280" spans="1:3" x14ac:dyDescent="0.3">
      <c r="A1280" s="89" t="str">
        <f>IF(ROW()-ROW(HTML[])+1&gt;ROWS(Prelude[]),IFERROR(INDEX(PayItems[HTML],ROW()-ROW(HTML[])+1-ROWS(Prelude[])),IF(ROW()-ROW(HTML[])=ROWS(Prelude[])+ROWS(PayItems[]),"&lt;/tbody&gt;&lt;/table&gt;","{End}")),INDEX(Prelude[],ROW()-ROW(HTML[])+1))</f>
        <v xml:space="preserve">  &lt;tr&gt;&lt;td&gt;56603-0200&lt;/td&gt;&lt;td&gt;Reinforced shotcrete, grading B&lt;/td&gt;&lt;td&gt;m2&lt;/td&gt;&lt;td&gt;REINFORCED SHOTCRETE, GRADING B&lt;/td&gt;&lt;td&gt;SQYD&lt;/td&gt;&lt;td&gt;0&lt;/td&gt;&lt;td&gt;3&lt;/td&gt;&lt;td&gt;N&lt;/td&gt;&lt;td&gt; &lt;/td&gt;&lt;td&gt;&lt;/td&gt;&lt;/tr&gt;</v>
      </c>
      <c r="B1280" s="166"/>
      <c r="C1280" s="166"/>
    </row>
    <row r="1281" spans="1:3" x14ac:dyDescent="0.3">
      <c r="A1281" s="89" t="str">
        <f>IF(ROW()-ROW(HTML[])+1&gt;ROWS(Prelude[]),IFERROR(INDEX(PayItems[HTML],ROW()-ROW(HTML[])+1-ROWS(Prelude[])),IF(ROW()-ROW(HTML[])=ROWS(Prelude[])+ROWS(PayItems[]),"&lt;/tbody&gt;&lt;/table&gt;","{End}")),INDEX(Prelude[],ROW()-ROW(HTML[])+1))</f>
        <v xml:space="preserve">  &lt;tr&gt;&lt;td&gt;56603-1000&lt;/td&gt;&lt;td&gt;Reinforced shotcrete, 50mm depth&lt;/td&gt;&lt;td&gt;m2&lt;/td&gt;&lt;td&gt;REINFORCED SHOTCRETE, 2-INCH DEPTH&lt;/td&gt;&lt;td&gt;SQYD&lt;/td&gt;&lt;td&gt;0&lt;/td&gt;&lt;td&gt;3&lt;/td&gt;&lt;td&gt;N&lt;/td&gt;&lt;td&gt; &lt;/td&gt;&lt;td&gt;&lt;/td&gt;&lt;/tr&gt;</v>
      </c>
      <c r="B1281" s="166"/>
      <c r="C1281" s="166"/>
    </row>
    <row r="1282" spans="1:3" x14ac:dyDescent="0.3">
      <c r="A1282" s="89" t="str">
        <f>IF(ROW()-ROW(HTML[])+1&gt;ROWS(Prelude[]),IFERROR(INDEX(PayItems[HTML],ROW()-ROW(HTML[])+1-ROWS(Prelude[])),IF(ROW()-ROW(HTML[])=ROWS(Prelude[])+ROWS(PayItems[]),"&lt;/tbody&gt;&lt;/table&gt;","{End}")),INDEX(Prelude[],ROW()-ROW(HTML[])+1))</f>
        <v xml:space="preserve">  &lt;tr&gt;&lt;td&gt;56603-1100&lt;/td&gt;&lt;td&gt;Reinforced shotcrete, grading A, 50mm depth&lt;/td&gt;&lt;td&gt;m2&lt;/td&gt;&lt;td&gt;REINFORCED SHOTCRETE, GRADING A, 2-INCH DEPTH&lt;/td&gt;&lt;td&gt;SQYD&lt;/td&gt;&lt;td&gt;0&lt;/td&gt;&lt;td&gt;3&lt;/td&gt;&lt;td&gt;N&lt;/td&gt;&lt;td&gt; &lt;/td&gt;&lt;td&gt;&lt;/td&gt;&lt;/tr&gt;</v>
      </c>
      <c r="B1282" s="166"/>
      <c r="C1282" s="166"/>
    </row>
    <row r="1283" spans="1:3" x14ac:dyDescent="0.3">
      <c r="A1283" s="89" t="str">
        <f>IF(ROW()-ROW(HTML[])+1&gt;ROWS(Prelude[]),IFERROR(INDEX(PayItems[HTML],ROW()-ROW(HTML[])+1-ROWS(Prelude[])),IF(ROW()-ROW(HTML[])=ROWS(Prelude[])+ROWS(PayItems[]),"&lt;/tbody&gt;&lt;/table&gt;","{End}")),INDEX(Prelude[],ROW()-ROW(HTML[])+1))</f>
        <v xml:space="preserve">  &lt;tr&gt;&lt;td&gt;56603-1200&lt;/td&gt;&lt;td&gt;Reinforced shotcrete, grading B, 50mm depth&lt;/td&gt;&lt;td&gt;m2&lt;/td&gt;&lt;td&gt;REINFORCED SHOTCRETE, GRADING B, 2-INCH DEPTH&lt;/td&gt;&lt;td&gt;SQYD&lt;/td&gt;&lt;td&gt;0&lt;/td&gt;&lt;td&gt;3&lt;/td&gt;&lt;td&gt;N&lt;/td&gt;&lt;td&gt; &lt;/td&gt;&lt;td&gt;&lt;/td&gt;&lt;/tr&gt;</v>
      </c>
      <c r="B1283" s="166"/>
      <c r="C1283" s="166"/>
    </row>
    <row r="1284" spans="1:3" x14ac:dyDescent="0.3">
      <c r="A1284" s="89" t="str">
        <f>IF(ROW()-ROW(HTML[])+1&gt;ROWS(Prelude[]),IFERROR(INDEX(PayItems[HTML],ROW()-ROW(HTML[])+1-ROWS(Prelude[])),IF(ROW()-ROW(HTML[])=ROWS(Prelude[])+ROWS(PayItems[]),"&lt;/tbody&gt;&lt;/table&gt;","{End}")),INDEX(Prelude[],ROW()-ROW(HTML[])+1))</f>
        <v xml:space="preserve">  &lt;tr&gt;&lt;td&gt;56603-2000&lt;/td&gt;&lt;td&gt;Reinforced shotcrete, 100mm depth&lt;/td&gt;&lt;td&gt;m2&lt;/td&gt;&lt;td&gt;REINFORCED SHOTCRETE, 4-INCH DEPTH&lt;/td&gt;&lt;td&gt;SQYD&lt;/td&gt;&lt;td&gt;0&lt;/td&gt;&lt;td&gt;3&lt;/td&gt;&lt;td&gt;N&lt;/td&gt;&lt;td&gt; &lt;/td&gt;&lt;td&gt;&lt;/td&gt;&lt;/tr&gt;</v>
      </c>
      <c r="B1284" s="166"/>
      <c r="C1284" s="166"/>
    </row>
    <row r="1285" spans="1:3" x14ac:dyDescent="0.3">
      <c r="A1285" s="89" t="str">
        <f>IF(ROW()-ROW(HTML[])+1&gt;ROWS(Prelude[]),IFERROR(INDEX(PayItems[HTML],ROW()-ROW(HTML[])+1-ROWS(Prelude[])),IF(ROW()-ROW(HTML[])=ROWS(Prelude[])+ROWS(PayItems[]),"&lt;/tbody&gt;&lt;/table&gt;","{End}")),INDEX(Prelude[],ROW()-ROW(HTML[])+1))</f>
        <v xml:space="preserve">  &lt;tr&gt;&lt;td&gt;56603-2100&lt;/td&gt;&lt;td&gt;Reinforced shotcrete, grading A, 100mm depth&lt;/td&gt;&lt;td&gt;m2&lt;/td&gt;&lt;td&gt;REINFORCED SHOTCRETE, GRADING A, 4-INCH DEPTH&lt;/td&gt;&lt;td&gt;SQYD&lt;/td&gt;&lt;td&gt;0&lt;/td&gt;&lt;td&gt;3&lt;/td&gt;&lt;td&gt;N&lt;/td&gt;&lt;td&gt; &lt;/td&gt;&lt;td&gt;&lt;/td&gt;&lt;/tr&gt;</v>
      </c>
      <c r="B1285" s="166"/>
      <c r="C1285" s="166"/>
    </row>
    <row r="1286" spans="1:3" x14ac:dyDescent="0.3">
      <c r="A1286" s="89" t="str">
        <f>IF(ROW()-ROW(HTML[])+1&gt;ROWS(Prelude[]),IFERROR(INDEX(PayItems[HTML],ROW()-ROW(HTML[])+1-ROWS(Prelude[])),IF(ROW()-ROW(HTML[])=ROWS(Prelude[])+ROWS(PayItems[]),"&lt;/tbody&gt;&lt;/table&gt;","{End}")),INDEX(Prelude[],ROW()-ROW(HTML[])+1))</f>
        <v xml:space="preserve">  &lt;tr&gt;&lt;td&gt;56603-2200&lt;/td&gt;&lt;td&gt;Reinforced shotcrete, grading B, 100mm depth&lt;/td&gt;&lt;td&gt;m2&lt;/td&gt;&lt;td&gt;REINFORCED SHOTCRETE, GRADING B, 4-INCH DEPTH&lt;/td&gt;&lt;td&gt;SQYD&lt;/td&gt;&lt;td&gt;0&lt;/td&gt;&lt;td&gt;3&lt;/td&gt;&lt;td&gt;N&lt;/td&gt;&lt;td&gt; &lt;/td&gt;&lt;td&gt;&lt;/td&gt;&lt;/tr&gt;</v>
      </c>
      <c r="B1286" s="166"/>
      <c r="C1286" s="166"/>
    </row>
    <row r="1287" spans="1:3" x14ac:dyDescent="0.3">
      <c r="A1287" s="89" t="str">
        <f>IF(ROW()-ROW(HTML[])+1&gt;ROWS(Prelude[]),IFERROR(INDEX(PayItems[HTML],ROW()-ROW(HTML[])+1-ROWS(Prelude[])),IF(ROW()-ROW(HTML[])=ROWS(Prelude[])+ROWS(PayItems[]),"&lt;/tbody&gt;&lt;/table&gt;","{End}")),INDEX(Prelude[],ROW()-ROW(HTML[])+1))</f>
        <v xml:space="preserve">  &lt;tr&gt;&lt;td&gt;56603-3000&lt;/td&gt;&lt;td&gt;Reinforced shotcrete, 150mm depth&lt;/td&gt;&lt;td&gt;m2&lt;/td&gt;&lt;td&gt;REINFORCED SHOTCRETE, 6-INCH DEPTH&lt;/td&gt;&lt;td&gt;SQYD&lt;/td&gt;&lt;td&gt;0&lt;/td&gt;&lt;td&gt;3&lt;/td&gt;&lt;td&gt;N&lt;/td&gt;&lt;td&gt; &lt;/td&gt;&lt;td&gt;&lt;/td&gt;&lt;/tr&gt;</v>
      </c>
      <c r="B1287" s="166"/>
      <c r="C1287" s="166"/>
    </row>
    <row r="1288" spans="1:3" x14ac:dyDescent="0.3">
      <c r="A1288" s="89" t="str">
        <f>IF(ROW()-ROW(HTML[])+1&gt;ROWS(Prelude[]),IFERROR(INDEX(PayItems[HTML],ROW()-ROW(HTML[])+1-ROWS(Prelude[])),IF(ROW()-ROW(HTML[])=ROWS(Prelude[])+ROWS(PayItems[]),"&lt;/tbody&gt;&lt;/table&gt;","{End}")),INDEX(Prelude[],ROW()-ROW(HTML[])+1))</f>
        <v xml:space="preserve">  &lt;tr&gt;&lt;td&gt;56603-3100&lt;/td&gt;&lt;td&gt;Reinforced shotcrete, grading A, 150mm depth&lt;/td&gt;&lt;td&gt;m2&lt;/td&gt;&lt;td&gt;REINFORCED SHOTCRETE, GRADING A, 6-INCH DEPTH&lt;/td&gt;&lt;td&gt;SQYD&lt;/td&gt;&lt;td&gt;0&lt;/td&gt;&lt;td&gt;3&lt;/td&gt;&lt;td&gt;N&lt;/td&gt;&lt;td&gt; &lt;/td&gt;&lt;td&gt;&lt;/td&gt;&lt;/tr&gt;</v>
      </c>
      <c r="B1288" s="166"/>
      <c r="C1288" s="166"/>
    </row>
    <row r="1289" spans="1:3" x14ac:dyDescent="0.3">
      <c r="A1289" s="89" t="str">
        <f>IF(ROW()-ROW(HTML[])+1&gt;ROWS(Prelude[]),IFERROR(INDEX(PayItems[HTML],ROW()-ROW(HTML[])+1-ROWS(Prelude[])),IF(ROW()-ROW(HTML[])=ROWS(Prelude[])+ROWS(PayItems[]),"&lt;/tbody&gt;&lt;/table&gt;","{End}")),INDEX(Prelude[],ROW()-ROW(HTML[])+1))</f>
        <v xml:space="preserve">  &lt;tr&gt;&lt;td&gt;56603-3200&lt;/td&gt;&lt;td&gt;Reinforced shotcrete, grading B, 150mm depth&lt;/td&gt;&lt;td&gt;m2&lt;/td&gt;&lt;td&gt;REINFORCED SHOTCRETE, GRADING B, 6-INCH DEPTH&lt;/td&gt;&lt;td&gt;SQYD&lt;/td&gt;&lt;td&gt;0&lt;/td&gt;&lt;td&gt;3&lt;/td&gt;&lt;td&gt;N&lt;/td&gt;&lt;td&gt; &lt;/td&gt;&lt;td&gt;&lt;/td&gt;&lt;/tr&gt;</v>
      </c>
      <c r="B1289" s="166"/>
      <c r="C1289" s="166"/>
    </row>
    <row r="1290" spans="1:3" x14ac:dyDescent="0.3">
      <c r="A1290" s="89" t="str">
        <f>IF(ROW()-ROW(HTML[])+1&gt;ROWS(Prelude[]),IFERROR(INDEX(PayItems[HTML],ROW()-ROW(HTML[])+1-ROWS(Prelude[])),IF(ROW()-ROW(HTML[])=ROWS(Prelude[])+ROWS(PayItems[]),"&lt;/tbody&gt;&lt;/table&gt;","{End}")),INDEX(Prelude[],ROW()-ROW(HTML[])+1))</f>
        <v xml:space="preserve">  &lt;tr&gt;&lt;td&gt;56603-4000&lt;/td&gt;&lt;td&gt;Reinforced shotcrete, 200mm depth&lt;/td&gt;&lt;td&gt;m2&lt;/td&gt;&lt;td&gt;REINFORCED SHOTCRETE, 8-INCH DEPTH&lt;/td&gt;&lt;td&gt;SQYD&lt;/td&gt;&lt;td&gt;0&lt;/td&gt;&lt;td&gt;3&lt;/td&gt;&lt;td&gt;N&lt;/td&gt;&lt;td&gt; &lt;/td&gt;&lt;td&gt;&lt;/td&gt;&lt;/tr&gt;</v>
      </c>
      <c r="B1290" s="166"/>
      <c r="C1290" s="166"/>
    </row>
    <row r="1291" spans="1:3" x14ac:dyDescent="0.3">
      <c r="A1291" s="89" t="str">
        <f>IF(ROW()-ROW(HTML[])+1&gt;ROWS(Prelude[]),IFERROR(INDEX(PayItems[HTML],ROW()-ROW(HTML[])+1-ROWS(Prelude[])),IF(ROW()-ROW(HTML[])=ROWS(Prelude[])+ROWS(PayItems[]),"&lt;/tbody&gt;&lt;/table&gt;","{End}")),INDEX(Prelude[],ROW()-ROW(HTML[])+1))</f>
        <v xml:space="preserve">  &lt;tr&gt;&lt;td&gt;56603-4100&lt;/td&gt;&lt;td&gt;Reinforced shotcrete, grading A, 200mm depth&lt;/td&gt;&lt;td&gt;m2&lt;/td&gt;&lt;td&gt;REINFORCED SHOTCRETE, GRADING A, 8-INCH DEPTH&lt;/td&gt;&lt;td&gt;SQYD&lt;/td&gt;&lt;td&gt;0&lt;/td&gt;&lt;td&gt;3&lt;/td&gt;&lt;td&gt;N&lt;/td&gt;&lt;td&gt; &lt;/td&gt;&lt;td&gt;&lt;/td&gt;&lt;/tr&gt;</v>
      </c>
      <c r="B1291" s="166"/>
      <c r="C1291" s="166"/>
    </row>
    <row r="1292" spans="1:3" x14ac:dyDescent="0.3">
      <c r="A1292" s="89" t="str">
        <f>IF(ROW()-ROW(HTML[])+1&gt;ROWS(Prelude[]),IFERROR(INDEX(PayItems[HTML],ROW()-ROW(HTML[])+1-ROWS(Prelude[])),IF(ROW()-ROW(HTML[])=ROWS(Prelude[])+ROWS(PayItems[]),"&lt;/tbody&gt;&lt;/table&gt;","{End}")),INDEX(Prelude[],ROW()-ROW(HTML[])+1))</f>
        <v xml:space="preserve">  &lt;tr&gt;&lt;td&gt;56603-4200&lt;/td&gt;&lt;td&gt;Reinforced shotcrete, grading B, 200mm depth&lt;/td&gt;&lt;td&gt;m2&lt;/td&gt;&lt;td&gt;REINFORCED SHOTCRETE, GRADING B, 8-INCH DEPTH&lt;/td&gt;&lt;td&gt;SQYD&lt;/td&gt;&lt;td&gt;0&lt;/td&gt;&lt;td&gt;3&lt;/td&gt;&lt;td&gt;N&lt;/td&gt;&lt;td&gt; &lt;/td&gt;&lt;td&gt;&lt;/td&gt;&lt;/tr&gt;</v>
      </c>
      <c r="B1292" s="166"/>
      <c r="C1292" s="166"/>
    </row>
    <row r="1293" spans="1:3" x14ac:dyDescent="0.3">
      <c r="A1293" s="89" t="str">
        <f>IF(ROW()-ROW(HTML[])+1&gt;ROWS(Prelude[]),IFERROR(INDEX(PayItems[HTML],ROW()-ROW(HTML[])+1-ROWS(Prelude[])),IF(ROW()-ROW(HTML[])=ROWS(Prelude[])+ROWS(PayItems[]),"&lt;/tbody&gt;&lt;/table&gt;","{End}")),INDEX(Prelude[],ROW()-ROW(HTML[])+1))</f>
        <v xml:space="preserve">  &lt;tr&gt;&lt;td&gt;56603-5000&lt;/td&gt;&lt;td&gt;Reinforced shotcrete, 250mm depth&lt;/td&gt;&lt;td&gt;m2&lt;/td&gt;&lt;td&gt;REINFORCED SHOTCRETE, 10-INCH DEPTH&lt;/td&gt;&lt;td&gt;SQYD&lt;/td&gt;&lt;td&gt;0&lt;/td&gt;&lt;td&gt;3&lt;/td&gt;&lt;td&gt;N&lt;/td&gt;&lt;td&gt; &lt;/td&gt;&lt;td&gt;&lt;/td&gt;&lt;/tr&gt;</v>
      </c>
      <c r="B1293" s="166"/>
      <c r="C1293" s="166"/>
    </row>
    <row r="1294" spans="1:3" x14ac:dyDescent="0.3">
      <c r="A1294" s="89" t="str">
        <f>IF(ROW()-ROW(HTML[])+1&gt;ROWS(Prelude[]),IFERROR(INDEX(PayItems[HTML],ROW()-ROW(HTML[])+1-ROWS(Prelude[])),IF(ROW()-ROW(HTML[])=ROWS(Prelude[])+ROWS(PayItems[]),"&lt;/tbody&gt;&lt;/table&gt;","{End}")),INDEX(Prelude[],ROW()-ROW(HTML[])+1))</f>
        <v xml:space="preserve">  &lt;tr&gt;&lt;td&gt;56603-5100&lt;/td&gt;&lt;td&gt;Reinforced shotcrete, grading A, 250mm depth&lt;/td&gt;&lt;td&gt;m2&lt;/td&gt;&lt;td&gt;REINFORCED SHOTCRETE, GRADING A, 10-INCH DEPTH&lt;/td&gt;&lt;td&gt;SQYD&lt;/td&gt;&lt;td&gt;0&lt;/td&gt;&lt;td&gt;3&lt;/td&gt;&lt;td&gt;N&lt;/td&gt;&lt;td&gt; &lt;/td&gt;&lt;td&gt;&lt;/td&gt;&lt;/tr&gt;</v>
      </c>
      <c r="B1294" s="166"/>
      <c r="C1294" s="166"/>
    </row>
    <row r="1295" spans="1:3" x14ac:dyDescent="0.3">
      <c r="A1295" s="89" t="str">
        <f>IF(ROW()-ROW(HTML[])+1&gt;ROWS(Prelude[]),IFERROR(INDEX(PayItems[HTML],ROW()-ROW(HTML[])+1-ROWS(Prelude[])),IF(ROW()-ROW(HTML[])=ROWS(Prelude[])+ROWS(PayItems[]),"&lt;/tbody&gt;&lt;/table&gt;","{End}")),INDEX(Prelude[],ROW()-ROW(HTML[])+1))</f>
        <v xml:space="preserve">  &lt;tr&gt;&lt;td&gt;56603-5200&lt;/td&gt;&lt;td&gt;Reinforced shotcrete, grading B, 250mm depth&lt;/td&gt;&lt;td&gt;m2&lt;/td&gt;&lt;td&gt;REINFORCED SHOTCRETE, GRADING B, 10-INCH DEPTH&lt;/td&gt;&lt;td&gt;SQYD&lt;/td&gt;&lt;td&gt;0&lt;/td&gt;&lt;td&gt;3&lt;/td&gt;&lt;td&gt;N&lt;/td&gt;&lt;td&gt; &lt;/td&gt;&lt;td&gt;&lt;/td&gt;&lt;/tr&gt;</v>
      </c>
      <c r="B1295" s="166"/>
      <c r="C1295" s="166"/>
    </row>
    <row r="1296" spans="1:3" x14ac:dyDescent="0.3">
      <c r="A1296" s="89" t="str">
        <f>IF(ROW()-ROW(HTML[])+1&gt;ROWS(Prelude[]),IFERROR(INDEX(PayItems[HTML],ROW()-ROW(HTML[])+1-ROWS(Prelude[])),IF(ROW()-ROW(HTML[])=ROWS(Prelude[])+ROWS(PayItems[]),"&lt;/tbody&gt;&lt;/table&gt;","{End}")),INDEX(Prelude[],ROW()-ROW(HTML[])+1))</f>
        <v xml:space="preserve">  &lt;tr&gt;&lt;td&gt;56603-6000&lt;/td&gt;&lt;td&gt;Reinforced shotcrete, 300mm depth&lt;/td&gt;&lt;td&gt;m2&lt;/td&gt;&lt;td&gt;REINFORCED SHOTCRETE, 12-INCH DEPTH&lt;/td&gt;&lt;td&gt;SQYD&lt;/td&gt;&lt;td&gt;0&lt;/td&gt;&lt;td&gt;3&lt;/td&gt;&lt;td&gt;N&lt;/td&gt;&lt;td&gt; &lt;/td&gt;&lt;td&gt;&lt;/td&gt;&lt;/tr&gt;</v>
      </c>
      <c r="B1296" s="166"/>
      <c r="C1296" s="166"/>
    </row>
    <row r="1297" spans="1:3" x14ac:dyDescent="0.3">
      <c r="A1297" s="89" t="str">
        <f>IF(ROW()-ROW(HTML[])+1&gt;ROWS(Prelude[]),IFERROR(INDEX(PayItems[HTML],ROW()-ROW(HTML[])+1-ROWS(Prelude[])),IF(ROW()-ROW(HTML[])=ROWS(Prelude[])+ROWS(PayItems[]),"&lt;/tbody&gt;&lt;/table&gt;","{End}")),INDEX(Prelude[],ROW()-ROW(HTML[])+1))</f>
        <v xml:space="preserve">  &lt;tr&gt;&lt;td&gt;56603-6100&lt;/td&gt;&lt;td&gt;Reinforced shotcrete, grading A, 300mm depth&lt;/td&gt;&lt;td&gt;m2&lt;/td&gt;&lt;td&gt;REINFORCED SHOTCRETE, GRADING A, 12-INCH DEPTH&lt;/td&gt;&lt;td&gt;SQYD&lt;/td&gt;&lt;td&gt;0&lt;/td&gt;&lt;td&gt;3&lt;/td&gt;&lt;td&gt;N&lt;/td&gt;&lt;td&gt; &lt;/td&gt;&lt;td&gt;&lt;/td&gt;&lt;/tr&gt;</v>
      </c>
      <c r="B1297" s="166"/>
      <c r="C1297" s="166"/>
    </row>
    <row r="1298" spans="1:3" x14ac:dyDescent="0.3">
      <c r="A1298" s="89" t="str">
        <f>IF(ROW()-ROW(HTML[])+1&gt;ROWS(Prelude[]),IFERROR(INDEX(PayItems[HTML],ROW()-ROW(HTML[])+1-ROWS(Prelude[])),IF(ROW()-ROW(HTML[])=ROWS(Prelude[])+ROWS(PayItems[]),"&lt;/tbody&gt;&lt;/table&gt;","{End}")),INDEX(Prelude[],ROW()-ROW(HTML[])+1))</f>
        <v xml:space="preserve">  &lt;tr&gt;&lt;td&gt;56603-6200&lt;/td&gt;&lt;td&gt;Reinforced shotcrete, grading B, 300mm depth&lt;/td&gt;&lt;td&gt;m2&lt;/td&gt;&lt;td&gt;REINFORCED SHOTCRETE, GRADING B, 12-INCH DEPTH&lt;/td&gt;&lt;td&gt;SQYD&lt;/td&gt;&lt;td&gt;0&lt;/td&gt;&lt;td&gt;3&lt;/td&gt;&lt;td&gt;N&lt;/td&gt;&lt;td&gt; &lt;/td&gt;&lt;td&gt;&lt;/td&gt;&lt;/tr&gt;</v>
      </c>
      <c r="B1298" s="166"/>
      <c r="C1298" s="166"/>
    </row>
    <row r="1299" spans="1:3" x14ac:dyDescent="0.3">
      <c r="A1299" s="89" t="str">
        <f>IF(ROW()-ROW(HTML[])+1&gt;ROWS(Prelude[]),IFERROR(INDEX(PayItems[HTML],ROW()-ROW(HTML[])+1-ROWS(Prelude[])),IF(ROW()-ROW(HTML[])=ROWS(Prelude[])+ROWS(PayItems[]),"&lt;/tbody&gt;&lt;/table&gt;","{End}")),INDEX(Prelude[],ROW()-ROW(HTML[])+1))</f>
        <v xml:space="preserve">  &lt;tr&gt;&lt;td&gt;56604-0000&lt;/td&gt;&lt;td&gt;Reinforced shotcrete&lt;/td&gt;&lt;td&gt;m3&lt;/td&gt;&lt;td&gt;REINFORCED SHOTCRETE&lt;/td&gt;&lt;td&gt;CUYD&lt;/td&gt;&lt;td&gt;0&lt;/td&gt;&lt;td&gt;3&lt;/td&gt;&lt;td&gt;N&lt;/td&gt;&lt;td&gt; &lt;/td&gt;&lt;td&gt;&lt;/td&gt;&lt;/tr&gt;</v>
      </c>
      <c r="B1299" s="166"/>
      <c r="C1299" s="166"/>
    </row>
    <row r="1300" spans="1:3" x14ac:dyDescent="0.3">
      <c r="A1300" s="89" t="str">
        <f>IF(ROW()-ROW(HTML[])+1&gt;ROWS(Prelude[]),IFERROR(INDEX(PayItems[HTML],ROW()-ROW(HTML[])+1-ROWS(Prelude[])),IF(ROW()-ROW(HTML[])=ROWS(Prelude[])+ROWS(PayItems[]),"&lt;/tbody&gt;&lt;/table&gt;","{End}")),INDEX(Prelude[],ROW()-ROW(HTML[])+1))</f>
        <v xml:space="preserve">  &lt;tr&gt;&lt;td&gt;56604-0100&lt;/td&gt;&lt;td&gt;Reinforced shotcrete, grading A&lt;/td&gt;&lt;td&gt;m3&lt;/td&gt;&lt;td&gt;REINFORCED SHOTCRETE, GRADING A&lt;/td&gt;&lt;td&gt;CUYD&lt;/td&gt;&lt;td&gt;0&lt;/td&gt;&lt;td&gt;3&lt;/td&gt;&lt;td&gt;N&lt;/td&gt;&lt;td&gt; &lt;/td&gt;&lt;td&gt;&lt;/td&gt;&lt;/tr&gt;</v>
      </c>
      <c r="B1300" s="166"/>
      <c r="C1300" s="166"/>
    </row>
    <row r="1301" spans="1:3" x14ac:dyDescent="0.3">
      <c r="A1301" s="89" t="str">
        <f>IF(ROW()-ROW(HTML[])+1&gt;ROWS(Prelude[]),IFERROR(INDEX(PayItems[HTML],ROW()-ROW(HTML[])+1-ROWS(Prelude[])),IF(ROW()-ROW(HTML[])=ROWS(Prelude[])+ROWS(PayItems[]),"&lt;/tbody&gt;&lt;/table&gt;","{End}")),INDEX(Prelude[],ROW()-ROW(HTML[])+1))</f>
        <v xml:space="preserve">  &lt;tr&gt;&lt;td&gt;56604-0200&lt;/td&gt;&lt;td&gt;Reinforced shotcrete, grading B&lt;/td&gt;&lt;td&gt;m3&lt;/td&gt;&lt;td&gt;REINFORCED SHOTCRETE, GRADING B&lt;/td&gt;&lt;td&gt;CUYD&lt;/td&gt;&lt;td&gt;0&lt;/td&gt;&lt;td&gt;3&lt;/td&gt;&lt;td&gt;N&lt;/td&gt;&lt;td&gt; &lt;/td&gt;&lt;td&gt;&lt;/td&gt;&lt;/tr&gt;</v>
      </c>
      <c r="B1301" s="166"/>
      <c r="C1301" s="166"/>
    </row>
    <row r="1302" spans="1:3" x14ac:dyDescent="0.3">
      <c r="A1302" s="89" t="str">
        <f>IF(ROW()-ROW(HTML[])+1&gt;ROWS(Prelude[]),IFERROR(INDEX(PayItems[HTML],ROW()-ROW(HTML[])+1-ROWS(Prelude[])),IF(ROW()-ROW(HTML[])=ROWS(Prelude[])+ROWS(PayItems[]),"&lt;/tbody&gt;&lt;/table&gt;","{End}")),INDEX(Prelude[],ROW()-ROW(HTML[])+1))</f>
        <v xml:space="preserve">  &lt;tr&gt;&lt;td&gt;56701-0000&lt;/td&gt;&lt;td&gt;Micropile&lt;/td&gt;&lt;td&gt;m&lt;/td&gt;&lt;td&gt;MICROPILE&lt;/td&gt;&lt;td&gt;LNFT&lt;/td&gt;&lt;td&gt;0&lt;/td&gt;&lt;td&gt;3&lt;/td&gt;&lt;td&gt;N&lt;/td&gt;&lt;td&gt; &lt;/td&gt;&lt;td&gt;&lt;/td&gt;&lt;/tr&gt;</v>
      </c>
      <c r="B1302" s="166"/>
      <c r="C1302" s="166"/>
    </row>
    <row r="1303" spans="1:3" x14ac:dyDescent="0.3">
      <c r="A1303" s="89" t="str">
        <f>IF(ROW()-ROW(HTML[])+1&gt;ROWS(Prelude[]),IFERROR(INDEX(PayItems[HTML],ROW()-ROW(HTML[])+1-ROWS(Prelude[])),IF(ROW()-ROW(HTML[])=ROWS(Prelude[])+ROWS(PayItems[]),"&lt;/tbody&gt;&lt;/table&gt;","{End}")),INDEX(Prelude[],ROW()-ROW(HTML[])+1))</f>
        <v xml:space="preserve">  &lt;tr&gt;&lt;td&gt;56702-0000&lt;/td&gt;&lt;td&gt;Micropile&lt;/td&gt;&lt;td&gt;Each&lt;/td&gt;&lt;td&gt;MICROPILE&lt;/td&gt;&lt;td&gt;EACH&lt;/td&gt;&lt;td&gt;0&lt;/td&gt;&lt;td&gt;3&lt;/td&gt;&lt;td&gt;N&lt;/td&gt;&lt;td&gt; &lt;/td&gt;&lt;td&gt;&lt;/td&gt;&lt;/tr&gt;</v>
      </c>
      <c r="B1303" s="166"/>
      <c r="C1303" s="166"/>
    </row>
    <row r="1304" spans="1:3" x14ac:dyDescent="0.3">
      <c r="A1304" s="89" t="str">
        <f>IF(ROW()-ROW(HTML[])+1&gt;ROWS(Prelude[]),IFERROR(INDEX(PayItems[HTML],ROW()-ROW(HTML[])+1-ROWS(Prelude[])),IF(ROW()-ROW(HTML[])=ROWS(Prelude[])+ROWS(PayItems[]),"&lt;/tbody&gt;&lt;/table&gt;","{End}")),INDEX(Prelude[],ROW()-ROW(HTML[])+1))</f>
        <v xml:space="preserve">  &lt;tr&gt;&lt;td&gt;56703-0000&lt;/td&gt;&lt;td&gt;Micropile, additional length&lt;/td&gt;&lt;td&gt;m&lt;/td&gt;&lt;td&gt;MICROPILE, ADDITIONAL LENGTH&lt;/td&gt;&lt;td&gt;LNFT&lt;/td&gt;&lt;td&gt;0&lt;/td&gt;&lt;td&gt;3&lt;/td&gt;&lt;td&gt;N&lt;/td&gt;&lt;td&gt; &lt;/td&gt;&lt;td&gt;&lt;/td&gt;&lt;/tr&gt;</v>
      </c>
      <c r="B1304" s="166"/>
      <c r="C1304" s="166"/>
    </row>
    <row r="1305" spans="1:3" x14ac:dyDescent="0.3">
      <c r="A1305" s="89" t="str">
        <f>IF(ROW()-ROW(HTML[])+1&gt;ROWS(Prelude[]),IFERROR(INDEX(PayItems[HTML],ROW()-ROW(HTML[])+1-ROWS(Prelude[])),IF(ROW()-ROW(HTML[])=ROWS(Prelude[])+ROWS(PayItems[]),"&lt;/tbody&gt;&lt;/table&gt;","{End}")),INDEX(Prelude[],ROW()-ROW(HTML[])+1))</f>
        <v xml:space="preserve">  &lt;tr&gt;&lt;td&gt;56705-0000&lt;/td&gt;&lt;td&gt;Micropile load verification test&lt;/td&gt;&lt;td&gt;Each&lt;/td&gt;&lt;td&gt;MICROPILE LOAD VERIFICATION TEST&lt;/td&gt;&lt;td&gt;EACH&lt;/td&gt;&lt;td&gt;0&lt;/td&gt;&lt;td&gt;3&lt;/td&gt;&lt;td&gt;N&lt;/td&gt;&lt;td&gt; &lt;/td&gt;&lt;td&gt;&lt;/td&gt;&lt;/tr&gt;</v>
      </c>
      <c r="B1305" s="166"/>
      <c r="C1305" s="166"/>
    </row>
    <row r="1306" spans="1:3" x14ac:dyDescent="0.3">
      <c r="A1306" s="89" t="str">
        <f>IF(ROW()-ROW(HTML[])+1&gt;ROWS(Prelude[]),IFERROR(INDEX(PayItems[HTML],ROW()-ROW(HTML[])+1-ROWS(Prelude[])),IF(ROW()-ROW(HTML[])=ROWS(Prelude[])+ROWS(PayItems[]),"&lt;/tbody&gt;&lt;/table&gt;","{End}")),INDEX(Prelude[],ROW()-ROW(HTML[])+1))</f>
        <v xml:space="preserve">  &lt;tr&gt;&lt;td&gt;56706-0000&lt;/td&gt;&lt;td&gt;Micropile proof load test&lt;/td&gt;&lt;td&gt;Each&lt;/td&gt;&lt;td&gt;MICROPILE PROOF LOAD TEST&lt;/td&gt;&lt;td&gt;EACH&lt;/td&gt;&lt;td&gt;0&lt;/td&gt;&lt;td&gt;3&lt;/td&gt;&lt;td&gt;N&lt;/td&gt;&lt;td&gt; &lt;/td&gt;&lt;td&gt;&lt;/td&gt;&lt;/tr&gt;</v>
      </c>
      <c r="B1306" s="166"/>
      <c r="C1306" s="166"/>
    </row>
    <row r="1307" spans="1:3" x14ac:dyDescent="0.3">
      <c r="A1307" s="89" t="str">
        <f>IF(ROW()-ROW(HTML[])+1&gt;ROWS(Prelude[]),IFERROR(INDEX(PayItems[HTML],ROW()-ROW(HTML[])+1-ROWS(Prelude[])),IF(ROW()-ROW(HTML[])=ROWS(Prelude[])+ROWS(PayItems[]),"&lt;/tbody&gt;&lt;/table&gt;","{End}")),INDEX(Prelude[],ROW()-ROW(HTML[])+1))</f>
        <v xml:space="preserve">  &lt;tr&gt;&lt;td&gt;56801-0000&lt;/td&gt;&lt;td&gt;High performance concrete&lt;/td&gt;&lt;td&gt;m2&lt;/td&gt;&lt;td&gt;HIGH PERFORMANCE CONCRETE&lt;/td&gt;&lt;td&gt;SQYD&lt;/td&gt;&lt;td&gt;0&lt;/td&gt;&lt;td&gt;3&lt;/td&gt;&lt;td&gt;N&lt;/td&gt;&lt;td&gt; &lt;/td&gt;&lt;td&gt;&lt;/td&gt;&lt;/tr&gt;</v>
      </c>
      <c r="B1307" s="166"/>
      <c r="C1307" s="166"/>
    </row>
    <row r="1308" spans="1:3" x14ac:dyDescent="0.3">
      <c r="A1308" s="89" t="str">
        <f>IF(ROW()-ROW(HTML[])+1&gt;ROWS(Prelude[]),IFERROR(INDEX(PayItems[HTML],ROW()-ROW(HTML[])+1-ROWS(Prelude[])),IF(ROW()-ROW(HTML[])=ROWS(Prelude[])+ROWS(PayItems[]),"&lt;/tbody&gt;&lt;/table&gt;","{End}")),INDEX(Prelude[],ROW()-ROW(HTML[])+1))</f>
        <v xml:space="preserve">  &lt;tr&gt;&lt;td&gt;56802-0000&lt;/td&gt;&lt;td&gt;High performance concrete&lt;/td&gt;&lt;td&gt;m3&lt;/td&gt;&lt;td&gt;HIGH PERFORMANCE CONCRETE&lt;/td&gt;&lt;td&gt;CUYD&lt;/td&gt;&lt;td&gt;0&lt;/td&gt;&lt;td&gt;3&lt;/td&gt;&lt;td&gt;N&lt;/td&gt;&lt;td&gt; &lt;/td&gt;&lt;td&gt;&lt;/td&gt;&lt;/tr&gt;</v>
      </c>
      <c r="B1308" s="166"/>
      <c r="C1308" s="166"/>
    </row>
    <row r="1309" spans="1:3" x14ac:dyDescent="0.3">
      <c r="A1309" s="89" t="str">
        <f>IF(ROW()-ROW(HTML[])+1&gt;ROWS(Prelude[]),IFERROR(INDEX(PayItems[HTML],ROW()-ROW(HTML[])+1-ROWS(Prelude[])),IF(ROW()-ROW(HTML[])=ROWS(Prelude[])+ROWS(PayItems[]),"&lt;/tbody&gt;&lt;/table&gt;","{End}")),INDEX(Prelude[],ROW()-ROW(HTML[])+1))</f>
        <v xml:space="preserve">  &lt;tr&gt;&lt;td&gt;56803-0100&lt;/td&gt;&lt;td&gt;High performance concrete, for approach slab, type 1&lt;/td&gt;&lt;td&gt;m2&lt;/td&gt;&lt;td&gt;HIGH PERFORMANCE CONCRETE, FOR APPROACH SLAB, TYPE 1&lt;/td&gt;&lt;td&gt;SQYD&lt;/td&gt;&lt;td&gt;0&lt;/td&gt;&lt;td&gt;3&lt;/td&gt;&lt;td&gt;N&lt;/td&gt;&lt;td&gt; &lt;/td&gt;&lt;td&gt;&lt;/td&gt;&lt;/tr&gt;</v>
      </c>
      <c r="B1309" s="166"/>
      <c r="C1309" s="166"/>
    </row>
    <row r="1310" spans="1:3" x14ac:dyDescent="0.3">
      <c r="A1310" s="89" t="str">
        <f>IF(ROW()-ROW(HTML[])+1&gt;ROWS(Prelude[]),IFERROR(INDEX(PayItems[HTML],ROW()-ROW(HTML[])+1-ROWS(Prelude[])),IF(ROW()-ROW(HTML[])=ROWS(Prelude[])+ROWS(PayItems[]),"&lt;/tbody&gt;&lt;/table&gt;","{End}")),INDEX(Prelude[],ROW()-ROW(HTML[])+1))</f>
        <v xml:space="preserve">  &lt;tr&gt;&lt;td&gt;56803-0200&lt;/td&gt;&lt;td&gt;High performance concrete, for approach slab, type 2&lt;/td&gt;&lt;td&gt;m2&lt;/td&gt;&lt;td&gt;HIGH PERFORMANCE CONCRETE, FOR APPROACH SLAB, TYPE 2&lt;/td&gt;&lt;td&gt;SQYD&lt;/td&gt;&lt;td&gt;0&lt;/td&gt;&lt;td&gt;3&lt;/td&gt;&lt;td&gt;N&lt;/td&gt;&lt;td&gt; &lt;/td&gt;&lt;td&gt;&lt;/td&gt;&lt;/tr&gt;</v>
      </c>
      <c r="B1310" s="166"/>
      <c r="C1310" s="166"/>
    </row>
    <row r="1311" spans="1:3" x14ac:dyDescent="0.3">
      <c r="A1311" s="89" t="str">
        <f>IF(ROW()-ROW(HTML[])+1&gt;ROWS(Prelude[]),IFERROR(INDEX(PayItems[HTML],ROW()-ROW(HTML[])+1-ROWS(Prelude[])),IF(ROW()-ROW(HTML[])=ROWS(Prelude[])+ROWS(PayItems[]),"&lt;/tbody&gt;&lt;/table&gt;","{End}")),INDEX(Prelude[],ROW()-ROW(HTML[])+1))</f>
        <v xml:space="preserve">  &lt;tr&gt;&lt;td&gt;56804-0100&lt;/td&gt;&lt;td&gt;High performance concrete, for approach slab, type 1&lt;/td&gt;&lt;td&gt;m3&lt;/td&gt;&lt;td&gt;HIGH PERFORMANCE CONCRETE, FOR APPROACH SLAB, TYPE 1&lt;/td&gt;&lt;td&gt;CUYD&lt;/td&gt;&lt;td&gt;0&lt;/td&gt;&lt;td&gt;3&lt;/td&gt;&lt;td&gt;N&lt;/td&gt;&lt;td&gt; &lt;/td&gt;&lt;td&gt;&lt;/td&gt;&lt;/tr&gt;</v>
      </c>
      <c r="B1311" s="166"/>
      <c r="C1311" s="166"/>
    </row>
    <row r="1312" spans="1:3" x14ac:dyDescent="0.3">
      <c r="A1312" s="89" t="str">
        <f>IF(ROW()-ROW(HTML[])+1&gt;ROWS(Prelude[]),IFERROR(INDEX(PayItems[HTML],ROW()-ROW(HTML[])+1-ROWS(Prelude[])),IF(ROW()-ROW(HTML[])=ROWS(Prelude[])+ROWS(PayItems[]),"&lt;/tbody&gt;&lt;/table&gt;","{End}")),INDEX(Prelude[],ROW()-ROW(HTML[])+1))</f>
        <v xml:space="preserve">  &lt;tr&gt;&lt;td&gt;56804-0200&lt;/td&gt;&lt;td&gt;High performance concrete, for approach slab, type 2&lt;/td&gt;&lt;td&gt;m3&lt;/td&gt;&lt;td&gt;HIGH PERFORMANCE CONCRETE, FOR APPROACH SLAB, TYPE 2&lt;/td&gt;&lt;td&gt;CUYD&lt;/td&gt;&lt;td&gt;0&lt;/td&gt;&lt;td&gt;3&lt;/td&gt;&lt;td&gt;N&lt;/td&gt;&lt;td&gt; &lt;/td&gt;&lt;td&gt;&lt;/td&gt;&lt;/tr&gt;</v>
      </c>
      <c r="B1312" s="166"/>
      <c r="C1312" s="166"/>
    </row>
    <row r="1313" spans="1:3" x14ac:dyDescent="0.3">
      <c r="A1313" s="89" t="str">
        <f>IF(ROW()-ROW(HTML[])+1&gt;ROWS(Prelude[]),IFERROR(INDEX(PayItems[HTML],ROW()-ROW(HTML[])+1-ROWS(Prelude[])),IF(ROW()-ROW(HTML[])=ROWS(Prelude[])+ROWS(PayItems[]),"&lt;/tbody&gt;&lt;/table&gt;","{End}")),INDEX(Prelude[],ROW()-ROW(HTML[])+1))</f>
        <v xml:space="preserve">  &lt;tr&gt;&lt;td&gt;56901-0000&lt;/td&gt;&lt;td&gt;Concrete overlay&lt;/td&gt;&lt;td&gt;m2&lt;/td&gt;&lt;td&gt;CONCRETE OVERLAY&lt;/td&gt;&lt;td&gt;SQYD&lt;/td&gt;&lt;td&gt;0&lt;/td&gt;&lt;td&gt;3&lt;/td&gt;&lt;td&gt;N&lt;/td&gt;&lt;td&gt; &lt;/td&gt;&lt;td&gt;&lt;/td&gt;&lt;/tr&gt;</v>
      </c>
      <c r="B1313" s="166"/>
      <c r="C1313" s="166"/>
    </row>
    <row r="1314" spans="1:3" x14ac:dyDescent="0.3">
      <c r="A1314" s="89" t="str">
        <f>IF(ROW()-ROW(HTML[])+1&gt;ROWS(Prelude[]),IFERROR(INDEX(PayItems[HTML],ROW()-ROW(HTML[])+1-ROWS(Prelude[])),IF(ROW()-ROW(HTML[])=ROWS(Prelude[])+ROWS(PayItems[]),"&lt;/tbody&gt;&lt;/table&gt;","{End}")),INDEX(Prelude[],ROW()-ROW(HTML[])+1))</f>
        <v xml:space="preserve">  &lt;tr&gt;&lt;td&gt;56901-1000&lt;/td&gt;&lt;td&gt;Concrete overlay, class LMC&lt;/td&gt;&lt;td&gt;m2&lt;/td&gt;&lt;td&gt;CONCRETE OVERLAY, CLASS LMC&lt;/td&gt;&lt;td&gt;SQYD&lt;/td&gt;&lt;td&gt;0&lt;/td&gt;&lt;td&gt;3&lt;/td&gt;&lt;td&gt;N&lt;/td&gt;&lt;td&gt; &lt;/td&gt;&lt;td&gt;&lt;/td&gt;&lt;/tr&gt;</v>
      </c>
      <c r="B1314" s="166"/>
      <c r="C1314" s="166"/>
    </row>
    <row r="1315" spans="1:3" x14ac:dyDescent="0.3">
      <c r="A1315" s="89" t="str">
        <f>IF(ROW()-ROW(HTML[])+1&gt;ROWS(Prelude[]),IFERROR(INDEX(PayItems[HTML],ROW()-ROW(HTML[])+1-ROWS(Prelude[])),IF(ROW()-ROW(HTML[])=ROWS(Prelude[])+ROWS(PayItems[]),"&lt;/tbody&gt;&lt;/table&gt;","{End}")),INDEX(Prelude[],ROW()-ROW(HTML[])+1))</f>
        <v xml:space="preserve">  &lt;tr&gt;&lt;td&gt;56901-1500&lt;/td&gt;&lt;td&gt;Concrete overlay, class HPC(O)&lt;/td&gt;&lt;td&gt;m2&lt;/td&gt;&lt;td&gt;CONCRETE OVERLAY, CLASS HPC (O)&lt;/td&gt;&lt;td&gt;SQYD&lt;/td&gt;&lt;td&gt;0&lt;/td&gt;&lt;td&gt;3&lt;/td&gt;&lt;td&gt;N&lt;/td&gt;&lt;td&gt;7/17/2019&lt;/td&gt;&lt;td&gt;Changed number, was originally a duplicate number&lt;/td&gt;&lt;/tr&gt;</v>
      </c>
      <c r="B1315" s="166"/>
      <c r="C1315" s="166"/>
    </row>
    <row r="1316" spans="1:3" x14ac:dyDescent="0.3">
      <c r="A1316" s="89" t="str">
        <f>IF(ROW()-ROW(HTML[])+1&gt;ROWS(Prelude[]),IFERROR(INDEX(PayItems[HTML],ROW()-ROW(HTML[])+1-ROWS(Prelude[])),IF(ROW()-ROW(HTML[])=ROWS(Prelude[])+ROWS(PayItems[]),"&lt;/tbody&gt;&lt;/table&gt;","{End}")),INDEX(Prelude[],ROW()-ROW(HTML[])+1))</f>
        <v xml:space="preserve">  &lt;tr&gt;&lt;td&gt;56901-2000&lt;/td&gt;&lt;td&gt;Concrete overlay, class very early strength latex modified concrete (VESLMC)&lt;/td&gt;&lt;td&gt;m2&lt;/td&gt;&lt;td&gt;CONCRETE OVERLAY, CLASS VERY EARLY STRENGTH LATEX MODIFIED CONCRETE  (VESLMC)&lt;/td&gt;&lt;td&gt;SQYD&lt;/td&gt;&lt;td&gt;0&lt;/td&gt;&lt;td&gt;3&lt;/td&gt;&lt;td&gt;N&lt;/td&gt;&lt;td&gt;7/18/2016&lt;/td&gt;&lt;td&gt;&lt;/td&gt;&lt;/tr&gt;</v>
      </c>
      <c r="B1316" s="166"/>
      <c r="C1316" s="166"/>
    </row>
    <row r="1317" spans="1:3" x14ac:dyDescent="0.3">
      <c r="A1317" s="89" t="str">
        <f>IF(ROW()-ROW(HTML[])+1&gt;ROWS(Prelude[]),IFERROR(INDEX(PayItems[HTML],ROW()-ROW(HTML[])+1-ROWS(Prelude[])),IF(ROW()-ROW(HTML[])=ROWS(Prelude[])+ROWS(PayItems[]),"&lt;/tbody&gt;&lt;/table&gt;","{End}")),INDEX(Prelude[],ROW()-ROW(HTML[])+1))</f>
        <v xml:space="preserve">  &lt;tr&gt;&lt;td&gt;57401-0000&lt;/td&gt;&lt;td&gt;GRS-IBS, geosynthetic reinforcement&lt;/td&gt;&lt;td&gt;m2&lt;/td&gt;&lt;td&gt;GRS-IBS, GEOSYNTHETIC REINFORCEMENT&lt;/td&gt;&lt;td&gt;SQYD&lt;/td&gt;&lt;td&gt;0&lt;/td&gt;&lt;td&gt;3&lt;/td&gt;&lt;td&gt;N&lt;/td&gt;&lt;td&gt;6/10/2014&lt;/td&gt;&lt;td&gt;&lt;/td&gt;&lt;/tr&gt;</v>
      </c>
      <c r="B1317" s="166"/>
      <c r="C1317" s="166"/>
    </row>
    <row r="1318" spans="1:3" x14ac:dyDescent="0.3">
      <c r="A1318" s="89" t="str">
        <f>IF(ROW()-ROW(HTML[])+1&gt;ROWS(Prelude[]),IFERROR(INDEX(PayItems[HTML],ROW()-ROW(HTML[])+1-ROWS(Prelude[])),IF(ROW()-ROW(HTML[])=ROWS(Prelude[])+ROWS(PayItems[]),"&lt;/tbody&gt;&lt;/table&gt;","{End}")),INDEX(Prelude[],ROW()-ROW(HTML[])+1))</f>
        <v xml:space="preserve">  &lt;tr&gt;&lt;td&gt;57402-0000&lt;/td&gt;&lt;td&gt;GRS-IBS, open-graded backfill&lt;/td&gt;&lt;td&gt;t&lt;/td&gt;&lt;td&gt;GRS-IBS, OPEN-GRADED BACKFILL&lt;/td&gt;&lt;td&gt;TON&lt;/td&gt;&lt;td&gt;0&lt;/td&gt;&lt;td&gt;3&lt;/td&gt;&lt;td&gt;N&lt;/td&gt;&lt;td&gt;6/10/2014&lt;/td&gt;&lt;td&gt;&lt;/td&gt;&lt;/tr&gt;</v>
      </c>
      <c r="B1318" s="166"/>
      <c r="C1318" s="166"/>
    </row>
    <row r="1319" spans="1:3" x14ac:dyDescent="0.3">
      <c r="A1319" s="89" t="str">
        <f>IF(ROW()-ROW(HTML[])+1&gt;ROWS(Prelude[]),IFERROR(INDEX(PayItems[HTML],ROW()-ROW(HTML[])+1-ROWS(Prelude[])),IF(ROW()-ROW(HTML[])=ROWS(Prelude[])+ROWS(PayItems[]),"&lt;/tbody&gt;&lt;/table&gt;","{End}")),INDEX(Prelude[],ROW()-ROW(HTML[])+1))</f>
        <v xml:space="preserve">  &lt;tr&gt;&lt;td&gt;57403-0000&lt;/td&gt;&lt;td&gt;GRS-IBS, concrete masonry unit&lt;/td&gt;&lt;td&gt;m2&lt;/td&gt;&lt;td&gt;GRS-IBS, CONCRETE MASONRY UNIT&lt;/td&gt;&lt;td&gt;SQYD&lt;/td&gt;&lt;td&gt;0&lt;/td&gt;&lt;td&gt;3&lt;/td&gt;&lt;td&gt;N&lt;/td&gt;&lt;td&gt;6/10/2014&lt;/td&gt;&lt;td&gt;&lt;/td&gt;&lt;/tr&gt;</v>
      </c>
      <c r="B1319" s="166"/>
      <c r="C1319" s="166"/>
    </row>
    <row r="1320" spans="1:3" x14ac:dyDescent="0.3">
      <c r="A1320" s="89" t="str">
        <f>IF(ROW()-ROW(HTML[])+1&gt;ROWS(Prelude[]),IFERROR(INDEX(PayItems[HTML],ROW()-ROW(HTML[])+1-ROWS(Prelude[])),IF(ROW()-ROW(HTML[])=ROWS(Prelude[])+ROWS(PayItems[]),"&lt;/tbody&gt;&lt;/table&gt;","{End}")),INDEX(Prelude[],ROW()-ROW(HTML[])+1))</f>
        <v xml:space="preserve">  &lt;tr&gt;&lt;td&gt;57403-1000&lt;/td&gt;&lt;td&gt;GRS-IBS, segmental retaining wall unit (SRWU)&lt;/td&gt;&lt;td&gt;m2&lt;/td&gt;&lt;td&gt;GRS-IBS, SEGMENTAL RETAINING WALL UNIT (SRWU)&lt;/td&gt;&lt;td&gt;SQYD&lt;/td&gt;&lt;td&gt;0&lt;/td&gt;&lt;td&gt;3&lt;/td&gt;&lt;td&gt;N&lt;/td&gt;&lt;td&gt;6/5/2017&lt;/td&gt;&lt;td&gt;&lt;/td&gt;&lt;/tr&gt;</v>
      </c>
      <c r="B1320" s="166"/>
      <c r="C1320" s="166"/>
    </row>
    <row r="1321" spans="1:3" x14ac:dyDescent="0.3">
      <c r="A1321" s="89" t="str">
        <f>IF(ROW()-ROW(HTML[])+1&gt;ROWS(Prelude[]),IFERROR(INDEX(PayItems[HTML],ROW()-ROW(HTML[])+1-ROWS(Prelude[])),IF(ROW()-ROW(HTML[])=ROWS(Prelude[])+ROWS(PayItems[]),"&lt;/tbody&gt;&lt;/table&gt;","{End}")),INDEX(Prelude[],ROW()-ROW(HTML[])+1))</f>
        <v xml:space="preserve">  &lt;tr&gt;&lt;td&gt;57404-0000&lt;/td&gt;&lt;td&gt;Geosynthetic Reinforced Soil - Integrated Bridge System&lt;/td&gt;&lt;td&gt;m2&lt;/td&gt;&lt;td&gt;GEOSYNTHETIC REINFORCED SOIL - INTEGRATED BRIDGE SYSTEM&lt;/td&gt;&lt;td&gt;SQFT&lt;/td&gt;&lt;td&gt;0&lt;/td&gt;&lt;td&gt;3&lt;/td&gt;&lt;td&gt;N&lt;/td&gt;&lt;td&gt;6/13/2022&lt;/td&gt;&lt;td&gt;&lt;/td&gt;&lt;/tr&gt;</v>
      </c>
      <c r="B1321" s="166"/>
      <c r="C1321" s="166"/>
    </row>
    <row r="1322" spans="1:3" x14ac:dyDescent="0.3">
      <c r="A1322" s="89" t="str">
        <f>IF(ROW()-ROW(HTML[])+1&gt;ROWS(Prelude[]),IFERROR(INDEX(PayItems[HTML],ROW()-ROW(HTML[])+1-ROWS(Prelude[])),IF(ROW()-ROW(HTML[])=ROWS(Prelude[])+ROWS(PayItems[]),"&lt;/tbody&gt;&lt;/table&gt;","{End}")),INDEX(Prelude[],ROW()-ROW(HTML[])+1))</f>
        <v xml:space="preserve">  &lt;tr&gt;&lt;td&gt;57501-0000&lt;/td&gt;&lt;td&gt;Minor bridge work&lt;/td&gt;&lt;td&gt;LPSM&lt;/td&gt;&lt;td&gt;MINOR BRIDGE WORK&lt;/td&gt;&lt;td&gt;LPSM&lt;/td&gt;&lt;td&gt;0&lt;/td&gt;&lt;td&gt;3&lt;/td&gt;&lt;td&gt;N&lt;/td&gt;&lt;td&gt; &lt;/td&gt;&lt;td&gt;&lt;/td&gt;&lt;/tr&gt;</v>
      </c>
      <c r="B1322" s="166"/>
      <c r="C1322" s="166"/>
    </row>
    <row r="1323" spans="1:3" x14ac:dyDescent="0.3">
      <c r="A1323" s="89" t="str">
        <f>IF(ROW()-ROW(HTML[])+1&gt;ROWS(Prelude[]),IFERROR(INDEX(PayItems[HTML],ROW()-ROW(HTML[])+1-ROWS(Prelude[])),IF(ROW()-ROW(HTML[])=ROWS(Prelude[])+ROWS(PayItems[]),"&lt;/tbody&gt;&lt;/table&gt;","{End}")),INDEX(Prelude[],ROW()-ROW(HTML[])+1))</f>
        <v xml:space="preserve">  &lt;tr&gt;&lt;td&gt;57502-0000&lt;/td&gt;&lt;td&gt;Temporary bridge&lt;/td&gt;&lt;td&gt;LPSM&lt;/td&gt;&lt;td&gt;TEMPORARY BRIDGE&lt;/td&gt;&lt;td&gt;LPSM&lt;/td&gt;&lt;td&gt;0&lt;/td&gt;&lt;td&gt;3&lt;/td&gt;&lt;td&gt;N&lt;/td&gt;&lt;td&gt; &lt;/td&gt;&lt;td&gt;&lt;/td&gt;&lt;/tr&gt;</v>
      </c>
      <c r="B1323" s="166"/>
      <c r="C1323" s="166"/>
    </row>
    <row r="1324" spans="1:3" x14ac:dyDescent="0.3">
      <c r="A1324" s="89" t="str">
        <f>IF(ROW()-ROW(HTML[])+1&gt;ROWS(Prelude[]),IFERROR(INDEX(PayItems[HTML],ROW()-ROW(HTML[])+1-ROWS(Prelude[])),IF(ROW()-ROW(HTML[])=ROWS(Prelude[])+ROWS(PayItems[]),"&lt;/tbody&gt;&lt;/table&gt;","{End}")),INDEX(Prelude[],ROW()-ROW(HTML[])+1))</f>
        <v xml:space="preserve">  &lt;tr&gt;&lt;td&gt;57520-0000&lt;/td&gt;&lt;td&gt;Temporary bridge rental&lt;/td&gt;&lt;td&gt;mo&lt;/td&gt;&lt;td&gt;TEMPORARY BRIDGE RENTAL&lt;/td&gt;&lt;td&gt;MO&lt;/td&gt;&lt;td&gt;0&lt;/td&gt;&lt;td&gt;3&lt;/td&gt;&lt;td&gt;N&lt;/td&gt;&lt;td&gt;5/26/2016&lt;/td&gt;&lt;td&gt;&lt;/td&gt;&lt;/tr&gt;</v>
      </c>
      <c r="B1324" s="166"/>
      <c r="C1324" s="166"/>
    </row>
    <row r="1325" spans="1:3" x14ac:dyDescent="0.3">
      <c r="A1325" s="89" t="str">
        <f>IF(ROW()-ROW(HTML[])+1&gt;ROWS(Prelude[]),IFERROR(INDEX(PayItems[HTML],ROW()-ROW(HTML[])+1-ROWS(Prelude[])),IF(ROW()-ROW(HTML[])=ROWS(Prelude[])+ROWS(PayItems[]),"&lt;/tbody&gt;&lt;/table&gt;","{End}")),INDEX(Prelude[],ROW()-ROW(HTML[])+1))</f>
        <v xml:space="preserve">  &lt;tr&gt;&lt;td&gt;57601-0000&lt;/td&gt;&lt;td&gt;Pile encapsulation&lt;/td&gt;&lt;td&gt;m&lt;/td&gt;&lt;td&gt;PILE ENCAPSULATION&lt;/td&gt;&lt;td&gt;LNFT&lt;/td&gt;&lt;td&gt;0&lt;/td&gt;&lt;td&gt;3&lt;/td&gt;&lt;td&gt;N&lt;/td&gt;&lt;td&gt; &lt;/td&gt;&lt;td&gt;&lt;/td&gt;&lt;/tr&gt;</v>
      </c>
      <c r="B1325" s="166"/>
      <c r="C1325" s="166"/>
    </row>
    <row r="1326" spans="1:3" x14ac:dyDescent="0.3">
      <c r="A1326" s="89" t="str">
        <f>IF(ROW()-ROW(HTML[])+1&gt;ROWS(Prelude[]),IFERROR(INDEX(PayItems[HTML],ROW()-ROW(HTML[])+1-ROWS(Prelude[])),IF(ROW()-ROW(HTML[])=ROWS(Prelude[])+ROWS(PayItems[]),"&lt;/tbody&gt;&lt;/table&gt;","{End}")),INDEX(Prelude[],ROW()-ROW(HTML[])+1))</f>
        <v xml:space="preserve">  &lt;tr&gt;&lt;td&gt;57601-1000&lt;/td&gt;&lt;td&gt;Pile encapsulation with cathodic protection&lt;/td&gt;&lt;td&gt;m&lt;/td&gt;&lt;td&gt;PILE ENCAPSULATION WITH CATHODIC PROTECTION&lt;/td&gt;&lt;td&gt;LNFT&lt;/td&gt;&lt;td&gt;0&lt;/td&gt;&lt;td&gt;3&lt;/td&gt;&lt;td&gt;N&lt;/td&gt;&lt;td&gt; &lt;/td&gt;&lt;td&gt;&lt;/td&gt;&lt;/tr&gt;</v>
      </c>
      <c r="B1326" s="166"/>
      <c r="C1326" s="166"/>
    </row>
    <row r="1327" spans="1:3" x14ac:dyDescent="0.3">
      <c r="A1327" s="89" t="str">
        <f>IF(ROW()-ROW(HTML[])+1&gt;ROWS(Prelude[]),IFERROR(INDEX(PayItems[HTML],ROW()-ROW(HTML[])+1-ROWS(Prelude[])),IF(ROW()-ROW(HTML[])=ROWS(Prelude[])+ROWS(PayItems[]),"&lt;/tbody&gt;&lt;/table&gt;","{End}")),INDEX(Prelude[],ROW()-ROW(HTML[])+1))</f>
        <v xml:space="preserve">  &lt;tr&gt;&lt;td&gt;57701-0100&lt;/td&gt;&lt;td&gt;Polymer structure, pedestrian bridge&lt;/td&gt;&lt;td&gt;LPSM&lt;/td&gt;&lt;td&gt;POLYMER STRUCTURE, PEDESTRIAN BRIDGE&lt;/td&gt;&lt;td&gt;LPSM&lt;/td&gt;&lt;td&gt;0&lt;/td&gt;&lt;td&gt;3&lt;/td&gt;&lt;td&gt;N&lt;/td&gt;&lt;td&gt; &lt;/td&gt;&lt;td&gt;&lt;/td&gt;&lt;/tr&gt;</v>
      </c>
      <c r="B1327" s="166"/>
      <c r="C1327" s="166"/>
    </row>
    <row r="1328" spans="1:3" x14ac:dyDescent="0.3">
      <c r="A1328" s="89" t="str">
        <f>IF(ROW()-ROW(HTML[])+1&gt;ROWS(Prelude[]),IFERROR(INDEX(PayItems[HTML],ROW()-ROW(HTML[])+1-ROWS(Prelude[])),IF(ROW()-ROW(HTML[])=ROWS(Prelude[])+ROWS(PayItems[]),"&lt;/tbody&gt;&lt;/table&gt;","{End}")),INDEX(Prelude[],ROW()-ROW(HTML[])+1))</f>
        <v xml:space="preserve">  &lt;tr&gt;&lt;td&gt;57705-0100&lt;/td&gt;&lt;td&gt;Fiber reinforced polymer (FRP), deck panel, 75 mm - 125mm thickness&lt;/td&gt;&lt;td&gt;m2&lt;/td&gt;&lt;td&gt;FIBER REINFORCED POLYMER (FRP), DECK PANEL, 3-INCHES - 5-INCHES THICKNESS&lt;/td&gt;&lt;td&gt;SQFT&lt;/td&gt;&lt;td&gt;0&lt;/td&gt;&lt;td&gt;3&lt;/td&gt;&lt;td&gt;N&lt;/td&gt;&lt;td&gt; &lt;/td&gt;&lt;td&gt;&lt;/td&gt;&lt;/tr&gt;</v>
      </c>
      <c r="B1328" s="166"/>
      <c r="C1328" s="166"/>
    </row>
    <row r="1329" spans="1:3" x14ac:dyDescent="0.3">
      <c r="A1329" s="89" t="str">
        <f>IF(ROW()-ROW(HTML[])+1&gt;ROWS(Prelude[]),IFERROR(INDEX(PayItems[HTML],ROW()-ROW(HTML[])+1-ROWS(Prelude[])),IF(ROW()-ROW(HTML[])=ROWS(Prelude[])+ROWS(PayItems[]),"&lt;/tbody&gt;&lt;/table&gt;","{End}")),INDEX(Prelude[],ROW()-ROW(HTML[])+1))</f>
        <v xml:space="preserve">  &lt;tr&gt;&lt;td&gt;57705-0200&lt;/td&gt;&lt;td&gt;Fiber reinforced polymer (FRP), strengthening system&lt;/td&gt;&lt;td&gt;m2&lt;/td&gt;&lt;td&gt;FIBER REINFORCED POLYMER (FRP), STRENGTHENING SYSTEM&lt;/td&gt;&lt;td&gt;SQFT&lt;/td&gt;&lt;td&gt;0&lt;/td&gt;&lt;td&gt;3&lt;/td&gt;&lt;td&gt;N&lt;/td&gt;&lt;td&gt;7/18/2016&lt;/td&gt;&lt;td&gt;&lt;/td&gt;&lt;/tr&gt;</v>
      </c>
      <c r="B1329" s="166"/>
      <c r="C1329" s="166"/>
    </row>
    <row r="1330" spans="1:3" x14ac:dyDescent="0.3">
      <c r="A1330" s="89" t="str">
        <f>IF(ROW()-ROW(HTML[])+1&gt;ROWS(Prelude[]),IFERROR(INDEX(PayItems[HTML],ROW()-ROW(HTML[])+1-ROWS(Prelude[])),IF(ROW()-ROW(HTML[])=ROWS(Prelude[])+ROWS(PayItems[]),"&lt;/tbody&gt;&lt;/table&gt;","{End}")),INDEX(Prelude[],ROW()-ROW(HTML[])+1))</f>
        <v xml:space="preserve">  &lt;tr&gt;&lt;td&gt;58001-0000&lt;/td&gt;&lt;td&gt;Alternate bridge&lt;/td&gt;&lt;td&gt;LPSM&lt;/td&gt;&lt;td&gt;ALTERNATE BRIDGE&lt;/td&gt;&lt;td&gt;LPSM&lt;/td&gt;&lt;td&gt;0&lt;/td&gt;&lt;td&gt;3&lt;/td&gt;&lt;td&gt;N&lt;/td&gt;&lt;td&gt; &lt;/td&gt;&lt;td&gt;&lt;/td&gt;&lt;/tr&gt;</v>
      </c>
      <c r="B1330" s="166"/>
      <c r="C1330" s="166"/>
    </row>
    <row r="1331" spans="1:3" x14ac:dyDescent="0.3">
      <c r="A1331" s="89" t="str">
        <f>IF(ROW()-ROW(HTML[])+1&gt;ROWS(Prelude[]),IFERROR(INDEX(PayItems[HTML],ROW()-ROW(HTML[])+1-ROWS(Prelude[])),IF(ROW()-ROW(HTML[])=ROWS(Prelude[])+ROWS(PayItems[]),"&lt;/tbody&gt;&lt;/table&gt;","{End}")),INDEX(Prelude[],ROW()-ROW(HTML[])+1))</f>
        <v xml:space="preserve">  &lt;tr&gt;&lt;td&gt;58101-1000&lt;/td&gt;&lt;td&gt;Cables and anchor components, main cable system&lt;/td&gt;&lt;td&gt;LPSM&lt;/td&gt;&lt;td&gt;CABLES AND ANCHOR COMPONENTS, MAIN CABLE SYSTEM&lt;/td&gt;&lt;td&gt;LPSM&lt;/td&gt;&lt;td&gt;0&lt;/td&gt;&lt;td&gt;3&lt;/td&gt;&lt;td&gt;N&lt;/td&gt;&lt;td&gt; &lt;/td&gt;&lt;td&gt;&lt;/td&gt;&lt;/tr&gt;</v>
      </c>
      <c r="B1331" s="166"/>
      <c r="C1331" s="166"/>
    </row>
    <row r="1332" spans="1:3" x14ac:dyDescent="0.3">
      <c r="A1332" s="89" t="str">
        <f>IF(ROW()-ROW(HTML[])+1&gt;ROWS(Prelude[]),IFERROR(INDEX(PayItems[HTML],ROW()-ROW(HTML[])+1-ROWS(Prelude[])),IF(ROW()-ROW(HTML[])=ROWS(Prelude[])+ROWS(PayItems[]),"&lt;/tbody&gt;&lt;/table&gt;","{End}")),INDEX(Prelude[],ROW()-ROW(HTML[])+1))</f>
        <v xml:space="preserve">  &lt;tr&gt;&lt;td&gt;58101-2000&lt;/td&gt;&lt;td&gt;Cables and anchor components, wind cable system&lt;/td&gt;&lt;td&gt;LPSM&lt;/td&gt;&lt;td&gt;CABLES AND ANCHOR COMPONENTS, WIND CABLE SYSTEM&lt;/td&gt;&lt;td&gt;LPSM&lt;/td&gt;&lt;td&gt;0&lt;/td&gt;&lt;td&gt;3&lt;/td&gt;&lt;td&gt;N&lt;/td&gt;&lt;td&gt; &lt;/td&gt;&lt;td&gt;&lt;/td&gt;&lt;/tr&gt;</v>
      </c>
      <c r="B1332" s="166"/>
      <c r="C1332" s="166"/>
    </row>
    <row r="1333" spans="1:3" x14ac:dyDescent="0.3">
      <c r="A1333" s="89" t="str">
        <f>IF(ROW()-ROW(HTML[])+1&gt;ROWS(Prelude[]),IFERROR(INDEX(PayItems[HTML],ROW()-ROW(HTML[])+1-ROWS(Prelude[])),IF(ROW()-ROW(HTML[])=ROWS(Prelude[])+ROWS(PayItems[]),"&lt;/tbody&gt;&lt;/table&gt;","{End}")),INDEX(Prelude[],ROW()-ROW(HTML[])+1))</f>
        <v xml:space="preserve">  &lt;tr&gt;&lt;td&gt;58101-3000&lt;/td&gt;&lt;td&gt;Cables and anchor components, steel corrosion protection&lt;/td&gt;&lt;td&gt;LPSM&lt;/td&gt;&lt;td&gt;CABLES AND ANCHOR COMPONENTS, STEEL CORROSION PROTECTION&lt;/td&gt;&lt;td&gt;LPSM&lt;/td&gt;&lt;td&gt;0&lt;/td&gt;&lt;td&gt;3&lt;/td&gt;&lt;td&gt;N&lt;/td&gt;&lt;td&gt; &lt;/td&gt;&lt;td&gt;&lt;/td&gt;&lt;/tr&gt;</v>
      </c>
      <c r="B1333" s="166"/>
      <c r="C1333" s="166"/>
    </row>
    <row r="1334" spans="1:3" x14ac:dyDescent="0.3">
      <c r="A1334" s="89" t="str">
        <f>IF(ROW()-ROW(HTML[])+1&gt;ROWS(Prelude[]),IFERROR(INDEX(PayItems[HTML],ROW()-ROW(HTML[])+1-ROWS(Prelude[])),IF(ROW()-ROW(HTML[])=ROWS(Prelude[])+ROWS(PayItems[]),"&lt;/tbody&gt;&lt;/table&gt;","{End}")),INDEX(Prelude[],ROW()-ROW(HTML[])+1))</f>
        <v xml:space="preserve">  &lt;tr&gt;&lt;td&gt;58201-0000&lt;/td&gt;&lt;td&gt;Helical pile, in place&lt;/td&gt;&lt;td&gt;m&lt;/td&gt;&lt;td&gt;HELICAL PILE, IN PLACE&lt;/td&gt;&lt;td&gt;LNFT&lt;/td&gt;&lt;td&gt;0&lt;/td&gt;&lt;td&gt;3&lt;/td&gt;&lt;td&gt;N&lt;/td&gt;&lt;td&gt; &lt;/td&gt;&lt;td&gt;&lt;/td&gt;&lt;/tr&gt;</v>
      </c>
      <c r="B1334" s="166"/>
      <c r="C1334" s="166"/>
    </row>
    <row r="1335" spans="1:3" x14ac:dyDescent="0.3">
      <c r="A1335" s="89" t="str">
        <f>IF(ROW()-ROW(HTML[])+1&gt;ROWS(Prelude[]),IFERROR(INDEX(PayItems[HTML],ROW()-ROW(HTML[])+1-ROWS(Prelude[])),IF(ROW()-ROW(HTML[])=ROWS(Prelude[])+ROWS(PayItems[]),"&lt;/tbody&gt;&lt;/table&gt;","{End}")),INDEX(Prelude[],ROW()-ROW(HTML[])+1))</f>
        <v xml:space="preserve">  &lt;tr&gt;&lt;td&gt;58202-0000&lt;/td&gt;&lt;td&gt;Helical pile, in place&lt;/td&gt;&lt;td&gt;Each&lt;/td&gt;&lt;td&gt;HELICAL PILE, IN PLACE&lt;/td&gt;&lt;td&gt;EACH&lt;/td&gt;&lt;td&gt;0&lt;/td&gt;&lt;td&gt;3&lt;/td&gt;&lt;td&gt;N&lt;/td&gt;&lt;td&gt; &lt;/td&gt;&lt;td&gt;&lt;/td&gt;&lt;/tr&gt;</v>
      </c>
      <c r="B1335" s="166"/>
      <c r="C1335" s="166"/>
    </row>
    <row r="1336" spans="1:3" x14ac:dyDescent="0.3">
      <c r="A1336" s="89" t="str">
        <f>IF(ROW()-ROW(HTML[])+1&gt;ROWS(Prelude[]),IFERROR(INDEX(PayItems[HTML],ROW()-ROW(HTML[])+1-ROWS(Prelude[])),IF(ROW()-ROW(HTML[])=ROWS(Prelude[])+ROWS(PayItems[]),"&lt;/tbody&gt;&lt;/table&gt;","{End}")),INDEX(Prelude[],ROW()-ROW(HTML[])+1))</f>
        <v xml:space="preserve">  &lt;tr&gt;&lt;td&gt;58301-0000&lt;/td&gt;&lt;td&gt;Carbon fiber reinforced polymer&lt;/td&gt;&lt;td&gt;m&lt;/td&gt;&lt;td&gt;CARBON FIBER REINFORCED POLYMER&lt;/td&gt;&lt;td&gt;LNFT&lt;/td&gt;&lt;td&gt;0&lt;/td&gt;&lt;td&gt;3&lt;/td&gt;&lt;td&gt;N&lt;/td&gt;&lt;td&gt;1/10/2015&lt;/td&gt;&lt;td&gt;&lt;/td&gt;&lt;/tr&gt;</v>
      </c>
      <c r="B1336" s="166"/>
      <c r="C1336" s="166"/>
    </row>
    <row r="1337" spans="1:3" x14ac:dyDescent="0.3">
      <c r="A1337" s="89" t="str">
        <f>IF(ROW()-ROW(HTML[])+1&gt;ROWS(Prelude[]),IFERROR(INDEX(PayItems[HTML],ROW()-ROW(HTML[])+1-ROWS(Prelude[])),IF(ROW()-ROW(HTML[])=ROWS(Prelude[])+ROWS(PayItems[]),"&lt;/tbody&gt;&lt;/table&gt;","{End}")),INDEX(Prelude[],ROW()-ROW(HTML[])+1))</f>
        <v xml:space="preserve">  &lt;tr&gt;&lt;td&gt;58302-0000&lt;/td&gt;&lt;td&gt;Carbon fiber reinforced polymer test&lt;/td&gt;&lt;td&gt;Each&lt;/td&gt;&lt;td&gt;CARBON FIBER REINFORCED POLYMER TEST&lt;/td&gt;&lt;td&gt;EACH&lt;/td&gt;&lt;td&gt;0&lt;/td&gt;&lt;td&gt;3&lt;/td&gt;&lt;td&gt;N&lt;/td&gt;&lt;td&gt;1/10/2015&lt;/td&gt;&lt;td&gt;&lt;/td&gt;&lt;/tr&gt;</v>
      </c>
      <c r="B1337" s="166"/>
      <c r="C1337" s="166"/>
    </row>
    <row r="1338" spans="1:3" x14ac:dyDescent="0.3">
      <c r="A1338" s="89" t="str">
        <f>IF(ROW()-ROW(HTML[])+1&gt;ROWS(Prelude[]),IFERROR(INDEX(PayItems[HTML],ROW()-ROW(HTML[])+1-ROWS(Prelude[])),IF(ROW()-ROW(HTML[])=ROWS(Prelude[])+ROWS(PayItems[]),"&lt;/tbody&gt;&lt;/table&gt;","{End}")),INDEX(Prelude[],ROW()-ROW(HTML[])+1))</f>
        <v xml:space="preserve">  &lt;tr&gt;&lt;td&gt;58401-0000&lt;/td&gt;&lt;td&gt;Glass fiber reinforced polymer (GFRP) reinforcing bars&lt;/td&gt;&lt;td&gt;kg&lt;/td&gt;&lt;td&gt;GLASS FIBER REINFORCED POLYMER (GFRP) REINFORCING BARS&lt;/td&gt;&lt;td&gt;LB&lt;/td&gt;&lt;td&gt;0&lt;/td&gt;&lt;td&gt;3&lt;/td&gt;&lt;td&gt;N&lt;/td&gt;&lt;td&gt;9/23/2016&lt;/td&gt;&lt;td&gt;&lt;/td&gt;&lt;/tr&gt;</v>
      </c>
      <c r="B1338" s="166"/>
      <c r="C1338" s="166"/>
    </row>
    <row r="1339" spans="1:3" x14ac:dyDescent="0.3">
      <c r="A1339" s="89" t="str">
        <f>IF(ROW()-ROW(HTML[])+1&gt;ROWS(Prelude[]),IFERROR(INDEX(PayItems[HTML],ROW()-ROW(HTML[])+1-ROWS(Prelude[])),IF(ROW()-ROW(HTML[])=ROWS(Prelude[])+ROWS(PayItems[]),"&lt;/tbody&gt;&lt;/table&gt;","{End}")),INDEX(Prelude[],ROW()-ROW(HTML[])+1))</f>
        <v xml:space="preserve">  &lt;tr&gt;&lt;td&gt;58405-1000&lt;/td&gt;&lt;td&gt;Fiberglass reinforced plastic, grating&lt;/td&gt;&lt;td&gt;m2&lt;/td&gt;&lt;td&gt;FIBERGLASS REINFORCED PLASTIC, GRATING&lt;/td&gt;&lt;td&gt;SQFT&lt;/td&gt;&lt;td&gt;0&lt;/td&gt;&lt;td&gt;3&lt;/td&gt;&lt;td&gt;N&lt;/td&gt;&lt;td&gt;3/26/2018&lt;/td&gt;&lt;td&gt;&lt;/td&gt;&lt;/tr&gt;</v>
      </c>
      <c r="B1339" s="166"/>
      <c r="C1339" s="166"/>
    </row>
    <row r="1340" spans="1:3" x14ac:dyDescent="0.3">
      <c r="A1340" s="89" t="str">
        <f>IF(ROW()-ROW(HTML[])+1&gt;ROWS(Prelude[]),IFERROR(INDEX(PayItems[HTML],ROW()-ROW(HTML[])+1-ROWS(Prelude[])),IF(ROW()-ROW(HTML[])=ROWS(Prelude[])+ROWS(PayItems[]),"&lt;/tbody&gt;&lt;/table&gt;","{End}")),INDEX(Prelude[],ROW()-ROW(HTML[])+1))</f>
        <v xml:space="preserve">  &lt;tr&gt;&lt;td&gt;58501-0000&lt;/td&gt;&lt;td&gt;Ultra high performance concrete&lt;/td&gt;&lt;td&gt;m3&lt;/td&gt;&lt;td&gt;ULTRA HIGH PERFORMANCE CONCRETE&lt;/td&gt;&lt;td&gt;CUYD&lt;/td&gt;&lt;td&gt;0&lt;/td&gt;&lt;td&gt;3&lt;/td&gt;&lt;td&gt;N&lt;/td&gt;&lt;td&gt;11/6/2017&lt;/td&gt;&lt;td&gt;&lt;/td&gt;&lt;/tr&gt;</v>
      </c>
      <c r="B1340" s="166"/>
      <c r="C1340" s="166"/>
    </row>
    <row r="1341" spans="1:3" x14ac:dyDescent="0.3">
      <c r="A1341" s="89" t="str">
        <f>IF(ROW()-ROW(HTML[])+1&gt;ROWS(Prelude[]),IFERROR(INDEX(PayItems[HTML],ROW()-ROW(HTML[])+1-ROWS(Prelude[])),IF(ROW()-ROW(HTML[])=ROWS(Prelude[])+ROWS(PayItems[]),"&lt;/tbody&gt;&lt;/table&gt;","{End}")),INDEX(Prelude[],ROW()-ROW(HTML[])+1))</f>
        <v xml:space="preserve">  &lt;tr&gt;&lt;td&gt;58502-0000&lt;/td&gt;&lt;td&gt;Ultra high performance concrete&lt;/td&gt;&lt;td&gt;LPSM&lt;/td&gt;&lt;td&gt;ULTRA HIGH PERFORMANCE CONCRETE&lt;/td&gt;&lt;td&gt;LPSM&lt;/td&gt;&lt;td&gt;0&lt;/td&gt;&lt;td&gt;3&lt;/td&gt;&lt;td&gt;N&lt;/td&gt;&lt;td&gt;11/6/2017&lt;/td&gt;&lt;td&gt;&lt;/td&gt;&lt;/tr&gt;</v>
      </c>
      <c r="B1341" s="166"/>
      <c r="C1341" s="166"/>
    </row>
    <row r="1342" spans="1:3" x14ac:dyDescent="0.3">
      <c r="A1342" s="89" t="str">
        <f>IF(ROW()-ROW(HTML[])+1&gt;ROWS(Prelude[]),IFERROR(INDEX(PayItems[HTML],ROW()-ROW(HTML[])+1-ROWS(Prelude[])),IF(ROW()-ROW(HTML[])=ROWS(Prelude[])+ROWS(PayItems[]),"&lt;/tbody&gt;&lt;/table&gt;","{End}")),INDEX(Prelude[],ROW()-ROW(HTML[])+1))</f>
        <v xml:space="preserve">  &lt;tr&gt;&lt;td&gt;58503-0000&lt;/td&gt;&lt;td&gt;Ultra high performance concrete&lt;/td&gt;&lt;td&gt;m&lt;/td&gt;&lt;td&gt;ULTRA HIGH PERFORMANCE CONCRETE&lt;/td&gt;&lt;td&gt;LNFT&lt;/td&gt;&lt;td&gt;0&lt;/td&gt;&lt;td&gt;3&lt;/td&gt;&lt;td&gt;N&lt;/td&gt;&lt;td&gt;5/3/2021&lt;/td&gt;&lt;td&gt;&lt;/td&gt;&lt;/tr&gt;</v>
      </c>
      <c r="B1342" s="166"/>
      <c r="C1342" s="166"/>
    </row>
    <row r="1343" spans="1:3" x14ac:dyDescent="0.3">
      <c r="A1343" s="89" t="str">
        <f>IF(ROW()-ROW(HTML[])+1&gt;ROWS(Prelude[]),IFERROR(INDEX(PayItems[HTML],ROW()-ROW(HTML[])+1-ROWS(Prelude[])),IF(ROW()-ROW(HTML[])=ROWS(Prelude[])+ROWS(PayItems[]),"&lt;/tbody&gt;&lt;/table&gt;","{End}")),INDEX(Prelude[],ROW()-ROW(HTML[])+1))</f>
        <v xml:space="preserve">  &lt;tr&gt;&lt;td&gt;58601-0000&lt;/td&gt;&lt;td&gt;Precast segmental concrete&lt;/td&gt;&lt;td&gt;m3&lt;/td&gt;&lt;td&gt;PRECAST SEGMENTAL CONCRETE&lt;/td&gt;&lt;td&gt;CUYD&lt;/td&gt;&lt;td&gt;0&lt;/td&gt;&lt;td&gt;3&lt;/td&gt;&lt;td&gt;N&lt;/td&gt;&lt;td&gt;3/22/2021&lt;/td&gt;&lt;td&gt;&lt;/td&gt;&lt;/tr&gt;</v>
      </c>
      <c r="B1343" s="166"/>
      <c r="C1343" s="166"/>
    </row>
    <row r="1344" spans="1:3" x14ac:dyDescent="0.3">
      <c r="A1344" s="89" t="str">
        <f>IF(ROW()-ROW(HTML[])+1&gt;ROWS(Prelude[]),IFERROR(INDEX(PayItems[HTML],ROW()-ROW(HTML[])+1-ROWS(Prelude[])),IF(ROW()-ROW(HTML[])=ROWS(Prelude[])+ROWS(PayItems[]),"&lt;/tbody&gt;&lt;/table&gt;","{End}")),INDEX(Prelude[],ROW()-ROW(HTML[])+1))</f>
        <v xml:space="preserve">  &lt;tr&gt;&lt;td&gt;58602-0000&lt;/td&gt;&lt;td&gt;Precast segmental concrete&lt;/td&gt;&lt;td&gt;LPSM&lt;/td&gt;&lt;td&gt;PRECAST SEGMENTAL CONCRETE&lt;/td&gt;&lt;td&gt;LPSM&lt;/td&gt;&lt;td&gt;0&lt;/td&gt;&lt;td&gt;3&lt;/td&gt;&lt;td&gt;N&lt;/td&gt;&lt;td&gt;3/22/2021&lt;/td&gt;&lt;td&gt;&lt;/td&gt;&lt;/tr&gt;</v>
      </c>
      <c r="B1344" s="166"/>
      <c r="C1344" s="166"/>
    </row>
    <row r="1345" spans="1:3" x14ac:dyDescent="0.3">
      <c r="A1345" s="89" t="str">
        <f>IF(ROW()-ROW(HTML[])+1&gt;ROWS(Prelude[]),IFERROR(INDEX(PayItems[HTML],ROW()-ROW(HTML[])+1-ROWS(Prelude[])),IF(ROW()-ROW(HTML[])=ROWS(Prelude[])+ROWS(PayItems[]),"&lt;/tbody&gt;&lt;/table&gt;","{End}")),INDEX(Prelude[],ROW()-ROW(HTML[])+1))</f>
        <v xml:space="preserve">  &lt;tr&gt;&lt;td&gt;58701-0000&lt;/td&gt;&lt;td&gt;Post-tensioning system&lt;/td&gt;&lt;td&gt;LPSM&lt;/td&gt;&lt;td&gt;POST-TENSIONING SYSTEM&lt;/td&gt;&lt;td&gt;LPSM&lt;/td&gt;&lt;td&gt;0&lt;/td&gt;&lt;td&gt;3&lt;/td&gt;&lt;td&gt;N&lt;/td&gt;&lt;td&gt;3/22/2021&lt;/td&gt;&lt;td&gt;&lt;/td&gt;&lt;/tr&gt;</v>
      </c>
      <c r="B1345" s="166"/>
      <c r="C1345" s="166"/>
    </row>
    <row r="1346" spans="1:3" x14ac:dyDescent="0.3">
      <c r="A1346" s="89" t="str">
        <f>IF(ROW()-ROW(HTML[])+1&gt;ROWS(Prelude[]),IFERROR(INDEX(PayItems[HTML],ROW()-ROW(HTML[])+1-ROWS(Prelude[])),IF(ROW()-ROW(HTML[])=ROWS(Prelude[])+ROWS(PayItems[]),"&lt;/tbody&gt;&lt;/table&gt;","{End}")),INDEX(Prelude[],ROW()-ROW(HTML[])+1))</f>
        <v xml:space="preserve">  &lt;tr&gt;&lt;td&gt;60101-0000&lt;/td&gt;&lt;td&gt;Concrete&lt;/td&gt;&lt;td&gt;m3&lt;/td&gt;&lt;td&gt;CONCRETE&lt;/td&gt;&lt;td&gt;CUYD&lt;/td&gt;&lt;td&gt;0&lt;/td&gt;&lt;td&gt;3&lt;/td&gt;&lt;td&gt;N&lt;/td&gt;&lt;td&gt; &lt;/td&gt;&lt;td&gt;&lt;/td&gt;&lt;/tr&gt;</v>
      </c>
      <c r="B1346" s="166"/>
      <c r="C1346" s="166"/>
    </row>
    <row r="1347" spans="1:3" x14ac:dyDescent="0.3">
      <c r="A1347" s="89" t="str">
        <f>IF(ROW()-ROW(HTML[])+1&gt;ROWS(Prelude[]),IFERROR(INDEX(PayItems[HTML],ROW()-ROW(HTML[])+1-ROWS(Prelude[])),IF(ROW()-ROW(HTML[])=ROWS(Prelude[])+ROWS(PayItems[]),"&lt;/tbody&gt;&lt;/table&gt;","{End}")),INDEX(Prelude[],ROW()-ROW(HTML[])+1))</f>
        <v xml:space="preserve">  &lt;tr&gt;&lt;td&gt;60102-0000&lt;/td&gt;&lt;td&gt;Concrete&lt;/td&gt;&lt;td&gt;m2&lt;/td&gt;&lt;td&gt;CONCRETE&lt;/td&gt;&lt;td&gt;SQYD&lt;/td&gt;&lt;td&gt;0&lt;/td&gt;&lt;td&gt;3&lt;/td&gt;&lt;td&gt;N&lt;/td&gt;&lt;td&gt; &lt;/td&gt;&lt;td&gt;&lt;/td&gt;&lt;/tr&gt;</v>
      </c>
      <c r="B1347" s="166"/>
      <c r="C1347" s="166"/>
    </row>
    <row r="1348" spans="1:3" x14ac:dyDescent="0.3">
      <c r="A1348" s="89" t="str">
        <f>IF(ROW()-ROW(HTML[])+1&gt;ROWS(Prelude[]),IFERROR(INDEX(PayItems[HTML],ROW()-ROW(HTML[])+1-ROWS(Prelude[])),IF(ROW()-ROW(HTML[])=ROWS(Prelude[])+ROWS(PayItems[]),"&lt;/tbody&gt;&lt;/table&gt;","{End}")),INDEX(Prelude[],ROW()-ROW(HTML[])+1))</f>
        <v xml:space="preserve">  &lt;tr&gt;&lt;td&gt;60103-0000&lt;/td&gt;&lt;td&gt;Concrete, headwall&lt;/td&gt;&lt;td&gt;Each&lt;/td&gt;&lt;td&gt;CONCRETE, HEADWALL&lt;/td&gt;&lt;td&gt;EACH&lt;/td&gt;&lt;td&gt;0&lt;/td&gt;&lt;td&gt;3&lt;/td&gt;&lt;td&gt;N&lt;/td&gt;&lt;td&gt; &lt;/td&gt;&lt;td&gt;&lt;/td&gt;&lt;/tr&gt;</v>
      </c>
      <c r="B1348" s="166"/>
      <c r="C1348" s="166"/>
    </row>
    <row r="1349" spans="1:3" x14ac:dyDescent="0.3">
      <c r="A1349" s="89" t="str">
        <f>IF(ROW()-ROW(HTML[])+1&gt;ROWS(Prelude[]),IFERROR(INDEX(PayItems[HTML],ROW()-ROW(HTML[])+1-ROWS(Prelude[])),IF(ROW()-ROW(HTML[])=ROWS(Prelude[])+ROWS(PayItems[]),"&lt;/tbody&gt;&lt;/table&gt;","{End}")),INDEX(Prelude[],ROW()-ROW(HTML[])+1))</f>
        <v xml:space="preserve">  &lt;tr&gt;&lt;td&gt;60103-0020&lt;/td&gt;&lt;td&gt;Concrete, headwall for 150mm pipe culvert&lt;/td&gt;&lt;td&gt;Each&lt;/td&gt;&lt;td&gt;CONCRETE, HEADWALL FOR 6-INCH PIPE CULVERT&lt;/td&gt;&lt;td&gt;EACH&lt;/td&gt;&lt;td&gt;0&lt;/td&gt;&lt;td&gt;3&lt;/td&gt;&lt;td&gt;N&lt;/td&gt;&lt;td&gt; &lt;/td&gt;&lt;td&gt;&lt;/td&gt;&lt;/tr&gt;</v>
      </c>
      <c r="B1349" s="166"/>
      <c r="C1349" s="166"/>
    </row>
    <row r="1350" spans="1:3" x14ac:dyDescent="0.3">
      <c r="A1350" s="89" t="str">
        <f>IF(ROW()-ROW(HTML[])+1&gt;ROWS(Prelude[]),IFERROR(INDEX(PayItems[HTML],ROW()-ROW(HTML[])+1-ROWS(Prelude[])),IF(ROW()-ROW(HTML[])=ROWS(Prelude[])+ROWS(PayItems[]),"&lt;/tbody&gt;&lt;/table&gt;","{End}")),INDEX(Prelude[],ROW()-ROW(HTML[])+1))</f>
        <v xml:space="preserve">  &lt;tr&gt;&lt;td&gt;60103-0040&lt;/td&gt;&lt;td&gt;Concrete, headwall for 200mm pipe culvert&lt;/td&gt;&lt;td&gt;Each&lt;/td&gt;&lt;td&gt;CONCRETE, HEADWALL FOR 8-INCH PIPE CULVERT&lt;/td&gt;&lt;td&gt;EACH&lt;/td&gt;&lt;td&gt;0&lt;/td&gt;&lt;td&gt;3&lt;/td&gt;&lt;td&gt;N&lt;/td&gt;&lt;td&gt; &lt;/td&gt;&lt;td&gt;&lt;/td&gt;&lt;/tr&gt;</v>
      </c>
      <c r="B1350" s="166"/>
      <c r="C1350" s="166"/>
    </row>
    <row r="1351" spans="1:3" x14ac:dyDescent="0.3">
      <c r="A1351" s="89" t="str">
        <f>IF(ROW()-ROW(HTML[])+1&gt;ROWS(Prelude[]),IFERROR(INDEX(PayItems[HTML],ROW()-ROW(HTML[])+1-ROWS(Prelude[])),IF(ROW()-ROW(HTML[])=ROWS(Prelude[])+ROWS(PayItems[]),"&lt;/tbody&gt;&lt;/table&gt;","{End}")),INDEX(Prelude[],ROW()-ROW(HTML[])+1))</f>
        <v xml:space="preserve">  &lt;tr&gt;&lt;td&gt;60103-0060&lt;/td&gt;&lt;td&gt;Concrete, headwall for 300mm pipe culvert&lt;/td&gt;&lt;td&gt;Each&lt;/td&gt;&lt;td&gt;CONCRETE, HEADWALL FOR 12-INCH PIPE CULVERT&lt;/td&gt;&lt;td&gt;EACH&lt;/td&gt;&lt;td&gt;0&lt;/td&gt;&lt;td&gt;3&lt;/td&gt;&lt;td&gt;N&lt;/td&gt;&lt;td&gt; &lt;/td&gt;&lt;td&gt;&lt;/td&gt;&lt;/tr&gt;</v>
      </c>
      <c r="B1351" s="166"/>
      <c r="C1351" s="166"/>
    </row>
    <row r="1352" spans="1:3" x14ac:dyDescent="0.3">
      <c r="A1352" s="89" t="str">
        <f>IF(ROW()-ROW(HTML[])+1&gt;ROWS(Prelude[]),IFERROR(INDEX(PayItems[HTML],ROW()-ROW(HTML[])+1-ROWS(Prelude[])),IF(ROW()-ROW(HTML[])=ROWS(Prelude[])+ROWS(PayItems[]),"&lt;/tbody&gt;&lt;/table&gt;","{End}")),INDEX(Prelude[],ROW()-ROW(HTML[])+1))</f>
        <v xml:space="preserve">  &lt;tr&gt;&lt;td&gt;60103-0080&lt;/td&gt;&lt;td&gt;Concrete, headwall for 375mm pipe culvert&lt;/td&gt;&lt;td&gt;Each&lt;/td&gt;&lt;td&gt;CONCRETE, HEADWALL FOR 15-INCH PIPE CULVERT&lt;/td&gt;&lt;td&gt;EACH&lt;/td&gt;&lt;td&gt;0&lt;/td&gt;&lt;td&gt;3&lt;/td&gt;&lt;td&gt;N&lt;/td&gt;&lt;td&gt; &lt;/td&gt;&lt;td&gt;&lt;/td&gt;&lt;/tr&gt;</v>
      </c>
      <c r="B1352" s="166"/>
      <c r="C1352" s="166"/>
    </row>
    <row r="1353" spans="1:3" x14ac:dyDescent="0.3">
      <c r="A1353" s="89" t="str">
        <f>IF(ROW()-ROW(HTML[])+1&gt;ROWS(Prelude[]),IFERROR(INDEX(PayItems[HTML],ROW()-ROW(HTML[])+1-ROWS(Prelude[])),IF(ROW()-ROW(HTML[])=ROWS(Prelude[])+ROWS(PayItems[]),"&lt;/tbody&gt;&lt;/table&gt;","{End}")),INDEX(Prelude[],ROW()-ROW(HTML[])+1))</f>
        <v xml:space="preserve">  &lt;tr&gt;&lt;td&gt;60103-0100&lt;/td&gt;&lt;td&gt;Concrete, headwall for 450mm pipe culvert&lt;/td&gt;&lt;td&gt;Each&lt;/td&gt;&lt;td&gt;CONCRETE, HEADWALL FOR 18-INCH PIPE CULVERT&lt;/td&gt;&lt;td&gt;EACH&lt;/td&gt;&lt;td&gt;0&lt;/td&gt;&lt;td&gt;3&lt;/td&gt;&lt;td&gt;N&lt;/td&gt;&lt;td&gt; &lt;/td&gt;&lt;td&gt;&lt;/td&gt;&lt;/tr&gt;</v>
      </c>
      <c r="B1353" s="166"/>
      <c r="C1353" s="166"/>
    </row>
    <row r="1354" spans="1:3" x14ac:dyDescent="0.3">
      <c r="A1354" s="89" t="str">
        <f>IF(ROW()-ROW(HTML[])+1&gt;ROWS(Prelude[]),IFERROR(INDEX(PayItems[HTML],ROW()-ROW(HTML[])+1-ROWS(Prelude[])),IF(ROW()-ROW(HTML[])=ROWS(Prelude[])+ROWS(PayItems[]),"&lt;/tbody&gt;&lt;/table&gt;","{End}")),INDEX(Prelude[],ROW()-ROW(HTML[])+1))</f>
        <v xml:space="preserve">  &lt;tr&gt;&lt;td&gt;60103-0120&lt;/td&gt;&lt;td&gt;Concrete, headwall for 525mm pipe culvert&lt;/td&gt;&lt;td&gt;Each&lt;/td&gt;&lt;td&gt;CONCRETE, HEADWALL FOR 21-INCH PIPE CULVERT&lt;/td&gt;&lt;td&gt;EACH&lt;/td&gt;&lt;td&gt;0&lt;/td&gt;&lt;td&gt;3&lt;/td&gt;&lt;td&gt;N&lt;/td&gt;&lt;td&gt; &lt;/td&gt;&lt;td&gt;&lt;/td&gt;&lt;/tr&gt;</v>
      </c>
      <c r="B1354" s="166"/>
      <c r="C1354" s="166"/>
    </row>
    <row r="1355" spans="1:3" x14ac:dyDescent="0.3">
      <c r="A1355" s="89" t="str">
        <f>IF(ROW()-ROW(HTML[])+1&gt;ROWS(Prelude[]),IFERROR(INDEX(PayItems[HTML],ROW()-ROW(HTML[])+1-ROWS(Prelude[])),IF(ROW()-ROW(HTML[])=ROWS(Prelude[])+ROWS(PayItems[]),"&lt;/tbody&gt;&lt;/table&gt;","{End}")),INDEX(Prelude[],ROW()-ROW(HTML[])+1))</f>
        <v xml:space="preserve">  &lt;tr&gt;&lt;td&gt;60103-0140&lt;/td&gt;&lt;td&gt;Concrete, headwall for 600mm pipe culvert&lt;/td&gt;&lt;td&gt;Each&lt;/td&gt;&lt;td&gt;CONCRETE, HEADWALL FOR 24-INCH PIPE CULVERT&lt;/td&gt;&lt;td&gt;EACH&lt;/td&gt;&lt;td&gt;0&lt;/td&gt;&lt;td&gt;3&lt;/td&gt;&lt;td&gt;N&lt;/td&gt;&lt;td&gt; &lt;/td&gt;&lt;td&gt;&lt;/td&gt;&lt;/tr&gt;</v>
      </c>
      <c r="B1355" s="166"/>
      <c r="C1355" s="166"/>
    </row>
    <row r="1356" spans="1:3" x14ac:dyDescent="0.3">
      <c r="A1356" s="89" t="str">
        <f>IF(ROW()-ROW(HTML[])+1&gt;ROWS(Prelude[]),IFERROR(INDEX(PayItems[HTML],ROW()-ROW(HTML[])+1-ROWS(Prelude[])),IF(ROW()-ROW(HTML[])=ROWS(Prelude[])+ROWS(PayItems[]),"&lt;/tbody&gt;&lt;/table&gt;","{End}")),INDEX(Prelude[],ROW()-ROW(HTML[])+1))</f>
        <v xml:space="preserve">  &lt;tr&gt;&lt;td&gt;60103-0160&lt;/td&gt;&lt;td&gt;Concrete, headwall for 750mm pipe culvert&lt;/td&gt;&lt;td&gt;Each&lt;/td&gt;&lt;td&gt;CONCRETE, HEADWALL FOR 30-INCH PIPE CULVERT&lt;/td&gt;&lt;td&gt;EACH&lt;/td&gt;&lt;td&gt;0&lt;/td&gt;&lt;td&gt;3&lt;/td&gt;&lt;td&gt;N&lt;/td&gt;&lt;td&gt; &lt;/td&gt;&lt;td&gt;&lt;/td&gt;&lt;/tr&gt;</v>
      </c>
      <c r="B1356" s="166"/>
      <c r="C1356" s="166"/>
    </row>
    <row r="1357" spans="1:3" x14ac:dyDescent="0.3">
      <c r="A1357" s="89" t="str">
        <f>IF(ROW()-ROW(HTML[])+1&gt;ROWS(Prelude[]),IFERROR(INDEX(PayItems[HTML],ROW()-ROW(HTML[])+1-ROWS(Prelude[])),IF(ROW()-ROW(HTML[])=ROWS(Prelude[])+ROWS(PayItems[]),"&lt;/tbody&gt;&lt;/table&gt;","{End}")),INDEX(Prelude[],ROW()-ROW(HTML[])+1))</f>
        <v xml:space="preserve">  &lt;tr&gt;&lt;td&gt;60103-0180&lt;/td&gt;&lt;td&gt;Concrete, headwall for 900mm pipe culvert&lt;/td&gt;&lt;td&gt;Each&lt;/td&gt;&lt;td&gt;CONCRETE, HEADWALL FOR 36-INCH PIPE CULVERT&lt;/td&gt;&lt;td&gt;EACH&lt;/td&gt;&lt;td&gt;0&lt;/td&gt;&lt;td&gt;3&lt;/td&gt;&lt;td&gt;N&lt;/td&gt;&lt;td&gt; &lt;/td&gt;&lt;td&gt;&lt;/td&gt;&lt;/tr&gt;</v>
      </c>
      <c r="B1357" s="166"/>
      <c r="C1357" s="166"/>
    </row>
    <row r="1358" spans="1:3" x14ac:dyDescent="0.3">
      <c r="A1358" s="89" t="str">
        <f>IF(ROW()-ROW(HTML[])+1&gt;ROWS(Prelude[]),IFERROR(INDEX(PayItems[HTML],ROW()-ROW(HTML[])+1-ROWS(Prelude[])),IF(ROW()-ROW(HTML[])=ROWS(Prelude[])+ROWS(PayItems[]),"&lt;/tbody&gt;&lt;/table&gt;","{End}")),INDEX(Prelude[],ROW()-ROW(HTML[])+1))</f>
        <v xml:space="preserve">  &lt;tr&gt;&lt;td&gt;60103-0200&lt;/td&gt;&lt;td&gt;Concrete, headwall for 1050mm pipe culvert&lt;/td&gt;&lt;td&gt;Each&lt;/td&gt;&lt;td&gt;CONCRETE, HEADWALL FOR 42-INCH PIPE CULVERT&lt;/td&gt;&lt;td&gt;EACH&lt;/td&gt;&lt;td&gt;0&lt;/td&gt;&lt;td&gt;3&lt;/td&gt;&lt;td&gt;N&lt;/td&gt;&lt;td&gt; &lt;/td&gt;&lt;td&gt;&lt;/td&gt;&lt;/tr&gt;</v>
      </c>
      <c r="B1358" s="166"/>
      <c r="C1358" s="166"/>
    </row>
    <row r="1359" spans="1:3" x14ac:dyDescent="0.3">
      <c r="A1359" s="89" t="str">
        <f>IF(ROW()-ROW(HTML[])+1&gt;ROWS(Prelude[]),IFERROR(INDEX(PayItems[HTML],ROW()-ROW(HTML[])+1-ROWS(Prelude[])),IF(ROW()-ROW(HTML[])=ROWS(Prelude[])+ROWS(PayItems[]),"&lt;/tbody&gt;&lt;/table&gt;","{End}")),INDEX(Prelude[],ROW()-ROW(HTML[])+1))</f>
        <v xml:space="preserve">  &lt;tr&gt;&lt;td&gt;60103-0220&lt;/td&gt;&lt;td&gt;Concrete, headwall for 1200mm pipe culvert&lt;/td&gt;&lt;td&gt;Each&lt;/td&gt;&lt;td&gt;CONCRETE, HEADWALL FOR 48-INCH PIPE CULVERT&lt;/td&gt;&lt;td&gt;EACH&lt;/td&gt;&lt;td&gt;0&lt;/td&gt;&lt;td&gt;3&lt;/td&gt;&lt;td&gt;N&lt;/td&gt;&lt;td&gt; &lt;/td&gt;&lt;td&gt;&lt;/td&gt;&lt;/tr&gt;</v>
      </c>
      <c r="B1359" s="166"/>
      <c r="C1359" s="166"/>
    </row>
    <row r="1360" spans="1:3" x14ac:dyDescent="0.3">
      <c r="A1360" s="89" t="str">
        <f>IF(ROW()-ROW(HTML[])+1&gt;ROWS(Prelude[]),IFERROR(INDEX(PayItems[HTML],ROW()-ROW(HTML[])+1-ROWS(Prelude[])),IF(ROW()-ROW(HTML[])=ROWS(Prelude[])+ROWS(PayItems[]),"&lt;/tbody&gt;&lt;/table&gt;","{End}")),INDEX(Prelude[],ROW()-ROW(HTML[])+1))</f>
        <v xml:space="preserve">  &lt;tr&gt;&lt;td&gt;60103-0240&lt;/td&gt;&lt;td&gt;Concrete, headwall for 1350mm pipe culvert&lt;/td&gt;&lt;td&gt;Each&lt;/td&gt;&lt;td&gt;CONCRETE, HEADWALL FOR 54-INCH PIPE CULVERT&lt;/td&gt;&lt;td&gt;EACH&lt;/td&gt;&lt;td&gt;0&lt;/td&gt;&lt;td&gt;3&lt;/td&gt;&lt;td&gt;N&lt;/td&gt;&lt;td&gt; &lt;/td&gt;&lt;td&gt;&lt;/td&gt;&lt;/tr&gt;</v>
      </c>
      <c r="B1360" s="166"/>
      <c r="C1360" s="166"/>
    </row>
    <row r="1361" spans="1:3" x14ac:dyDescent="0.3">
      <c r="A1361" s="89" t="str">
        <f>IF(ROW()-ROW(HTML[])+1&gt;ROWS(Prelude[]),IFERROR(INDEX(PayItems[HTML],ROW()-ROW(HTML[])+1-ROWS(Prelude[])),IF(ROW()-ROW(HTML[])=ROWS(Prelude[])+ROWS(PayItems[]),"&lt;/tbody&gt;&lt;/table&gt;","{End}")),INDEX(Prelude[],ROW()-ROW(HTML[])+1))</f>
        <v xml:space="preserve">  &lt;tr&gt;&lt;td&gt;60103-0260&lt;/td&gt;&lt;td&gt;Concrete, headwall for 1500mm pipe culvert&lt;/td&gt;&lt;td&gt;Each&lt;/td&gt;&lt;td&gt;CONCRETE, HEADWALL FOR 60-INCH PIPE CULVERT&lt;/td&gt;&lt;td&gt;EACH&lt;/td&gt;&lt;td&gt;0&lt;/td&gt;&lt;td&gt;3&lt;/td&gt;&lt;td&gt;N&lt;/td&gt;&lt;td&gt; &lt;/td&gt;&lt;td&gt;&lt;/td&gt;&lt;/tr&gt;</v>
      </c>
      <c r="B1361" s="166"/>
      <c r="C1361" s="166"/>
    </row>
    <row r="1362" spans="1:3" x14ac:dyDescent="0.3">
      <c r="A1362" s="89" t="str">
        <f>IF(ROW()-ROW(HTML[])+1&gt;ROWS(Prelude[]),IFERROR(INDEX(PayItems[HTML],ROW()-ROW(HTML[])+1-ROWS(Prelude[])),IF(ROW()-ROW(HTML[])=ROWS(Prelude[])+ROWS(PayItems[]),"&lt;/tbody&gt;&lt;/table&gt;","{End}")),INDEX(Prelude[],ROW()-ROW(HTML[])+1))</f>
        <v xml:space="preserve">  &lt;tr&gt;&lt;td&gt;60103-0280&lt;/td&gt;&lt;td&gt;Concrete, headwall for 1650mm pipe culvert&lt;/td&gt;&lt;td&gt;Each&lt;/td&gt;&lt;td&gt;CONCRETE, HEADWALL FOR 66-INCH PIPE CULVERT&lt;/td&gt;&lt;td&gt;EACH&lt;/td&gt;&lt;td&gt;0&lt;/td&gt;&lt;td&gt;3&lt;/td&gt;&lt;td&gt;N&lt;/td&gt;&lt;td&gt; &lt;/td&gt;&lt;td&gt;&lt;/td&gt;&lt;/tr&gt;</v>
      </c>
      <c r="B1362" s="166"/>
      <c r="C1362" s="166"/>
    </row>
    <row r="1363" spans="1:3" x14ac:dyDescent="0.3">
      <c r="A1363" s="89" t="str">
        <f>IF(ROW()-ROW(HTML[])+1&gt;ROWS(Prelude[]),IFERROR(INDEX(PayItems[HTML],ROW()-ROW(HTML[])+1-ROWS(Prelude[])),IF(ROW()-ROW(HTML[])=ROWS(Prelude[])+ROWS(PayItems[]),"&lt;/tbody&gt;&lt;/table&gt;","{End}")),INDEX(Prelude[],ROW()-ROW(HTML[])+1))</f>
        <v xml:space="preserve">  &lt;tr&gt;&lt;td&gt;60103-0300&lt;/td&gt;&lt;td&gt;Concrete, headwall for 1800mm pipe culvert&lt;/td&gt;&lt;td&gt;Each&lt;/td&gt;&lt;td&gt;CONCRETE, HEADWALL FOR 72-INCH PIPE CULVERT&lt;/td&gt;&lt;td&gt;EACH&lt;/td&gt;&lt;td&gt;0&lt;/td&gt;&lt;td&gt;3&lt;/td&gt;&lt;td&gt;N&lt;/td&gt;&lt;td&gt; &lt;/td&gt;&lt;td&gt;&lt;/td&gt;&lt;/tr&gt;</v>
      </c>
      <c r="B1363" s="166"/>
      <c r="C1363" s="166"/>
    </row>
    <row r="1364" spans="1:3" x14ac:dyDescent="0.3">
      <c r="A1364" s="89" t="str">
        <f>IF(ROW()-ROW(HTML[])+1&gt;ROWS(Prelude[]),IFERROR(INDEX(PayItems[HTML],ROW()-ROW(HTML[])+1-ROWS(Prelude[])),IF(ROW()-ROW(HTML[])=ROWS(Prelude[])+ROWS(PayItems[]),"&lt;/tbody&gt;&lt;/table&gt;","{End}")),INDEX(Prelude[],ROW()-ROW(HTML[])+1))</f>
        <v xml:space="preserve">  &lt;tr&gt;&lt;td&gt;60103-0320&lt;/td&gt;&lt;td&gt;Concrete, headwall for 1950mm pipe culvert&lt;/td&gt;&lt;td&gt;Each&lt;/td&gt;&lt;td&gt;CONCRETE, HEADWALL FOR 78-INCH PIPE CULVERT&lt;/td&gt;&lt;td&gt;EACH&lt;/td&gt;&lt;td&gt;0&lt;/td&gt;&lt;td&gt;3&lt;/td&gt;&lt;td&gt;N&lt;/td&gt;&lt;td&gt; &lt;/td&gt;&lt;td&gt;&lt;/td&gt;&lt;/tr&gt;</v>
      </c>
      <c r="B1364" s="166"/>
      <c r="C1364" s="166"/>
    </row>
    <row r="1365" spans="1:3" x14ac:dyDescent="0.3">
      <c r="A1365" s="89" t="str">
        <f>IF(ROW()-ROW(HTML[])+1&gt;ROWS(Prelude[]),IFERROR(INDEX(PayItems[HTML],ROW()-ROW(HTML[])+1-ROWS(Prelude[])),IF(ROW()-ROW(HTML[])=ROWS(Prelude[])+ROWS(PayItems[]),"&lt;/tbody&gt;&lt;/table&gt;","{End}")),INDEX(Prelude[],ROW()-ROW(HTML[])+1))</f>
        <v xml:space="preserve">  &lt;tr&gt;&lt;td&gt;60103-0340&lt;/td&gt;&lt;td&gt;Concrete, headwall for 2100mm pipe culvert&lt;/td&gt;&lt;td&gt;Each&lt;/td&gt;&lt;td&gt;CONCRETE, HEADWALL FOR 84-INCH PIPE CULVERT&lt;/td&gt;&lt;td&gt;EACH&lt;/td&gt;&lt;td&gt;0&lt;/td&gt;&lt;td&gt;3&lt;/td&gt;&lt;td&gt;N&lt;/td&gt;&lt;td&gt; &lt;/td&gt;&lt;td&gt;&lt;/td&gt;&lt;/tr&gt;</v>
      </c>
      <c r="B1365" s="166"/>
      <c r="C1365" s="166"/>
    </row>
    <row r="1366" spans="1:3" x14ac:dyDescent="0.3">
      <c r="A1366" s="89" t="str">
        <f>IF(ROW()-ROW(HTML[])+1&gt;ROWS(Prelude[]),IFERROR(INDEX(PayItems[HTML],ROW()-ROW(HTML[])+1-ROWS(Prelude[])),IF(ROW()-ROW(HTML[])=ROWS(Prelude[])+ROWS(PayItems[]),"&lt;/tbody&gt;&lt;/table&gt;","{End}")),INDEX(Prelude[],ROW()-ROW(HTML[])+1))</f>
        <v xml:space="preserve">  &lt;tr&gt;&lt;td&gt;60103-0360&lt;/td&gt;&lt;td&gt;Concrete, headwall for 2250mm pipe culvert&lt;/td&gt;&lt;td&gt;Each&lt;/td&gt;&lt;td&gt;CONCRETE, HEADWALL FOR 90-INCH PIPE CULVERT&lt;/td&gt;&lt;td&gt;EACH&lt;/td&gt;&lt;td&gt;0&lt;/td&gt;&lt;td&gt;3&lt;/td&gt;&lt;td&gt;N&lt;/td&gt;&lt;td&gt; &lt;/td&gt;&lt;td&gt;&lt;/td&gt;&lt;/tr&gt;</v>
      </c>
      <c r="B1366" s="166"/>
      <c r="C1366" s="166"/>
    </row>
    <row r="1367" spans="1:3" x14ac:dyDescent="0.3">
      <c r="A1367" s="89" t="str">
        <f>IF(ROW()-ROW(HTML[])+1&gt;ROWS(Prelude[]),IFERROR(INDEX(PayItems[HTML],ROW()-ROW(HTML[])+1-ROWS(Prelude[])),IF(ROW()-ROW(HTML[])=ROWS(Prelude[])+ROWS(PayItems[]),"&lt;/tbody&gt;&lt;/table&gt;","{End}")),INDEX(Prelude[],ROW()-ROW(HTML[])+1))</f>
        <v xml:space="preserve">  &lt;tr&gt;&lt;td&gt;60103-0380&lt;/td&gt;&lt;td&gt;Concrete, headwall for 2400mm pipe culvert&lt;/td&gt;&lt;td&gt;Each&lt;/td&gt;&lt;td&gt;CONCRETE, HEADWALL FOR 96-INCH PIPE CULVERT&lt;/td&gt;&lt;td&gt;EACH&lt;/td&gt;&lt;td&gt;0&lt;/td&gt;&lt;td&gt;3&lt;/td&gt;&lt;td&gt;N&lt;/td&gt;&lt;td&gt; &lt;/td&gt;&lt;td&gt;&lt;/td&gt;&lt;/tr&gt;</v>
      </c>
      <c r="B1367" s="166"/>
      <c r="C1367" s="166"/>
    </row>
    <row r="1368" spans="1:3" x14ac:dyDescent="0.3">
      <c r="A1368" s="89" t="str">
        <f>IF(ROW()-ROW(HTML[])+1&gt;ROWS(Prelude[]),IFERROR(INDEX(PayItems[HTML],ROW()-ROW(HTML[])+1-ROWS(Prelude[])),IF(ROW()-ROW(HTML[])=ROWS(Prelude[])+ROWS(PayItems[]),"&lt;/tbody&gt;&lt;/table&gt;","{End}")),INDEX(Prelude[],ROW()-ROW(HTML[])+1))</f>
        <v xml:space="preserve">  &lt;tr&gt;&lt;td&gt;60103-0400&lt;/td&gt;&lt;td&gt;Concrete, headwall for 2550mm pipe culvert&lt;/td&gt;&lt;td&gt;Each&lt;/td&gt;&lt;td&gt;CONCRETE, HEADWALL FOR 102-INCH PIPE CULVERT&lt;/td&gt;&lt;td&gt;EACH&lt;/td&gt;&lt;td&gt;0&lt;/td&gt;&lt;td&gt;3&lt;/td&gt;&lt;td&gt;N&lt;/td&gt;&lt;td&gt; &lt;/td&gt;&lt;td&gt;&lt;/td&gt;&lt;/tr&gt;</v>
      </c>
      <c r="B1368" s="166"/>
      <c r="C1368" s="166"/>
    </row>
    <row r="1369" spans="1:3" x14ac:dyDescent="0.3">
      <c r="A1369" s="89" t="str">
        <f>IF(ROW()-ROW(HTML[])+1&gt;ROWS(Prelude[]),IFERROR(INDEX(PayItems[HTML],ROW()-ROW(HTML[])+1-ROWS(Prelude[])),IF(ROW()-ROW(HTML[])=ROWS(Prelude[])+ROWS(PayItems[]),"&lt;/tbody&gt;&lt;/table&gt;","{End}")),INDEX(Prelude[],ROW()-ROW(HTML[])+1))</f>
        <v xml:space="preserve">  &lt;tr&gt;&lt;td&gt;60103-0420&lt;/td&gt;&lt;td&gt;Concrete, headwall for 3000mm pipe culvert&lt;/td&gt;&lt;td&gt;Each&lt;/td&gt;&lt;td&gt;CONCRETE, HEADWALL FOR 120-INCH PIPE CULVERT&lt;/td&gt;&lt;td&gt;EACH&lt;/td&gt;&lt;td&gt;0&lt;/td&gt;&lt;td&gt;3&lt;/td&gt;&lt;td&gt;N&lt;/td&gt;&lt;td&gt; &lt;/td&gt;&lt;td&gt;&lt;/td&gt;&lt;/tr&gt;</v>
      </c>
      <c r="B1369" s="166"/>
      <c r="C1369" s="166"/>
    </row>
    <row r="1370" spans="1:3" x14ac:dyDescent="0.3">
      <c r="A1370" s="89" t="str">
        <f>IF(ROW()-ROW(HTML[])+1&gt;ROWS(Prelude[]),IFERROR(INDEX(PayItems[HTML],ROW()-ROW(HTML[])+1-ROWS(Prelude[])),IF(ROW()-ROW(HTML[])=ROWS(Prelude[])+ROWS(PayItems[]),"&lt;/tbody&gt;&lt;/table&gt;","{End}")),INDEX(Prelude[],ROW()-ROW(HTML[])+1))</f>
        <v xml:space="preserve">  &lt;tr&gt;&lt;td&gt;60103-0440&lt;/td&gt;&lt;td&gt;Concrete, headwall for 3600mm pipe culvert&lt;/td&gt;&lt;td&gt;Each&lt;/td&gt;&lt;td&gt;CONCRETE, HEADWALL FOR 144-INCH PIPE CULVERT&lt;/td&gt;&lt;td&gt;EACH&lt;/td&gt;&lt;td&gt;0&lt;/td&gt;&lt;td&gt;3&lt;/td&gt;&lt;td&gt;N&lt;/td&gt;&lt;td&gt; &lt;/td&gt;&lt;td&gt;&lt;/td&gt;&lt;/tr&gt;</v>
      </c>
      <c r="B1370" s="166"/>
      <c r="C1370" s="166"/>
    </row>
    <row r="1371" spans="1:3" x14ac:dyDescent="0.3">
      <c r="A1371" s="89" t="str">
        <f>IF(ROW()-ROW(HTML[])+1&gt;ROWS(Prelude[]),IFERROR(INDEX(PayItems[HTML],ROW()-ROW(HTML[])+1-ROWS(Prelude[])),IF(ROW()-ROW(HTML[])=ROWS(Prelude[])+ROWS(PayItems[]),"&lt;/tbody&gt;&lt;/table&gt;","{End}")),INDEX(Prelude[],ROW()-ROW(HTML[])+1))</f>
        <v xml:space="preserve">  &lt;tr&gt;&lt;td&gt;60103-0500&lt;/td&gt;&lt;td&gt;Concrete, headwall for double 150mm pipe culvert&lt;/td&gt;&lt;td&gt;Each&lt;/td&gt;&lt;td&gt;CONCRETE, HEADWALL FOR DOUBLE 6-INCH PIPE CULVERT&lt;/td&gt;&lt;td&gt;EACH&lt;/td&gt;&lt;td&gt;0&lt;/td&gt;&lt;td&gt;3&lt;/td&gt;&lt;td&gt;N&lt;/td&gt;&lt;td&gt; &lt;/td&gt;&lt;td&gt;&lt;/td&gt;&lt;/tr&gt;</v>
      </c>
      <c r="B1371" s="166"/>
      <c r="C1371" s="166"/>
    </row>
    <row r="1372" spans="1:3" x14ac:dyDescent="0.3">
      <c r="A1372" s="89" t="str">
        <f>IF(ROW()-ROW(HTML[])+1&gt;ROWS(Prelude[]),IFERROR(INDEX(PayItems[HTML],ROW()-ROW(HTML[])+1-ROWS(Prelude[])),IF(ROW()-ROW(HTML[])=ROWS(Prelude[])+ROWS(PayItems[]),"&lt;/tbody&gt;&lt;/table&gt;","{End}")),INDEX(Prelude[],ROW()-ROW(HTML[])+1))</f>
        <v xml:space="preserve">  &lt;tr&gt;&lt;td&gt;60103-0520&lt;/td&gt;&lt;td&gt;Concrete, headwall for double 200mm pipe culvert&lt;/td&gt;&lt;td&gt;Each&lt;/td&gt;&lt;td&gt;CONCRETE, HEADWALL FOR DOUBLE 8-INCH PIPE CULVERT&lt;/td&gt;&lt;td&gt;EACH&lt;/td&gt;&lt;td&gt;0&lt;/td&gt;&lt;td&gt;3&lt;/td&gt;&lt;td&gt;N&lt;/td&gt;&lt;td&gt; &lt;/td&gt;&lt;td&gt;&lt;/td&gt;&lt;/tr&gt;</v>
      </c>
      <c r="B1372" s="166"/>
      <c r="C1372" s="166"/>
    </row>
    <row r="1373" spans="1:3" x14ac:dyDescent="0.3">
      <c r="A1373" s="89" t="str">
        <f>IF(ROW()-ROW(HTML[])+1&gt;ROWS(Prelude[]),IFERROR(INDEX(PayItems[HTML],ROW()-ROW(HTML[])+1-ROWS(Prelude[])),IF(ROW()-ROW(HTML[])=ROWS(Prelude[])+ROWS(PayItems[]),"&lt;/tbody&gt;&lt;/table&gt;","{End}")),INDEX(Prelude[],ROW()-ROW(HTML[])+1))</f>
        <v xml:space="preserve">  &lt;tr&gt;&lt;td&gt;60103-0540&lt;/td&gt;&lt;td&gt;Concrete, headwall for double 300mm pipe culvert&lt;/td&gt;&lt;td&gt;Each&lt;/td&gt;&lt;td&gt;CONCRETE, HEADWALL FOR DOUBLE 12-INCH PIPE CULVERT&lt;/td&gt;&lt;td&gt;EACH&lt;/td&gt;&lt;td&gt;0&lt;/td&gt;&lt;td&gt;3&lt;/td&gt;&lt;td&gt;N&lt;/td&gt;&lt;td&gt; &lt;/td&gt;&lt;td&gt;&lt;/td&gt;&lt;/tr&gt;</v>
      </c>
      <c r="B1373" s="166"/>
      <c r="C1373" s="166"/>
    </row>
    <row r="1374" spans="1:3" x14ac:dyDescent="0.3">
      <c r="A1374" s="89" t="str">
        <f>IF(ROW()-ROW(HTML[])+1&gt;ROWS(Prelude[]),IFERROR(INDEX(PayItems[HTML],ROW()-ROW(HTML[])+1-ROWS(Prelude[])),IF(ROW()-ROW(HTML[])=ROWS(Prelude[])+ROWS(PayItems[]),"&lt;/tbody&gt;&lt;/table&gt;","{End}")),INDEX(Prelude[],ROW()-ROW(HTML[])+1))</f>
        <v xml:space="preserve">  &lt;tr&gt;&lt;td&gt;60103-0560&lt;/td&gt;&lt;td&gt;Concrete, headwall for double 375mm pipe culvert&lt;/td&gt;&lt;td&gt;Each&lt;/td&gt;&lt;td&gt;CONCRETE, HEADWALL FOR DOUBLE 15-INCH PIPE CULVERT&lt;/td&gt;&lt;td&gt;EACH&lt;/td&gt;&lt;td&gt;0&lt;/td&gt;&lt;td&gt;3&lt;/td&gt;&lt;td&gt;N&lt;/td&gt;&lt;td&gt; &lt;/td&gt;&lt;td&gt;&lt;/td&gt;&lt;/tr&gt;</v>
      </c>
      <c r="B1374" s="166"/>
      <c r="C1374" s="166"/>
    </row>
    <row r="1375" spans="1:3" x14ac:dyDescent="0.3">
      <c r="A1375" s="89" t="str">
        <f>IF(ROW()-ROW(HTML[])+1&gt;ROWS(Prelude[]),IFERROR(INDEX(PayItems[HTML],ROW()-ROW(HTML[])+1-ROWS(Prelude[])),IF(ROW()-ROW(HTML[])=ROWS(Prelude[])+ROWS(PayItems[]),"&lt;/tbody&gt;&lt;/table&gt;","{End}")),INDEX(Prelude[],ROW()-ROW(HTML[])+1))</f>
        <v xml:space="preserve">  &lt;tr&gt;&lt;td&gt;60103-0580&lt;/td&gt;&lt;td&gt;Concrete, headwall for double 450mm pipe culvert&lt;/td&gt;&lt;td&gt;Each&lt;/td&gt;&lt;td&gt;CONCRETE, HEADWALL FOR DOUBLE 18-INCH PIPE CULVERT&lt;/td&gt;&lt;td&gt;EACH&lt;/td&gt;&lt;td&gt;0&lt;/td&gt;&lt;td&gt;3&lt;/td&gt;&lt;td&gt;N&lt;/td&gt;&lt;td&gt; &lt;/td&gt;&lt;td&gt;&lt;/td&gt;&lt;/tr&gt;</v>
      </c>
      <c r="B1375" s="166"/>
      <c r="C1375" s="166"/>
    </row>
    <row r="1376" spans="1:3" x14ac:dyDescent="0.3">
      <c r="A1376" s="89" t="str">
        <f>IF(ROW()-ROW(HTML[])+1&gt;ROWS(Prelude[]),IFERROR(INDEX(PayItems[HTML],ROW()-ROW(HTML[])+1-ROWS(Prelude[])),IF(ROW()-ROW(HTML[])=ROWS(Prelude[])+ROWS(PayItems[]),"&lt;/tbody&gt;&lt;/table&gt;","{End}")),INDEX(Prelude[],ROW()-ROW(HTML[])+1))</f>
        <v xml:space="preserve">  &lt;tr&gt;&lt;td&gt;60103-0600&lt;/td&gt;&lt;td&gt;Concrete, headwall for double 525mm pipe culvert&lt;/td&gt;&lt;td&gt;Each&lt;/td&gt;&lt;td&gt;CONCRETE, HEADWALL FOR DOUBLE 21-INCH PIPE CULVERT&lt;/td&gt;&lt;td&gt;EACH&lt;/td&gt;&lt;td&gt;0&lt;/td&gt;&lt;td&gt;3&lt;/td&gt;&lt;td&gt;N&lt;/td&gt;&lt;td&gt; &lt;/td&gt;&lt;td&gt;&lt;/td&gt;&lt;/tr&gt;</v>
      </c>
      <c r="B1376" s="166"/>
      <c r="C1376" s="166"/>
    </row>
    <row r="1377" spans="1:3" x14ac:dyDescent="0.3">
      <c r="A1377" s="89" t="str">
        <f>IF(ROW()-ROW(HTML[])+1&gt;ROWS(Prelude[]),IFERROR(INDEX(PayItems[HTML],ROW()-ROW(HTML[])+1-ROWS(Prelude[])),IF(ROW()-ROW(HTML[])=ROWS(Prelude[])+ROWS(PayItems[]),"&lt;/tbody&gt;&lt;/table&gt;","{End}")),INDEX(Prelude[],ROW()-ROW(HTML[])+1))</f>
        <v xml:space="preserve">  &lt;tr&gt;&lt;td&gt;60103-0620&lt;/td&gt;&lt;td&gt;Concrete, headwall for double 600mm pipe culvert&lt;/td&gt;&lt;td&gt;Each&lt;/td&gt;&lt;td&gt;CONCRETE, HEADWALL FOR DOUBLE 24-INCH PIPE CULVERT&lt;/td&gt;&lt;td&gt;EACH&lt;/td&gt;&lt;td&gt;0&lt;/td&gt;&lt;td&gt;3&lt;/td&gt;&lt;td&gt;N&lt;/td&gt;&lt;td&gt; &lt;/td&gt;&lt;td&gt;&lt;/td&gt;&lt;/tr&gt;</v>
      </c>
      <c r="B1377" s="166"/>
      <c r="C1377" s="166"/>
    </row>
    <row r="1378" spans="1:3" x14ac:dyDescent="0.3">
      <c r="A1378" s="89" t="str">
        <f>IF(ROW()-ROW(HTML[])+1&gt;ROWS(Prelude[]),IFERROR(INDEX(PayItems[HTML],ROW()-ROW(HTML[])+1-ROWS(Prelude[])),IF(ROW()-ROW(HTML[])=ROWS(Prelude[])+ROWS(PayItems[]),"&lt;/tbody&gt;&lt;/table&gt;","{End}")),INDEX(Prelude[],ROW()-ROW(HTML[])+1))</f>
        <v xml:space="preserve">  &lt;tr&gt;&lt;td&gt;60103-0640&lt;/td&gt;&lt;td&gt;Concrete, headwall for double 750mm pipe culvert&lt;/td&gt;&lt;td&gt;Each&lt;/td&gt;&lt;td&gt;CONCRETE, HEADWALL FOR DOUBLE 30-INCH PIPE CULVERT&lt;/td&gt;&lt;td&gt;EACH&lt;/td&gt;&lt;td&gt;0&lt;/td&gt;&lt;td&gt;3&lt;/td&gt;&lt;td&gt;N&lt;/td&gt;&lt;td&gt; &lt;/td&gt;&lt;td&gt;&lt;/td&gt;&lt;/tr&gt;</v>
      </c>
      <c r="B1378" s="166"/>
      <c r="C1378" s="166"/>
    </row>
    <row r="1379" spans="1:3" x14ac:dyDescent="0.3">
      <c r="A1379" s="89" t="str">
        <f>IF(ROW()-ROW(HTML[])+1&gt;ROWS(Prelude[]),IFERROR(INDEX(PayItems[HTML],ROW()-ROW(HTML[])+1-ROWS(Prelude[])),IF(ROW()-ROW(HTML[])=ROWS(Prelude[])+ROWS(PayItems[]),"&lt;/tbody&gt;&lt;/table&gt;","{End}")),INDEX(Prelude[],ROW()-ROW(HTML[])+1))</f>
        <v xml:space="preserve">  &lt;tr&gt;&lt;td&gt;60103-0660&lt;/td&gt;&lt;td&gt;Concrete, headwall for double 900mm pipe culvert&lt;/td&gt;&lt;td&gt;Each&lt;/td&gt;&lt;td&gt;CONCRETE, HEADWALL FOR DOUBLE 36-INCH PIPE CULVERT&lt;/td&gt;&lt;td&gt;EACH&lt;/td&gt;&lt;td&gt;0&lt;/td&gt;&lt;td&gt;3&lt;/td&gt;&lt;td&gt;N&lt;/td&gt;&lt;td&gt; &lt;/td&gt;&lt;td&gt;&lt;/td&gt;&lt;/tr&gt;</v>
      </c>
      <c r="B1379" s="166"/>
      <c r="C1379" s="166"/>
    </row>
    <row r="1380" spans="1:3" x14ac:dyDescent="0.3">
      <c r="A1380" s="89" t="str">
        <f>IF(ROW()-ROW(HTML[])+1&gt;ROWS(Prelude[]),IFERROR(INDEX(PayItems[HTML],ROW()-ROW(HTML[])+1-ROWS(Prelude[])),IF(ROW()-ROW(HTML[])=ROWS(Prelude[])+ROWS(PayItems[]),"&lt;/tbody&gt;&lt;/table&gt;","{End}")),INDEX(Prelude[],ROW()-ROW(HTML[])+1))</f>
        <v xml:space="preserve">  &lt;tr&gt;&lt;td&gt;60103-0680&lt;/td&gt;&lt;td&gt;Concrete, headwall for double 1050mm pipe culvert&lt;/td&gt;&lt;td&gt;Each&lt;/td&gt;&lt;td&gt;CONCRETE, HEADWALL FOR DOUBLE 42-INCH PIPE CULVERT&lt;/td&gt;&lt;td&gt;EACH&lt;/td&gt;&lt;td&gt;0&lt;/td&gt;&lt;td&gt;3&lt;/td&gt;&lt;td&gt;N&lt;/td&gt;&lt;td&gt; &lt;/td&gt;&lt;td&gt;&lt;/td&gt;&lt;/tr&gt;</v>
      </c>
      <c r="B1380" s="166"/>
      <c r="C1380" s="166"/>
    </row>
    <row r="1381" spans="1:3" x14ac:dyDescent="0.3">
      <c r="A1381" s="89" t="str">
        <f>IF(ROW()-ROW(HTML[])+1&gt;ROWS(Prelude[]),IFERROR(INDEX(PayItems[HTML],ROW()-ROW(HTML[])+1-ROWS(Prelude[])),IF(ROW()-ROW(HTML[])=ROWS(Prelude[])+ROWS(PayItems[]),"&lt;/tbody&gt;&lt;/table&gt;","{End}")),INDEX(Prelude[],ROW()-ROW(HTML[])+1))</f>
        <v xml:space="preserve">  &lt;tr&gt;&lt;td&gt;60103-0700&lt;/td&gt;&lt;td&gt;Concrete, headwall for double 1200mm pipe culvert&lt;/td&gt;&lt;td&gt;Each&lt;/td&gt;&lt;td&gt;CONCRETE, HEADWALL FOR DOUBLE 48-INCH PIPE CULVERT&lt;/td&gt;&lt;td&gt;EACH&lt;/td&gt;&lt;td&gt;0&lt;/td&gt;&lt;td&gt;3&lt;/td&gt;&lt;td&gt;N&lt;/td&gt;&lt;td&gt; &lt;/td&gt;&lt;td&gt;&lt;/td&gt;&lt;/tr&gt;</v>
      </c>
      <c r="B1381" s="166"/>
      <c r="C1381" s="166"/>
    </row>
    <row r="1382" spans="1:3" x14ac:dyDescent="0.3">
      <c r="A1382" s="89" t="str">
        <f>IF(ROW()-ROW(HTML[])+1&gt;ROWS(Prelude[]),IFERROR(INDEX(PayItems[HTML],ROW()-ROW(HTML[])+1-ROWS(Prelude[])),IF(ROW()-ROW(HTML[])=ROWS(Prelude[])+ROWS(PayItems[]),"&lt;/tbody&gt;&lt;/table&gt;","{End}")),INDEX(Prelude[],ROW()-ROW(HTML[])+1))</f>
        <v xml:space="preserve">  &lt;tr&gt;&lt;td&gt;60103-0720&lt;/td&gt;&lt;td&gt;Concrete, headwall for double 1350mm pipe culvert&lt;/td&gt;&lt;td&gt;Each&lt;/td&gt;&lt;td&gt;CONCRETE, HEADWALL FOR DOUBLE 54-INCH PIPE CULVERT&lt;/td&gt;&lt;td&gt;EACH&lt;/td&gt;&lt;td&gt;0&lt;/td&gt;&lt;td&gt;3&lt;/td&gt;&lt;td&gt;N&lt;/td&gt;&lt;td&gt; &lt;/td&gt;&lt;td&gt;&lt;/td&gt;&lt;/tr&gt;</v>
      </c>
      <c r="B1382" s="166"/>
      <c r="C1382" s="166"/>
    </row>
    <row r="1383" spans="1:3" x14ac:dyDescent="0.3">
      <c r="A1383" s="89" t="str">
        <f>IF(ROW()-ROW(HTML[])+1&gt;ROWS(Prelude[]),IFERROR(INDEX(PayItems[HTML],ROW()-ROW(HTML[])+1-ROWS(Prelude[])),IF(ROW()-ROW(HTML[])=ROWS(Prelude[])+ROWS(PayItems[]),"&lt;/tbody&gt;&lt;/table&gt;","{End}")),INDEX(Prelude[],ROW()-ROW(HTML[])+1))</f>
        <v xml:space="preserve">  &lt;tr&gt;&lt;td&gt;60103-0740&lt;/td&gt;&lt;td&gt;Concrete, headwall for double 1500mm pipe culvert&lt;/td&gt;&lt;td&gt;Each&lt;/td&gt;&lt;td&gt;CONCRETE, HEADWALL FOR DOUBLE 60-INCH PIPE CULVERT&lt;/td&gt;&lt;td&gt;EACH&lt;/td&gt;&lt;td&gt;0&lt;/td&gt;&lt;td&gt;3&lt;/td&gt;&lt;td&gt;N&lt;/td&gt;&lt;td&gt; &lt;/td&gt;&lt;td&gt;&lt;/td&gt;&lt;/tr&gt;</v>
      </c>
      <c r="B1383" s="166"/>
      <c r="C1383" s="166"/>
    </row>
    <row r="1384" spans="1:3" x14ac:dyDescent="0.3">
      <c r="A1384" s="89" t="str">
        <f>IF(ROW()-ROW(HTML[])+1&gt;ROWS(Prelude[]),IFERROR(INDEX(PayItems[HTML],ROW()-ROW(HTML[])+1-ROWS(Prelude[])),IF(ROW()-ROW(HTML[])=ROWS(Prelude[])+ROWS(PayItems[]),"&lt;/tbody&gt;&lt;/table&gt;","{End}")),INDEX(Prelude[],ROW()-ROW(HTML[])+1))</f>
        <v xml:space="preserve">  &lt;tr&gt;&lt;td&gt;60103-0760&lt;/td&gt;&lt;td&gt;Concrete, headwall for double 1650mm pipe culvert&lt;/td&gt;&lt;td&gt;Each&lt;/td&gt;&lt;td&gt;CONCRETE, HEADWALL FOR DOUBLE 66-INCH PIPE CULVERT&lt;/td&gt;&lt;td&gt;EACH&lt;/td&gt;&lt;td&gt;0&lt;/td&gt;&lt;td&gt;3&lt;/td&gt;&lt;td&gt;N&lt;/td&gt;&lt;td&gt; &lt;/td&gt;&lt;td&gt;&lt;/td&gt;&lt;/tr&gt;</v>
      </c>
      <c r="B1384" s="166"/>
      <c r="C1384" s="166"/>
    </row>
    <row r="1385" spans="1:3" x14ac:dyDescent="0.3">
      <c r="A1385" s="89" t="str">
        <f>IF(ROW()-ROW(HTML[])+1&gt;ROWS(Prelude[]),IFERROR(INDEX(PayItems[HTML],ROW()-ROW(HTML[])+1-ROWS(Prelude[])),IF(ROW()-ROW(HTML[])=ROWS(Prelude[])+ROWS(PayItems[]),"&lt;/tbody&gt;&lt;/table&gt;","{End}")),INDEX(Prelude[],ROW()-ROW(HTML[])+1))</f>
        <v xml:space="preserve">  &lt;tr&gt;&lt;td&gt;60103-0780&lt;/td&gt;&lt;td&gt;Concrete, headwall for double 1800mm pipe culvert&lt;/td&gt;&lt;td&gt;Each&lt;/td&gt;&lt;td&gt;CONCRETE, HEADWALL FOR DOUBLE 72-INCH PIPE CULVERT&lt;/td&gt;&lt;td&gt;EACH&lt;/td&gt;&lt;td&gt;0&lt;/td&gt;&lt;td&gt;3&lt;/td&gt;&lt;td&gt;N&lt;/td&gt;&lt;td&gt; &lt;/td&gt;&lt;td&gt;&lt;/td&gt;&lt;/tr&gt;</v>
      </c>
      <c r="B1385" s="166"/>
      <c r="C1385" s="166"/>
    </row>
    <row r="1386" spans="1:3" x14ac:dyDescent="0.3">
      <c r="A1386" s="89" t="str">
        <f>IF(ROW()-ROW(HTML[])+1&gt;ROWS(Prelude[]),IFERROR(INDEX(PayItems[HTML],ROW()-ROW(HTML[])+1-ROWS(Prelude[])),IF(ROW()-ROW(HTML[])=ROWS(Prelude[])+ROWS(PayItems[]),"&lt;/tbody&gt;&lt;/table&gt;","{End}")),INDEX(Prelude[],ROW()-ROW(HTML[])+1))</f>
        <v xml:space="preserve">  &lt;tr&gt;&lt;td&gt;60103-0800&lt;/td&gt;&lt;td&gt;Concrete, headwall for double 1950mm pipe culvert&lt;/td&gt;&lt;td&gt;Each&lt;/td&gt;&lt;td&gt;CONCRETE, HEADWALL FOR DOUBLE 78-INCH PIPE CULVERT&lt;/td&gt;&lt;td&gt;EACH&lt;/td&gt;&lt;td&gt;0&lt;/td&gt;&lt;td&gt;3&lt;/td&gt;&lt;td&gt;N&lt;/td&gt;&lt;td&gt; &lt;/td&gt;&lt;td&gt;&lt;/td&gt;&lt;/tr&gt;</v>
      </c>
      <c r="B1386" s="166"/>
      <c r="C1386" s="166"/>
    </row>
    <row r="1387" spans="1:3" x14ac:dyDescent="0.3">
      <c r="A1387" s="89" t="str">
        <f>IF(ROW()-ROW(HTML[])+1&gt;ROWS(Prelude[]),IFERROR(INDEX(PayItems[HTML],ROW()-ROW(HTML[])+1-ROWS(Prelude[])),IF(ROW()-ROW(HTML[])=ROWS(Prelude[])+ROWS(PayItems[]),"&lt;/tbody&gt;&lt;/table&gt;","{End}")),INDEX(Prelude[],ROW()-ROW(HTML[])+1))</f>
        <v xml:space="preserve">  &lt;tr&gt;&lt;td&gt;60103-0820&lt;/td&gt;&lt;td&gt;Concrete, headwall for double 2100mm pipe culvert&lt;/td&gt;&lt;td&gt;Each&lt;/td&gt;&lt;td&gt;CONCRETE, HEADWALL FOR DOUBLE 84-INCH PIPE CULVERT&lt;/td&gt;&lt;td&gt;EACH&lt;/td&gt;&lt;td&gt;0&lt;/td&gt;&lt;td&gt;3&lt;/td&gt;&lt;td&gt;N&lt;/td&gt;&lt;td&gt; &lt;/td&gt;&lt;td&gt;&lt;/td&gt;&lt;/tr&gt;</v>
      </c>
      <c r="B1387" s="166"/>
      <c r="C1387" s="166"/>
    </row>
    <row r="1388" spans="1:3" x14ac:dyDescent="0.3">
      <c r="A1388" s="89" t="str">
        <f>IF(ROW()-ROW(HTML[])+1&gt;ROWS(Prelude[]),IFERROR(INDEX(PayItems[HTML],ROW()-ROW(HTML[])+1-ROWS(Prelude[])),IF(ROW()-ROW(HTML[])=ROWS(Prelude[])+ROWS(PayItems[]),"&lt;/tbody&gt;&lt;/table&gt;","{End}")),INDEX(Prelude[],ROW()-ROW(HTML[])+1))</f>
        <v xml:space="preserve">  &lt;tr&gt;&lt;td&gt;60103-0840&lt;/td&gt;&lt;td&gt;Concrete, headwall for double 2250mm pipe culvert&lt;/td&gt;&lt;td&gt;Each&lt;/td&gt;&lt;td&gt;CONCRETE, HEADWALL FOR DOUBLE 90-INCH PIPE CULVERT&lt;/td&gt;&lt;td&gt;EACH&lt;/td&gt;&lt;td&gt;0&lt;/td&gt;&lt;td&gt;3&lt;/td&gt;&lt;td&gt;N&lt;/td&gt;&lt;td&gt; &lt;/td&gt;&lt;td&gt;&lt;/td&gt;&lt;/tr&gt;</v>
      </c>
      <c r="B1388" s="166"/>
      <c r="C1388" s="166"/>
    </row>
    <row r="1389" spans="1:3" x14ac:dyDescent="0.3">
      <c r="A1389" s="89" t="str">
        <f>IF(ROW()-ROW(HTML[])+1&gt;ROWS(Prelude[]),IFERROR(INDEX(PayItems[HTML],ROW()-ROW(HTML[])+1-ROWS(Prelude[])),IF(ROW()-ROW(HTML[])=ROWS(Prelude[])+ROWS(PayItems[]),"&lt;/tbody&gt;&lt;/table&gt;","{End}")),INDEX(Prelude[],ROW()-ROW(HTML[])+1))</f>
        <v xml:space="preserve">  &lt;tr&gt;&lt;td&gt;60103-0860&lt;/td&gt;&lt;td&gt;Concrete, headwall for double 2400mm pipe culvert&lt;/td&gt;&lt;td&gt;Each&lt;/td&gt;&lt;td&gt;CONCRETE, HEADWALL FOR DOUBLE 96-INCH PIPE CULVERT&lt;/td&gt;&lt;td&gt;EACH&lt;/td&gt;&lt;td&gt;0&lt;/td&gt;&lt;td&gt;3&lt;/td&gt;&lt;td&gt;N&lt;/td&gt;&lt;td&gt; &lt;/td&gt;&lt;td&gt;&lt;/td&gt;&lt;/tr&gt;</v>
      </c>
      <c r="B1389" s="166"/>
      <c r="C1389" s="166"/>
    </row>
    <row r="1390" spans="1:3" x14ac:dyDescent="0.3">
      <c r="A1390" s="89" t="str">
        <f>IF(ROW()-ROW(HTML[])+1&gt;ROWS(Prelude[]),IFERROR(INDEX(PayItems[HTML],ROW()-ROW(HTML[])+1-ROWS(Prelude[])),IF(ROW()-ROW(HTML[])=ROWS(Prelude[])+ROWS(PayItems[]),"&lt;/tbody&gt;&lt;/table&gt;","{End}")),INDEX(Prelude[],ROW()-ROW(HTML[])+1))</f>
        <v xml:space="preserve">  &lt;tr&gt;&lt;td&gt;60103-0880&lt;/td&gt;&lt;td&gt;Concrete, headwall for double 2550mm pipe culvert&lt;/td&gt;&lt;td&gt;Each&lt;/td&gt;&lt;td&gt;CONCRETE, HEADWALL FOR DOUBLE 102-INCH PIPE CULVERT&lt;/td&gt;&lt;td&gt;EACH&lt;/td&gt;&lt;td&gt;0&lt;/td&gt;&lt;td&gt;3&lt;/td&gt;&lt;td&gt;N&lt;/td&gt;&lt;td&gt; &lt;/td&gt;&lt;td&gt;&lt;/td&gt;&lt;/tr&gt;</v>
      </c>
      <c r="B1390" s="166"/>
      <c r="C1390" s="166"/>
    </row>
    <row r="1391" spans="1:3" x14ac:dyDescent="0.3">
      <c r="A1391" s="89" t="str">
        <f>IF(ROW()-ROW(HTML[])+1&gt;ROWS(Prelude[]),IFERROR(INDEX(PayItems[HTML],ROW()-ROW(HTML[])+1-ROWS(Prelude[])),IF(ROW()-ROW(HTML[])=ROWS(Prelude[])+ROWS(PayItems[]),"&lt;/tbody&gt;&lt;/table&gt;","{End}")),INDEX(Prelude[],ROW()-ROW(HTML[])+1))</f>
        <v xml:space="preserve">  &lt;tr&gt;&lt;td&gt;60103-0900&lt;/td&gt;&lt;td&gt;Concrete, headwall for double 3000mm pipe culvert&lt;/td&gt;&lt;td&gt;Each&lt;/td&gt;&lt;td&gt;CONCRETE, HEADWALL FOR DOUBLE 120-INCH PIPE CULVERT&lt;/td&gt;&lt;td&gt;EACH&lt;/td&gt;&lt;td&gt;0&lt;/td&gt;&lt;td&gt;3&lt;/td&gt;&lt;td&gt;N&lt;/td&gt;&lt;td&gt; &lt;/td&gt;&lt;td&gt;&lt;/td&gt;&lt;/tr&gt;</v>
      </c>
      <c r="B1391" s="166"/>
      <c r="C1391" s="166"/>
    </row>
    <row r="1392" spans="1:3" x14ac:dyDescent="0.3">
      <c r="A1392" s="89" t="str">
        <f>IF(ROW()-ROW(HTML[])+1&gt;ROWS(Prelude[]),IFERROR(INDEX(PayItems[HTML],ROW()-ROW(HTML[])+1-ROWS(Prelude[])),IF(ROW()-ROW(HTML[])=ROWS(Prelude[])+ROWS(PayItems[]),"&lt;/tbody&gt;&lt;/table&gt;","{End}")),INDEX(Prelude[],ROW()-ROW(HTML[])+1))</f>
        <v xml:space="preserve">  &lt;tr&gt;&lt;td&gt;60103-0920&lt;/td&gt;&lt;td&gt;Concrete, headwall for double 3600mm pipe culvert&lt;/td&gt;&lt;td&gt;Each&lt;/td&gt;&lt;td&gt;CONCRETE, HEADWALL FOR DOUBLE 144-INCH PIPE CULVERT&lt;/td&gt;&lt;td&gt;EACH&lt;/td&gt;&lt;td&gt;0&lt;/td&gt;&lt;td&gt;3&lt;/td&gt;&lt;td&gt;N&lt;/td&gt;&lt;td&gt; &lt;/td&gt;&lt;td&gt;&lt;/td&gt;&lt;/tr&gt;</v>
      </c>
      <c r="B1392" s="166"/>
      <c r="C1392" s="166"/>
    </row>
    <row r="1393" spans="1:3" x14ac:dyDescent="0.3">
      <c r="A1393" s="89" t="str">
        <f>IF(ROW()-ROW(HTML[])+1&gt;ROWS(Prelude[]),IFERROR(INDEX(PayItems[HTML],ROW()-ROW(HTML[])+1-ROWS(Prelude[])),IF(ROW()-ROW(HTML[])=ROWS(Prelude[])+ROWS(PayItems[]),"&lt;/tbody&gt;&lt;/table&gt;","{End}")),INDEX(Prelude[],ROW()-ROW(HTML[])+1))</f>
        <v xml:space="preserve">  &lt;tr&gt;&lt;td&gt;60103-1220&lt;/td&gt;&lt;td&gt;Concrete, headwall for triple 600mm pipe culvert&lt;/td&gt;&lt;td&gt;Each&lt;/td&gt;&lt;td&gt;CONCRETE, HEADWALL FOR TRIPLE 24-INCH PIPE CULVERT&lt;/td&gt;&lt;td&gt;EACH&lt;/td&gt;&lt;td&gt;0&lt;/td&gt;&lt;td&gt;3&lt;/td&gt;&lt;td&gt;N&lt;/td&gt;&lt;td&gt; &lt;/td&gt;&lt;td&gt;&lt;/td&gt;&lt;/tr&gt;</v>
      </c>
      <c r="B1393" s="166"/>
      <c r="C1393" s="166"/>
    </row>
    <row r="1394" spans="1:3" x14ac:dyDescent="0.3">
      <c r="A1394" s="89" t="str">
        <f>IF(ROW()-ROW(HTML[])+1&gt;ROWS(Prelude[]),IFERROR(INDEX(PayItems[HTML],ROW()-ROW(HTML[])+1-ROWS(Prelude[])),IF(ROW()-ROW(HTML[])=ROWS(Prelude[])+ROWS(PayItems[]),"&lt;/tbody&gt;&lt;/table&gt;","{End}")),INDEX(Prelude[],ROW()-ROW(HTML[])+1))</f>
        <v xml:space="preserve">  &lt;tr&gt;&lt;td&gt;60103-1240&lt;/td&gt;&lt;td&gt;Concrete, headwall for triple 750mm pipe culvert&lt;/td&gt;&lt;td&gt;Each&lt;/td&gt;&lt;td&gt;CONCRETE, HEADWALL FOR TRIPLE 30-INCH PIPE CULVERT&lt;/td&gt;&lt;td&gt;EACH&lt;/td&gt;&lt;td&gt;0&lt;/td&gt;&lt;td&gt;3&lt;/td&gt;&lt;td&gt;N&lt;/td&gt;&lt;td&gt; &lt;/td&gt;&lt;td&gt;&lt;/td&gt;&lt;/tr&gt;</v>
      </c>
      <c r="B1394" s="166"/>
      <c r="C1394" s="166"/>
    </row>
    <row r="1395" spans="1:3" x14ac:dyDescent="0.3">
      <c r="A1395" s="89" t="str">
        <f>IF(ROW()-ROW(HTML[])+1&gt;ROWS(Prelude[]),IFERROR(INDEX(PayItems[HTML],ROW()-ROW(HTML[])+1-ROWS(Prelude[])),IF(ROW()-ROW(HTML[])=ROWS(Prelude[])+ROWS(PayItems[]),"&lt;/tbody&gt;&lt;/table&gt;","{End}")),INDEX(Prelude[],ROW()-ROW(HTML[])+1))</f>
        <v xml:space="preserve">  &lt;tr&gt;&lt;td&gt;60103-1260&lt;/td&gt;&lt;td&gt;Concrete, headwall for triple 900mm pipe culvert&lt;/td&gt;&lt;td&gt;Each&lt;/td&gt;&lt;td&gt;CONCRETE, HEADWALL FOR TRIPLE 36-INCH PIPE CULVERT&lt;/td&gt;&lt;td&gt;EACH&lt;/td&gt;&lt;td&gt;0&lt;/td&gt;&lt;td&gt;3&lt;/td&gt;&lt;td&gt;N&lt;/td&gt;&lt;td&gt; &lt;/td&gt;&lt;td&gt;&lt;/td&gt;&lt;/tr&gt;</v>
      </c>
      <c r="B1395" s="166"/>
      <c r="C1395" s="166"/>
    </row>
    <row r="1396" spans="1:3" x14ac:dyDescent="0.3">
      <c r="A1396" s="89" t="str">
        <f>IF(ROW()-ROW(HTML[])+1&gt;ROWS(Prelude[]),IFERROR(INDEX(PayItems[HTML],ROW()-ROW(HTML[])+1-ROWS(Prelude[])),IF(ROW()-ROW(HTML[])=ROWS(Prelude[])+ROWS(PayItems[]),"&lt;/tbody&gt;&lt;/table&gt;","{End}")),INDEX(Prelude[],ROW()-ROW(HTML[])+1))</f>
        <v xml:space="preserve">  &lt;tr&gt;&lt;td&gt;60103-1800&lt;/td&gt;&lt;td&gt;Concrete, headwall for 150mm equivalent diameter pipe culvert&lt;/td&gt;&lt;td&gt;Each&lt;/td&gt;&lt;td&gt;CONCRETE, HEADWALL FOR 6-INCH EQUIVALENT DIAMETER PIPE CULVERT&lt;/td&gt;&lt;td&gt;EACH&lt;/td&gt;&lt;td&gt;0&lt;/td&gt;&lt;td&gt;3&lt;/td&gt;&lt;td&gt;N&lt;/td&gt;&lt;td&gt; &lt;/td&gt;&lt;td&gt;&lt;/td&gt;&lt;/tr&gt;</v>
      </c>
      <c r="B1396" s="166"/>
      <c r="C1396" s="166"/>
    </row>
    <row r="1397" spans="1:3" x14ac:dyDescent="0.3">
      <c r="A1397" s="89" t="str">
        <f>IF(ROW()-ROW(HTML[])+1&gt;ROWS(Prelude[]),IFERROR(INDEX(PayItems[HTML],ROW()-ROW(HTML[])+1-ROWS(Prelude[])),IF(ROW()-ROW(HTML[])=ROWS(Prelude[])+ROWS(PayItems[]),"&lt;/tbody&gt;&lt;/table&gt;","{End}")),INDEX(Prelude[],ROW()-ROW(HTML[])+1))</f>
        <v xml:space="preserve">  &lt;tr&gt;&lt;td&gt;60103-1820&lt;/td&gt;&lt;td&gt;Concrete, headwall for 200mm equivalent diameter pipe culvert&lt;/td&gt;&lt;td&gt;Each&lt;/td&gt;&lt;td&gt;CONCRETE, HEADWALL FOR 8-INCH EQUIVALENT DIAMETER PIPE CULVERT&lt;/td&gt;&lt;td&gt;EACH&lt;/td&gt;&lt;td&gt;0&lt;/td&gt;&lt;td&gt;3&lt;/td&gt;&lt;td&gt;N&lt;/td&gt;&lt;td&gt; &lt;/td&gt;&lt;td&gt;&lt;/td&gt;&lt;/tr&gt;</v>
      </c>
      <c r="B1397" s="166"/>
      <c r="C1397" s="166"/>
    </row>
    <row r="1398" spans="1:3" x14ac:dyDescent="0.3">
      <c r="A1398" s="89" t="str">
        <f>IF(ROW()-ROW(HTML[])+1&gt;ROWS(Prelude[]),IFERROR(INDEX(PayItems[HTML],ROW()-ROW(HTML[])+1-ROWS(Prelude[])),IF(ROW()-ROW(HTML[])=ROWS(Prelude[])+ROWS(PayItems[]),"&lt;/tbody&gt;&lt;/table&gt;","{End}")),INDEX(Prelude[],ROW()-ROW(HTML[])+1))</f>
        <v xml:space="preserve">  &lt;tr&gt;&lt;td&gt;60103-1840&lt;/td&gt;&lt;td&gt;Concrete, headwall for 300mm equivalent diameter pipe culvert&lt;/td&gt;&lt;td&gt;Each&lt;/td&gt;&lt;td&gt;CONCRETE, HEADWALL FOR 12-INCH EQUIVALENT DIAMETER PIPE CULVERT&lt;/td&gt;&lt;td&gt;EACH&lt;/td&gt;&lt;td&gt;0&lt;/td&gt;&lt;td&gt;3&lt;/td&gt;&lt;td&gt;N&lt;/td&gt;&lt;td&gt; &lt;/td&gt;&lt;td&gt;&lt;/td&gt;&lt;/tr&gt;</v>
      </c>
      <c r="B1398" s="166"/>
      <c r="C1398" s="166"/>
    </row>
    <row r="1399" spans="1:3" x14ac:dyDescent="0.3">
      <c r="A1399" s="89" t="str">
        <f>IF(ROW()-ROW(HTML[])+1&gt;ROWS(Prelude[]),IFERROR(INDEX(PayItems[HTML],ROW()-ROW(HTML[])+1-ROWS(Prelude[])),IF(ROW()-ROW(HTML[])=ROWS(Prelude[])+ROWS(PayItems[]),"&lt;/tbody&gt;&lt;/table&gt;","{End}")),INDEX(Prelude[],ROW()-ROW(HTML[])+1))</f>
        <v xml:space="preserve">  &lt;tr&gt;&lt;td&gt;60103-1860&lt;/td&gt;&lt;td&gt;Concrete, headwall for 375mm equivalent diameter pipe culvert&lt;/td&gt;&lt;td&gt;Each&lt;/td&gt;&lt;td&gt;CONCRETE, HEADWALL FOR 15-INCH EQUIVALENT DIAMETER PIPE CULVERT&lt;/td&gt;&lt;td&gt;EACH&lt;/td&gt;&lt;td&gt;0&lt;/td&gt;&lt;td&gt;3&lt;/td&gt;&lt;td&gt;N&lt;/td&gt;&lt;td&gt; &lt;/td&gt;&lt;td&gt;&lt;/td&gt;&lt;/tr&gt;</v>
      </c>
      <c r="B1399" s="166"/>
      <c r="C1399" s="166"/>
    </row>
    <row r="1400" spans="1:3" x14ac:dyDescent="0.3">
      <c r="A1400" s="89" t="str">
        <f>IF(ROW()-ROW(HTML[])+1&gt;ROWS(Prelude[]),IFERROR(INDEX(PayItems[HTML],ROW()-ROW(HTML[])+1-ROWS(Prelude[])),IF(ROW()-ROW(HTML[])=ROWS(Prelude[])+ROWS(PayItems[]),"&lt;/tbody&gt;&lt;/table&gt;","{End}")),INDEX(Prelude[],ROW()-ROW(HTML[])+1))</f>
        <v xml:space="preserve">  &lt;tr&gt;&lt;td&gt;60103-1880&lt;/td&gt;&lt;td&gt;Concrete, headwall for 450mm equivalent diameter pipe culvert&lt;/td&gt;&lt;td&gt;Each&lt;/td&gt;&lt;td&gt;CONCRETE, HEADWALL FOR 18-INCH EQUIVALENT DIAMETER PIPE CULVERT&lt;/td&gt;&lt;td&gt;EACH&lt;/td&gt;&lt;td&gt;0&lt;/td&gt;&lt;td&gt;3&lt;/td&gt;&lt;td&gt;N&lt;/td&gt;&lt;td&gt; &lt;/td&gt;&lt;td&gt;&lt;/td&gt;&lt;/tr&gt;</v>
      </c>
      <c r="B1400" s="166"/>
      <c r="C1400" s="166"/>
    </row>
    <row r="1401" spans="1:3" x14ac:dyDescent="0.3">
      <c r="A1401" s="89" t="str">
        <f>IF(ROW()-ROW(HTML[])+1&gt;ROWS(Prelude[]),IFERROR(INDEX(PayItems[HTML],ROW()-ROW(HTML[])+1-ROWS(Prelude[])),IF(ROW()-ROW(HTML[])=ROWS(Prelude[])+ROWS(PayItems[]),"&lt;/tbody&gt;&lt;/table&gt;","{End}")),INDEX(Prelude[],ROW()-ROW(HTML[])+1))</f>
        <v xml:space="preserve">  &lt;tr&gt;&lt;td&gt;60103-1900&lt;/td&gt;&lt;td&gt;Concrete, headwall for 525mm equivalent diameter pipe culvert&lt;/td&gt;&lt;td&gt;Each&lt;/td&gt;&lt;td&gt;CONCRETE, HEADWALL FOR 21-INCH EQUIVALENT DIAMETER PIPE CULVERT&lt;/td&gt;&lt;td&gt;EACH&lt;/td&gt;&lt;td&gt;0&lt;/td&gt;&lt;td&gt;3&lt;/td&gt;&lt;td&gt;N&lt;/td&gt;&lt;td&gt; &lt;/td&gt;&lt;td&gt;&lt;/td&gt;&lt;/tr&gt;</v>
      </c>
      <c r="B1401" s="166"/>
      <c r="C1401" s="166"/>
    </row>
    <row r="1402" spans="1:3" x14ac:dyDescent="0.3">
      <c r="A1402" s="89" t="str">
        <f>IF(ROW()-ROW(HTML[])+1&gt;ROWS(Prelude[]),IFERROR(INDEX(PayItems[HTML],ROW()-ROW(HTML[])+1-ROWS(Prelude[])),IF(ROW()-ROW(HTML[])=ROWS(Prelude[])+ROWS(PayItems[]),"&lt;/tbody&gt;&lt;/table&gt;","{End}")),INDEX(Prelude[],ROW()-ROW(HTML[])+1))</f>
        <v xml:space="preserve">  &lt;tr&gt;&lt;td&gt;60103-1920&lt;/td&gt;&lt;td&gt;Concrete, headwall for 600mm equivalent diameter pipe culvert&lt;/td&gt;&lt;td&gt;Each&lt;/td&gt;&lt;td&gt;CONCRETE, HEADWALL FOR 24-INCH EQUIVALENT DIAMETER PIPE CULVERT&lt;/td&gt;&lt;td&gt;EACH&lt;/td&gt;&lt;td&gt;0&lt;/td&gt;&lt;td&gt;3&lt;/td&gt;&lt;td&gt;N&lt;/td&gt;&lt;td&gt; &lt;/td&gt;&lt;td&gt;&lt;/td&gt;&lt;/tr&gt;</v>
      </c>
      <c r="B1402" s="166"/>
      <c r="C1402" s="166"/>
    </row>
    <row r="1403" spans="1:3" x14ac:dyDescent="0.3">
      <c r="A1403" s="89" t="str">
        <f>IF(ROW()-ROW(HTML[])+1&gt;ROWS(Prelude[]),IFERROR(INDEX(PayItems[HTML],ROW()-ROW(HTML[])+1-ROWS(Prelude[])),IF(ROW()-ROW(HTML[])=ROWS(Prelude[])+ROWS(PayItems[]),"&lt;/tbody&gt;&lt;/table&gt;","{End}")),INDEX(Prelude[],ROW()-ROW(HTML[])+1))</f>
        <v xml:space="preserve">  &lt;tr&gt;&lt;td&gt;60103-1940&lt;/td&gt;&lt;td&gt;Concrete, headwall for 750mm equivalent diameter pipe culvert&lt;/td&gt;&lt;td&gt;Each&lt;/td&gt;&lt;td&gt;CONCRETE, HEADWALL FOR 30-INCH EQUIVALENT DIAMETER PIPE CULVERT&lt;/td&gt;&lt;td&gt;EACH&lt;/td&gt;&lt;td&gt;0&lt;/td&gt;&lt;td&gt;3&lt;/td&gt;&lt;td&gt;N&lt;/td&gt;&lt;td&gt; &lt;/td&gt;&lt;td&gt;&lt;/td&gt;&lt;/tr&gt;</v>
      </c>
      <c r="B1403" s="166"/>
      <c r="C1403" s="166"/>
    </row>
    <row r="1404" spans="1:3" x14ac:dyDescent="0.3">
      <c r="A1404" s="89" t="str">
        <f>IF(ROW()-ROW(HTML[])+1&gt;ROWS(Prelude[]),IFERROR(INDEX(PayItems[HTML],ROW()-ROW(HTML[])+1-ROWS(Prelude[])),IF(ROW()-ROW(HTML[])=ROWS(Prelude[])+ROWS(PayItems[]),"&lt;/tbody&gt;&lt;/table&gt;","{End}")),INDEX(Prelude[],ROW()-ROW(HTML[])+1))</f>
        <v xml:space="preserve">  &lt;tr&gt;&lt;td&gt;60103-1960&lt;/td&gt;&lt;td&gt;Concrete, headwall for 900mm equivalent diameter pipe culvert&lt;/td&gt;&lt;td&gt;Each&lt;/td&gt;&lt;td&gt;CONCRETE, HEADWALL FOR 36-INCH EQUIVALENT DIAMETER PIPE CULVERT&lt;/td&gt;&lt;td&gt;EACH&lt;/td&gt;&lt;td&gt;0&lt;/td&gt;&lt;td&gt;3&lt;/td&gt;&lt;td&gt;N&lt;/td&gt;&lt;td&gt; &lt;/td&gt;&lt;td&gt;&lt;/td&gt;&lt;/tr&gt;</v>
      </c>
      <c r="B1404" s="166"/>
      <c r="C1404" s="166"/>
    </row>
    <row r="1405" spans="1:3" x14ac:dyDescent="0.3">
      <c r="A1405" s="89" t="str">
        <f>IF(ROW()-ROW(HTML[])+1&gt;ROWS(Prelude[]),IFERROR(INDEX(PayItems[HTML],ROW()-ROW(HTML[])+1-ROWS(Prelude[])),IF(ROW()-ROW(HTML[])=ROWS(Prelude[])+ROWS(PayItems[]),"&lt;/tbody&gt;&lt;/table&gt;","{End}")),INDEX(Prelude[],ROW()-ROW(HTML[])+1))</f>
        <v xml:space="preserve">  &lt;tr&gt;&lt;td&gt;60103-1980&lt;/td&gt;&lt;td&gt;Concrete, headwall for 1050mm equivalent diameter pipe culvert&lt;/td&gt;&lt;td&gt;Each&lt;/td&gt;&lt;td&gt;CONCRETE, HEADWALL FOR 42-INCH EQUIVALENT DIAMETER PIPE CULVERT&lt;/td&gt;&lt;td&gt;EACH&lt;/td&gt;&lt;td&gt;0&lt;/td&gt;&lt;td&gt;3&lt;/td&gt;&lt;td&gt;N&lt;/td&gt;&lt;td&gt; &lt;/td&gt;&lt;td&gt;&lt;/td&gt;&lt;/tr&gt;</v>
      </c>
      <c r="B1405" s="166"/>
      <c r="C1405" s="166"/>
    </row>
    <row r="1406" spans="1:3" x14ac:dyDescent="0.3">
      <c r="A1406" s="89" t="str">
        <f>IF(ROW()-ROW(HTML[])+1&gt;ROWS(Prelude[]),IFERROR(INDEX(PayItems[HTML],ROW()-ROW(HTML[])+1-ROWS(Prelude[])),IF(ROW()-ROW(HTML[])=ROWS(Prelude[])+ROWS(PayItems[]),"&lt;/tbody&gt;&lt;/table&gt;","{End}")),INDEX(Prelude[],ROW()-ROW(HTML[])+1))</f>
        <v xml:space="preserve">  &lt;tr&gt;&lt;td&gt;60103-2000&lt;/td&gt;&lt;td&gt;Concrete, headwall for 1200mm equivalent diameter pipe culvert&lt;/td&gt;&lt;td&gt;Each&lt;/td&gt;&lt;td&gt;CONCRETE, HEADWALL FOR 48-INCH EQUIVALENT DIAMETER PIPE CULVERT&lt;/td&gt;&lt;td&gt;EACH&lt;/td&gt;&lt;td&gt;0&lt;/td&gt;&lt;td&gt;3&lt;/td&gt;&lt;td&gt;N&lt;/td&gt;&lt;td&gt; &lt;/td&gt;&lt;td&gt;&lt;/td&gt;&lt;/tr&gt;</v>
      </c>
      <c r="B1406" s="166"/>
      <c r="C1406" s="166"/>
    </row>
    <row r="1407" spans="1:3" x14ac:dyDescent="0.3">
      <c r="A1407" s="89" t="str">
        <f>IF(ROW()-ROW(HTML[])+1&gt;ROWS(Prelude[]),IFERROR(INDEX(PayItems[HTML],ROW()-ROW(HTML[])+1-ROWS(Prelude[])),IF(ROW()-ROW(HTML[])=ROWS(Prelude[])+ROWS(PayItems[]),"&lt;/tbody&gt;&lt;/table&gt;","{End}")),INDEX(Prelude[],ROW()-ROW(HTML[])+1))</f>
        <v xml:space="preserve">  &lt;tr&gt;&lt;td&gt;60103-2020&lt;/td&gt;&lt;td&gt;Concrete, headwall for 1350mm equivalent diameter pipe culvert&lt;/td&gt;&lt;td&gt;Each&lt;/td&gt;&lt;td&gt;CONCRETE, HEADWALL FOR 54-INCH EQUIVALENT DIAMETER PIPE CULVERT&lt;/td&gt;&lt;td&gt;EACH&lt;/td&gt;&lt;td&gt;0&lt;/td&gt;&lt;td&gt;3&lt;/td&gt;&lt;td&gt;N&lt;/td&gt;&lt;td&gt; &lt;/td&gt;&lt;td&gt;&lt;/td&gt;&lt;/tr&gt;</v>
      </c>
      <c r="B1407" s="166"/>
      <c r="C1407" s="166"/>
    </row>
    <row r="1408" spans="1:3" x14ac:dyDescent="0.3">
      <c r="A1408" s="89" t="str">
        <f>IF(ROW()-ROW(HTML[])+1&gt;ROWS(Prelude[]),IFERROR(INDEX(PayItems[HTML],ROW()-ROW(HTML[])+1-ROWS(Prelude[])),IF(ROW()-ROW(HTML[])=ROWS(Prelude[])+ROWS(PayItems[]),"&lt;/tbody&gt;&lt;/table&gt;","{End}")),INDEX(Prelude[],ROW()-ROW(HTML[])+1))</f>
        <v xml:space="preserve">  &lt;tr&gt;&lt;td&gt;60103-2040&lt;/td&gt;&lt;td&gt;Concrete, headwall for 1500mm equivalent diameter pipe culvert&lt;/td&gt;&lt;td&gt;Each&lt;/td&gt;&lt;td&gt;CONCRETE, HEADWALL FOR 60-INCH EQUIVALENT DIAMETER PIPE CULVERT&lt;/td&gt;&lt;td&gt;EACH&lt;/td&gt;&lt;td&gt;0&lt;/td&gt;&lt;td&gt;3&lt;/td&gt;&lt;td&gt;N&lt;/td&gt;&lt;td&gt; &lt;/td&gt;&lt;td&gt;&lt;/td&gt;&lt;/tr&gt;</v>
      </c>
      <c r="B1408" s="166"/>
      <c r="C1408" s="166"/>
    </row>
    <row r="1409" spans="1:3" x14ac:dyDescent="0.3">
      <c r="A1409" s="89" t="str">
        <f>IF(ROW()-ROW(HTML[])+1&gt;ROWS(Prelude[]),IFERROR(INDEX(PayItems[HTML],ROW()-ROW(HTML[])+1-ROWS(Prelude[])),IF(ROW()-ROW(HTML[])=ROWS(Prelude[])+ROWS(PayItems[]),"&lt;/tbody&gt;&lt;/table&gt;","{End}")),INDEX(Prelude[],ROW()-ROW(HTML[])+1))</f>
        <v xml:space="preserve">  &lt;tr&gt;&lt;td&gt;60103-2060&lt;/td&gt;&lt;td&gt;Concrete, headwall for 1650mm equivalent diameter pipe culvert&lt;/td&gt;&lt;td&gt;Each&lt;/td&gt;&lt;td&gt;CONCRETE, HEADWALL FOR 66-INCH EQUIVALENT DIAMETER PIPE CULVERT&lt;/td&gt;&lt;td&gt;EACH&lt;/td&gt;&lt;td&gt;0&lt;/td&gt;&lt;td&gt;3&lt;/td&gt;&lt;td&gt;N&lt;/td&gt;&lt;td&gt; &lt;/td&gt;&lt;td&gt;&lt;/td&gt;&lt;/tr&gt;</v>
      </c>
      <c r="B1409" s="166"/>
      <c r="C1409" s="166"/>
    </row>
    <row r="1410" spans="1:3" x14ac:dyDescent="0.3">
      <c r="A1410" s="89" t="str">
        <f>IF(ROW()-ROW(HTML[])+1&gt;ROWS(Prelude[]),IFERROR(INDEX(PayItems[HTML],ROW()-ROW(HTML[])+1-ROWS(Prelude[])),IF(ROW()-ROW(HTML[])=ROWS(Prelude[])+ROWS(PayItems[]),"&lt;/tbody&gt;&lt;/table&gt;","{End}")),INDEX(Prelude[],ROW()-ROW(HTML[])+1))</f>
        <v xml:space="preserve">  &lt;tr&gt;&lt;td&gt;60103-2080&lt;/td&gt;&lt;td&gt;Concrete, headwall for 1800mm equivalent diameter pipe culvert&lt;/td&gt;&lt;td&gt;Each&lt;/td&gt;&lt;td&gt;CONCRETE, HEADWALL FOR 72-INCH EQUIVALENT DIAMETER PIPE CULVERT&lt;/td&gt;&lt;td&gt;EACH&lt;/td&gt;&lt;td&gt;0&lt;/td&gt;&lt;td&gt;3&lt;/td&gt;&lt;td&gt;N&lt;/td&gt;&lt;td&gt; &lt;/td&gt;&lt;td&gt;&lt;/td&gt;&lt;/tr&gt;</v>
      </c>
      <c r="B1410" s="166"/>
      <c r="C1410" s="166"/>
    </row>
    <row r="1411" spans="1:3" x14ac:dyDescent="0.3">
      <c r="A1411" s="89" t="str">
        <f>IF(ROW()-ROW(HTML[])+1&gt;ROWS(Prelude[]),IFERROR(INDEX(PayItems[HTML],ROW()-ROW(HTML[])+1-ROWS(Prelude[])),IF(ROW()-ROW(HTML[])=ROWS(Prelude[])+ROWS(PayItems[]),"&lt;/tbody&gt;&lt;/table&gt;","{End}")),INDEX(Prelude[],ROW()-ROW(HTML[])+1))</f>
        <v xml:space="preserve">  &lt;tr&gt;&lt;td&gt;60103-2100&lt;/td&gt;&lt;td&gt;Concrete, headwall for 1950mm equivalent diameter pipe culvert&lt;/td&gt;&lt;td&gt;Each&lt;/td&gt;&lt;td&gt;CONCRETE, HEADWALL FOR 78-INCH EQUIVALENT DIAMETER PIPE CULVERT&lt;/td&gt;&lt;td&gt;EACH&lt;/td&gt;&lt;td&gt;0&lt;/td&gt;&lt;td&gt;3&lt;/td&gt;&lt;td&gt;N&lt;/td&gt;&lt;td&gt; &lt;/td&gt;&lt;td&gt;&lt;/td&gt;&lt;/tr&gt;</v>
      </c>
      <c r="B1411" s="166"/>
      <c r="C1411" s="166"/>
    </row>
    <row r="1412" spans="1:3" x14ac:dyDescent="0.3">
      <c r="A1412" s="89" t="str">
        <f>IF(ROW()-ROW(HTML[])+1&gt;ROWS(Prelude[]),IFERROR(INDEX(PayItems[HTML],ROW()-ROW(HTML[])+1-ROWS(Prelude[])),IF(ROW()-ROW(HTML[])=ROWS(Prelude[])+ROWS(PayItems[]),"&lt;/tbody&gt;&lt;/table&gt;","{End}")),INDEX(Prelude[],ROW()-ROW(HTML[])+1))</f>
        <v xml:space="preserve">  &lt;tr&gt;&lt;td&gt;60103-2120&lt;/td&gt;&lt;td&gt;Concrete, headwall for 2100mm equivalent diameter pipe culvert&lt;/td&gt;&lt;td&gt;Each&lt;/td&gt;&lt;td&gt;CONCRETE, HEADWALL FOR 84-INCH EQUIVALENT DIAMETER PIPE CULVERT&lt;/td&gt;&lt;td&gt;EACH&lt;/td&gt;&lt;td&gt;0&lt;/td&gt;&lt;td&gt;3&lt;/td&gt;&lt;td&gt;N&lt;/td&gt;&lt;td&gt; &lt;/td&gt;&lt;td&gt;&lt;/td&gt;&lt;/tr&gt;</v>
      </c>
      <c r="B1412" s="166"/>
      <c r="C1412" s="166"/>
    </row>
    <row r="1413" spans="1:3" x14ac:dyDescent="0.3">
      <c r="A1413" s="89" t="str">
        <f>IF(ROW()-ROW(HTML[])+1&gt;ROWS(Prelude[]),IFERROR(INDEX(PayItems[HTML],ROW()-ROW(HTML[])+1-ROWS(Prelude[])),IF(ROW()-ROW(HTML[])=ROWS(Prelude[])+ROWS(PayItems[]),"&lt;/tbody&gt;&lt;/table&gt;","{End}")),INDEX(Prelude[],ROW()-ROW(HTML[])+1))</f>
        <v xml:space="preserve">  &lt;tr&gt;&lt;td&gt;60103-2140&lt;/td&gt;&lt;td&gt;Concrete, headwall for 2250mm equivalent diameter pipe culvert&lt;/td&gt;&lt;td&gt;Each&lt;/td&gt;&lt;td&gt;CONCRETE, HEADWALL FOR 90-INCH EQUIVALENT DIAMETER PIPE CULVERT&lt;/td&gt;&lt;td&gt;EACH&lt;/td&gt;&lt;td&gt;0&lt;/td&gt;&lt;td&gt;3&lt;/td&gt;&lt;td&gt;N&lt;/td&gt;&lt;td&gt; &lt;/td&gt;&lt;td&gt;&lt;/td&gt;&lt;/tr&gt;</v>
      </c>
      <c r="B1413" s="166"/>
      <c r="C1413" s="166"/>
    </row>
    <row r="1414" spans="1:3" x14ac:dyDescent="0.3">
      <c r="A1414" s="89" t="str">
        <f>IF(ROW()-ROW(HTML[])+1&gt;ROWS(Prelude[]),IFERROR(INDEX(PayItems[HTML],ROW()-ROW(HTML[])+1-ROWS(Prelude[])),IF(ROW()-ROW(HTML[])=ROWS(Prelude[])+ROWS(PayItems[]),"&lt;/tbody&gt;&lt;/table&gt;","{End}")),INDEX(Prelude[],ROW()-ROW(HTML[])+1))</f>
        <v xml:space="preserve">  &lt;tr&gt;&lt;td&gt;60103-2160&lt;/td&gt;&lt;td&gt;Concrete, headwall for 2400mm equivalent diameter pipe culvert&lt;/td&gt;&lt;td&gt;Each&lt;/td&gt;&lt;td&gt;CONCRETE, HEADWALL FOR 96-INCH EQUIVALENT DIAMETER PIPE CULVERT&lt;/td&gt;&lt;td&gt;EACH&lt;/td&gt;&lt;td&gt;0&lt;/td&gt;&lt;td&gt;3&lt;/td&gt;&lt;td&gt;N&lt;/td&gt;&lt;td&gt; &lt;/td&gt;&lt;td&gt;&lt;/td&gt;&lt;/tr&gt;</v>
      </c>
      <c r="B1414" s="166"/>
      <c r="C1414" s="166"/>
    </row>
    <row r="1415" spans="1:3" x14ac:dyDescent="0.3">
      <c r="A1415" s="89" t="str">
        <f>IF(ROW()-ROW(HTML[])+1&gt;ROWS(Prelude[]),IFERROR(INDEX(PayItems[HTML],ROW()-ROW(HTML[])+1-ROWS(Prelude[])),IF(ROW()-ROW(HTML[])=ROWS(Prelude[])+ROWS(PayItems[]),"&lt;/tbody&gt;&lt;/table&gt;","{End}")),INDEX(Prelude[],ROW()-ROW(HTML[])+1))</f>
        <v xml:space="preserve">  &lt;tr&gt;&lt;td&gt;60103-2180&lt;/td&gt;&lt;td&gt;Concrete, headwall for 2550mm equivalent diameter pipe culvert&lt;/td&gt;&lt;td&gt;Each&lt;/td&gt;&lt;td&gt;CONCRETE, HEADWALL FOR 102-INCH EQUIVALENT DIAMETER PIPE CULVERT&lt;/td&gt;&lt;td&gt;EACH&lt;/td&gt;&lt;td&gt;0&lt;/td&gt;&lt;td&gt;3&lt;/td&gt;&lt;td&gt;N&lt;/td&gt;&lt;td&gt; &lt;/td&gt;&lt;td&gt;&lt;/td&gt;&lt;/tr&gt;</v>
      </c>
      <c r="B1415" s="166"/>
      <c r="C1415" s="166"/>
    </row>
    <row r="1416" spans="1:3" x14ac:dyDescent="0.3">
      <c r="A1416" s="89" t="str">
        <f>IF(ROW()-ROW(HTML[])+1&gt;ROWS(Prelude[]),IFERROR(INDEX(PayItems[HTML],ROW()-ROW(HTML[])+1-ROWS(Prelude[])),IF(ROW()-ROW(HTML[])=ROWS(Prelude[])+ROWS(PayItems[]),"&lt;/tbody&gt;&lt;/table&gt;","{End}")),INDEX(Prelude[],ROW()-ROW(HTML[])+1))</f>
        <v xml:space="preserve">  &lt;tr&gt;&lt;td&gt;60103-2186&lt;/td&gt;&lt;td&gt;Concrete, headwall for 2850mm equivalent diameter pipe culvert&lt;/td&gt;&lt;td&gt;Each&lt;/td&gt;&lt;td&gt;CONCRETE, HEADWALL FOR 114-INCH EQUIVALENT DIAMETER PIPE CULVERT&lt;/td&gt;&lt;td&gt;EACH&lt;/td&gt;&lt;td&gt;0&lt;/td&gt;&lt;td&gt;3&lt;/td&gt;&lt;td&gt;N&lt;/td&gt;&lt;td&gt; &lt;/td&gt;&lt;td&gt;&lt;/td&gt;&lt;/tr&gt;</v>
      </c>
      <c r="B1416" s="166"/>
      <c r="C1416" s="166"/>
    </row>
    <row r="1417" spans="1:3" x14ac:dyDescent="0.3">
      <c r="A1417" s="89" t="str">
        <f>IF(ROW()-ROW(HTML[])+1&gt;ROWS(Prelude[]),IFERROR(INDEX(PayItems[HTML],ROW()-ROW(HTML[])+1-ROWS(Prelude[])),IF(ROW()-ROW(HTML[])=ROWS(Prelude[])+ROWS(PayItems[]),"&lt;/tbody&gt;&lt;/table&gt;","{End}")),INDEX(Prelude[],ROW()-ROW(HTML[])+1))</f>
        <v xml:space="preserve">  &lt;tr&gt;&lt;td&gt;60103-2200&lt;/td&gt;&lt;td&gt;Concrete, headwall for 3000mm equivalent diameter pipe culvert&lt;/td&gt;&lt;td&gt;Each&lt;/td&gt;&lt;td&gt;CONCRETE, HEADWALL FOR 120-INCH EQUIVALENT DIAMETER PIPE CULVERT&lt;/td&gt;&lt;td&gt;EACH&lt;/td&gt;&lt;td&gt;0&lt;/td&gt;&lt;td&gt;3&lt;/td&gt;&lt;td&gt;N&lt;/td&gt;&lt;td&gt; &lt;/td&gt;&lt;td&gt;&lt;/td&gt;&lt;/tr&gt;</v>
      </c>
      <c r="B1417" s="166"/>
      <c r="C1417" s="166"/>
    </row>
    <row r="1418" spans="1:3" x14ac:dyDescent="0.3">
      <c r="A1418" s="89" t="str">
        <f>IF(ROW()-ROW(HTML[])+1&gt;ROWS(Prelude[]),IFERROR(INDEX(PayItems[HTML],ROW()-ROW(HTML[])+1-ROWS(Prelude[])),IF(ROW()-ROW(HTML[])=ROWS(Prelude[])+ROWS(PayItems[]),"&lt;/tbody&gt;&lt;/table&gt;","{End}")),INDEX(Prelude[],ROW()-ROW(HTML[])+1))</f>
        <v xml:space="preserve">  &lt;tr&gt;&lt;td&gt;60103-2220&lt;/td&gt;&lt;td&gt;Concrete, headwall for 3600mm equivalent diameter pipe culvert&lt;/td&gt;&lt;td&gt;Each&lt;/td&gt;&lt;td&gt;CONCRETE, HEADWALL FOR 144-INCH EQUIVALENT DIAMETER PIPE CULVERT&lt;/td&gt;&lt;td&gt;EACH&lt;/td&gt;&lt;td&gt;0&lt;/td&gt;&lt;td&gt;3&lt;/td&gt;&lt;td&gt;N&lt;/td&gt;&lt;td&gt; &lt;/td&gt;&lt;td&gt;&lt;/td&gt;&lt;/tr&gt;</v>
      </c>
      <c r="B1418" s="166"/>
      <c r="C1418" s="166"/>
    </row>
    <row r="1419" spans="1:3" x14ac:dyDescent="0.3">
      <c r="A1419" s="89" t="str">
        <f>IF(ROW()-ROW(HTML[])+1&gt;ROWS(Prelude[]),IFERROR(INDEX(PayItems[HTML],ROW()-ROW(HTML[])+1-ROWS(Prelude[])),IF(ROW()-ROW(HTML[])=ROWS(Prelude[])+ROWS(PayItems[]),"&lt;/tbody&gt;&lt;/table&gt;","{End}")),INDEX(Prelude[],ROW()-ROW(HTML[])+1))</f>
        <v xml:space="preserve">  &lt;tr&gt;&lt;td&gt;60103-3000&lt;/td&gt;&lt;td&gt;Concrete, sloped and flared box inlet/outlet for 600mm pipe culvert&lt;/td&gt;&lt;td&gt;Each&lt;/td&gt;&lt;td&gt;CONCRETE, SLOPED AND FLARED BOX INLET/OUTLET FOR 24-INCH PIPE CULVERT&lt;/td&gt;&lt;td&gt;EACH&lt;/td&gt;&lt;td&gt;0&lt;/td&gt;&lt;td&gt;3&lt;/td&gt;&lt;td&gt;N&lt;/td&gt;&lt;td&gt; &lt;/td&gt;&lt;td&gt;&lt;/td&gt;&lt;/tr&gt;</v>
      </c>
      <c r="B1419" s="166"/>
      <c r="C1419" s="166"/>
    </row>
    <row r="1420" spans="1:3" x14ac:dyDescent="0.3">
      <c r="A1420" s="89" t="str">
        <f>IF(ROW()-ROW(HTML[])+1&gt;ROWS(Prelude[]),IFERROR(INDEX(PayItems[HTML],ROW()-ROW(HTML[])+1-ROWS(Prelude[])),IF(ROW()-ROW(HTML[])=ROWS(Prelude[])+ROWS(PayItems[]),"&lt;/tbody&gt;&lt;/table&gt;","{End}")),INDEX(Prelude[],ROW()-ROW(HTML[])+1))</f>
        <v xml:space="preserve">  &lt;tr&gt;&lt;td&gt;60103-3020&lt;/td&gt;&lt;td&gt;Concrete, sloped and flared box inlet/outlet for 750mm pipe culvert&lt;/td&gt;&lt;td&gt;Each&lt;/td&gt;&lt;td&gt;CONCRETE, SLOPED AND FLARED BOX INLET/OUTLET FOR 30-INCH PIPE CULVERT&lt;/td&gt;&lt;td&gt;EACH&lt;/td&gt;&lt;td&gt;0&lt;/td&gt;&lt;td&gt;3&lt;/td&gt;&lt;td&gt;N&lt;/td&gt;&lt;td&gt; &lt;/td&gt;&lt;td&gt;&lt;/td&gt;&lt;/tr&gt;</v>
      </c>
      <c r="B1420" s="166"/>
      <c r="C1420" s="166"/>
    </row>
    <row r="1421" spans="1:3" x14ac:dyDescent="0.3">
      <c r="A1421" s="89" t="str">
        <f>IF(ROW()-ROW(HTML[])+1&gt;ROWS(Prelude[]),IFERROR(INDEX(PayItems[HTML],ROW()-ROW(HTML[])+1-ROWS(Prelude[])),IF(ROW()-ROW(HTML[])=ROWS(Prelude[])+ROWS(PayItems[]),"&lt;/tbody&gt;&lt;/table&gt;","{End}")),INDEX(Prelude[],ROW()-ROW(HTML[])+1))</f>
        <v xml:space="preserve">  &lt;tr&gt;&lt;td&gt;60103-3040&lt;/td&gt;&lt;td&gt;Concrete, sloped and flared box inlet/outlet for 900mm pipe culvert&lt;/td&gt;&lt;td&gt;Each&lt;/td&gt;&lt;td&gt;CONCRETE, SLOPED AND FLARED BOX INLET/OUTLET FOR 36-INCH PIPE CULVERT&lt;/td&gt;&lt;td&gt;EACH&lt;/td&gt;&lt;td&gt;0&lt;/td&gt;&lt;td&gt;3&lt;/td&gt;&lt;td&gt;N&lt;/td&gt;&lt;td&gt; &lt;/td&gt;&lt;td&gt;&lt;/td&gt;&lt;/tr&gt;</v>
      </c>
      <c r="B1421" s="166"/>
      <c r="C1421" s="166"/>
    </row>
    <row r="1422" spans="1:3" x14ac:dyDescent="0.3">
      <c r="A1422" s="89" t="str">
        <f>IF(ROW()-ROW(HTML[])+1&gt;ROWS(Prelude[]),IFERROR(INDEX(PayItems[HTML],ROW()-ROW(HTML[])+1-ROWS(Prelude[])),IF(ROW()-ROW(HTML[])=ROWS(Prelude[])+ROWS(PayItems[]),"&lt;/tbody&gt;&lt;/table&gt;","{End}")),INDEX(Prelude[],ROW()-ROW(HTML[])+1))</f>
        <v xml:space="preserve">  &lt;tr&gt;&lt;td&gt;60103-4000&lt;/td&gt;&lt;td&gt;Concrete, foundation, light pole&lt;/td&gt;&lt;td&gt;Each&lt;/td&gt;&lt;td&gt;CONCRETE, FOUNDATION, LIGHT POLE&lt;/td&gt;&lt;td&gt;EACH&lt;/td&gt;&lt;td&gt;0&lt;/td&gt;&lt;td&gt;3&lt;/td&gt;&lt;td&gt;N&lt;/td&gt;&lt;td&gt; &lt;/td&gt;&lt;td&gt;&lt;/td&gt;&lt;/tr&gt;</v>
      </c>
      <c r="B1422" s="166"/>
      <c r="C1422" s="166"/>
    </row>
    <row r="1423" spans="1:3" x14ac:dyDescent="0.3">
      <c r="A1423" s="89" t="str">
        <f>IF(ROW()-ROW(HTML[])+1&gt;ROWS(Prelude[]),IFERROR(INDEX(PayItems[HTML],ROW()-ROW(HTML[])+1-ROWS(Prelude[])),IF(ROW()-ROW(HTML[])=ROWS(Prelude[])+ROWS(PayItems[]),"&lt;/tbody&gt;&lt;/table&gt;","{End}")),INDEX(Prelude[],ROW()-ROW(HTML[])+1))</f>
        <v xml:space="preserve">  &lt;tr&gt;&lt;td&gt;60103-4100&lt;/td&gt;&lt;td&gt;Concrete, armor unit&lt;/td&gt;&lt;td&gt;Each&lt;/td&gt;&lt;td&gt;CONCRETE, ARMOR UNIT&lt;/td&gt;&lt;td&gt;EACH&lt;/td&gt;&lt;td&gt;0&lt;/td&gt;&lt;td&gt;3&lt;/td&gt;&lt;td&gt;N&lt;/td&gt;&lt;td&gt; &lt;/td&gt;&lt;td&gt;&lt;/td&gt;&lt;/tr&gt;</v>
      </c>
      <c r="B1423" s="166"/>
      <c r="C1423" s="166"/>
    </row>
    <row r="1424" spans="1:3" x14ac:dyDescent="0.3">
      <c r="A1424" s="89" t="str">
        <f>IF(ROW()-ROW(HTML[])+1&gt;ROWS(Prelude[]),IFERROR(INDEX(PayItems[HTML],ROW()-ROW(HTML[])+1-ROWS(Prelude[])),IF(ROW()-ROW(HTML[])=ROWS(Prelude[])+ROWS(PayItems[]),"&lt;/tbody&gt;&lt;/table&gt;","{End}")),INDEX(Prelude[],ROW()-ROW(HTML[])+1))</f>
        <v xml:space="preserve">  &lt;tr&gt;&lt;td&gt;60103-4110&lt;/td&gt;&lt;td&gt;Concrete, armor unit, 600 mm&lt;/td&gt;&lt;td&gt;Each&lt;/td&gt;&lt;td&gt;CONCRETE, ARMOR UNIT, 24-INCH&lt;/td&gt;&lt;td&gt;EACH&lt;/td&gt;&lt;td&gt;0&lt;/td&gt;&lt;td&gt;3&lt;/td&gt;&lt;td&gt;N&lt;/td&gt;&lt;td&gt; &lt;/td&gt;&lt;td&gt;&lt;/td&gt;&lt;/tr&gt;</v>
      </c>
      <c r="B1424" s="166"/>
      <c r="C1424" s="166"/>
    </row>
    <row r="1425" spans="1:3" x14ac:dyDescent="0.3">
      <c r="A1425" s="89" t="str">
        <f>IF(ROW()-ROW(HTML[])+1&gt;ROWS(Prelude[]),IFERROR(INDEX(PayItems[HTML],ROW()-ROW(HTML[])+1-ROWS(Prelude[])),IF(ROW()-ROW(HTML[])=ROWS(Prelude[])+ROWS(PayItems[]),"&lt;/tbody&gt;&lt;/table&gt;","{End}")),INDEX(Prelude[],ROW()-ROW(HTML[])+1))</f>
        <v xml:space="preserve">  &lt;tr&gt;&lt;td&gt;60103-4200&lt;/td&gt;&lt;td&gt;Concrete, plank&lt;/td&gt;&lt;td&gt;Each&lt;/td&gt;&lt;td&gt;CONCRETE, PLANK&lt;/td&gt;&lt;td&gt;EACH&lt;/td&gt;&lt;td&gt;0&lt;/td&gt;&lt;td&gt;3&lt;/td&gt;&lt;td&gt;N&lt;/td&gt;&lt;td&gt; &lt;/td&gt;&lt;td&gt;&lt;/td&gt;&lt;/tr&gt;</v>
      </c>
      <c r="B1425" s="166"/>
      <c r="C1425" s="166"/>
    </row>
    <row r="1426" spans="1:3" x14ac:dyDescent="0.3">
      <c r="A1426" s="89" t="str">
        <f>IF(ROW()-ROW(HTML[])+1&gt;ROWS(Prelude[]),IFERROR(INDEX(PayItems[HTML],ROW()-ROW(HTML[])+1-ROWS(Prelude[])),IF(ROW()-ROW(HTML[])=ROWS(Prelude[])+ROWS(PayItems[]),"&lt;/tbody&gt;&lt;/table&gt;","{End}")),INDEX(Prelude[],ROW()-ROW(HTML[])+1))</f>
        <v xml:space="preserve">  &lt;tr&gt;&lt;td&gt;60110-0000&lt;/td&gt;&lt;td&gt;Concrete coloring agent&lt;/td&gt;&lt;td&gt;kg&lt;/td&gt;&lt;td&gt;CONCRETE COLORING AGENT&lt;/td&gt;&lt;td&gt;LB&lt;/td&gt;&lt;td&gt;0&lt;/td&gt;&lt;td&gt;3&lt;/td&gt;&lt;td&gt;N&lt;/td&gt;&lt;td&gt; &lt;/td&gt;&lt;td&gt;&lt;/td&gt;&lt;/tr&gt;</v>
      </c>
      <c r="B1426" s="166"/>
      <c r="C1426" s="166"/>
    </row>
    <row r="1427" spans="1:3" x14ac:dyDescent="0.3">
      <c r="A1427" s="89" t="str">
        <f>IF(ROW()-ROW(HTML[])+1&gt;ROWS(Prelude[]),IFERROR(INDEX(PayItems[HTML],ROW()-ROW(HTML[])+1-ROWS(Prelude[])),IF(ROW()-ROW(HTML[])=ROWS(Prelude[])+ROWS(PayItems[]),"&lt;/tbody&gt;&lt;/table&gt;","{End}")),INDEX(Prelude[],ROW()-ROW(HTML[])+1))</f>
        <v xml:space="preserve">  &lt;tr&gt;&lt;td&gt;60201-0100&lt;/td&gt;&lt;td&gt;100mm pipe culvert&lt;/td&gt;&lt;td&gt;m&lt;/td&gt;&lt;td&gt;4-INCH PIPE CULVERT&lt;/td&gt;&lt;td&gt;LNFT&lt;/td&gt;&lt;td&gt;0&lt;/td&gt;&lt;td&gt;3&lt;/td&gt;&lt;td&gt;N&lt;/td&gt;&lt;td&gt; &lt;/td&gt;&lt;td&gt;&lt;/td&gt;&lt;/tr&gt;</v>
      </c>
      <c r="B1427" s="166"/>
      <c r="C1427" s="166"/>
    </row>
    <row r="1428" spans="1:3" x14ac:dyDescent="0.3">
      <c r="A1428" s="89" t="str">
        <f>IF(ROW()-ROW(HTML[])+1&gt;ROWS(Prelude[]),IFERROR(INDEX(PayItems[HTML],ROW()-ROW(HTML[])+1-ROWS(Prelude[])),IF(ROW()-ROW(HTML[])=ROWS(Prelude[])+ROWS(PayItems[]),"&lt;/tbody&gt;&lt;/table&gt;","{End}")),INDEX(Prelude[],ROW()-ROW(HTML[])+1))</f>
        <v xml:space="preserve">  &lt;tr&gt;&lt;td&gt;60201-0200&lt;/td&gt;&lt;td&gt;150mm pipe culvert&lt;/td&gt;&lt;td&gt;m&lt;/td&gt;&lt;td&gt;6-INCH PIPE CULVERT&lt;/td&gt;&lt;td&gt;LNFT&lt;/td&gt;&lt;td&gt;0&lt;/td&gt;&lt;td&gt;3&lt;/td&gt;&lt;td&gt;N&lt;/td&gt;&lt;td&gt; &lt;/td&gt;&lt;td&gt;&lt;/td&gt;&lt;/tr&gt;</v>
      </c>
      <c r="B1428" s="166"/>
      <c r="C1428" s="166"/>
    </row>
    <row r="1429" spans="1:3" x14ac:dyDescent="0.3">
      <c r="A1429" s="89" t="str">
        <f>IF(ROW()-ROW(HTML[])+1&gt;ROWS(Prelude[]),IFERROR(INDEX(PayItems[HTML],ROW()-ROW(HTML[])+1-ROWS(Prelude[])),IF(ROW()-ROW(HTML[])=ROWS(Prelude[])+ROWS(PayItems[]),"&lt;/tbody&gt;&lt;/table&gt;","{End}")),INDEX(Prelude[],ROW()-ROW(HTML[])+1))</f>
        <v xml:space="preserve">  &lt;tr&gt;&lt;td&gt;60201-0300&lt;/td&gt;&lt;td&gt;200mm pipe culvert&lt;/td&gt;&lt;td&gt;m&lt;/td&gt;&lt;td&gt;8-INCH PIPE CULVERT&lt;/td&gt;&lt;td&gt;LNFT&lt;/td&gt;&lt;td&gt;0&lt;/td&gt;&lt;td&gt;3&lt;/td&gt;&lt;td&gt;N&lt;/td&gt;&lt;td&gt; &lt;/td&gt;&lt;td&gt;&lt;/td&gt;&lt;/tr&gt;</v>
      </c>
      <c r="B1429" s="166"/>
      <c r="C1429" s="166"/>
    </row>
    <row r="1430" spans="1:3" x14ac:dyDescent="0.3">
      <c r="A1430" s="89" t="str">
        <f>IF(ROW()-ROW(HTML[])+1&gt;ROWS(Prelude[]),IFERROR(INDEX(PayItems[HTML],ROW()-ROW(HTML[])+1-ROWS(Prelude[])),IF(ROW()-ROW(HTML[])=ROWS(Prelude[])+ROWS(PayItems[]),"&lt;/tbody&gt;&lt;/table&gt;","{End}")),INDEX(Prelude[],ROW()-ROW(HTML[])+1))</f>
        <v xml:space="preserve">  &lt;tr&gt;&lt;td&gt;60201-0350&lt;/td&gt;&lt;td&gt;250mm pipe culvert&lt;/td&gt;&lt;td&gt;m&lt;/td&gt;&lt;td&gt;10-INCH PIPE CULVERT&lt;/td&gt;&lt;td&gt;LNFT&lt;/td&gt;&lt;td&gt;0&lt;/td&gt;&lt;td&gt;3&lt;/td&gt;&lt;td&gt;N&lt;/td&gt;&lt;td&gt; &lt;/td&gt;&lt;td&gt;&lt;/td&gt;&lt;/tr&gt;</v>
      </c>
      <c r="B1430" s="166"/>
      <c r="C1430" s="166"/>
    </row>
    <row r="1431" spans="1:3" x14ac:dyDescent="0.3">
      <c r="A1431" s="89" t="str">
        <f>IF(ROW()-ROW(HTML[])+1&gt;ROWS(Prelude[]),IFERROR(INDEX(PayItems[HTML],ROW()-ROW(HTML[])+1-ROWS(Prelude[])),IF(ROW()-ROW(HTML[])=ROWS(Prelude[])+ROWS(PayItems[]),"&lt;/tbody&gt;&lt;/table&gt;","{End}")),INDEX(Prelude[],ROW()-ROW(HTML[])+1))</f>
        <v xml:space="preserve">  &lt;tr&gt;&lt;td&gt;60201-0400&lt;/td&gt;&lt;td&gt;300mm pipe culvert&lt;/td&gt;&lt;td&gt;m&lt;/td&gt;&lt;td&gt;12-INCH PIPE CULVERT&lt;/td&gt;&lt;td&gt;LNFT&lt;/td&gt;&lt;td&gt;0&lt;/td&gt;&lt;td&gt;3&lt;/td&gt;&lt;td&gt;N&lt;/td&gt;&lt;td&gt; &lt;/td&gt;&lt;td&gt;&lt;/td&gt;&lt;/tr&gt;</v>
      </c>
      <c r="B1431" s="166"/>
      <c r="C1431" s="166"/>
    </row>
    <row r="1432" spans="1:3" x14ac:dyDescent="0.3">
      <c r="A1432" s="89" t="str">
        <f>IF(ROW()-ROW(HTML[])+1&gt;ROWS(Prelude[]),IFERROR(INDEX(PayItems[HTML],ROW()-ROW(HTML[])+1-ROWS(Prelude[])),IF(ROW()-ROW(HTML[])=ROWS(Prelude[])+ROWS(PayItems[]),"&lt;/tbody&gt;&lt;/table&gt;","{End}")),INDEX(Prelude[],ROW()-ROW(HTML[])+1))</f>
        <v xml:space="preserve">  &lt;tr&gt;&lt;td&gt;60201-0500&lt;/td&gt;&lt;td&gt;375mm pipe culvert&lt;/td&gt;&lt;td&gt;m&lt;/td&gt;&lt;td&gt;15-INCH PIPE CULVERT&lt;/td&gt;&lt;td&gt;LNFT&lt;/td&gt;&lt;td&gt;0&lt;/td&gt;&lt;td&gt;3&lt;/td&gt;&lt;td&gt;N&lt;/td&gt;&lt;td&gt; &lt;/td&gt;&lt;td&gt;&lt;/td&gt;&lt;/tr&gt;</v>
      </c>
      <c r="B1432" s="166"/>
      <c r="C1432" s="166"/>
    </row>
    <row r="1433" spans="1:3" x14ac:dyDescent="0.3">
      <c r="A1433" s="89" t="str">
        <f>IF(ROW()-ROW(HTML[])+1&gt;ROWS(Prelude[]),IFERROR(INDEX(PayItems[HTML],ROW()-ROW(HTML[])+1-ROWS(Prelude[])),IF(ROW()-ROW(HTML[])=ROWS(Prelude[])+ROWS(PayItems[]),"&lt;/tbody&gt;&lt;/table&gt;","{End}")),INDEX(Prelude[],ROW()-ROW(HTML[])+1))</f>
        <v xml:space="preserve">  &lt;tr&gt;&lt;td&gt;60201-0550&lt;/td&gt;&lt;td&gt;400mm pipe culvert&lt;/td&gt;&lt;td&gt;m&lt;/td&gt;&lt;td&gt;16-INCH PIPE CULVERT&lt;/td&gt;&lt;td&gt;LNFT&lt;/td&gt;&lt;td&gt;0&lt;/td&gt;&lt;td&gt;3&lt;/td&gt;&lt;td&gt;N&lt;/td&gt;&lt;td&gt; &lt;/td&gt;&lt;td&gt;&lt;/td&gt;&lt;/tr&gt;</v>
      </c>
      <c r="B1433" s="166"/>
      <c r="C1433" s="166"/>
    </row>
    <row r="1434" spans="1:3" x14ac:dyDescent="0.3">
      <c r="A1434" s="89" t="str">
        <f>IF(ROW()-ROW(HTML[])+1&gt;ROWS(Prelude[]),IFERROR(INDEX(PayItems[HTML],ROW()-ROW(HTML[])+1-ROWS(Prelude[])),IF(ROW()-ROW(HTML[])=ROWS(Prelude[])+ROWS(PayItems[]),"&lt;/tbody&gt;&lt;/table&gt;","{End}")),INDEX(Prelude[],ROW()-ROW(HTML[])+1))</f>
        <v xml:space="preserve">  &lt;tr&gt;&lt;td&gt;60201-0600&lt;/td&gt;&lt;td&gt;450mm pipe culvert&lt;/td&gt;&lt;td&gt;m&lt;/td&gt;&lt;td&gt;18-INCH PIPE CULVERT&lt;/td&gt;&lt;td&gt;LNFT&lt;/td&gt;&lt;td&gt;0&lt;/td&gt;&lt;td&gt;3&lt;/td&gt;&lt;td&gt;N&lt;/td&gt;&lt;td&gt; &lt;/td&gt;&lt;td&gt;&lt;/td&gt;&lt;/tr&gt;</v>
      </c>
      <c r="B1434" s="166"/>
      <c r="C1434" s="166"/>
    </row>
    <row r="1435" spans="1:3" x14ac:dyDescent="0.3">
      <c r="A1435" s="89" t="str">
        <f>IF(ROW()-ROW(HTML[])+1&gt;ROWS(Prelude[]),IFERROR(INDEX(PayItems[HTML],ROW()-ROW(HTML[])+1-ROWS(Prelude[])),IF(ROW()-ROW(HTML[])=ROWS(Prelude[])+ROWS(PayItems[]),"&lt;/tbody&gt;&lt;/table&gt;","{End}")),INDEX(Prelude[],ROW()-ROW(HTML[])+1))</f>
        <v xml:space="preserve">  &lt;tr&gt;&lt;td&gt;60201-0700&lt;/td&gt;&lt;td&gt;525mm pipe culvert&lt;/td&gt;&lt;td&gt;m&lt;/td&gt;&lt;td&gt;21-INCH PIPE CULVERT&lt;/td&gt;&lt;td&gt;LNFT&lt;/td&gt;&lt;td&gt;0&lt;/td&gt;&lt;td&gt;3&lt;/td&gt;&lt;td&gt;N&lt;/td&gt;&lt;td&gt; &lt;/td&gt;&lt;td&gt;&lt;/td&gt;&lt;/tr&gt;</v>
      </c>
      <c r="B1435" s="166"/>
      <c r="C1435" s="166"/>
    </row>
    <row r="1436" spans="1:3" x14ac:dyDescent="0.3">
      <c r="A1436" s="89" t="str">
        <f>IF(ROW()-ROW(HTML[])+1&gt;ROWS(Prelude[]),IFERROR(INDEX(PayItems[HTML],ROW()-ROW(HTML[])+1-ROWS(Prelude[])),IF(ROW()-ROW(HTML[])=ROWS(Prelude[])+ROWS(PayItems[]),"&lt;/tbody&gt;&lt;/table&gt;","{End}")),INDEX(Prelude[],ROW()-ROW(HTML[])+1))</f>
        <v xml:space="preserve">  &lt;tr&gt;&lt;td&gt;60201-0800&lt;/td&gt;&lt;td&gt;600mm pipe culvert&lt;/td&gt;&lt;td&gt;m&lt;/td&gt;&lt;td&gt;24-INCH PIPE CULVERT&lt;/td&gt;&lt;td&gt;LNFT&lt;/td&gt;&lt;td&gt;0&lt;/td&gt;&lt;td&gt;3&lt;/td&gt;&lt;td&gt;N&lt;/td&gt;&lt;td&gt; &lt;/td&gt;&lt;td&gt;&lt;/td&gt;&lt;/tr&gt;</v>
      </c>
      <c r="B1436" s="166"/>
      <c r="C1436" s="166"/>
    </row>
    <row r="1437" spans="1:3" x14ac:dyDescent="0.3">
      <c r="A1437" s="89" t="str">
        <f>IF(ROW()-ROW(HTML[])+1&gt;ROWS(Prelude[]),IFERROR(INDEX(PayItems[HTML],ROW()-ROW(HTML[])+1-ROWS(Prelude[])),IF(ROW()-ROW(HTML[])=ROWS(Prelude[])+ROWS(PayItems[]),"&lt;/tbody&gt;&lt;/table&gt;","{End}")),INDEX(Prelude[],ROW()-ROW(HTML[])+1))</f>
        <v xml:space="preserve">  &lt;tr&gt;&lt;td&gt;60201-0900&lt;/td&gt;&lt;td&gt;750mm pipe culvert&lt;/td&gt;&lt;td&gt;m&lt;/td&gt;&lt;td&gt;30-INCH PIPE CULVERT&lt;/td&gt;&lt;td&gt;LNFT&lt;/td&gt;&lt;td&gt;0&lt;/td&gt;&lt;td&gt;3&lt;/td&gt;&lt;td&gt;N&lt;/td&gt;&lt;td&gt; &lt;/td&gt;&lt;td&gt;&lt;/td&gt;&lt;/tr&gt;</v>
      </c>
      <c r="B1437" s="166"/>
      <c r="C1437" s="166"/>
    </row>
    <row r="1438" spans="1:3" x14ac:dyDescent="0.3">
      <c r="A1438" s="89" t="str">
        <f>IF(ROW()-ROW(HTML[])+1&gt;ROWS(Prelude[]),IFERROR(INDEX(PayItems[HTML],ROW()-ROW(HTML[])+1-ROWS(Prelude[])),IF(ROW()-ROW(HTML[])=ROWS(Prelude[])+ROWS(PayItems[]),"&lt;/tbody&gt;&lt;/table&gt;","{End}")),INDEX(Prelude[],ROW()-ROW(HTML[])+1))</f>
        <v xml:space="preserve">  &lt;tr&gt;&lt;td&gt;60201-1000&lt;/td&gt;&lt;td&gt;900mm pipe culvert&lt;/td&gt;&lt;td&gt;m&lt;/td&gt;&lt;td&gt;36-INCH PIPE CULVERT&lt;/td&gt;&lt;td&gt;LNFT&lt;/td&gt;&lt;td&gt;0&lt;/td&gt;&lt;td&gt;3&lt;/td&gt;&lt;td&gt;N&lt;/td&gt;&lt;td&gt; &lt;/td&gt;&lt;td&gt;&lt;/td&gt;&lt;/tr&gt;</v>
      </c>
      <c r="B1438" s="166"/>
      <c r="C1438" s="166"/>
    </row>
    <row r="1439" spans="1:3" x14ac:dyDescent="0.3">
      <c r="A1439" s="89" t="str">
        <f>IF(ROW()-ROW(HTML[])+1&gt;ROWS(Prelude[]),IFERROR(INDEX(PayItems[HTML],ROW()-ROW(HTML[])+1-ROWS(Prelude[])),IF(ROW()-ROW(HTML[])=ROWS(Prelude[])+ROWS(PayItems[]),"&lt;/tbody&gt;&lt;/table&gt;","{End}")),INDEX(Prelude[],ROW()-ROW(HTML[])+1))</f>
        <v xml:space="preserve">  &lt;tr&gt;&lt;td&gt;60201-1100&lt;/td&gt;&lt;td&gt;1050mm pipe culvert&lt;/td&gt;&lt;td&gt;m&lt;/td&gt;&lt;td&gt;42-INCH PIPE CULVERT&lt;/td&gt;&lt;td&gt;LNFT&lt;/td&gt;&lt;td&gt;0&lt;/td&gt;&lt;td&gt;3&lt;/td&gt;&lt;td&gt;N&lt;/td&gt;&lt;td&gt; &lt;/td&gt;&lt;td&gt;&lt;/td&gt;&lt;/tr&gt;</v>
      </c>
      <c r="B1439" s="166"/>
      <c r="C1439" s="166"/>
    </row>
    <row r="1440" spans="1:3" x14ac:dyDescent="0.3">
      <c r="A1440" s="89" t="str">
        <f>IF(ROW()-ROW(HTML[])+1&gt;ROWS(Prelude[]),IFERROR(INDEX(PayItems[HTML],ROW()-ROW(HTML[])+1-ROWS(Prelude[])),IF(ROW()-ROW(HTML[])=ROWS(Prelude[])+ROWS(PayItems[]),"&lt;/tbody&gt;&lt;/table&gt;","{End}")),INDEX(Prelude[],ROW()-ROW(HTML[])+1))</f>
        <v xml:space="preserve">  &lt;tr&gt;&lt;td&gt;60201-1200&lt;/td&gt;&lt;td&gt;1200mm pipe culvert&lt;/td&gt;&lt;td&gt;m&lt;/td&gt;&lt;td&gt;48-INCH PIPE CULVERT&lt;/td&gt;&lt;td&gt;LNFT&lt;/td&gt;&lt;td&gt;0&lt;/td&gt;&lt;td&gt;3&lt;/td&gt;&lt;td&gt;N&lt;/td&gt;&lt;td&gt; &lt;/td&gt;&lt;td&gt;&lt;/td&gt;&lt;/tr&gt;</v>
      </c>
      <c r="B1440" s="166"/>
      <c r="C1440" s="166"/>
    </row>
    <row r="1441" spans="1:3" x14ac:dyDescent="0.3">
      <c r="A1441" s="89" t="str">
        <f>IF(ROW()-ROW(HTML[])+1&gt;ROWS(Prelude[]),IFERROR(INDEX(PayItems[HTML],ROW()-ROW(HTML[])+1-ROWS(Prelude[])),IF(ROW()-ROW(HTML[])=ROWS(Prelude[])+ROWS(PayItems[]),"&lt;/tbody&gt;&lt;/table&gt;","{End}")),INDEX(Prelude[],ROW()-ROW(HTML[])+1))</f>
        <v xml:space="preserve">  &lt;tr&gt;&lt;td&gt;60201-1300&lt;/td&gt;&lt;td&gt;1350mm pipe culvert&lt;/td&gt;&lt;td&gt;m&lt;/td&gt;&lt;td&gt;54-INCH PIPE CULVERT&lt;/td&gt;&lt;td&gt;LNFT&lt;/td&gt;&lt;td&gt;0&lt;/td&gt;&lt;td&gt;3&lt;/td&gt;&lt;td&gt;N&lt;/td&gt;&lt;td&gt; &lt;/td&gt;&lt;td&gt;&lt;/td&gt;&lt;/tr&gt;</v>
      </c>
      <c r="B1441" s="166"/>
      <c r="C1441" s="166"/>
    </row>
    <row r="1442" spans="1:3" x14ac:dyDescent="0.3">
      <c r="A1442" s="89" t="str">
        <f>IF(ROW()-ROW(HTML[])+1&gt;ROWS(Prelude[]),IFERROR(INDEX(PayItems[HTML],ROW()-ROW(HTML[])+1-ROWS(Prelude[])),IF(ROW()-ROW(HTML[])=ROWS(Prelude[])+ROWS(PayItems[]),"&lt;/tbody&gt;&lt;/table&gt;","{End}")),INDEX(Prelude[],ROW()-ROW(HTML[])+1))</f>
        <v xml:space="preserve">  &lt;tr&gt;&lt;td&gt;60201-1400&lt;/td&gt;&lt;td&gt;1500mm pipe culvert&lt;/td&gt;&lt;td&gt;m&lt;/td&gt;&lt;td&gt;60-INCH PIPE CULVERT&lt;/td&gt;&lt;td&gt;LNFT&lt;/td&gt;&lt;td&gt;0&lt;/td&gt;&lt;td&gt;3&lt;/td&gt;&lt;td&gt;N&lt;/td&gt;&lt;td&gt; &lt;/td&gt;&lt;td&gt;&lt;/td&gt;&lt;/tr&gt;</v>
      </c>
      <c r="B1442" s="166"/>
      <c r="C1442" s="166"/>
    </row>
    <row r="1443" spans="1:3" x14ac:dyDescent="0.3">
      <c r="A1443" s="89" t="str">
        <f>IF(ROW()-ROW(HTML[])+1&gt;ROWS(Prelude[]),IFERROR(INDEX(PayItems[HTML],ROW()-ROW(HTML[])+1-ROWS(Prelude[])),IF(ROW()-ROW(HTML[])=ROWS(Prelude[])+ROWS(PayItems[]),"&lt;/tbody&gt;&lt;/table&gt;","{End}")),INDEX(Prelude[],ROW()-ROW(HTML[])+1))</f>
        <v xml:space="preserve">  &lt;tr&gt;&lt;td&gt;60201-1500&lt;/td&gt;&lt;td&gt;1650mm pipe culvert&lt;/td&gt;&lt;td&gt;m&lt;/td&gt;&lt;td&gt;66-INCH PIPE CULVERT&lt;/td&gt;&lt;td&gt;LNFT&lt;/td&gt;&lt;td&gt;0&lt;/td&gt;&lt;td&gt;3&lt;/td&gt;&lt;td&gt;N&lt;/td&gt;&lt;td&gt; &lt;/td&gt;&lt;td&gt;&lt;/td&gt;&lt;/tr&gt;</v>
      </c>
      <c r="B1443" s="166"/>
      <c r="C1443" s="166"/>
    </row>
    <row r="1444" spans="1:3" x14ac:dyDescent="0.3">
      <c r="A1444" s="89" t="str">
        <f>IF(ROW()-ROW(HTML[])+1&gt;ROWS(Prelude[]),IFERROR(INDEX(PayItems[HTML],ROW()-ROW(HTML[])+1-ROWS(Prelude[])),IF(ROW()-ROW(HTML[])=ROWS(Prelude[])+ROWS(PayItems[]),"&lt;/tbody&gt;&lt;/table&gt;","{End}")),INDEX(Prelude[],ROW()-ROW(HTML[])+1))</f>
        <v xml:space="preserve">  &lt;tr&gt;&lt;td&gt;60201-1600&lt;/td&gt;&lt;td&gt;1800mm pipe culvert&lt;/td&gt;&lt;td&gt;m&lt;/td&gt;&lt;td&gt;72-INCH PIPE CULVERT&lt;/td&gt;&lt;td&gt;LNFT&lt;/td&gt;&lt;td&gt;0&lt;/td&gt;&lt;td&gt;3&lt;/td&gt;&lt;td&gt;N&lt;/td&gt;&lt;td&gt; &lt;/td&gt;&lt;td&gt;&lt;/td&gt;&lt;/tr&gt;</v>
      </c>
      <c r="B1444" s="166"/>
      <c r="C1444" s="166"/>
    </row>
    <row r="1445" spans="1:3" x14ac:dyDescent="0.3">
      <c r="A1445" s="89" t="str">
        <f>IF(ROW()-ROW(HTML[])+1&gt;ROWS(Prelude[]),IFERROR(INDEX(PayItems[HTML],ROW()-ROW(HTML[])+1-ROWS(Prelude[])),IF(ROW()-ROW(HTML[])=ROWS(Prelude[])+ROWS(PayItems[]),"&lt;/tbody&gt;&lt;/table&gt;","{End}")),INDEX(Prelude[],ROW()-ROW(HTML[])+1))</f>
        <v xml:space="preserve">  &lt;tr&gt;&lt;td&gt;60201-1700&lt;/td&gt;&lt;td&gt;1950mm pipe culvert&lt;/td&gt;&lt;td&gt;m&lt;/td&gt;&lt;td&gt;78-INCH PIPE CULVERT&lt;/td&gt;&lt;td&gt;LNFT&lt;/td&gt;&lt;td&gt;0&lt;/td&gt;&lt;td&gt;3&lt;/td&gt;&lt;td&gt;N&lt;/td&gt;&lt;td&gt; &lt;/td&gt;&lt;td&gt;&lt;/td&gt;&lt;/tr&gt;</v>
      </c>
      <c r="B1445" s="166"/>
      <c r="C1445" s="166"/>
    </row>
    <row r="1446" spans="1:3" x14ac:dyDescent="0.3">
      <c r="A1446" s="89" t="str">
        <f>IF(ROW()-ROW(HTML[])+1&gt;ROWS(Prelude[]),IFERROR(INDEX(PayItems[HTML],ROW()-ROW(HTML[])+1-ROWS(Prelude[])),IF(ROW()-ROW(HTML[])=ROWS(Prelude[])+ROWS(PayItems[]),"&lt;/tbody&gt;&lt;/table&gt;","{End}")),INDEX(Prelude[],ROW()-ROW(HTML[])+1))</f>
        <v xml:space="preserve">  &lt;tr&gt;&lt;td&gt;60201-1800&lt;/td&gt;&lt;td&gt;2100mm pipe culvert&lt;/td&gt;&lt;td&gt;m&lt;/td&gt;&lt;td&gt;84-INCH PIPE CULVERT&lt;/td&gt;&lt;td&gt;LNFT&lt;/td&gt;&lt;td&gt;0&lt;/td&gt;&lt;td&gt;3&lt;/td&gt;&lt;td&gt;N&lt;/td&gt;&lt;td&gt; &lt;/td&gt;&lt;td&gt;&lt;/td&gt;&lt;/tr&gt;</v>
      </c>
      <c r="B1446" s="166"/>
      <c r="C1446" s="166"/>
    </row>
    <row r="1447" spans="1:3" x14ac:dyDescent="0.3">
      <c r="A1447" s="89" t="str">
        <f>IF(ROW()-ROW(HTML[])+1&gt;ROWS(Prelude[]),IFERROR(INDEX(PayItems[HTML],ROW()-ROW(HTML[])+1-ROWS(Prelude[])),IF(ROW()-ROW(HTML[])=ROWS(Prelude[])+ROWS(PayItems[]),"&lt;/tbody&gt;&lt;/table&gt;","{End}")),INDEX(Prelude[],ROW()-ROW(HTML[])+1))</f>
        <v xml:space="preserve">  &lt;tr&gt;&lt;td&gt;60201-1900&lt;/td&gt;&lt;td&gt;2250mm pipe culvert&lt;/td&gt;&lt;td&gt;m&lt;/td&gt;&lt;td&gt;90-INCH PIPE CULVERT&lt;/td&gt;&lt;td&gt;LNFT&lt;/td&gt;&lt;td&gt;0&lt;/td&gt;&lt;td&gt;3&lt;/td&gt;&lt;td&gt;N&lt;/td&gt;&lt;td&gt; &lt;/td&gt;&lt;td&gt;&lt;/td&gt;&lt;/tr&gt;</v>
      </c>
      <c r="B1447" s="166"/>
      <c r="C1447" s="166"/>
    </row>
    <row r="1448" spans="1:3" x14ac:dyDescent="0.3">
      <c r="A1448" s="89" t="str">
        <f>IF(ROW()-ROW(HTML[])+1&gt;ROWS(Prelude[]),IFERROR(INDEX(PayItems[HTML],ROW()-ROW(HTML[])+1-ROWS(Prelude[])),IF(ROW()-ROW(HTML[])=ROWS(Prelude[])+ROWS(PayItems[]),"&lt;/tbody&gt;&lt;/table&gt;","{End}")),INDEX(Prelude[],ROW()-ROW(HTML[])+1))</f>
        <v xml:space="preserve">  &lt;tr&gt;&lt;td&gt;60201-2000&lt;/td&gt;&lt;td&gt;2400mm pipe culvert&lt;/td&gt;&lt;td&gt;m&lt;/td&gt;&lt;td&gt;96-INCH PIPE CULVERT&lt;/td&gt;&lt;td&gt;LNFT&lt;/td&gt;&lt;td&gt;0&lt;/td&gt;&lt;td&gt;3&lt;/td&gt;&lt;td&gt;N&lt;/td&gt;&lt;td&gt; &lt;/td&gt;&lt;td&gt;&lt;/td&gt;&lt;/tr&gt;</v>
      </c>
      <c r="B1448" s="166"/>
      <c r="C1448" s="166"/>
    </row>
    <row r="1449" spans="1:3" x14ac:dyDescent="0.3">
      <c r="A1449" s="89" t="str">
        <f>IF(ROW()-ROW(HTML[])+1&gt;ROWS(Prelude[]),IFERROR(INDEX(PayItems[HTML],ROW()-ROW(HTML[])+1-ROWS(Prelude[])),IF(ROW()-ROW(HTML[])=ROWS(Prelude[])+ROWS(PayItems[]),"&lt;/tbody&gt;&lt;/table&gt;","{End}")),INDEX(Prelude[],ROW()-ROW(HTML[])+1))</f>
        <v xml:space="preserve">  &lt;tr&gt;&lt;td&gt;60201-2100&lt;/td&gt;&lt;td&gt;2550mm pipe culvert&lt;/td&gt;&lt;td&gt;m&lt;/td&gt;&lt;td&gt;102-INCH PIPE CULVERT&lt;/td&gt;&lt;td&gt;LNFT&lt;/td&gt;&lt;td&gt;0&lt;/td&gt;&lt;td&gt;3&lt;/td&gt;&lt;td&gt;N&lt;/td&gt;&lt;td&gt; &lt;/td&gt;&lt;td&gt;&lt;/td&gt;&lt;/tr&gt;</v>
      </c>
      <c r="B1449" s="166"/>
      <c r="C1449" s="166"/>
    </row>
    <row r="1450" spans="1:3" x14ac:dyDescent="0.3">
      <c r="A1450" s="89" t="str">
        <f>IF(ROW()-ROW(HTML[])+1&gt;ROWS(Prelude[]),IFERROR(INDEX(PayItems[HTML],ROW()-ROW(HTML[])+1-ROWS(Prelude[])),IF(ROW()-ROW(HTML[])=ROWS(Prelude[])+ROWS(PayItems[]),"&lt;/tbody&gt;&lt;/table&gt;","{End}")),INDEX(Prelude[],ROW()-ROW(HTML[])+1))</f>
        <v xml:space="preserve">  &lt;tr&gt;&lt;td&gt;60201-2200&lt;/td&gt;&lt;td&gt;2700mm pipe culvert&lt;/td&gt;&lt;td&gt;m&lt;/td&gt;&lt;td&gt;108-INCH PIPE CULVERT&lt;/td&gt;&lt;td&gt;LNFT&lt;/td&gt;&lt;td&gt;0&lt;/td&gt;&lt;td&gt;3&lt;/td&gt;&lt;td&gt;N&lt;/td&gt;&lt;td&gt; &lt;/td&gt;&lt;td&gt;&lt;/td&gt;&lt;/tr&gt;</v>
      </c>
      <c r="B1450" s="166"/>
      <c r="C1450" s="166"/>
    </row>
    <row r="1451" spans="1:3" x14ac:dyDescent="0.3">
      <c r="A1451" s="89" t="str">
        <f>IF(ROW()-ROW(HTML[])+1&gt;ROWS(Prelude[]),IFERROR(INDEX(PayItems[HTML],ROW()-ROW(HTML[])+1-ROWS(Prelude[])),IF(ROW()-ROW(HTML[])=ROWS(Prelude[])+ROWS(PayItems[]),"&lt;/tbody&gt;&lt;/table&gt;","{End}")),INDEX(Prelude[],ROW()-ROW(HTML[])+1))</f>
        <v xml:space="preserve">  &lt;tr&gt;&lt;td&gt;60201-2250&lt;/td&gt;&lt;td&gt;2850mm pipe culvert&lt;/td&gt;&lt;td&gt;m&lt;/td&gt;&lt;td&gt;114-INCH PIPE CULVERT&lt;/td&gt;&lt;td&gt;LNFT&lt;/td&gt;&lt;td&gt;0&lt;/td&gt;&lt;td&gt;3&lt;/td&gt;&lt;td&gt;N&lt;/td&gt;&lt;td&gt; &lt;/td&gt;&lt;td&gt;&lt;/td&gt;&lt;/tr&gt;</v>
      </c>
      <c r="B1451" s="166"/>
      <c r="C1451" s="166"/>
    </row>
    <row r="1452" spans="1:3" x14ac:dyDescent="0.3">
      <c r="A1452" s="89" t="str">
        <f>IF(ROW()-ROW(HTML[])+1&gt;ROWS(Prelude[]),IFERROR(INDEX(PayItems[HTML],ROW()-ROW(HTML[])+1-ROWS(Prelude[])),IF(ROW()-ROW(HTML[])=ROWS(Prelude[])+ROWS(PayItems[]),"&lt;/tbody&gt;&lt;/table&gt;","{End}")),INDEX(Prelude[],ROW()-ROW(HTML[])+1))</f>
        <v xml:space="preserve">  &lt;tr&gt;&lt;td&gt;60201-2300&lt;/td&gt;&lt;td&gt;3000mm pipe culvert&lt;/td&gt;&lt;td&gt;m&lt;/td&gt;&lt;td&gt;120-INCH PIPE CULVERT&lt;/td&gt;&lt;td&gt;LNFT&lt;/td&gt;&lt;td&gt;0&lt;/td&gt;&lt;td&gt;3&lt;/td&gt;&lt;td&gt;N&lt;/td&gt;&lt;td&gt; &lt;/td&gt;&lt;td&gt;&lt;/td&gt;&lt;/tr&gt;</v>
      </c>
      <c r="B1452" s="166"/>
      <c r="C1452" s="166"/>
    </row>
    <row r="1453" spans="1:3" x14ac:dyDescent="0.3">
      <c r="A1453" s="89" t="str">
        <f>IF(ROW()-ROW(HTML[])+1&gt;ROWS(Prelude[]),IFERROR(INDEX(PayItems[HTML],ROW()-ROW(HTML[])+1-ROWS(Prelude[])),IF(ROW()-ROW(HTML[])=ROWS(Prelude[])+ROWS(PayItems[]),"&lt;/tbody&gt;&lt;/table&gt;","{End}")),INDEX(Prelude[],ROW()-ROW(HTML[])+1))</f>
        <v xml:space="preserve">  &lt;tr&gt;&lt;td&gt;60201-2400&lt;/td&gt;&lt;td&gt;3300mm pipe culvert&lt;/td&gt;&lt;td&gt;m&lt;/td&gt;&lt;td&gt;132-INCH PIPE CULVERT&lt;/td&gt;&lt;td&gt;LNFT&lt;/td&gt;&lt;td&gt;0&lt;/td&gt;&lt;td&gt;3&lt;/td&gt;&lt;td&gt;N&lt;/td&gt;&lt;td&gt; &lt;/td&gt;&lt;td&gt;&lt;/td&gt;&lt;/tr&gt;</v>
      </c>
      <c r="B1453" s="166"/>
      <c r="C1453" s="166"/>
    </row>
    <row r="1454" spans="1:3" x14ac:dyDescent="0.3">
      <c r="A1454" s="89" t="str">
        <f>IF(ROW()-ROW(HTML[])+1&gt;ROWS(Prelude[]),IFERROR(INDEX(PayItems[HTML],ROW()-ROW(HTML[])+1-ROWS(Prelude[])),IF(ROW()-ROW(HTML[])=ROWS(Prelude[])+ROWS(PayItems[]),"&lt;/tbody&gt;&lt;/table&gt;","{End}")),INDEX(Prelude[],ROW()-ROW(HTML[])+1))</f>
        <v xml:space="preserve">  &lt;tr&gt;&lt;td&gt;60201-2500&lt;/td&gt;&lt;td&gt;3600mm pipe culvert&lt;/td&gt;&lt;td&gt;m&lt;/td&gt;&lt;td&gt;144-INCH PIPE CULVERT&lt;/td&gt;&lt;td&gt;LNFT&lt;/td&gt;&lt;td&gt;0&lt;/td&gt;&lt;td&gt;3&lt;/td&gt;&lt;td&gt;N&lt;/td&gt;&lt;td&gt; &lt;/td&gt;&lt;td&gt;&lt;/td&gt;&lt;/tr&gt;</v>
      </c>
      <c r="B1454" s="166"/>
      <c r="C1454" s="166"/>
    </row>
    <row r="1455" spans="1:3" x14ac:dyDescent="0.3">
      <c r="A1455" s="89" t="str">
        <f>IF(ROW()-ROW(HTML[])+1&gt;ROWS(Prelude[]),IFERROR(INDEX(PayItems[HTML],ROW()-ROW(HTML[])+1-ROWS(Prelude[])),IF(ROW()-ROW(HTML[])=ROWS(Prelude[])+ROWS(PayItems[]),"&lt;/tbody&gt;&lt;/table&gt;","{End}")),INDEX(Prelude[],ROW()-ROW(HTML[])+1))</f>
        <v xml:space="preserve">  &lt;tr&gt;&lt;td&gt;60202-0100&lt;/td&gt;&lt;td&gt;375mm equivalent diameter arch or elliptical pipe culvert&lt;/td&gt;&lt;td&gt;m&lt;/td&gt;&lt;td&gt;15-INCH EQUIVALENT DIAMETER ARCH OR ELLIPTICAL PIPE CULVERT&lt;/td&gt;&lt;td&gt;LNFT&lt;/td&gt;&lt;td&gt;0&lt;/td&gt;&lt;td&gt;3&lt;/td&gt;&lt;td&gt;N&lt;/td&gt;&lt;td&gt; &lt;/td&gt;&lt;td&gt;&lt;/td&gt;&lt;/tr&gt;</v>
      </c>
      <c r="B1455" s="166"/>
      <c r="C1455" s="166"/>
    </row>
    <row r="1456" spans="1:3" x14ac:dyDescent="0.3">
      <c r="A1456" s="89" t="str">
        <f>IF(ROW()-ROW(HTML[])+1&gt;ROWS(Prelude[]),IFERROR(INDEX(PayItems[HTML],ROW()-ROW(HTML[])+1-ROWS(Prelude[])),IF(ROW()-ROW(HTML[])=ROWS(Prelude[])+ROWS(PayItems[]),"&lt;/tbody&gt;&lt;/table&gt;","{End}")),INDEX(Prelude[],ROW()-ROW(HTML[])+1))</f>
        <v xml:space="preserve">  &lt;tr&gt;&lt;td&gt;60202-0200&lt;/td&gt;&lt;td&gt;450mm equivalent diameter arch or elliptical pipe culvert&lt;/td&gt;&lt;td&gt;m&lt;/td&gt;&lt;td&gt;18-INCH EQUIVALENT DIAMETER ARCH OR ELLIPTICAL PIPE CULVERT&lt;/td&gt;&lt;td&gt;LNFT&lt;/td&gt;&lt;td&gt;0&lt;/td&gt;&lt;td&gt;3&lt;/td&gt;&lt;td&gt;N&lt;/td&gt;&lt;td&gt; &lt;/td&gt;&lt;td&gt;&lt;/td&gt;&lt;/tr&gt;</v>
      </c>
      <c r="B1456" s="166"/>
      <c r="C1456" s="166"/>
    </row>
    <row r="1457" spans="1:3" x14ac:dyDescent="0.3">
      <c r="A1457" s="89" t="str">
        <f>IF(ROW()-ROW(HTML[])+1&gt;ROWS(Prelude[]),IFERROR(INDEX(PayItems[HTML],ROW()-ROW(HTML[])+1-ROWS(Prelude[])),IF(ROW()-ROW(HTML[])=ROWS(Prelude[])+ROWS(PayItems[]),"&lt;/tbody&gt;&lt;/table&gt;","{End}")),INDEX(Prelude[],ROW()-ROW(HTML[])+1))</f>
        <v xml:space="preserve">  &lt;tr&gt;&lt;td&gt;60202-0300&lt;/td&gt;&lt;td&gt;525mm equivalent diameter arch or elliptical pipe culvert&lt;/td&gt;&lt;td&gt;m&lt;/td&gt;&lt;td&gt;21-INCH EQUIVALENT DIAMETER ARCH OR ELLIPTICAL PIPE CULVERT&lt;/td&gt;&lt;td&gt;LNFT&lt;/td&gt;&lt;td&gt;0&lt;/td&gt;&lt;td&gt;3&lt;/td&gt;&lt;td&gt;N&lt;/td&gt;&lt;td&gt; &lt;/td&gt;&lt;td&gt;&lt;/td&gt;&lt;/tr&gt;</v>
      </c>
      <c r="B1457" s="166"/>
      <c r="C1457" s="166"/>
    </row>
    <row r="1458" spans="1:3" x14ac:dyDescent="0.3">
      <c r="A1458" s="89" t="str">
        <f>IF(ROW()-ROW(HTML[])+1&gt;ROWS(Prelude[]),IFERROR(INDEX(PayItems[HTML],ROW()-ROW(HTML[])+1-ROWS(Prelude[])),IF(ROW()-ROW(HTML[])=ROWS(Prelude[])+ROWS(PayItems[]),"&lt;/tbody&gt;&lt;/table&gt;","{End}")),INDEX(Prelude[],ROW()-ROW(HTML[])+1))</f>
        <v xml:space="preserve">  &lt;tr&gt;&lt;td&gt;60202-0400&lt;/td&gt;&lt;td&gt;600mm equivalent diameter arch or elliptical pipe culvert&lt;/td&gt;&lt;td&gt;m&lt;/td&gt;&lt;td&gt;24-INCH EQUIVALENT DIAMETER ARCH OR ELLIPTICAL PIPE CULVERT&lt;/td&gt;&lt;td&gt;LNFT&lt;/td&gt;&lt;td&gt;0&lt;/td&gt;&lt;td&gt;3&lt;/td&gt;&lt;td&gt;N&lt;/td&gt;&lt;td&gt; &lt;/td&gt;&lt;td&gt;&lt;/td&gt;&lt;/tr&gt;</v>
      </c>
      <c r="B1458" s="166"/>
      <c r="C1458" s="166"/>
    </row>
    <row r="1459" spans="1:3" x14ac:dyDescent="0.3">
      <c r="A1459" s="89" t="str">
        <f>IF(ROW()-ROW(HTML[])+1&gt;ROWS(Prelude[]),IFERROR(INDEX(PayItems[HTML],ROW()-ROW(HTML[])+1-ROWS(Prelude[])),IF(ROW()-ROW(HTML[])=ROWS(Prelude[])+ROWS(PayItems[]),"&lt;/tbody&gt;&lt;/table&gt;","{End}")),INDEX(Prelude[],ROW()-ROW(HTML[])+1))</f>
        <v xml:space="preserve">  &lt;tr&gt;&lt;td&gt;60202-0500&lt;/td&gt;&lt;td&gt;750mm equivalent diameter arch or elliptical pipe culvert&lt;/td&gt;&lt;td&gt;m&lt;/td&gt;&lt;td&gt;30-INCH EQUIVALENT DIAMETER ARCH OR ELLIPTICAL PIPE CULVERT&lt;/td&gt;&lt;td&gt;LNFT&lt;/td&gt;&lt;td&gt;0&lt;/td&gt;&lt;td&gt;3&lt;/td&gt;&lt;td&gt;N&lt;/td&gt;&lt;td&gt; &lt;/td&gt;&lt;td&gt;&lt;/td&gt;&lt;/tr&gt;</v>
      </c>
      <c r="B1459" s="166"/>
      <c r="C1459" s="166"/>
    </row>
    <row r="1460" spans="1:3" x14ac:dyDescent="0.3">
      <c r="A1460" s="89" t="str">
        <f>IF(ROW()-ROW(HTML[])+1&gt;ROWS(Prelude[]),IFERROR(INDEX(PayItems[HTML],ROW()-ROW(HTML[])+1-ROWS(Prelude[])),IF(ROW()-ROW(HTML[])=ROWS(Prelude[])+ROWS(PayItems[]),"&lt;/tbody&gt;&lt;/table&gt;","{End}")),INDEX(Prelude[],ROW()-ROW(HTML[])+1))</f>
        <v xml:space="preserve">  &lt;tr&gt;&lt;td&gt;60202-0600&lt;/td&gt;&lt;td&gt;900mm equivalent diameter arch or elliptical pipe culvert&lt;/td&gt;&lt;td&gt;m&lt;/td&gt;&lt;td&gt;36-INCH EQUIVALENT DIAMETER ARCH OR ELLIPTICAL PIPE CULVERT&lt;/td&gt;&lt;td&gt;LNFT&lt;/td&gt;&lt;td&gt;0&lt;/td&gt;&lt;td&gt;3&lt;/td&gt;&lt;td&gt;N&lt;/td&gt;&lt;td&gt; &lt;/td&gt;&lt;td&gt;&lt;/td&gt;&lt;/tr&gt;</v>
      </c>
      <c r="B1460" s="166"/>
      <c r="C1460" s="166"/>
    </row>
    <row r="1461" spans="1:3" x14ac:dyDescent="0.3">
      <c r="A1461" s="89" t="str">
        <f>IF(ROW()-ROW(HTML[])+1&gt;ROWS(Prelude[]),IFERROR(INDEX(PayItems[HTML],ROW()-ROW(HTML[])+1-ROWS(Prelude[])),IF(ROW()-ROW(HTML[])=ROWS(Prelude[])+ROWS(PayItems[]),"&lt;/tbody&gt;&lt;/table&gt;","{End}")),INDEX(Prelude[],ROW()-ROW(HTML[])+1))</f>
        <v xml:space="preserve">  &lt;tr&gt;&lt;td&gt;60202-0700&lt;/td&gt;&lt;td&gt;1050mm equivalent diameter arch or elliptical pipe culvert&lt;/td&gt;&lt;td&gt;m&lt;/td&gt;&lt;td&gt;42-INCH EQUIVALENT DIAMETER ARCH OR ELLIPTICAL PIPE CULVERT&lt;/td&gt;&lt;td&gt;LNFT&lt;/td&gt;&lt;td&gt;0&lt;/td&gt;&lt;td&gt;3&lt;/td&gt;&lt;td&gt;N&lt;/td&gt;&lt;td&gt; &lt;/td&gt;&lt;td&gt;&lt;/td&gt;&lt;/tr&gt;</v>
      </c>
      <c r="B1461" s="166"/>
      <c r="C1461" s="166"/>
    </row>
    <row r="1462" spans="1:3" x14ac:dyDescent="0.3">
      <c r="A1462" s="89" t="str">
        <f>IF(ROW()-ROW(HTML[])+1&gt;ROWS(Prelude[]),IFERROR(INDEX(PayItems[HTML],ROW()-ROW(HTML[])+1-ROWS(Prelude[])),IF(ROW()-ROW(HTML[])=ROWS(Prelude[])+ROWS(PayItems[]),"&lt;/tbody&gt;&lt;/table&gt;","{End}")),INDEX(Prelude[],ROW()-ROW(HTML[])+1))</f>
        <v xml:space="preserve">  &lt;tr&gt;&lt;td&gt;60202-0800&lt;/td&gt;&lt;td&gt;1200mm equivalent diameter arch or elliptical pipe culvert&lt;/td&gt;&lt;td&gt;m&lt;/td&gt;&lt;td&gt;48-INCH EQUIVALENT DIAMETER ARCH OR ELLIPTICAL PIPE CULVERT&lt;/td&gt;&lt;td&gt;LNFT&lt;/td&gt;&lt;td&gt;0&lt;/td&gt;&lt;td&gt;3&lt;/td&gt;&lt;td&gt;N&lt;/td&gt;&lt;td&gt; &lt;/td&gt;&lt;td&gt;&lt;/td&gt;&lt;/tr&gt;</v>
      </c>
      <c r="B1462" s="166"/>
      <c r="C1462" s="166"/>
    </row>
    <row r="1463" spans="1:3" x14ac:dyDescent="0.3">
      <c r="A1463" s="89" t="str">
        <f>IF(ROW()-ROW(HTML[])+1&gt;ROWS(Prelude[]),IFERROR(INDEX(PayItems[HTML],ROW()-ROW(HTML[])+1-ROWS(Prelude[])),IF(ROW()-ROW(HTML[])=ROWS(Prelude[])+ROWS(PayItems[]),"&lt;/tbody&gt;&lt;/table&gt;","{End}")),INDEX(Prelude[],ROW()-ROW(HTML[])+1))</f>
        <v xml:space="preserve">  &lt;tr&gt;&lt;td&gt;60202-0900&lt;/td&gt;&lt;td&gt;1350mm equivalent diameter arch or elliptical pipe culvert&lt;/td&gt;&lt;td&gt;m&lt;/td&gt;&lt;td&gt;54-INCH EQUIVALENT DIAMETER ARCH OR ELLIPTICAL PIPE CULVERT&lt;/td&gt;&lt;td&gt;LNFT&lt;/td&gt;&lt;td&gt;0&lt;/td&gt;&lt;td&gt;3&lt;/td&gt;&lt;td&gt;N&lt;/td&gt;&lt;td&gt; &lt;/td&gt;&lt;td&gt;&lt;/td&gt;&lt;/tr&gt;</v>
      </c>
      <c r="B1463" s="166"/>
      <c r="C1463" s="166"/>
    </row>
    <row r="1464" spans="1:3" x14ac:dyDescent="0.3">
      <c r="A1464" s="89" t="str">
        <f>IF(ROW()-ROW(HTML[])+1&gt;ROWS(Prelude[]),IFERROR(INDEX(PayItems[HTML],ROW()-ROW(HTML[])+1-ROWS(Prelude[])),IF(ROW()-ROW(HTML[])=ROWS(Prelude[])+ROWS(PayItems[]),"&lt;/tbody&gt;&lt;/table&gt;","{End}")),INDEX(Prelude[],ROW()-ROW(HTML[])+1))</f>
        <v xml:space="preserve">  &lt;tr&gt;&lt;td&gt;60202-1000&lt;/td&gt;&lt;td&gt;1500mm equivalent diameter arch or elliptical pipe culvert&lt;/td&gt;&lt;td&gt;m&lt;/td&gt;&lt;td&gt;60-INCH EQUIVALENT DIAMETER ARCH OR ELLIPTICAL PIPE CULVERT&lt;/td&gt;&lt;td&gt;LNFT&lt;/td&gt;&lt;td&gt;0&lt;/td&gt;&lt;td&gt;3&lt;/td&gt;&lt;td&gt;N&lt;/td&gt;&lt;td&gt; &lt;/td&gt;&lt;td&gt;&lt;/td&gt;&lt;/tr&gt;</v>
      </c>
      <c r="B1464" s="166"/>
      <c r="C1464" s="166"/>
    </row>
    <row r="1465" spans="1:3" x14ac:dyDescent="0.3">
      <c r="A1465" s="89" t="str">
        <f>IF(ROW()-ROW(HTML[])+1&gt;ROWS(Prelude[]),IFERROR(INDEX(PayItems[HTML],ROW()-ROW(HTML[])+1-ROWS(Prelude[])),IF(ROW()-ROW(HTML[])=ROWS(Prelude[])+ROWS(PayItems[]),"&lt;/tbody&gt;&lt;/table&gt;","{End}")),INDEX(Prelude[],ROW()-ROW(HTML[])+1))</f>
        <v xml:space="preserve">  &lt;tr&gt;&lt;td&gt;60202-1100&lt;/td&gt;&lt;td&gt;1650mm equivalent diameter arch or elliptical pipe culvert&lt;/td&gt;&lt;td&gt;m&lt;/td&gt;&lt;td&gt;66-INCH EQUIVALENT DIAMETER ARCH OR ELLIPTICAL PIPE CULVERT&lt;/td&gt;&lt;td&gt;LNFT&lt;/td&gt;&lt;td&gt;0&lt;/td&gt;&lt;td&gt;3&lt;/td&gt;&lt;td&gt;N&lt;/td&gt;&lt;td&gt; &lt;/td&gt;&lt;td&gt;&lt;/td&gt;&lt;/tr&gt;</v>
      </c>
      <c r="B1465" s="166"/>
      <c r="C1465" s="166"/>
    </row>
    <row r="1466" spans="1:3" x14ac:dyDescent="0.3">
      <c r="A1466" s="89" t="str">
        <f>IF(ROW()-ROW(HTML[])+1&gt;ROWS(Prelude[]),IFERROR(INDEX(PayItems[HTML],ROW()-ROW(HTML[])+1-ROWS(Prelude[])),IF(ROW()-ROW(HTML[])=ROWS(Prelude[])+ROWS(PayItems[]),"&lt;/tbody&gt;&lt;/table&gt;","{End}")),INDEX(Prelude[],ROW()-ROW(HTML[])+1))</f>
        <v xml:space="preserve">  &lt;tr&gt;&lt;td&gt;60202-1200&lt;/td&gt;&lt;td&gt;1800mm equivalent diameter arch or elliptical pipe culvert&lt;/td&gt;&lt;td&gt;m&lt;/td&gt;&lt;td&gt;72-INCH EQUIVALENT DIAMETER ARCH OR ELLIPTICAL PIPE CULVERT&lt;/td&gt;&lt;td&gt;LNFT&lt;/td&gt;&lt;td&gt;0&lt;/td&gt;&lt;td&gt;3&lt;/td&gt;&lt;td&gt;N&lt;/td&gt;&lt;td&gt; &lt;/td&gt;&lt;td&gt;&lt;/td&gt;&lt;/tr&gt;</v>
      </c>
      <c r="B1466" s="166"/>
      <c r="C1466" s="166"/>
    </row>
    <row r="1467" spans="1:3" x14ac:dyDescent="0.3">
      <c r="A1467" s="89" t="str">
        <f>IF(ROW()-ROW(HTML[])+1&gt;ROWS(Prelude[]),IFERROR(INDEX(PayItems[HTML],ROW()-ROW(HTML[])+1-ROWS(Prelude[])),IF(ROW()-ROW(HTML[])=ROWS(Prelude[])+ROWS(PayItems[]),"&lt;/tbody&gt;&lt;/table&gt;","{End}")),INDEX(Prelude[],ROW()-ROW(HTML[])+1))</f>
        <v xml:space="preserve">  &lt;tr&gt;&lt;td&gt;60202-1300&lt;/td&gt;&lt;td&gt;1950mm equivalent diameter arch or elliptical pipe culvert&lt;/td&gt;&lt;td&gt;m&lt;/td&gt;&lt;td&gt;78-INCH EQUIVALENT DIAMETER ARCH OR ELLIPTICAL PIPE CULVERT&lt;/td&gt;&lt;td&gt;LNFT&lt;/td&gt;&lt;td&gt;0&lt;/td&gt;&lt;td&gt;3&lt;/td&gt;&lt;td&gt;N&lt;/td&gt;&lt;td&gt; &lt;/td&gt;&lt;td&gt;&lt;/td&gt;&lt;/tr&gt;</v>
      </c>
      <c r="B1467" s="166"/>
      <c r="C1467" s="166"/>
    </row>
    <row r="1468" spans="1:3" x14ac:dyDescent="0.3">
      <c r="A1468" s="89" t="str">
        <f>IF(ROW()-ROW(HTML[])+1&gt;ROWS(Prelude[]),IFERROR(INDEX(PayItems[HTML],ROW()-ROW(HTML[])+1-ROWS(Prelude[])),IF(ROW()-ROW(HTML[])=ROWS(Prelude[])+ROWS(PayItems[]),"&lt;/tbody&gt;&lt;/table&gt;","{End}")),INDEX(Prelude[],ROW()-ROW(HTML[])+1))</f>
        <v xml:space="preserve">  &lt;tr&gt;&lt;td&gt;60202-1400&lt;/td&gt;&lt;td&gt;2100mm equivalent diameter arch or elliptical pipe culvert&lt;/td&gt;&lt;td&gt;m&lt;/td&gt;&lt;td&gt;84-INCH EQUIVALENT DIAMETER ARCH OR ELLIPTICAL PIPE CULVERT&lt;/td&gt;&lt;td&gt;LNFT&lt;/td&gt;&lt;td&gt;0&lt;/td&gt;&lt;td&gt;3&lt;/td&gt;&lt;td&gt;N&lt;/td&gt;&lt;td&gt; &lt;/td&gt;&lt;td&gt;&lt;/td&gt;&lt;/tr&gt;</v>
      </c>
      <c r="B1468" s="166"/>
      <c r="C1468" s="166"/>
    </row>
    <row r="1469" spans="1:3" x14ac:dyDescent="0.3">
      <c r="A1469" s="89" t="str">
        <f>IF(ROW()-ROW(HTML[])+1&gt;ROWS(Prelude[]),IFERROR(INDEX(PayItems[HTML],ROW()-ROW(HTML[])+1-ROWS(Prelude[])),IF(ROW()-ROW(HTML[])=ROWS(Prelude[])+ROWS(PayItems[]),"&lt;/tbody&gt;&lt;/table&gt;","{End}")),INDEX(Prelude[],ROW()-ROW(HTML[])+1))</f>
        <v xml:space="preserve">  &lt;tr&gt;&lt;td&gt;60202-1500&lt;/td&gt;&lt;td&gt;2250mm equivalent diameter arch or elliptical pipe culvert&lt;/td&gt;&lt;td&gt;m&lt;/td&gt;&lt;td&gt;90-INCH EQUIVALENT DIAMETER ARCH OR ELLIPTICAL PIPE CULVERT&lt;/td&gt;&lt;td&gt;LNFT&lt;/td&gt;&lt;td&gt;0&lt;/td&gt;&lt;td&gt;3&lt;/td&gt;&lt;td&gt;N&lt;/td&gt;&lt;td&gt; &lt;/td&gt;&lt;td&gt;&lt;/td&gt;&lt;/tr&gt;</v>
      </c>
      <c r="B1469" s="166"/>
      <c r="C1469" s="166"/>
    </row>
    <row r="1470" spans="1:3" x14ac:dyDescent="0.3">
      <c r="A1470" s="89" t="str">
        <f>IF(ROW()-ROW(HTML[])+1&gt;ROWS(Prelude[]),IFERROR(INDEX(PayItems[HTML],ROW()-ROW(HTML[])+1-ROWS(Prelude[])),IF(ROW()-ROW(HTML[])=ROWS(Prelude[])+ROWS(PayItems[]),"&lt;/tbody&gt;&lt;/table&gt;","{End}")),INDEX(Prelude[],ROW()-ROW(HTML[])+1))</f>
        <v xml:space="preserve">  &lt;tr&gt;&lt;td&gt;60202-1600&lt;/td&gt;&lt;td&gt;2400mm equivalent diameter arch or elliptical pipe culvert&lt;/td&gt;&lt;td&gt;m&lt;/td&gt;&lt;td&gt;96-INCH EQUIVALENT DIAMETER ARCH OR ELLIPTICAL PIPE CULVERT&lt;/td&gt;&lt;td&gt;LNFT&lt;/td&gt;&lt;td&gt;0&lt;/td&gt;&lt;td&gt;3&lt;/td&gt;&lt;td&gt;N&lt;/td&gt;&lt;td&gt; &lt;/td&gt;&lt;td&gt;&lt;/td&gt;&lt;/tr&gt;</v>
      </c>
      <c r="B1470" s="166"/>
      <c r="C1470" s="166"/>
    </row>
    <row r="1471" spans="1:3" x14ac:dyDescent="0.3">
      <c r="A1471" s="89" t="str">
        <f>IF(ROW()-ROW(HTML[])+1&gt;ROWS(Prelude[]),IFERROR(INDEX(PayItems[HTML],ROW()-ROW(HTML[])+1-ROWS(Prelude[])),IF(ROW()-ROW(HTML[])=ROWS(Prelude[])+ROWS(PayItems[]),"&lt;/tbody&gt;&lt;/table&gt;","{End}")),INDEX(Prelude[],ROW()-ROW(HTML[])+1))</f>
        <v xml:space="preserve">  &lt;tr&gt;&lt;td&gt;60202-1700&lt;/td&gt;&lt;td&gt;2550mm equivalent diameter arch or elliptical pipe culvert&lt;/td&gt;&lt;td&gt;m&lt;/td&gt;&lt;td&gt;102-INCH EQUIVALENT DIAMETER ARCH OR ELLIPTICAL PIPE CULVERT&lt;/td&gt;&lt;td&gt;LNFT&lt;/td&gt;&lt;td&gt;0&lt;/td&gt;&lt;td&gt;3&lt;/td&gt;&lt;td&gt;N&lt;/td&gt;&lt;td&gt; &lt;/td&gt;&lt;td&gt;&lt;/td&gt;&lt;/tr&gt;</v>
      </c>
      <c r="B1471" s="166"/>
      <c r="C1471" s="166"/>
    </row>
    <row r="1472" spans="1:3" x14ac:dyDescent="0.3">
      <c r="A1472" s="89" t="str">
        <f>IF(ROW()-ROW(HTML[])+1&gt;ROWS(Prelude[]),IFERROR(INDEX(PayItems[HTML],ROW()-ROW(HTML[])+1-ROWS(Prelude[])),IF(ROW()-ROW(HTML[])=ROWS(Prelude[])+ROWS(PayItems[]),"&lt;/tbody&gt;&lt;/table&gt;","{End}")),INDEX(Prelude[],ROW()-ROW(HTML[])+1))</f>
        <v xml:space="preserve">  &lt;tr&gt;&lt;td&gt;60202-1800&lt;/td&gt;&lt;td&gt;2700mm equivalent diameter arch or elliptical pipe culvert&lt;/td&gt;&lt;td&gt;m&lt;/td&gt;&lt;td&gt;108-INCH EQUIVALENT DIAMETER ARCH OR ELLIPTICAL PIPE CULVERT&lt;/td&gt;&lt;td&gt;LNFT&lt;/td&gt;&lt;td&gt;0&lt;/td&gt;&lt;td&gt;3&lt;/td&gt;&lt;td&gt;N&lt;/td&gt;&lt;td&gt; &lt;/td&gt;&lt;td&gt;&lt;/td&gt;&lt;/tr&gt;</v>
      </c>
      <c r="B1472" s="166"/>
      <c r="C1472" s="166"/>
    </row>
    <row r="1473" spans="1:3" x14ac:dyDescent="0.3">
      <c r="A1473" s="89" t="str">
        <f>IF(ROW()-ROW(HTML[])+1&gt;ROWS(Prelude[]),IFERROR(INDEX(PayItems[HTML],ROW()-ROW(HTML[])+1-ROWS(Prelude[])),IF(ROW()-ROW(HTML[])=ROWS(Prelude[])+ROWS(PayItems[]),"&lt;/tbody&gt;&lt;/table&gt;","{End}")),INDEX(Prelude[],ROW()-ROW(HTML[])+1))</f>
        <v xml:space="preserve">  &lt;tr&gt;&lt;td&gt;60202-1850&lt;/td&gt;&lt;td&gt;2850mm equivalent diameter arch or elliptical pipe culvert&lt;/td&gt;&lt;td&gt;m&lt;/td&gt;&lt;td&gt;114-INCH EQUIVALENT DIAMETER ARCH OR ELLIPTICAL PIPE CULVERT&lt;/td&gt;&lt;td&gt;LNFT&lt;/td&gt;&lt;td&gt;0&lt;/td&gt;&lt;td&gt;3&lt;/td&gt;&lt;td&gt;N&lt;/td&gt;&lt;td&gt; &lt;/td&gt;&lt;td&gt;&lt;/td&gt;&lt;/tr&gt;</v>
      </c>
      <c r="B1473" s="166"/>
      <c r="C1473" s="166"/>
    </row>
    <row r="1474" spans="1:3" x14ac:dyDescent="0.3">
      <c r="A1474" s="89" t="str">
        <f>IF(ROW()-ROW(HTML[])+1&gt;ROWS(Prelude[]),IFERROR(INDEX(PayItems[HTML],ROW()-ROW(HTML[])+1-ROWS(Prelude[])),IF(ROW()-ROW(HTML[])=ROWS(Prelude[])+ROWS(PayItems[]),"&lt;/tbody&gt;&lt;/table&gt;","{End}")),INDEX(Prelude[],ROW()-ROW(HTML[])+1))</f>
        <v xml:space="preserve">  &lt;tr&gt;&lt;td&gt;60202-1900&lt;/td&gt;&lt;td&gt;3000mm equivalent diameter arch or elliptical pipe culvert&lt;/td&gt;&lt;td&gt;m&lt;/td&gt;&lt;td&gt;120-INCH EQUIVALENT DIAMETER ARCH OR ELLIPTICAL PIPE CULVERT&lt;/td&gt;&lt;td&gt;LNFT&lt;/td&gt;&lt;td&gt;0&lt;/td&gt;&lt;td&gt;3&lt;/td&gt;&lt;td&gt;N&lt;/td&gt;&lt;td&gt; &lt;/td&gt;&lt;td&gt;&lt;/td&gt;&lt;/tr&gt;</v>
      </c>
      <c r="B1474" s="166"/>
      <c r="C1474" s="166"/>
    </row>
    <row r="1475" spans="1:3" x14ac:dyDescent="0.3">
      <c r="A1475" s="89" t="str">
        <f>IF(ROW()-ROW(HTML[])+1&gt;ROWS(Prelude[]),IFERROR(INDEX(PayItems[HTML],ROW()-ROW(HTML[])+1-ROWS(Prelude[])),IF(ROW()-ROW(HTML[])=ROWS(Prelude[])+ROWS(PayItems[]),"&lt;/tbody&gt;&lt;/table&gt;","{End}")),INDEX(Prelude[],ROW()-ROW(HTML[])+1))</f>
        <v xml:space="preserve">  &lt;tr&gt;&lt;td&gt;60202-2000&lt;/td&gt;&lt;td&gt;3300mm equivalent diameter arch or elliptical pipe culvert&lt;/td&gt;&lt;td&gt;m&lt;/td&gt;&lt;td&gt;132-INCH EQUIVALENT DIAMETER ARCH OR ELLIPTICAL PIPE CULVERT&lt;/td&gt;&lt;td&gt;LNFT&lt;/td&gt;&lt;td&gt;0&lt;/td&gt;&lt;td&gt;3&lt;/td&gt;&lt;td&gt;N&lt;/td&gt;&lt;td&gt; &lt;/td&gt;&lt;td&gt;&lt;/td&gt;&lt;/tr&gt;</v>
      </c>
      <c r="B1475" s="166"/>
      <c r="C1475" s="166"/>
    </row>
    <row r="1476" spans="1:3" x14ac:dyDescent="0.3">
      <c r="A1476" s="89" t="str">
        <f>IF(ROW()-ROW(HTML[])+1&gt;ROWS(Prelude[]),IFERROR(INDEX(PayItems[HTML],ROW()-ROW(HTML[])+1-ROWS(Prelude[])),IF(ROW()-ROW(HTML[])=ROWS(Prelude[])+ROWS(PayItems[]),"&lt;/tbody&gt;&lt;/table&gt;","{End}")),INDEX(Prelude[],ROW()-ROW(HTML[])+1))</f>
        <v xml:space="preserve">  &lt;tr&gt;&lt;td&gt;60202-2100&lt;/td&gt;&lt;td&gt;3600mm equivalent diameter arch or elliptical pipe culvert&lt;/td&gt;&lt;td&gt;m&lt;/td&gt;&lt;td&gt;144-INCH EQUIVALENT DIAMETER ARCH OR ELLIPTICAL PIPE CULVERT&lt;/td&gt;&lt;td&gt;LNFT&lt;/td&gt;&lt;td&gt;0&lt;/td&gt;&lt;td&gt;3&lt;/td&gt;&lt;td&gt;N&lt;/td&gt;&lt;td&gt; &lt;/td&gt;&lt;td&gt;&lt;/td&gt;&lt;/tr&gt;</v>
      </c>
      <c r="B1476" s="166"/>
      <c r="C1476" s="166"/>
    </row>
    <row r="1477" spans="1:3" x14ac:dyDescent="0.3">
      <c r="A1477" s="89" t="str">
        <f>IF(ROW()-ROW(HTML[])+1&gt;ROWS(Prelude[]),IFERROR(INDEX(PayItems[HTML],ROW()-ROW(HTML[])+1-ROWS(Prelude[])),IF(ROW()-ROW(HTML[])=ROWS(Prelude[])+ROWS(PayItems[]),"&lt;/tbody&gt;&lt;/table&gt;","{End}")),INDEX(Prelude[],ROW()-ROW(HTML[])+1))</f>
        <v xml:space="preserve">  &lt;tr&gt;&lt;td&gt;60203-0100&lt;/td&gt;&lt;td&gt;100mm slotted drain pipe&lt;/td&gt;&lt;td&gt;m&lt;/td&gt;&lt;td&gt;4-INCH SLOTTED DRAIN PIPE&lt;/td&gt;&lt;td&gt;LNFT&lt;/td&gt;&lt;td&gt;0&lt;/td&gt;&lt;td&gt;3&lt;/td&gt;&lt;td&gt;N&lt;/td&gt;&lt;td&gt; &lt;/td&gt;&lt;td&gt;&lt;/td&gt;&lt;/tr&gt;</v>
      </c>
      <c r="B1477" s="166"/>
      <c r="C1477" s="166"/>
    </row>
    <row r="1478" spans="1:3" x14ac:dyDescent="0.3">
      <c r="A1478" s="89" t="str">
        <f>IF(ROW()-ROW(HTML[])+1&gt;ROWS(Prelude[]),IFERROR(INDEX(PayItems[HTML],ROW()-ROW(HTML[])+1-ROWS(Prelude[])),IF(ROW()-ROW(HTML[])=ROWS(Prelude[])+ROWS(PayItems[]),"&lt;/tbody&gt;&lt;/table&gt;","{End}")),INDEX(Prelude[],ROW()-ROW(HTML[])+1))</f>
        <v xml:space="preserve">  &lt;tr&gt;&lt;td&gt;60203-0200&lt;/td&gt;&lt;td&gt;150mm slotted drain pipe&lt;/td&gt;&lt;td&gt;m&lt;/td&gt;&lt;td&gt;6-INCH SLOTTED DRAIN PIPE&lt;/td&gt;&lt;td&gt;LNFT&lt;/td&gt;&lt;td&gt;0&lt;/td&gt;&lt;td&gt;3&lt;/td&gt;&lt;td&gt;N&lt;/td&gt;&lt;td&gt; &lt;/td&gt;&lt;td&gt;&lt;/td&gt;&lt;/tr&gt;</v>
      </c>
      <c r="B1478" s="166"/>
      <c r="C1478" s="166"/>
    </row>
    <row r="1479" spans="1:3" x14ac:dyDescent="0.3">
      <c r="A1479" s="89" t="str">
        <f>IF(ROW()-ROW(HTML[])+1&gt;ROWS(Prelude[]),IFERROR(INDEX(PayItems[HTML],ROW()-ROW(HTML[])+1-ROWS(Prelude[])),IF(ROW()-ROW(HTML[])=ROWS(Prelude[])+ROWS(PayItems[]),"&lt;/tbody&gt;&lt;/table&gt;","{End}")),INDEX(Prelude[],ROW()-ROW(HTML[])+1))</f>
        <v xml:space="preserve">  &lt;tr&gt;&lt;td&gt;60203-0300&lt;/td&gt;&lt;td&gt;200mm slotted drain pipe&lt;/td&gt;&lt;td&gt;m&lt;/td&gt;&lt;td&gt;8-INCH SLOTTED DRAIN PIPE&lt;/td&gt;&lt;td&gt;LNFT&lt;/td&gt;&lt;td&gt;0&lt;/td&gt;&lt;td&gt;3&lt;/td&gt;&lt;td&gt;N&lt;/td&gt;&lt;td&gt; &lt;/td&gt;&lt;td&gt;&lt;/td&gt;&lt;/tr&gt;</v>
      </c>
      <c r="B1479" s="166"/>
      <c r="C1479" s="166"/>
    </row>
    <row r="1480" spans="1:3" x14ac:dyDescent="0.3">
      <c r="A1480" s="89" t="str">
        <f>IF(ROW()-ROW(HTML[])+1&gt;ROWS(Prelude[]),IFERROR(INDEX(PayItems[HTML],ROW()-ROW(HTML[])+1-ROWS(Prelude[])),IF(ROW()-ROW(HTML[])=ROWS(Prelude[])+ROWS(PayItems[]),"&lt;/tbody&gt;&lt;/table&gt;","{End}")),INDEX(Prelude[],ROW()-ROW(HTML[])+1))</f>
        <v xml:space="preserve">  &lt;tr&gt;&lt;td&gt;60203-0400&lt;/td&gt;&lt;td&gt;300mm slotted drain pipe&lt;/td&gt;&lt;td&gt;m&lt;/td&gt;&lt;td&gt;12-INCH SLOTTED DRAIN PIPE&lt;/td&gt;&lt;td&gt;LNFT&lt;/td&gt;&lt;td&gt;0&lt;/td&gt;&lt;td&gt;3&lt;/td&gt;&lt;td&gt;N&lt;/td&gt;&lt;td&gt; &lt;/td&gt;&lt;td&gt;&lt;/td&gt;&lt;/tr&gt;</v>
      </c>
      <c r="B1480" s="166"/>
      <c r="C1480" s="166"/>
    </row>
    <row r="1481" spans="1:3" x14ac:dyDescent="0.3">
      <c r="A1481" s="89" t="str">
        <f>IF(ROW()-ROW(HTML[])+1&gt;ROWS(Prelude[]),IFERROR(INDEX(PayItems[HTML],ROW()-ROW(HTML[])+1-ROWS(Prelude[])),IF(ROW()-ROW(HTML[])=ROWS(Prelude[])+ROWS(PayItems[]),"&lt;/tbody&gt;&lt;/table&gt;","{End}")),INDEX(Prelude[],ROW()-ROW(HTML[])+1))</f>
        <v xml:space="preserve">  &lt;tr&gt;&lt;td&gt;60203-0500&lt;/td&gt;&lt;td&gt;375mm slotted drain pipe&lt;/td&gt;&lt;td&gt;m&lt;/td&gt;&lt;td&gt;15-INCH SLOTTED DRAIN PIPE&lt;/td&gt;&lt;td&gt;LNFT&lt;/td&gt;&lt;td&gt;0&lt;/td&gt;&lt;td&gt;3&lt;/td&gt;&lt;td&gt;N&lt;/td&gt;&lt;td&gt; &lt;/td&gt;&lt;td&gt;&lt;/td&gt;&lt;/tr&gt;</v>
      </c>
      <c r="B1481" s="166"/>
      <c r="C1481" s="166"/>
    </row>
    <row r="1482" spans="1:3" x14ac:dyDescent="0.3">
      <c r="A1482" s="89" t="str">
        <f>IF(ROW()-ROW(HTML[])+1&gt;ROWS(Prelude[]),IFERROR(INDEX(PayItems[HTML],ROW()-ROW(HTML[])+1-ROWS(Prelude[])),IF(ROW()-ROW(HTML[])=ROWS(Prelude[])+ROWS(PayItems[]),"&lt;/tbody&gt;&lt;/table&gt;","{End}")),INDEX(Prelude[],ROW()-ROW(HTML[])+1))</f>
        <v xml:space="preserve">  &lt;tr&gt;&lt;td&gt;60203-0600&lt;/td&gt;&lt;td&gt;450mm slotted drain pipe&lt;/td&gt;&lt;td&gt;m&lt;/td&gt;&lt;td&gt;18-INCH SLOTTED DRAIN PIPE&lt;/td&gt;&lt;td&gt;LNFT&lt;/td&gt;&lt;td&gt;0&lt;/td&gt;&lt;td&gt;3&lt;/td&gt;&lt;td&gt;N&lt;/td&gt;&lt;td&gt; &lt;/td&gt;&lt;td&gt;&lt;/td&gt;&lt;/tr&gt;</v>
      </c>
      <c r="B1482" s="166"/>
      <c r="C1482" s="166"/>
    </row>
    <row r="1483" spans="1:3" x14ac:dyDescent="0.3">
      <c r="A1483" s="89" t="str">
        <f>IF(ROW()-ROW(HTML[])+1&gt;ROWS(Prelude[]),IFERROR(INDEX(PayItems[HTML],ROW()-ROW(HTML[])+1-ROWS(Prelude[])),IF(ROW()-ROW(HTML[])=ROWS(Prelude[])+ROWS(PayItems[]),"&lt;/tbody&gt;&lt;/table&gt;","{End}")),INDEX(Prelude[],ROW()-ROW(HTML[])+1))</f>
        <v xml:space="preserve">  &lt;tr&gt;&lt;td&gt;60203-0700&lt;/td&gt;&lt;td&gt;525mm slotted drain pipe&lt;/td&gt;&lt;td&gt;m&lt;/td&gt;&lt;td&gt;21-INCH SLOTTED DRAIN PIPE&lt;/td&gt;&lt;td&gt;LNFT&lt;/td&gt;&lt;td&gt;0&lt;/td&gt;&lt;td&gt;3&lt;/td&gt;&lt;td&gt;N&lt;/td&gt;&lt;td&gt; &lt;/td&gt;&lt;td&gt;&lt;/td&gt;&lt;/tr&gt;</v>
      </c>
      <c r="B1483" s="166"/>
      <c r="C1483" s="166"/>
    </row>
    <row r="1484" spans="1:3" x14ac:dyDescent="0.3">
      <c r="A1484" s="89" t="str">
        <f>IF(ROW()-ROW(HTML[])+1&gt;ROWS(Prelude[]),IFERROR(INDEX(PayItems[HTML],ROW()-ROW(HTML[])+1-ROWS(Prelude[])),IF(ROW()-ROW(HTML[])=ROWS(Prelude[])+ROWS(PayItems[]),"&lt;/tbody&gt;&lt;/table&gt;","{End}")),INDEX(Prelude[],ROW()-ROW(HTML[])+1))</f>
        <v xml:space="preserve">  &lt;tr&gt;&lt;td&gt;60203-0800&lt;/td&gt;&lt;td&gt;600mm slotted drain pipe&lt;/td&gt;&lt;td&gt;m&lt;/td&gt;&lt;td&gt;24-INCH SLOTTED DRAIN PIPE&lt;/td&gt;&lt;td&gt;LNFT&lt;/td&gt;&lt;td&gt;0&lt;/td&gt;&lt;td&gt;3&lt;/td&gt;&lt;td&gt;N&lt;/td&gt;&lt;td&gt; &lt;/td&gt;&lt;td&gt;&lt;/td&gt;&lt;/tr&gt;</v>
      </c>
      <c r="B1484" s="166"/>
      <c r="C1484" s="166"/>
    </row>
    <row r="1485" spans="1:3" x14ac:dyDescent="0.3">
      <c r="A1485" s="89" t="str">
        <f>IF(ROW()-ROW(HTML[])+1&gt;ROWS(Prelude[]),IFERROR(INDEX(PayItems[HTML],ROW()-ROW(HTML[])+1-ROWS(Prelude[])),IF(ROW()-ROW(HTML[])=ROWS(Prelude[])+ROWS(PayItems[]),"&lt;/tbody&gt;&lt;/table&gt;","{End}")),INDEX(Prelude[],ROW()-ROW(HTML[])+1))</f>
        <v xml:space="preserve">  &lt;tr&gt;&lt;td&gt;60203-0900&lt;/td&gt;&lt;td&gt;750mm slotted drain pipe&lt;/td&gt;&lt;td&gt;m&lt;/td&gt;&lt;td&gt;30-INCH SLOTTED DRAIN PIPE&lt;/td&gt;&lt;td&gt;LNFT&lt;/td&gt;&lt;td&gt;0&lt;/td&gt;&lt;td&gt;3&lt;/td&gt;&lt;td&gt;N&lt;/td&gt;&lt;td&gt; &lt;/td&gt;&lt;td&gt;&lt;/td&gt;&lt;/tr&gt;</v>
      </c>
      <c r="B1485" s="166"/>
      <c r="C1485" s="166"/>
    </row>
    <row r="1486" spans="1:3" x14ac:dyDescent="0.3">
      <c r="A1486" s="89" t="str">
        <f>IF(ROW()-ROW(HTML[])+1&gt;ROWS(Prelude[]),IFERROR(INDEX(PayItems[HTML],ROW()-ROW(HTML[])+1-ROWS(Prelude[])),IF(ROW()-ROW(HTML[])=ROWS(Prelude[])+ROWS(PayItems[]),"&lt;/tbody&gt;&lt;/table&gt;","{End}")),INDEX(Prelude[],ROW()-ROW(HTML[])+1))</f>
        <v xml:space="preserve">  &lt;tr&gt;&lt;td&gt;60203-1000&lt;/td&gt;&lt;td&gt;900mm slotted drain pipe&lt;/td&gt;&lt;td&gt;m&lt;/td&gt;&lt;td&gt;36-INCH SLOTTED DRAIN PIPE&lt;/td&gt;&lt;td&gt;LNFT&lt;/td&gt;&lt;td&gt;0&lt;/td&gt;&lt;td&gt;3&lt;/td&gt;&lt;td&gt;N&lt;/td&gt;&lt;td&gt; &lt;/td&gt;&lt;td&gt;&lt;/td&gt;&lt;/tr&gt;</v>
      </c>
      <c r="B1486" s="166"/>
      <c r="C1486" s="166"/>
    </row>
    <row r="1487" spans="1:3" x14ac:dyDescent="0.3">
      <c r="A1487" s="89" t="str">
        <f>IF(ROW()-ROW(HTML[])+1&gt;ROWS(Prelude[]),IFERROR(INDEX(PayItems[HTML],ROW()-ROW(HTML[])+1-ROWS(Prelude[])),IF(ROW()-ROW(HTML[])=ROWS(Prelude[])+ROWS(PayItems[]),"&lt;/tbody&gt;&lt;/table&gt;","{End}")),INDEX(Prelude[],ROW()-ROW(HTML[])+1))</f>
        <v xml:space="preserve">  &lt;tr&gt;&lt;td&gt;60204-0600&lt;/td&gt;&lt;td&gt;Flume downdrain, 450mm&lt;/td&gt;&lt;td&gt;m&lt;/td&gt;&lt;td&gt;FLUME DOWNDRAIN 18-INCH&lt;/td&gt;&lt;td&gt;LNFT&lt;/td&gt;&lt;td&gt;0&lt;/td&gt;&lt;td&gt;3&lt;/td&gt;&lt;td&gt;N&lt;/td&gt;&lt;td&gt; &lt;/td&gt;&lt;td&gt;&lt;/td&gt;&lt;/tr&gt;</v>
      </c>
      <c r="B1487" s="166"/>
      <c r="C1487" s="166"/>
    </row>
    <row r="1488" spans="1:3" x14ac:dyDescent="0.3">
      <c r="A1488" s="89" t="str">
        <f>IF(ROW()-ROW(HTML[])+1&gt;ROWS(Prelude[]),IFERROR(INDEX(PayItems[HTML],ROW()-ROW(HTML[])+1-ROWS(Prelude[])),IF(ROW()-ROW(HTML[])=ROWS(Prelude[])+ROWS(PayItems[]),"&lt;/tbody&gt;&lt;/table&gt;","{End}")),INDEX(Prelude[],ROW()-ROW(HTML[])+1))</f>
        <v xml:space="preserve">  &lt;tr&gt;&lt;td&gt;60204-0700&lt;/td&gt;&lt;td&gt;Flume downdrain, 600mm&lt;/td&gt;&lt;td&gt;m&lt;/td&gt;&lt;td&gt;FLUME DOWNDRAIN 24-INCH&lt;/td&gt;&lt;td&gt;LNFT&lt;/td&gt;&lt;td&gt;0&lt;/td&gt;&lt;td&gt;3&lt;/td&gt;&lt;td&gt;N&lt;/td&gt;&lt;td&gt; &lt;/td&gt;&lt;td&gt;&lt;/td&gt;&lt;/tr&gt;</v>
      </c>
      <c r="B1488" s="166"/>
      <c r="C1488" s="166"/>
    </row>
    <row r="1489" spans="1:3" x14ac:dyDescent="0.3">
      <c r="A1489" s="89" t="str">
        <f>IF(ROW()-ROW(HTML[])+1&gt;ROWS(Prelude[]),IFERROR(INDEX(PayItems[HTML],ROW()-ROW(HTML[])+1-ROWS(Prelude[])),IF(ROW()-ROW(HTML[])=ROWS(Prelude[])+ROWS(PayItems[]),"&lt;/tbody&gt;&lt;/table&gt;","{End}")),INDEX(Prelude[],ROW()-ROW(HTML[])+1))</f>
        <v xml:space="preserve">  &lt;tr&gt;&lt;td&gt;60210-0100&lt;/td&gt;&lt;td&gt;End section for 100mm pipe culvert&lt;/td&gt;&lt;td&gt;Each&lt;/td&gt;&lt;td&gt;END SECTION FOR 4-INCH PIPE CULVERT&lt;/td&gt;&lt;td&gt;EACH&lt;/td&gt;&lt;td&gt;0&lt;/td&gt;&lt;td&gt;3&lt;/td&gt;&lt;td&gt;N&lt;/td&gt;&lt;td&gt; &lt;/td&gt;&lt;td&gt;&lt;/td&gt;&lt;/tr&gt;</v>
      </c>
      <c r="B1489" s="166"/>
      <c r="C1489" s="166"/>
    </row>
    <row r="1490" spans="1:3" x14ac:dyDescent="0.3">
      <c r="A1490" s="89" t="str">
        <f>IF(ROW()-ROW(HTML[])+1&gt;ROWS(Prelude[]),IFERROR(INDEX(PayItems[HTML],ROW()-ROW(HTML[])+1-ROWS(Prelude[])),IF(ROW()-ROW(HTML[])=ROWS(Prelude[])+ROWS(PayItems[]),"&lt;/tbody&gt;&lt;/table&gt;","{End}")),INDEX(Prelude[],ROW()-ROW(HTML[])+1))</f>
        <v xml:space="preserve">  &lt;tr&gt;&lt;td&gt;60210-0200&lt;/td&gt;&lt;td&gt;End section for 150mm pipe culvert&lt;/td&gt;&lt;td&gt;Each&lt;/td&gt;&lt;td&gt;END SECTION FOR 6-INCH PIPE CULVERT&lt;/td&gt;&lt;td&gt;EACH&lt;/td&gt;&lt;td&gt;0&lt;/td&gt;&lt;td&gt;3&lt;/td&gt;&lt;td&gt;N&lt;/td&gt;&lt;td&gt; &lt;/td&gt;&lt;td&gt;&lt;/td&gt;&lt;/tr&gt;</v>
      </c>
      <c r="B1490" s="166"/>
      <c r="C1490" s="166"/>
    </row>
    <row r="1491" spans="1:3" x14ac:dyDescent="0.3">
      <c r="A1491" s="89" t="str">
        <f>IF(ROW()-ROW(HTML[])+1&gt;ROWS(Prelude[]),IFERROR(INDEX(PayItems[HTML],ROW()-ROW(HTML[])+1-ROWS(Prelude[])),IF(ROW()-ROW(HTML[])=ROWS(Prelude[])+ROWS(PayItems[]),"&lt;/tbody&gt;&lt;/table&gt;","{End}")),INDEX(Prelude[],ROW()-ROW(HTML[])+1))</f>
        <v xml:space="preserve">  &lt;tr&gt;&lt;td&gt;60210-0300&lt;/td&gt;&lt;td&gt;End section for 200mm pipe culvert&lt;/td&gt;&lt;td&gt;Each&lt;/td&gt;&lt;td&gt;END SECTION FOR 8-INCH PIPE CULVERT&lt;/td&gt;&lt;td&gt;EACH&lt;/td&gt;&lt;td&gt;0&lt;/td&gt;&lt;td&gt;3&lt;/td&gt;&lt;td&gt;N&lt;/td&gt;&lt;td&gt; &lt;/td&gt;&lt;td&gt;&lt;/td&gt;&lt;/tr&gt;</v>
      </c>
      <c r="B1491" s="166"/>
      <c r="C1491" s="166"/>
    </row>
    <row r="1492" spans="1:3" x14ac:dyDescent="0.3">
      <c r="A1492" s="89" t="str">
        <f>IF(ROW()-ROW(HTML[])+1&gt;ROWS(Prelude[]),IFERROR(INDEX(PayItems[HTML],ROW()-ROW(HTML[])+1-ROWS(Prelude[])),IF(ROW()-ROW(HTML[])=ROWS(Prelude[])+ROWS(PayItems[]),"&lt;/tbody&gt;&lt;/table&gt;","{End}")),INDEX(Prelude[],ROW()-ROW(HTML[])+1))</f>
        <v xml:space="preserve">  &lt;tr&gt;&lt;td&gt;60210-0400&lt;/td&gt;&lt;td&gt;End section for 300mm pipe culvert&lt;/td&gt;&lt;td&gt;Each&lt;/td&gt;&lt;td&gt;END SECTION FOR 12-INCH PIPE CULVERT&lt;/td&gt;&lt;td&gt;EACH&lt;/td&gt;&lt;td&gt;0&lt;/td&gt;&lt;td&gt;3&lt;/td&gt;&lt;td&gt;N&lt;/td&gt;&lt;td&gt; &lt;/td&gt;&lt;td&gt;&lt;/td&gt;&lt;/tr&gt;</v>
      </c>
      <c r="B1492" s="166"/>
      <c r="C1492" s="166"/>
    </row>
    <row r="1493" spans="1:3" x14ac:dyDescent="0.3">
      <c r="A1493" s="89" t="str">
        <f>IF(ROW()-ROW(HTML[])+1&gt;ROWS(Prelude[]),IFERROR(INDEX(PayItems[HTML],ROW()-ROW(HTML[])+1-ROWS(Prelude[])),IF(ROW()-ROW(HTML[])=ROWS(Prelude[])+ROWS(PayItems[]),"&lt;/tbody&gt;&lt;/table&gt;","{End}")),INDEX(Prelude[],ROW()-ROW(HTML[])+1))</f>
        <v xml:space="preserve">  &lt;tr&gt;&lt;td&gt;60210-0500&lt;/td&gt;&lt;td&gt;End section for 375mm pipe culvert&lt;/td&gt;&lt;td&gt;Each&lt;/td&gt;&lt;td&gt;END SECTION FOR 15-INCH PIPE CULVERT&lt;/td&gt;&lt;td&gt;EACH&lt;/td&gt;&lt;td&gt;0&lt;/td&gt;&lt;td&gt;3&lt;/td&gt;&lt;td&gt;N&lt;/td&gt;&lt;td&gt; &lt;/td&gt;&lt;td&gt;&lt;/td&gt;&lt;/tr&gt;</v>
      </c>
      <c r="B1493" s="166"/>
      <c r="C1493" s="166"/>
    </row>
    <row r="1494" spans="1:3" x14ac:dyDescent="0.3">
      <c r="A1494" s="89" t="str">
        <f>IF(ROW()-ROW(HTML[])+1&gt;ROWS(Prelude[]),IFERROR(INDEX(PayItems[HTML],ROW()-ROW(HTML[])+1-ROWS(Prelude[])),IF(ROW()-ROW(HTML[])=ROWS(Prelude[])+ROWS(PayItems[]),"&lt;/tbody&gt;&lt;/table&gt;","{End}")),INDEX(Prelude[],ROW()-ROW(HTML[])+1))</f>
        <v xml:space="preserve">  &lt;tr&gt;&lt;td&gt;60210-0600&lt;/td&gt;&lt;td&gt;End section for 450mm pipe culvert&lt;/td&gt;&lt;td&gt;Each&lt;/td&gt;&lt;td&gt;END SECTION FOR 18-INCH PIPE CULVERT&lt;/td&gt;&lt;td&gt;EACH&lt;/td&gt;&lt;td&gt;0&lt;/td&gt;&lt;td&gt;3&lt;/td&gt;&lt;td&gt;N&lt;/td&gt;&lt;td&gt; &lt;/td&gt;&lt;td&gt;&lt;/td&gt;&lt;/tr&gt;</v>
      </c>
      <c r="B1494" s="166"/>
      <c r="C1494" s="166"/>
    </row>
    <row r="1495" spans="1:3" x14ac:dyDescent="0.3">
      <c r="A1495" s="89" t="str">
        <f>IF(ROW()-ROW(HTML[])+1&gt;ROWS(Prelude[]),IFERROR(INDEX(PayItems[HTML],ROW()-ROW(HTML[])+1-ROWS(Prelude[])),IF(ROW()-ROW(HTML[])=ROWS(Prelude[])+ROWS(PayItems[]),"&lt;/tbody&gt;&lt;/table&gt;","{End}")),INDEX(Prelude[],ROW()-ROW(HTML[])+1))</f>
        <v xml:space="preserve">  &lt;tr&gt;&lt;td&gt;60210-0700&lt;/td&gt;&lt;td&gt;End section for 525mm pipe culvert&lt;/td&gt;&lt;td&gt;Each&lt;/td&gt;&lt;td&gt;END SECTION FOR 21-INCH PIPE CULVERT&lt;/td&gt;&lt;td&gt;EACH&lt;/td&gt;&lt;td&gt;0&lt;/td&gt;&lt;td&gt;3&lt;/td&gt;&lt;td&gt;N&lt;/td&gt;&lt;td&gt; &lt;/td&gt;&lt;td&gt;&lt;/td&gt;&lt;/tr&gt;</v>
      </c>
      <c r="B1495" s="166"/>
      <c r="C1495" s="166"/>
    </row>
    <row r="1496" spans="1:3" x14ac:dyDescent="0.3">
      <c r="A1496" s="89" t="str">
        <f>IF(ROW()-ROW(HTML[])+1&gt;ROWS(Prelude[]),IFERROR(INDEX(PayItems[HTML],ROW()-ROW(HTML[])+1-ROWS(Prelude[])),IF(ROW()-ROW(HTML[])=ROWS(Prelude[])+ROWS(PayItems[]),"&lt;/tbody&gt;&lt;/table&gt;","{End}")),INDEX(Prelude[],ROW()-ROW(HTML[])+1))</f>
        <v xml:space="preserve">  &lt;tr&gt;&lt;td&gt;60210-0800&lt;/td&gt;&lt;td&gt;End section for 600mm pipe culvert&lt;/td&gt;&lt;td&gt;Each&lt;/td&gt;&lt;td&gt;END SECTION FOR 24-INCH PIPE CULVERT&lt;/td&gt;&lt;td&gt;EACH&lt;/td&gt;&lt;td&gt;0&lt;/td&gt;&lt;td&gt;3&lt;/td&gt;&lt;td&gt;N&lt;/td&gt;&lt;td&gt; &lt;/td&gt;&lt;td&gt;&lt;/td&gt;&lt;/tr&gt;</v>
      </c>
      <c r="B1496" s="166"/>
      <c r="C1496" s="166"/>
    </row>
    <row r="1497" spans="1:3" x14ac:dyDescent="0.3">
      <c r="A1497" s="89" t="str">
        <f>IF(ROW()-ROW(HTML[])+1&gt;ROWS(Prelude[]),IFERROR(INDEX(PayItems[HTML],ROW()-ROW(HTML[])+1-ROWS(Prelude[])),IF(ROW()-ROW(HTML[])=ROWS(Prelude[])+ROWS(PayItems[]),"&lt;/tbody&gt;&lt;/table&gt;","{End}")),INDEX(Prelude[],ROW()-ROW(HTML[])+1))</f>
        <v xml:space="preserve">  &lt;tr&gt;&lt;td&gt;60210-0900&lt;/td&gt;&lt;td&gt;End section for 750mm pipe culvert&lt;/td&gt;&lt;td&gt;Each&lt;/td&gt;&lt;td&gt;END SECTION FOR 30-INCH PIPE CULVERT&lt;/td&gt;&lt;td&gt;EACH&lt;/td&gt;&lt;td&gt;0&lt;/td&gt;&lt;td&gt;3&lt;/td&gt;&lt;td&gt;N&lt;/td&gt;&lt;td&gt; &lt;/td&gt;&lt;td&gt;&lt;/td&gt;&lt;/tr&gt;</v>
      </c>
      <c r="B1497" s="166"/>
      <c r="C1497" s="166"/>
    </row>
    <row r="1498" spans="1:3" x14ac:dyDescent="0.3">
      <c r="A1498" s="89" t="str">
        <f>IF(ROW()-ROW(HTML[])+1&gt;ROWS(Prelude[]),IFERROR(INDEX(PayItems[HTML],ROW()-ROW(HTML[])+1-ROWS(Prelude[])),IF(ROW()-ROW(HTML[])=ROWS(Prelude[])+ROWS(PayItems[]),"&lt;/tbody&gt;&lt;/table&gt;","{End}")),INDEX(Prelude[],ROW()-ROW(HTML[])+1))</f>
        <v xml:space="preserve">  &lt;tr&gt;&lt;td&gt;60210-1000&lt;/td&gt;&lt;td&gt;End section for 900mm pipe culvert&lt;/td&gt;&lt;td&gt;Each&lt;/td&gt;&lt;td&gt;END SECTION FOR 36-INCH PIPE CULVERT&lt;/td&gt;&lt;td&gt;EACH&lt;/td&gt;&lt;td&gt;0&lt;/td&gt;&lt;td&gt;3&lt;/td&gt;&lt;td&gt;N&lt;/td&gt;&lt;td&gt; &lt;/td&gt;&lt;td&gt;&lt;/td&gt;&lt;/tr&gt;</v>
      </c>
      <c r="B1498" s="166"/>
      <c r="C1498" s="166"/>
    </row>
    <row r="1499" spans="1:3" x14ac:dyDescent="0.3">
      <c r="A1499" s="89" t="str">
        <f>IF(ROW()-ROW(HTML[])+1&gt;ROWS(Prelude[]),IFERROR(INDEX(PayItems[HTML],ROW()-ROW(HTML[])+1-ROWS(Prelude[])),IF(ROW()-ROW(HTML[])=ROWS(Prelude[])+ROWS(PayItems[]),"&lt;/tbody&gt;&lt;/table&gt;","{End}")),INDEX(Prelude[],ROW()-ROW(HTML[])+1))</f>
        <v xml:space="preserve">  &lt;tr&gt;&lt;td&gt;60210-1100&lt;/td&gt;&lt;td&gt;End section for 1050mm pipe culvert&lt;/td&gt;&lt;td&gt;Each&lt;/td&gt;&lt;td&gt;END SECTION FOR 42-INCH PIPE CULVERT&lt;/td&gt;&lt;td&gt;EACH&lt;/td&gt;&lt;td&gt;0&lt;/td&gt;&lt;td&gt;3&lt;/td&gt;&lt;td&gt;N&lt;/td&gt;&lt;td&gt; &lt;/td&gt;&lt;td&gt;&lt;/td&gt;&lt;/tr&gt;</v>
      </c>
      <c r="B1499" s="166"/>
      <c r="C1499" s="166"/>
    </row>
    <row r="1500" spans="1:3" x14ac:dyDescent="0.3">
      <c r="A1500" s="89" t="str">
        <f>IF(ROW()-ROW(HTML[])+1&gt;ROWS(Prelude[]),IFERROR(INDEX(PayItems[HTML],ROW()-ROW(HTML[])+1-ROWS(Prelude[])),IF(ROW()-ROW(HTML[])=ROWS(Prelude[])+ROWS(PayItems[]),"&lt;/tbody&gt;&lt;/table&gt;","{End}")),INDEX(Prelude[],ROW()-ROW(HTML[])+1))</f>
        <v xml:space="preserve">  &lt;tr&gt;&lt;td&gt;60210-1200&lt;/td&gt;&lt;td&gt;End section for 1200mm pipe culvert&lt;/td&gt;&lt;td&gt;Each&lt;/td&gt;&lt;td&gt;END SECTION FOR 48-INCH PIPE CULVERT&lt;/td&gt;&lt;td&gt;EACH&lt;/td&gt;&lt;td&gt;0&lt;/td&gt;&lt;td&gt;3&lt;/td&gt;&lt;td&gt;N&lt;/td&gt;&lt;td&gt; &lt;/td&gt;&lt;td&gt;&lt;/td&gt;&lt;/tr&gt;</v>
      </c>
      <c r="B1500" s="166"/>
      <c r="C1500" s="166"/>
    </row>
    <row r="1501" spans="1:3" x14ac:dyDescent="0.3">
      <c r="A1501" s="89" t="str">
        <f>IF(ROW()-ROW(HTML[])+1&gt;ROWS(Prelude[]),IFERROR(INDEX(PayItems[HTML],ROW()-ROW(HTML[])+1-ROWS(Prelude[])),IF(ROW()-ROW(HTML[])=ROWS(Prelude[])+ROWS(PayItems[]),"&lt;/tbody&gt;&lt;/table&gt;","{End}")),INDEX(Prelude[],ROW()-ROW(HTML[])+1))</f>
        <v xml:space="preserve">  &lt;tr&gt;&lt;td&gt;60210-1300&lt;/td&gt;&lt;td&gt;End section for 1350mm pipe culvert&lt;/td&gt;&lt;td&gt;Each&lt;/td&gt;&lt;td&gt;END SECTION FOR 54-INCH PIPE CULVERT&lt;/td&gt;&lt;td&gt;EACH&lt;/td&gt;&lt;td&gt;0&lt;/td&gt;&lt;td&gt;3&lt;/td&gt;&lt;td&gt;N&lt;/td&gt;&lt;td&gt; &lt;/td&gt;&lt;td&gt;&lt;/td&gt;&lt;/tr&gt;</v>
      </c>
      <c r="B1501" s="166"/>
      <c r="C1501" s="166"/>
    </row>
    <row r="1502" spans="1:3" x14ac:dyDescent="0.3">
      <c r="A1502" s="89" t="str">
        <f>IF(ROW()-ROW(HTML[])+1&gt;ROWS(Prelude[]),IFERROR(INDEX(PayItems[HTML],ROW()-ROW(HTML[])+1-ROWS(Prelude[])),IF(ROW()-ROW(HTML[])=ROWS(Prelude[])+ROWS(PayItems[]),"&lt;/tbody&gt;&lt;/table&gt;","{End}")),INDEX(Prelude[],ROW()-ROW(HTML[])+1))</f>
        <v xml:space="preserve">  &lt;tr&gt;&lt;td&gt;60210-1400&lt;/td&gt;&lt;td&gt;End section for 1500mm pipe culvert&lt;/td&gt;&lt;td&gt;Each&lt;/td&gt;&lt;td&gt;END SECTION FOR 60-INCH PIPE CULVERT&lt;/td&gt;&lt;td&gt;EACH&lt;/td&gt;&lt;td&gt;0&lt;/td&gt;&lt;td&gt;3&lt;/td&gt;&lt;td&gt;N&lt;/td&gt;&lt;td&gt; &lt;/td&gt;&lt;td&gt;&lt;/td&gt;&lt;/tr&gt;</v>
      </c>
      <c r="B1502" s="166"/>
      <c r="C1502" s="166"/>
    </row>
    <row r="1503" spans="1:3" x14ac:dyDescent="0.3">
      <c r="A1503" s="89" t="str">
        <f>IF(ROW()-ROW(HTML[])+1&gt;ROWS(Prelude[]),IFERROR(INDEX(PayItems[HTML],ROW()-ROW(HTML[])+1-ROWS(Prelude[])),IF(ROW()-ROW(HTML[])=ROWS(Prelude[])+ROWS(PayItems[]),"&lt;/tbody&gt;&lt;/table&gt;","{End}")),INDEX(Prelude[],ROW()-ROW(HTML[])+1))</f>
        <v xml:space="preserve">  &lt;tr&gt;&lt;td&gt;60210-1500&lt;/td&gt;&lt;td&gt;End section for 1650mm pipe culvert&lt;/td&gt;&lt;td&gt;Each&lt;/td&gt;&lt;td&gt;END SECTION FOR 66-INCH PIPE CULVERT&lt;/td&gt;&lt;td&gt;EACH&lt;/td&gt;&lt;td&gt;0&lt;/td&gt;&lt;td&gt;3&lt;/td&gt;&lt;td&gt;N&lt;/td&gt;&lt;td&gt; &lt;/td&gt;&lt;td&gt;&lt;/td&gt;&lt;/tr&gt;</v>
      </c>
      <c r="B1503" s="166"/>
      <c r="C1503" s="166"/>
    </row>
    <row r="1504" spans="1:3" x14ac:dyDescent="0.3">
      <c r="A1504" s="89" t="str">
        <f>IF(ROW()-ROW(HTML[])+1&gt;ROWS(Prelude[]),IFERROR(INDEX(PayItems[HTML],ROW()-ROW(HTML[])+1-ROWS(Prelude[])),IF(ROW()-ROW(HTML[])=ROWS(Prelude[])+ROWS(PayItems[]),"&lt;/tbody&gt;&lt;/table&gt;","{End}")),INDEX(Prelude[],ROW()-ROW(HTML[])+1))</f>
        <v xml:space="preserve">  &lt;tr&gt;&lt;td&gt;60210-1600&lt;/td&gt;&lt;td&gt;End section for 1800mm pipe culvert&lt;/td&gt;&lt;td&gt;Each&lt;/td&gt;&lt;td&gt;END SECTION FOR 72-INCH PIPE CULVERT&lt;/td&gt;&lt;td&gt;EACH&lt;/td&gt;&lt;td&gt;0&lt;/td&gt;&lt;td&gt;3&lt;/td&gt;&lt;td&gt;N&lt;/td&gt;&lt;td&gt; &lt;/td&gt;&lt;td&gt;&lt;/td&gt;&lt;/tr&gt;</v>
      </c>
      <c r="B1504" s="166"/>
      <c r="C1504" s="166"/>
    </row>
    <row r="1505" spans="1:3" x14ac:dyDescent="0.3">
      <c r="A1505" s="89" t="str">
        <f>IF(ROW()-ROW(HTML[])+1&gt;ROWS(Prelude[]),IFERROR(INDEX(PayItems[HTML],ROW()-ROW(HTML[])+1-ROWS(Prelude[])),IF(ROW()-ROW(HTML[])=ROWS(Prelude[])+ROWS(PayItems[]),"&lt;/tbody&gt;&lt;/table&gt;","{End}")),INDEX(Prelude[],ROW()-ROW(HTML[])+1))</f>
        <v xml:space="preserve">  &lt;tr&gt;&lt;td&gt;60211-0100&lt;/td&gt;&lt;td&gt;End section for 100mm equivalent diameter arch or elliptical pipe culvert&lt;/td&gt;&lt;td&gt;Each&lt;/td&gt;&lt;td&gt;END SECTION FOR 4-INCH EQUIVALENT DIAMETER ARCH OR ELLIPTICAL PIPE CULVERT&lt;/td&gt;&lt;td&gt;EACH&lt;/td&gt;&lt;td&gt;0&lt;/td&gt;&lt;td&gt;3&lt;/td&gt;&lt;td&gt;N&lt;/td&gt;&lt;td&gt; &lt;/td&gt;&lt;td&gt;&lt;/td&gt;&lt;/tr&gt;</v>
      </c>
      <c r="B1505" s="166"/>
      <c r="C1505" s="166"/>
    </row>
    <row r="1506" spans="1:3" x14ac:dyDescent="0.3">
      <c r="A1506" s="89" t="str">
        <f>IF(ROW()-ROW(HTML[])+1&gt;ROWS(Prelude[]),IFERROR(INDEX(PayItems[HTML],ROW()-ROW(HTML[])+1-ROWS(Prelude[])),IF(ROW()-ROW(HTML[])=ROWS(Prelude[])+ROWS(PayItems[]),"&lt;/tbody&gt;&lt;/table&gt;","{End}")),INDEX(Prelude[],ROW()-ROW(HTML[])+1))</f>
        <v xml:space="preserve">  &lt;tr&gt;&lt;td&gt;60211-0200&lt;/td&gt;&lt;td&gt;End section for 150mm equivalent diameter arch or elliptical pipe culvert&lt;/td&gt;&lt;td&gt;Each&lt;/td&gt;&lt;td&gt;END SECTION FOR 6-INCH EQUIVALENT DIAMETER ARCH OR ELLIPTICAL PIPE CULVERT&lt;/td&gt;&lt;td&gt;EACH&lt;/td&gt;&lt;td&gt;0&lt;/td&gt;&lt;td&gt;3&lt;/td&gt;&lt;td&gt;N&lt;/td&gt;&lt;td&gt; &lt;/td&gt;&lt;td&gt;&lt;/td&gt;&lt;/tr&gt;</v>
      </c>
      <c r="B1506" s="166"/>
      <c r="C1506" s="166"/>
    </row>
    <row r="1507" spans="1:3" x14ac:dyDescent="0.3">
      <c r="A1507" s="89" t="str">
        <f>IF(ROW()-ROW(HTML[])+1&gt;ROWS(Prelude[]),IFERROR(INDEX(PayItems[HTML],ROW()-ROW(HTML[])+1-ROWS(Prelude[])),IF(ROW()-ROW(HTML[])=ROWS(Prelude[])+ROWS(PayItems[]),"&lt;/tbody&gt;&lt;/table&gt;","{End}")),INDEX(Prelude[],ROW()-ROW(HTML[])+1))</f>
        <v xml:space="preserve">  &lt;tr&gt;&lt;td&gt;60211-0300&lt;/td&gt;&lt;td&gt;End section for 200mm equivalent diameter arch or elliptical pipe culvert&lt;/td&gt;&lt;td&gt;Each&lt;/td&gt;&lt;td&gt;END SECTION FOR 8-INCH EQUIVALENT DIAMETER ARCH OR ELLIPTICAL PIPE CULVERT&lt;/td&gt;&lt;td&gt;EACH&lt;/td&gt;&lt;td&gt;0&lt;/td&gt;&lt;td&gt;3&lt;/td&gt;&lt;td&gt;N&lt;/td&gt;&lt;td&gt; &lt;/td&gt;&lt;td&gt;&lt;/td&gt;&lt;/tr&gt;</v>
      </c>
      <c r="B1507" s="166"/>
      <c r="C1507" s="166"/>
    </row>
    <row r="1508" spans="1:3" x14ac:dyDescent="0.3">
      <c r="A1508" s="89" t="str">
        <f>IF(ROW()-ROW(HTML[])+1&gt;ROWS(Prelude[]),IFERROR(INDEX(PayItems[HTML],ROW()-ROW(HTML[])+1-ROWS(Prelude[])),IF(ROW()-ROW(HTML[])=ROWS(Prelude[])+ROWS(PayItems[]),"&lt;/tbody&gt;&lt;/table&gt;","{End}")),INDEX(Prelude[],ROW()-ROW(HTML[])+1))</f>
        <v xml:space="preserve">  &lt;tr&gt;&lt;td&gt;60211-0400&lt;/td&gt;&lt;td&gt;End section for 300mm equivalent diameter arch or elliptical pipe culvert&lt;/td&gt;&lt;td&gt;Each&lt;/td&gt;&lt;td&gt;END SECTION FOR 12-INCH EQUIVALENT DIAMETER ARCH OR ELLIPTICAL PIPE CULVERT&lt;/td&gt;&lt;td&gt;EACH&lt;/td&gt;&lt;td&gt;0&lt;/td&gt;&lt;td&gt;3&lt;/td&gt;&lt;td&gt;N&lt;/td&gt;&lt;td&gt; &lt;/td&gt;&lt;td&gt;&lt;/td&gt;&lt;/tr&gt;</v>
      </c>
      <c r="B1508" s="166"/>
      <c r="C1508" s="166"/>
    </row>
    <row r="1509" spans="1:3" x14ac:dyDescent="0.3">
      <c r="A1509" s="89" t="str">
        <f>IF(ROW()-ROW(HTML[])+1&gt;ROWS(Prelude[]),IFERROR(INDEX(PayItems[HTML],ROW()-ROW(HTML[])+1-ROWS(Prelude[])),IF(ROW()-ROW(HTML[])=ROWS(Prelude[])+ROWS(PayItems[]),"&lt;/tbody&gt;&lt;/table&gt;","{End}")),INDEX(Prelude[],ROW()-ROW(HTML[])+1))</f>
        <v xml:space="preserve">  &lt;tr&gt;&lt;td&gt;60211-0500&lt;/td&gt;&lt;td&gt;End section for 375mm equivalent diameter arch or elliptical pipe culvert&lt;/td&gt;&lt;td&gt;Each&lt;/td&gt;&lt;td&gt;END SECTION FOR 15-INCH EQUIVALENT DIAMETER ARCH OR ELLIPTICAL PIPE CULVERT&lt;/td&gt;&lt;td&gt;EACH&lt;/td&gt;&lt;td&gt;0&lt;/td&gt;&lt;td&gt;3&lt;/td&gt;&lt;td&gt;N&lt;/td&gt;&lt;td&gt; &lt;/td&gt;&lt;td&gt;&lt;/td&gt;&lt;/tr&gt;</v>
      </c>
      <c r="B1509" s="166"/>
      <c r="C1509" s="166"/>
    </row>
    <row r="1510" spans="1:3" x14ac:dyDescent="0.3">
      <c r="A1510" s="89" t="str">
        <f>IF(ROW()-ROW(HTML[])+1&gt;ROWS(Prelude[]),IFERROR(INDEX(PayItems[HTML],ROW()-ROW(HTML[])+1-ROWS(Prelude[])),IF(ROW()-ROW(HTML[])=ROWS(Prelude[])+ROWS(PayItems[]),"&lt;/tbody&gt;&lt;/table&gt;","{End}")),INDEX(Prelude[],ROW()-ROW(HTML[])+1))</f>
        <v xml:space="preserve">  &lt;tr&gt;&lt;td&gt;60211-0600&lt;/td&gt;&lt;td&gt;End section for 450mm equivalent diameter arch or elliptical pipe culvert&lt;/td&gt;&lt;td&gt;Each&lt;/td&gt;&lt;td&gt;END SECTION FOR 18-INCH EQUIVALENT DIAMETER ARCH OR ELLIPTICAL PIPE CULVERT&lt;/td&gt;&lt;td&gt;EACH&lt;/td&gt;&lt;td&gt;0&lt;/td&gt;&lt;td&gt;3&lt;/td&gt;&lt;td&gt;N&lt;/td&gt;&lt;td&gt; &lt;/td&gt;&lt;td&gt;&lt;/td&gt;&lt;/tr&gt;</v>
      </c>
      <c r="B1510" s="166"/>
      <c r="C1510" s="166"/>
    </row>
    <row r="1511" spans="1:3" x14ac:dyDescent="0.3">
      <c r="A1511" s="89" t="str">
        <f>IF(ROW()-ROW(HTML[])+1&gt;ROWS(Prelude[]),IFERROR(INDEX(PayItems[HTML],ROW()-ROW(HTML[])+1-ROWS(Prelude[])),IF(ROW()-ROW(HTML[])=ROWS(Prelude[])+ROWS(PayItems[]),"&lt;/tbody&gt;&lt;/table&gt;","{End}")),INDEX(Prelude[],ROW()-ROW(HTML[])+1))</f>
        <v xml:space="preserve">  &lt;tr&gt;&lt;td&gt;60211-0700&lt;/td&gt;&lt;td&gt;End section for 525mm equivalent diameter arch or elliptical pipe culvert&lt;/td&gt;&lt;td&gt;Each&lt;/td&gt;&lt;td&gt;END SECTION FOR 21-INCH EQUIVALENT DIAMETER ARCH OR ELLIPTICAL PIPE CULVERT&lt;/td&gt;&lt;td&gt;EACH&lt;/td&gt;&lt;td&gt;0&lt;/td&gt;&lt;td&gt;3&lt;/td&gt;&lt;td&gt;N&lt;/td&gt;&lt;td&gt; &lt;/td&gt;&lt;td&gt;&lt;/td&gt;&lt;/tr&gt;</v>
      </c>
      <c r="B1511" s="166"/>
      <c r="C1511" s="166"/>
    </row>
    <row r="1512" spans="1:3" x14ac:dyDescent="0.3">
      <c r="A1512" s="89" t="str">
        <f>IF(ROW()-ROW(HTML[])+1&gt;ROWS(Prelude[]),IFERROR(INDEX(PayItems[HTML],ROW()-ROW(HTML[])+1-ROWS(Prelude[])),IF(ROW()-ROW(HTML[])=ROWS(Prelude[])+ROWS(PayItems[]),"&lt;/tbody&gt;&lt;/table&gt;","{End}")),INDEX(Prelude[],ROW()-ROW(HTML[])+1))</f>
        <v xml:space="preserve">  &lt;tr&gt;&lt;td&gt;60211-0800&lt;/td&gt;&lt;td&gt;End section for 600mm equivalent diameter arch or elliptical pipe culvert&lt;/td&gt;&lt;td&gt;Each&lt;/td&gt;&lt;td&gt;END SECTION FOR 24-INCH EQUIVALENT DIAMETER ARCH OR ELLIPTICAL PIPE CULVERT&lt;/td&gt;&lt;td&gt;EACH&lt;/td&gt;&lt;td&gt;0&lt;/td&gt;&lt;td&gt;3&lt;/td&gt;&lt;td&gt;N&lt;/td&gt;&lt;td&gt; &lt;/td&gt;&lt;td&gt;&lt;/td&gt;&lt;/tr&gt;</v>
      </c>
      <c r="B1512" s="166"/>
      <c r="C1512" s="166"/>
    </row>
    <row r="1513" spans="1:3" x14ac:dyDescent="0.3">
      <c r="A1513" s="89" t="str">
        <f>IF(ROW()-ROW(HTML[])+1&gt;ROWS(Prelude[]),IFERROR(INDEX(PayItems[HTML],ROW()-ROW(HTML[])+1-ROWS(Prelude[])),IF(ROW()-ROW(HTML[])=ROWS(Prelude[])+ROWS(PayItems[]),"&lt;/tbody&gt;&lt;/table&gt;","{End}")),INDEX(Prelude[],ROW()-ROW(HTML[])+1))</f>
        <v xml:space="preserve">  &lt;tr&gt;&lt;td&gt;60211-0900&lt;/td&gt;&lt;td&gt;End section for 750mm equivalent diameter arch or elliptical pipe culvert&lt;/td&gt;&lt;td&gt;Each&lt;/td&gt;&lt;td&gt;END SECTION FOR 30-INCH EQUIVALENT DIAMETER ARCH OR ELLIPTICAL PIPE CULVERT&lt;/td&gt;&lt;td&gt;EACH&lt;/td&gt;&lt;td&gt;0&lt;/td&gt;&lt;td&gt;3&lt;/td&gt;&lt;td&gt;N&lt;/td&gt;&lt;td&gt; &lt;/td&gt;&lt;td&gt;&lt;/td&gt;&lt;/tr&gt;</v>
      </c>
      <c r="B1513" s="166"/>
      <c r="C1513" s="166"/>
    </row>
    <row r="1514" spans="1:3" x14ac:dyDescent="0.3">
      <c r="A1514" s="89" t="str">
        <f>IF(ROW()-ROW(HTML[])+1&gt;ROWS(Prelude[]),IFERROR(INDEX(PayItems[HTML],ROW()-ROW(HTML[])+1-ROWS(Prelude[])),IF(ROW()-ROW(HTML[])=ROWS(Prelude[])+ROWS(PayItems[]),"&lt;/tbody&gt;&lt;/table&gt;","{End}")),INDEX(Prelude[],ROW()-ROW(HTML[])+1))</f>
        <v xml:space="preserve">  &lt;tr&gt;&lt;td&gt;60211-1000&lt;/td&gt;&lt;td&gt;End section for 900mm equivalent diameter arch or elliptical pipe culvert&lt;/td&gt;&lt;td&gt;Each&lt;/td&gt;&lt;td&gt;END SECTION FOR 36-INCH EQUIVALENT DIAMETER ARCH OR ELLIPTICAL PIPE CULVERT&lt;/td&gt;&lt;td&gt;EACH&lt;/td&gt;&lt;td&gt;0&lt;/td&gt;&lt;td&gt;3&lt;/td&gt;&lt;td&gt;N&lt;/td&gt;&lt;td&gt; &lt;/td&gt;&lt;td&gt;&lt;/td&gt;&lt;/tr&gt;</v>
      </c>
      <c r="B1514" s="166"/>
      <c r="C1514" s="166"/>
    </row>
    <row r="1515" spans="1:3" x14ac:dyDescent="0.3">
      <c r="A1515" s="89" t="str">
        <f>IF(ROW()-ROW(HTML[])+1&gt;ROWS(Prelude[]),IFERROR(INDEX(PayItems[HTML],ROW()-ROW(HTML[])+1-ROWS(Prelude[])),IF(ROW()-ROW(HTML[])=ROWS(Prelude[])+ROWS(PayItems[]),"&lt;/tbody&gt;&lt;/table&gt;","{End}")),INDEX(Prelude[],ROW()-ROW(HTML[])+1))</f>
        <v xml:space="preserve">  &lt;tr&gt;&lt;td&gt;60211-1100&lt;/td&gt;&lt;td&gt;End section for 1050mm equivalent diameter arch or elliptical pipe culvert&lt;/td&gt;&lt;td&gt;Each&lt;/td&gt;&lt;td&gt;END SECTION FOR 42-INCH EQUIVALENT DIAMETER ARCH OR ELLIPTICAL PIPE CULVERT&lt;/td&gt;&lt;td&gt;EACH&lt;/td&gt;&lt;td&gt;0&lt;/td&gt;&lt;td&gt;3&lt;/td&gt;&lt;td&gt;N&lt;/td&gt;&lt;td&gt; &lt;/td&gt;&lt;td&gt;&lt;/td&gt;&lt;/tr&gt;</v>
      </c>
      <c r="B1515" s="166"/>
      <c r="C1515" s="166"/>
    </row>
    <row r="1516" spans="1:3" x14ac:dyDescent="0.3">
      <c r="A1516" s="89" t="str">
        <f>IF(ROW()-ROW(HTML[])+1&gt;ROWS(Prelude[]),IFERROR(INDEX(PayItems[HTML],ROW()-ROW(HTML[])+1-ROWS(Prelude[])),IF(ROW()-ROW(HTML[])=ROWS(Prelude[])+ROWS(PayItems[]),"&lt;/tbody&gt;&lt;/table&gt;","{End}")),INDEX(Prelude[],ROW()-ROW(HTML[])+1))</f>
        <v xml:space="preserve">  &lt;tr&gt;&lt;td&gt;60211-1200&lt;/td&gt;&lt;td&gt;End section for 1200mm equivalent diameter arch or elliptical pipe culvert&lt;/td&gt;&lt;td&gt;Each&lt;/td&gt;&lt;td&gt;END SECTION FOR 48-INCH EQUIVALENT DIAMETER ARCH OR ELLIPTICAL PIPE CULVERT&lt;/td&gt;&lt;td&gt;EACH&lt;/td&gt;&lt;td&gt;0&lt;/td&gt;&lt;td&gt;3&lt;/td&gt;&lt;td&gt;N&lt;/td&gt;&lt;td&gt; &lt;/td&gt;&lt;td&gt;&lt;/td&gt;&lt;/tr&gt;</v>
      </c>
      <c r="B1516" s="166"/>
      <c r="C1516" s="166"/>
    </row>
    <row r="1517" spans="1:3" x14ac:dyDescent="0.3">
      <c r="A1517" s="89" t="str">
        <f>IF(ROW()-ROW(HTML[])+1&gt;ROWS(Prelude[]),IFERROR(INDEX(PayItems[HTML],ROW()-ROW(HTML[])+1-ROWS(Prelude[])),IF(ROW()-ROW(HTML[])=ROWS(Prelude[])+ROWS(PayItems[]),"&lt;/tbody&gt;&lt;/table&gt;","{End}")),INDEX(Prelude[],ROW()-ROW(HTML[])+1))</f>
        <v xml:space="preserve">  &lt;tr&gt;&lt;td&gt;60211-1300&lt;/td&gt;&lt;td&gt;End section for 1350mm equivalent diameter arch or elliptical pipe culvert&lt;/td&gt;&lt;td&gt;Each&lt;/td&gt;&lt;td&gt;END SECTION FOR 54-INCH EQUIVALENT DIAMETER ARCH OR ELLIPTICAL PIPE CULVERT&lt;/td&gt;&lt;td&gt;EACH&lt;/td&gt;&lt;td&gt;0&lt;/td&gt;&lt;td&gt;3&lt;/td&gt;&lt;td&gt;N&lt;/td&gt;&lt;td&gt; &lt;/td&gt;&lt;td&gt;&lt;/td&gt;&lt;/tr&gt;</v>
      </c>
      <c r="B1517" s="166"/>
      <c r="C1517" s="166"/>
    </row>
    <row r="1518" spans="1:3" x14ac:dyDescent="0.3">
      <c r="A1518" s="89" t="str">
        <f>IF(ROW()-ROW(HTML[])+1&gt;ROWS(Prelude[]),IFERROR(INDEX(PayItems[HTML],ROW()-ROW(HTML[])+1-ROWS(Prelude[])),IF(ROW()-ROW(HTML[])=ROWS(Prelude[])+ROWS(PayItems[]),"&lt;/tbody&gt;&lt;/table&gt;","{End}")),INDEX(Prelude[],ROW()-ROW(HTML[])+1))</f>
        <v xml:space="preserve">  &lt;tr&gt;&lt;td&gt;60211-1400&lt;/td&gt;&lt;td&gt;End section for 1500mm equivalent diameter arch or elliptical pipe culvert&lt;/td&gt;&lt;td&gt;Each&lt;/td&gt;&lt;td&gt;END SECTION FOR 60-INCH EQUIVALENT DIAMETER ARCH OR ELLIPTICAL PIPE CULVERT&lt;/td&gt;&lt;td&gt;EACH&lt;/td&gt;&lt;td&gt;0&lt;/td&gt;&lt;td&gt;3&lt;/td&gt;&lt;td&gt;N&lt;/td&gt;&lt;td&gt; &lt;/td&gt;&lt;td&gt;&lt;/td&gt;&lt;/tr&gt;</v>
      </c>
      <c r="B1518" s="166"/>
      <c r="C1518" s="166"/>
    </row>
    <row r="1519" spans="1:3" x14ac:dyDescent="0.3">
      <c r="A1519" s="89" t="str">
        <f>IF(ROW()-ROW(HTML[])+1&gt;ROWS(Prelude[]),IFERROR(INDEX(PayItems[HTML],ROW()-ROW(HTML[])+1-ROWS(Prelude[])),IF(ROW()-ROW(HTML[])=ROWS(Prelude[])+ROWS(PayItems[]),"&lt;/tbody&gt;&lt;/table&gt;","{End}")),INDEX(Prelude[],ROW()-ROW(HTML[])+1))</f>
        <v xml:space="preserve">  &lt;tr&gt;&lt;td&gt;60211-1500&lt;/td&gt;&lt;td&gt;End section for 1650mm equivalent diameter arch or elliptical pipe culvert&lt;/td&gt;&lt;td&gt;Each&lt;/td&gt;&lt;td&gt;END SECTION FOR 66-INCH EQUIVALENT DIAMETER ARCH OR ELLIPTICAL PIPE CULVERT&lt;/td&gt;&lt;td&gt;EACH&lt;/td&gt;&lt;td&gt;0&lt;/td&gt;&lt;td&gt;3&lt;/td&gt;&lt;td&gt;N&lt;/td&gt;&lt;td&gt; &lt;/td&gt;&lt;td&gt;&lt;/td&gt;&lt;/tr&gt;</v>
      </c>
      <c r="B1519" s="166"/>
      <c r="C1519" s="166"/>
    </row>
    <row r="1520" spans="1:3" x14ac:dyDescent="0.3">
      <c r="A1520" s="89" t="str">
        <f>IF(ROW()-ROW(HTML[])+1&gt;ROWS(Prelude[]),IFERROR(INDEX(PayItems[HTML],ROW()-ROW(HTML[])+1-ROWS(Prelude[])),IF(ROW()-ROW(HTML[])=ROWS(Prelude[])+ROWS(PayItems[]),"&lt;/tbody&gt;&lt;/table&gt;","{End}")),INDEX(Prelude[],ROW()-ROW(HTML[])+1))</f>
        <v xml:space="preserve">  &lt;tr&gt;&lt;td&gt;60211-1600&lt;/td&gt;&lt;td&gt;End section for 1800mm equivalent diameter arch or elliptical pipe culvert&lt;/td&gt;&lt;td&gt;Each&lt;/td&gt;&lt;td&gt;END SECTION FOR 72-INCH EQUIVALENT DIAMETER ARCH OR ELLIPTICAL PIPE CULVERT&lt;/td&gt;&lt;td&gt;EACH&lt;/td&gt;&lt;td&gt;0&lt;/td&gt;&lt;td&gt;3&lt;/td&gt;&lt;td&gt;N&lt;/td&gt;&lt;td&gt; &lt;/td&gt;&lt;td&gt;&lt;/td&gt;&lt;/tr&gt;</v>
      </c>
      <c r="B1520" s="166"/>
      <c r="C1520" s="166"/>
    </row>
    <row r="1521" spans="1:3" x14ac:dyDescent="0.3">
      <c r="A1521" s="89" t="str">
        <f>IF(ROW()-ROW(HTML[])+1&gt;ROWS(Prelude[]),IFERROR(INDEX(PayItems[HTML],ROW()-ROW(HTML[])+1-ROWS(Prelude[])),IF(ROW()-ROW(HTML[])=ROWS(Prelude[])+ROWS(PayItems[]),"&lt;/tbody&gt;&lt;/table&gt;","{End}")),INDEX(Prelude[],ROW()-ROW(HTML[])+1))</f>
        <v xml:space="preserve">  &lt;tr&gt;&lt;td&gt;60212-0000&lt;/td&gt;&lt;td&gt;Elbow&lt;/td&gt;&lt;td&gt;Each&lt;/td&gt;&lt;td&gt;ELBOW&lt;/td&gt;&lt;td&gt;EACH&lt;/td&gt;&lt;td&gt;0&lt;/td&gt;&lt;td&gt;3&lt;/td&gt;&lt;td&gt;N&lt;/td&gt;&lt;td&gt; &lt;/td&gt;&lt;td&gt;&lt;/td&gt;&lt;/tr&gt;</v>
      </c>
      <c r="B1521" s="166"/>
      <c r="C1521" s="166"/>
    </row>
    <row r="1522" spans="1:3" x14ac:dyDescent="0.3">
      <c r="A1522" s="89" t="str">
        <f>IF(ROW()-ROW(HTML[])+1&gt;ROWS(Prelude[]),IFERROR(INDEX(PayItems[HTML],ROW()-ROW(HTML[])+1-ROWS(Prelude[])),IF(ROW()-ROW(HTML[])=ROWS(Prelude[])+ROWS(PayItems[]),"&lt;/tbody&gt;&lt;/table&gt;","{End}")),INDEX(Prelude[],ROW()-ROW(HTML[])+1))</f>
        <v xml:space="preserve">  &lt;tr&gt;&lt;td&gt;60212-0100&lt;/td&gt;&lt;td&gt;Elbow, 100mm&lt;/td&gt;&lt;td&gt;Each&lt;/td&gt;&lt;td&gt;ELBOW, 4-INCH&lt;/td&gt;&lt;td&gt;EACH&lt;/td&gt;&lt;td&gt;0&lt;/td&gt;&lt;td&gt;3&lt;/td&gt;&lt;td&gt;N&lt;/td&gt;&lt;td&gt; &lt;/td&gt;&lt;td&gt;&lt;/td&gt;&lt;/tr&gt;</v>
      </c>
      <c r="B1522" s="166"/>
      <c r="C1522" s="166"/>
    </row>
    <row r="1523" spans="1:3" x14ac:dyDescent="0.3">
      <c r="A1523" s="89" t="str">
        <f>IF(ROW()-ROW(HTML[])+1&gt;ROWS(Prelude[]),IFERROR(INDEX(PayItems[HTML],ROW()-ROW(HTML[])+1-ROWS(Prelude[])),IF(ROW()-ROW(HTML[])=ROWS(Prelude[])+ROWS(PayItems[]),"&lt;/tbody&gt;&lt;/table&gt;","{End}")),INDEX(Prelude[],ROW()-ROW(HTML[])+1))</f>
        <v xml:space="preserve">  &lt;tr&gt;&lt;td&gt;60212-0200&lt;/td&gt;&lt;td&gt;Elbow, 150mm&lt;/td&gt;&lt;td&gt;Each&lt;/td&gt;&lt;td&gt;ELBOW, 6-INCH&lt;/td&gt;&lt;td&gt;EACH&lt;/td&gt;&lt;td&gt;0&lt;/td&gt;&lt;td&gt;3&lt;/td&gt;&lt;td&gt;N&lt;/td&gt;&lt;td&gt; &lt;/td&gt;&lt;td&gt;&lt;/td&gt;&lt;/tr&gt;</v>
      </c>
      <c r="B1523" s="166"/>
      <c r="C1523" s="166"/>
    </row>
    <row r="1524" spans="1:3" x14ac:dyDescent="0.3">
      <c r="A1524" s="89" t="str">
        <f>IF(ROW()-ROW(HTML[])+1&gt;ROWS(Prelude[]),IFERROR(INDEX(PayItems[HTML],ROW()-ROW(HTML[])+1-ROWS(Prelude[])),IF(ROW()-ROW(HTML[])=ROWS(Prelude[])+ROWS(PayItems[]),"&lt;/tbody&gt;&lt;/table&gt;","{End}")),INDEX(Prelude[],ROW()-ROW(HTML[])+1))</f>
        <v xml:space="preserve">  &lt;tr&gt;&lt;td&gt;60212-0300&lt;/td&gt;&lt;td&gt;Elbow, 200mm&lt;/td&gt;&lt;td&gt;Each&lt;/td&gt;&lt;td&gt;ELBOW, 8-INCH&lt;/td&gt;&lt;td&gt;EACH&lt;/td&gt;&lt;td&gt;0&lt;/td&gt;&lt;td&gt;3&lt;/td&gt;&lt;td&gt;N&lt;/td&gt;&lt;td&gt; &lt;/td&gt;&lt;td&gt;&lt;/td&gt;&lt;/tr&gt;</v>
      </c>
      <c r="B1524" s="166"/>
      <c r="C1524" s="166"/>
    </row>
    <row r="1525" spans="1:3" x14ac:dyDescent="0.3">
      <c r="A1525" s="89" t="str">
        <f>IF(ROW()-ROW(HTML[])+1&gt;ROWS(Prelude[]),IFERROR(INDEX(PayItems[HTML],ROW()-ROW(HTML[])+1-ROWS(Prelude[])),IF(ROW()-ROW(HTML[])=ROWS(Prelude[])+ROWS(PayItems[]),"&lt;/tbody&gt;&lt;/table&gt;","{End}")),INDEX(Prelude[],ROW()-ROW(HTML[])+1))</f>
        <v xml:space="preserve">  &lt;tr&gt;&lt;td&gt;60212-0400&lt;/td&gt;&lt;td&gt;Elbow, 300mm&lt;/td&gt;&lt;td&gt;Each&lt;/td&gt;&lt;td&gt;ELBOW, 12-INCH&lt;/td&gt;&lt;td&gt;EACH&lt;/td&gt;&lt;td&gt;0&lt;/td&gt;&lt;td&gt;3&lt;/td&gt;&lt;td&gt;N&lt;/td&gt;&lt;td&gt; &lt;/td&gt;&lt;td&gt;&lt;/td&gt;&lt;/tr&gt;</v>
      </c>
      <c r="B1525" s="166"/>
      <c r="C1525" s="166"/>
    </row>
    <row r="1526" spans="1:3" x14ac:dyDescent="0.3">
      <c r="A1526" s="89" t="str">
        <f>IF(ROW()-ROW(HTML[])+1&gt;ROWS(Prelude[]),IFERROR(INDEX(PayItems[HTML],ROW()-ROW(HTML[])+1-ROWS(Prelude[])),IF(ROW()-ROW(HTML[])=ROWS(Prelude[])+ROWS(PayItems[]),"&lt;/tbody&gt;&lt;/table&gt;","{End}")),INDEX(Prelude[],ROW()-ROW(HTML[])+1))</f>
        <v xml:space="preserve">  &lt;tr&gt;&lt;td&gt;60212-0500&lt;/td&gt;&lt;td&gt;Elbow, 375mm&lt;/td&gt;&lt;td&gt;Each&lt;/td&gt;&lt;td&gt;ELBOW, 15-INCH&lt;/td&gt;&lt;td&gt;EACH&lt;/td&gt;&lt;td&gt;0&lt;/td&gt;&lt;td&gt;3&lt;/td&gt;&lt;td&gt;N&lt;/td&gt;&lt;td&gt; &lt;/td&gt;&lt;td&gt;&lt;/td&gt;&lt;/tr&gt;</v>
      </c>
      <c r="B1526" s="166"/>
      <c r="C1526" s="166"/>
    </row>
    <row r="1527" spans="1:3" x14ac:dyDescent="0.3">
      <c r="A1527" s="89" t="str">
        <f>IF(ROW()-ROW(HTML[])+1&gt;ROWS(Prelude[]),IFERROR(INDEX(PayItems[HTML],ROW()-ROW(HTML[])+1-ROWS(Prelude[])),IF(ROW()-ROW(HTML[])=ROWS(Prelude[])+ROWS(PayItems[]),"&lt;/tbody&gt;&lt;/table&gt;","{End}")),INDEX(Prelude[],ROW()-ROW(HTML[])+1))</f>
        <v xml:space="preserve">  &lt;tr&gt;&lt;td&gt;60212-0600&lt;/td&gt;&lt;td&gt;Elbow, 450mm&lt;/td&gt;&lt;td&gt;Each&lt;/td&gt;&lt;td&gt;ELBOW, 18-INCH&lt;/td&gt;&lt;td&gt;EACH&lt;/td&gt;&lt;td&gt;0&lt;/td&gt;&lt;td&gt;3&lt;/td&gt;&lt;td&gt;N&lt;/td&gt;&lt;td&gt; &lt;/td&gt;&lt;td&gt;&lt;/td&gt;&lt;/tr&gt;</v>
      </c>
      <c r="B1527" s="166"/>
      <c r="C1527" s="166"/>
    </row>
    <row r="1528" spans="1:3" x14ac:dyDescent="0.3">
      <c r="A1528" s="89" t="str">
        <f>IF(ROW()-ROW(HTML[])+1&gt;ROWS(Prelude[]),IFERROR(INDEX(PayItems[HTML],ROW()-ROW(HTML[])+1-ROWS(Prelude[])),IF(ROW()-ROW(HTML[])=ROWS(Prelude[])+ROWS(PayItems[]),"&lt;/tbody&gt;&lt;/table&gt;","{End}")),INDEX(Prelude[],ROW()-ROW(HTML[])+1))</f>
        <v xml:space="preserve">  &lt;tr&gt;&lt;td&gt;60212-0700&lt;/td&gt;&lt;td&gt;Elbow, 525mm&lt;/td&gt;&lt;td&gt;Each&lt;/td&gt;&lt;td&gt;ELBOW, 21-INCH&lt;/td&gt;&lt;td&gt;EACH&lt;/td&gt;&lt;td&gt;0&lt;/td&gt;&lt;td&gt;3&lt;/td&gt;&lt;td&gt;N&lt;/td&gt;&lt;td&gt; &lt;/td&gt;&lt;td&gt;&lt;/td&gt;&lt;/tr&gt;</v>
      </c>
      <c r="B1528" s="166"/>
      <c r="C1528" s="166"/>
    </row>
    <row r="1529" spans="1:3" x14ac:dyDescent="0.3">
      <c r="A1529" s="89" t="str">
        <f>IF(ROW()-ROW(HTML[])+1&gt;ROWS(Prelude[]),IFERROR(INDEX(PayItems[HTML],ROW()-ROW(HTML[])+1-ROWS(Prelude[])),IF(ROW()-ROW(HTML[])=ROWS(Prelude[])+ROWS(PayItems[]),"&lt;/tbody&gt;&lt;/table&gt;","{End}")),INDEX(Prelude[],ROW()-ROW(HTML[])+1))</f>
        <v xml:space="preserve">  &lt;tr&gt;&lt;td&gt;60212-0800&lt;/td&gt;&lt;td&gt;Elbow, 600mm&lt;/td&gt;&lt;td&gt;Each&lt;/td&gt;&lt;td&gt;ELBOW, 24-INCH&lt;/td&gt;&lt;td&gt;EACH&lt;/td&gt;&lt;td&gt;0&lt;/td&gt;&lt;td&gt;3&lt;/td&gt;&lt;td&gt;N&lt;/td&gt;&lt;td&gt; &lt;/td&gt;&lt;td&gt;&lt;/td&gt;&lt;/tr&gt;</v>
      </c>
      <c r="B1529" s="166"/>
      <c r="C1529" s="166"/>
    </row>
    <row r="1530" spans="1:3" x14ac:dyDescent="0.3">
      <c r="A1530" s="89" t="str">
        <f>IF(ROW()-ROW(HTML[])+1&gt;ROWS(Prelude[]),IFERROR(INDEX(PayItems[HTML],ROW()-ROW(HTML[])+1-ROWS(Prelude[])),IF(ROW()-ROW(HTML[])=ROWS(Prelude[])+ROWS(PayItems[]),"&lt;/tbody&gt;&lt;/table&gt;","{End}")),INDEX(Prelude[],ROW()-ROW(HTML[])+1))</f>
        <v xml:space="preserve">  &lt;tr&gt;&lt;td&gt;60212-0900&lt;/td&gt;&lt;td&gt;Elbow, 750mm&lt;/td&gt;&lt;td&gt;Each&lt;/td&gt;&lt;td&gt;ELBOW, 30-INCH&lt;/td&gt;&lt;td&gt;EACH&lt;/td&gt;&lt;td&gt;0&lt;/td&gt;&lt;td&gt;3&lt;/td&gt;&lt;td&gt;N&lt;/td&gt;&lt;td&gt; &lt;/td&gt;&lt;td&gt;&lt;/td&gt;&lt;/tr&gt;</v>
      </c>
      <c r="B1530" s="166"/>
      <c r="C1530" s="166"/>
    </row>
    <row r="1531" spans="1:3" x14ac:dyDescent="0.3">
      <c r="A1531" s="89" t="str">
        <f>IF(ROW()-ROW(HTML[])+1&gt;ROWS(Prelude[]),IFERROR(INDEX(PayItems[HTML],ROW()-ROW(HTML[])+1-ROWS(Prelude[])),IF(ROW()-ROW(HTML[])=ROWS(Prelude[])+ROWS(PayItems[]),"&lt;/tbody&gt;&lt;/table&gt;","{End}")),INDEX(Prelude[],ROW()-ROW(HTML[])+1))</f>
        <v xml:space="preserve">  &lt;tr&gt;&lt;td&gt;60212-1000&lt;/td&gt;&lt;td&gt;Elbow, 900mm&lt;/td&gt;&lt;td&gt;Each&lt;/td&gt;&lt;td&gt;ELBOW, 36-INCH&lt;/td&gt;&lt;td&gt;EACH&lt;/td&gt;&lt;td&gt;0&lt;/td&gt;&lt;td&gt;3&lt;/td&gt;&lt;td&gt;N&lt;/td&gt;&lt;td&gt; &lt;/td&gt;&lt;td&gt;&lt;/td&gt;&lt;/tr&gt;</v>
      </c>
      <c r="B1531" s="166"/>
      <c r="C1531" s="166"/>
    </row>
    <row r="1532" spans="1:3" x14ac:dyDescent="0.3">
      <c r="A1532" s="89" t="str">
        <f>IF(ROW()-ROW(HTML[])+1&gt;ROWS(Prelude[]),IFERROR(INDEX(PayItems[HTML],ROW()-ROW(HTML[])+1-ROWS(Prelude[])),IF(ROW()-ROW(HTML[])=ROWS(Prelude[])+ROWS(PayItems[]),"&lt;/tbody&gt;&lt;/table&gt;","{End}")),INDEX(Prelude[],ROW()-ROW(HTML[])+1))</f>
        <v xml:space="preserve">  &lt;tr&gt;&lt;td&gt;60212-1100&lt;/td&gt;&lt;td&gt;Elbow, 1050mm&lt;/td&gt;&lt;td&gt;Each&lt;/td&gt;&lt;td&gt;ELBOW, 42-INCH&lt;/td&gt;&lt;td&gt;EACH&lt;/td&gt;&lt;td&gt;0&lt;/td&gt;&lt;td&gt;3&lt;/td&gt;&lt;td&gt;N&lt;/td&gt;&lt;td&gt; &lt;/td&gt;&lt;td&gt;&lt;/td&gt;&lt;/tr&gt;</v>
      </c>
      <c r="B1532" s="166"/>
      <c r="C1532" s="166"/>
    </row>
    <row r="1533" spans="1:3" x14ac:dyDescent="0.3">
      <c r="A1533" s="89" t="str">
        <f>IF(ROW()-ROW(HTML[])+1&gt;ROWS(Prelude[]),IFERROR(INDEX(PayItems[HTML],ROW()-ROW(HTML[])+1-ROWS(Prelude[])),IF(ROW()-ROW(HTML[])=ROWS(Prelude[])+ROWS(PayItems[]),"&lt;/tbody&gt;&lt;/table&gt;","{End}")),INDEX(Prelude[],ROW()-ROW(HTML[])+1))</f>
        <v xml:space="preserve">  &lt;tr&gt;&lt;td&gt;60212-1200&lt;/td&gt;&lt;td&gt;Elbow, 1200mm&lt;/td&gt;&lt;td&gt;Each&lt;/td&gt;&lt;td&gt;ELBOW, 48-INCH&lt;/td&gt;&lt;td&gt;EACH&lt;/td&gt;&lt;td&gt;0&lt;/td&gt;&lt;td&gt;3&lt;/td&gt;&lt;td&gt;N&lt;/td&gt;&lt;td&gt; &lt;/td&gt;&lt;td&gt;&lt;/td&gt;&lt;/tr&gt;</v>
      </c>
      <c r="B1533" s="166"/>
      <c r="C1533" s="166"/>
    </row>
    <row r="1534" spans="1:3" x14ac:dyDescent="0.3">
      <c r="A1534" s="89" t="str">
        <f>IF(ROW()-ROW(HTML[])+1&gt;ROWS(Prelude[]),IFERROR(INDEX(PayItems[HTML],ROW()-ROW(HTML[])+1-ROWS(Prelude[])),IF(ROW()-ROW(HTML[])=ROWS(Prelude[])+ROWS(PayItems[]),"&lt;/tbody&gt;&lt;/table&gt;","{End}")),INDEX(Prelude[],ROW()-ROW(HTML[])+1))</f>
        <v xml:space="preserve">  &lt;tr&gt;&lt;td&gt;60212-1300&lt;/td&gt;&lt;td&gt;Elbow, 1350mm&lt;/td&gt;&lt;td&gt;Each&lt;/td&gt;&lt;td&gt;ELBOW, 54-INCH&lt;/td&gt;&lt;td&gt;EACH&lt;/td&gt;&lt;td&gt;0&lt;/td&gt;&lt;td&gt;3&lt;/td&gt;&lt;td&gt;N&lt;/td&gt;&lt;td&gt; &lt;/td&gt;&lt;td&gt;&lt;/td&gt;&lt;/tr&gt;</v>
      </c>
      <c r="B1534" s="166"/>
      <c r="C1534" s="166"/>
    </row>
    <row r="1535" spans="1:3" x14ac:dyDescent="0.3">
      <c r="A1535" s="89" t="str">
        <f>IF(ROW()-ROW(HTML[])+1&gt;ROWS(Prelude[]),IFERROR(INDEX(PayItems[HTML],ROW()-ROW(HTML[])+1-ROWS(Prelude[])),IF(ROW()-ROW(HTML[])=ROWS(Prelude[])+ROWS(PayItems[]),"&lt;/tbody&gt;&lt;/table&gt;","{End}")),INDEX(Prelude[],ROW()-ROW(HTML[])+1))</f>
        <v xml:space="preserve">  &lt;tr&gt;&lt;td&gt;60212-1400&lt;/td&gt;&lt;td&gt;Elbow, 1500mm&lt;/td&gt;&lt;td&gt;Each&lt;/td&gt;&lt;td&gt;ELBOW, 60-INCH&lt;/td&gt;&lt;td&gt;EACH&lt;/td&gt;&lt;td&gt;0&lt;/td&gt;&lt;td&gt;3&lt;/td&gt;&lt;td&gt;N&lt;/td&gt;&lt;td&gt; &lt;/td&gt;&lt;td&gt;&lt;/td&gt;&lt;/tr&gt;</v>
      </c>
      <c r="B1535" s="166"/>
      <c r="C1535" s="166"/>
    </row>
    <row r="1536" spans="1:3" x14ac:dyDescent="0.3">
      <c r="A1536" s="89" t="str">
        <f>IF(ROW()-ROW(HTML[])+1&gt;ROWS(Prelude[]),IFERROR(INDEX(PayItems[HTML],ROW()-ROW(HTML[])+1-ROWS(Prelude[])),IF(ROW()-ROW(HTML[])=ROWS(Prelude[])+ROWS(PayItems[]),"&lt;/tbody&gt;&lt;/table&gt;","{End}")),INDEX(Prelude[],ROW()-ROW(HTML[])+1))</f>
        <v xml:space="preserve">  &lt;tr&gt;&lt;td&gt;60212-1500&lt;/td&gt;&lt;td&gt;Elbow, 1650mm&lt;/td&gt;&lt;td&gt;Each&lt;/td&gt;&lt;td&gt;ELBOW, 66-INCH&lt;/td&gt;&lt;td&gt;EACH&lt;/td&gt;&lt;td&gt;0&lt;/td&gt;&lt;td&gt;3&lt;/td&gt;&lt;td&gt;N&lt;/td&gt;&lt;td&gt; &lt;/td&gt;&lt;td&gt;&lt;/td&gt;&lt;/tr&gt;</v>
      </c>
      <c r="B1536" s="166"/>
      <c r="C1536" s="166"/>
    </row>
    <row r="1537" spans="1:3" x14ac:dyDescent="0.3">
      <c r="A1537" s="89" t="str">
        <f>IF(ROW()-ROW(HTML[])+1&gt;ROWS(Prelude[]),IFERROR(INDEX(PayItems[HTML],ROW()-ROW(HTML[])+1-ROWS(Prelude[])),IF(ROW()-ROW(HTML[])=ROWS(Prelude[])+ROWS(PayItems[]),"&lt;/tbody&gt;&lt;/table&gt;","{End}")),INDEX(Prelude[],ROW()-ROW(HTML[])+1))</f>
        <v xml:space="preserve">  &lt;tr&gt;&lt;td&gt;60212-1600&lt;/td&gt;&lt;td&gt;Elbow, 1800mm&lt;/td&gt;&lt;td&gt;Each&lt;/td&gt;&lt;td&gt;ELBOW, 72-INCH&lt;/td&gt;&lt;td&gt;EACH&lt;/td&gt;&lt;td&gt;0&lt;/td&gt;&lt;td&gt;3&lt;/td&gt;&lt;td&gt;N&lt;/td&gt;&lt;td&gt; &lt;/td&gt;&lt;td&gt;&lt;/td&gt;&lt;/tr&gt;</v>
      </c>
      <c r="B1537" s="166"/>
      <c r="C1537" s="166"/>
    </row>
    <row r="1538" spans="1:3" x14ac:dyDescent="0.3">
      <c r="A1538" s="89" t="str">
        <f>IF(ROW()-ROW(HTML[])+1&gt;ROWS(Prelude[]),IFERROR(INDEX(PayItems[HTML],ROW()-ROW(HTML[])+1-ROWS(Prelude[])),IF(ROW()-ROW(HTML[])=ROWS(Prelude[])+ROWS(PayItems[]),"&lt;/tbody&gt;&lt;/table&gt;","{End}")),INDEX(Prelude[],ROW()-ROW(HTML[])+1))</f>
        <v xml:space="preserve">  &lt;tr&gt;&lt;td&gt;60213-0100&lt;/td&gt;&lt;td&gt;Branch connection, 100mm&lt;/td&gt;&lt;td&gt;Each&lt;/td&gt;&lt;td&gt;BRANCH CONNECTION, 4-INCH&lt;/td&gt;&lt;td&gt;EACH&lt;/td&gt;&lt;td&gt;0&lt;/td&gt;&lt;td&gt;3&lt;/td&gt;&lt;td&gt;N&lt;/td&gt;&lt;td&gt; &lt;/td&gt;&lt;td&gt;&lt;/td&gt;&lt;/tr&gt;</v>
      </c>
      <c r="B1538" s="166"/>
      <c r="C1538" s="166"/>
    </row>
    <row r="1539" spans="1:3" x14ac:dyDescent="0.3">
      <c r="A1539" s="89" t="str">
        <f>IF(ROW()-ROW(HTML[])+1&gt;ROWS(Prelude[]),IFERROR(INDEX(PayItems[HTML],ROW()-ROW(HTML[])+1-ROWS(Prelude[])),IF(ROW()-ROW(HTML[])=ROWS(Prelude[])+ROWS(PayItems[]),"&lt;/tbody&gt;&lt;/table&gt;","{End}")),INDEX(Prelude[],ROW()-ROW(HTML[])+1))</f>
        <v xml:space="preserve">  &lt;tr&gt;&lt;td&gt;60213-0200&lt;/td&gt;&lt;td&gt;Branch connection, 150mm&lt;/td&gt;&lt;td&gt;Each&lt;/td&gt;&lt;td&gt;BRANCH CONNECTION, 6-INCH&lt;/td&gt;&lt;td&gt;EACH&lt;/td&gt;&lt;td&gt;0&lt;/td&gt;&lt;td&gt;3&lt;/td&gt;&lt;td&gt;N&lt;/td&gt;&lt;td&gt; &lt;/td&gt;&lt;td&gt;&lt;/td&gt;&lt;/tr&gt;</v>
      </c>
      <c r="B1539" s="166"/>
      <c r="C1539" s="166"/>
    </row>
    <row r="1540" spans="1:3" x14ac:dyDescent="0.3">
      <c r="A1540" s="89" t="str">
        <f>IF(ROW()-ROW(HTML[])+1&gt;ROWS(Prelude[]),IFERROR(INDEX(PayItems[HTML],ROW()-ROW(HTML[])+1-ROWS(Prelude[])),IF(ROW()-ROW(HTML[])=ROWS(Prelude[])+ROWS(PayItems[]),"&lt;/tbody&gt;&lt;/table&gt;","{End}")),INDEX(Prelude[],ROW()-ROW(HTML[])+1))</f>
        <v xml:space="preserve">  &lt;tr&gt;&lt;td&gt;60213-0300&lt;/td&gt;&lt;td&gt;Branch connection, 200mm&lt;/td&gt;&lt;td&gt;Each&lt;/td&gt;&lt;td&gt;BRANCH CONNECTION, 8-INCH&lt;/td&gt;&lt;td&gt;EACH&lt;/td&gt;&lt;td&gt;0&lt;/td&gt;&lt;td&gt;3&lt;/td&gt;&lt;td&gt;N&lt;/td&gt;&lt;td&gt; &lt;/td&gt;&lt;td&gt;&lt;/td&gt;&lt;/tr&gt;</v>
      </c>
      <c r="B1540" s="166"/>
      <c r="C1540" s="166"/>
    </row>
    <row r="1541" spans="1:3" x14ac:dyDescent="0.3">
      <c r="A1541" s="89" t="str">
        <f>IF(ROW()-ROW(HTML[])+1&gt;ROWS(Prelude[]),IFERROR(INDEX(PayItems[HTML],ROW()-ROW(HTML[])+1-ROWS(Prelude[])),IF(ROW()-ROW(HTML[])=ROWS(Prelude[])+ROWS(PayItems[]),"&lt;/tbody&gt;&lt;/table&gt;","{End}")),INDEX(Prelude[],ROW()-ROW(HTML[])+1))</f>
        <v xml:space="preserve">  &lt;tr&gt;&lt;td&gt;60213-0400&lt;/td&gt;&lt;td&gt;Branch connection, 300mm&lt;/td&gt;&lt;td&gt;Each&lt;/td&gt;&lt;td&gt;BRANCH CONNECTION, 12-INCH&lt;/td&gt;&lt;td&gt;EACH&lt;/td&gt;&lt;td&gt;0&lt;/td&gt;&lt;td&gt;3&lt;/td&gt;&lt;td&gt;N&lt;/td&gt;&lt;td&gt; &lt;/td&gt;&lt;td&gt;&lt;/td&gt;&lt;/tr&gt;</v>
      </c>
      <c r="B1541" s="166"/>
      <c r="C1541" s="166"/>
    </row>
    <row r="1542" spans="1:3" x14ac:dyDescent="0.3">
      <c r="A1542" s="89" t="str">
        <f>IF(ROW()-ROW(HTML[])+1&gt;ROWS(Prelude[]),IFERROR(INDEX(PayItems[HTML],ROW()-ROW(HTML[])+1-ROWS(Prelude[])),IF(ROW()-ROW(HTML[])=ROWS(Prelude[])+ROWS(PayItems[]),"&lt;/tbody&gt;&lt;/table&gt;","{End}")),INDEX(Prelude[],ROW()-ROW(HTML[])+1))</f>
        <v xml:space="preserve">  &lt;tr&gt;&lt;td&gt;60213-0500&lt;/td&gt;&lt;td&gt;Branch connection, 375mm&lt;/td&gt;&lt;td&gt;Each&lt;/td&gt;&lt;td&gt;BRANCH CONNECTION, 15-INCH&lt;/td&gt;&lt;td&gt;EACH&lt;/td&gt;&lt;td&gt;0&lt;/td&gt;&lt;td&gt;3&lt;/td&gt;&lt;td&gt;N&lt;/td&gt;&lt;td&gt; &lt;/td&gt;&lt;td&gt;&lt;/td&gt;&lt;/tr&gt;</v>
      </c>
      <c r="B1542" s="166"/>
      <c r="C1542" s="166"/>
    </row>
    <row r="1543" spans="1:3" x14ac:dyDescent="0.3">
      <c r="A1543" s="89" t="str">
        <f>IF(ROW()-ROW(HTML[])+1&gt;ROWS(Prelude[]),IFERROR(INDEX(PayItems[HTML],ROW()-ROW(HTML[])+1-ROWS(Prelude[])),IF(ROW()-ROW(HTML[])=ROWS(Prelude[])+ROWS(PayItems[]),"&lt;/tbody&gt;&lt;/table&gt;","{End}")),INDEX(Prelude[],ROW()-ROW(HTML[])+1))</f>
        <v xml:space="preserve">  &lt;tr&gt;&lt;td&gt;60213-0600&lt;/td&gt;&lt;td&gt;Branch connection, 450mm&lt;/td&gt;&lt;td&gt;Each&lt;/td&gt;&lt;td&gt;BRANCH CONNECTION, 18-INCH&lt;/td&gt;&lt;td&gt;EACH&lt;/td&gt;&lt;td&gt;0&lt;/td&gt;&lt;td&gt;3&lt;/td&gt;&lt;td&gt;N&lt;/td&gt;&lt;td&gt; &lt;/td&gt;&lt;td&gt;&lt;/td&gt;&lt;/tr&gt;</v>
      </c>
      <c r="B1543" s="166"/>
      <c r="C1543" s="166"/>
    </row>
    <row r="1544" spans="1:3" x14ac:dyDescent="0.3">
      <c r="A1544" s="89" t="str">
        <f>IF(ROW()-ROW(HTML[])+1&gt;ROWS(Prelude[]),IFERROR(INDEX(PayItems[HTML],ROW()-ROW(HTML[])+1-ROWS(Prelude[])),IF(ROW()-ROW(HTML[])=ROWS(Prelude[])+ROWS(PayItems[]),"&lt;/tbody&gt;&lt;/table&gt;","{End}")),INDEX(Prelude[],ROW()-ROW(HTML[])+1))</f>
        <v xml:space="preserve">  &lt;tr&gt;&lt;td&gt;60213-0700&lt;/td&gt;&lt;td&gt;Branch connection, 525mm&lt;/td&gt;&lt;td&gt;Each&lt;/td&gt;&lt;td&gt;BRANCH CONNECTION, 21-INCH&lt;/td&gt;&lt;td&gt;EACH&lt;/td&gt;&lt;td&gt;0&lt;/td&gt;&lt;td&gt;3&lt;/td&gt;&lt;td&gt;N&lt;/td&gt;&lt;td&gt; &lt;/td&gt;&lt;td&gt;&lt;/td&gt;&lt;/tr&gt;</v>
      </c>
      <c r="B1544" s="166"/>
      <c r="C1544" s="166"/>
    </row>
    <row r="1545" spans="1:3" x14ac:dyDescent="0.3">
      <c r="A1545" s="89" t="str">
        <f>IF(ROW()-ROW(HTML[])+1&gt;ROWS(Prelude[]),IFERROR(INDEX(PayItems[HTML],ROW()-ROW(HTML[])+1-ROWS(Prelude[])),IF(ROW()-ROW(HTML[])=ROWS(Prelude[])+ROWS(PayItems[]),"&lt;/tbody&gt;&lt;/table&gt;","{End}")),INDEX(Prelude[],ROW()-ROW(HTML[])+1))</f>
        <v xml:space="preserve">  &lt;tr&gt;&lt;td&gt;60213-0800&lt;/td&gt;&lt;td&gt;Branch connection, 600mm&lt;/td&gt;&lt;td&gt;Each&lt;/td&gt;&lt;td&gt;BRANCH CONNECTION, 24-INCH&lt;/td&gt;&lt;td&gt;EACH&lt;/td&gt;&lt;td&gt;0&lt;/td&gt;&lt;td&gt;3&lt;/td&gt;&lt;td&gt;N&lt;/td&gt;&lt;td&gt; &lt;/td&gt;&lt;td&gt;&lt;/td&gt;&lt;/tr&gt;</v>
      </c>
      <c r="B1545" s="166"/>
      <c r="C1545" s="166"/>
    </row>
    <row r="1546" spans="1:3" x14ac:dyDescent="0.3">
      <c r="A1546" s="89" t="str">
        <f>IF(ROW()-ROW(HTML[])+1&gt;ROWS(Prelude[]),IFERROR(INDEX(PayItems[HTML],ROW()-ROW(HTML[])+1-ROWS(Prelude[])),IF(ROW()-ROW(HTML[])=ROWS(Prelude[])+ROWS(PayItems[]),"&lt;/tbody&gt;&lt;/table&gt;","{End}")),INDEX(Prelude[],ROW()-ROW(HTML[])+1))</f>
        <v xml:space="preserve">  &lt;tr&gt;&lt;td&gt;60213-0900&lt;/td&gt;&lt;td&gt;Branch connection, 750mm&lt;/td&gt;&lt;td&gt;Each&lt;/td&gt;&lt;td&gt;BRANCH CONNECTION, 30-INCH&lt;/td&gt;&lt;td&gt;EACH&lt;/td&gt;&lt;td&gt;0&lt;/td&gt;&lt;td&gt;3&lt;/td&gt;&lt;td&gt;N&lt;/td&gt;&lt;td&gt; &lt;/td&gt;&lt;td&gt;&lt;/td&gt;&lt;/tr&gt;</v>
      </c>
      <c r="B1546" s="166"/>
      <c r="C1546" s="166"/>
    </row>
    <row r="1547" spans="1:3" x14ac:dyDescent="0.3">
      <c r="A1547" s="89" t="str">
        <f>IF(ROW()-ROW(HTML[])+1&gt;ROWS(Prelude[]),IFERROR(INDEX(PayItems[HTML],ROW()-ROW(HTML[])+1-ROWS(Prelude[])),IF(ROW()-ROW(HTML[])=ROWS(Prelude[])+ROWS(PayItems[]),"&lt;/tbody&gt;&lt;/table&gt;","{End}")),INDEX(Prelude[],ROW()-ROW(HTML[])+1))</f>
        <v xml:space="preserve">  &lt;tr&gt;&lt;td&gt;60213-1000&lt;/td&gt;&lt;td&gt;Branch connection, 900mm&lt;/td&gt;&lt;td&gt;Each&lt;/td&gt;&lt;td&gt;BRANCH CONNECTION, 36-INCH&lt;/td&gt;&lt;td&gt;EACH&lt;/td&gt;&lt;td&gt;0&lt;/td&gt;&lt;td&gt;3&lt;/td&gt;&lt;td&gt;N&lt;/td&gt;&lt;td&gt; &lt;/td&gt;&lt;td&gt;&lt;/td&gt;&lt;/tr&gt;</v>
      </c>
      <c r="B1547" s="166"/>
      <c r="C1547" s="166"/>
    </row>
    <row r="1548" spans="1:3" x14ac:dyDescent="0.3">
      <c r="A1548" s="89" t="str">
        <f>IF(ROW()-ROW(HTML[])+1&gt;ROWS(Prelude[]),IFERROR(INDEX(PayItems[HTML],ROW()-ROW(HTML[])+1-ROWS(Prelude[])),IF(ROW()-ROW(HTML[])=ROWS(Prelude[])+ROWS(PayItems[]),"&lt;/tbody&gt;&lt;/table&gt;","{End}")),INDEX(Prelude[],ROW()-ROW(HTML[])+1))</f>
        <v xml:space="preserve">  &lt;tr&gt;&lt;td&gt;60213-1100&lt;/td&gt;&lt;td&gt;Branch connection, 1050mm&lt;/td&gt;&lt;td&gt;Each&lt;/td&gt;&lt;td&gt;BRANCH CONNECTION, 42-INCH&lt;/td&gt;&lt;td&gt;EACH&lt;/td&gt;&lt;td&gt;0&lt;/td&gt;&lt;td&gt;3&lt;/td&gt;&lt;td&gt;N&lt;/td&gt;&lt;td&gt; &lt;/td&gt;&lt;td&gt;&lt;/td&gt;&lt;/tr&gt;</v>
      </c>
      <c r="B1548" s="166"/>
      <c r="C1548" s="166"/>
    </row>
    <row r="1549" spans="1:3" x14ac:dyDescent="0.3">
      <c r="A1549" s="89" t="str">
        <f>IF(ROW()-ROW(HTML[])+1&gt;ROWS(Prelude[]),IFERROR(INDEX(PayItems[HTML],ROW()-ROW(HTML[])+1-ROWS(Prelude[])),IF(ROW()-ROW(HTML[])=ROWS(Prelude[])+ROWS(PayItems[]),"&lt;/tbody&gt;&lt;/table&gt;","{End}")),INDEX(Prelude[],ROW()-ROW(HTML[])+1))</f>
        <v xml:space="preserve">  &lt;tr&gt;&lt;td&gt;60213-1200&lt;/td&gt;&lt;td&gt;Branch connection, 1200mm&lt;/td&gt;&lt;td&gt;Each&lt;/td&gt;&lt;td&gt;BRANCH CONNECTION, 48-INCH&lt;/td&gt;&lt;td&gt;EACH&lt;/td&gt;&lt;td&gt;0&lt;/td&gt;&lt;td&gt;3&lt;/td&gt;&lt;td&gt;N&lt;/td&gt;&lt;td&gt; &lt;/td&gt;&lt;td&gt;&lt;/td&gt;&lt;/tr&gt;</v>
      </c>
      <c r="B1549" s="166"/>
      <c r="C1549" s="166"/>
    </row>
    <row r="1550" spans="1:3" x14ac:dyDescent="0.3">
      <c r="A1550" s="89" t="str">
        <f>IF(ROW()-ROW(HTML[])+1&gt;ROWS(Prelude[]),IFERROR(INDEX(PayItems[HTML],ROW()-ROW(HTML[])+1-ROWS(Prelude[])),IF(ROW()-ROW(HTML[])=ROWS(Prelude[])+ROWS(PayItems[]),"&lt;/tbody&gt;&lt;/table&gt;","{End}")),INDEX(Prelude[],ROW()-ROW(HTML[])+1))</f>
        <v xml:space="preserve">  &lt;tr&gt;&lt;td&gt;60213-1300&lt;/td&gt;&lt;td&gt;Branch connection, 1350mm&lt;/td&gt;&lt;td&gt;Each&lt;/td&gt;&lt;td&gt;BRANCH CONNECTION, 54-INCH&lt;/td&gt;&lt;td&gt;EACH&lt;/td&gt;&lt;td&gt;0&lt;/td&gt;&lt;td&gt;3&lt;/td&gt;&lt;td&gt;N&lt;/td&gt;&lt;td&gt; &lt;/td&gt;&lt;td&gt;&lt;/td&gt;&lt;/tr&gt;</v>
      </c>
      <c r="B1550" s="166"/>
      <c r="C1550" s="166"/>
    </row>
    <row r="1551" spans="1:3" x14ac:dyDescent="0.3">
      <c r="A1551" s="89" t="str">
        <f>IF(ROW()-ROW(HTML[])+1&gt;ROWS(Prelude[]),IFERROR(INDEX(PayItems[HTML],ROW()-ROW(HTML[])+1-ROWS(Prelude[])),IF(ROW()-ROW(HTML[])=ROWS(Prelude[])+ROWS(PayItems[]),"&lt;/tbody&gt;&lt;/table&gt;","{End}")),INDEX(Prelude[],ROW()-ROW(HTML[])+1))</f>
        <v xml:space="preserve">  &lt;tr&gt;&lt;td&gt;60213-1400&lt;/td&gt;&lt;td&gt;Branch connection, 1500mm&lt;/td&gt;&lt;td&gt;Each&lt;/td&gt;&lt;td&gt;BRANCH CONNECTION, 60-INCH&lt;/td&gt;&lt;td&gt;EACH&lt;/td&gt;&lt;td&gt;0&lt;/td&gt;&lt;td&gt;3&lt;/td&gt;&lt;td&gt;N&lt;/td&gt;&lt;td&gt; &lt;/td&gt;&lt;td&gt;&lt;/td&gt;&lt;/tr&gt;</v>
      </c>
      <c r="B1551" s="166"/>
      <c r="C1551" s="166"/>
    </row>
    <row r="1552" spans="1:3" x14ac:dyDescent="0.3">
      <c r="A1552" s="89" t="str">
        <f>IF(ROW()-ROW(HTML[])+1&gt;ROWS(Prelude[]),IFERROR(INDEX(PayItems[HTML],ROW()-ROW(HTML[])+1-ROWS(Prelude[])),IF(ROW()-ROW(HTML[])=ROWS(Prelude[])+ROWS(PayItems[]),"&lt;/tbody&gt;&lt;/table&gt;","{End}")),INDEX(Prelude[],ROW()-ROW(HTML[])+1))</f>
        <v xml:space="preserve">  &lt;tr&gt;&lt;td&gt;60213-1500&lt;/td&gt;&lt;td&gt;Branch connection, 1650mm&lt;/td&gt;&lt;td&gt;Each&lt;/td&gt;&lt;td&gt;BRANCH CONNECTION, 66-INCH&lt;/td&gt;&lt;td&gt;EACH&lt;/td&gt;&lt;td&gt;0&lt;/td&gt;&lt;td&gt;3&lt;/td&gt;&lt;td&gt;N&lt;/td&gt;&lt;td&gt; &lt;/td&gt;&lt;td&gt;&lt;/td&gt;&lt;/tr&gt;</v>
      </c>
      <c r="B1552" s="166"/>
      <c r="C1552" s="166"/>
    </row>
    <row r="1553" spans="1:3" x14ac:dyDescent="0.3">
      <c r="A1553" s="89" t="str">
        <f>IF(ROW()-ROW(HTML[])+1&gt;ROWS(Prelude[]),IFERROR(INDEX(PayItems[HTML],ROW()-ROW(HTML[])+1-ROWS(Prelude[])),IF(ROW()-ROW(HTML[])=ROWS(Prelude[])+ROWS(PayItems[]),"&lt;/tbody&gt;&lt;/table&gt;","{End}")),INDEX(Prelude[],ROW()-ROW(HTML[])+1))</f>
        <v xml:space="preserve">  &lt;tr&gt;&lt;td&gt;60213-1600&lt;/td&gt;&lt;td&gt;Branch connection, 1800mm&lt;/td&gt;&lt;td&gt;Each&lt;/td&gt;&lt;td&gt;BRANCH CONNECTION, 72-INCH&lt;/td&gt;&lt;td&gt;EACH&lt;/td&gt;&lt;td&gt;0&lt;/td&gt;&lt;td&gt;3&lt;/td&gt;&lt;td&gt;N&lt;/td&gt;&lt;td&gt; &lt;/td&gt;&lt;td&gt;&lt;/td&gt;&lt;/tr&gt;</v>
      </c>
      <c r="B1553" s="166"/>
      <c r="C1553" s="166"/>
    </row>
    <row r="1554" spans="1:3" x14ac:dyDescent="0.3">
      <c r="A1554" s="89" t="str">
        <f>IF(ROW()-ROW(HTML[])+1&gt;ROWS(Prelude[]),IFERROR(INDEX(PayItems[HTML],ROW()-ROW(HTML[])+1-ROWS(Prelude[])),IF(ROW()-ROW(HTML[])=ROWS(Prelude[])+ROWS(PayItems[]),"&lt;/tbody&gt;&lt;/table&gt;","{End}")),INDEX(Prelude[],ROW()-ROW(HTML[])+1))</f>
        <v xml:space="preserve">  &lt;tr&gt;&lt;td&gt;60216-0000&lt;/td&gt;&lt;td&gt;Large precast concrete arch culvert&lt;/td&gt;&lt;td&gt;m&lt;/td&gt;&lt;td&gt;LARGE PRECAST CONCRETE ARCH CULVERT&lt;/td&gt;&lt;td&gt;LNFT&lt;/td&gt;&lt;td&gt;0&lt;/td&gt;&lt;td&gt;3&lt;/td&gt;&lt;td&gt;N&lt;/td&gt;&lt;td&gt;5/31/2016&lt;/td&gt;&lt;td&gt;&lt;/td&gt;&lt;/tr&gt;</v>
      </c>
      <c r="B1554" s="166"/>
      <c r="C1554" s="166"/>
    </row>
    <row r="1555" spans="1:3" x14ac:dyDescent="0.3">
      <c r="A1555" s="89" t="str">
        <f>IF(ROW()-ROW(HTML[])+1&gt;ROWS(Prelude[]),IFERROR(INDEX(PayItems[HTML],ROW()-ROW(HTML[])+1-ROWS(Prelude[])),IF(ROW()-ROW(HTML[])=ROWS(Prelude[])+ROWS(PayItems[]),"&lt;/tbody&gt;&lt;/table&gt;","{End}")),INDEX(Prelude[],ROW()-ROW(HTML[])+1))</f>
        <v xml:space="preserve">  &lt;tr&gt;&lt;td&gt;60220-0000&lt;/td&gt;&lt;td&gt;Precast reinforced concrete box culvert&lt;/td&gt;&lt;td&gt;m&lt;/td&gt;&lt;td&gt;PRECAST REINFORCED CONCRETE BOX CULVERT&lt;/td&gt;&lt;td&gt;LNFT&lt;/td&gt;&lt;td&gt;0&lt;/td&gt;&lt;td&gt;3&lt;/td&gt;&lt;td&gt;N&lt;/td&gt;&lt;td&gt; &lt;/td&gt;&lt;td&gt;&lt;/td&gt;&lt;/tr&gt;</v>
      </c>
      <c r="B1555" s="166"/>
      <c r="C1555" s="166"/>
    </row>
    <row r="1556" spans="1:3" x14ac:dyDescent="0.3">
      <c r="A1556" s="89" t="str">
        <f>IF(ROW()-ROW(HTML[])+1&gt;ROWS(Prelude[]),IFERROR(INDEX(PayItems[HTML],ROW()-ROW(HTML[])+1-ROWS(Prelude[])),IF(ROW()-ROW(HTML[])=ROWS(Prelude[])+ROWS(PayItems[]),"&lt;/tbody&gt;&lt;/table&gt;","{End}")),INDEX(Prelude[],ROW()-ROW(HTML[])+1))</f>
        <v xml:space="preserve">  &lt;tr&gt;&lt;td&gt;60220-0100&lt;/td&gt;&lt;td&gt;900mm span, 900mm rise precast reinforced concrete box culvert&lt;/td&gt;&lt;td&gt;m&lt;/td&gt;&lt;td&gt;3 FEET SPAN, 3 FEET RISE PRECAST REINFORCED CONCRETE BOX CULVERT&lt;/td&gt;&lt;td&gt;LNFT&lt;/td&gt;&lt;td&gt;0&lt;/td&gt;&lt;td&gt;3&lt;/td&gt;&lt;td&gt;N&lt;/td&gt;&lt;td&gt; &lt;/td&gt;&lt;td&gt;&lt;/td&gt;&lt;/tr&gt;</v>
      </c>
      <c r="B1556" s="166"/>
      <c r="C1556" s="166"/>
    </row>
    <row r="1557" spans="1:3" x14ac:dyDescent="0.3">
      <c r="A1557" s="89" t="str">
        <f>IF(ROW()-ROW(HTML[])+1&gt;ROWS(Prelude[]),IFERROR(INDEX(PayItems[HTML],ROW()-ROW(HTML[])+1-ROWS(Prelude[])),IF(ROW()-ROW(HTML[])=ROWS(Prelude[])+ROWS(PayItems[]),"&lt;/tbody&gt;&lt;/table&gt;","{End}")),INDEX(Prelude[],ROW()-ROW(HTML[])+1))</f>
        <v xml:space="preserve">  &lt;tr&gt;&lt;td&gt;60220-0150&lt;/td&gt;&lt;td&gt;900mm span, 1200mm rise precast reinforced concrete box culvert&lt;/td&gt;&lt;td&gt;m&lt;/td&gt;&lt;td&gt;3 FEET SPAN, 4 FEET RISE PRECAST REINFORCED CONCRETE BOX CULVERT&lt;/td&gt;&lt;td&gt;LNFT&lt;/td&gt;&lt;td&gt;0&lt;/td&gt;&lt;td&gt;3&lt;/td&gt;&lt;td&gt;N&lt;/td&gt;&lt;td&gt; &lt;/td&gt;&lt;td&gt;&lt;/td&gt;&lt;/tr&gt;</v>
      </c>
      <c r="B1557" s="166"/>
      <c r="C1557" s="166"/>
    </row>
    <row r="1558" spans="1:3" x14ac:dyDescent="0.3">
      <c r="A1558" s="89" t="str">
        <f>IF(ROW()-ROW(HTML[])+1&gt;ROWS(Prelude[]),IFERROR(INDEX(PayItems[HTML],ROW()-ROW(HTML[])+1-ROWS(Prelude[])),IF(ROW()-ROW(HTML[])=ROWS(Prelude[])+ROWS(PayItems[]),"&lt;/tbody&gt;&lt;/table&gt;","{End}")),INDEX(Prelude[],ROW()-ROW(HTML[])+1))</f>
        <v xml:space="preserve">  &lt;tr&gt;&lt;td&gt;60220-0200&lt;/td&gt;&lt;td&gt;900mm span, 1500mm rise precast reinforced concrete box culvert&lt;/td&gt;&lt;td&gt;m&lt;/td&gt;&lt;td&gt;3 FEET SPAN, 5 FEET RISE PRECAST REINFORCED CONCRETE BOX CULVERT&lt;/td&gt;&lt;td&gt;LNFT&lt;/td&gt;&lt;td&gt;0&lt;/td&gt;&lt;td&gt;3&lt;/td&gt;&lt;td&gt;N&lt;/td&gt;&lt;td&gt; &lt;/td&gt;&lt;td&gt;&lt;/td&gt;&lt;/tr&gt;</v>
      </c>
      <c r="B1558" s="166"/>
      <c r="C1558" s="166"/>
    </row>
    <row r="1559" spans="1:3" x14ac:dyDescent="0.3">
      <c r="A1559" s="89" t="str">
        <f>IF(ROW()-ROW(HTML[])+1&gt;ROWS(Prelude[]),IFERROR(INDEX(PayItems[HTML],ROW()-ROW(HTML[])+1-ROWS(Prelude[])),IF(ROW()-ROW(HTML[])=ROWS(Prelude[])+ROWS(PayItems[]),"&lt;/tbody&gt;&lt;/table&gt;","{End}")),INDEX(Prelude[],ROW()-ROW(HTML[])+1))</f>
        <v xml:space="preserve">  &lt;tr&gt;&lt;td&gt;60220-0250&lt;/td&gt;&lt;td&gt;900mm span, 1800mm rise precast reinforced concrete box culvert&lt;/td&gt;&lt;td&gt;m&lt;/td&gt;&lt;td&gt;3 FEET SPAN, 6 FEET RISE PRECAST REINFORCED CONCRETE BOX CULVERT&lt;/td&gt;&lt;td&gt;LNFT&lt;/td&gt;&lt;td&gt;0&lt;/td&gt;&lt;td&gt;3&lt;/td&gt;&lt;td&gt;N&lt;/td&gt;&lt;td&gt; &lt;/td&gt;&lt;td&gt;&lt;/td&gt;&lt;/tr&gt;</v>
      </c>
      <c r="B1559" s="166"/>
      <c r="C1559" s="166"/>
    </row>
    <row r="1560" spans="1:3" x14ac:dyDescent="0.3">
      <c r="A1560" s="89" t="str">
        <f>IF(ROW()-ROW(HTML[])+1&gt;ROWS(Prelude[]),IFERROR(INDEX(PayItems[HTML],ROW()-ROW(HTML[])+1-ROWS(Prelude[])),IF(ROW()-ROW(HTML[])=ROWS(Prelude[])+ROWS(PayItems[]),"&lt;/tbody&gt;&lt;/table&gt;","{End}")),INDEX(Prelude[],ROW()-ROW(HTML[])+1))</f>
        <v xml:space="preserve">  &lt;tr&gt;&lt;td&gt;60220-0290&lt;/td&gt;&lt;td&gt;1200mm span, 600mm rise precast reinforced concrete box culvert&lt;/td&gt;&lt;td&gt;m&lt;/td&gt;&lt;td&gt;4 FEET SPAN, 2 FEET RISE PRECAST REINFORCED CONCRETE BOX CULVERT&lt;/td&gt;&lt;td&gt;LNFT&lt;/td&gt;&lt;td&gt;0&lt;/td&gt;&lt;td&gt;3&lt;/td&gt;&lt;td&gt;N&lt;/td&gt;&lt;td&gt; &lt;/td&gt;&lt;td&gt;&lt;/td&gt;&lt;/tr&gt;</v>
      </c>
      <c r="B1560" s="166"/>
      <c r="C1560" s="166"/>
    </row>
    <row r="1561" spans="1:3" x14ac:dyDescent="0.3">
      <c r="A1561" s="89" t="str">
        <f>IF(ROW()-ROW(HTML[])+1&gt;ROWS(Prelude[]),IFERROR(INDEX(PayItems[HTML],ROW()-ROW(HTML[])+1-ROWS(Prelude[])),IF(ROW()-ROW(HTML[])=ROWS(Prelude[])+ROWS(PayItems[]),"&lt;/tbody&gt;&lt;/table&gt;","{End}")),INDEX(Prelude[],ROW()-ROW(HTML[])+1))</f>
        <v xml:space="preserve">  &lt;tr&gt;&lt;td&gt;60220-0300&lt;/td&gt;&lt;td&gt;1200mm span, 900mm rise precast reinforced concrete box culvert&lt;/td&gt;&lt;td&gt;m&lt;/td&gt;&lt;td&gt;4 FEET SPAN, 3 FEET RISE PRECAST REINFORCED CONCRETE BOX CULVERT&lt;/td&gt;&lt;td&gt;LNFT&lt;/td&gt;&lt;td&gt;0&lt;/td&gt;&lt;td&gt;3&lt;/td&gt;&lt;td&gt;N&lt;/td&gt;&lt;td&gt; &lt;/td&gt;&lt;td&gt;&lt;/td&gt;&lt;/tr&gt;</v>
      </c>
      <c r="B1561" s="166"/>
      <c r="C1561" s="166"/>
    </row>
    <row r="1562" spans="1:3" x14ac:dyDescent="0.3">
      <c r="A1562" s="89" t="str">
        <f>IF(ROW()-ROW(HTML[])+1&gt;ROWS(Prelude[]),IFERROR(INDEX(PayItems[HTML],ROW()-ROW(HTML[])+1-ROWS(Prelude[])),IF(ROW()-ROW(HTML[])=ROWS(Prelude[])+ROWS(PayItems[]),"&lt;/tbody&gt;&lt;/table&gt;","{End}")),INDEX(Prelude[],ROW()-ROW(HTML[])+1))</f>
        <v xml:space="preserve">  &lt;tr&gt;&lt;td&gt;60220-0350&lt;/td&gt;&lt;td&gt;1200mm span, 1200mm rise precast reinforced concrete box culvert&lt;/td&gt;&lt;td&gt;m&lt;/td&gt;&lt;td&gt;4 FEET SPAN, 4 FEET RISE PRECAST REINFORCED CONCRETE BOX CULVERT&lt;/td&gt;&lt;td&gt;LNFT&lt;/td&gt;&lt;td&gt;0&lt;/td&gt;&lt;td&gt;3&lt;/td&gt;&lt;td&gt;N&lt;/td&gt;&lt;td&gt; &lt;/td&gt;&lt;td&gt;&lt;/td&gt;&lt;/tr&gt;</v>
      </c>
      <c r="B1562" s="166"/>
      <c r="C1562" s="166"/>
    </row>
    <row r="1563" spans="1:3" x14ac:dyDescent="0.3">
      <c r="A1563" s="89" t="str">
        <f>IF(ROW()-ROW(HTML[])+1&gt;ROWS(Prelude[]),IFERROR(INDEX(PayItems[HTML],ROW()-ROW(HTML[])+1-ROWS(Prelude[])),IF(ROW()-ROW(HTML[])=ROWS(Prelude[])+ROWS(PayItems[]),"&lt;/tbody&gt;&lt;/table&gt;","{End}")),INDEX(Prelude[],ROW()-ROW(HTML[])+1))</f>
        <v xml:space="preserve">  &lt;tr&gt;&lt;td&gt;60220-0400&lt;/td&gt;&lt;td&gt;1200mm span, 1500mm rise precast reinforced concrete box culvert&lt;/td&gt;&lt;td&gt;m&lt;/td&gt;&lt;td&gt;4 FEET SPAN, 5 FEET RISE PRECAST REINFORCED CONCRETE BOX CULVERT&lt;/td&gt;&lt;td&gt;LNFT&lt;/td&gt;&lt;td&gt;0&lt;/td&gt;&lt;td&gt;3&lt;/td&gt;&lt;td&gt;N&lt;/td&gt;&lt;td&gt; &lt;/td&gt;&lt;td&gt;&lt;/td&gt;&lt;/tr&gt;</v>
      </c>
      <c r="B1563" s="166"/>
      <c r="C1563" s="166"/>
    </row>
    <row r="1564" spans="1:3" x14ac:dyDescent="0.3">
      <c r="A1564" s="89" t="str">
        <f>IF(ROW()-ROW(HTML[])+1&gt;ROWS(Prelude[]),IFERROR(INDEX(PayItems[HTML],ROW()-ROW(HTML[])+1-ROWS(Prelude[])),IF(ROW()-ROW(HTML[])=ROWS(Prelude[])+ROWS(PayItems[]),"&lt;/tbody&gt;&lt;/table&gt;","{End}")),INDEX(Prelude[],ROW()-ROW(HTML[])+1))</f>
        <v xml:space="preserve">  &lt;tr&gt;&lt;td&gt;60220-0450&lt;/td&gt;&lt;td&gt;1200mm span, 1800mm rise precast reinforced concrete box culvert&lt;/td&gt;&lt;td&gt;m&lt;/td&gt;&lt;td&gt;4 FEET SPAN, 6 FEET RISE PRECAST REINFORCED CONCRETE BOX CULVERT&lt;/td&gt;&lt;td&gt;LNFT&lt;/td&gt;&lt;td&gt;0&lt;/td&gt;&lt;td&gt;3&lt;/td&gt;&lt;td&gt;N&lt;/td&gt;&lt;td&gt; &lt;/td&gt;&lt;td&gt;&lt;/td&gt;&lt;/tr&gt;</v>
      </c>
      <c r="B1564" s="166"/>
      <c r="C1564" s="166"/>
    </row>
    <row r="1565" spans="1:3" x14ac:dyDescent="0.3">
      <c r="A1565" s="89" t="str">
        <f>IF(ROW()-ROW(HTML[])+1&gt;ROWS(Prelude[]),IFERROR(INDEX(PayItems[HTML],ROW()-ROW(HTML[])+1-ROWS(Prelude[])),IF(ROW()-ROW(HTML[])=ROWS(Prelude[])+ROWS(PayItems[]),"&lt;/tbody&gt;&lt;/table&gt;","{End}")),INDEX(Prelude[],ROW()-ROW(HTML[])+1))</f>
        <v xml:space="preserve">  &lt;tr&gt;&lt;td&gt;60220-0500&lt;/td&gt;&lt;td&gt;1200mm span, 2100mm rise precast reinforced concrete box culvert&lt;/td&gt;&lt;td&gt;m&lt;/td&gt;&lt;td&gt;4 FEET SPAN, 7 FEET RISE PRECAST REINFORCED CONCRETE BOX CULVERT&lt;/td&gt;&lt;td&gt;LNFT&lt;/td&gt;&lt;td&gt;0&lt;/td&gt;&lt;td&gt;3&lt;/td&gt;&lt;td&gt;N&lt;/td&gt;&lt;td&gt; &lt;/td&gt;&lt;td&gt;&lt;/td&gt;&lt;/tr&gt;</v>
      </c>
      <c r="B1565" s="166"/>
      <c r="C1565" s="166"/>
    </row>
    <row r="1566" spans="1:3" x14ac:dyDescent="0.3">
      <c r="A1566" s="89" t="str">
        <f>IF(ROW()-ROW(HTML[])+1&gt;ROWS(Prelude[]),IFERROR(INDEX(PayItems[HTML],ROW()-ROW(HTML[])+1-ROWS(Prelude[])),IF(ROW()-ROW(HTML[])=ROWS(Prelude[])+ROWS(PayItems[]),"&lt;/tbody&gt;&lt;/table&gt;","{End}")),INDEX(Prelude[],ROW()-ROW(HTML[])+1))</f>
        <v xml:space="preserve">  &lt;tr&gt;&lt;td&gt;60220-0520&lt;/td&gt;&lt;td&gt;1500mm span, 600mm rise precast reinforced concrete box culvert&lt;/td&gt;&lt;td&gt;m&lt;/td&gt;&lt;td&gt;5 FEET SPAN, 2 FEET RISE PRECAST REINFORCED CONCRETE BOX CULVERT&lt;/td&gt;&lt;td&gt;LNFT&lt;/td&gt;&lt;td&gt;0&lt;/td&gt;&lt;td&gt;3&lt;/td&gt;&lt;td&gt;N&lt;/td&gt;&lt;td&gt; &lt;/td&gt;&lt;td&gt;&lt;/td&gt;&lt;/tr&gt;</v>
      </c>
      <c r="B1566" s="166"/>
      <c r="C1566" s="166"/>
    </row>
    <row r="1567" spans="1:3" x14ac:dyDescent="0.3">
      <c r="A1567" s="89" t="str">
        <f>IF(ROW()-ROW(HTML[])+1&gt;ROWS(Prelude[]),IFERROR(INDEX(PayItems[HTML],ROW()-ROW(HTML[])+1-ROWS(Prelude[])),IF(ROW()-ROW(HTML[])=ROWS(Prelude[])+ROWS(PayItems[]),"&lt;/tbody&gt;&lt;/table&gt;","{End}")),INDEX(Prelude[],ROW()-ROW(HTML[])+1))</f>
        <v xml:space="preserve">  &lt;tr&gt;&lt;td&gt;60220-0550&lt;/td&gt;&lt;td&gt;1500mm span, 900mm rise precast reinforced concrete box culvert&lt;/td&gt;&lt;td&gt;m&lt;/td&gt;&lt;td&gt;5 FEET SPAN, 3 FEET RISE PRECAST REINFORCED CONCRETE BOX CULVERT&lt;/td&gt;&lt;td&gt;LNFT&lt;/td&gt;&lt;td&gt;0&lt;/td&gt;&lt;td&gt;3&lt;/td&gt;&lt;td&gt;N&lt;/td&gt;&lt;td&gt; &lt;/td&gt;&lt;td&gt;&lt;/td&gt;&lt;/tr&gt;</v>
      </c>
      <c r="B1567" s="166"/>
      <c r="C1567" s="166"/>
    </row>
    <row r="1568" spans="1:3" x14ac:dyDescent="0.3">
      <c r="A1568" s="89" t="str">
        <f>IF(ROW()-ROW(HTML[])+1&gt;ROWS(Prelude[]),IFERROR(INDEX(PayItems[HTML],ROW()-ROW(HTML[])+1-ROWS(Prelude[])),IF(ROW()-ROW(HTML[])=ROWS(Prelude[])+ROWS(PayItems[]),"&lt;/tbody&gt;&lt;/table&gt;","{End}")),INDEX(Prelude[],ROW()-ROW(HTML[])+1))</f>
        <v xml:space="preserve">  &lt;tr&gt;&lt;td&gt;60220-0600&lt;/td&gt;&lt;td&gt;1500mm span, 1200mm rise precast reinforced concrete box culvert&lt;/td&gt;&lt;td&gt;m&lt;/td&gt;&lt;td&gt;5 FEET SPAN, 4 FEET RISE PRECAST REINFORCED CONCRETE BOX CULVERT&lt;/td&gt;&lt;td&gt;LNFT&lt;/td&gt;&lt;td&gt;0&lt;/td&gt;&lt;td&gt;3&lt;/td&gt;&lt;td&gt;N&lt;/td&gt;&lt;td&gt; &lt;/td&gt;&lt;td&gt;&lt;/td&gt;&lt;/tr&gt;</v>
      </c>
      <c r="B1568" s="166"/>
      <c r="C1568" s="166"/>
    </row>
    <row r="1569" spans="1:3" x14ac:dyDescent="0.3">
      <c r="A1569" s="89" t="str">
        <f>IF(ROW()-ROW(HTML[])+1&gt;ROWS(Prelude[]),IFERROR(INDEX(PayItems[HTML],ROW()-ROW(HTML[])+1-ROWS(Prelude[])),IF(ROW()-ROW(HTML[])=ROWS(Prelude[])+ROWS(PayItems[]),"&lt;/tbody&gt;&lt;/table&gt;","{End}")),INDEX(Prelude[],ROW()-ROW(HTML[])+1))</f>
        <v xml:space="preserve">  &lt;tr&gt;&lt;td&gt;60220-0650&lt;/td&gt;&lt;td&gt;1500mm span, 1500mm rise precast reinforced concrete box culvert&lt;/td&gt;&lt;td&gt;m&lt;/td&gt;&lt;td&gt;5 FEET SPAN, 5 FEET RISE PRECAST REINFORCED CONCRETE BOX CULVERT&lt;/td&gt;&lt;td&gt;LNFT&lt;/td&gt;&lt;td&gt;0&lt;/td&gt;&lt;td&gt;3&lt;/td&gt;&lt;td&gt;N&lt;/td&gt;&lt;td&gt; &lt;/td&gt;&lt;td&gt;&lt;/td&gt;&lt;/tr&gt;</v>
      </c>
      <c r="B1569" s="166"/>
      <c r="C1569" s="166"/>
    </row>
    <row r="1570" spans="1:3" x14ac:dyDescent="0.3">
      <c r="A1570" s="89" t="str">
        <f>IF(ROW()-ROW(HTML[])+1&gt;ROWS(Prelude[]),IFERROR(INDEX(PayItems[HTML],ROW()-ROW(HTML[])+1-ROWS(Prelude[])),IF(ROW()-ROW(HTML[])=ROWS(Prelude[])+ROWS(PayItems[]),"&lt;/tbody&gt;&lt;/table&gt;","{End}")),INDEX(Prelude[],ROW()-ROW(HTML[])+1))</f>
        <v xml:space="preserve">  &lt;tr&gt;&lt;td&gt;60220-0700&lt;/td&gt;&lt;td&gt;1500mm span, 1800mm rise precast reinforced concrete box culvert&lt;/td&gt;&lt;td&gt;m&lt;/td&gt;&lt;td&gt;5 FEET SPAN, 6 FEET RISE PRECAST REINFORCED CONCRETE BOX CULVERT&lt;/td&gt;&lt;td&gt;LNFT&lt;/td&gt;&lt;td&gt;0&lt;/td&gt;&lt;td&gt;3&lt;/td&gt;&lt;td&gt;N&lt;/td&gt;&lt;td&gt; &lt;/td&gt;&lt;td&gt;&lt;/td&gt;&lt;/tr&gt;</v>
      </c>
      <c r="B1570" s="166"/>
      <c r="C1570" s="166"/>
    </row>
    <row r="1571" spans="1:3" x14ac:dyDescent="0.3">
      <c r="A1571" s="89" t="str">
        <f>IF(ROW()-ROW(HTML[])+1&gt;ROWS(Prelude[]),IFERROR(INDEX(PayItems[HTML],ROW()-ROW(HTML[])+1-ROWS(Prelude[])),IF(ROW()-ROW(HTML[])=ROWS(Prelude[])+ROWS(PayItems[]),"&lt;/tbody&gt;&lt;/table&gt;","{End}")),INDEX(Prelude[],ROW()-ROW(HTML[])+1))</f>
        <v xml:space="preserve">  &lt;tr&gt;&lt;td&gt;60220-0750&lt;/td&gt;&lt;td&gt;1500mm span, 2100mm rise precast reinforced concrete box culvert&lt;/td&gt;&lt;td&gt;m&lt;/td&gt;&lt;td&gt;5 FEET SPAN, 7 FEET RISE PRECAST REINFORCED CONCRETE BOX CULVERT&lt;/td&gt;&lt;td&gt;LNFT&lt;/td&gt;&lt;td&gt;0&lt;/td&gt;&lt;td&gt;3&lt;/td&gt;&lt;td&gt;N&lt;/td&gt;&lt;td&gt; &lt;/td&gt;&lt;td&gt;&lt;/td&gt;&lt;/tr&gt;</v>
      </c>
      <c r="B1571" s="166"/>
      <c r="C1571" s="166"/>
    </row>
    <row r="1572" spans="1:3" x14ac:dyDescent="0.3">
      <c r="A1572" s="89" t="str">
        <f>IF(ROW()-ROW(HTML[])+1&gt;ROWS(Prelude[]),IFERROR(INDEX(PayItems[HTML],ROW()-ROW(HTML[])+1-ROWS(Prelude[])),IF(ROW()-ROW(HTML[])=ROWS(Prelude[])+ROWS(PayItems[]),"&lt;/tbody&gt;&lt;/table&gt;","{End}")),INDEX(Prelude[],ROW()-ROW(HTML[])+1))</f>
        <v xml:space="preserve">  &lt;tr&gt;&lt;td&gt;60220-0800&lt;/td&gt;&lt;td&gt;1500mm span, 2400mm rise precast reinforced concrete box culvert&lt;/td&gt;&lt;td&gt;m&lt;/td&gt;&lt;td&gt;5 FEET SPAN, 8 FEET RISE PRECAST REINFORCED CONCRETE BOX CULVERT&lt;/td&gt;&lt;td&gt;LNFT&lt;/td&gt;&lt;td&gt;0&lt;/td&gt;&lt;td&gt;3&lt;/td&gt;&lt;td&gt;N&lt;/td&gt;&lt;td&gt; &lt;/td&gt;&lt;td&gt;&lt;/td&gt;&lt;/tr&gt;</v>
      </c>
      <c r="B1572" s="166"/>
      <c r="C1572" s="166"/>
    </row>
    <row r="1573" spans="1:3" x14ac:dyDescent="0.3">
      <c r="A1573" s="89" t="str">
        <f>IF(ROW()-ROW(HTML[])+1&gt;ROWS(Prelude[]),IFERROR(INDEX(PayItems[HTML],ROW()-ROW(HTML[])+1-ROWS(Prelude[])),IF(ROW()-ROW(HTML[])=ROWS(Prelude[])+ROWS(PayItems[]),"&lt;/tbody&gt;&lt;/table&gt;","{End}")),INDEX(Prelude[],ROW()-ROW(HTML[])+1))</f>
        <v xml:space="preserve">  &lt;tr&gt;&lt;td&gt;60220-0850&lt;/td&gt;&lt;td&gt;1500mm span, 2700mm rise precast reinforced concrete box culvert&lt;/td&gt;&lt;td&gt;m&lt;/td&gt;&lt;td&gt;5 FEET SPAN, 9 FEET RISE PRECAST REINFORCED CONCRETE BOX CULVERT&lt;/td&gt;&lt;td&gt;LNFT&lt;/td&gt;&lt;td&gt;0&lt;/td&gt;&lt;td&gt;3&lt;/td&gt;&lt;td&gt;N&lt;/td&gt;&lt;td&gt; &lt;/td&gt;&lt;td&gt;&lt;/td&gt;&lt;/tr&gt;</v>
      </c>
      <c r="B1573" s="166"/>
      <c r="C1573" s="166"/>
    </row>
    <row r="1574" spans="1:3" x14ac:dyDescent="0.3">
      <c r="A1574" s="89" t="str">
        <f>IF(ROW()-ROW(HTML[])+1&gt;ROWS(Prelude[]),IFERROR(INDEX(PayItems[HTML],ROW()-ROW(HTML[])+1-ROWS(Prelude[])),IF(ROW()-ROW(HTML[])=ROWS(Prelude[])+ROWS(PayItems[]),"&lt;/tbody&gt;&lt;/table&gt;","{End}")),INDEX(Prelude[],ROW()-ROW(HTML[])+1))</f>
        <v xml:space="preserve">  &lt;tr&gt;&lt;td&gt;60220-0900&lt;/td&gt;&lt;td&gt;1500mm span, 3000mm rise precast reinforced concrete box culvert&lt;/td&gt;&lt;td&gt;m&lt;/td&gt;&lt;td&gt;5 FEET SPAN, 10 FEET RISE PRECAST REINFORCED CONCRETE BOX CULVERT&lt;/td&gt;&lt;td&gt;LNFT&lt;/td&gt;&lt;td&gt;0&lt;/td&gt;&lt;td&gt;3&lt;/td&gt;&lt;td&gt;N&lt;/td&gt;&lt;td&gt; &lt;/td&gt;&lt;td&gt;&lt;/td&gt;&lt;/tr&gt;</v>
      </c>
      <c r="B1574" s="166"/>
      <c r="C1574" s="166"/>
    </row>
    <row r="1575" spans="1:3" x14ac:dyDescent="0.3">
      <c r="A1575" s="89" t="str">
        <f>IF(ROW()-ROW(HTML[])+1&gt;ROWS(Prelude[]),IFERROR(INDEX(PayItems[HTML],ROW()-ROW(HTML[])+1-ROWS(Prelude[])),IF(ROW()-ROW(HTML[])=ROWS(Prelude[])+ROWS(PayItems[]),"&lt;/tbody&gt;&lt;/table&gt;","{End}")),INDEX(Prelude[],ROW()-ROW(HTML[])+1))</f>
        <v xml:space="preserve">  &lt;tr&gt;&lt;td&gt;60220-0950&lt;/td&gt;&lt;td&gt;1500mm span, 3300mm rise precast reinforced concrete box culvert&lt;/td&gt;&lt;td&gt;m&lt;/td&gt;&lt;td&gt;5 FEET SPAN, 11 FEET RISE PRECAST REINFORCED CONCRETE BOX CULVERT&lt;/td&gt;&lt;td&gt;LNFT&lt;/td&gt;&lt;td&gt;0&lt;/td&gt;&lt;td&gt;3&lt;/td&gt;&lt;td&gt;N&lt;/td&gt;&lt;td&gt; &lt;/td&gt;&lt;td&gt;&lt;/td&gt;&lt;/tr&gt;</v>
      </c>
      <c r="B1575" s="166"/>
      <c r="C1575" s="166"/>
    </row>
    <row r="1576" spans="1:3" x14ac:dyDescent="0.3">
      <c r="A1576" s="89" t="str">
        <f>IF(ROW()-ROW(HTML[])+1&gt;ROWS(Prelude[]),IFERROR(INDEX(PayItems[HTML],ROW()-ROW(HTML[])+1-ROWS(Prelude[])),IF(ROW()-ROW(HTML[])=ROWS(Prelude[])+ROWS(PayItems[]),"&lt;/tbody&gt;&lt;/table&gt;","{End}")),INDEX(Prelude[],ROW()-ROW(HTML[])+1))</f>
        <v xml:space="preserve">  &lt;tr&gt;&lt;td&gt;60220-1000&lt;/td&gt;&lt;td&gt;1500mm span, 3600mm rise precast reinforced concrete box culvert&lt;/td&gt;&lt;td&gt;m&lt;/td&gt;&lt;td&gt;5 FEET SPAN, 12 FEET RISE PRECAST REINFORCED CONCRETE BOX CULVERT&lt;/td&gt;&lt;td&gt;LNFT&lt;/td&gt;&lt;td&gt;0&lt;/td&gt;&lt;td&gt;3&lt;/td&gt;&lt;td&gt;N&lt;/td&gt;&lt;td&gt; &lt;/td&gt;&lt;td&gt;&lt;/td&gt;&lt;/tr&gt;</v>
      </c>
      <c r="B1576" s="166"/>
      <c r="C1576" s="166"/>
    </row>
    <row r="1577" spans="1:3" x14ac:dyDescent="0.3">
      <c r="A1577" s="89" t="str">
        <f>IF(ROW()-ROW(HTML[])+1&gt;ROWS(Prelude[]),IFERROR(INDEX(PayItems[HTML],ROW()-ROW(HTML[])+1-ROWS(Prelude[])),IF(ROW()-ROW(HTML[])=ROWS(Prelude[])+ROWS(PayItems[]),"&lt;/tbody&gt;&lt;/table&gt;","{End}")),INDEX(Prelude[],ROW()-ROW(HTML[])+1))</f>
        <v xml:space="preserve">  &lt;tr&gt;&lt;td&gt;60220-1050&lt;/td&gt;&lt;td&gt;1500mm span, 4200mm rise precast reinforced concrete box culvert&lt;/td&gt;&lt;td&gt;m&lt;/td&gt;&lt;td&gt;5 FEET SPAN, 14 FEET RISE PRECAST REINFORCED CONCRETE BOX CULVERT&lt;/td&gt;&lt;td&gt;LNFT&lt;/td&gt;&lt;td&gt;0&lt;/td&gt;&lt;td&gt;3&lt;/td&gt;&lt;td&gt;N&lt;/td&gt;&lt;td&gt; &lt;/td&gt;&lt;td&gt;&lt;/td&gt;&lt;/tr&gt;</v>
      </c>
      <c r="B1577" s="166"/>
      <c r="C1577" s="166"/>
    </row>
    <row r="1578" spans="1:3" x14ac:dyDescent="0.3">
      <c r="A1578" s="89" t="str">
        <f>IF(ROW()-ROW(HTML[])+1&gt;ROWS(Prelude[]),IFERROR(INDEX(PayItems[HTML],ROW()-ROW(HTML[])+1-ROWS(Prelude[])),IF(ROW()-ROW(HTML[])=ROWS(Prelude[])+ROWS(PayItems[]),"&lt;/tbody&gt;&lt;/table&gt;","{End}")),INDEX(Prelude[],ROW()-ROW(HTML[])+1))</f>
        <v xml:space="preserve">  &lt;tr&gt;&lt;td&gt;60220-1100&lt;/td&gt;&lt;td&gt;1500mm span, 4800mm rise precast reinforced concrete box culvert&lt;/td&gt;&lt;td&gt;m&lt;/td&gt;&lt;td&gt;5 FEET SPAN, 16 FEET RISE PRECAST REINFORCED CONCRETE BOX CULVERT&lt;/td&gt;&lt;td&gt;LNFT&lt;/td&gt;&lt;td&gt;0&lt;/td&gt;&lt;td&gt;3&lt;/td&gt;&lt;td&gt;N&lt;/td&gt;&lt;td&gt; &lt;/td&gt;&lt;td&gt;&lt;/td&gt;&lt;/tr&gt;</v>
      </c>
      <c r="B1578" s="166"/>
      <c r="C1578" s="166"/>
    </row>
    <row r="1579" spans="1:3" x14ac:dyDescent="0.3">
      <c r="A1579" s="89" t="str">
        <f>IF(ROW()-ROW(HTML[])+1&gt;ROWS(Prelude[]),IFERROR(INDEX(PayItems[HTML],ROW()-ROW(HTML[])+1-ROWS(Prelude[])),IF(ROW()-ROW(HTML[])=ROWS(Prelude[])+ROWS(PayItems[]),"&lt;/tbody&gt;&lt;/table&gt;","{End}")),INDEX(Prelude[],ROW()-ROW(HTML[])+1))</f>
        <v xml:space="preserve">  &lt;tr&gt;&lt;td&gt;60220-1150&lt;/td&gt;&lt;td&gt;1800mm span, 900mm rise precast reinforced concrete box culvert&lt;/td&gt;&lt;td&gt;m&lt;/td&gt;&lt;td&gt;6 FEET SPAN, 3 FEET RISE PRECAST REINFORCED CONCRETE BOX CULVERT&lt;/td&gt;&lt;td&gt;LNFT&lt;/td&gt;&lt;td&gt;0&lt;/td&gt;&lt;td&gt;3&lt;/td&gt;&lt;td&gt;N&lt;/td&gt;&lt;td&gt; &lt;/td&gt;&lt;td&gt;&lt;/td&gt;&lt;/tr&gt;</v>
      </c>
      <c r="B1579" s="166"/>
      <c r="C1579" s="166"/>
    </row>
    <row r="1580" spans="1:3" x14ac:dyDescent="0.3">
      <c r="A1580" s="89" t="str">
        <f>IF(ROW()-ROW(HTML[])+1&gt;ROWS(Prelude[]),IFERROR(INDEX(PayItems[HTML],ROW()-ROW(HTML[])+1-ROWS(Prelude[])),IF(ROW()-ROW(HTML[])=ROWS(Prelude[])+ROWS(PayItems[]),"&lt;/tbody&gt;&lt;/table&gt;","{End}")),INDEX(Prelude[],ROW()-ROW(HTML[])+1))</f>
        <v xml:space="preserve">  &lt;tr&gt;&lt;td&gt;60220-1200&lt;/td&gt;&lt;td&gt;1800mm span, 1200mm rise precast reinforced concrete box culvert&lt;/td&gt;&lt;td&gt;m&lt;/td&gt;&lt;td&gt;6 FEET SPAN, 4 FEET RISE PRECAST REINFORCED CONCRETE BOX CULVERT&lt;/td&gt;&lt;td&gt;LNFT&lt;/td&gt;&lt;td&gt;0&lt;/td&gt;&lt;td&gt;3&lt;/td&gt;&lt;td&gt;N&lt;/td&gt;&lt;td&gt; &lt;/td&gt;&lt;td&gt;&lt;/td&gt;&lt;/tr&gt;</v>
      </c>
      <c r="B1580" s="166"/>
      <c r="C1580" s="166"/>
    </row>
    <row r="1581" spans="1:3" x14ac:dyDescent="0.3">
      <c r="A1581" s="89" t="str">
        <f>IF(ROW()-ROW(HTML[])+1&gt;ROWS(Prelude[]),IFERROR(INDEX(PayItems[HTML],ROW()-ROW(HTML[])+1-ROWS(Prelude[])),IF(ROW()-ROW(HTML[])=ROWS(Prelude[])+ROWS(PayItems[]),"&lt;/tbody&gt;&lt;/table&gt;","{End}")),INDEX(Prelude[],ROW()-ROW(HTML[])+1))</f>
        <v xml:space="preserve">  &lt;tr&gt;&lt;td&gt;60220-1250&lt;/td&gt;&lt;td&gt;1800mm span, 1500mm rise precast reinforced concrete box culvert&lt;/td&gt;&lt;td&gt;m&lt;/td&gt;&lt;td&gt;6 FEET SPAN, 5 FEET RISE PRECAST REINFORCED CONCRETE BOX CULVERT&lt;/td&gt;&lt;td&gt;LNFT&lt;/td&gt;&lt;td&gt;0&lt;/td&gt;&lt;td&gt;3&lt;/td&gt;&lt;td&gt;N&lt;/td&gt;&lt;td&gt; &lt;/td&gt;&lt;td&gt;&lt;/td&gt;&lt;/tr&gt;</v>
      </c>
      <c r="B1581" s="166"/>
      <c r="C1581" s="166"/>
    </row>
    <row r="1582" spans="1:3" x14ac:dyDescent="0.3">
      <c r="A1582" s="89" t="str">
        <f>IF(ROW()-ROW(HTML[])+1&gt;ROWS(Prelude[]),IFERROR(INDEX(PayItems[HTML],ROW()-ROW(HTML[])+1-ROWS(Prelude[])),IF(ROW()-ROW(HTML[])=ROWS(Prelude[])+ROWS(PayItems[]),"&lt;/tbody&gt;&lt;/table&gt;","{End}")),INDEX(Prelude[],ROW()-ROW(HTML[])+1))</f>
        <v xml:space="preserve">  &lt;tr&gt;&lt;td&gt;60220-1300&lt;/td&gt;&lt;td&gt;1800mm span, 1800mm rise precast reinforced concrete box culvert&lt;/td&gt;&lt;td&gt;m&lt;/td&gt;&lt;td&gt;6 FEET SPAN, 6 FEET RISE PRECAST REINFORCED CONCRETE BOX CULVERT&lt;/td&gt;&lt;td&gt;LNFT&lt;/td&gt;&lt;td&gt;0&lt;/td&gt;&lt;td&gt;3&lt;/td&gt;&lt;td&gt;N&lt;/td&gt;&lt;td&gt; &lt;/td&gt;&lt;td&gt;&lt;/td&gt;&lt;/tr&gt;</v>
      </c>
      <c r="B1582" s="166"/>
      <c r="C1582" s="166"/>
    </row>
    <row r="1583" spans="1:3" x14ac:dyDescent="0.3">
      <c r="A1583" s="89" t="str">
        <f>IF(ROW()-ROW(HTML[])+1&gt;ROWS(Prelude[]),IFERROR(INDEX(PayItems[HTML],ROW()-ROW(HTML[])+1-ROWS(Prelude[])),IF(ROW()-ROW(HTML[])=ROWS(Prelude[])+ROWS(PayItems[]),"&lt;/tbody&gt;&lt;/table&gt;","{End}")),INDEX(Prelude[],ROW()-ROW(HTML[])+1))</f>
        <v xml:space="preserve">  &lt;tr&gt;&lt;td&gt;60220-1350&lt;/td&gt;&lt;td&gt;1800mm span, 2100mm rise precast reinforced concrete box culvert&lt;/td&gt;&lt;td&gt;m&lt;/td&gt;&lt;td&gt;6 FEET SPAN, 7 FEET RISE PRECAST REINFORCED CONCRETE BOX CULVERT&lt;/td&gt;&lt;td&gt;LNFT&lt;/td&gt;&lt;td&gt;0&lt;/td&gt;&lt;td&gt;3&lt;/td&gt;&lt;td&gt;N&lt;/td&gt;&lt;td&gt; &lt;/td&gt;&lt;td&gt;&lt;/td&gt;&lt;/tr&gt;</v>
      </c>
      <c r="B1583" s="166"/>
      <c r="C1583" s="166"/>
    </row>
    <row r="1584" spans="1:3" x14ac:dyDescent="0.3">
      <c r="A1584" s="89" t="str">
        <f>IF(ROW()-ROW(HTML[])+1&gt;ROWS(Prelude[]),IFERROR(INDEX(PayItems[HTML],ROW()-ROW(HTML[])+1-ROWS(Prelude[])),IF(ROW()-ROW(HTML[])=ROWS(Prelude[])+ROWS(PayItems[]),"&lt;/tbody&gt;&lt;/table&gt;","{End}")),INDEX(Prelude[],ROW()-ROW(HTML[])+1))</f>
        <v xml:space="preserve">  &lt;tr&gt;&lt;td&gt;60220-1400&lt;/td&gt;&lt;td&gt;1800mm span, 2400mm rise precast reinforced concrete box culvert&lt;/td&gt;&lt;td&gt;m&lt;/td&gt;&lt;td&gt;6 FEET SPAN, 8 FEET RISE PRECAST REINFORCED CONCRETE BOX CULVERT&lt;/td&gt;&lt;td&gt;LNFT&lt;/td&gt;&lt;td&gt;0&lt;/td&gt;&lt;td&gt;3&lt;/td&gt;&lt;td&gt;N&lt;/td&gt;&lt;td&gt; &lt;/td&gt;&lt;td&gt;&lt;/td&gt;&lt;/tr&gt;</v>
      </c>
      <c r="B1584" s="166"/>
      <c r="C1584" s="166"/>
    </row>
    <row r="1585" spans="1:3" x14ac:dyDescent="0.3">
      <c r="A1585" s="89" t="str">
        <f>IF(ROW()-ROW(HTML[])+1&gt;ROWS(Prelude[]),IFERROR(INDEX(PayItems[HTML],ROW()-ROW(HTML[])+1-ROWS(Prelude[])),IF(ROW()-ROW(HTML[])=ROWS(Prelude[])+ROWS(PayItems[]),"&lt;/tbody&gt;&lt;/table&gt;","{End}")),INDEX(Prelude[],ROW()-ROW(HTML[])+1))</f>
        <v xml:space="preserve">  &lt;tr&gt;&lt;td&gt;60220-1450&lt;/td&gt;&lt;td&gt;1800mm span, 2700mm rise precast reinforced concrete box culvert&lt;/td&gt;&lt;td&gt;m&lt;/td&gt;&lt;td&gt;6 FEET SPAN, 9 FEET RISE PRECAST REINFORCED CONCRETE BOX CULVERT&lt;/td&gt;&lt;td&gt;LNFT&lt;/td&gt;&lt;td&gt;0&lt;/td&gt;&lt;td&gt;3&lt;/td&gt;&lt;td&gt;N&lt;/td&gt;&lt;td&gt; &lt;/td&gt;&lt;td&gt;&lt;/td&gt;&lt;/tr&gt;</v>
      </c>
      <c r="B1585" s="166"/>
      <c r="C1585" s="166"/>
    </row>
    <row r="1586" spans="1:3" x14ac:dyDescent="0.3">
      <c r="A1586" s="89" t="str">
        <f>IF(ROW()-ROW(HTML[])+1&gt;ROWS(Prelude[]),IFERROR(INDEX(PayItems[HTML],ROW()-ROW(HTML[])+1-ROWS(Prelude[])),IF(ROW()-ROW(HTML[])=ROWS(Prelude[])+ROWS(PayItems[]),"&lt;/tbody&gt;&lt;/table&gt;","{End}")),INDEX(Prelude[],ROW()-ROW(HTML[])+1))</f>
        <v xml:space="preserve">  &lt;tr&gt;&lt;td&gt;60220-1500&lt;/td&gt;&lt;td&gt;1800mm span, 3000mm rise precast reinforced concrete box culvert&lt;/td&gt;&lt;td&gt;m&lt;/td&gt;&lt;td&gt;6 FEET SPAN, 10 FEET RISE PRECAST REINFORCED CONCRETE BOX CULVERT&lt;/td&gt;&lt;td&gt;LNFT&lt;/td&gt;&lt;td&gt;0&lt;/td&gt;&lt;td&gt;3&lt;/td&gt;&lt;td&gt;N&lt;/td&gt;&lt;td&gt; &lt;/td&gt;&lt;td&gt;&lt;/td&gt;&lt;/tr&gt;</v>
      </c>
      <c r="B1586" s="166"/>
      <c r="C1586" s="166"/>
    </row>
    <row r="1587" spans="1:3" x14ac:dyDescent="0.3">
      <c r="A1587" s="89" t="str">
        <f>IF(ROW()-ROW(HTML[])+1&gt;ROWS(Prelude[]),IFERROR(INDEX(PayItems[HTML],ROW()-ROW(HTML[])+1-ROWS(Prelude[])),IF(ROW()-ROW(HTML[])=ROWS(Prelude[])+ROWS(PayItems[]),"&lt;/tbody&gt;&lt;/table&gt;","{End}")),INDEX(Prelude[],ROW()-ROW(HTML[])+1))</f>
        <v xml:space="preserve">  &lt;tr&gt;&lt;td&gt;60220-1550&lt;/td&gt;&lt;td&gt;1800mm span, 3300mm rise precast reinforced concrete box culvert&lt;/td&gt;&lt;td&gt;m&lt;/td&gt;&lt;td&gt;6 FEET SPAN, 11 FEET RISE PRECAST REINFORCED CONCRETE BOX CULVERT&lt;/td&gt;&lt;td&gt;LNFT&lt;/td&gt;&lt;td&gt;0&lt;/td&gt;&lt;td&gt;3&lt;/td&gt;&lt;td&gt;N&lt;/td&gt;&lt;td&gt; &lt;/td&gt;&lt;td&gt;&lt;/td&gt;&lt;/tr&gt;</v>
      </c>
      <c r="B1587" s="166"/>
      <c r="C1587" s="166"/>
    </row>
    <row r="1588" spans="1:3" x14ac:dyDescent="0.3">
      <c r="A1588" s="89" t="str">
        <f>IF(ROW()-ROW(HTML[])+1&gt;ROWS(Prelude[]),IFERROR(INDEX(PayItems[HTML],ROW()-ROW(HTML[])+1-ROWS(Prelude[])),IF(ROW()-ROW(HTML[])=ROWS(Prelude[])+ROWS(PayItems[]),"&lt;/tbody&gt;&lt;/table&gt;","{End}")),INDEX(Prelude[],ROW()-ROW(HTML[])+1))</f>
        <v xml:space="preserve">  &lt;tr&gt;&lt;td&gt;60220-1600&lt;/td&gt;&lt;td&gt;1800mm span, 3600mm rise precast reinforced concrete box culvert&lt;/td&gt;&lt;td&gt;m&lt;/td&gt;&lt;td&gt;6 FEET SPAN, 12 FEET RISE PRECAST REINFORCED CONCRETE BOX CULVERT&lt;/td&gt;&lt;td&gt;LNFT&lt;/td&gt;&lt;td&gt;0&lt;/td&gt;&lt;td&gt;3&lt;/td&gt;&lt;td&gt;N&lt;/td&gt;&lt;td&gt; &lt;/td&gt;&lt;td&gt;&lt;/td&gt;&lt;/tr&gt;</v>
      </c>
      <c r="B1588" s="166"/>
      <c r="C1588" s="166"/>
    </row>
    <row r="1589" spans="1:3" x14ac:dyDescent="0.3">
      <c r="A1589" s="89" t="str">
        <f>IF(ROW()-ROW(HTML[])+1&gt;ROWS(Prelude[]),IFERROR(INDEX(PayItems[HTML],ROW()-ROW(HTML[])+1-ROWS(Prelude[])),IF(ROW()-ROW(HTML[])=ROWS(Prelude[])+ROWS(PayItems[]),"&lt;/tbody&gt;&lt;/table&gt;","{End}")),INDEX(Prelude[],ROW()-ROW(HTML[])+1))</f>
        <v xml:space="preserve">  &lt;tr&gt;&lt;td&gt;60220-1650&lt;/td&gt;&lt;td&gt;1800mm span, 4200mm rise precast reinforced concrete box culvert&lt;/td&gt;&lt;td&gt;m&lt;/td&gt;&lt;td&gt;6 FEET SPAN, 14 FEET RISE PRECAST REINFORCED CONCRETE BOX CULVERT&lt;/td&gt;&lt;td&gt;LNFT&lt;/td&gt;&lt;td&gt;0&lt;/td&gt;&lt;td&gt;3&lt;/td&gt;&lt;td&gt;N&lt;/td&gt;&lt;td&gt; &lt;/td&gt;&lt;td&gt;&lt;/td&gt;&lt;/tr&gt;</v>
      </c>
      <c r="B1589" s="166"/>
      <c r="C1589" s="166"/>
    </row>
    <row r="1590" spans="1:3" x14ac:dyDescent="0.3">
      <c r="A1590" s="89" t="str">
        <f>IF(ROW()-ROW(HTML[])+1&gt;ROWS(Prelude[]),IFERROR(INDEX(PayItems[HTML],ROW()-ROW(HTML[])+1-ROWS(Prelude[])),IF(ROW()-ROW(HTML[])=ROWS(Prelude[])+ROWS(PayItems[]),"&lt;/tbody&gt;&lt;/table&gt;","{End}")),INDEX(Prelude[],ROW()-ROW(HTML[])+1))</f>
        <v xml:space="preserve">  &lt;tr&gt;&lt;td&gt;60220-1700&lt;/td&gt;&lt;td&gt;1800mm span, 4800mm rise precast reinforced concrete box culvert&lt;/td&gt;&lt;td&gt;m&lt;/td&gt;&lt;td&gt;6 FEET SPAN, 16 FEET RISE PRECAST REINFORCED CONCRETE BOX CULVERT&lt;/td&gt;&lt;td&gt;LNFT&lt;/td&gt;&lt;td&gt;0&lt;/td&gt;&lt;td&gt;3&lt;/td&gt;&lt;td&gt;N&lt;/td&gt;&lt;td&gt; &lt;/td&gt;&lt;td&gt;&lt;/td&gt;&lt;/tr&gt;</v>
      </c>
      <c r="B1590" s="166"/>
      <c r="C1590" s="166"/>
    </row>
    <row r="1591" spans="1:3" x14ac:dyDescent="0.3">
      <c r="A1591" s="89" t="str">
        <f>IF(ROW()-ROW(HTML[])+1&gt;ROWS(Prelude[]),IFERROR(INDEX(PayItems[HTML],ROW()-ROW(HTML[])+1-ROWS(Prelude[])),IF(ROW()-ROW(HTML[])=ROWS(Prelude[])+ROWS(PayItems[]),"&lt;/tbody&gt;&lt;/table&gt;","{End}")),INDEX(Prelude[],ROW()-ROW(HTML[])+1))</f>
        <v xml:space="preserve">  &lt;tr&gt;&lt;td&gt;60220-1720&lt;/td&gt;&lt;td&gt;2100mm span, 1200mm rise precast reinforced concrete box culvert&lt;/td&gt;&lt;td&gt;m&lt;/td&gt;&lt;td&gt;7 FEET SPAN, 4 FEET RISE PRECAST REINFORCED CONCRETE BOX CULVERT&lt;/td&gt;&lt;td&gt;LNFT&lt;/td&gt;&lt;td&gt;0&lt;/td&gt;&lt;td&gt;3&lt;/td&gt;&lt;td&gt;N&lt;/td&gt;&lt;td&gt; &lt;/td&gt;&lt;td&gt;&lt;/td&gt;&lt;/tr&gt;</v>
      </c>
      <c r="B1591" s="166"/>
      <c r="C1591" s="166"/>
    </row>
    <row r="1592" spans="1:3" x14ac:dyDescent="0.3">
      <c r="A1592" s="89" t="str">
        <f>IF(ROW()-ROW(HTML[])+1&gt;ROWS(Prelude[]),IFERROR(INDEX(PayItems[HTML],ROW()-ROW(HTML[])+1-ROWS(Prelude[])),IF(ROW()-ROW(HTML[])=ROWS(Prelude[])+ROWS(PayItems[]),"&lt;/tbody&gt;&lt;/table&gt;","{End}")),INDEX(Prelude[],ROW()-ROW(HTML[])+1))</f>
        <v xml:space="preserve">  &lt;tr&gt;&lt;td&gt;60220-1727&lt;/td&gt;&lt;td&gt;2100mm span, 2100mm rise precast reinforced concrete box culvert&lt;/td&gt;&lt;td&gt;m&lt;/td&gt;&lt;td&gt;7 FEET SPAN, 7 FEET RISE PRECAST REINFORCED CONCRETE BOX CULVERT&lt;/td&gt;&lt;td&gt;LNFT&lt;/td&gt;&lt;td&gt;0&lt;/td&gt;&lt;td&gt;3&lt;/td&gt;&lt;td&gt;N&lt;/td&gt;&lt;td&gt; &lt;/td&gt;&lt;td&gt;&lt;/td&gt;&lt;/tr&gt;</v>
      </c>
      <c r="B1592" s="166"/>
      <c r="C1592" s="166"/>
    </row>
    <row r="1593" spans="1:3" x14ac:dyDescent="0.3">
      <c r="A1593" s="89" t="str">
        <f>IF(ROW()-ROW(HTML[])+1&gt;ROWS(Prelude[]),IFERROR(INDEX(PayItems[HTML],ROW()-ROW(HTML[])+1-ROWS(Prelude[])),IF(ROW()-ROW(HTML[])=ROWS(Prelude[])+ROWS(PayItems[]),"&lt;/tbody&gt;&lt;/table&gt;","{End}")),INDEX(Prelude[],ROW()-ROW(HTML[])+1))</f>
        <v xml:space="preserve">  &lt;tr&gt;&lt;td&gt;60220-1750&lt;/td&gt;&lt;td&gt;2400mm span, 900mm rise precast reinforced concrete box culvert&lt;/td&gt;&lt;td&gt;m&lt;/td&gt;&lt;td&gt;8 FEET SPAN, 3 FEET RISE PRECAST REINFORCED CONCRETE BOX CULVERT&lt;/td&gt;&lt;td&gt;LNFT&lt;/td&gt;&lt;td&gt;0&lt;/td&gt;&lt;td&gt;3&lt;/td&gt;&lt;td&gt;N&lt;/td&gt;&lt;td&gt; &lt;/td&gt;&lt;td&gt;&lt;/td&gt;&lt;/tr&gt;</v>
      </c>
      <c r="B1593" s="166"/>
      <c r="C1593" s="166"/>
    </row>
    <row r="1594" spans="1:3" x14ac:dyDescent="0.3">
      <c r="A1594" s="89" t="str">
        <f>IF(ROW()-ROW(HTML[])+1&gt;ROWS(Prelude[]),IFERROR(INDEX(PayItems[HTML],ROW()-ROW(HTML[])+1-ROWS(Prelude[])),IF(ROW()-ROW(HTML[])=ROWS(Prelude[])+ROWS(PayItems[]),"&lt;/tbody&gt;&lt;/table&gt;","{End}")),INDEX(Prelude[],ROW()-ROW(HTML[])+1))</f>
        <v xml:space="preserve">  &lt;tr&gt;&lt;td&gt;60220-1800&lt;/td&gt;&lt;td&gt;2400mm span, 1200mm rise precast reinforced concrete box culvert&lt;/td&gt;&lt;td&gt;m&lt;/td&gt;&lt;td&gt;8 FEET SPAN, 4 FEET RISE PRECAST REINFORCED CONCRETE BOX CULVERT&lt;/td&gt;&lt;td&gt;LNFT&lt;/td&gt;&lt;td&gt;0&lt;/td&gt;&lt;td&gt;3&lt;/td&gt;&lt;td&gt;N&lt;/td&gt;&lt;td&gt; &lt;/td&gt;&lt;td&gt;&lt;/td&gt;&lt;/tr&gt;</v>
      </c>
      <c r="B1594" s="166"/>
      <c r="C1594" s="166"/>
    </row>
    <row r="1595" spans="1:3" x14ac:dyDescent="0.3">
      <c r="A1595" s="89" t="str">
        <f>IF(ROW()-ROW(HTML[])+1&gt;ROWS(Prelude[]),IFERROR(INDEX(PayItems[HTML],ROW()-ROW(HTML[])+1-ROWS(Prelude[])),IF(ROW()-ROW(HTML[])=ROWS(Prelude[])+ROWS(PayItems[]),"&lt;/tbody&gt;&lt;/table&gt;","{End}")),INDEX(Prelude[],ROW()-ROW(HTML[])+1))</f>
        <v xml:space="preserve">  &lt;tr&gt;&lt;td&gt;60220-1850&lt;/td&gt;&lt;td&gt;2400mm span, 1500mm rise precast reinforced concrete box culvert&lt;/td&gt;&lt;td&gt;m&lt;/td&gt;&lt;td&gt;8 FEET SPAN, 5 FEET RISE PRECAST REINFORCED CONCRETE BOX CULVERT&lt;/td&gt;&lt;td&gt;LNFT&lt;/td&gt;&lt;td&gt;0&lt;/td&gt;&lt;td&gt;3&lt;/td&gt;&lt;td&gt;N&lt;/td&gt;&lt;td&gt; &lt;/td&gt;&lt;td&gt;&lt;/td&gt;&lt;/tr&gt;</v>
      </c>
      <c r="B1595" s="166"/>
      <c r="C1595" s="166"/>
    </row>
    <row r="1596" spans="1:3" x14ac:dyDescent="0.3">
      <c r="A1596" s="89" t="str">
        <f>IF(ROW()-ROW(HTML[])+1&gt;ROWS(Prelude[]),IFERROR(INDEX(PayItems[HTML],ROW()-ROW(HTML[])+1-ROWS(Prelude[])),IF(ROW()-ROW(HTML[])=ROWS(Prelude[])+ROWS(PayItems[]),"&lt;/tbody&gt;&lt;/table&gt;","{End}")),INDEX(Prelude[],ROW()-ROW(HTML[])+1))</f>
        <v xml:space="preserve">  &lt;tr&gt;&lt;td&gt;60220-1900&lt;/td&gt;&lt;td&gt;2400mm span, 1800mm rise precast reinforced concrete box culvert&lt;/td&gt;&lt;td&gt;m&lt;/td&gt;&lt;td&gt;8 FEET SPAN, 6 FEET RISE PRECAST REINFORCED CONCRETE BOX CULVERT&lt;/td&gt;&lt;td&gt;LNFT&lt;/td&gt;&lt;td&gt;0&lt;/td&gt;&lt;td&gt;3&lt;/td&gt;&lt;td&gt;N&lt;/td&gt;&lt;td&gt; &lt;/td&gt;&lt;td&gt;&lt;/td&gt;&lt;/tr&gt;</v>
      </c>
      <c r="B1596" s="166"/>
      <c r="C1596" s="166"/>
    </row>
    <row r="1597" spans="1:3" x14ac:dyDescent="0.3">
      <c r="A1597" s="89" t="str">
        <f>IF(ROW()-ROW(HTML[])+1&gt;ROWS(Prelude[]),IFERROR(INDEX(PayItems[HTML],ROW()-ROW(HTML[])+1-ROWS(Prelude[])),IF(ROW()-ROW(HTML[])=ROWS(Prelude[])+ROWS(PayItems[]),"&lt;/tbody&gt;&lt;/table&gt;","{End}")),INDEX(Prelude[],ROW()-ROW(HTML[])+1))</f>
        <v xml:space="preserve">  &lt;tr&gt;&lt;td&gt;60220-1950&lt;/td&gt;&lt;td&gt;2400mm span, 2100mm rise precast reinforced concrete box culvert&lt;/td&gt;&lt;td&gt;m&lt;/td&gt;&lt;td&gt;8 FEET SPAN, 7 FEET RISE PRECAST REINFORCED CONCRETE BOX CULVERT&lt;/td&gt;&lt;td&gt;LNFT&lt;/td&gt;&lt;td&gt;0&lt;/td&gt;&lt;td&gt;3&lt;/td&gt;&lt;td&gt;N&lt;/td&gt;&lt;td&gt; &lt;/td&gt;&lt;td&gt;&lt;/td&gt;&lt;/tr&gt;</v>
      </c>
      <c r="B1597" s="166"/>
      <c r="C1597" s="166"/>
    </row>
    <row r="1598" spans="1:3" x14ac:dyDescent="0.3">
      <c r="A1598" s="89" t="str">
        <f>IF(ROW()-ROW(HTML[])+1&gt;ROWS(Prelude[]),IFERROR(INDEX(PayItems[HTML],ROW()-ROW(HTML[])+1-ROWS(Prelude[])),IF(ROW()-ROW(HTML[])=ROWS(Prelude[])+ROWS(PayItems[]),"&lt;/tbody&gt;&lt;/table&gt;","{End}")),INDEX(Prelude[],ROW()-ROW(HTML[])+1))</f>
        <v xml:space="preserve">  &lt;tr&gt;&lt;td&gt;60220-2000&lt;/td&gt;&lt;td&gt;2400mm span, 2400mm rise precast reinforced concrete box culvert&lt;/td&gt;&lt;td&gt;m&lt;/td&gt;&lt;td&gt;8 FEET SPAN, 8 FEET RISE PRECAST REINFORCED CONCRETE BOX CULVERT&lt;/td&gt;&lt;td&gt;LNFT&lt;/td&gt;&lt;td&gt;0&lt;/td&gt;&lt;td&gt;3&lt;/td&gt;&lt;td&gt;N&lt;/td&gt;&lt;td&gt; &lt;/td&gt;&lt;td&gt;&lt;/td&gt;&lt;/tr&gt;</v>
      </c>
      <c r="B1598" s="166"/>
      <c r="C1598" s="166"/>
    </row>
    <row r="1599" spans="1:3" x14ac:dyDescent="0.3">
      <c r="A1599" s="89" t="str">
        <f>IF(ROW()-ROW(HTML[])+1&gt;ROWS(Prelude[]),IFERROR(INDEX(PayItems[HTML],ROW()-ROW(HTML[])+1-ROWS(Prelude[])),IF(ROW()-ROW(HTML[])=ROWS(Prelude[])+ROWS(PayItems[]),"&lt;/tbody&gt;&lt;/table&gt;","{End}")),INDEX(Prelude[],ROW()-ROW(HTML[])+1))</f>
        <v xml:space="preserve">  &lt;tr&gt;&lt;td&gt;60220-2050&lt;/td&gt;&lt;td&gt;2400mm span, 2700mm rise precast reinforced concrete box culvert&lt;/td&gt;&lt;td&gt;m&lt;/td&gt;&lt;td&gt;8 FEET SPAN, 9 FEET RISE PRECAST REINFORCED CONCRETE BOX CULVERT&lt;/td&gt;&lt;td&gt;LNFT&lt;/td&gt;&lt;td&gt;0&lt;/td&gt;&lt;td&gt;3&lt;/td&gt;&lt;td&gt;N&lt;/td&gt;&lt;td&gt; &lt;/td&gt;&lt;td&gt;&lt;/td&gt;&lt;/tr&gt;</v>
      </c>
      <c r="B1599" s="166"/>
      <c r="C1599" s="166"/>
    </row>
    <row r="1600" spans="1:3" x14ac:dyDescent="0.3">
      <c r="A1600" s="89" t="str">
        <f>IF(ROW()-ROW(HTML[])+1&gt;ROWS(Prelude[]),IFERROR(INDEX(PayItems[HTML],ROW()-ROW(HTML[])+1-ROWS(Prelude[])),IF(ROW()-ROW(HTML[])=ROWS(Prelude[])+ROWS(PayItems[]),"&lt;/tbody&gt;&lt;/table&gt;","{End}")),INDEX(Prelude[],ROW()-ROW(HTML[])+1))</f>
        <v xml:space="preserve">  &lt;tr&gt;&lt;td&gt;60220-2100&lt;/td&gt;&lt;td&gt;2400mm span, 3000mm rise precast reinforced concrete box culvert&lt;/td&gt;&lt;td&gt;m&lt;/td&gt;&lt;td&gt;8 FEET SPAN, 10 FEET RISE PRECAST REINFORCED CONCRETE BOX CULVERT&lt;/td&gt;&lt;td&gt;LNFT&lt;/td&gt;&lt;td&gt;0&lt;/td&gt;&lt;td&gt;3&lt;/td&gt;&lt;td&gt;N&lt;/td&gt;&lt;td&gt; &lt;/td&gt;&lt;td&gt;&lt;/td&gt;&lt;/tr&gt;</v>
      </c>
      <c r="B1600" s="166"/>
      <c r="C1600" s="166"/>
    </row>
    <row r="1601" spans="1:3" x14ac:dyDescent="0.3">
      <c r="A1601" s="89" t="str">
        <f>IF(ROW()-ROW(HTML[])+1&gt;ROWS(Prelude[]),IFERROR(INDEX(PayItems[HTML],ROW()-ROW(HTML[])+1-ROWS(Prelude[])),IF(ROW()-ROW(HTML[])=ROWS(Prelude[])+ROWS(PayItems[]),"&lt;/tbody&gt;&lt;/table&gt;","{End}")),INDEX(Prelude[],ROW()-ROW(HTML[])+1))</f>
        <v xml:space="preserve">  &lt;tr&gt;&lt;td&gt;60220-2150&lt;/td&gt;&lt;td&gt;2400mm span, 3300mm rise precast reinforced concrete box culvert&lt;/td&gt;&lt;td&gt;m&lt;/td&gt;&lt;td&gt;8 FEET SPAN, 11 FEET RISE PRECAST REINFORCED CONCRETE BOX CULVERT&lt;/td&gt;&lt;td&gt;LNFT&lt;/td&gt;&lt;td&gt;0&lt;/td&gt;&lt;td&gt;3&lt;/td&gt;&lt;td&gt;N&lt;/td&gt;&lt;td&gt; &lt;/td&gt;&lt;td&gt;&lt;/td&gt;&lt;/tr&gt;</v>
      </c>
      <c r="B1601" s="166"/>
      <c r="C1601" s="166"/>
    </row>
    <row r="1602" spans="1:3" x14ac:dyDescent="0.3">
      <c r="A1602" s="89" t="str">
        <f>IF(ROW()-ROW(HTML[])+1&gt;ROWS(Prelude[]),IFERROR(INDEX(PayItems[HTML],ROW()-ROW(HTML[])+1-ROWS(Prelude[])),IF(ROW()-ROW(HTML[])=ROWS(Prelude[])+ROWS(PayItems[]),"&lt;/tbody&gt;&lt;/table&gt;","{End}")),INDEX(Prelude[],ROW()-ROW(HTML[])+1))</f>
        <v xml:space="preserve">  &lt;tr&gt;&lt;td&gt;60220-2200&lt;/td&gt;&lt;td&gt;2400mm span, 3600mm rise precast reinforced concrete box culvert&lt;/td&gt;&lt;td&gt;m&lt;/td&gt;&lt;td&gt;8 FEET SPAN, 12 FEET RISE PRECAST REINFORCED CONCRETE BOX CULVERT&lt;/td&gt;&lt;td&gt;LNFT&lt;/td&gt;&lt;td&gt;0&lt;/td&gt;&lt;td&gt;3&lt;/td&gt;&lt;td&gt;N&lt;/td&gt;&lt;td&gt; &lt;/td&gt;&lt;td&gt;&lt;/td&gt;&lt;/tr&gt;</v>
      </c>
      <c r="B1602" s="166"/>
      <c r="C1602" s="166"/>
    </row>
    <row r="1603" spans="1:3" x14ac:dyDescent="0.3">
      <c r="A1603" s="89" t="str">
        <f>IF(ROW()-ROW(HTML[])+1&gt;ROWS(Prelude[]),IFERROR(INDEX(PayItems[HTML],ROW()-ROW(HTML[])+1-ROWS(Prelude[])),IF(ROW()-ROW(HTML[])=ROWS(Prelude[])+ROWS(PayItems[]),"&lt;/tbody&gt;&lt;/table&gt;","{End}")),INDEX(Prelude[],ROW()-ROW(HTML[])+1))</f>
        <v xml:space="preserve">  &lt;tr&gt;&lt;td&gt;60220-2250&lt;/td&gt;&lt;td&gt;2400mm span, 4200mm rise precast reinforced concrete box culvert&lt;/td&gt;&lt;td&gt;m&lt;/td&gt;&lt;td&gt;8 FEET SPAN, 14 FEET RISE PRECAST REINFORCED CONCRETE BOX CULVERT&lt;/td&gt;&lt;td&gt;LNFT&lt;/td&gt;&lt;td&gt;0&lt;/td&gt;&lt;td&gt;3&lt;/td&gt;&lt;td&gt;N&lt;/td&gt;&lt;td&gt; &lt;/td&gt;&lt;td&gt;&lt;/td&gt;&lt;/tr&gt;</v>
      </c>
      <c r="B1603" s="166"/>
      <c r="C1603" s="166"/>
    </row>
    <row r="1604" spans="1:3" x14ac:dyDescent="0.3">
      <c r="A1604" s="89" t="str">
        <f>IF(ROW()-ROW(HTML[])+1&gt;ROWS(Prelude[]),IFERROR(INDEX(PayItems[HTML],ROW()-ROW(HTML[])+1-ROWS(Prelude[])),IF(ROW()-ROW(HTML[])=ROWS(Prelude[])+ROWS(PayItems[]),"&lt;/tbody&gt;&lt;/table&gt;","{End}")),INDEX(Prelude[],ROW()-ROW(HTML[])+1))</f>
        <v xml:space="preserve">  &lt;tr&gt;&lt;td&gt;60220-2300&lt;/td&gt;&lt;td&gt;2700mm span, 900mm rise precast reinforced concrete box culvert&lt;/td&gt;&lt;td&gt;m&lt;/td&gt;&lt;td&gt;9 FEET SPAN, 3 FEET RISE PRECAST REINFORCED CONCRETE BOX CULVERT&lt;/td&gt;&lt;td&gt;LNFT&lt;/td&gt;&lt;td&gt;0&lt;/td&gt;&lt;td&gt;3&lt;/td&gt;&lt;td&gt;N&lt;/td&gt;&lt;td&gt; &lt;/td&gt;&lt;td&gt;&lt;/td&gt;&lt;/tr&gt;</v>
      </c>
      <c r="B1604" s="166"/>
      <c r="C1604" s="166"/>
    </row>
    <row r="1605" spans="1:3" x14ac:dyDescent="0.3">
      <c r="A1605" s="89" t="str">
        <f>IF(ROW()-ROW(HTML[])+1&gt;ROWS(Prelude[]),IFERROR(INDEX(PayItems[HTML],ROW()-ROW(HTML[])+1-ROWS(Prelude[])),IF(ROW()-ROW(HTML[])=ROWS(Prelude[])+ROWS(PayItems[]),"&lt;/tbody&gt;&lt;/table&gt;","{End}")),INDEX(Prelude[],ROW()-ROW(HTML[])+1))</f>
        <v xml:space="preserve">  &lt;tr&gt;&lt;td&gt;60220-2350&lt;/td&gt;&lt;td&gt;2700mm span, 1200mm rise precast reinforced concrete box culvert&lt;/td&gt;&lt;td&gt;m&lt;/td&gt;&lt;td&gt;9 FEET SPAN, 4 FEET RISE PRECAST REINFORCED CONCRETE BOX CULVERT&lt;/td&gt;&lt;td&gt;LNFT&lt;/td&gt;&lt;td&gt;0&lt;/td&gt;&lt;td&gt;3&lt;/td&gt;&lt;td&gt;N&lt;/td&gt;&lt;td&gt; &lt;/td&gt;&lt;td&gt;&lt;/td&gt;&lt;/tr&gt;</v>
      </c>
      <c r="B1605" s="166"/>
      <c r="C1605" s="166"/>
    </row>
    <row r="1606" spans="1:3" x14ac:dyDescent="0.3">
      <c r="A1606" s="89" t="str">
        <f>IF(ROW()-ROW(HTML[])+1&gt;ROWS(Prelude[]),IFERROR(INDEX(PayItems[HTML],ROW()-ROW(HTML[])+1-ROWS(Prelude[])),IF(ROW()-ROW(HTML[])=ROWS(Prelude[])+ROWS(PayItems[]),"&lt;/tbody&gt;&lt;/table&gt;","{End}")),INDEX(Prelude[],ROW()-ROW(HTML[])+1))</f>
        <v xml:space="preserve">  &lt;tr&gt;&lt;td&gt;60220-2400&lt;/td&gt;&lt;td&gt;2700mm span, 1500mm rise precast reinforced concrete box culvert&lt;/td&gt;&lt;td&gt;m&lt;/td&gt;&lt;td&gt;9 FEET SPAN, 5 FEET RISE PRECAST REINFORCED CONCRETE BOX CULVERT&lt;/td&gt;&lt;td&gt;LNFT&lt;/td&gt;&lt;td&gt;0&lt;/td&gt;&lt;td&gt;3&lt;/td&gt;&lt;td&gt;N&lt;/td&gt;&lt;td&gt; &lt;/td&gt;&lt;td&gt;&lt;/td&gt;&lt;/tr&gt;</v>
      </c>
      <c r="B1606" s="166"/>
      <c r="C1606" s="166"/>
    </row>
    <row r="1607" spans="1:3" x14ac:dyDescent="0.3">
      <c r="A1607" s="89" t="str">
        <f>IF(ROW()-ROW(HTML[])+1&gt;ROWS(Prelude[]),IFERROR(INDEX(PayItems[HTML],ROW()-ROW(HTML[])+1-ROWS(Prelude[])),IF(ROW()-ROW(HTML[])=ROWS(Prelude[])+ROWS(PayItems[]),"&lt;/tbody&gt;&lt;/table&gt;","{End}")),INDEX(Prelude[],ROW()-ROW(HTML[])+1))</f>
        <v xml:space="preserve">  &lt;tr&gt;&lt;td&gt;60220-2450&lt;/td&gt;&lt;td&gt;2700mm span, 1800mm rise precast reinforced concrete box culvert&lt;/td&gt;&lt;td&gt;m&lt;/td&gt;&lt;td&gt;9 FEET SPAN, 6 FEET RISE PRECAST REINFORCED CONCRETE BOX CULVERT&lt;/td&gt;&lt;td&gt;LNFT&lt;/td&gt;&lt;td&gt;0&lt;/td&gt;&lt;td&gt;3&lt;/td&gt;&lt;td&gt;N&lt;/td&gt;&lt;td&gt; &lt;/td&gt;&lt;td&gt;&lt;/td&gt;&lt;/tr&gt;</v>
      </c>
      <c r="B1607" s="166"/>
      <c r="C1607" s="166"/>
    </row>
    <row r="1608" spans="1:3" x14ac:dyDescent="0.3">
      <c r="A1608" s="89" t="str">
        <f>IF(ROW()-ROW(HTML[])+1&gt;ROWS(Prelude[]),IFERROR(INDEX(PayItems[HTML],ROW()-ROW(HTML[])+1-ROWS(Prelude[])),IF(ROW()-ROW(HTML[])=ROWS(Prelude[])+ROWS(PayItems[]),"&lt;/tbody&gt;&lt;/table&gt;","{End}")),INDEX(Prelude[],ROW()-ROW(HTML[])+1))</f>
        <v xml:space="preserve">  &lt;tr&gt;&lt;td&gt;60220-2500&lt;/td&gt;&lt;td&gt;2700mm span, 2100mm rise precast reinforced concrete box culvert&lt;/td&gt;&lt;td&gt;m&lt;/td&gt;&lt;td&gt;9 FEET SPAN, 7 FEET RISE PRECAST REINFORCED CONCRETE BOX CULVERT&lt;/td&gt;&lt;td&gt;LNFT&lt;/td&gt;&lt;td&gt;0&lt;/td&gt;&lt;td&gt;3&lt;/td&gt;&lt;td&gt;N&lt;/td&gt;&lt;td&gt; &lt;/td&gt;&lt;td&gt;&lt;/td&gt;&lt;/tr&gt;</v>
      </c>
      <c r="B1608" s="166"/>
      <c r="C1608" s="166"/>
    </row>
    <row r="1609" spans="1:3" x14ac:dyDescent="0.3">
      <c r="A1609" s="89" t="str">
        <f>IF(ROW()-ROW(HTML[])+1&gt;ROWS(Prelude[]),IFERROR(INDEX(PayItems[HTML],ROW()-ROW(HTML[])+1-ROWS(Prelude[])),IF(ROW()-ROW(HTML[])=ROWS(Prelude[])+ROWS(PayItems[]),"&lt;/tbody&gt;&lt;/table&gt;","{End}")),INDEX(Prelude[],ROW()-ROW(HTML[])+1))</f>
        <v xml:space="preserve">  &lt;tr&gt;&lt;td&gt;60220-2550&lt;/td&gt;&lt;td&gt;2700mm span, 2400mm rise precast reinforced concrete box culvert&lt;/td&gt;&lt;td&gt;m&lt;/td&gt;&lt;td&gt;9 FEET SPAN, 8 FEET RISE PRECAST REINFORCED CONCRETE BOX CULVERT&lt;/td&gt;&lt;td&gt;LNFT&lt;/td&gt;&lt;td&gt;0&lt;/td&gt;&lt;td&gt;3&lt;/td&gt;&lt;td&gt;N&lt;/td&gt;&lt;td&gt; &lt;/td&gt;&lt;td&gt;&lt;/td&gt;&lt;/tr&gt;</v>
      </c>
      <c r="B1609" s="166"/>
      <c r="C1609" s="166"/>
    </row>
    <row r="1610" spans="1:3" x14ac:dyDescent="0.3">
      <c r="A1610" s="89" t="str">
        <f>IF(ROW()-ROW(HTML[])+1&gt;ROWS(Prelude[]),IFERROR(INDEX(PayItems[HTML],ROW()-ROW(HTML[])+1-ROWS(Prelude[])),IF(ROW()-ROW(HTML[])=ROWS(Prelude[])+ROWS(PayItems[]),"&lt;/tbody&gt;&lt;/table&gt;","{End}")),INDEX(Prelude[],ROW()-ROW(HTML[])+1))</f>
        <v xml:space="preserve">  &lt;tr&gt;&lt;td&gt;60220-2600&lt;/td&gt;&lt;td&gt;2700mm span, 2700mm rise precast reinforced concrete box culvert&lt;/td&gt;&lt;td&gt;m&lt;/td&gt;&lt;td&gt;9 FEET SPAN, 9 FEET RISE PRECAST REINFORCED CONCRETE BOX CULVERT&lt;/td&gt;&lt;td&gt;LNFT&lt;/td&gt;&lt;td&gt;0&lt;/td&gt;&lt;td&gt;3&lt;/td&gt;&lt;td&gt;N&lt;/td&gt;&lt;td&gt; &lt;/td&gt;&lt;td&gt;&lt;/td&gt;&lt;/tr&gt;</v>
      </c>
      <c r="B1610" s="166"/>
      <c r="C1610" s="166"/>
    </row>
    <row r="1611" spans="1:3" x14ac:dyDescent="0.3">
      <c r="A1611" s="89" t="str">
        <f>IF(ROW()-ROW(HTML[])+1&gt;ROWS(Prelude[]),IFERROR(INDEX(PayItems[HTML],ROW()-ROW(HTML[])+1-ROWS(Prelude[])),IF(ROW()-ROW(HTML[])=ROWS(Prelude[])+ROWS(PayItems[]),"&lt;/tbody&gt;&lt;/table&gt;","{End}")),INDEX(Prelude[],ROW()-ROW(HTML[])+1))</f>
        <v xml:space="preserve">  &lt;tr&gt;&lt;td&gt;60220-2650&lt;/td&gt;&lt;td&gt;2700mm span, 3000mm rise precast reinforced concrete box culvert&lt;/td&gt;&lt;td&gt;m&lt;/td&gt;&lt;td&gt;9 FEET SPAN, 10 FEET RISE PRECAST REINFORCED CONCRETE BOX CULVERT&lt;/td&gt;&lt;td&gt;LNFT&lt;/td&gt;&lt;td&gt;0&lt;/td&gt;&lt;td&gt;3&lt;/td&gt;&lt;td&gt;N&lt;/td&gt;&lt;td&gt; &lt;/td&gt;&lt;td&gt;&lt;/td&gt;&lt;/tr&gt;</v>
      </c>
      <c r="B1611" s="166"/>
      <c r="C1611" s="166"/>
    </row>
    <row r="1612" spans="1:3" x14ac:dyDescent="0.3">
      <c r="A1612" s="89" t="str">
        <f>IF(ROW()-ROW(HTML[])+1&gt;ROWS(Prelude[]),IFERROR(INDEX(PayItems[HTML],ROW()-ROW(HTML[])+1-ROWS(Prelude[])),IF(ROW()-ROW(HTML[])=ROWS(Prelude[])+ROWS(PayItems[]),"&lt;/tbody&gt;&lt;/table&gt;","{End}")),INDEX(Prelude[],ROW()-ROW(HTML[])+1))</f>
        <v xml:space="preserve">  &lt;tr&gt;&lt;td&gt;60220-2700&lt;/td&gt;&lt;td&gt;2700mm span, 3300mm rise precast reinforced concrete box culvert&lt;/td&gt;&lt;td&gt;m&lt;/td&gt;&lt;td&gt;9 FEET SPAN, 11 FEET RISE PRECAST REINFORCED CONCRETE BOX CULVERT&lt;/td&gt;&lt;td&gt;LNFT&lt;/td&gt;&lt;td&gt;0&lt;/td&gt;&lt;td&gt;3&lt;/td&gt;&lt;td&gt;N&lt;/td&gt;&lt;td&gt; &lt;/td&gt;&lt;td&gt;&lt;/td&gt;&lt;/tr&gt;</v>
      </c>
      <c r="B1612" s="166"/>
      <c r="C1612" s="166"/>
    </row>
    <row r="1613" spans="1:3" x14ac:dyDescent="0.3">
      <c r="A1613" s="89" t="str">
        <f>IF(ROW()-ROW(HTML[])+1&gt;ROWS(Prelude[]),IFERROR(INDEX(PayItems[HTML],ROW()-ROW(HTML[])+1-ROWS(Prelude[])),IF(ROW()-ROW(HTML[])=ROWS(Prelude[])+ROWS(PayItems[]),"&lt;/tbody&gt;&lt;/table&gt;","{End}")),INDEX(Prelude[],ROW()-ROW(HTML[])+1))</f>
        <v xml:space="preserve">  &lt;tr&gt;&lt;td&gt;60220-2750&lt;/td&gt;&lt;td&gt;2700mm span, 3600mm rise precast reinforced concrete box culvert&lt;/td&gt;&lt;td&gt;m&lt;/td&gt;&lt;td&gt;9 FEET SPAN, 12 FEET RISE PRECAST REINFORCED CONCRETE BOX CULVERT&lt;/td&gt;&lt;td&gt;LNFT&lt;/td&gt;&lt;td&gt;0&lt;/td&gt;&lt;td&gt;3&lt;/td&gt;&lt;td&gt;N&lt;/td&gt;&lt;td&gt; &lt;/td&gt;&lt;td&gt;&lt;/td&gt;&lt;/tr&gt;</v>
      </c>
      <c r="B1613" s="166"/>
      <c r="C1613" s="166"/>
    </row>
    <row r="1614" spans="1:3" x14ac:dyDescent="0.3">
      <c r="A1614" s="89" t="str">
        <f>IF(ROW()-ROW(HTML[])+1&gt;ROWS(Prelude[]),IFERROR(INDEX(PayItems[HTML],ROW()-ROW(HTML[])+1-ROWS(Prelude[])),IF(ROW()-ROW(HTML[])=ROWS(Prelude[])+ROWS(PayItems[]),"&lt;/tbody&gt;&lt;/table&gt;","{End}")),INDEX(Prelude[],ROW()-ROW(HTML[])+1))</f>
        <v xml:space="preserve">  &lt;tr&gt;&lt;td&gt;60220-2800&lt;/td&gt;&lt;td&gt;2700mm span, 4200mm rise precast reinforced concrete box culvert&lt;/td&gt;&lt;td&gt;m&lt;/td&gt;&lt;td&gt;9 FEET SPAN, 14 FEET RISE PRECAST REINFORCED CONCRETE BOX CULVERT&lt;/td&gt;&lt;td&gt;LNFT&lt;/td&gt;&lt;td&gt;0&lt;/td&gt;&lt;td&gt;3&lt;/td&gt;&lt;td&gt;N&lt;/td&gt;&lt;td&gt; &lt;/td&gt;&lt;td&gt;&lt;/td&gt;&lt;/tr&gt;</v>
      </c>
      <c r="B1614" s="166"/>
      <c r="C1614" s="166"/>
    </row>
    <row r="1615" spans="1:3" x14ac:dyDescent="0.3">
      <c r="A1615" s="89" t="str">
        <f>IF(ROW()-ROW(HTML[])+1&gt;ROWS(Prelude[]),IFERROR(INDEX(PayItems[HTML],ROW()-ROW(HTML[])+1-ROWS(Prelude[])),IF(ROW()-ROW(HTML[])=ROWS(Prelude[])+ROWS(PayItems[]),"&lt;/tbody&gt;&lt;/table&gt;","{End}")),INDEX(Prelude[],ROW()-ROW(HTML[])+1))</f>
        <v xml:space="preserve">  &lt;tr&gt;&lt;td&gt;60220-2850&lt;/td&gt;&lt;td&gt;2700mm span, 4800mm rise precast reinforced concrete box culvert&lt;/td&gt;&lt;td&gt;m&lt;/td&gt;&lt;td&gt;9 FEET SPAN, 16 FEET RISE PRECAST REINFORCED CONCRETE BOX CULVERT&lt;/td&gt;&lt;td&gt;LNFT&lt;/td&gt;&lt;td&gt;0&lt;/td&gt;&lt;td&gt;3&lt;/td&gt;&lt;td&gt;N&lt;/td&gt;&lt;td&gt; &lt;/td&gt;&lt;td&gt;&lt;/td&gt;&lt;/tr&gt;</v>
      </c>
      <c r="B1615" s="166"/>
      <c r="C1615" s="166"/>
    </row>
    <row r="1616" spans="1:3" x14ac:dyDescent="0.3">
      <c r="A1616" s="89" t="str">
        <f>IF(ROW()-ROW(HTML[])+1&gt;ROWS(Prelude[]),IFERROR(INDEX(PayItems[HTML],ROW()-ROW(HTML[])+1-ROWS(Prelude[])),IF(ROW()-ROW(HTML[])=ROWS(Prelude[])+ROWS(PayItems[]),"&lt;/tbody&gt;&lt;/table&gt;","{End}")),INDEX(Prelude[],ROW()-ROW(HTML[])+1))</f>
        <v xml:space="preserve">  &lt;tr&gt;&lt;td&gt;60220-2900&lt;/td&gt;&lt;td&gt;3000mm span, 900mm rise precast reinforced concrete box culvert&lt;/td&gt;&lt;td&gt;m&lt;/td&gt;&lt;td&gt;10 FEET SPAN, 3 FEET RISE PRECAST REINFORCED CONCRETE BOX CULVERT&lt;/td&gt;&lt;td&gt;LNFT&lt;/td&gt;&lt;td&gt;0&lt;/td&gt;&lt;td&gt;3&lt;/td&gt;&lt;td&gt;N&lt;/td&gt;&lt;td&gt; &lt;/td&gt;&lt;td&gt;&lt;/td&gt;&lt;/tr&gt;</v>
      </c>
      <c r="B1616" s="166"/>
      <c r="C1616" s="166"/>
    </row>
    <row r="1617" spans="1:3" x14ac:dyDescent="0.3">
      <c r="A1617" s="89" t="str">
        <f>IF(ROW()-ROW(HTML[])+1&gt;ROWS(Prelude[]),IFERROR(INDEX(PayItems[HTML],ROW()-ROW(HTML[])+1-ROWS(Prelude[])),IF(ROW()-ROW(HTML[])=ROWS(Prelude[])+ROWS(PayItems[]),"&lt;/tbody&gt;&lt;/table&gt;","{End}")),INDEX(Prelude[],ROW()-ROW(HTML[])+1))</f>
        <v xml:space="preserve">  &lt;tr&gt;&lt;td&gt;60220-2950&lt;/td&gt;&lt;td&gt;3000mm span, 1200mm rise precast reinforced concrete box culvert&lt;/td&gt;&lt;td&gt;m&lt;/td&gt;&lt;td&gt;10 FEET SPAN, 4 FEET RISE PRECAST REINFORCED CONCRETE BOX CULVERT&lt;/td&gt;&lt;td&gt;LNFT&lt;/td&gt;&lt;td&gt;0&lt;/td&gt;&lt;td&gt;3&lt;/td&gt;&lt;td&gt;N&lt;/td&gt;&lt;td&gt; &lt;/td&gt;&lt;td&gt;&lt;/td&gt;&lt;/tr&gt;</v>
      </c>
      <c r="B1617" s="166"/>
      <c r="C1617" s="166"/>
    </row>
    <row r="1618" spans="1:3" x14ac:dyDescent="0.3">
      <c r="A1618" s="89" t="str">
        <f>IF(ROW()-ROW(HTML[])+1&gt;ROWS(Prelude[]),IFERROR(INDEX(PayItems[HTML],ROW()-ROW(HTML[])+1-ROWS(Prelude[])),IF(ROW()-ROW(HTML[])=ROWS(Prelude[])+ROWS(PayItems[]),"&lt;/tbody&gt;&lt;/table&gt;","{End}")),INDEX(Prelude[],ROW()-ROW(HTML[])+1))</f>
        <v xml:space="preserve">  &lt;tr&gt;&lt;td&gt;60220-3000&lt;/td&gt;&lt;td&gt;3000mm span, 1500mm rise precast reinforced concrete box culvert&lt;/td&gt;&lt;td&gt;m&lt;/td&gt;&lt;td&gt;10 FEET SPAN, 5 FEET RISE PRECAST REINFORCED CONCRETE BOX CULVERT&lt;/td&gt;&lt;td&gt;LNFT&lt;/td&gt;&lt;td&gt;0&lt;/td&gt;&lt;td&gt;3&lt;/td&gt;&lt;td&gt;N&lt;/td&gt;&lt;td&gt; &lt;/td&gt;&lt;td&gt;&lt;/td&gt;&lt;/tr&gt;</v>
      </c>
      <c r="B1618" s="166"/>
      <c r="C1618" s="166"/>
    </row>
    <row r="1619" spans="1:3" x14ac:dyDescent="0.3">
      <c r="A1619" s="89" t="str">
        <f>IF(ROW()-ROW(HTML[])+1&gt;ROWS(Prelude[]),IFERROR(INDEX(PayItems[HTML],ROW()-ROW(HTML[])+1-ROWS(Prelude[])),IF(ROW()-ROW(HTML[])=ROWS(Prelude[])+ROWS(PayItems[]),"&lt;/tbody&gt;&lt;/table&gt;","{End}")),INDEX(Prelude[],ROW()-ROW(HTML[])+1))</f>
        <v xml:space="preserve">  &lt;tr&gt;&lt;td&gt;60220-3050&lt;/td&gt;&lt;td&gt;3000mm span, 1800mm rise precast reinforced concrete box culvert&lt;/td&gt;&lt;td&gt;m&lt;/td&gt;&lt;td&gt;10 FEET SPAN, 6 FEET RISE PRECAST REINFORCED CONCRETE BOX CULVERT&lt;/td&gt;&lt;td&gt;LNFT&lt;/td&gt;&lt;td&gt;0&lt;/td&gt;&lt;td&gt;3&lt;/td&gt;&lt;td&gt;N&lt;/td&gt;&lt;td&gt; &lt;/td&gt;&lt;td&gt;&lt;/td&gt;&lt;/tr&gt;</v>
      </c>
      <c r="B1619" s="166"/>
      <c r="C1619" s="166"/>
    </row>
    <row r="1620" spans="1:3" x14ac:dyDescent="0.3">
      <c r="A1620" s="89" t="str">
        <f>IF(ROW()-ROW(HTML[])+1&gt;ROWS(Prelude[]),IFERROR(INDEX(PayItems[HTML],ROW()-ROW(HTML[])+1-ROWS(Prelude[])),IF(ROW()-ROW(HTML[])=ROWS(Prelude[])+ROWS(PayItems[]),"&lt;/tbody&gt;&lt;/table&gt;","{End}")),INDEX(Prelude[],ROW()-ROW(HTML[])+1))</f>
        <v xml:space="preserve">  &lt;tr&gt;&lt;td&gt;60220-3100&lt;/td&gt;&lt;td&gt;3000mm span, 2100mm rise precast reinforced concrete box culvert&lt;/td&gt;&lt;td&gt;m&lt;/td&gt;&lt;td&gt;10 FEET SPAN, 7 FEET RISE PRECAST REINFORCED CONCRETE BOX CULVERT&lt;/td&gt;&lt;td&gt;LNFT&lt;/td&gt;&lt;td&gt;0&lt;/td&gt;&lt;td&gt;3&lt;/td&gt;&lt;td&gt;N&lt;/td&gt;&lt;td&gt; &lt;/td&gt;&lt;td&gt;&lt;/td&gt;&lt;/tr&gt;</v>
      </c>
      <c r="B1620" s="166"/>
      <c r="C1620" s="166"/>
    </row>
    <row r="1621" spans="1:3" x14ac:dyDescent="0.3">
      <c r="A1621" s="89" t="str">
        <f>IF(ROW()-ROW(HTML[])+1&gt;ROWS(Prelude[]),IFERROR(INDEX(PayItems[HTML],ROW()-ROW(HTML[])+1-ROWS(Prelude[])),IF(ROW()-ROW(HTML[])=ROWS(Prelude[])+ROWS(PayItems[]),"&lt;/tbody&gt;&lt;/table&gt;","{End}")),INDEX(Prelude[],ROW()-ROW(HTML[])+1))</f>
        <v xml:space="preserve">  &lt;tr&gt;&lt;td&gt;60220-3150&lt;/td&gt;&lt;td&gt;3000mm span, 2400mm rise precast reinforced concrete box culvert&lt;/td&gt;&lt;td&gt;m&lt;/td&gt;&lt;td&gt;10 FEET SPAN, 8 FEET RISE PRECAST REINFORCED CONCRETE BOX CULVERT&lt;/td&gt;&lt;td&gt;LNFT&lt;/td&gt;&lt;td&gt;0&lt;/td&gt;&lt;td&gt;3&lt;/td&gt;&lt;td&gt;N&lt;/td&gt;&lt;td&gt; &lt;/td&gt;&lt;td&gt;&lt;/td&gt;&lt;/tr&gt;</v>
      </c>
      <c r="B1621" s="166"/>
      <c r="C1621" s="166"/>
    </row>
    <row r="1622" spans="1:3" x14ac:dyDescent="0.3">
      <c r="A1622" s="89" t="str">
        <f>IF(ROW()-ROW(HTML[])+1&gt;ROWS(Prelude[]),IFERROR(INDEX(PayItems[HTML],ROW()-ROW(HTML[])+1-ROWS(Prelude[])),IF(ROW()-ROW(HTML[])=ROWS(Prelude[])+ROWS(PayItems[]),"&lt;/tbody&gt;&lt;/table&gt;","{End}")),INDEX(Prelude[],ROW()-ROW(HTML[])+1))</f>
        <v xml:space="preserve">  &lt;tr&gt;&lt;td&gt;60220-3200&lt;/td&gt;&lt;td&gt;3000mm span, 2700mm rise precast reinforced concrete box culvert&lt;/td&gt;&lt;td&gt;m&lt;/td&gt;&lt;td&gt;10 FEET SPAN, 9 FEET RISE PRECAST REINFORCED CONCRETE BOX CULVERT&lt;/td&gt;&lt;td&gt;LNFT&lt;/td&gt;&lt;td&gt;0&lt;/td&gt;&lt;td&gt;3&lt;/td&gt;&lt;td&gt;N&lt;/td&gt;&lt;td&gt; &lt;/td&gt;&lt;td&gt;&lt;/td&gt;&lt;/tr&gt;</v>
      </c>
      <c r="B1622" s="166"/>
      <c r="C1622" s="166"/>
    </row>
    <row r="1623" spans="1:3" x14ac:dyDescent="0.3">
      <c r="A1623" s="89" t="str">
        <f>IF(ROW()-ROW(HTML[])+1&gt;ROWS(Prelude[]),IFERROR(INDEX(PayItems[HTML],ROW()-ROW(HTML[])+1-ROWS(Prelude[])),IF(ROW()-ROW(HTML[])=ROWS(Prelude[])+ROWS(PayItems[]),"&lt;/tbody&gt;&lt;/table&gt;","{End}")),INDEX(Prelude[],ROW()-ROW(HTML[])+1))</f>
        <v xml:space="preserve">  &lt;tr&gt;&lt;td&gt;60220-3250&lt;/td&gt;&lt;td&gt;3000mm span, 3000mm rise precast reinforced concrete box culvert&lt;/td&gt;&lt;td&gt;m&lt;/td&gt;&lt;td&gt;10 FEET SPAN, 10 FEET RISE PRECAST REINFORCED CONCRETE BOX CULVERT&lt;/td&gt;&lt;td&gt;LNFT&lt;/td&gt;&lt;td&gt;0&lt;/td&gt;&lt;td&gt;3&lt;/td&gt;&lt;td&gt;N&lt;/td&gt;&lt;td&gt; &lt;/td&gt;&lt;td&gt;&lt;/td&gt;&lt;/tr&gt;</v>
      </c>
      <c r="B1623" s="166"/>
      <c r="C1623" s="166"/>
    </row>
    <row r="1624" spans="1:3" x14ac:dyDescent="0.3">
      <c r="A1624" s="89" t="str">
        <f>IF(ROW()-ROW(HTML[])+1&gt;ROWS(Prelude[]),IFERROR(INDEX(PayItems[HTML],ROW()-ROW(HTML[])+1-ROWS(Prelude[])),IF(ROW()-ROW(HTML[])=ROWS(Prelude[])+ROWS(PayItems[]),"&lt;/tbody&gt;&lt;/table&gt;","{End}")),INDEX(Prelude[],ROW()-ROW(HTML[])+1))</f>
        <v xml:space="preserve">  &lt;tr&gt;&lt;td&gt;60220-3300&lt;/td&gt;&lt;td&gt;3000mm span, 3300mm rise precast reinforced concrete box culvert&lt;/td&gt;&lt;td&gt;m&lt;/td&gt;&lt;td&gt;10 FEET SPAN, 11 FEET RISE PRECAST REINFORCED CONCRETE BOX CULVERT&lt;/td&gt;&lt;td&gt;LNFT&lt;/td&gt;&lt;td&gt;0&lt;/td&gt;&lt;td&gt;3&lt;/td&gt;&lt;td&gt;N&lt;/td&gt;&lt;td&gt; &lt;/td&gt;&lt;td&gt;&lt;/td&gt;&lt;/tr&gt;</v>
      </c>
      <c r="B1624" s="166"/>
      <c r="C1624" s="166"/>
    </row>
    <row r="1625" spans="1:3" x14ac:dyDescent="0.3">
      <c r="A1625" s="89" t="str">
        <f>IF(ROW()-ROW(HTML[])+1&gt;ROWS(Prelude[]),IFERROR(INDEX(PayItems[HTML],ROW()-ROW(HTML[])+1-ROWS(Prelude[])),IF(ROW()-ROW(HTML[])=ROWS(Prelude[])+ROWS(PayItems[]),"&lt;/tbody&gt;&lt;/table&gt;","{End}")),INDEX(Prelude[],ROW()-ROW(HTML[])+1))</f>
        <v xml:space="preserve">  &lt;tr&gt;&lt;td&gt;60220-3350&lt;/td&gt;&lt;td&gt;3000mm span, 3600mm rise precast reinforced concrete box culvert&lt;/td&gt;&lt;td&gt;m&lt;/td&gt;&lt;td&gt;10 FEET SPAN, 12 FEET RISE PRECAST REINFORCED CONCRETE BOX CULVERT&lt;/td&gt;&lt;td&gt;LNFT&lt;/td&gt;&lt;td&gt;0&lt;/td&gt;&lt;td&gt;3&lt;/td&gt;&lt;td&gt;N&lt;/td&gt;&lt;td&gt; &lt;/td&gt;&lt;td&gt;&lt;/td&gt;&lt;/tr&gt;</v>
      </c>
      <c r="B1625" s="166"/>
      <c r="C1625" s="166"/>
    </row>
    <row r="1626" spans="1:3" x14ac:dyDescent="0.3">
      <c r="A1626" s="89" t="str">
        <f>IF(ROW()-ROW(HTML[])+1&gt;ROWS(Prelude[]),IFERROR(INDEX(PayItems[HTML],ROW()-ROW(HTML[])+1-ROWS(Prelude[])),IF(ROW()-ROW(HTML[])=ROWS(Prelude[])+ROWS(PayItems[]),"&lt;/tbody&gt;&lt;/table&gt;","{End}")),INDEX(Prelude[],ROW()-ROW(HTML[])+1))</f>
        <v xml:space="preserve">  &lt;tr&gt;&lt;td&gt;60220-3400&lt;/td&gt;&lt;td&gt;3000mm span, 4200mm rise precast reinforced concrete box culvert&lt;/td&gt;&lt;td&gt;m&lt;/td&gt;&lt;td&gt;10 FEET SPAN, 14 FEET RISE PRECAST REINFORCED CONCRETE BOX CULVERT&lt;/td&gt;&lt;td&gt;LNFT&lt;/td&gt;&lt;td&gt;0&lt;/td&gt;&lt;td&gt;3&lt;/td&gt;&lt;td&gt;N&lt;/td&gt;&lt;td&gt; &lt;/td&gt;&lt;td&gt;&lt;/td&gt;&lt;/tr&gt;</v>
      </c>
      <c r="B1626" s="166"/>
      <c r="C1626" s="166"/>
    </row>
    <row r="1627" spans="1:3" x14ac:dyDescent="0.3">
      <c r="A1627" s="89" t="str">
        <f>IF(ROW()-ROW(HTML[])+1&gt;ROWS(Prelude[]),IFERROR(INDEX(PayItems[HTML],ROW()-ROW(HTML[])+1-ROWS(Prelude[])),IF(ROW()-ROW(HTML[])=ROWS(Prelude[])+ROWS(PayItems[]),"&lt;/tbody&gt;&lt;/table&gt;","{End}")),INDEX(Prelude[],ROW()-ROW(HTML[])+1))</f>
        <v xml:space="preserve">  &lt;tr&gt;&lt;td&gt;60220-3450&lt;/td&gt;&lt;td&gt;3000mm span, 4800mm rise precast reinforced concrete box culvert&lt;/td&gt;&lt;td&gt;m&lt;/td&gt;&lt;td&gt;10 FEET SPAN, 16 FEET RISE PRECAST REINFORCED CONCRETE BOX CULVERT&lt;/td&gt;&lt;td&gt;LNFT&lt;/td&gt;&lt;td&gt;0&lt;/td&gt;&lt;td&gt;3&lt;/td&gt;&lt;td&gt;N&lt;/td&gt;&lt;td&gt; &lt;/td&gt;&lt;td&gt;&lt;/td&gt;&lt;/tr&gt;</v>
      </c>
      <c r="B1627" s="166"/>
      <c r="C1627" s="166"/>
    </row>
    <row r="1628" spans="1:3" x14ac:dyDescent="0.3">
      <c r="A1628" s="89" t="str">
        <f>IF(ROW()-ROW(HTML[])+1&gt;ROWS(Prelude[]),IFERROR(INDEX(PayItems[HTML],ROW()-ROW(HTML[])+1-ROWS(Prelude[])),IF(ROW()-ROW(HTML[])=ROWS(Prelude[])+ROWS(PayItems[]),"&lt;/tbody&gt;&lt;/table&gt;","{End}")),INDEX(Prelude[],ROW()-ROW(HTML[])+1))</f>
        <v xml:space="preserve">  &lt;tr&gt;&lt;td&gt;60220-3475&lt;/td&gt;&lt;td&gt;3300mm span, 1200mm rise precast reinforced concrete box culvert&lt;/td&gt;&lt;td&gt;m&lt;/td&gt;&lt;td&gt;11 FEET SPAN, 4  FEET RISE PRECAST REINFORCED CONCRETE BOX CULVERT&lt;/td&gt;&lt;td&gt;LNFT&lt;/td&gt;&lt;td&gt;0&lt;/td&gt;&lt;td&gt;3&lt;/td&gt;&lt;td&gt;N&lt;/td&gt;&lt;td&gt;10/2/2023&lt;/td&gt;&lt;td&gt;&lt;/td&gt;&lt;/tr&gt;</v>
      </c>
      <c r="B1628" s="166"/>
      <c r="C1628" s="166"/>
    </row>
    <row r="1629" spans="1:3" x14ac:dyDescent="0.3">
      <c r="A1629" s="89" t="str">
        <f>IF(ROW()-ROW(HTML[])+1&gt;ROWS(Prelude[]),IFERROR(INDEX(PayItems[HTML],ROW()-ROW(HTML[])+1-ROWS(Prelude[])),IF(ROW()-ROW(HTML[])=ROWS(Prelude[])+ROWS(PayItems[]),"&lt;/tbody&gt;&lt;/table&gt;","{End}")),INDEX(Prelude[],ROW()-ROW(HTML[])+1))</f>
        <v xml:space="preserve">  &lt;tr&gt;&lt;td&gt;60220-3500&lt;/td&gt;&lt;td&gt;3300mm span, 1500mm rise precast reinforced concrete box culvert&lt;/td&gt;&lt;td&gt;m&lt;/td&gt;&lt;td&gt;11 FEET SPAN, 5 FEET RISE PRECAST REINFORCED CONCRETE BOX CULVERT&lt;/td&gt;&lt;td&gt;LNFT&lt;/td&gt;&lt;td&gt;0&lt;/td&gt;&lt;td&gt;3&lt;/td&gt;&lt;td&gt;N&lt;/td&gt;&lt;td&gt; &lt;/td&gt;&lt;td&gt;&lt;/td&gt;&lt;/tr&gt;</v>
      </c>
      <c r="B1629" s="166"/>
      <c r="C1629" s="166"/>
    </row>
    <row r="1630" spans="1:3" x14ac:dyDescent="0.3">
      <c r="A1630" s="89" t="str">
        <f>IF(ROW()-ROW(HTML[])+1&gt;ROWS(Prelude[]),IFERROR(INDEX(PayItems[HTML],ROW()-ROW(HTML[])+1-ROWS(Prelude[])),IF(ROW()-ROW(HTML[])=ROWS(Prelude[])+ROWS(PayItems[]),"&lt;/tbody&gt;&lt;/table&gt;","{End}")),INDEX(Prelude[],ROW()-ROW(HTML[])+1))</f>
        <v xml:space="preserve">  &lt;tr&gt;&lt;td&gt;60220-3550&lt;/td&gt;&lt;td&gt;3300mm span, 1800mm rise precast reinforced concrete box culvert&lt;/td&gt;&lt;td&gt;m&lt;/td&gt;&lt;td&gt;11 FEET SPAN, 6 FEET RISE PRECAST REINFORCED CONCRETE BOX CULVERT&lt;/td&gt;&lt;td&gt;LNFT&lt;/td&gt;&lt;td&gt;0&lt;/td&gt;&lt;td&gt;3&lt;/td&gt;&lt;td&gt;N&lt;/td&gt;&lt;td&gt; &lt;/td&gt;&lt;td&gt;&lt;/td&gt;&lt;/tr&gt;</v>
      </c>
      <c r="B1630" s="166"/>
      <c r="C1630" s="166"/>
    </row>
    <row r="1631" spans="1:3" x14ac:dyDescent="0.3">
      <c r="A1631" s="89" t="str">
        <f>IF(ROW()-ROW(HTML[])+1&gt;ROWS(Prelude[]),IFERROR(INDEX(PayItems[HTML],ROW()-ROW(HTML[])+1-ROWS(Prelude[])),IF(ROW()-ROW(HTML[])=ROWS(Prelude[])+ROWS(PayItems[]),"&lt;/tbody&gt;&lt;/table&gt;","{End}")),INDEX(Prelude[],ROW()-ROW(HTML[])+1))</f>
        <v xml:space="preserve">  &lt;tr&gt;&lt;td&gt;60220-3600&lt;/td&gt;&lt;td&gt;3300mm span, 2100mm rise precast reinforced concrete box culvert&lt;/td&gt;&lt;td&gt;m&lt;/td&gt;&lt;td&gt;11 FEET SPAN, 7 FEET RISE PRECAST REINFORCED CONCRETE BOX CULVERT&lt;/td&gt;&lt;td&gt;LNFT&lt;/td&gt;&lt;td&gt;0&lt;/td&gt;&lt;td&gt;3&lt;/td&gt;&lt;td&gt;N&lt;/td&gt;&lt;td&gt; &lt;/td&gt;&lt;td&gt;&lt;/td&gt;&lt;/tr&gt;</v>
      </c>
      <c r="B1631" s="166"/>
      <c r="C1631" s="166"/>
    </row>
    <row r="1632" spans="1:3" x14ac:dyDescent="0.3">
      <c r="A1632" s="89" t="str">
        <f>IF(ROW()-ROW(HTML[])+1&gt;ROWS(Prelude[]),IFERROR(INDEX(PayItems[HTML],ROW()-ROW(HTML[])+1-ROWS(Prelude[])),IF(ROW()-ROW(HTML[])=ROWS(Prelude[])+ROWS(PayItems[]),"&lt;/tbody&gt;&lt;/table&gt;","{End}")),INDEX(Prelude[],ROW()-ROW(HTML[])+1))</f>
        <v xml:space="preserve">  &lt;tr&gt;&lt;td&gt;60220-3650&lt;/td&gt;&lt;td&gt;3300mm span, 2400mm rise precast reinforced concrete box culvert&lt;/td&gt;&lt;td&gt;m&lt;/td&gt;&lt;td&gt;11 FEET SPAN, 8 FEET RISE PRECAST REINFORCED CONCRETE BOX CULVERT&lt;/td&gt;&lt;td&gt;LNFT&lt;/td&gt;&lt;td&gt;0&lt;/td&gt;&lt;td&gt;3&lt;/td&gt;&lt;td&gt;N&lt;/td&gt;&lt;td&gt; &lt;/td&gt;&lt;td&gt;&lt;/td&gt;&lt;/tr&gt;</v>
      </c>
      <c r="B1632" s="166"/>
      <c r="C1632" s="166"/>
    </row>
    <row r="1633" spans="1:3" x14ac:dyDescent="0.3">
      <c r="A1633" s="89" t="str">
        <f>IF(ROW()-ROW(HTML[])+1&gt;ROWS(Prelude[]),IFERROR(INDEX(PayItems[HTML],ROW()-ROW(HTML[])+1-ROWS(Prelude[])),IF(ROW()-ROW(HTML[])=ROWS(Prelude[])+ROWS(PayItems[]),"&lt;/tbody&gt;&lt;/table&gt;","{End}")),INDEX(Prelude[],ROW()-ROW(HTML[])+1))</f>
        <v xml:space="preserve">  &lt;tr&gt;&lt;td&gt;60220-3700&lt;/td&gt;&lt;td&gt;3300mm span, 2700mm rise precast reinforced concrete box culvert&lt;/td&gt;&lt;td&gt;m&lt;/td&gt;&lt;td&gt;11 FEET SPAN, 9 FEET RISE PRECAST REINFORCED CONCRETE BOX CULVERT&lt;/td&gt;&lt;td&gt;LNFT&lt;/td&gt;&lt;td&gt;0&lt;/td&gt;&lt;td&gt;3&lt;/td&gt;&lt;td&gt;N&lt;/td&gt;&lt;td&gt; &lt;/td&gt;&lt;td&gt;&lt;/td&gt;&lt;/tr&gt;</v>
      </c>
      <c r="B1633" s="166"/>
      <c r="C1633" s="166"/>
    </row>
    <row r="1634" spans="1:3" x14ac:dyDescent="0.3">
      <c r="A1634" s="89" t="str">
        <f>IF(ROW()-ROW(HTML[])+1&gt;ROWS(Prelude[]),IFERROR(INDEX(PayItems[HTML],ROW()-ROW(HTML[])+1-ROWS(Prelude[])),IF(ROW()-ROW(HTML[])=ROWS(Prelude[])+ROWS(PayItems[]),"&lt;/tbody&gt;&lt;/table&gt;","{End}")),INDEX(Prelude[],ROW()-ROW(HTML[])+1))</f>
        <v xml:space="preserve">  &lt;tr&gt;&lt;td&gt;60220-3750&lt;/td&gt;&lt;td&gt;3300mm span, 3000mm rise precast reinforced concrete box culvert&lt;/td&gt;&lt;td&gt;m&lt;/td&gt;&lt;td&gt;11 FEET SPAN, 10 FEET RISE PRECAST REINFORCED CONCRETE BOX CULVERT&lt;/td&gt;&lt;td&gt;LNFT&lt;/td&gt;&lt;td&gt;0&lt;/td&gt;&lt;td&gt;3&lt;/td&gt;&lt;td&gt;N&lt;/td&gt;&lt;td&gt; &lt;/td&gt;&lt;td&gt;&lt;/td&gt;&lt;/tr&gt;</v>
      </c>
      <c r="B1634" s="166"/>
      <c r="C1634" s="166"/>
    </row>
    <row r="1635" spans="1:3" x14ac:dyDescent="0.3">
      <c r="A1635" s="89" t="str">
        <f>IF(ROW()-ROW(HTML[])+1&gt;ROWS(Prelude[]),IFERROR(INDEX(PayItems[HTML],ROW()-ROW(HTML[])+1-ROWS(Prelude[])),IF(ROW()-ROW(HTML[])=ROWS(Prelude[])+ROWS(PayItems[]),"&lt;/tbody&gt;&lt;/table&gt;","{End}")),INDEX(Prelude[],ROW()-ROW(HTML[])+1))</f>
        <v xml:space="preserve">  &lt;tr&gt;&lt;td&gt;60220-3800&lt;/td&gt;&lt;td&gt;3300mm span, 3300mm rise precast reinforced concrete box culvert&lt;/td&gt;&lt;td&gt;m&lt;/td&gt;&lt;td&gt;11 FEET SPAN, 11 FEET RISE PRECAST REINFORCED CONCRETE BOX CULVERT&lt;/td&gt;&lt;td&gt;LNFT&lt;/td&gt;&lt;td&gt;0&lt;/td&gt;&lt;td&gt;3&lt;/td&gt;&lt;td&gt;N&lt;/td&gt;&lt;td&gt; &lt;/td&gt;&lt;td&gt;&lt;/td&gt;&lt;/tr&gt;</v>
      </c>
      <c r="B1635" s="166"/>
      <c r="C1635" s="166"/>
    </row>
    <row r="1636" spans="1:3" x14ac:dyDescent="0.3">
      <c r="A1636" s="89" t="str">
        <f>IF(ROW()-ROW(HTML[])+1&gt;ROWS(Prelude[]),IFERROR(INDEX(PayItems[HTML],ROW()-ROW(HTML[])+1-ROWS(Prelude[])),IF(ROW()-ROW(HTML[])=ROWS(Prelude[])+ROWS(PayItems[]),"&lt;/tbody&gt;&lt;/table&gt;","{End}")),INDEX(Prelude[],ROW()-ROW(HTML[])+1))</f>
        <v xml:space="preserve">  &lt;tr&gt;&lt;td&gt;60220-3850&lt;/td&gt;&lt;td&gt;3300mm span, 3600mm rise precast reinforced concrete box culvert&lt;/td&gt;&lt;td&gt;m&lt;/td&gt;&lt;td&gt;11 FEET SPAN, 12 FEET RISE PRECAST REINFORCED CONCRETE BOX CULVERT&lt;/td&gt;&lt;td&gt;LNFT&lt;/td&gt;&lt;td&gt;0&lt;/td&gt;&lt;td&gt;3&lt;/td&gt;&lt;td&gt;N&lt;/td&gt;&lt;td&gt; &lt;/td&gt;&lt;td&gt;&lt;/td&gt;&lt;/tr&gt;</v>
      </c>
      <c r="B1636" s="166"/>
      <c r="C1636" s="166"/>
    </row>
    <row r="1637" spans="1:3" x14ac:dyDescent="0.3">
      <c r="A1637" s="89" t="str">
        <f>IF(ROW()-ROW(HTML[])+1&gt;ROWS(Prelude[]),IFERROR(INDEX(PayItems[HTML],ROW()-ROW(HTML[])+1-ROWS(Prelude[])),IF(ROW()-ROW(HTML[])=ROWS(Prelude[])+ROWS(PayItems[]),"&lt;/tbody&gt;&lt;/table&gt;","{End}")),INDEX(Prelude[],ROW()-ROW(HTML[])+1))</f>
        <v xml:space="preserve">  &lt;tr&gt;&lt;td&gt;60220-3900&lt;/td&gt;&lt;td&gt;3300mm span, 4200mm rise precast reinforced concrete box culvert&lt;/td&gt;&lt;td&gt;m&lt;/td&gt;&lt;td&gt;11 FEET SPAN, 14 FEET RISE PRECAST REINFORCED CONCRETE BOX CULVERT&lt;/td&gt;&lt;td&gt;LNFT&lt;/td&gt;&lt;td&gt;0&lt;/td&gt;&lt;td&gt;3&lt;/td&gt;&lt;td&gt;N&lt;/td&gt;&lt;td&gt; &lt;/td&gt;&lt;td&gt;&lt;/td&gt;&lt;/tr&gt;</v>
      </c>
      <c r="B1637" s="166"/>
      <c r="C1637" s="166"/>
    </row>
    <row r="1638" spans="1:3" x14ac:dyDescent="0.3">
      <c r="A1638" s="89" t="str">
        <f>IF(ROW()-ROW(HTML[])+1&gt;ROWS(Prelude[]),IFERROR(INDEX(PayItems[HTML],ROW()-ROW(HTML[])+1-ROWS(Prelude[])),IF(ROW()-ROW(HTML[])=ROWS(Prelude[])+ROWS(PayItems[]),"&lt;/tbody&gt;&lt;/table&gt;","{End}")),INDEX(Prelude[],ROW()-ROW(HTML[])+1))</f>
        <v xml:space="preserve">  &lt;tr&gt;&lt;td&gt;60220-3950&lt;/td&gt;&lt;td&gt;3300mm span, 4800mm rise precast reinforced concrete box culvert&lt;/td&gt;&lt;td&gt;m&lt;/td&gt;&lt;td&gt;11 FEET SPAN, 16 FEET RISE PRECAST REINFORCED CONCRETE BOX CULVERT&lt;/td&gt;&lt;td&gt;LNFT&lt;/td&gt;&lt;td&gt;0&lt;/td&gt;&lt;td&gt;3&lt;/td&gt;&lt;td&gt;N&lt;/td&gt;&lt;td&gt; &lt;/td&gt;&lt;td&gt;&lt;/td&gt;&lt;/tr&gt;</v>
      </c>
      <c r="B1638" s="166"/>
      <c r="C1638" s="166"/>
    </row>
    <row r="1639" spans="1:3" x14ac:dyDescent="0.3">
      <c r="A1639" s="89" t="str">
        <f>IF(ROW()-ROW(HTML[])+1&gt;ROWS(Prelude[]),IFERROR(INDEX(PayItems[HTML],ROW()-ROW(HTML[])+1-ROWS(Prelude[])),IF(ROW()-ROW(HTML[])=ROWS(Prelude[])+ROWS(PayItems[]),"&lt;/tbody&gt;&lt;/table&gt;","{End}")),INDEX(Prelude[],ROW()-ROW(HTML[])+1))</f>
        <v xml:space="preserve">  &lt;tr&gt;&lt;td&gt;60220-3960&lt;/td&gt;&lt;td&gt;3600mm span, 900mm rise precast reinforced concrete box culvert&lt;/td&gt;&lt;td&gt;m&lt;/td&gt;&lt;td&gt;12 FEET SPAN, 3 FEET RISE, PRECAST REINFORCED CONCRETE BOX CULVERT&lt;/td&gt;&lt;td&gt;LNFT&lt;/td&gt;&lt;td&gt;0&lt;/td&gt;&lt;td&gt;3&lt;/td&gt;&lt;td&gt;N&lt;/td&gt;&lt;td&gt;1/5/2017&lt;/td&gt;&lt;td&gt;&lt;/td&gt;&lt;/tr&gt;</v>
      </c>
      <c r="B1639" s="166"/>
      <c r="C1639" s="166"/>
    </row>
    <row r="1640" spans="1:3" x14ac:dyDescent="0.3">
      <c r="A1640" s="89" t="str">
        <f>IF(ROW()-ROW(HTML[])+1&gt;ROWS(Prelude[]),IFERROR(INDEX(PayItems[HTML],ROW()-ROW(HTML[])+1-ROWS(Prelude[])),IF(ROW()-ROW(HTML[])=ROWS(Prelude[])+ROWS(PayItems[]),"&lt;/tbody&gt;&lt;/table&gt;","{End}")),INDEX(Prelude[],ROW()-ROW(HTML[])+1))</f>
        <v xml:space="preserve">  &lt;tr&gt;&lt;td&gt;60220-3965&lt;/td&gt;&lt;td&gt;3600mm span, 1200mm rise precast reinforced concrete box culvert&lt;/td&gt;&lt;td&gt;m&lt;/td&gt;&lt;td&gt;12 FEET SPAN, 4 FEET RISE, PRECAST REINFORCED CONCRETE BOX CULVERT&lt;/td&gt;&lt;td&gt;LNFT&lt;/td&gt;&lt;td&gt;0&lt;/td&gt;&lt;td&gt;3&lt;/td&gt;&lt;td&gt;N&lt;/td&gt;&lt;td&gt;7/13/2016&lt;/td&gt;&lt;td&gt;&lt;/td&gt;&lt;/tr&gt;</v>
      </c>
      <c r="B1640" s="166"/>
      <c r="C1640" s="166"/>
    </row>
    <row r="1641" spans="1:3" x14ac:dyDescent="0.3">
      <c r="A1641" s="89" t="str">
        <f>IF(ROW()-ROW(HTML[])+1&gt;ROWS(Prelude[]),IFERROR(INDEX(PayItems[HTML],ROW()-ROW(HTML[])+1-ROWS(Prelude[])),IF(ROW()-ROW(HTML[])=ROWS(Prelude[])+ROWS(PayItems[]),"&lt;/tbody&gt;&lt;/table&gt;","{End}")),INDEX(Prelude[],ROW()-ROW(HTML[])+1))</f>
        <v xml:space="preserve">  &lt;tr&gt;&lt;td&gt;60220-3970&lt;/td&gt;&lt;td&gt;3600mm span, 1500mm rise precast reinforced concrete box culvert&lt;/td&gt;&lt;td&gt;m&lt;/td&gt;&lt;td&gt;12 FEET SPAN, 5 FEET RISE, PRECAST REINFORCED CONCRETE BOX CULVERT&lt;/td&gt;&lt;td&gt;LNFT&lt;/td&gt;&lt;td&gt;0&lt;/td&gt;&lt;td&gt;3&lt;/td&gt;&lt;td&gt;N&lt;/td&gt;&lt;td&gt; &lt;/td&gt;&lt;td&gt;&lt;/td&gt;&lt;/tr&gt;</v>
      </c>
      <c r="B1641" s="166"/>
      <c r="C1641" s="166"/>
    </row>
    <row r="1642" spans="1:3" x14ac:dyDescent="0.3">
      <c r="A1642" s="89" t="str">
        <f>IF(ROW()-ROW(HTML[])+1&gt;ROWS(Prelude[]),IFERROR(INDEX(PayItems[HTML],ROW()-ROW(HTML[])+1-ROWS(Prelude[])),IF(ROW()-ROW(HTML[])=ROWS(Prelude[])+ROWS(PayItems[]),"&lt;/tbody&gt;&lt;/table&gt;","{End}")),INDEX(Prelude[],ROW()-ROW(HTML[])+1))</f>
        <v xml:space="preserve">  &lt;tr&gt;&lt;td&gt;60220-3975&lt;/td&gt;&lt;td&gt;3600mm span, 1800mm rise precast reinforced concrete box culvert&lt;/td&gt;&lt;td&gt;m&lt;/td&gt;&lt;td&gt;12 FEET SPAN, 6 FEET RISE, PRECAST REINFORCED CONCRETE BOX CULVERT&lt;/td&gt;&lt;td&gt;LNFT&lt;/td&gt;&lt;td&gt;0&lt;/td&gt;&lt;td&gt;3&lt;/td&gt;&lt;td&gt;N&lt;/td&gt;&lt;td&gt; &lt;/td&gt;&lt;td&gt;&lt;/td&gt;&lt;/tr&gt;</v>
      </c>
      <c r="B1642" s="166"/>
      <c r="C1642" s="166"/>
    </row>
    <row r="1643" spans="1:3" x14ac:dyDescent="0.3">
      <c r="A1643" s="89" t="str">
        <f>IF(ROW()-ROW(HTML[])+1&gt;ROWS(Prelude[]),IFERROR(INDEX(PayItems[HTML],ROW()-ROW(HTML[])+1-ROWS(Prelude[])),IF(ROW()-ROW(HTML[])=ROWS(Prelude[])+ROWS(PayItems[]),"&lt;/tbody&gt;&lt;/table&gt;","{End}")),INDEX(Prelude[],ROW()-ROW(HTML[])+1))</f>
        <v xml:space="preserve">  &lt;tr&gt;&lt;td&gt;60220-4000&lt;/td&gt;&lt;td&gt;3600mm span, 2100mm rise precast reinforced concrete box culvert&lt;/td&gt;&lt;td&gt;m&lt;/td&gt;&lt;td&gt;12 FEET SPAN, 7 FEET RISE PRECAST REINFORCED CONCRETE BOX CULVERT&lt;/td&gt;&lt;td&gt;LNFT&lt;/td&gt;&lt;td&gt;0&lt;/td&gt;&lt;td&gt;3&lt;/td&gt;&lt;td&gt;N&lt;/td&gt;&lt;td&gt; &lt;/td&gt;&lt;td&gt;&lt;/td&gt;&lt;/tr&gt;</v>
      </c>
      <c r="B1643" s="166"/>
      <c r="C1643" s="166"/>
    </row>
    <row r="1644" spans="1:3" x14ac:dyDescent="0.3">
      <c r="A1644" s="89" t="str">
        <f>IF(ROW()-ROW(HTML[])+1&gt;ROWS(Prelude[]),IFERROR(INDEX(PayItems[HTML],ROW()-ROW(HTML[])+1-ROWS(Prelude[])),IF(ROW()-ROW(HTML[])=ROWS(Prelude[])+ROWS(PayItems[]),"&lt;/tbody&gt;&lt;/table&gt;","{End}")),INDEX(Prelude[],ROW()-ROW(HTML[])+1))</f>
        <v xml:space="preserve">  &lt;tr&gt;&lt;td&gt;60220-4050&lt;/td&gt;&lt;td&gt;3600mm span, 2400mm rise precast reinforced concrete box culvert&lt;/td&gt;&lt;td&gt;m&lt;/td&gt;&lt;td&gt;12 FEET SPAN, 8 FEET RISE PRECAST REINFORCED CONCRETE BOX CULVERT&lt;/td&gt;&lt;td&gt;LNFT&lt;/td&gt;&lt;td&gt;0&lt;/td&gt;&lt;td&gt;3&lt;/td&gt;&lt;td&gt;N&lt;/td&gt;&lt;td&gt; &lt;/td&gt;&lt;td&gt;&lt;/td&gt;&lt;/tr&gt;</v>
      </c>
      <c r="B1644" s="166"/>
      <c r="C1644" s="166"/>
    </row>
    <row r="1645" spans="1:3" x14ac:dyDescent="0.3">
      <c r="A1645" s="89" t="str">
        <f>IF(ROW()-ROW(HTML[])+1&gt;ROWS(Prelude[]),IFERROR(INDEX(PayItems[HTML],ROW()-ROW(HTML[])+1-ROWS(Prelude[])),IF(ROW()-ROW(HTML[])=ROWS(Prelude[])+ROWS(PayItems[]),"&lt;/tbody&gt;&lt;/table&gt;","{End}")),INDEX(Prelude[],ROW()-ROW(HTML[])+1))</f>
        <v xml:space="preserve">  &lt;tr&gt;&lt;td&gt;60220-4100&lt;/td&gt;&lt;td&gt;3600mm span, 2700mm rise precast reinforced concrete box culvert&lt;/td&gt;&lt;td&gt;m&lt;/td&gt;&lt;td&gt;12 FEET SPAN, 9 FEET RISE PRECAST REINFORCED CONCRETE BOX CULVERT&lt;/td&gt;&lt;td&gt;LNFT&lt;/td&gt;&lt;td&gt;0&lt;/td&gt;&lt;td&gt;3&lt;/td&gt;&lt;td&gt;N&lt;/td&gt;&lt;td&gt; &lt;/td&gt;&lt;td&gt;&lt;/td&gt;&lt;/tr&gt;</v>
      </c>
      <c r="B1645" s="166"/>
      <c r="C1645" s="166"/>
    </row>
    <row r="1646" spans="1:3" x14ac:dyDescent="0.3">
      <c r="A1646" s="89" t="str">
        <f>IF(ROW()-ROW(HTML[])+1&gt;ROWS(Prelude[]),IFERROR(INDEX(PayItems[HTML],ROW()-ROW(HTML[])+1-ROWS(Prelude[])),IF(ROW()-ROW(HTML[])=ROWS(Prelude[])+ROWS(PayItems[]),"&lt;/tbody&gt;&lt;/table&gt;","{End}")),INDEX(Prelude[],ROW()-ROW(HTML[])+1))</f>
        <v xml:space="preserve">  &lt;tr&gt;&lt;td&gt;60220-4150&lt;/td&gt;&lt;td&gt;3600mm span, 3000mm rise precast reinforced concrete box culvert&lt;/td&gt;&lt;td&gt;m&lt;/td&gt;&lt;td&gt;12 FEET SPAN, 10 FEET RISE PRECAST REINFORCED CONCRETE BOX CULVERT&lt;/td&gt;&lt;td&gt;LNFT&lt;/td&gt;&lt;td&gt;0&lt;/td&gt;&lt;td&gt;3&lt;/td&gt;&lt;td&gt;N&lt;/td&gt;&lt;td&gt; &lt;/td&gt;&lt;td&gt;&lt;/td&gt;&lt;/tr&gt;</v>
      </c>
      <c r="B1646" s="166"/>
      <c r="C1646" s="166"/>
    </row>
    <row r="1647" spans="1:3" x14ac:dyDescent="0.3">
      <c r="A1647" s="89" t="str">
        <f>IF(ROW()-ROW(HTML[])+1&gt;ROWS(Prelude[]),IFERROR(INDEX(PayItems[HTML],ROW()-ROW(HTML[])+1-ROWS(Prelude[])),IF(ROW()-ROW(HTML[])=ROWS(Prelude[])+ROWS(PayItems[]),"&lt;/tbody&gt;&lt;/table&gt;","{End}")),INDEX(Prelude[],ROW()-ROW(HTML[])+1))</f>
        <v xml:space="preserve">  &lt;tr&gt;&lt;td&gt;60220-4200&lt;/td&gt;&lt;td&gt;3600mm span, 3300mm rise precast reinforced concrete box culvert&lt;/td&gt;&lt;td&gt;m&lt;/td&gt;&lt;td&gt;12 FEET SPAN, 11 FEET RISE PRECAST REINFORCED CONCRETE BOX CULVERT&lt;/td&gt;&lt;td&gt;LNFT&lt;/td&gt;&lt;td&gt;0&lt;/td&gt;&lt;td&gt;3&lt;/td&gt;&lt;td&gt;N&lt;/td&gt;&lt;td&gt; &lt;/td&gt;&lt;td&gt;&lt;/td&gt;&lt;/tr&gt;</v>
      </c>
      <c r="B1647" s="166"/>
      <c r="C1647" s="166"/>
    </row>
    <row r="1648" spans="1:3" x14ac:dyDescent="0.3">
      <c r="A1648" s="89" t="str">
        <f>IF(ROW()-ROW(HTML[])+1&gt;ROWS(Prelude[]),IFERROR(INDEX(PayItems[HTML],ROW()-ROW(HTML[])+1-ROWS(Prelude[])),IF(ROW()-ROW(HTML[])=ROWS(Prelude[])+ROWS(PayItems[]),"&lt;/tbody&gt;&lt;/table&gt;","{End}")),INDEX(Prelude[],ROW()-ROW(HTML[])+1))</f>
        <v xml:space="preserve">  &lt;tr&gt;&lt;td&gt;60220-4250&lt;/td&gt;&lt;td&gt;3600mm span, 3600mm rise precast reinforced concrete box culvert&lt;/td&gt;&lt;td&gt;m&lt;/td&gt;&lt;td&gt;12 FEET SPAN, 12 FEET RISE PRECAST REINFORCED CONCRETE BOX CULVERT&lt;/td&gt;&lt;td&gt;LNFT&lt;/td&gt;&lt;td&gt;0&lt;/td&gt;&lt;td&gt;3&lt;/td&gt;&lt;td&gt;N&lt;/td&gt;&lt;td&gt; &lt;/td&gt;&lt;td&gt;&lt;/td&gt;&lt;/tr&gt;</v>
      </c>
      <c r="B1648" s="166"/>
      <c r="C1648" s="166"/>
    </row>
    <row r="1649" spans="1:3" x14ac:dyDescent="0.3">
      <c r="A1649" s="89" t="str">
        <f>IF(ROW()-ROW(HTML[])+1&gt;ROWS(Prelude[]),IFERROR(INDEX(PayItems[HTML],ROW()-ROW(HTML[])+1-ROWS(Prelude[])),IF(ROW()-ROW(HTML[])=ROWS(Prelude[])+ROWS(PayItems[]),"&lt;/tbody&gt;&lt;/table&gt;","{End}")),INDEX(Prelude[],ROW()-ROW(HTML[])+1))</f>
        <v xml:space="preserve">  &lt;tr&gt;&lt;td&gt;60220-4300&lt;/td&gt;&lt;td&gt;3600mm span, 4200mm rise precast reinforced concrete box culvert&lt;/td&gt;&lt;td&gt;m&lt;/td&gt;&lt;td&gt;12 FEET SPAN, 14 FEET RISE PRECAST REINFORCED CONCRETE BOX CULVERT&lt;/td&gt;&lt;td&gt;LNFT&lt;/td&gt;&lt;td&gt;0&lt;/td&gt;&lt;td&gt;3&lt;/td&gt;&lt;td&gt;N&lt;/td&gt;&lt;td&gt; &lt;/td&gt;&lt;td&gt;&lt;/td&gt;&lt;/tr&gt;</v>
      </c>
      <c r="B1649" s="166"/>
      <c r="C1649" s="166"/>
    </row>
    <row r="1650" spans="1:3" x14ac:dyDescent="0.3">
      <c r="A1650" s="89" t="str">
        <f>IF(ROW()-ROW(HTML[])+1&gt;ROWS(Prelude[]),IFERROR(INDEX(PayItems[HTML],ROW()-ROW(HTML[])+1-ROWS(Prelude[])),IF(ROW()-ROW(HTML[])=ROWS(Prelude[])+ROWS(PayItems[]),"&lt;/tbody&gt;&lt;/table&gt;","{End}")),INDEX(Prelude[],ROW()-ROW(HTML[])+1))</f>
        <v xml:space="preserve">  &lt;tr&gt;&lt;td&gt;60220-4350&lt;/td&gt;&lt;td&gt;4200mm span, 1800mm rise precast reinforced concrete box culvert&lt;/td&gt;&lt;td&gt;m&lt;/td&gt;&lt;td&gt;14 FEET SPAN, 6 FEET RISE PRECAST REINFORCED CONCRETE BOX CULVERT&lt;/td&gt;&lt;td&gt;LNFT&lt;/td&gt;&lt;td&gt;0&lt;/td&gt;&lt;td&gt;3&lt;/td&gt;&lt;td&gt;N&lt;/td&gt;&lt;td&gt; &lt;/td&gt;&lt;td&gt;&lt;/td&gt;&lt;/tr&gt;</v>
      </c>
      <c r="B1650" s="166"/>
      <c r="C1650" s="166"/>
    </row>
    <row r="1651" spans="1:3" x14ac:dyDescent="0.3">
      <c r="A1651" s="89" t="str">
        <f>IF(ROW()-ROW(HTML[])+1&gt;ROWS(Prelude[]),IFERROR(INDEX(PayItems[HTML],ROW()-ROW(HTML[])+1-ROWS(Prelude[])),IF(ROW()-ROW(HTML[])=ROWS(Prelude[])+ROWS(PayItems[]),"&lt;/tbody&gt;&lt;/table&gt;","{End}")),INDEX(Prelude[],ROW()-ROW(HTML[])+1))</f>
        <v xml:space="preserve">  &lt;tr&gt;&lt;td&gt;60220-4400&lt;/td&gt;&lt;td&gt;4200mm span, 2100mm rise precast reinforced concrete box culvert&lt;/td&gt;&lt;td&gt;m&lt;/td&gt;&lt;td&gt;14 FEET SPAN, 7 FEET RISE PRECAST REINFORCED CONCRETE BOX CULVERT&lt;/td&gt;&lt;td&gt;LNFT&lt;/td&gt;&lt;td&gt;0&lt;/td&gt;&lt;td&gt;3&lt;/td&gt;&lt;td&gt;N&lt;/td&gt;&lt;td&gt; &lt;/td&gt;&lt;td&gt;&lt;/td&gt;&lt;/tr&gt;</v>
      </c>
      <c r="B1651" s="166"/>
      <c r="C1651" s="166"/>
    </row>
    <row r="1652" spans="1:3" x14ac:dyDescent="0.3">
      <c r="A1652" s="89" t="str">
        <f>IF(ROW()-ROW(HTML[])+1&gt;ROWS(Prelude[]),IFERROR(INDEX(PayItems[HTML],ROW()-ROW(HTML[])+1-ROWS(Prelude[])),IF(ROW()-ROW(HTML[])=ROWS(Prelude[])+ROWS(PayItems[]),"&lt;/tbody&gt;&lt;/table&gt;","{End}")),INDEX(Prelude[],ROW()-ROW(HTML[])+1))</f>
        <v xml:space="preserve">  &lt;tr&gt;&lt;td&gt;60220-4450&lt;/td&gt;&lt;td&gt;4200mm span, 2400mm rise precast reinforced concrete box culvert&lt;/td&gt;&lt;td&gt;m&lt;/td&gt;&lt;td&gt;14 FEET SPAN, 8 FEET RISE PRECAST REINFORCED CONCRETE BOX CULVERT&lt;/td&gt;&lt;td&gt;LNFT&lt;/td&gt;&lt;td&gt;0&lt;/td&gt;&lt;td&gt;3&lt;/td&gt;&lt;td&gt;N&lt;/td&gt;&lt;td&gt; &lt;/td&gt;&lt;td&gt;&lt;/td&gt;&lt;/tr&gt;</v>
      </c>
      <c r="B1652" s="166"/>
      <c r="C1652" s="166"/>
    </row>
    <row r="1653" spans="1:3" x14ac:dyDescent="0.3">
      <c r="A1653" s="89" t="str">
        <f>IF(ROW()-ROW(HTML[])+1&gt;ROWS(Prelude[]),IFERROR(INDEX(PayItems[HTML],ROW()-ROW(HTML[])+1-ROWS(Prelude[])),IF(ROW()-ROW(HTML[])=ROWS(Prelude[])+ROWS(PayItems[]),"&lt;/tbody&gt;&lt;/table&gt;","{End}")),INDEX(Prelude[],ROW()-ROW(HTML[])+1))</f>
        <v xml:space="preserve">  &lt;tr&gt;&lt;td&gt;60220-4500&lt;/td&gt;&lt;td&gt;4200mm span, 2700mm rise precast reinforced concrete box culvert&lt;/td&gt;&lt;td&gt;m&lt;/td&gt;&lt;td&gt;14 FEET SPAN, 9 FEET RISE PRECAST REINFORCED CONCRETE BOX CULVERT&lt;/td&gt;&lt;td&gt;LNFT&lt;/td&gt;&lt;td&gt;0&lt;/td&gt;&lt;td&gt;3&lt;/td&gt;&lt;td&gt;N&lt;/td&gt;&lt;td&gt; &lt;/td&gt;&lt;td&gt;&lt;/td&gt;&lt;/tr&gt;</v>
      </c>
      <c r="B1653" s="166"/>
      <c r="C1653" s="166"/>
    </row>
    <row r="1654" spans="1:3" x14ac:dyDescent="0.3">
      <c r="A1654" s="89" t="str">
        <f>IF(ROW()-ROW(HTML[])+1&gt;ROWS(Prelude[]),IFERROR(INDEX(PayItems[HTML],ROW()-ROW(HTML[])+1-ROWS(Prelude[])),IF(ROW()-ROW(HTML[])=ROWS(Prelude[])+ROWS(PayItems[]),"&lt;/tbody&gt;&lt;/table&gt;","{End}")),INDEX(Prelude[],ROW()-ROW(HTML[])+1))</f>
        <v xml:space="preserve">  &lt;tr&gt;&lt;td&gt;60220-4550&lt;/td&gt;&lt;td&gt;4200mm span, 3000mm rise precast reinforced concrete box culvert&lt;/td&gt;&lt;td&gt;m&lt;/td&gt;&lt;td&gt;14 FEET SPAN, 10 FEET RISE PRECAST REINFORCED CONCRETE BOX CULVERT&lt;/td&gt;&lt;td&gt;LNFT&lt;/td&gt;&lt;td&gt;0&lt;/td&gt;&lt;td&gt;3&lt;/td&gt;&lt;td&gt;N&lt;/td&gt;&lt;td&gt; &lt;/td&gt;&lt;td&gt;&lt;/td&gt;&lt;/tr&gt;</v>
      </c>
      <c r="B1654" s="166"/>
      <c r="C1654" s="166"/>
    </row>
    <row r="1655" spans="1:3" x14ac:dyDescent="0.3">
      <c r="A1655" s="89" t="str">
        <f>IF(ROW()-ROW(HTML[])+1&gt;ROWS(Prelude[]),IFERROR(INDEX(PayItems[HTML],ROW()-ROW(HTML[])+1-ROWS(Prelude[])),IF(ROW()-ROW(HTML[])=ROWS(Prelude[])+ROWS(PayItems[]),"&lt;/tbody&gt;&lt;/table&gt;","{End}")),INDEX(Prelude[],ROW()-ROW(HTML[])+1))</f>
        <v xml:space="preserve">  &lt;tr&gt;&lt;td&gt;60220-4600&lt;/td&gt;&lt;td&gt;4200mm span, 3300mm rise precast reinforced concrete box culvert&lt;/td&gt;&lt;td&gt;m&lt;/td&gt;&lt;td&gt;14 FEET SPAN, 11 FEET RISE PRECAST REINFORCED CONCRETE BOX CULVERT&lt;/td&gt;&lt;td&gt;LNFT&lt;/td&gt;&lt;td&gt;0&lt;/td&gt;&lt;td&gt;3&lt;/td&gt;&lt;td&gt;N&lt;/td&gt;&lt;td&gt; &lt;/td&gt;&lt;td&gt;&lt;/td&gt;&lt;/tr&gt;</v>
      </c>
      <c r="B1655" s="166"/>
      <c r="C1655" s="166"/>
    </row>
    <row r="1656" spans="1:3" x14ac:dyDescent="0.3">
      <c r="A1656" s="89" t="str">
        <f>IF(ROW()-ROW(HTML[])+1&gt;ROWS(Prelude[]),IFERROR(INDEX(PayItems[HTML],ROW()-ROW(HTML[])+1-ROWS(Prelude[])),IF(ROW()-ROW(HTML[])=ROWS(Prelude[])+ROWS(PayItems[]),"&lt;/tbody&gt;&lt;/table&gt;","{End}")),INDEX(Prelude[],ROW()-ROW(HTML[])+1))</f>
        <v xml:space="preserve">  &lt;tr&gt;&lt;td&gt;60220-4650&lt;/td&gt;&lt;td&gt;4200mm span, 3600mm rise precast reinforced concrete box culvert&lt;/td&gt;&lt;td&gt;m&lt;/td&gt;&lt;td&gt;14 FEET SPAN, 12 FEET RISE PRECAST REINFORCED CONCRETE BOX CULVERT&lt;/td&gt;&lt;td&gt;LNFT&lt;/td&gt;&lt;td&gt;0&lt;/td&gt;&lt;td&gt;3&lt;/td&gt;&lt;td&gt;N&lt;/td&gt;&lt;td&gt; &lt;/td&gt;&lt;td&gt;&lt;/td&gt;&lt;/tr&gt;</v>
      </c>
      <c r="B1656" s="166"/>
      <c r="C1656" s="166"/>
    </row>
    <row r="1657" spans="1:3" x14ac:dyDescent="0.3">
      <c r="A1657" s="89" t="str">
        <f>IF(ROW()-ROW(HTML[])+1&gt;ROWS(Prelude[]),IFERROR(INDEX(PayItems[HTML],ROW()-ROW(HTML[])+1-ROWS(Prelude[])),IF(ROW()-ROW(HTML[])=ROWS(Prelude[])+ROWS(PayItems[]),"&lt;/tbody&gt;&lt;/table&gt;","{End}")),INDEX(Prelude[],ROW()-ROW(HTML[])+1))</f>
        <v xml:space="preserve">  &lt;tr&gt;&lt;td&gt;60220-4700&lt;/td&gt;&lt;td&gt;4200mm span, 4200mm rise precast reinforced concrete box culvert&lt;/td&gt;&lt;td&gt;m&lt;/td&gt;&lt;td&gt;14 FEET SPAN, 14 FEET RISE PRECAST REINFORCED CONCRETE BOX CULVERT&lt;/td&gt;&lt;td&gt;LNFT&lt;/td&gt;&lt;td&gt;0&lt;/td&gt;&lt;td&gt;3&lt;/td&gt;&lt;td&gt;N&lt;/td&gt;&lt;td&gt; &lt;/td&gt;&lt;td&gt;&lt;/td&gt;&lt;/tr&gt;</v>
      </c>
      <c r="B1657" s="166"/>
      <c r="C1657" s="166"/>
    </row>
    <row r="1658" spans="1:3" x14ac:dyDescent="0.3">
      <c r="A1658" s="89" t="str">
        <f>IF(ROW()-ROW(HTML[])+1&gt;ROWS(Prelude[]),IFERROR(INDEX(PayItems[HTML],ROW()-ROW(HTML[])+1-ROWS(Prelude[])),IF(ROW()-ROW(HTML[])=ROWS(Prelude[])+ROWS(PayItems[]),"&lt;/tbody&gt;&lt;/table&gt;","{End}")),INDEX(Prelude[],ROW()-ROW(HTML[])+1))</f>
        <v xml:space="preserve">  &lt;tr&gt;&lt;td&gt;60220-4750&lt;/td&gt;&lt;td&gt;4200mm span, 4800mm rise precast reinforced concrete box culvert&lt;/td&gt;&lt;td&gt;m&lt;/td&gt;&lt;td&gt;14 FEET SPAN, 16 FEET RISE PRECAST REINFORCED CONCRETE BOX CULVERT&lt;/td&gt;&lt;td&gt;LNFT&lt;/td&gt;&lt;td&gt;0&lt;/td&gt;&lt;td&gt;3&lt;/td&gt;&lt;td&gt;N&lt;/td&gt;&lt;td&gt; &lt;/td&gt;&lt;td&gt;&lt;/td&gt;&lt;/tr&gt;</v>
      </c>
      <c r="B1658" s="166"/>
      <c r="C1658" s="166"/>
    </row>
    <row r="1659" spans="1:3" x14ac:dyDescent="0.3">
      <c r="A1659" s="89" t="str">
        <f>IF(ROW()-ROW(HTML[])+1&gt;ROWS(Prelude[]),IFERROR(INDEX(PayItems[HTML],ROW()-ROW(HTML[])+1-ROWS(Prelude[])),IF(ROW()-ROW(HTML[])=ROWS(Prelude[])+ROWS(PayItems[]),"&lt;/tbody&gt;&lt;/table&gt;","{End}")),INDEX(Prelude[],ROW()-ROW(HTML[])+1))</f>
        <v xml:space="preserve">  &lt;tr&gt;&lt;td&gt;60220-4755&lt;/td&gt;&lt;td&gt;4500mm span, 2400mm rise precast reinforced concrete box culvert&lt;/td&gt;&lt;td&gt;m&lt;/td&gt;&lt;td&gt;15 FEET SPAN, 8 FEET RISE PRECAST REINFORCED CONCRETE BOX CULVERT&lt;/td&gt;&lt;td&gt;LNFT&lt;/td&gt;&lt;td&gt;0&lt;/td&gt;&lt;td&gt;3&lt;/td&gt;&lt;td&gt;N&lt;/td&gt;&lt;td&gt;12/14/2020&lt;/td&gt;&lt;td&gt;&lt;/td&gt;&lt;/tr&gt;</v>
      </c>
      <c r="B1659" s="166"/>
      <c r="C1659" s="166"/>
    </row>
    <row r="1660" spans="1:3" x14ac:dyDescent="0.3">
      <c r="A1660" s="89" t="str">
        <f>IF(ROW()-ROW(HTML[])+1&gt;ROWS(Prelude[]),IFERROR(INDEX(PayItems[HTML],ROW()-ROW(HTML[])+1-ROWS(Prelude[])),IF(ROW()-ROW(HTML[])=ROWS(Prelude[])+ROWS(PayItems[]),"&lt;/tbody&gt;&lt;/table&gt;","{End}")),INDEX(Prelude[],ROW()-ROW(HTML[])+1))</f>
        <v xml:space="preserve">  &lt;tr&gt;&lt;td&gt;60220-4760&lt;/td&gt;&lt;td&gt;4800mm span, 2400mm rise precast reinforced concrete box culvert&lt;/td&gt;&lt;td&gt;m&lt;/td&gt;&lt;td&gt;16 FEET SPAN, 8 FEET RISE PRECAST REINFORCED CONCRETE BOX CULVERT&lt;/td&gt;&lt;td&gt;LNFT&lt;/td&gt;&lt;td&gt;0&lt;/td&gt;&lt;td&gt;3&lt;/td&gt;&lt;td&gt;N&lt;/td&gt;&lt;td&gt;3/7/2017, 12/14/2020&lt;/td&gt;&lt;td&gt;Corrected Metric&lt;/td&gt;&lt;/tr&gt;</v>
      </c>
      <c r="B1660" s="166"/>
      <c r="C1660" s="166"/>
    </row>
    <row r="1661" spans="1:3" x14ac:dyDescent="0.3">
      <c r="A1661" s="89" t="str">
        <f>IF(ROW()-ROW(HTML[])+1&gt;ROWS(Prelude[]),IFERROR(INDEX(PayItems[HTML],ROW()-ROW(HTML[])+1-ROWS(Prelude[])),IF(ROW()-ROW(HTML[])=ROWS(Prelude[])+ROWS(PayItems[]),"&lt;/tbody&gt;&lt;/table&gt;","{End}")),INDEX(Prelude[],ROW()-ROW(HTML[])+1))</f>
        <v xml:space="preserve">  &lt;tr&gt;&lt;td&gt;60220-4780&lt;/td&gt;&lt;td&gt;5100mm span, 2400mm rise precast reinforced concrete box culvert&lt;/td&gt;&lt;td&gt;m&lt;/td&gt;&lt;td&gt;17 FEET SPAN, 8 FEET RISE PRECAST REINFORCED CONCRETE BOX CULVERT&lt;/td&gt;&lt;td&gt;LNFT&lt;/td&gt;&lt;td&gt;0&lt;/td&gt;&lt;td&gt;3&lt;/td&gt;&lt;td&gt;N&lt;/td&gt;&lt;td&gt;12/14/2020&lt;/td&gt;&lt;td&gt;&lt;/td&gt;&lt;/tr&gt;</v>
      </c>
      <c r="B1661" s="166"/>
      <c r="C1661" s="166"/>
    </row>
    <row r="1662" spans="1:3" x14ac:dyDescent="0.3">
      <c r="A1662" s="89" t="str">
        <f>IF(ROW()-ROW(HTML[])+1&gt;ROWS(Prelude[]),IFERROR(INDEX(PayItems[HTML],ROW()-ROW(HTML[])+1-ROWS(Prelude[])),IF(ROW()-ROW(HTML[])=ROWS(Prelude[])+ROWS(PayItems[]),"&lt;/tbody&gt;&lt;/table&gt;","{End}")),INDEX(Prelude[],ROW()-ROW(HTML[])+1))</f>
        <v xml:space="preserve">  &lt;tr&gt;&lt;td&gt;60220-4800&lt;/td&gt;&lt;td&gt;7200mm span, 2400mm rise precast reinforced concrete box culvert&lt;/td&gt;&lt;td&gt;m&lt;/td&gt;&lt;td&gt;24 FEET SPAN, 8 FEET RISE PRECAST REINFORCED CONCRETE BOX CULVERT&lt;/td&gt;&lt;td&gt;LNFT&lt;/td&gt;&lt;td&gt;0&lt;/td&gt;&lt;td&gt;3&lt;/td&gt;&lt;td&gt;N&lt;/td&gt;&lt;td&gt; &lt;/td&gt;&lt;td&gt;&lt;/td&gt;&lt;/tr&gt;</v>
      </c>
      <c r="B1662" s="166"/>
      <c r="C1662" s="166"/>
    </row>
    <row r="1663" spans="1:3" x14ac:dyDescent="0.3">
      <c r="A1663" s="89" t="str">
        <f>IF(ROW()-ROW(HTML[])+1&gt;ROWS(Prelude[]),IFERROR(INDEX(PayItems[HTML],ROW()-ROW(HTML[])+1-ROWS(Prelude[])),IF(ROW()-ROW(HTML[])=ROWS(Prelude[])+ROWS(PayItems[]),"&lt;/tbody&gt;&lt;/table&gt;","{End}")),INDEX(Prelude[],ROW()-ROW(HTML[])+1))</f>
        <v xml:space="preserve">  &lt;tr&gt;&lt;td&gt;60220-4850&lt;/td&gt;&lt;td&gt;9200mm span, 2400mm rise precast reinforced concrete box culvert&lt;/td&gt;&lt;td&gt;m&lt;/td&gt;&lt;td&gt;30 FEET SPAN, 8 FEET RISE PRECAST REINFORCED CONCRETE BOX CULVERT&lt;/td&gt;&lt;td&gt;LNFT&lt;/td&gt;&lt;td&gt;0&lt;/td&gt;&lt;td&gt;3&lt;/td&gt;&lt;td&gt;N&lt;/td&gt;&lt;td&gt; &lt;/td&gt;&lt;td&gt;&lt;/td&gt;&lt;/tr&gt;</v>
      </c>
      <c r="B1663" s="166"/>
      <c r="C1663" s="166"/>
    </row>
    <row r="1664" spans="1:3" x14ac:dyDescent="0.3">
      <c r="A1664" s="89" t="str">
        <f>IF(ROW()-ROW(HTML[])+1&gt;ROWS(Prelude[]),IFERROR(INDEX(PayItems[HTML],ROW()-ROW(HTML[])+1-ROWS(Prelude[])),IF(ROW()-ROW(HTML[])=ROWS(Prelude[])+ROWS(PayItems[]),"&lt;/tbody&gt;&lt;/table&gt;","{End}")),INDEX(Prelude[],ROW()-ROW(HTML[])+1))</f>
        <v xml:space="preserve">  &lt;tr&gt;&lt;td&gt;60221-0100&lt;/td&gt;&lt;td&gt;900mm span, 900mm rise reinforced concrete box culvert, single barrel&lt;/td&gt;&lt;td&gt;m&lt;/td&gt;&lt;td&gt;3 FEET SPAN, 3 FEET RISE REINFORCED CONCRETE BOX CULVERT, SINGLE BARREL&lt;/td&gt;&lt;td&gt;LNFT&lt;/td&gt;&lt;td&gt;0&lt;/td&gt;&lt;td&gt;3&lt;/td&gt;&lt;td&gt;N&lt;/td&gt;&lt;td&gt; &lt;/td&gt;&lt;td&gt;&lt;/td&gt;&lt;/tr&gt;</v>
      </c>
      <c r="B1664" s="166"/>
      <c r="C1664" s="166"/>
    </row>
    <row r="1665" spans="1:3" x14ac:dyDescent="0.3">
      <c r="A1665" s="89" t="str">
        <f>IF(ROW()-ROW(HTML[])+1&gt;ROWS(Prelude[]),IFERROR(INDEX(PayItems[HTML],ROW()-ROW(HTML[])+1-ROWS(Prelude[])),IF(ROW()-ROW(HTML[])=ROWS(Prelude[])+ROWS(PayItems[]),"&lt;/tbody&gt;&lt;/table&gt;","{End}")),INDEX(Prelude[],ROW()-ROW(HTML[])+1))</f>
        <v xml:space="preserve">  &lt;tr&gt;&lt;td&gt;60221-0150&lt;/td&gt;&lt;td&gt;900mm span, 1200mm rise reinforced concrete box culvert, single barrel&lt;/td&gt;&lt;td&gt;m&lt;/td&gt;&lt;td&gt;3 FEET SPAN, 4 FEET RISE REINFORCED CONCRETE BOX CULVERT, SINGLE BARREL&lt;/td&gt;&lt;td&gt;LNFT&lt;/td&gt;&lt;td&gt;0&lt;/td&gt;&lt;td&gt;3&lt;/td&gt;&lt;td&gt;N&lt;/td&gt;&lt;td&gt; &lt;/td&gt;&lt;td&gt;&lt;/td&gt;&lt;/tr&gt;</v>
      </c>
      <c r="B1665" s="166"/>
      <c r="C1665" s="166"/>
    </row>
    <row r="1666" spans="1:3" x14ac:dyDescent="0.3">
      <c r="A1666" s="89" t="str">
        <f>IF(ROW()-ROW(HTML[])+1&gt;ROWS(Prelude[]),IFERROR(INDEX(PayItems[HTML],ROW()-ROW(HTML[])+1-ROWS(Prelude[])),IF(ROW()-ROW(HTML[])=ROWS(Prelude[])+ROWS(PayItems[]),"&lt;/tbody&gt;&lt;/table&gt;","{End}")),INDEX(Prelude[],ROW()-ROW(HTML[])+1))</f>
        <v xml:space="preserve">  &lt;tr&gt;&lt;td&gt;60221-0200&lt;/td&gt;&lt;td&gt;900mm span, 1500mm rise reinforced concrete box culvert, single barrel&lt;/td&gt;&lt;td&gt;m&lt;/td&gt;&lt;td&gt;3 FEET SPAN, 5 FEET RISE REINFORCED CONCRETE BOX CULVERT, SINGLE BARREL&lt;/td&gt;&lt;td&gt;LNFT&lt;/td&gt;&lt;td&gt;0&lt;/td&gt;&lt;td&gt;3&lt;/td&gt;&lt;td&gt;N&lt;/td&gt;&lt;td&gt; &lt;/td&gt;&lt;td&gt;&lt;/td&gt;&lt;/tr&gt;</v>
      </c>
      <c r="B1666" s="166"/>
      <c r="C1666" s="166"/>
    </row>
    <row r="1667" spans="1:3" x14ac:dyDescent="0.3">
      <c r="A1667" s="89" t="str">
        <f>IF(ROW()-ROW(HTML[])+1&gt;ROWS(Prelude[]),IFERROR(INDEX(PayItems[HTML],ROW()-ROW(HTML[])+1-ROWS(Prelude[])),IF(ROW()-ROW(HTML[])=ROWS(Prelude[])+ROWS(PayItems[]),"&lt;/tbody&gt;&lt;/table&gt;","{End}")),INDEX(Prelude[],ROW()-ROW(HTML[])+1))</f>
        <v xml:space="preserve">  &lt;tr&gt;&lt;td&gt;60221-0250&lt;/td&gt;&lt;td&gt;900mm span, 1800mm rise reinforced concrete box culvert, single barrel&lt;/td&gt;&lt;td&gt;m&lt;/td&gt;&lt;td&gt;3 FEET SPAN, 6 FEET RISE REINFORCED CONCRETE BOX CULVERT, SINGLE BARREL&lt;/td&gt;&lt;td&gt;LNFT&lt;/td&gt;&lt;td&gt;0&lt;/td&gt;&lt;td&gt;3&lt;/td&gt;&lt;td&gt;N&lt;/td&gt;&lt;td&gt; &lt;/td&gt;&lt;td&gt;&lt;/td&gt;&lt;/tr&gt;</v>
      </c>
      <c r="B1667" s="166"/>
      <c r="C1667" s="166"/>
    </row>
    <row r="1668" spans="1:3" x14ac:dyDescent="0.3">
      <c r="A1668" s="89" t="str">
        <f>IF(ROW()-ROW(HTML[])+1&gt;ROWS(Prelude[]),IFERROR(INDEX(PayItems[HTML],ROW()-ROW(HTML[])+1-ROWS(Prelude[])),IF(ROW()-ROW(HTML[])=ROWS(Prelude[])+ROWS(PayItems[]),"&lt;/tbody&gt;&lt;/table&gt;","{End}")),INDEX(Prelude[],ROW()-ROW(HTML[])+1))</f>
        <v xml:space="preserve">  &lt;tr&gt;&lt;td&gt;60221-0300&lt;/td&gt;&lt;td&gt;1200mm span, 900mm rise reinforced concrete box culvert, single barrel&lt;/td&gt;&lt;td&gt;m&lt;/td&gt;&lt;td&gt;4 FEET SPAN, 3 FEET RISE REINFORCED CONCRETE BOX CULVERT, SINGLE BARREL&lt;/td&gt;&lt;td&gt;LNFT&lt;/td&gt;&lt;td&gt;0&lt;/td&gt;&lt;td&gt;3&lt;/td&gt;&lt;td&gt;N&lt;/td&gt;&lt;td&gt; &lt;/td&gt;&lt;td&gt;&lt;/td&gt;&lt;/tr&gt;</v>
      </c>
      <c r="B1668" s="166"/>
      <c r="C1668" s="166"/>
    </row>
    <row r="1669" spans="1:3" x14ac:dyDescent="0.3">
      <c r="A1669" s="89" t="str">
        <f>IF(ROW()-ROW(HTML[])+1&gt;ROWS(Prelude[]),IFERROR(INDEX(PayItems[HTML],ROW()-ROW(HTML[])+1-ROWS(Prelude[])),IF(ROW()-ROW(HTML[])=ROWS(Prelude[])+ROWS(PayItems[]),"&lt;/tbody&gt;&lt;/table&gt;","{End}")),INDEX(Prelude[],ROW()-ROW(HTML[])+1))</f>
        <v xml:space="preserve">  &lt;tr&gt;&lt;td&gt;60221-0350&lt;/td&gt;&lt;td&gt;1200mm span, 1200mm rise reinforced concrete box culvert, single barrel&lt;/td&gt;&lt;td&gt;m&lt;/td&gt;&lt;td&gt;4 FEET SPAN, 4 FEET RISE REINFORCED CONCRETE BOX CULVERT, SINGLE BARREL&lt;/td&gt;&lt;td&gt;LNFT&lt;/td&gt;&lt;td&gt;0&lt;/td&gt;&lt;td&gt;3&lt;/td&gt;&lt;td&gt;N&lt;/td&gt;&lt;td&gt; &lt;/td&gt;&lt;td&gt;&lt;/td&gt;&lt;/tr&gt;</v>
      </c>
      <c r="B1669" s="166"/>
      <c r="C1669" s="166"/>
    </row>
    <row r="1670" spans="1:3" x14ac:dyDescent="0.3">
      <c r="A1670" s="89" t="str">
        <f>IF(ROW()-ROW(HTML[])+1&gt;ROWS(Prelude[]),IFERROR(INDEX(PayItems[HTML],ROW()-ROW(HTML[])+1-ROWS(Prelude[])),IF(ROW()-ROW(HTML[])=ROWS(Prelude[])+ROWS(PayItems[]),"&lt;/tbody&gt;&lt;/table&gt;","{End}")),INDEX(Prelude[],ROW()-ROW(HTML[])+1))</f>
        <v xml:space="preserve">  &lt;tr&gt;&lt;td&gt;60221-0400&lt;/td&gt;&lt;td&gt;1200mm span, 1500mm rise reinforced concrete box culvert, single barrel&lt;/td&gt;&lt;td&gt;m&lt;/td&gt;&lt;td&gt;4 FEET SPAN, 5 FEET RISE REINFORCED CONCRETE BOX CULVERT, SINGLE BARREL&lt;/td&gt;&lt;td&gt;LNFT&lt;/td&gt;&lt;td&gt;0&lt;/td&gt;&lt;td&gt;3&lt;/td&gt;&lt;td&gt;N&lt;/td&gt;&lt;td&gt; &lt;/td&gt;&lt;td&gt;&lt;/td&gt;&lt;/tr&gt;</v>
      </c>
      <c r="B1670" s="166"/>
      <c r="C1670" s="166"/>
    </row>
    <row r="1671" spans="1:3" x14ac:dyDescent="0.3">
      <c r="A1671" s="89" t="str">
        <f>IF(ROW()-ROW(HTML[])+1&gt;ROWS(Prelude[]),IFERROR(INDEX(PayItems[HTML],ROW()-ROW(HTML[])+1-ROWS(Prelude[])),IF(ROW()-ROW(HTML[])=ROWS(Prelude[])+ROWS(PayItems[]),"&lt;/tbody&gt;&lt;/table&gt;","{End}")),INDEX(Prelude[],ROW()-ROW(HTML[])+1))</f>
        <v xml:space="preserve">  &lt;tr&gt;&lt;td&gt;60221-0450&lt;/td&gt;&lt;td&gt;1200mm span, 1800mm rise reinforced concrete box culvert, single barrel&lt;/td&gt;&lt;td&gt;m&lt;/td&gt;&lt;td&gt;4 FEET SPAN, 6 FEET RISE REINFORCED CONCRETE BOX CULVERT, SINGLE BARREL&lt;/td&gt;&lt;td&gt;LNFT&lt;/td&gt;&lt;td&gt;0&lt;/td&gt;&lt;td&gt;3&lt;/td&gt;&lt;td&gt;N&lt;/td&gt;&lt;td&gt; &lt;/td&gt;&lt;td&gt;&lt;/td&gt;&lt;/tr&gt;</v>
      </c>
      <c r="B1671" s="166"/>
      <c r="C1671" s="166"/>
    </row>
    <row r="1672" spans="1:3" x14ac:dyDescent="0.3">
      <c r="A1672" s="89" t="str">
        <f>IF(ROW()-ROW(HTML[])+1&gt;ROWS(Prelude[]),IFERROR(INDEX(PayItems[HTML],ROW()-ROW(HTML[])+1-ROWS(Prelude[])),IF(ROW()-ROW(HTML[])=ROWS(Prelude[])+ROWS(PayItems[]),"&lt;/tbody&gt;&lt;/table&gt;","{End}")),INDEX(Prelude[],ROW()-ROW(HTML[])+1))</f>
        <v xml:space="preserve">  &lt;tr&gt;&lt;td&gt;60221-0500&lt;/td&gt;&lt;td&gt;1200mm span, 2100mm rise reinforced concrete box culvert, single barrel&lt;/td&gt;&lt;td&gt;m&lt;/td&gt;&lt;td&gt;4 FEET SPAN, 7 FEET RISE REINFORCED CONCRETE BOX CULVERT, SINGLE BARREL&lt;/td&gt;&lt;td&gt;LNFT&lt;/td&gt;&lt;td&gt;0&lt;/td&gt;&lt;td&gt;3&lt;/td&gt;&lt;td&gt;N&lt;/td&gt;&lt;td&gt; &lt;/td&gt;&lt;td&gt;&lt;/td&gt;&lt;/tr&gt;</v>
      </c>
      <c r="B1672" s="166"/>
      <c r="C1672" s="166"/>
    </row>
    <row r="1673" spans="1:3" x14ac:dyDescent="0.3">
      <c r="A1673" s="89" t="str">
        <f>IF(ROW()-ROW(HTML[])+1&gt;ROWS(Prelude[]),IFERROR(INDEX(PayItems[HTML],ROW()-ROW(HTML[])+1-ROWS(Prelude[])),IF(ROW()-ROW(HTML[])=ROWS(Prelude[])+ROWS(PayItems[]),"&lt;/tbody&gt;&lt;/table&gt;","{End}")),INDEX(Prelude[],ROW()-ROW(HTML[])+1))</f>
        <v xml:space="preserve">  &lt;tr&gt;&lt;td&gt;60221-0550&lt;/td&gt;&lt;td&gt;1500mm span, 900mm rise reinforced concrete box culvert, single barrel&lt;/td&gt;&lt;td&gt;m&lt;/td&gt;&lt;td&gt;5 FEET SPAN, 3 FEET RISE REINFORCED CONCRETE BOX CULVERT, SINGLE BARREL&lt;/td&gt;&lt;td&gt;LNFT&lt;/td&gt;&lt;td&gt;0&lt;/td&gt;&lt;td&gt;3&lt;/td&gt;&lt;td&gt;N&lt;/td&gt;&lt;td&gt; &lt;/td&gt;&lt;td&gt;&lt;/td&gt;&lt;/tr&gt;</v>
      </c>
      <c r="B1673" s="166"/>
      <c r="C1673" s="166"/>
    </row>
    <row r="1674" spans="1:3" x14ac:dyDescent="0.3">
      <c r="A1674" s="89" t="str">
        <f>IF(ROW()-ROW(HTML[])+1&gt;ROWS(Prelude[]),IFERROR(INDEX(PayItems[HTML],ROW()-ROW(HTML[])+1-ROWS(Prelude[])),IF(ROW()-ROW(HTML[])=ROWS(Prelude[])+ROWS(PayItems[]),"&lt;/tbody&gt;&lt;/table&gt;","{End}")),INDEX(Prelude[],ROW()-ROW(HTML[])+1))</f>
        <v xml:space="preserve">  &lt;tr&gt;&lt;td&gt;60221-0600&lt;/td&gt;&lt;td&gt;1500mm span, 1200mm rise reinforced concrete box culvert, single barrel&lt;/td&gt;&lt;td&gt;m&lt;/td&gt;&lt;td&gt;5 FEET SPAN, 4 FEET RISE REINFORCED CONCRETE BOX CULVERT, SINGLE BARREL&lt;/td&gt;&lt;td&gt;LNFT&lt;/td&gt;&lt;td&gt;0&lt;/td&gt;&lt;td&gt;3&lt;/td&gt;&lt;td&gt;N&lt;/td&gt;&lt;td&gt; &lt;/td&gt;&lt;td&gt;&lt;/td&gt;&lt;/tr&gt;</v>
      </c>
      <c r="B1674" s="166"/>
      <c r="C1674" s="166"/>
    </row>
    <row r="1675" spans="1:3" x14ac:dyDescent="0.3">
      <c r="A1675" s="89" t="str">
        <f>IF(ROW()-ROW(HTML[])+1&gt;ROWS(Prelude[]),IFERROR(INDEX(PayItems[HTML],ROW()-ROW(HTML[])+1-ROWS(Prelude[])),IF(ROW()-ROW(HTML[])=ROWS(Prelude[])+ROWS(PayItems[]),"&lt;/tbody&gt;&lt;/table&gt;","{End}")),INDEX(Prelude[],ROW()-ROW(HTML[])+1))</f>
        <v xml:space="preserve">  &lt;tr&gt;&lt;td&gt;60221-0650&lt;/td&gt;&lt;td&gt;1500mm span, 1500mm rise reinforced concrete box culvert, single barrel&lt;/td&gt;&lt;td&gt;m&lt;/td&gt;&lt;td&gt;5 FEET SPAN, 5 FEET RISE REINFORCED CONCRETE BOX CULVERT, SINGLE BARREL&lt;/td&gt;&lt;td&gt;LNFT&lt;/td&gt;&lt;td&gt;0&lt;/td&gt;&lt;td&gt;3&lt;/td&gt;&lt;td&gt;N&lt;/td&gt;&lt;td&gt; &lt;/td&gt;&lt;td&gt;&lt;/td&gt;&lt;/tr&gt;</v>
      </c>
      <c r="B1675" s="166"/>
      <c r="C1675" s="166"/>
    </row>
    <row r="1676" spans="1:3" x14ac:dyDescent="0.3">
      <c r="A1676" s="89" t="str">
        <f>IF(ROW()-ROW(HTML[])+1&gt;ROWS(Prelude[]),IFERROR(INDEX(PayItems[HTML],ROW()-ROW(HTML[])+1-ROWS(Prelude[])),IF(ROW()-ROW(HTML[])=ROWS(Prelude[])+ROWS(PayItems[]),"&lt;/tbody&gt;&lt;/table&gt;","{End}")),INDEX(Prelude[],ROW()-ROW(HTML[])+1))</f>
        <v xml:space="preserve">  &lt;tr&gt;&lt;td&gt;60221-0700&lt;/td&gt;&lt;td&gt;1500mm span, 1800mm rise reinforced concrete box culvert, single barrel&lt;/td&gt;&lt;td&gt;m&lt;/td&gt;&lt;td&gt;5 FEET SPAN, 6 FEET RISE REINFORCED CONCRETE BOX CULVERT, SINGLE BARREL&lt;/td&gt;&lt;td&gt;LNFT&lt;/td&gt;&lt;td&gt;0&lt;/td&gt;&lt;td&gt;3&lt;/td&gt;&lt;td&gt;N&lt;/td&gt;&lt;td&gt; &lt;/td&gt;&lt;td&gt;&lt;/td&gt;&lt;/tr&gt;</v>
      </c>
      <c r="B1676" s="166"/>
      <c r="C1676" s="166"/>
    </row>
    <row r="1677" spans="1:3" x14ac:dyDescent="0.3">
      <c r="A1677" s="89" t="str">
        <f>IF(ROW()-ROW(HTML[])+1&gt;ROWS(Prelude[]),IFERROR(INDEX(PayItems[HTML],ROW()-ROW(HTML[])+1-ROWS(Prelude[])),IF(ROW()-ROW(HTML[])=ROWS(Prelude[])+ROWS(PayItems[]),"&lt;/tbody&gt;&lt;/table&gt;","{End}")),INDEX(Prelude[],ROW()-ROW(HTML[])+1))</f>
        <v xml:space="preserve">  &lt;tr&gt;&lt;td&gt;60221-0750&lt;/td&gt;&lt;td&gt;1500mm span, 2100mm rise reinforced concrete box culvert, single barrel&lt;/td&gt;&lt;td&gt;m&lt;/td&gt;&lt;td&gt;5 FEET SPAN, 7 FEET RISE REINFORCED CONCRETE BOX CULVERT, SINGLE BARREL&lt;/td&gt;&lt;td&gt;LNFT&lt;/td&gt;&lt;td&gt;0&lt;/td&gt;&lt;td&gt;3&lt;/td&gt;&lt;td&gt;N&lt;/td&gt;&lt;td&gt; &lt;/td&gt;&lt;td&gt;&lt;/td&gt;&lt;/tr&gt;</v>
      </c>
      <c r="B1677" s="166"/>
      <c r="C1677" s="166"/>
    </row>
    <row r="1678" spans="1:3" x14ac:dyDescent="0.3">
      <c r="A1678" s="89" t="str">
        <f>IF(ROW()-ROW(HTML[])+1&gt;ROWS(Prelude[]),IFERROR(INDEX(PayItems[HTML],ROW()-ROW(HTML[])+1-ROWS(Prelude[])),IF(ROW()-ROW(HTML[])=ROWS(Prelude[])+ROWS(PayItems[]),"&lt;/tbody&gt;&lt;/table&gt;","{End}")),INDEX(Prelude[],ROW()-ROW(HTML[])+1))</f>
        <v xml:space="preserve">  &lt;tr&gt;&lt;td&gt;60221-0800&lt;/td&gt;&lt;td&gt;1500mm span, 2400mm rise reinforced concrete box culvert, single barrel&lt;/td&gt;&lt;td&gt;m&lt;/td&gt;&lt;td&gt;5 FEET SPAN, 8 FEET RISE REINFORCED CONCRETE BOX CULVERT, SINGLE BARREL&lt;/td&gt;&lt;td&gt;LNFT&lt;/td&gt;&lt;td&gt;0&lt;/td&gt;&lt;td&gt;3&lt;/td&gt;&lt;td&gt;N&lt;/td&gt;&lt;td&gt; &lt;/td&gt;&lt;td&gt;&lt;/td&gt;&lt;/tr&gt;</v>
      </c>
      <c r="B1678" s="166"/>
      <c r="C1678" s="166"/>
    </row>
    <row r="1679" spans="1:3" x14ac:dyDescent="0.3">
      <c r="A1679" s="89" t="str">
        <f>IF(ROW()-ROW(HTML[])+1&gt;ROWS(Prelude[]),IFERROR(INDEX(PayItems[HTML],ROW()-ROW(HTML[])+1-ROWS(Prelude[])),IF(ROW()-ROW(HTML[])=ROWS(Prelude[])+ROWS(PayItems[]),"&lt;/tbody&gt;&lt;/table&gt;","{End}")),INDEX(Prelude[],ROW()-ROW(HTML[])+1))</f>
        <v xml:space="preserve">  &lt;tr&gt;&lt;td&gt;60221-0850&lt;/td&gt;&lt;td&gt;1500mm span, 2700mm rise reinforced concrete box culvert, single barrel&lt;/td&gt;&lt;td&gt;m&lt;/td&gt;&lt;td&gt;5 FEET SPAN, 9 FEET RISE REINFORCED CONCRETE BOX CULVERT, SINGLE BARREL&lt;/td&gt;&lt;td&gt;LNFT&lt;/td&gt;&lt;td&gt;0&lt;/td&gt;&lt;td&gt;3&lt;/td&gt;&lt;td&gt;N&lt;/td&gt;&lt;td&gt; &lt;/td&gt;&lt;td&gt;&lt;/td&gt;&lt;/tr&gt;</v>
      </c>
      <c r="B1679" s="166"/>
      <c r="C1679" s="166"/>
    </row>
    <row r="1680" spans="1:3" x14ac:dyDescent="0.3">
      <c r="A1680" s="89" t="str">
        <f>IF(ROW()-ROW(HTML[])+1&gt;ROWS(Prelude[]),IFERROR(INDEX(PayItems[HTML],ROW()-ROW(HTML[])+1-ROWS(Prelude[])),IF(ROW()-ROW(HTML[])=ROWS(Prelude[])+ROWS(PayItems[]),"&lt;/tbody&gt;&lt;/table&gt;","{End}")),INDEX(Prelude[],ROW()-ROW(HTML[])+1))</f>
        <v xml:space="preserve">  &lt;tr&gt;&lt;td&gt;60221-0900&lt;/td&gt;&lt;td&gt;1500mm span, 3000mm rise reinforced concrete box culvert, single barrel&lt;/td&gt;&lt;td&gt;m&lt;/td&gt;&lt;td&gt;5 FEET SPAN, 10 FEET RISE REINFORCED CONCRETE BOX CULVERT, SINGLE BARREL&lt;/td&gt;&lt;td&gt;LNFT&lt;/td&gt;&lt;td&gt;0&lt;/td&gt;&lt;td&gt;3&lt;/td&gt;&lt;td&gt;N&lt;/td&gt;&lt;td&gt; &lt;/td&gt;&lt;td&gt;&lt;/td&gt;&lt;/tr&gt;</v>
      </c>
      <c r="B1680" s="166"/>
      <c r="C1680" s="166"/>
    </row>
    <row r="1681" spans="1:3" x14ac:dyDescent="0.3">
      <c r="A1681" s="89" t="str">
        <f>IF(ROW()-ROW(HTML[])+1&gt;ROWS(Prelude[]),IFERROR(INDEX(PayItems[HTML],ROW()-ROW(HTML[])+1-ROWS(Prelude[])),IF(ROW()-ROW(HTML[])=ROWS(Prelude[])+ROWS(PayItems[]),"&lt;/tbody&gt;&lt;/table&gt;","{End}")),INDEX(Prelude[],ROW()-ROW(HTML[])+1))</f>
        <v xml:space="preserve">  &lt;tr&gt;&lt;td&gt;60221-0950&lt;/td&gt;&lt;td&gt;1500mm span, 3300mm rise reinforced concrete box culvert, single barrel&lt;/td&gt;&lt;td&gt;m&lt;/td&gt;&lt;td&gt;5 FEET SPAN, 11 FEET RISE REINFORCED CONCRETE BOX CULVERT, SINGLE BARREL&lt;/td&gt;&lt;td&gt;LNFT&lt;/td&gt;&lt;td&gt;0&lt;/td&gt;&lt;td&gt;3&lt;/td&gt;&lt;td&gt;N&lt;/td&gt;&lt;td&gt; &lt;/td&gt;&lt;td&gt;&lt;/td&gt;&lt;/tr&gt;</v>
      </c>
      <c r="B1681" s="166"/>
      <c r="C1681" s="166"/>
    </row>
    <row r="1682" spans="1:3" x14ac:dyDescent="0.3">
      <c r="A1682" s="89" t="str">
        <f>IF(ROW()-ROW(HTML[])+1&gt;ROWS(Prelude[]),IFERROR(INDEX(PayItems[HTML],ROW()-ROW(HTML[])+1-ROWS(Prelude[])),IF(ROW()-ROW(HTML[])=ROWS(Prelude[])+ROWS(PayItems[]),"&lt;/tbody&gt;&lt;/table&gt;","{End}")),INDEX(Prelude[],ROW()-ROW(HTML[])+1))</f>
        <v xml:space="preserve">  &lt;tr&gt;&lt;td&gt;60221-1000&lt;/td&gt;&lt;td&gt;1500mm span, 3600mm rise reinforced concrete box culvert, single barrel&lt;/td&gt;&lt;td&gt;m&lt;/td&gt;&lt;td&gt;5 FEET SPAN, 12 FEET RISE REINFORCED CONCRETE BOX CULVERT, SINGLE BARREL&lt;/td&gt;&lt;td&gt;LNFT&lt;/td&gt;&lt;td&gt;0&lt;/td&gt;&lt;td&gt;3&lt;/td&gt;&lt;td&gt;N&lt;/td&gt;&lt;td&gt; &lt;/td&gt;&lt;td&gt;&lt;/td&gt;&lt;/tr&gt;</v>
      </c>
      <c r="B1682" s="166"/>
      <c r="C1682" s="166"/>
    </row>
    <row r="1683" spans="1:3" x14ac:dyDescent="0.3">
      <c r="A1683" s="89" t="str">
        <f>IF(ROW()-ROW(HTML[])+1&gt;ROWS(Prelude[]),IFERROR(INDEX(PayItems[HTML],ROW()-ROW(HTML[])+1-ROWS(Prelude[])),IF(ROW()-ROW(HTML[])=ROWS(Prelude[])+ROWS(PayItems[]),"&lt;/tbody&gt;&lt;/table&gt;","{End}")),INDEX(Prelude[],ROW()-ROW(HTML[])+1))</f>
        <v xml:space="preserve">  &lt;tr&gt;&lt;td&gt;60221-1050&lt;/td&gt;&lt;td&gt;1500mm span, 4200mm rise reinforced concrete box culvert, single barrel&lt;/td&gt;&lt;td&gt;m&lt;/td&gt;&lt;td&gt;5 FEET SPAN, 14 FEET RISE REINFORCED CONCRETE BOX CULVERT, SINGLE BARREL&lt;/td&gt;&lt;td&gt;LNFT&lt;/td&gt;&lt;td&gt;0&lt;/td&gt;&lt;td&gt;3&lt;/td&gt;&lt;td&gt;N&lt;/td&gt;&lt;td&gt; &lt;/td&gt;&lt;td&gt;&lt;/td&gt;&lt;/tr&gt;</v>
      </c>
      <c r="B1683" s="166"/>
      <c r="C1683" s="166"/>
    </row>
    <row r="1684" spans="1:3" x14ac:dyDescent="0.3">
      <c r="A1684" s="89" t="str">
        <f>IF(ROW()-ROW(HTML[])+1&gt;ROWS(Prelude[]),IFERROR(INDEX(PayItems[HTML],ROW()-ROW(HTML[])+1-ROWS(Prelude[])),IF(ROW()-ROW(HTML[])=ROWS(Prelude[])+ROWS(PayItems[]),"&lt;/tbody&gt;&lt;/table&gt;","{End}")),INDEX(Prelude[],ROW()-ROW(HTML[])+1))</f>
        <v xml:space="preserve">  &lt;tr&gt;&lt;td&gt;60221-1100&lt;/td&gt;&lt;td&gt;1500mm span, 4800mm rise reinforced concrete box culvert, single barrel&lt;/td&gt;&lt;td&gt;m&lt;/td&gt;&lt;td&gt;5 FEET SPAN, 16 FEET RISE REINFORCED CONCRETE BOX CULVERT, SINGLE BARREL&lt;/td&gt;&lt;td&gt;LNFT&lt;/td&gt;&lt;td&gt;0&lt;/td&gt;&lt;td&gt;3&lt;/td&gt;&lt;td&gt;N&lt;/td&gt;&lt;td&gt; &lt;/td&gt;&lt;td&gt;&lt;/td&gt;&lt;/tr&gt;</v>
      </c>
      <c r="B1684" s="166"/>
      <c r="C1684" s="166"/>
    </row>
    <row r="1685" spans="1:3" x14ac:dyDescent="0.3">
      <c r="A1685" s="89" t="str">
        <f>IF(ROW()-ROW(HTML[])+1&gt;ROWS(Prelude[]),IFERROR(INDEX(PayItems[HTML],ROW()-ROW(HTML[])+1-ROWS(Prelude[])),IF(ROW()-ROW(HTML[])=ROWS(Prelude[])+ROWS(PayItems[]),"&lt;/tbody&gt;&lt;/table&gt;","{End}")),INDEX(Prelude[],ROW()-ROW(HTML[])+1))</f>
        <v xml:space="preserve">  &lt;tr&gt;&lt;td&gt;60221-1150&lt;/td&gt;&lt;td&gt;1800mm span, 900mm rise reinforced concrete box culvert, single barrel&lt;/td&gt;&lt;td&gt;m&lt;/td&gt;&lt;td&gt;6 FEET SPAN, 3 FEET RISE REINFORCED CONCRETE BOX CULVERT, SINGLE BARREL&lt;/td&gt;&lt;td&gt;LNFT&lt;/td&gt;&lt;td&gt;0&lt;/td&gt;&lt;td&gt;3&lt;/td&gt;&lt;td&gt;N&lt;/td&gt;&lt;td&gt; &lt;/td&gt;&lt;td&gt;&lt;/td&gt;&lt;/tr&gt;</v>
      </c>
      <c r="B1685" s="166"/>
      <c r="C1685" s="166"/>
    </row>
    <row r="1686" spans="1:3" x14ac:dyDescent="0.3">
      <c r="A1686" s="89" t="str">
        <f>IF(ROW()-ROW(HTML[])+1&gt;ROWS(Prelude[]),IFERROR(INDEX(PayItems[HTML],ROW()-ROW(HTML[])+1-ROWS(Prelude[])),IF(ROW()-ROW(HTML[])=ROWS(Prelude[])+ROWS(PayItems[]),"&lt;/tbody&gt;&lt;/table&gt;","{End}")),INDEX(Prelude[],ROW()-ROW(HTML[])+1))</f>
        <v xml:space="preserve">  &lt;tr&gt;&lt;td&gt;60221-1200&lt;/td&gt;&lt;td&gt;1800mm span, 1200mm rise reinforced concrete box culvert, single barrel&lt;/td&gt;&lt;td&gt;m&lt;/td&gt;&lt;td&gt;6 FEET SPAN, 4 FEET RISE REINFORCED CONCRETE BOX CULVERT, SINGLE BARREL&lt;/td&gt;&lt;td&gt;LNFT&lt;/td&gt;&lt;td&gt;0&lt;/td&gt;&lt;td&gt;3&lt;/td&gt;&lt;td&gt;N&lt;/td&gt;&lt;td&gt; &lt;/td&gt;&lt;td&gt;&lt;/td&gt;&lt;/tr&gt;</v>
      </c>
      <c r="B1686" s="166"/>
      <c r="C1686" s="166"/>
    </row>
    <row r="1687" spans="1:3" x14ac:dyDescent="0.3">
      <c r="A1687" s="89" t="str">
        <f>IF(ROW()-ROW(HTML[])+1&gt;ROWS(Prelude[]),IFERROR(INDEX(PayItems[HTML],ROW()-ROW(HTML[])+1-ROWS(Prelude[])),IF(ROW()-ROW(HTML[])=ROWS(Prelude[])+ROWS(PayItems[]),"&lt;/tbody&gt;&lt;/table&gt;","{End}")),INDEX(Prelude[],ROW()-ROW(HTML[])+1))</f>
        <v xml:space="preserve">  &lt;tr&gt;&lt;td&gt;60221-1250&lt;/td&gt;&lt;td&gt;1800mm span, 1500mm rise reinforced concrete box culvert, single barrel&lt;/td&gt;&lt;td&gt;m&lt;/td&gt;&lt;td&gt;6 FEET SPAN, 5 FEET RISE REINFORCED CONCRETE BOX CULVERT, SINGLE BARREL&lt;/td&gt;&lt;td&gt;LNFT&lt;/td&gt;&lt;td&gt;0&lt;/td&gt;&lt;td&gt;3&lt;/td&gt;&lt;td&gt;N&lt;/td&gt;&lt;td&gt; &lt;/td&gt;&lt;td&gt;&lt;/td&gt;&lt;/tr&gt;</v>
      </c>
      <c r="B1687" s="166"/>
      <c r="C1687" s="166"/>
    </row>
    <row r="1688" spans="1:3" x14ac:dyDescent="0.3">
      <c r="A1688" s="89" t="str">
        <f>IF(ROW()-ROW(HTML[])+1&gt;ROWS(Prelude[]),IFERROR(INDEX(PayItems[HTML],ROW()-ROW(HTML[])+1-ROWS(Prelude[])),IF(ROW()-ROW(HTML[])=ROWS(Prelude[])+ROWS(PayItems[]),"&lt;/tbody&gt;&lt;/table&gt;","{End}")),INDEX(Prelude[],ROW()-ROW(HTML[])+1))</f>
        <v xml:space="preserve">  &lt;tr&gt;&lt;td&gt;60221-1300&lt;/td&gt;&lt;td&gt;1800mm span, 1800mm rise reinforced concrete box culvert, single barrel&lt;/td&gt;&lt;td&gt;m&lt;/td&gt;&lt;td&gt;6 FEET SPAN, 6 FEET RISE REINFORCED CONCRETE BOX CULVERT, SINGLE BARREL&lt;/td&gt;&lt;td&gt;LNFT&lt;/td&gt;&lt;td&gt;0&lt;/td&gt;&lt;td&gt;3&lt;/td&gt;&lt;td&gt;N&lt;/td&gt;&lt;td&gt; &lt;/td&gt;&lt;td&gt;&lt;/td&gt;&lt;/tr&gt;</v>
      </c>
      <c r="B1688" s="166"/>
      <c r="C1688" s="166"/>
    </row>
    <row r="1689" spans="1:3" x14ac:dyDescent="0.3">
      <c r="A1689" s="89" t="str">
        <f>IF(ROW()-ROW(HTML[])+1&gt;ROWS(Prelude[]),IFERROR(INDEX(PayItems[HTML],ROW()-ROW(HTML[])+1-ROWS(Prelude[])),IF(ROW()-ROW(HTML[])=ROWS(Prelude[])+ROWS(PayItems[]),"&lt;/tbody&gt;&lt;/table&gt;","{End}")),INDEX(Prelude[],ROW()-ROW(HTML[])+1))</f>
        <v xml:space="preserve">  &lt;tr&gt;&lt;td&gt;60221-1350&lt;/td&gt;&lt;td&gt;1800mm span, 2100mm rise reinforced concrete box culvert, single barrel&lt;/td&gt;&lt;td&gt;m&lt;/td&gt;&lt;td&gt;6 FEET SPAN, 7 FEET RISE REINFORCED CONCRETE BOX CULVERT, SINGLE BARREL&lt;/td&gt;&lt;td&gt;LNFT&lt;/td&gt;&lt;td&gt;0&lt;/td&gt;&lt;td&gt;3&lt;/td&gt;&lt;td&gt;N&lt;/td&gt;&lt;td&gt; &lt;/td&gt;&lt;td&gt;&lt;/td&gt;&lt;/tr&gt;</v>
      </c>
      <c r="B1689" s="166"/>
      <c r="C1689" s="166"/>
    </row>
    <row r="1690" spans="1:3" x14ac:dyDescent="0.3">
      <c r="A1690" s="89" t="str">
        <f>IF(ROW()-ROW(HTML[])+1&gt;ROWS(Prelude[]),IFERROR(INDEX(PayItems[HTML],ROW()-ROW(HTML[])+1-ROWS(Prelude[])),IF(ROW()-ROW(HTML[])=ROWS(Prelude[])+ROWS(PayItems[]),"&lt;/tbody&gt;&lt;/table&gt;","{End}")),INDEX(Prelude[],ROW()-ROW(HTML[])+1))</f>
        <v xml:space="preserve">  &lt;tr&gt;&lt;td&gt;60221-1400&lt;/td&gt;&lt;td&gt;1800mm span, 2400mm rise reinforced concrete box culvert, single barrel&lt;/td&gt;&lt;td&gt;m&lt;/td&gt;&lt;td&gt;6 FEET SPAN, 8 FEET RISE REINFORCED CONCRETE BOX CULVERT, SINGLE BARREL&lt;/td&gt;&lt;td&gt;LNFT&lt;/td&gt;&lt;td&gt;0&lt;/td&gt;&lt;td&gt;3&lt;/td&gt;&lt;td&gt;N&lt;/td&gt;&lt;td&gt; &lt;/td&gt;&lt;td&gt;&lt;/td&gt;&lt;/tr&gt;</v>
      </c>
      <c r="B1690" s="166"/>
      <c r="C1690" s="166"/>
    </row>
    <row r="1691" spans="1:3" x14ac:dyDescent="0.3">
      <c r="A1691" s="89" t="str">
        <f>IF(ROW()-ROW(HTML[])+1&gt;ROWS(Prelude[]),IFERROR(INDEX(PayItems[HTML],ROW()-ROW(HTML[])+1-ROWS(Prelude[])),IF(ROW()-ROW(HTML[])=ROWS(Prelude[])+ROWS(PayItems[]),"&lt;/tbody&gt;&lt;/table&gt;","{End}")),INDEX(Prelude[],ROW()-ROW(HTML[])+1))</f>
        <v xml:space="preserve">  &lt;tr&gt;&lt;td&gt;60221-1450&lt;/td&gt;&lt;td&gt;1800mm span, 2700mm rise reinforced concrete box culvert, single barrel&lt;/td&gt;&lt;td&gt;m&lt;/td&gt;&lt;td&gt;6 FEET SPAN, 9 FEET RISE REINFORCED CONCRETE BOX CULVERT, SINGLE BARREL&lt;/td&gt;&lt;td&gt;LNFT&lt;/td&gt;&lt;td&gt;0&lt;/td&gt;&lt;td&gt;3&lt;/td&gt;&lt;td&gt;N&lt;/td&gt;&lt;td&gt; &lt;/td&gt;&lt;td&gt;&lt;/td&gt;&lt;/tr&gt;</v>
      </c>
      <c r="B1691" s="166"/>
      <c r="C1691" s="166"/>
    </row>
    <row r="1692" spans="1:3" x14ac:dyDescent="0.3">
      <c r="A1692" s="89" t="str">
        <f>IF(ROW()-ROW(HTML[])+1&gt;ROWS(Prelude[]),IFERROR(INDEX(PayItems[HTML],ROW()-ROW(HTML[])+1-ROWS(Prelude[])),IF(ROW()-ROW(HTML[])=ROWS(Prelude[])+ROWS(PayItems[]),"&lt;/tbody&gt;&lt;/table&gt;","{End}")),INDEX(Prelude[],ROW()-ROW(HTML[])+1))</f>
        <v xml:space="preserve">  &lt;tr&gt;&lt;td&gt;60221-1500&lt;/td&gt;&lt;td&gt;1800mm span, 3000mm rise reinforced concrete box culvert, single barrel&lt;/td&gt;&lt;td&gt;m&lt;/td&gt;&lt;td&gt;6 FEET SPAN, 10 FEET RISE REINFORCED CONCRETE BOX CULVERT, SINGLE BARREL&lt;/td&gt;&lt;td&gt;LNFT&lt;/td&gt;&lt;td&gt;0&lt;/td&gt;&lt;td&gt;3&lt;/td&gt;&lt;td&gt;N&lt;/td&gt;&lt;td&gt; &lt;/td&gt;&lt;td&gt;&lt;/td&gt;&lt;/tr&gt;</v>
      </c>
      <c r="B1692" s="166"/>
      <c r="C1692" s="166"/>
    </row>
    <row r="1693" spans="1:3" x14ac:dyDescent="0.3">
      <c r="A1693" s="89" t="str">
        <f>IF(ROW()-ROW(HTML[])+1&gt;ROWS(Prelude[]),IFERROR(INDEX(PayItems[HTML],ROW()-ROW(HTML[])+1-ROWS(Prelude[])),IF(ROW()-ROW(HTML[])=ROWS(Prelude[])+ROWS(PayItems[]),"&lt;/tbody&gt;&lt;/table&gt;","{End}")),INDEX(Prelude[],ROW()-ROW(HTML[])+1))</f>
        <v xml:space="preserve">  &lt;tr&gt;&lt;td&gt;60221-1550&lt;/td&gt;&lt;td&gt;1800mm span, 3300mm rise reinforced concrete box culvert, single barrel&lt;/td&gt;&lt;td&gt;m&lt;/td&gt;&lt;td&gt;6 FEET SPAN, 11 FEET RISE REINFORCED CONCRETE BOX CULVERT, SINGLE BARREL&lt;/td&gt;&lt;td&gt;LNFT&lt;/td&gt;&lt;td&gt;0&lt;/td&gt;&lt;td&gt;3&lt;/td&gt;&lt;td&gt;N&lt;/td&gt;&lt;td&gt; &lt;/td&gt;&lt;td&gt;&lt;/td&gt;&lt;/tr&gt;</v>
      </c>
      <c r="B1693" s="166"/>
      <c r="C1693" s="166"/>
    </row>
    <row r="1694" spans="1:3" x14ac:dyDescent="0.3">
      <c r="A1694" s="89" t="str">
        <f>IF(ROW()-ROW(HTML[])+1&gt;ROWS(Prelude[]),IFERROR(INDEX(PayItems[HTML],ROW()-ROW(HTML[])+1-ROWS(Prelude[])),IF(ROW()-ROW(HTML[])=ROWS(Prelude[])+ROWS(PayItems[]),"&lt;/tbody&gt;&lt;/table&gt;","{End}")),INDEX(Prelude[],ROW()-ROW(HTML[])+1))</f>
        <v xml:space="preserve">  &lt;tr&gt;&lt;td&gt;60221-1600&lt;/td&gt;&lt;td&gt;1800mm span, 3600mm rise reinforced concrete box culvert, single barrel&lt;/td&gt;&lt;td&gt;m&lt;/td&gt;&lt;td&gt;6 FEET SPAN, 12 FEET RISE REINFORCED CONCRETE BOX CULVERT, SINGLE BARREL&lt;/td&gt;&lt;td&gt;LNFT&lt;/td&gt;&lt;td&gt;0&lt;/td&gt;&lt;td&gt;3&lt;/td&gt;&lt;td&gt;N&lt;/td&gt;&lt;td&gt; &lt;/td&gt;&lt;td&gt;&lt;/td&gt;&lt;/tr&gt;</v>
      </c>
      <c r="B1694" s="166"/>
      <c r="C1694" s="166"/>
    </row>
    <row r="1695" spans="1:3" x14ac:dyDescent="0.3">
      <c r="A1695" s="89" t="str">
        <f>IF(ROW()-ROW(HTML[])+1&gt;ROWS(Prelude[]),IFERROR(INDEX(PayItems[HTML],ROW()-ROW(HTML[])+1-ROWS(Prelude[])),IF(ROW()-ROW(HTML[])=ROWS(Prelude[])+ROWS(PayItems[]),"&lt;/tbody&gt;&lt;/table&gt;","{End}")),INDEX(Prelude[],ROW()-ROW(HTML[])+1))</f>
        <v xml:space="preserve">  &lt;tr&gt;&lt;td&gt;60221-1650&lt;/td&gt;&lt;td&gt;1800mm span, 4200mm rise reinforced concrete box culvert, single barrel&lt;/td&gt;&lt;td&gt;m&lt;/td&gt;&lt;td&gt;6 FEET SPAN, 14 FEET RISE REINFORCED CONCRETE BOX CULVERT, SINGLE BARREL&lt;/td&gt;&lt;td&gt;LNFT&lt;/td&gt;&lt;td&gt;0&lt;/td&gt;&lt;td&gt;3&lt;/td&gt;&lt;td&gt;N&lt;/td&gt;&lt;td&gt; &lt;/td&gt;&lt;td&gt;&lt;/td&gt;&lt;/tr&gt;</v>
      </c>
      <c r="B1695" s="166"/>
      <c r="C1695" s="166"/>
    </row>
    <row r="1696" spans="1:3" x14ac:dyDescent="0.3">
      <c r="A1696" s="89" t="str">
        <f>IF(ROW()-ROW(HTML[])+1&gt;ROWS(Prelude[]),IFERROR(INDEX(PayItems[HTML],ROW()-ROW(HTML[])+1-ROWS(Prelude[])),IF(ROW()-ROW(HTML[])=ROWS(Prelude[])+ROWS(PayItems[]),"&lt;/tbody&gt;&lt;/table&gt;","{End}")),INDEX(Prelude[],ROW()-ROW(HTML[])+1))</f>
        <v xml:space="preserve">  &lt;tr&gt;&lt;td&gt;60221-1700&lt;/td&gt;&lt;td&gt;1800mm span, 4800mm rise reinforced concrete box culvert, single barrel&lt;/td&gt;&lt;td&gt;m&lt;/td&gt;&lt;td&gt;6 FEET SPAN, 16 FEET RISE REINFORCED CONCRETE BOX CULVERT, SINGLE BARREL&lt;/td&gt;&lt;td&gt;LNFT&lt;/td&gt;&lt;td&gt;0&lt;/td&gt;&lt;td&gt;3&lt;/td&gt;&lt;td&gt;N&lt;/td&gt;&lt;td&gt; &lt;/td&gt;&lt;td&gt;&lt;/td&gt;&lt;/tr&gt;</v>
      </c>
      <c r="B1696" s="166"/>
      <c r="C1696" s="166"/>
    </row>
    <row r="1697" spans="1:3" x14ac:dyDescent="0.3">
      <c r="A1697" s="89" t="str">
        <f>IF(ROW()-ROW(HTML[])+1&gt;ROWS(Prelude[]),IFERROR(INDEX(PayItems[HTML],ROW()-ROW(HTML[])+1-ROWS(Prelude[])),IF(ROW()-ROW(HTML[])=ROWS(Prelude[])+ROWS(PayItems[]),"&lt;/tbody&gt;&lt;/table&gt;","{End}")),INDEX(Prelude[],ROW()-ROW(HTML[])+1))</f>
        <v xml:space="preserve">  &lt;tr&gt;&lt;td&gt;60221-1750&lt;/td&gt;&lt;td&gt;2400mm span, 900mm rise reinforced concrete box culvert, single barrel&lt;/td&gt;&lt;td&gt;m&lt;/td&gt;&lt;td&gt;8 FEET SPAN, 3 FEET RISE REINFORCED CONCRETE BOX CULVERT, SINGLE BARREL&lt;/td&gt;&lt;td&gt;LNFT&lt;/td&gt;&lt;td&gt;0&lt;/td&gt;&lt;td&gt;3&lt;/td&gt;&lt;td&gt;N&lt;/td&gt;&lt;td&gt; &lt;/td&gt;&lt;td&gt;&lt;/td&gt;&lt;/tr&gt;</v>
      </c>
      <c r="B1697" s="166"/>
      <c r="C1697" s="166"/>
    </row>
    <row r="1698" spans="1:3" x14ac:dyDescent="0.3">
      <c r="A1698" s="89" t="str">
        <f>IF(ROW()-ROW(HTML[])+1&gt;ROWS(Prelude[]),IFERROR(INDEX(PayItems[HTML],ROW()-ROW(HTML[])+1-ROWS(Prelude[])),IF(ROW()-ROW(HTML[])=ROWS(Prelude[])+ROWS(PayItems[]),"&lt;/tbody&gt;&lt;/table&gt;","{End}")),INDEX(Prelude[],ROW()-ROW(HTML[])+1))</f>
        <v xml:space="preserve">  &lt;tr&gt;&lt;td&gt;60221-1800&lt;/td&gt;&lt;td&gt;2400mm span, 1200mm rise reinforced concrete box culvert, single barrel&lt;/td&gt;&lt;td&gt;m&lt;/td&gt;&lt;td&gt;8 FEET SPAN, 4 FEET RISE REINFORCED CONCRETE BOX CULVERT, SINGLE BARREL&lt;/td&gt;&lt;td&gt;LNFT&lt;/td&gt;&lt;td&gt;0&lt;/td&gt;&lt;td&gt;3&lt;/td&gt;&lt;td&gt;N&lt;/td&gt;&lt;td&gt; &lt;/td&gt;&lt;td&gt;&lt;/td&gt;&lt;/tr&gt;</v>
      </c>
      <c r="B1698" s="166"/>
      <c r="C1698" s="166"/>
    </row>
    <row r="1699" spans="1:3" x14ac:dyDescent="0.3">
      <c r="A1699" s="89" t="str">
        <f>IF(ROW()-ROW(HTML[])+1&gt;ROWS(Prelude[]),IFERROR(INDEX(PayItems[HTML],ROW()-ROW(HTML[])+1-ROWS(Prelude[])),IF(ROW()-ROW(HTML[])=ROWS(Prelude[])+ROWS(PayItems[]),"&lt;/tbody&gt;&lt;/table&gt;","{End}")),INDEX(Prelude[],ROW()-ROW(HTML[])+1))</f>
        <v xml:space="preserve">  &lt;tr&gt;&lt;td&gt;60221-1850&lt;/td&gt;&lt;td&gt;2400mm span, 1500mm rise reinforced concrete box culvert, single barrel&lt;/td&gt;&lt;td&gt;m&lt;/td&gt;&lt;td&gt;8 FEET SPAN, 5 FEET RISE REINFORCED CONCRETE BOX CULVERT, SINGLE BARREL&lt;/td&gt;&lt;td&gt;LNFT&lt;/td&gt;&lt;td&gt;0&lt;/td&gt;&lt;td&gt;3&lt;/td&gt;&lt;td&gt;N&lt;/td&gt;&lt;td&gt; &lt;/td&gt;&lt;td&gt;&lt;/td&gt;&lt;/tr&gt;</v>
      </c>
      <c r="B1699" s="166"/>
      <c r="C1699" s="166"/>
    </row>
    <row r="1700" spans="1:3" x14ac:dyDescent="0.3">
      <c r="A1700" s="89" t="str">
        <f>IF(ROW()-ROW(HTML[])+1&gt;ROWS(Prelude[]),IFERROR(INDEX(PayItems[HTML],ROW()-ROW(HTML[])+1-ROWS(Prelude[])),IF(ROW()-ROW(HTML[])=ROWS(Prelude[])+ROWS(PayItems[]),"&lt;/tbody&gt;&lt;/table&gt;","{End}")),INDEX(Prelude[],ROW()-ROW(HTML[])+1))</f>
        <v xml:space="preserve">  &lt;tr&gt;&lt;td&gt;60221-1900&lt;/td&gt;&lt;td&gt;2400mm span, 1800mm rise reinforced concrete box culvert, single barrel&lt;/td&gt;&lt;td&gt;m&lt;/td&gt;&lt;td&gt;8 FEET SPAN, 6 FEET RISE REINFORCED CONCRETE BOX CULVERT, SINGLE BARREL&lt;/td&gt;&lt;td&gt;LNFT&lt;/td&gt;&lt;td&gt;0&lt;/td&gt;&lt;td&gt;3&lt;/td&gt;&lt;td&gt;N&lt;/td&gt;&lt;td&gt; &lt;/td&gt;&lt;td&gt;&lt;/td&gt;&lt;/tr&gt;</v>
      </c>
      <c r="B1700" s="166"/>
      <c r="C1700" s="166"/>
    </row>
    <row r="1701" spans="1:3" x14ac:dyDescent="0.3">
      <c r="A1701" s="89" t="str">
        <f>IF(ROW()-ROW(HTML[])+1&gt;ROWS(Prelude[]),IFERROR(INDEX(PayItems[HTML],ROW()-ROW(HTML[])+1-ROWS(Prelude[])),IF(ROW()-ROW(HTML[])=ROWS(Prelude[])+ROWS(PayItems[]),"&lt;/tbody&gt;&lt;/table&gt;","{End}")),INDEX(Prelude[],ROW()-ROW(HTML[])+1))</f>
        <v xml:space="preserve">  &lt;tr&gt;&lt;td&gt;60221-1950&lt;/td&gt;&lt;td&gt;2400mm span, 2100mm rise reinforced concrete box culvert, single barrel&lt;/td&gt;&lt;td&gt;m&lt;/td&gt;&lt;td&gt;8 FEET SPAN, 7 FEET RISE REINFORCED CONCRETE BOX CULVERT, SINGLE BARREL&lt;/td&gt;&lt;td&gt;LNFT&lt;/td&gt;&lt;td&gt;0&lt;/td&gt;&lt;td&gt;3&lt;/td&gt;&lt;td&gt;N&lt;/td&gt;&lt;td&gt; &lt;/td&gt;&lt;td&gt;&lt;/td&gt;&lt;/tr&gt;</v>
      </c>
      <c r="B1701" s="166"/>
      <c r="C1701" s="166"/>
    </row>
    <row r="1702" spans="1:3" x14ac:dyDescent="0.3">
      <c r="A1702" s="89" t="str">
        <f>IF(ROW()-ROW(HTML[])+1&gt;ROWS(Prelude[]),IFERROR(INDEX(PayItems[HTML],ROW()-ROW(HTML[])+1-ROWS(Prelude[])),IF(ROW()-ROW(HTML[])=ROWS(Prelude[])+ROWS(PayItems[]),"&lt;/tbody&gt;&lt;/table&gt;","{End}")),INDEX(Prelude[],ROW()-ROW(HTML[])+1))</f>
        <v xml:space="preserve">  &lt;tr&gt;&lt;td&gt;60221-2000&lt;/td&gt;&lt;td&gt;2400mm span, 2400mm rise reinforced concrete box culvert, single barrel&lt;/td&gt;&lt;td&gt;m&lt;/td&gt;&lt;td&gt;8 FEET SPAN, 8 FEET RISE REINFORCED CONCRETE BOX CULVERT, SINGLE BARREL&lt;/td&gt;&lt;td&gt;LNFT&lt;/td&gt;&lt;td&gt;0&lt;/td&gt;&lt;td&gt;3&lt;/td&gt;&lt;td&gt;N&lt;/td&gt;&lt;td&gt; &lt;/td&gt;&lt;td&gt;&lt;/td&gt;&lt;/tr&gt;</v>
      </c>
      <c r="B1702" s="166"/>
      <c r="C1702" s="166"/>
    </row>
    <row r="1703" spans="1:3" x14ac:dyDescent="0.3">
      <c r="A1703" s="89" t="str">
        <f>IF(ROW()-ROW(HTML[])+1&gt;ROWS(Prelude[]),IFERROR(INDEX(PayItems[HTML],ROW()-ROW(HTML[])+1-ROWS(Prelude[])),IF(ROW()-ROW(HTML[])=ROWS(Prelude[])+ROWS(PayItems[]),"&lt;/tbody&gt;&lt;/table&gt;","{End}")),INDEX(Prelude[],ROW()-ROW(HTML[])+1))</f>
        <v xml:space="preserve">  &lt;tr&gt;&lt;td&gt;60221-2050&lt;/td&gt;&lt;td&gt;2400mm span, 2700mm rise reinforced concrete box culvert, single barrel&lt;/td&gt;&lt;td&gt;m&lt;/td&gt;&lt;td&gt;8 FEET SPAN, 9 FEET RISE REINFORCED CONCRETE BOX CULVERT, SINGLE BARREL&lt;/td&gt;&lt;td&gt;LNFT&lt;/td&gt;&lt;td&gt;0&lt;/td&gt;&lt;td&gt;3&lt;/td&gt;&lt;td&gt;N&lt;/td&gt;&lt;td&gt; &lt;/td&gt;&lt;td&gt;&lt;/td&gt;&lt;/tr&gt;</v>
      </c>
      <c r="B1703" s="166"/>
      <c r="C1703" s="166"/>
    </row>
    <row r="1704" spans="1:3" x14ac:dyDescent="0.3">
      <c r="A1704" s="89" t="str">
        <f>IF(ROW()-ROW(HTML[])+1&gt;ROWS(Prelude[]),IFERROR(INDEX(PayItems[HTML],ROW()-ROW(HTML[])+1-ROWS(Prelude[])),IF(ROW()-ROW(HTML[])=ROWS(Prelude[])+ROWS(PayItems[]),"&lt;/tbody&gt;&lt;/table&gt;","{End}")),INDEX(Prelude[],ROW()-ROW(HTML[])+1))</f>
        <v xml:space="preserve">  &lt;tr&gt;&lt;td&gt;60221-2100&lt;/td&gt;&lt;td&gt;2400mm span, 3000mm rise reinforced concrete box culvert, single barrel&lt;/td&gt;&lt;td&gt;m&lt;/td&gt;&lt;td&gt;8 FEET SPAN, 10 FEET RISE REINFORCED CONCRETE BOX CULVERT, SINGLE BARREL&lt;/td&gt;&lt;td&gt;LNFT&lt;/td&gt;&lt;td&gt;0&lt;/td&gt;&lt;td&gt;3&lt;/td&gt;&lt;td&gt;N&lt;/td&gt;&lt;td&gt; &lt;/td&gt;&lt;td&gt;&lt;/td&gt;&lt;/tr&gt;</v>
      </c>
      <c r="B1704" s="166"/>
      <c r="C1704" s="166"/>
    </row>
    <row r="1705" spans="1:3" x14ac:dyDescent="0.3">
      <c r="A1705" s="89" t="str">
        <f>IF(ROW()-ROW(HTML[])+1&gt;ROWS(Prelude[]),IFERROR(INDEX(PayItems[HTML],ROW()-ROW(HTML[])+1-ROWS(Prelude[])),IF(ROW()-ROW(HTML[])=ROWS(Prelude[])+ROWS(PayItems[]),"&lt;/tbody&gt;&lt;/table&gt;","{End}")),INDEX(Prelude[],ROW()-ROW(HTML[])+1))</f>
        <v xml:space="preserve">  &lt;tr&gt;&lt;td&gt;60221-2150&lt;/td&gt;&lt;td&gt;2400mm span, 3300mm rise reinforced concrete box culvert, single barrel&lt;/td&gt;&lt;td&gt;m&lt;/td&gt;&lt;td&gt;8 FEET SPAN, 11 FEET RISE REINFORCED CONCRETE BOX CULVERT, SINGLE BARREL&lt;/td&gt;&lt;td&gt;LNFT&lt;/td&gt;&lt;td&gt;0&lt;/td&gt;&lt;td&gt;3&lt;/td&gt;&lt;td&gt;N&lt;/td&gt;&lt;td&gt; &lt;/td&gt;&lt;td&gt;&lt;/td&gt;&lt;/tr&gt;</v>
      </c>
      <c r="B1705" s="166"/>
      <c r="C1705" s="166"/>
    </row>
    <row r="1706" spans="1:3" x14ac:dyDescent="0.3">
      <c r="A1706" s="89" t="str">
        <f>IF(ROW()-ROW(HTML[])+1&gt;ROWS(Prelude[]),IFERROR(INDEX(PayItems[HTML],ROW()-ROW(HTML[])+1-ROWS(Prelude[])),IF(ROW()-ROW(HTML[])=ROWS(Prelude[])+ROWS(PayItems[]),"&lt;/tbody&gt;&lt;/table&gt;","{End}")),INDEX(Prelude[],ROW()-ROW(HTML[])+1))</f>
        <v xml:space="preserve">  &lt;tr&gt;&lt;td&gt;60221-2200&lt;/td&gt;&lt;td&gt;2400mm span, 3600mm rise reinforced concrete box culvert, single barrel&lt;/td&gt;&lt;td&gt;m&lt;/td&gt;&lt;td&gt;8 FEET SPAN, 12 FEET RISE REINFORCED CONCRETE BOX CULVERT, SINGLE BARREL&lt;/td&gt;&lt;td&gt;LNFT&lt;/td&gt;&lt;td&gt;0&lt;/td&gt;&lt;td&gt;3&lt;/td&gt;&lt;td&gt;N&lt;/td&gt;&lt;td&gt; &lt;/td&gt;&lt;td&gt;&lt;/td&gt;&lt;/tr&gt;</v>
      </c>
      <c r="B1706" s="166"/>
      <c r="C1706" s="166"/>
    </row>
    <row r="1707" spans="1:3" x14ac:dyDescent="0.3">
      <c r="A1707" s="89" t="str">
        <f>IF(ROW()-ROW(HTML[])+1&gt;ROWS(Prelude[]),IFERROR(INDEX(PayItems[HTML],ROW()-ROW(HTML[])+1-ROWS(Prelude[])),IF(ROW()-ROW(HTML[])=ROWS(Prelude[])+ROWS(PayItems[]),"&lt;/tbody&gt;&lt;/table&gt;","{End}")),INDEX(Prelude[],ROW()-ROW(HTML[])+1))</f>
        <v xml:space="preserve">  &lt;tr&gt;&lt;td&gt;60221-2250&lt;/td&gt;&lt;td&gt;2400mm span, 4200mm rise reinforced concrete box culvert, single barrel&lt;/td&gt;&lt;td&gt;m&lt;/td&gt;&lt;td&gt;8 FEET SPAN, 14 FEET RISE REINFORCED CONCRETE BOX CULVERT, SINGLE BARREL&lt;/td&gt;&lt;td&gt;LNFT&lt;/td&gt;&lt;td&gt;0&lt;/td&gt;&lt;td&gt;3&lt;/td&gt;&lt;td&gt;N&lt;/td&gt;&lt;td&gt; &lt;/td&gt;&lt;td&gt;&lt;/td&gt;&lt;/tr&gt;</v>
      </c>
      <c r="B1707" s="166"/>
      <c r="C1707" s="166"/>
    </row>
    <row r="1708" spans="1:3" x14ac:dyDescent="0.3">
      <c r="A1708" s="89" t="str">
        <f>IF(ROW()-ROW(HTML[])+1&gt;ROWS(Prelude[]),IFERROR(INDEX(PayItems[HTML],ROW()-ROW(HTML[])+1-ROWS(Prelude[])),IF(ROW()-ROW(HTML[])=ROWS(Prelude[])+ROWS(PayItems[]),"&lt;/tbody&gt;&lt;/table&gt;","{End}")),INDEX(Prelude[],ROW()-ROW(HTML[])+1))</f>
        <v xml:space="preserve">  &lt;tr&gt;&lt;td&gt;60221-2300&lt;/td&gt;&lt;td&gt;2700mm span, 900mm rise reinforced concrete box culvert, single barrel&lt;/td&gt;&lt;td&gt;m&lt;/td&gt;&lt;td&gt;9 FEET SPAN, 3 FEET RISE REINFORCED CONCRETE BOX CULVERT, SINGLE BARREL&lt;/td&gt;&lt;td&gt;LNFT&lt;/td&gt;&lt;td&gt;0&lt;/td&gt;&lt;td&gt;3&lt;/td&gt;&lt;td&gt;N&lt;/td&gt;&lt;td&gt; &lt;/td&gt;&lt;td&gt;&lt;/td&gt;&lt;/tr&gt;</v>
      </c>
      <c r="B1708" s="166"/>
      <c r="C1708" s="166"/>
    </row>
    <row r="1709" spans="1:3" x14ac:dyDescent="0.3">
      <c r="A1709" s="89" t="str">
        <f>IF(ROW()-ROW(HTML[])+1&gt;ROWS(Prelude[]),IFERROR(INDEX(PayItems[HTML],ROW()-ROW(HTML[])+1-ROWS(Prelude[])),IF(ROW()-ROW(HTML[])=ROWS(Prelude[])+ROWS(PayItems[]),"&lt;/tbody&gt;&lt;/table&gt;","{End}")),INDEX(Prelude[],ROW()-ROW(HTML[])+1))</f>
        <v xml:space="preserve">  &lt;tr&gt;&lt;td&gt;60221-2350&lt;/td&gt;&lt;td&gt;2700mm span, 1200mm rise reinforced concrete box culvert, single barrel&lt;/td&gt;&lt;td&gt;m&lt;/td&gt;&lt;td&gt;9 FEET SPAN, 4 FEET RISE REINFORCED CONCRETE BOX CULVERT, SINGLE BARREL&lt;/td&gt;&lt;td&gt;LNFT&lt;/td&gt;&lt;td&gt;0&lt;/td&gt;&lt;td&gt;3&lt;/td&gt;&lt;td&gt;N&lt;/td&gt;&lt;td&gt; &lt;/td&gt;&lt;td&gt;&lt;/td&gt;&lt;/tr&gt;</v>
      </c>
      <c r="B1709" s="166"/>
      <c r="C1709" s="166"/>
    </row>
    <row r="1710" spans="1:3" x14ac:dyDescent="0.3">
      <c r="A1710" s="89" t="str">
        <f>IF(ROW()-ROW(HTML[])+1&gt;ROWS(Prelude[]),IFERROR(INDEX(PayItems[HTML],ROW()-ROW(HTML[])+1-ROWS(Prelude[])),IF(ROW()-ROW(HTML[])=ROWS(Prelude[])+ROWS(PayItems[]),"&lt;/tbody&gt;&lt;/table&gt;","{End}")),INDEX(Prelude[],ROW()-ROW(HTML[])+1))</f>
        <v xml:space="preserve">  &lt;tr&gt;&lt;td&gt;60221-2400&lt;/td&gt;&lt;td&gt;2700mm span, 1500mm rise reinforced concrete box culvert, single barrel&lt;/td&gt;&lt;td&gt;m&lt;/td&gt;&lt;td&gt;9 FEET SPAN, 5 FEET RISE REINFORCED CONCRETE BOX CULVERT, SINGLE BARREL&lt;/td&gt;&lt;td&gt;LNFT&lt;/td&gt;&lt;td&gt;0&lt;/td&gt;&lt;td&gt;3&lt;/td&gt;&lt;td&gt;N&lt;/td&gt;&lt;td&gt; &lt;/td&gt;&lt;td&gt;&lt;/td&gt;&lt;/tr&gt;</v>
      </c>
      <c r="B1710" s="166"/>
      <c r="C1710" s="166"/>
    </row>
    <row r="1711" spans="1:3" x14ac:dyDescent="0.3">
      <c r="A1711" s="89" t="str">
        <f>IF(ROW()-ROW(HTML[])+1&gt;ROWS(Prelude[]),IFERROR(INDEX(PayItems[HTML],ROW()-ROW(HTML[])+1-ROWS(Prelude[])),IF(ROW()-ROW(HTML[])=ROWS(Prelude[])+ROWS(PayItems[]),"&lt;/tbody&gt;&lt;/table&gt;","{End}")),INDEX(Prelude[],ROW()-ROW(HTML[])+1))</f>
        <v xml:space="preserve">  &lt;tr&gt;&lt;td&gt;60221-2450&lt;/td&gt;&lt;td&gt;2700mm span, 1800mm rise reinforced concrete box culvert, single barrel&lt;/td&gt;&lt;td&gt;m&lt;/td&gt;&lt;td&gt;9 FEET SPAN, 6 FEET RISE REINFORCED CONCRETE BOX CULVERT, SINGLE BARREL&lt;/td&gt;&lt;td&gt;LNFT&lt;/td&gt;&lt;td&gt;0&lt;/td&gt;&lt;td&gt;3&lt;/td&gt;&lt;td&gt;N&lt;/td&gt;&lt;td&gt; &lt;/td&gt;&lt;td&gt;&lt;/td&gt;&lt;/tr&gt;</v>
      </c>
      <c r="B1711" s="166"/>
      <c r="C1711" s="166"/>
    </row>
    <row r="1712" spans="1:3" x14ac:dyDescent="0.3">
      <c r="A1712" s="89" t="str">
        <f>IF(ROW()-ROW(HTML[])+1&gt;ROWS(Prelude[]),IFERROR(INDEX(PayItems[HTML],ROW()-ROW(HTML[])+1-ROWS(Prelude[])),IF(ROW()-ROW(HTML[])=ROWS(Prelude[])+ROWS(PayItems[]),"&lt;/tbody&gt;&lt;/table&gt;","{End}")),INDEX(Prelude[],ROW()-ROW(HTML[])+1))</f>
        <v xml:space="preserve">  &lt;tr&gt;&lt;td&gt;60221-2500&lt;/td&gt;&lt;td&gt;2700mm span, 2100mm rise reinforced concrete box culvert, single barrel&lt;/td&gt;&lt;td&gt;m&lt;/td&gt;&lt;td&gt;9 FEET SPAN, 7 FEET RISE REINFORCED CONCRETE BOX CULVERT, SINGLE BARREL&lt;/td&gt;&lt;td&gt;LNFT&lt;/td&gt;&lt;td&gt;0&lt;/td&gt;&lt;td&gt;3&lt;/td&gt;&lt;td&gt;N&lt;/td&gt;&lt;td&gt; &lt;/td&gt;&lt;td&gt;&lt;/td&gt;&lt;/tr&gt;</v>
      </c>
      <c r="B1712" s="166"/>
      <c r="C1712" s="166"/>
    </row>
    <row r="1713" spans="1:3" x14ac:dyDescent="0.3">
      <c r="A1713" s="89" t="str">
        <f>IF(ROW()-ROW(HTML[])+1&gt;ROWS(Prelude[]),IFERROR(INDEX(PayItems[HTML],ROW()-ROW(HTML[])+1-ROWS(Prelude[])),IF(ROW()-ROW(HTML[])=ROWS(Prelude[])+ROWS(PayItems[]),"&lt;/tbody&gt;&lt;/table&gt;","{End}")),INDEX(Prelude[],ROW()-ROW(HTML[])+1))</f>
        <v xml:space="preserve">  &lt;tr&gt;&lt;td&gt;60221-2550&lt;/td&gt;&lt;td&gt;2700mm span, 2400mm rise reinforced concrete box culvert, single barrel&lt;/td&gt;&lt;td&gt;m&lt;/td&gt;&lt;td&gt;9 FEET SPAN, 8 FEET RISE REINFORCED CONCRETE BOX CULVERT, SINGLE BARREL&lt;/td&gt;&lt;td&gt;LNFT&lt;/td&gt;&lt;td&gt;0&lt;/td&gt;&lt;td&gt;3&lt;/td&gt;&lt;td&gt;N&lt;/td&gt;&lt;td&gt; &lt;/td&gt;&lt;td&gt;&lt;/td&gt;&lt;/tr&gt;</v>
      </c>
      <c r="B1713" s="166"/>
      <c r="C1713" s="166"/>
    </row>
    <row r="1714" spans="1:3" x14ac:dyDescent="0.3">
      <c r="A1714" s="89" t="str">
        <f>IF(ROW()-ROW(HTML[])+1&gt;ROWS(Prelude[]),IFERROR(INDEX(PayItems[HTML],ROW()-ROW(HTML[])+1-ROWS(Prelude[])),IF(ROW()-ROW(HTML[])=ROWS(Prelude[])+ROWS(PayItems[]),"&lt;/tbody&gt;&lt;/table&gt;","{End}")),INDEX(Prelude[],ROW()-ROW(HTML[])+1))</f>
        <v xml:space="preserve">  &lt;tr&gt;&lt;td&gt;60221-2600&lt;/td&gt;&lt;td&gt;2700mm span, 2700mm rise reinforced concrete box culvert, single barrel&lt;/td&gt;&lt;td&gt;m&lt;/td&gt;&lt;td&gt;9 FEET SPAN, 9 FEET RISE REINFORCED CONCRETE BOX CULVERT, SINGLE BARREL&lt;/td&gt;&lt;td&gt;LNFT&lt;/td&gt;&lt;td&gt;0&lt;/td&gt;&lt;td&gt;3&lt;/td&gt;&lt;td&gt;N&lt;/td&gt;&lt;td&gt; &lt;/td&gt;&lt;td&gt;&lt;/td&gt;&lt;/tr&gt;</v>
      </c>
      <c r="B1714" s="166"/>
      <c r="C1714" s="166"/>
    </row>
    <row r="1715" spans="1:3" x14ac:dyDescent="0.3">
      <c r="A1715" s="89" t="str">
        <f>IF(ROW()-ROW(HTML[])+1&gt;ROWS(Prelude[]),IFERROR(INDEX(PayItems[HTML],ROW()-ROW(HTML[])+1-ROWS(Prelude[])),IF(ROW()-ROW(HTML[])=ROWS(Prelude[])+ROWS(PayItems[]),"&lt;/tbody&gt;&lt;/table&gt;","{End}")),INDEX(Prelude[],ROW()-ROW(HTML[])+1))</f>
        <v xml:space="preserve">  &lt;tr&gt;&lt;td&gt;60221-2650&lt;/td&gt;&lt;td&gt;2700mm span, 3000mm rise reinforced concrete box culvert, single barrel&lt;/td&gt;&lt;td&gt;m&lt;/td&gt;&lt;td&gt;9 FEET SPAN, 10 FEET RISE REINFORCED CONCRETE BOX CULVERT, SINGLE BARREL&lt;/td&gt;&lt;td&gt;LNFT&lt;/td&gt;&lt;td&gt;0&lt;/td&gt;&lt;td&gt;3&lt;/td&gt;&lt;td&gt;N&lt;/td&gt;&lt;td&gt; &lt;/td&gt;&lt;td&gt;&lt;/td&gt;&lt;/tr&gt;</v>
      </c>
      <c r="B1715" s="166"/>
      <c r="C1715" s="166"/>
    </row>
    <row r="1716" spans="1:3" x14ac:dyDescent="0.3">
      <c r="A1716" s="89" t="str">
        <f>IF(ROW()-ROW(HTML[])+1&gt;ROWS(Prelude[]),IFERROR(INDEX(PayItems[HTML],ROW()-ROW(HTML[])+1-ROWS(Prelude[])),IF(ROW()-ROW(HTML[])=ROWS(Prelude[])+ROWS(PayItems[]),"&lt;/tbody&gt;&lt;/table&gt;","{End}")),INDEX(Prelude[],ROW()-ROW(HTML[])+1))</f>
        <v xml:space="preserve">  &lt;tr&gt;&lt;td&gt;60221-2700&lt;/td&gt;&lt;td&gt;2700mm span, 3300mm rise reinforced concrete box culvert, single barrel&lt;/td&gt;&lt;td&gt;m&lt;/td&gt;&lt;td&gt;9 FEET SPAN, 11 FEET RISE REINFORCED CONCRETE BOX CULVERT, SINGLE BARREL&lt;/td&gt;&lt;td&gt;LNFT&lt;/td&gt;&lt;td&gt;0&lt;/td&gt;&lt;td&gt;3&lt;/td&gt;&lt;td&gt;N&lt;/td&gt;&lt;td&gt; &lt;/td&gt;&lt;td&gt;&lt;/td&gt;&lt;/tr&gt;</v>
      </c>
      <c r="B1716" s="166"/>
      <c r="C1716" s="166"/>
    </row>
    <row r="1717" spans="1:3" x14ac:dyDescent="0.3">
      <c r="A1717" s="89" t="str">
        <f>IF(ROW()-ROW(HTML[])+1&gt;ROWS(Prelude[]),IFERROR(INDEX(PayItems[HTML],ROW()-ROW(HTML[])+1-ROWS(Prelude[])),IF(ROW()-ROW(HTML[])=ROWS(Prelude[])+ROWS(PayItems[]),"&lt;/tbody&gt;&lt;/table&gt;","{End}")),INDEX(Prelude[],ROW()-ROW(HTML[])+1))</f>
        <v xml:space="preserve">  &lt;tr&gt;&lt;td&gt;60221-2750&lt;/td&gt;&lt;td&gt;2700mm span, 3600mm rise reinforced concrete box culvert, single barrel&lt;/td&gt;&lt;td&gt;m&lt;/td&gt;&lt;td&gt;9 FEET SPAN, 12 FEET RISE REINFORCED CONCRETE BOX CULVERT, SINGLE BARREL&lt;/td&gt;&lt;td&gt;LNFT&lt;/td&gt;&lt;td&gt;0&lt;/td&gt;&lt;td&gt;3&lt;/td&gt;&lt;td&gt;N&lt;/td&gt;&lt;td&gt; &lt;/td&gt;&lt;td&gt;&lt;/td&gt;&lt;/tr&gt;</v>
      </c>
      <c r="B1717" s="166"/>
      <c r="C1717" s="166"/>
    </row>
    <row r="1718" spans="1:3" x14ac:dyDescent="0.3">
      <c r="A1718" s="89" t="str">
        <f>IF(ROW()-ROW(HTML[])+1&gt;ROWS(Prelude[]),IFERROR(INDEX(PayItems[HTML],ROW()-ROW(HTML[])+1-ROWS(Prelude[])),IF(ROW()-ROW(HTML[])=ROWS(Prelude[])+ROWS(PayItems[]),"&lt;/tbody&gt;&lt;/table&gt;","{End}")),INDEX(Prelude[],ROW()-ROW(HTML[])+1))</f>
        <v xml:space="preserve">  &lt;tr&gt;&lt;td&gt;60221-2800&lt;/td&gt;&lt;td&gt;2700mm span, 4200mm rise reinforced concrete box culvert, single barrel&lt;/td&gt;&lt;td&gt;m&lt;/td&gt;&lt;td&gt;9 FEET SPAN, 14 FEET RISE REINFORCED CONCRETE BOX CULVERT, SINGLE BARREL&lt;/td&gt;&lt;td&gt;LNFT&lt;/td&gt;&lt;td&gt;0&lt;/td&gt;&lt;td&gt;3&lt;/td&gt;&lt;td&gt;N&lt;/td&gt;&lt;td&gt; &lt;/td&gt;&lt;td&gt;&lt;/td&gt;&lt;/tr&gt;</v>
      </c>
      <c r="B1718" s="166"/>
      <c r="C1718" s="166"/>
    </row>
    <row r="1719" spans="1:3" x14ac:dyDescent="0.3">
      <c r="A1719" s="89" t="str">
        <f>IF(ROW()-ROW(HTML[])+1&gt;ROWS(Prelude[]),IFERROR(INDEX(PayItems[HTML],ROW()-ROW(HTML[])+1-ROWS(Prelude[])),IF(ROW()-ROW(HTML[])=ROWS(Prelude[])+ROWS(PayItems[]),"&lt;/tbody&gt;&lt;/table&gt;","{End}")),INDEX(Prelude[],ROW()-ROW(HTML[])+1))</f>
        <v xml:space="preserve">  &lt;tr&gt;&lt;td&gt;60221-2850&lt;/td&gt;&lt;td&gt;2700mm span, 4800mm rise reinforced concrete box culvert, single barrel&lt;/td&gt;&lt;td&gt;m&lt;/td&gt;&lt;td&gt;9 FEET SPAN, 16 FEET RISE REINFORCED CONCRETE BOX CULVERT, SINGLE BARREL&lt;/td&gt;&lt;td&gt;LNFT&lt;/td&gt;&lt;td&gt;0&lt;/td&gt;&lt;td&gt;3&lt;/td&gt;&lt;td&gt;N&lt;/td&gt;&lt;td&gt; &lt;/td&gt;&lt;td&gt;&lt;/td&gt;&lt;/tr&gt;</v>
      </c>
      <c r="B1719" s="166"/>
      <c r="C1719" s="166"/>
    </row>
    <row r="1720" spans="1:3" x14ac:dyDescent="0.3">
      <c r="A1720" s="89" t="str">
        <f>IF(ROW()-ROW(HTML[])+1&gt;ROWS(Prelude[]),IFERROR(INDEX(PayItems[HTML],ROW()-ROW(HTML[])+1-ROWS(Prelude[])),IF(ROW()-ROW(HTML[])=ROWS(Prelude[])+ROWS(PayItems[]),"&lt;/tbody&gt;&lt;/table&gt;","{End}")),INDEX(Prelude[],ROW()-ROW(HTML[])+1))</f>
        <v xml:space="preserve">  &lt;tr&gt;&lt;td&gt;60221-2900&lt;/td&gt;&lt;td&gt;3000mm span, 900mm rise reinforced concrete box culvert, single barrel&lt;/td&gt;&lt;td&gt;m&lt;/td&gt;&lt;td&gt;10 FEET SPAN, 3 FEET RISE REINFORCED CONCRETE BOX CULVERT, SINGLE BARREL&lt;/td&gt;&lt;td&gt;LNFT&lt;/td&gt;&lt;td&gt;0&lt;/td&gt;&lt;td&gt;3&lt;/td&gt;&lt;td&gt;N&lt;/td&gt;&lt;td&gt; &lt;/td&gt;&lt;td&gt;&lt;/td&gt;&lt;/tr&gt;</v>
      </c>
      <c r="B1720" s="166"/>
      <c r="C1720" s="166"/>
    </row>
    <row r="1721" spans="1:3" x14ac:dyDescent="0.3">
      <c r="A1721" s="89" t="str">
        <f>IF(ROW()-ROW(HTML[])+1&gt;ROWS(Prelude[]),IFERROR(INDEX(PayItems[HTML],ROW()-ROW(HTML[])+1-ROWS(Prelude[])),IF(ROW()-ROW(HTML[])=ROWS(Prelude[])+ROWS(PayItems[]),"&lt;/tbody&gt;&lt;/table&gt;","{End}")),INDEX(Prelude[],ROW()-ROW(HTML[])+1))</f>
        <v xml:space="preserve">  &lt;tr&gt;&lt;td&gt;60221-2950&lt;/td&gt;&lt;td&gt;3000mm span, 1200mm rise reinforced concrete box culvert, single barrel&lt;/td&gt;&lt;td&gt;m&lt;/td&gt;&lt;td&gt;10 FEET SPAN, 4 FEET RISE REINFORCED CONCRETE BOX CULVERT, SINGLE BARREL&lt;/td&gt;&lt;td&gt;LNFT&lt;/td&gt;&lt;td&gt;0&lt;/td&gt;&lt;td&gt;3&lt;/td&gt;&lt;td&gt;N&lt;/td&gt;&lt;td&gt; &lt;/td&gt;&lt;td&gt;&lt;/td&gt;&lt;/tr&gt;</v>
      </c>
      <c r="B1721" s="166"/>
      <c r="C1721" s="166"/>
    </row>
    <row r="1722" spans="1:3" x14ac:dyDescent="0.3">
      <c r="A1722" s="89" t="str">
        <f>IF(ROW()-ROW(HTML[])+1&gt;ROWS(Prelude[]),IFERROR(INDEX(PayItems[HTML],ROW()-ROW(HTML[])+1-ROWS(Prelude[])),IF(ROW()-ROW(HTML[])=ROWS(Prelude[])+ROWS(PayItems[]),"&lt;/tbody&gt;&lt;/table&gt;","{End}")),INDEX(Prelude[],ROW()-ROW(HTML[])+1))</f>
        <v xml:space="preserve">  &lt;tr&gt;&lt;td&gt;60221-3000&lt;/td&gt;&lt;td&gt;3000mm span, 1500mm rise reinforced concrete box culvert, single barrel&lt;/td&gt;&lt;td&gt;m&lt;/td&gt;&lt;td&gt;10 FEET SPAN, 5 FEET RISE REINFORCED CONCRETE BOX CULVERT, SINGLE BARREL&lt;/td&gt;&lt;td&gt;LNFT&lt;/td&gt;&lt;td&gt;0&lt;/td&gt;&lt;td&gt;3&lt;/td&gt;&lt;td&gt;N&lt;/td&gt;&lt;td&gt; &lt;/td&gt;&lt;td&gt;&lt;/td&gt;&lt;/tr&gt;</v>
      </c>
      <c r="B1722" s="166"/>
      <c r="C1722" s="166"/>
    </row>
    <row r="1723" spans="1:3" x14ac:dyDescent="0.3">
      <c r="A1723" s="89" t="str">
        <f>IF(ROW()-ROW(HTML[])+1&gt;ROWS(Prelude[]),IFERROR(INDEX(PayItems[HTML],ROW()-ROW(HTML[])+1-ROWS(Prelude[])),IF(ROW()-ROW(HTML[])=ROWS(Prelude[])+ROWS(PayItems[]),"&lt;/tbody&gt;&lt;/table&gt;","{End}")),INDEX(Prelude[],ROW()-ROW(HTML[])+1))</f>
        <v xml:space="preserve">  &lt;tr&gt;&lt;td&gt;60221-3050&lt;/td&gt;&lt;td&gt;3000mm span, 1800mm rise reinforced concrete box culvert, single barrel&lt;/td&gt;&lt;td&gt;m&lt;/td&gt;&lt;td&gt;10 FEET SPAN, 6 FEET RISE REINFORCED CONCRETE BOX CULVERT, SINGLE BARREL&lt;/td&gt;&lt;td&gt;LNFT&lt;/td&gt;&lt;td&gt;0&lt;/td&gt;&lt;td&gt;3&lt;/td&gt;&lt;td&gt;N&lt;/td&gt;&lt;td&gt; &lt;/td&gt;&lt;td&gt;&lt;/td&gt;&lt;/tr&gt;</v>
      </c>
      <c r="B1723" s="166"/>
      <c r="C1723" s="166"/>
    </row>
    <row r="1724" spans="1:3" x14ac:dyDescent="0.3">
      <c r="A1724" s="89" t="str">
        <f>IF(ROW()-ROW(HTML[])+1&gt;ROWS(Prelude[]),IFERROR(INDEX(PayItems[HTML],ROW()-ROW(HTML[])+1-ROWS(Prelude[])),IF(ROW()-ROW(HTML[])=ROWS(Prelude[])+ROWS(PayItems[]),"&lt;/tbody&gt;&lt;/table&gt;","{End}")),INDEX(Prelude[],ROW()-ROW(HTML[])+1))</f>
        <v xml:space="preserve">  &lt;tr&gt;&lt;td&gt;60221-3100&lt;/td&gt;&lt;td&gt;3000mm span, 2100mm rise reinforced concrete box culvert, single barrel&lt;/td&gt;&lt;td&gt;m&lt;/td&gt;&lt;td&gt;10 FEET SPAN, 7 FEET RISE REINFORCED CONCRETE BOX CULVERT, SINGLE BARREL&lt;/td&gt;&lt;td&gt;LNFT&lt;/td&gt;&lt;td&gt;0&lt;/td&gt;&lt;td&gt;3&lt;/td&gt;&lt;td&gt;N&lt;/td&gt;&lt;td&gt; &lt;/td&gt;&lt;td&gt;&lt;/td&gt;&lt;/tr&gt;</v>
      </c>
      <c r="B1724" s="166"/>
      <c r="C1724" s="166"/>
    </row>
    <row r="1725" spans="1:3" x14ac:dyDescent="0.3">
      <c r="A1725" s="89" t="str">
        <f>IF(ROW()-ROW(HTML[])+1&gt;ROWS(Prelude[]),IFERROR(INDEX(PayItems[HTML],ROW()-ROW(HTML[])+1-ROWS(Prelude[])),IF(ROW()-ROW(HTML[])=ROWS(Prelude[])+ROWS(PayItems[]),"&lt;/tbody&gt;&lt;/table&gt;","{End}")),INDEX(Prelude[],ROW()-ROW(HTML[])+1))</f>
        <v xml:space="preserve">  &lt;tr&gt;&lt;td&gt;60221-3150&lt;/td&gt;&lt;td&gt;3000mm span, 2400mm rise reinforced concrete box culvert, single barrel&lt;/td&gt;&lt;td&gt;m&lt;/td&gt;&lt;td&gt;10 FEET SPAN, 8 FEET RISE REINFORCED CONCRETE BOX CULVERT, SINGLE BARREL&lt;/td&gt;&lt;td&gt;LNFT&lt;/td&gt;&lt;td&gt;0&lt;/td&gt;&lt;td&gt;3&lt;/td&gt;&lt;td&gt;N&lt;/td&gt;&lt;td&gt; &lt;/td&gt;&lt;td&gt;&lt;/td&gt;&lt;/tr&gt;</v>
      </c>
      <c r="B1725" s="166"/>
      <c r="C1725" s="166"/>
    </row>
    <row r="1726" spans="1:3" x14ac:dyDescent="0.3">
      <c r="A1726" s="89" t="str">
        <f>IF(ROW()-ROW(HTML[])+1&gt;ROWS(Prelude[]),IFERROR(INDEX(PayItems[HTML],ROW()-ROW(HTML[])+1-ROWS(Prelude[])),IF(ROW()-ROW(HTML[])=ROWS(Prelude[])+ROWS(PayItems[]),"&lt;/tbody&gt;&lt;/table&gt;","{End}")),INDEX(Prelude[],ROW()-ROW(HTML[])+1))</f>
        <v xml:space="preserve">  &lt;tr&gt;&lt;td&gt;60221-3200&lt;/td&gt;&lt;td&gt;3000mm span, 2700mm rise reinforced concrete box culvert, single barrel&lt;/td&gt;&lt;td&gt;m&lt;/td&gt;&lt;td&gt;10 FEET SPAN, 9 FEET RISE REINFORCED CONCRETE BOX CULVERT, SINGLE BARREL&lt;/td&gt;&lt;td&gt;LNFT&lt;/td&gt;&lt;td&gt;0&lt;/td&gt;&lt;td&gt;3&lt;/td&gt;&lt;td&gt;N&lt;/td&gt;&lt;td&gt; &lt;/td&gt;&lt;td&gt;&lt;/td&gt;&lt;/tr&gt;</v>
      </c>
      <c r="B1726" s="166"/>
      <c r="C1726" s="166"/>
    </row>
    <row r="1727" spans="1:3" x14ac:dyDescent="0.3">
      <c r="A1727" s="89" t="str">
        <f>IF(ROW()-ROW(HTML[])+1&gt;ROWS(Prelude[]),IFERROR(INDEX(PayItems[HTML],ROW()-ROW(HTML[])+1-ROWS(Prelude[])),IF(ROW()-ROW(HTML[])=ROWS(Prelude[])+ROWS(PayItems[]),"&lt;/tbody&gt;&lt;/table&gt;","{End}")),INDEX(Prelude[],ROW()-ROW(HTML[])+1))</f>
        <v xml:space="preserve">  &lt;tr&gt;&lt;td&gt;60221-3250&lt;/td&gt;&lt;td&gt;3000mm span, 3000mm rise reinforced concrete box culvert, single barrel&lt;/td&gt;&lt;td&gt;m&lt;/td&gt;&lt;td&gt;10 FEET SPAN, 10 FEET RISE REINFORCED CONCRETE BOX CULVERT, SINGLE BARREL&lt;/td&gt;&lt;td&gt;LNFT&lt;/td&gt;&lt;td&gt;0&lt;/td&gt;&lt;td&gt;3&lt;/td&gt;&lt;td&gt;N&lt;/td&gt;&lt;td&gt; &lt;/td&gt;&lt;td&gt;&lt;/td&gt;&lt;/tr&gt;</v>
      </c>
      <c r="B1727" s="166"/>
      <c r="C1727" s="166"/>
    </row>
    <row r="1728" spans="1:3" x14ac:dyDescent="0.3">
      <c r="A1728" s="89" t="str">
        <f>IF(ROW()-ROW(HTML[])+1&gt;ROWS(Prelude[]),IFERROR(INDEX(PayItems[HTML],ROW()-ROW(HTML[])+1-ROWS(Prelude[])),IF(ROW()-ROW(HTML[])=ROWS(Prelude[])+ROWS(PayItems[]),"&lt;/tbody&gt;&lt;/table&gt;","{End}")),INDEX(Prelude[],ROW()-ROW(HTML[])+1))</f>
        <v xml:space="preserve">  &lt;tr&gt;&lt;td&gt;60221-3300&lt;/td&gt;&lt;td&gt;3000mm span, 3300mm rise reinforced concrete box culvert, single barrel&lt;/td&gt;&lt;td&gt;m&lt;/td&gt;&lt;td&gt;10 FEET SPAN, 11 FEET RISE REINFORCED CONCRETE BOX CULVERT, SINGLE BARREL&lt;/td&gt;&lt;td&gt;LNFT&lt;/td&gt;&lt;td&gt;0&lt;/td&gt;&lt;td&gt;3&lt;/td&gt;&lt;td&gt;N&lt;/td&gt;&lt;td&gt; &lt;/td&gt;&lt;td&gt;&lt;/td&gt;&lt;/tr&gt;</v>
      </c>
      <c r="B1728" s="166"/>
      <c r="C1728" s="166"/>
    </row>
    <row r="1729" spans="1:3" x14ac:dyDescent="0.3">
      <c r="A1729" s="89" t="str">
        <f>IF(ROW()-ROW(HTML[])+1&gt;ROWS(Prelude[]),IFERROR(INDEX(PayItems[HTML],ROW()-ROW(HTML[])+1-ROWS(Prelude[])),IF(ROW()-ROW(HTML[])=ROWS(Prelude[])+ROWS(PayItems[]),"&lt;/tbody&gt;&lt;/table&gt;","{End}")),INDEX(Prelude[],ROW()-ROW(HTML[])+1))</f>
        <v xml:space="preserve">  &lt;tr&gt;&lt;td&gt;60221-3350&lt;/td&gt;&lt;td&gt;3000mm span, 3600mm rise reinforced concrete box culvert, single barrel&lt;/td&gt;&lt;td&gt;m&lt;/td&gt;&lt;td&gt;10 FEET SPAN, 12 FEET RISE REINFORCED CONCRETE BOX CULVERT, SINGLE BARREL&lt;/td&gt;&lt;td&gt;LNFT&lt;/td&gt;&lt;td&gt;0&lt;/td&gt;&lt;td&gt;3&lt;/td&gt;&lt;td&gt;N&lt;/td&gt;&lt;td&gt; &lt;/td&gt;&lt;td&gt;&lt;/td&gt;&lt;/tr&gt;</v>
      </c>
      <c r="B1729" s="166"/>
      <c r="C1729" s="166"/>
    </row>
    <row r="1730" spans="1:3" x14ac:dyDescent="0.3">
      <c r="A1730" s="89" t="str">
        <f>IF(ROW()-ROW(HTML[])+1&gt;ROWS(Prelude[]),IFERROR(INDEX(PayItems[HTML],ROW()-ROW(HTML[])+1-ROWS(Prelude[])),IF(ROW()-ROW(HTML[])=ROWS(Prelude[])+ROWS(PayItems[]),"&lt;/tbody&gt;&lt;/table&gt;","{End}")),INDEX(Prelude[],ROW()-ROW(HTML[])+1))</f>
        <v xml:space="preserve">  &lt;tr&gt;&lt;td&gt;60221-3400&lt;/td&gt;&lt;td&gt;3000mm span, 4200mm rise reinforced concrete box culvert, single barrel&lt;/td&gt;&lt;td&gt;m&lt;/td&gt;&lt;td&gt;10 FEET SPAN, 14 FEET RISE REINFORCED CONCRETE BOX CULVERT, SINGLE BARREL&lt;/td&gt;&lt;td&gt;LNFT&lt;/td&gt;&lt;td&gt;0&lt;/td&gt;&lt;td&gt;3&lt;/td&gt;&lt;td&gt;N&lt;/td&gt;&lt;td&gt; &lt;/td&gt;&lt;td&gt;&lt;/td&gt;&lt;/tr&gt;</v>
      </c>
      <c r="B1730" s="166"/>
      <c r="C1730" s="166"/>
    </row>
    <row r="1731" spans="1:3" x14ac:dyDescent="0.3">
      <c r="A1731" s="89" t="str">
        <f>IF(ROW()-ROW(HTML[])+1&gt;ROWS(Prelude[]),IFERROR(INDEX(PayItems[HTML],ROW()-ROW(HTML[])+1-ROWS(Prelude[])),IF(ROW()-ROW(HTML[])=ROWS(Prelude[])+ROWS(PayItems[]),"&lt;/tbody&gt;&lt;/table&gt;","{End}")),INDEX(Prelude[],ROW()-ROW(HTML[])+1))</f>
        <v xml:space="preserve">  &lt;tr&gt;&lt;td&gt;60221-3450&lt;/td&gt;&lt;td&gt;3000mm span, 4800mm rise reinforced concrete box culvert, single barrel&lt;/td&gt;&lt;td&gt;m&lt;/td&gt;&lt;td&gt;10 FEET SPAN, 16 FEET RISE REINFORCED CONCRETE BOX CULVERT, SINGLE BARREL&lt;/td&gt;&lt;td&gt;LNFT&lt;/td&gt;&lt;td&gt;0&lt;/td&gt;&lt;td&gt;3&lt;/td&gt;&lt;td&gt;N&lt;/td&gt;&lt;td&gt; &lt;/td&gt;&lt;td&gt;&lt;/td&gt;&lt;/tr&gt;</v>
      </c>
      <c r="B1731" s="166"/>
      <c r="C1731" s="166"/>
    </row>
    <row r="1732" spans="1:3" x14ac:dyDescent="0.3">
      <c r="A1732" s="89" t="str">
        <f>IF(ROW()-ROW(HTML[])+1&gt;ROWS(Prelude[]),IFERROR(INDEX(PayItems[HTML],ROW()-ROW(HTML[])+1-ROWS(Prelude[])),IF(ROW()-ROW(HTML[])=ROWS(Prelude[])+ROWS(PayItems[]),"&lt;/tbody&gt;&lt;/table&gt;","{End}")),INDEX(Prelude[],ROW()-ROW(HTML[])+1))</f>
        <v xml:space="preserve">  &lt;tr&gt;&lt;td&gt;60221-3500&lt;/td&gt;&lt;td&gt;3300mm span, 1500mm rise reinforced concrete box culvert, single barrel&lt;/td&gt;&lt;td&gt;m&lt;/td&gt;&lt;td&gt;11 FEET SPAN, 5 FEET RISE REINFORCED CONCRETE BOX CULVERT, SINGLE BARREL&lt;/td&gt;&lt;td&gt;LNFT&lt;/td&gt;&lt;td&gt;0&lt;/td&gt;&lt;td&gt;3&lt;/td&gt;&lt;td&gt;N&lt;/td&gt;&lt;td&gt; &lt;/td&gt;&lt;td&gt;&lt;/td&gt;&lt;/tr&gt;</v>
      </c>
      <c r="B1732" s="166"/>
      <c r="C1732" s="166"/>
    </row>
    <row r="1733" spans="1:3" x14ac:dyDescent="0.3">
      <c r="A1733" s="89" t="str">
        <f>IF(ROW()-ROW(HTML[])+1&gt;ROWS(Prelude[]),IFERROR(INDEX(PayItems[HTML],ROW()-ROW(HTML[])+1-ROWS(Prelude[])),IF(ROW()-ROW(HTML[])=ROWS(Prelude[])+ROWS(PayItems[]),"&lt;/tbody&gt;&lt;/table&gt;","{End}")),INDEX(Prelude[],ROW()-ROW(HTML[])+1))</f>
        <v xml:space="preserve">  &lt;tr&gt;&lt;td&gt;60221-3550&lt;/td&gt;&lt;td&gt;3300mm span, 1800mm rise reinforced concrete box culvert, single barrel&lt;/td&gt;&lt;td&gt;m&lt;/td&gt;&lt;td&gt;11 FEET SPAN, 6 FEET RISE REINFORCED CONCRETE BOX CULVERT, SINGLE BARREL&lt;/td&gt;&lt;td&gt;LNFT&lt;/td&gt;&lt;td&gt;0&lt;/td&gt;&lt;td&gt;3&lt;/td&gt;&lt;td&gt;N&lt;/td&gt;&lt;td&gt; &lt;/td&gt;&lt;td&gt;&lt;/td&gt;&lt;/tr&gt;</v>
      </c>
      <c r="B1733" s="166"/>
      <c r="C1733" s="166"/>
    </row>
    <row r="1734" spans="1:3" x14ac:dyDescent="0.3">
      <c r="A1734" s="89" t="str">
        <f>IF(ROW()-ROW(HTML[])+1&gt;ROWS(Prelude[]),IFERROR(INDEX(PayItems[HTML],ROW()-ROW(HTML[])+1-ROWS(Prelude[])),IF(ROW()-ROW(HTML[])=ROWS(Prelude[])+ROWS(PayItems[]),"&lt;/tbody&gt;&lt;/table&gt;","{End}")),INDEX(Prelude[],ROW()-ROW(HTML[])+1))</f>
        <v xml:space="preserve">  &lt;tr&gt;&lt;td&gt;60221-3600&lt;/td&gt;&lt;td&gt;3300mm span, 2100mm rise reinforced concrete box culvert, single barrel&lt;/td&gt;&lt;td&gt;m&lt;/td&gt;&lt;td&gt;11 FEET SPAN, 7 FEET RISE REINFORCED CONCRETE BOX CULVERT, SINGLE BARREL&lt;/td&gt;&lt;td&gt;LNFT&lt;/td&gt;&lt;td&gt;0&lt;/td&gt;&lt;td&gt;3&lt;/td&gt;&lt;td&gt;N&lt;/td&gt;&lt;td&gt; &lt;/td&gt;&lt;td&gt;&lt;/td&gt;&lt;/tr&gt;</v>
      </c>
      <c r="B1734" s="166"/>
      <c r="C1734" s="166"/>
    </row>
    <row r="1735" spans="1:3" x14ac:dyDescent="0.3">
      <c r="A1735" s="89" t="str">
        <f>IF(ROW()-ROW(HTML[])+1&gt;ROWS(Prelude[]),IFERROR(INDEX(PayItems[HTML],ROW()-ROW(HTML[])+1-ROWS(Prelude[])),IF(ROW()-ROW(HTML[])=ROWS(Prelude[])+ROWS(PayItems[]),"&lt;/tbody&gt;&lt;/table&gt;","{End}")),INDEX(Prelude[],ROW()-ROW(HTML[])+1))</f>
        <v xml:space="preserve">  &lt;tr&gt;&lt;td&gt;60221-3650&lt;/td&gt;&lt;td&gt;3300mm span, 2400mm rise reinforced concrete box culvert, single barrel&lt;/td&gt;&lt;td&gt;m&lt;/td&gt;&lt;td&gt;11 FEET SPAN, 8 FEET RISE REINFORCED CONCRETE BOX CULVERT, SINGLE BARREL&lt;/td&gt;&lt;td&gt;LNFT&lt;/td&gt;&lt;td&gt;0&lt;/td&gt;&lt;td&gt;3&lt;/td&gt;&lt;td&gt;N&lt;/td&gt;&lt;td&gt; &lt;/td&gt;&lt;td&gt;&lt;/td&gt;&lt;/tr&gt;</v>
      </c>
      <c r="B1735" s="166"/>
      <c r="C1735" s="166"/>
    </row>
    <row r="1736" spans="1:3" x14ac:dyDescent="0.3">
      <c r="A1736" s="89" t="str">
        <f>IF(ROW()-ROW(HTML[])+1&gt;ROWS(Prelude[]),IFERROR(INDEX(PayItems[HTML],ROW()-ROW(HTML[])+1-ROWS(Prelude[])),IF(ROW()-ROW(HTML[])=ROWS(Prelude[])+ROWS(PayItems[]),"&lt;/tbody&gt;&lt;/table&gt;","{End}")),INDEX(Prelude[],ROW()-ROW(HTML[])+1))</f>
        <v xml:space="preserve">  &lt;tr&gt;&lt;td&gt;60221-3700&lt;/td&gt;&lt;td&gt;3300mm span, 2700mm rise reinforced concrete box culvert, single barrel&lt;/td&gt;&lt;td&gt;m&lt;/td&gt;&lt;td&gt;11 FEET SPAN, 9 FEET RISE REINFORCED CONCRETE BOX CULVERT, SINGLE BARREL&lt;/td&gt;&lt;td&gt;LNFT&lt;/td&gt;&lt;td&gt;0&lt;/td&gt;&lt;td&gt;3&lt;/td&gt;&lt;td&gt;N&lt;/td&gt;&lt;td&gt; &lt;/td&gt;&lt;td&gt;&lt;/td&gt;&lt;/tr&gt;</v>
      </c>
      <c r="B1736" s="166"/>
      <c r="C1736" s="166"/>
    </row>
    <row r="1737" spans="1:3" x14ac:dyDescent="0.3">
      <c r="A1737" s="89" t="str">
        <f>IF(ROW()-ROW(HTML[])+1&gt;ROWS(Prelude[]),IFERROR(INDEX(PayItems[HTML],ROW()-ROW(HTML[])+1-ROWS(Prelude[])),IF(ROW()-ROW(HTML[])=ROWS(Prelude[])+ROWS(PayItems[]),"&lt;/tbody&gt;&lt;/table&gt;","{End}")),INDEX(Prelude[],ROW()-ROW(HTML[])+1))</f>
        <v xml:space="preserve">  &lt;tr&gt;&lt;td&gt;60221-3750&lt;/td&gt;&lt;td&gt;3300mm span, 3000mm rise reinforced concrete box culvert, single barrel&lt;/td&gt;&lt;td&gt;m&lt;/td&gt;&lt;td&gt;11 FEET SPAN, 10 FEET RISE REINFORCED CONCRETE BOX CULVERT, SINGLE BARREL&lt;/td&gt;&lt;td&gt;LNFT&lt;/td&gt;&lt;td&gt;0&lt;/td&gt;&lt;td&gt;3&lt;/td&gt;&lt;td&gt;N&lt;/td&gt;&lt;td&gt; &lt;/td&gt;&lt;td&gt;&lt;/td&gt;&lt;/tr&gt;</v>
      </c>
      <c r="B1737" s="166"/>
      <c r="C1737" s="166"/>
    </row>
    <row r="1738" spans="1:3" x14ac:dyDescent="0.3">
      <c r="A1738" s="89" t="str">
        <f>IF(ROW()-ROW(HTML[])+1&gt;ROWS(Prelude[]),IFERROR(INDEX(PayItems[HTML],ROW()-ROW(HTML[])+1-ROWS(Prelude[])),IF(ROW()-ROW(HTML[])=ROWS(Prelude[])+ROWS(PayItems[]),"&lt;/tbody&gt;&lt;/table&gt;","{End}")),INDEX(Prelude[],ROW()-ROW(HTML[])+1))</f>
        <v xml:space="preserve">  &lt;tr&gt;&lt;td&gt;60221-3800&lt;/td&gt;&lt;td&gt;3300mm span, 3300mm rise reinforced concrete box culvert, single barrel&lt;/td&gt;&lt;td&gt;m&lt;/td&gt;&lt;td&gt;11 FEET SPAN, 11 FEET RISE REINFORCED CONCRETE BOX CULVERT, SINGLE BARREL&lt;/td&gt;&lt;td&gt;LNFT&lt;/td&gt;&lt;td&gt;0&lt;/td&gt;&lt;td&gt;3&lt;/td&gt;&lt;td&gt;N&lt;/td&gt;&lt;td&gt; &lt;/td&gt;&lt;td&gt;&lt;/td&gt;&lt;/tr&gt;</v>
      </c>
      <c r="B1738" s="166"/>
      <c r="C1738" s="166"/>
    </row>
    <row r="1739" spans="1:3" x14ac:dyDescent="0.3">
      <c r="A1739" s="89" t="str">
        <f>IF(ROW()-ROW(HTML[])+1&gt;ROWS(Prelude[]),IFERROR(INDEX(PayItems[HTML],ROW()-ROW(HTML[])+1-ROWS(Prelude[])),IF(ROW()-ROW(HTML[])=ROWS(Prelude[])+ROWS(PayItems[]),"&lt;/tbody&gt;&lt;/table&gt;","{End}")),INDEX(Prelude[],ROW()-ROW(HTML[])+1))</f>
        <v xml:space="preserve">  &lt;tr&gt;&lt;td&gt;60221-3850&lt;/td&gt;&lt;td&gt;3300mm span, 3600mm rise reinforced concrete box culvert, single barrel&lt;/td&gt;&lt;td&gt;m&lt;/td&gt;&lt;td&gt;11 FEET SPAN, 12 FEET RISE REINFORCED CONCRETE BOX CULVERT, SINGLE BARREL&lt;/td&gt;&lt;td&gt;LNFT&lt;/td&gt;&lt;td&gt;0&lt;/td&gt;&lt;td&gt;3&lt;/td&gt;&lt;td&gt;N&lt;/td&gt;&lt;td&gt; &lt;/td&gt;&lt;td&gt;&lt;/td&gt;&lt;/tr&gt;</v>
      </c>
      <c r="B1739" s="166"/>
      <c r="C1739" s="166"/>
    </row>
    <row r="1740" spans="1:3" x14ac:dyDescent="0.3">
      <c r="A1740" s="89" t="str">
        <f>IF(ROW()-ROW(HTML[])+1&gt;ROWS(Prelude[]),IFERROR(INDEX(PayItems[HTML],ROW()-ROW(HTML[])+1-ROWS(Prelude[])),IF(ROW()-ROW(HTML[])=ROWS(Prelude[])+ROWS(PayItems[]),"&lt;/tbody&gt;&lt;/table&gt;","{End}")),INDEX(Prelude[],ROW()-ROW(HTML[])+1))</f>
        <v xml:space="preserve">  &lt;tr&gt;&lt;td&gt;60221-3900&lt;/td&gt;&lt;td&gt;3300mm span, 4200mm rise reinforced concrete box culvert, single barrel&lt;/td&gt;&lt;td&gt;m&lt;/td&gt;&lt;td&gt;11 FEET SPAN, 14 FEET RISE REINFORCED CONCRETE BOX CULVERT, SINGLE BARREL&lt;/td&gt;&lt;td&gt;LNFT&lt;/td&gt;&lt;td&gt;0&lt;/td&gt;&lt;td&gt;3&lt;/td&gt;&lt;td&gt;N&lt;/td&gt;&lt;td&gt; &lt;/td&gt;&lt;td&gt;&lt;/td&gt;&lt;/tr&gt;</v>
      </c>
      <c r="B1740" s="166"/>
      <c r="C1740" s="166"/>
    </row>
    <row r="1741" spans="1:3" x14ac:dyDescent="0.3">
      <c r="A1741" s="89" t="str">
        <f>IF(ROW()-ROW(HTML[])+1&gt;ROWS(Prelude[]),IFERROR(INDEX(PayItems[HTML],ROW()-ROW(HTML[])+1-ROWS(Prelude[])),IF(ROW()-ROW(HTML[])=ROWS(Prelude[])+ROWS(PayItems[]),"&lt;/tbody&gt;&lt;/table&gt;","{End}")),INDEX(Prelude[],ROW()-ROW(HTML[])+1))</f>
        <v xml:space="preserve">  &lt;tr&gt;&lt;td&gt;60221-3950&lt;/td&gt;&lt;td&gt;3300mm span, 4800mm rise reinforced concrete box culvert, single barrel&lt;/td&gt;&lt;td&gt;m&lt;/td&gt;&lt;td&gt;11 FEET SPAN, 16 FEET RISE REINFORCED CONCRETE BOX CULVERT, SINGLE BARREL&lt;/td&gt;&lt;td&gt;LNFT&lt;/td&gt;&lt;td&gt;0&lt;/td&gt;&lt;td&gt;3&lt;/td&gt;&lt;td&gt;N&lt;/td&gt;&lt;td&gt; &lt;/td&gt;&lt;td&gt;&lt;/td&gt;&lt;/tr&gt;</v>
      </c>
      <c r="B1741" s="166"/>
      <c r="C1741" s="166"/>
    </row>
    <row r="1742" spans="1:3" x14ac:dyDescent="0.3">
      <c r="A1742" s="89" t="str">
        <f>IF(ROW()-ROW(HTML[])+1&gt;ROWS(Prelude[]),IFERROR(INDEX(PayItems[HTML],ROW()-ROW(HTML[])+1-ROWS(Prelude[])),IF(ROW()-ROW(HTML[])=ROWS(Prelude[])+ROWS(PayItems[]),"&lt;/tbody&gt;&lt;/table&gt;","{End}")),INDEX(Prelude[],ROW()-ROW(HTML[])+1))</f>
        <v xml:space="preserve">  &lt;tr&gt;&lt;td&gt;60221-3990&lt;/td&gt;&lt;td&gt;3600mm span, 1200mm rise reinforced concrete box culvert, single barrel&lt;/td&gt;&lt;td&gt;m&lt;/td&gt;&lt;td&gt;12 FEET SPAN, 4 FEET RISE REINFORCED CONCRETE BOX CULVERT, SINGLE BARREL&lt;/td&gt;&lt;td&gt;LNFT&lt;/td&gt;&lt;td&gt;0&lt;/td&gt;&lt;td&gt;3&lt;/td&gt;&lt;td&gt;N&lt;/td&gt;&lt;td&gt; &lt;/td&gt;&lt;td&gt;&lt;/td&gt;&lt;/tr&gt;</v>
      </c>
      <c r="B1742" s="166"/>
      <c r="C1742" s="166"/>
    </row>
    <row r="1743" spans="1:3" x14ac:dyDescent="0.3">
      <c r="A1743" s="89" t="str">
        <f>IF(ROW()-ROW(HTML[])+1&gt;ROWS(Prelude[]),IFERROR(INDEX(PayItems[HTML],ROW()-ROW(HTML[])+1-ROWS(Prelude[])),IF(ROW()-ROW(HTML[])=ROWS(Prelude[])+ROWS(PayItems[]),"&lt;/tbody&gt;&lt;/table&gt;","{End}")),INDEX(Prelude[],ROW()-ROW(HTML[])+1))</f>
        <v xml:space="preserve">  &lt;tr&gt;&lt;td&gt;60221-3996&lt;/td&gt;&lt;td&gt;3600mm span, 1800mm rise reinforced concrete box culvert, single barrel&lt;/td&gt;&lt;td&gt;m&lt;/td&gt;&lt;td&gt;12 FEET SPAN, 6 FEET RISE REINFORCED CONCRETE BOX CULVERT, SINGLE BARREL&lt;/td&gt;&lt;td&gt;LNFT&lt;/td&gt;&lt;td&gt;0&lt;/td&gt;&lt;td&gt;3&lt;/td&gt;&lt;td&gt;N&lt;/td&gt;&lt;td&gt; &lt;/td&gt;&lt;td&gt;&lt;/td&gt;&lt;/tr&gt;</v>
      </c>
      <c r="B1743" s="166"/>
      <c r="C1743" s="166"/>
    </row>
    <row r="1744" spans="1:3" x14ac:dyDescent="0.3">
      <c r="A1744" s="89" t="str">
        <f>IF(ROW()-ROW(HTML[])+1&gt;ROWS(Prelude[]),IFERROR(INDEX(PayItems[HTML],ROW()-ROW(HTML[])+1-ROWS(Prelude[])),IF(ROW()-ROW(HTML[])=ROWS(Prelude[])+ROWS(PayItems[]),"&lt;/tbody&gt;&lt;/table&gt;","{End}")),INDEX(Prelude[],ROW()-ROW(HTML[])+1))</f>
        <v xml:space="preserve">  &lt;tr&gt;&lt;td&gt;60221-4000&lt;/td&gt;&lt;td&gt;3600mm span, 2100mm rise reinforced concrete box culvert, single barrel&lt;/td&gt;&lt;td&gt;m&lt;/td&gt;&lt;td&gt;12 FEET SPAN, 7 FEET RISE REINFORCED CONCRETE BOX CULVERT, SINGLE BARREL&lt;/td&gt;&lt;td&gt;LNFT&lt;/td&gt;&lt;td&gt;0&lt;/td&gt;&lt;td&gt;3&lt;/td&gt;&lt;td&gt;N&lt;/td&gt;&lt;td&gt; &lt;/td&gt;&lt;td&gt;&lt;/td&gt;&lt;/tr&gt;</v>
      </c>
      <c r="B1744" s="166"/>
      <c r="C1744" s="166"/>
    </row>
    <row r="1745" spans="1:3" x14ac:dyDescent="0.3">
      <c r="A1745" s="89" t="str">
        <f>IF(ROW()-ROW(HTML[])+1&gt;ROWS(Prelude[]),IFERROR(INDEX(PayItems[HTML],ROW()-ROW(HTML[])+1-ROWS(Prelude[])),IF(ROW()-ROW(HTML[])=ROWS(Prelude[])+ROWS(PayItems[]),"&lt;/tbody&gt;&lt;/table&gt;","{End}")),INDEX(Prelude[],ROW()-ROW(HTML[])+1))</f>
        <v xml:space="preserve">  &lt;tr&gt;&lt;td&gt;60221-4050&lt;/td&gt;&lt;td&gt;3600mm span, 2400mm rise reinforced concrete box culvert, single barrel&lt;/td&gt;&lt;td&gt;m&lt;/td&gt;&lt;td&gt;12 FEET SPAN, 8 FEET RISE REINFORCED CONCRETE BOX CULVERT, SINGLE BARREL&lt;/td&gt;&lt;td&gt;LNFT&lt;/td&gt;&lt;td&gt;0&lt;/td&gt;&lt;td&gt;3&lt;/td&gt;&lt;td&gt;N&lt;/td&gt;&lt;td&gt; &lt;/td&gt;&lt;td&gt;&lt;/td&gt;&lt;/tr&gt;</v>
      </c>
      <c r="B1745" s="166"/>
      <c r="C1745" s="166"/>
    </row>
    <row r="1746" spans="1:3" x14ac:dyDescent="0.3">
      <c r="A1746" s="89" t="str">
        <f>IF(ROW()-ROW(HTML[])+1&gt;ROWS(Prelude[]),IFERROR(INDEX(PayItems[HTML],ROW()-ROW(HTML[])+1-ROWS(Prelude[])),IF(ROW()-ROW(HTML[])=ROWS(Prelude[])+ROWS(PayItems[]),"&lt;/tbody&gt;&lt;/table&gt;","{End}")),INDEX(Prelude[],ROW()-ROW(HTML[])+1))</f>
        <v xml:space="preserve">  &lt;tr&gt;&lt;td&gt;60221-4100&lt;/td&gt;&lt;td&gt;3600mm span, 2700mm rise reinforced concrete box culvert, single barrel&lt;/td&gt;&lt;td&gt;m&lt;/td&gt;&lt;td&gt;12 FEET SPAN, 9 FEET RISE REINFORCED CONCRETE BOX CULVERT, SINGLE BARREL&lt;/td&gt;&lt;td&gt;LNFT&lt;/td&gt;&lt;td&gt;0&lt;/td&gt;&lt;td&gt;3&lt;/td&gt;&lt;td&gt;N&lt;/td&gt;&lt;td&gt; &lt;/td&gt;&lt;td&gt;&lt;/td&gt;&lt;/tr&gt;</v>
      </c>
      <c r="B1746" s="166"/>
      <c r="C1746" s="166"/>
    </row>
    <row r="1747" spans="1:3" x14ac:dyDescent="0.3">
      <c r="A1747" s="89" t="str">
        <f>IF(ROW()-ROW(HTML[])+1&gt;ROWS(Prelude[]),IFERROR(INDEX(PayItems[HTML],ROW()-ROW(HTML[])+1-ROWS(Prelude[])),IF(ROW()-ROW(HTML[])=ROWS(Prelude[])+ROWS(PayItems[]),"&lt;/tbody&gt;&lt;/table&gt;","{End}")),INDEX(Prelude[],ROW()-ROW(HTML[])+1))</f>
        <v xml:space="preserve">  &lt;tr&gt;&lt;td&gt;60221-4150&lt;/td&gt;&lt;td&gt;3600mm span, 3000mm rise reinforced concrete box culvert, single barrel&lt;/td&gt;&lt;td&gt;m&lt;/td&gt;&lt;td&gt;12 FEET SPAN, 10 FEET RISE REINFORCED CONCRETE BOX CULVERT, SINGLE BARREL&lt;/td&gt;&lt;td&gt;LNFT&lt;/td&gt;&lt;td&gt;0&lt;/td&gt;&lt;td&gt;3&lt;/td&gt;&lt;td&gt;N&lt;/td&gt;&lt;td&gt; &lt;/td&gt;&lt;td&gt;&lt;/td&gt;&lt;/tr&gt;</v>
      </c>
      <c r="B1747" s="166"/>
      <c r="C1747" s="166"/>
    </row>
    <row r="1748" spans="1:3" x14ac:dyDescent="0.3">
      <c r="A1748" s="89" t="str">
        <f>IF(ROW()-ROW(HTML[])+1&gt;ROWS(Prelude[]),IFERROR(INDEX(PayItems[HTML],ROW()-ROW(HTML[])+1-ROWS(Prelude[])),IF(ROW()-ROW(HTML[])=ROWS(Prelude[])+ROWS(PayItems[]),"&lt;/tbody&gt;&lt;/table&gt;","{End}")),INDEX(Prelude[],ROW()-ROW(HTML[])+1))</f>
        <v xml:space="preserve">  &lt;tr&gt;&lt;td&gt;60221-4200&lt;/td&gt;&lt;td&gt;3600mm span, 3300mm rise reinforced concrete box culvert, single barrel&lt;/td&gt;&lt;td&gt;m&lt;/td&gt;&lt;td&gt;12 FEET SPAN, 11 FEET RISE REINFORCED CONCRETE BOX CULVERT, SINGLE BARREL&lt;/td&gt;&lt;td&gt;LNFT&lt;/td&gt;&lt;td&gt;0&lt;/td&gt;&lt;td&gt;3&lt;/td&gt;&lt;td&gt;N&lt;/td&gt;&lt;td&gt; &lt;/td&gt;&lt;td&gt;&lt;/td&gt;&lt;/tr&gt;</v>
      </c>
      <c r="B1748" s="166"/>
      <c r="C1748" s="166"/>
    </row>
    <row r="1749" spans="1:3" x14ac:dyDescent="0.3">
      <c r="A1749" s="89" t="str">
        <f>IF(ROW()-ROW(HTML[])+1&gt;ROWS(Prelude[]),IFERROR(INDEX(PayItems[HTML],ROW()-ROW(HTML[])+1-ROWS(Prelude[])),IF(ROW()-ROW(HTML[])=ROWS(Prelude[])+ROWS(PayItems[]),"&lt;/tbody&gt;&lt;/table&gt;","{End}")),INDEX(Prelude[],ROW()-ROW(HTML[])+1))</f>
        <v xml:space="preserve">  &lt;tr&gt;&lt;td&gt;60221-4250&lt;/td&gt;&lt;td&gt;3600mm span, 3600mm rise reinforced concrete box culvert, single barrel&lt;/td&gt;&lt;td&gt;m&lt;/td&gt;&lt;td&gt;12 FEET SPAN, 12 FEET RISE REINFORCED CONCRETE BOX CULVERT, SINGLE BARREL&lt;/td&gt;&lt;td&gt;LNFT&lt;/td&gt;&lt;td&gt;0&lt;/td&gt;&lt;td&gt;3&lt;/td&gt;&lt;td&gt;N&lt;/td&gt;&lt;td&gt; &lt;/td&gt;&lt;td&gt;&lt;/td&gt;&lt;/tr&gt;</v>
      </c>
      <c r="B1749" s="166"/>
      <c r="C1749" s="166"/>
    </row>
    <row r="1750" spans="1:3" x14ac:dyDescent="0.3">
      <c r="A1750" s="89" t="str">
        <f>IF(ROW()-ROW(HTML[])+1&gt;ROWS(Prelude[]),IFERROR(INDEX(PayItems[HTML],ROW()-ROW(HTML[])+1-ROWS(Prelude[])),IF(ROW()-ROW(HTML[])=ROWS(Prelude[])+ROWS(PayItems[]),"&lt;/tbody&gt;&lt;/table&gt;","{End}")),INDEX(Prelude[],ROW()-ROW(HTML[])+1))</f>
        <v xml:space="preserve">  &lt;tr&gt;&lt;td&gt;60221-4300&lt;/td&gt;&lt;td&gt;3600mm span, 4200mm rise reinforced concrete box culvert, single barrel&lt;/td&gt;&lt;td&gt;m&lt;/td&gt;&lt;td&gt;12 FEET SPAN, 14 FEET RISE REINFORCED CONCRETE BOX CULVERT, SINGLE BARREL&lt;/td&gt;&lt;td&gt;LNFT&lt;/td&gt;&lt;td&gt;0&lt;/td&gt;&lt;td&gt;3&lt;/td&gt;&lt;td&gt;N&lt;/td&gt;&lt;td&gt; &lt;/td&gt;&lt;td&gt;&lt;/td&gt;&lt;/tr&gt;</v>
      </c>
      <c r="B1750" s="166"/>
      <c r="C1750" s="166"/>
    </row>
    <row r="1751" spans="1:3" x14ac:dyDescent="0.3">
      <c r="A1751" s="89" t="str">
        <f>IF(ROW()-ROW(HTML[])+1&gt;ROWS(Prelude[]),IFERROR(INDEX(PayItems[HTML],ROW()-ROW(HTML[])+1-ROWS(Prelude[])),IF(ROW()-ROW(HTML[])=ROWS(Prelude[])+ROWS(PayItems[]),"&lt;/tbody&gt;&lt;/table&gt;","{End}")),INDEX(Prelude[],ROW()-ROW(HTML[])+1))</f>
        <v xml:space="preserve">  &lt;tr&gt;&lt;td&gt;60221-4350&lt;/td&gt;&lt;td&gt;4200mm span, 1800mm rise reinforced concrete box culvert, single barrel&lt;/td&gt;&lt;td&gt;m&lt;/td&gt;&lt;td&gt;14 FEET SPAN, 6 FEET RISE REINFORCED CONCRETE BOX CULVERT, SINGLE BARREL&lt;/td&gt;&lt;td&gt;LNFT&lt;/td&gt;&lt;td&gt;0&lt;/td&gt;&lt;td&gt;3&lt;/td&gt;&lt;td&gt;N&lt;/td&gt;&lt;td&gt; &lt;/td&gt;&lt;td&gt;&lt;/td&gt;&lt;/tr&gt;</v>
      </c>
      <c r="B1751" s="166"/>
      <c r="C1751" s="166"/>
    </row>
    <row r="1752" spans="1:3" x14ac:dyDescent="0.3">
      <c r="A1752" s="89" t="str">
        <f>IF(ROW()-ROW(HTML[])+1&gt;ROWS(Prelude[]),IFERROR(INDEX(PayItems[HTML],ROW()-ROW(HTML[])+1-ROWS(Prelude[])),IF(ROW()-ROW(HTML[])=ROWS(Prelude[])+ROWS(PayItems[]),"&lt;/tbody&gt;&lt;/table&gt;","{End}")),INDEX(Prelude[],ROW()-ROW(HTML[])+1))</f>
        <v xml:space="preserve">  &lt;tr&gt;&lt;td&gt;60221-4400&lt;/td&gt;&lt;td&gt;4200mm span, 2100mm rise reinforced concrete box culvert, single barrel&lt;/td&gt;&lt;td&gt;m&lt;/td&gt;&lt;td&gt;14 FEET SPAN, 7 FEET RISE REINFORCED CONCRETE BOX CULVERT, SINGLE BARREL&lt;/td&gt;&lt;td&gt;LNFT&lt;/td&gt;&lt;td&gt;0&lt;/td&gt;&lt;td&gt;3&lt;/td&gt;&lt;td&gt;N&lt;/td&gt;&lt;td&gt; &lt;/td&gt;&lt;td&gt;&lt;/td&gt;&lt;/tr&gt;</v>
      </c>
      <c r="B1752" s="166"/>
      <c r="C1752" s="166"/>
    </row>
    <row r="1753" spans="1:3" x14ac:dyDescent="0.3">
      <c r="A1753" s="89" t="str">
        <f>IF(ROW()-ROW(HTML[])+1&gt;ROWS(Prelude[]),IFERROR(INDEX(PayItems[HTML],ROW()-ROW(HTML[])+1-ROWS(Prelude[])),IF(ROW()-ROW(HTML[])=ROWS(Prelude[])+ROWS(PayItems[]),"&lt;/tbody&gt;&lt;/table&gt;","{End}")),INDEX(Prelude[],ROW()-ROW(HTML[])+1))</f>
        <v xml:space="preserve">  &lt;tr&gt;&lt;td&gt;60221-4450&lt;/td&gt;&lt;td&gt;4200mm span, 2400mm rise reinforced concrete box culvert, single barrel&lt;/td&gt;&lt;td&gt;m&lt;/td&gt;&lt;td&gt;14 FEET SPAN, 8 FEET RISE REINFORCED CONCRETE BOX CULVERT, SINGLE BARREL&lt;/td&gt;&lt;td&gt;LNFT&lt;/td&gt;&lt;td&gt;0&lt;/td&gt;&lt;td&gt;3&lt;/td&gt;&lt;td&gt;N&lt;/td&gt;&lt;td&gt; &lt;/td&gt;&lt;td&gt;&lt;/td&gt;&lt;/tr&gt;</v>
      </c>
      <c r="B1753" s="166"/>
      <c r="C1753" s="166"/>
    </row>
    <row r="1754" spans="1:3" x14ac:dyDescent="0.3">
      <c r="A1754" s="89" t="str">
        <f>IF(ROW()-ROW(HTML[])+1&gt;ROWS(Prelude[]),IFERROR(INDEX(PayItems[HTML],ROW()-ROW(HTML[])+1-ROWS(Prelude[])),IF(ROW()-ROW(HTML[])=ROWS(Prelude[])+ROWS(PayItems[]),"&lt;/tbody&gt;&lt;/table&gt;","{End}")),INDEX(Prelude[],ROW()-ROW(HTML[])+1))</f>
        <v xml:space="preserve">  &lt;tr&gt;&lt;td&gt;60221-4500&lt;/td&gt;&lt;td&gt;4200mm span, 2700mm rise reinforced concrete box culvert, single barrel&lt;/td&gt;&lt;td&gt;m&lt;/td&gt;&lt;td&gt;14 FEET SPAN, 9 FEET RISE REINFORCED CONCRETE BOX CULVERT, SINGLE BARREL&lt;/td&gt;&lt;td&gt;LNFT&lt;/td&gt;&lt;td&gt;0&lt;/td&gt;&lt;td&gt;3&lt;/td&gt;&lt;td&gt;N&lt;/td&gt;&lt;td&gt; &lt;/td&gt;&lt;td&gt;&lt;/td&gt;&lt;/tr&gt;</v>
      </c>
      <c r="B1754" s="166"/>
      <c r="C1754" s="166"/>
    </row>
    <row r="1755" spans="1:3" x14ac:dyDescent="0.3">
      <c r="A1755" s="89" t="str">
        <f>IF(ROW()-ROW(HTML[])+1&gt;ROWS(Prelude[]),IFERROR(INDEX(PayItems[HTML],ROW()-ROW(HTML[])+1-ROWS(Prelude[])),IF(ROW()-ROW(HTML[])=ROWS(Prelude[])+ROWS(PayItems[]),"&lt;/tbody&gt;&lt;/table&gt;","{End}")),INDEX(Prelude[],ROW()-ROW(HTML[])+1))</f>
        <v xml:space="preserve">  &lt;tr&gt;&lt;td&gt;60221-4550&lt;/td&gt;&lt;td&gt;4200mm span, 3000mm rise reinforced concrete box culvert, single barrel&lt;/td&gt;&lt;td&gt;m&lt;/td&gt;&lt;td&gt;14 FEET SPAN, 10 FEET RISE REINFORCED CONCRETE BOX CULVERT, SINGLE BARREL&lt;/td&gt;&lt;td&gt;LNFT&lt;/td&gt;&lt;td&gt;0&lt;/td&gt;&lt;td&gt;3&lt;/td&gt;&lt;td&gt;N&lt;/td&gt;&lt;td&gt; &lt;/td&gt;&lt;td&gt;&lt;/td&gt;&lt;/tr&gt;</v>
      </c>
      <c r="B1755" s="166"/>
      <c r="C1755" s="166"/>
    </row>
    <row r="1756" spans="1:3" x14ac:dyDescent="0.3">
      <c r="A1756" s="89" t="str">
        <f>IF(ROW()-ROW(HTML[])+1&gt;ROWS(Prelude[]),IFERROR(INDEX(PayItems[HTML],ROW()-ROW(HTML[])+1-ROWS(Prelude[])),IF(ROW()-ROW(HTML[])=ROWS(Prelude[])+ROWS(PayItems[]),"&lt;/tbody&gt;&lt;/table&gt;","{End}")),INDEX(Prelude[],ROW()-ROW(HTML[])+1))</f>
        <v xml:space="preserve">  &lt;tr&gt;&lt;td&gt;60221-4600&lt;/td&gt;&lt;td&gt;4200mm span, 3300mm rise reinforced concrete box culvert, single barrel&lt;/td&gt;&lt;td&gt;m&lt;/td&gt;&lt;td&gt;14 FEET SPAN, 11 FEET RISE REINFORCED CONCRETE BOX CULVERT, SINGLE BARREL&lt;/td&gt;&lt;td&gt;LNFT&lt;/td&gt;&lt;td&gt;0&lt;/td&gt;&lt;td&gt;3&lt;/td&gt;&lt;td&gt;N&lt;/td&gt;&lt;td&gt; &lt;/td&gt;&lt;td&gt;&lt;/td&gt;&lt;/tr&gt;</v>
      </c>
      <c r="B1756" s="166"/>
      <c r="C1756" s="166"/>
    </row>
    <row r="1757" spans="1:3" x14ac:dyDescent="0.3">
      <c r="A1757" s="89" t="str">
        <f>IF(ROW()-ROW(HTML[])+1&gt;ROWS(Prelude[]),IFERROR(INDEX(PayItems[HTML],ROW()-ROW(HTML[])+1-ROWS(Prelude[])),IF(ROW()-ROW(HTML[])=ROWS(Prelude[])+ROWS(PayItems[]),"&lt;/tbody&gt;&lt;/table&gt;","{End}")),INDEX(Prelude[],ROW()-ROW(HTML[])+1))</f>
        <v xml:space="preserve">  &lt;tr&gt;&lt;td&gt;60221-4650&lt;/td&gt;&lt;td&gt;4200mm span, 3600mm rise reinforced concrete box culvert, single barrel&lt;/td&gt;&lt;td&gt;m&lt;/td&gt;&lt;td&gt;14 FEET SPAN, 12 FEET RISE REINFORCED CONCRETE BOX CULVERT, SINGLE BARREL&lt;/td&gt;&lt;td&gt;LNFT&lt;/td&gt;&lt;td&gt;0&lt;/td&gt;&lt;td&gt;3&lt;/td&gt;&lt;td&gt;N&lt;/td&gt;&lt;td&gt; &lt;/td&gt;&lt;td&gt;&lt;/td&gt;&lt;/tr&gt;</v>
      </c>
      <c r="B1757" s="166"/>
      <c r="C1757" s="166"/>
    </row>
    <row r="1758" spans="1:3" x14ac:dyDescent="0.3">
      <c r="A1758" s="89" t="str">
        <f>IF(ROW()-ROW(HTML[])+1&gt;ROWS(Prelude[]),IFERROR(INDEX(PayItems[HTML],ROW()-ROW(HTML[])+1-ROWS(Prelude[])),IF(ROW()-ROW(HTML[])=ROWS(Prelude[])+ROWS(PayItems[]),"&lt;/tbody&gt;&lt;/table&gt;","{End}")),INDEX(Prelude[],ROW()-ROW(HTML[])+1))</f>
        <v xml:space="preserve">  &lt;tr&gt;&lt;td&gt;60221-4700&lt;/td&gt;&lt;td&gt;4200mm span, 4200mm rise reinforced concrete box culvert, single barrel&lt;/td&gt;&lt;td&gt;m&lt;/td&gt;&lt;td&gt;14 FEET SPAN, 14 FEET RISE REINFORCED CONCRETE BOX CULVERT, SINGLE BARREL&lt;/td&gt;&lt;td&gt;LNFT&lt;/td&gt;&lt;td&gt;0&lt;/td&gt;&lt;td&gt;3&lt;/td&gt;&lt;td&gt;N&lt;/td&gt;&lt;td&gt; &lt;/td&gt;&lt;td&gt;&lt;/td&gt;&lt;/tr&gt;</v>
      </c>
      <c r="B1758" s="166"/>
      <c r="C1758" s="166"/>
    </row>
    <row r="1759" spans="1:3" x14ac:dyDescent="0.3">
      <c r="A1759" s="89" t="str">
        <f>IF(ROW()-ROW(HTML[])+1&gt;ROWS(Prelude[]),IFERROR(INDEX(PayItems[HTML],ROW()-ROW(HTML[])+1-ROWS(Prelude[])),IF(ROW()-ROW(HTML[])=ROWS(Prelude[])+ROWS(PayItems[]),"&lt;/tbody&gt;&lt;/table&gt;","{End}")),INDEX(Prelude[],ROW()-ROW(HTML[])+1))</f>
        <v xml:space="preserve">  &lt;tr&gt;&lt;td&gt;60221-4750&lt;/td&gt;&lt;td&gt;4200mm span, 4800mm rise reinforced concrete box culvert, single barrel&lt;/td&gt;&lt;td&gt;m&lt;/td&gt;&lt;td&gt;14 FEET SPAN, 16 FEET RISE REINFORCED CONCRETE BOX CULVERT, SINGLE BARREL&lt;/td&gt;&lt;td&gt;LNFT&lt;/td&gt;&lt;td&gt;0&lt;/td&gt;&lt;td&gt;3&lt;/td&gt;&lt;td&gt;N&lt;/td&gt;&lt;td&gt; &lt;/td&gt;&lt;td&gt;&lt;/td&gt;&lt;/tr&gt;</v>
      </c>
      <c r="B1759" s="166"/>
      <c r="C1759" s="166"/>
    </row>
    <row r="1760" spans="1:3" x14ac:dyDescent="0.3">
      <c r="A1760" s="89" t="str">
        <f>IF(ROW()-ROW(HTML[])+1&gt;ROWS(Prelude[]),IFERROR(INDEX(PayItems[HTML],ROW()-ROW(HTML[])+1-ROWS(Prelude[])),IF(ROW()-ROW(HTML[])=ROWS(Prelude[])+ROWS(PayItems[]),"&lt;/tbody&gt;&lt;/table&gt;","{End}")),INDEX(Prelude[],ROW()-ROW(HTML[])+1))</f>
        <v xml:space="preserve">  &lt;tr&gt;&lt;td&gt;60221-4770&lt;/td&gt;&lt;td&gt;4800mm span, 3000mm rise reinforced concrete box culvert, single barrel&lt;/td&gt;&lt;td&gt;m&lt;/td&gt;&lt;td&gt;16 FEET SPAN, 10 FEET RISE REINFORCED CONCRETE BOX CULVERT, SINGLE BARREL&lt;/td&gt;&lt;td&gt;LNFT&lt;/td&gt;&lt;td&gt;0&lt;/td&gt;&lt;td&gt;3&lt;/td&gt;&lt;td&gt;N&lt;/td&gt;&lt;td&gt; &lt;/td&gt;&lt;td&gt;&lt;/td&gt;&lt;/tr&gt;</v>
      </c>
      <c r="B1760" s="166"/>
      <c r="C1760" s="166"/>
    </row>
    <row r="1761" spans="1:3" x14ac:dyDescent="0.3">
      <c r="A1761" s="89" t="str">
        <f>IF(ROW()-ROW(HTML[])+1&gt;ROWS(Prelude[]),IFERROR(INDEX(PayItems[HTML],ROW()-ROW(HTML[])+1-ROWS(Prelude[])),IF(ROW()-ROW(HTML[])=ROWS(Prelude[])+ROWS(PayItems[]),"&lt;/tbody&gt;&lt;/table&gt;","{End}")),INDEX(Prelude[],ROW()-ROW(HTML[])+1))</f>
        <v xml:space="preserve">  &lt;tr&gt;&lt;td&gt;60221-4800&lt;/td&gt;&lt;td&gt;7200mm span, 2400mm rise reinforced concrete box culvert, single barrel&lt;/td&gt;&lt;td&gt;m&lt;/td&gt;&lt;td&gt;24 FEET SPAN, 8 FEET RISE REINFORCED CONCRETE BOX CULVERT, SINGLE BARREL&lt;/td&gt;&lt;td&gt;LNFT&lt;/td&gt;&lt;td&gt;0&lt;/td&gt;&lt;td&gt;3&lt;/td&gt;&lt;td&gt;N&lt;/td&gt;&lt;td&gt; &lt;/td&gt;&lt;td&gt;&lt;/td&gt;&lt;/tr&gt;</v>
      </c>
      <c r="B1761" s="166"/>
      <c r="C1761" s="166"/>
    </row>
    <row r="1762" spans="1:3" x14ac:dyDescent="0.3">
      <c r="A1762" s="89" t="str">
        <f>IF(ROW()-ROW(HTML[])+1&gt;ROWS(Prelude[]),IFERROR(INDEX(PayItems[HTML],ROW()-ROW(HTML[])+1-ROWS(Prelude[])),IF(ROW()-ROW(HTML[])=ROWS(Prelude[])+ROWS(PayItems[]),"&lt;/tbody&gt;&lt;/table&gt;","{End}")),INDEX(Prelude[],ROW()-ROW(HTML[])+1))</f>
        <v xml:space="preserve">  &lt;tr&gt;&lt;td&gt;60222-0100&lt;/td&gt;&lt;td&gt;900mm span, 900mm rise reinforced concrete box culvert, double barrel&lt;/td&gt;&lt;td&gt;m&lt;/td&gt;&lt;td&gt;3 FEET SPAN, 3 FEET RISE REINFORCED CONCRETE BOX CULVERT, DOUBLE BARREL&lt;/td&gt;&lt;td&gt;LNFT&lt;/td&gt;&lt;td&gt;0&lt;/td&gt;&lt;td&gt;3&lt;/td&gt;&lt;td&gt;N&lt;/td&gt;&lt;td&gt; &lt;/td&gt;&lt;td&gt;&lt;/td&gt;&lt;/tr&gt;</v>
      </c>
      <c r="B1762" s="166"/>
      <c r="C1762" s="166"/>
    </row>
    <row r="1763" spans="1:3" x14ac:dyDescent="0.3">
      <c r="A1763" s="89" t="str">
        <f>IF(ROW()-ROW(HTML[])+1&gt;ROWS(Prelude[]),IFERROR(INDEX(PayItems[HTML],ROW()-ROW(HTML[])+1-ROWS(Prelude[])),IF(ROW()-ROW(HTML[])=ROWS(Prelude[])+ROWS(PayItems[]),"&lt;/tbody&gt;&lt;/table&gt;","{End}")),INDEX(Prelude[],ROW()-ROW(HTML[])+1))</f>
        <v xml:space="preserve">  &lt;tr&gt;&lt;td&gt;60222-0150&lt;/td&gt;&lt;td&gt;900mm span, 1200mm rise reinforced concrete box culvert, double barrel&lt;/td&gt;&lt;td&gt;m&lt;/td&gt;&lt;td&gt;3 FEET SPAN, 4 FEET RISE REINFORCED CONCRETE BOX CULVERT, DOUBLE BARREL&lt;/td&gt;&lt;td&gt;LNFT&lt;/td&gt;&lt;td&gt;0&lt;/td&gt;&lt;td&gt;3&lt;/td&gt;&lt;td&gt;N&lt;/td&gt;&lt;td&gt; &lt;/td&gt;&lt;td&gt;&lt;/td&gt;&lt;/tr&gt;</v>
      </c>
      <c r="B1763" s="166"/>
      <c r="C1763" s="166"/>
    </row>
    <row r="1764" spans="1:3" x14ac:dyDescent="0.3">
      <c r="A1764" s="89" t="str">
        <f>IF(ROW()-ROW(HTML[])+1&gt;ROWS(Prelude[]),IFERROR(INDEX(PayItems[HTML],ROW()-ROW(HTML[])+1-ROWS(Prelude[])),IF(ROW()-ROW(HTML[])=ROWS(Prelude[])+ROWS(PayItems[]),"&lt;/tbody&gt;&lt;/table&gt;","{End}")),INDEX(Prelude[],ROW()-ROW(HTML[])+1))</f>
        <v xml:space="preserve">  &lt;tr&gt;&lt;td&gt;60222-0200&lt;/td&gt;&lt;td&gt;900mm span, 1500mm rise reinforced concrete box culvert, double barrel&lt;/td&gt;&lt;td&gt;m&lt;/td&gt;&lt;td&gt;3 FEET SPAN, 5 FEET RISE REINFORCED CONCRETE BOX CULVERT, DOUBLE BARREL&lt;/td&gt;&lt;td&gt;LNFT&lt;/td&gt;&lt;td&gt;0&lt;/td&gt;&lt;td&gt;3&lt;/td&gt;&lt;td&gt;N&lt;/td&gt;&lt;td&gt; &lt;/td&gt;&lt;td&gt;&lt;/td&gt;&lt;/tr&gt;</v>
      </c>
      <c r="B1764" s="166"/>
      <c r="C1764" s="166"/>
    </row>
    <row r="1765" spans="1:3" x14ac:dyDescent="0.3">
      <c r="A1765" s="89" t="str">
        <f>IF(ROW()-ROW(HTML[])+1&gt;ROWS(Prelude[]),IFERROR(INDEX(PayItems[HTML],ROW()-ROW(HTML[])+1-ROWS(Prelude[])),IF(ROW()-ROW(HTML[])=ROWS(Prelude[])+ROWS(PayItems[]),"&lt;/tbody&gt;&lt;/table&gt;","{End}")),INDEX(Prelude[],ROW()-ROW(HTML[])+1))</f>
        <v xml:space="preserve">  &lt;tr&gt;&lt;td&gt;60222-0250&lt;/td&gt;&lt;td&gt;900mm span, 1800mm rise reinforced concrete box culvert, double barrel&lt;/td&gt;&lt;td&gt;m&lt;/td&gt;&lt;td&gt;3 FEET SPAN, 6 FEET RISE REINFORCED CONCRETE BOX CULVERT, DOUBLE BARREL&lt;/td&gt;&lt;td&gt;LNFT&lt;/td&gt;&lt;td&gt;0&lt;/td&gt;&lt;td&gt;3&lt;/td&gt;&lt;td&gt;N&lt;/td&gt;&lt;td&gt; &lt;/td&gt;&lt;td&gt;&lt;/td&gt;&lt;/tr&gt;</v>
      </c>
      <c r="B1765" s="166"/>
      <c r="C1765" s="166"/>
    </row>
    <row r="1766" spans="1:3" x14ac:dyDescent="0.3">
      <c r="A1766" s="89" t="str">
        <f>IF(ROW()-ROW(HTML[])+1&gt;ROWS(Prelude[]),IFERROR(INDEX(PayItems[HTML],ROW()-ROW(HTML[])+1-ROWS(Prelude[])),IF(ROW()-ROW(HTML[])=ROWS(Prelude[])+ROWS(PayItems[]),"&lt;/tbody&gt;&lt;/table&gt;","{End}")),INDEX(Prelude[],ROW()-ROW(HTML[])+1))</f>
        <v xml:space="preserve">  &lt;tr&gt;&lt;td&gt;60222-0300&lt;/td&gt;&lt;td&gt;1200mm span, 900mm rise reinforced concrete box culvert, double barrel&lt;/td&gt;&lt;td&gt;m&lt;/td&gt;&lt;td&gt;4 FEET SPAN, 3 FEET RISE REINFORCED CONCRETE BOX CULVERT, DOUBLE BARREL&lt;/td&gt;&lt;td&gt;LNFT&lt;/td&gt;&lt;td&gt;0&lt;/td&gt;&lt;td&gt;3&lt;/td&gt;&lt;td&gt;N&lt;/td&gt;&lt;td&gt; &lt;/td&gt;&lt;td&gt;&lt;/td&gt;&lt;/tr&gt;</v>
      </c>
      <c r="B1766" s="166"/>
      <c r="C1766" s="166"/>
    </row>
    <row r="1767" spans="1:3" x14ac:dyDescent="0.3">
      <c r="A1767" s="89" t="str">
        <f>IF(ROW()-ROW(HTML[])+1&gt;ROWS(Prelude[]),IFERROR(INDEX(PayItems[HTML],ROW()-ROW(HTML[])+1-ROWS(Prelude[])),IF(ROW()-ROW(HTML[])=ROWS(Prelude[])+ROWS(PayItems[]),"&lt;/tbody&gt;&lt;/table&gt;","{End}")),INDEX(Prelude[],ROW()-ROW(HTML[])+1))</f>
        <v xml:space="preserve">  &lt;tr&gt;&lt;td&gt;60222-0350&lt;/td&gt;&lt;td&gt;1200mm span, 1200mm rise reinforced concrete box culvert, double barrel&lt;/td&gt;&lt;td&gt;m&lt;/td&gt;&lt;td&gt;4 FEET SPAN, 4 FEET RISE REINFORCED CONCRETE BOX CULVERT, DOUBLE BARREL&lt;/td&gt;&lt;td&gt;LNFT&lt;/td&gt;&lt;td&gt;0&lt;/td&gt;&lt;td&gt;3&lt;/td&gt;&lt;td&gt;N&lt;/td&gt;&lt;td&gt; &lt;/td&gt;&lt;td&gt;&lt;/td&gt;&lt;/tr&gt;</v>
      </c>
      <c r="B1767" s="166"/>
      <c r="C1767" s="166"/>
    </row>
    <row r="1768" spans="1:3" x14ac:dyDescent="0.3">
      <c r="A1768" s="89" t="str">
        <f>IF(ROW()-ROW(HTML[])+1&gt;ROWS(Prelude[]),IFERROR(INDEX(PayItems[HTML],ROW()-ROW(HTML[])+1-ROWS(Prelude[])),IF(ROW()-ROW(HTML[])=ROWS(Prelude[])+ROWS(PayItems[]),"&lt;/tbody&gt;&lt;/table&gt;","{End}")),INDEX(Prelude[],ROW()-ROW(HTML[])+1))</f>
        <v xml:space="preserve">  &lt;tr&gt;&lt;td&gt;60222-0400&lt;/td&gt;&lt;td&gt;1200mm span, 1500mm rise reinforced concrete box culvert, double barrel&lt;/td&gt;&lt;td&gt;m&lt;/td&gt;&lt;td&gt;4 FEET SPAN, 5 FEET RISE REINFORCED CONCRETE BOX CULVERT, DOUBLE BARREL&lt;/td&gt;&lt;td&gt;LNFT&lt;/td&gt;&lt;td&gt;0&lt;/td&gt;&lt;td&gt;3&lt;/td&gt;&lt;td&gt;N&lt;/td&gt;&lt;td&gt; &lt;/td&gt;&lt;td&gt;&lt;/td&gt;&lt;/tr&gt;</v>
      </c>
      <c r="B1768" s="166"/>
      <c r="C1768" s="166"/>
    </row>
    <row r="1769" spans="1:3" x14ac:dyDescent="0.3">
      <c r="A1769" s="89" t="str">
        <f>IF(ROW()-ROW(HTML[])+1&gt;ROWS(Prelude[]),IFERROR(INDEX(PayItems[HTML],ROW()-ROW(HTML[])+1-ROWS(Prelude[])),IF(ROW()-ROW(HTML[])=ROWS(Prelude[])+ROWS(PayItems[]),"&lt;/tbody&gt;&lt;/table&gt;","{End}")),INDEX(Prelude[],ROW()-ROW(HTML[])+1))</f>
        <v xml:space="preserve">  &lt;tr&gt;&lt;td&gt;60222-0450&lt;/td&gt;&lt;td&gt;1200mm span, 1800mm rise reinforced concrete box culvert, double barrel&lt;/td&gt;&lt;td&gt;m&lt;/td&gt;&lt;td&gt;4 FEET SPAN, 6 FEET RISE REINFORCED CONCRETE BOX CULVERT, DOUBLE BARREL&lt;/td&gt;&lt;td&gt;LNFT&lt;/td&gt;&lt;td&gt;0&lt;/td&gt;&lt;td&gt;3&lt;/td&gt;&lt;td&gt;N&lt;/td&gt;&lt;td&gt; &lt;/td&gt;&lt;td&gt;&lt;/td&gt;&lt;/tr&gt;</v>
      </c>
      <c r="B1769" s="166"/>
      <c r="C1769" s="166"/>
    </row>
    <row r="1770" spans="1:3" x14ac:dyDescent="0.3">
      <c r="A1770" s="89" t="str">
        <f>IF(ROW()-ROW(HTML[])+1&gt;ROWS(Prelude[]),IFERROR(INDEX(PayItems[HTML],ROW()-ROW(HTML[])+1-ROWS(Prelude[])),IF(ROW()-ROW(HTML[])=ROWS(Prelude[])+ROWS(PayItems[]),"&lt;/tbody&gt;&lt;/table&gt;","{End}")),INDEX(Prelude[],ROW()-ROW(HTML[])+1))</f>
        <v xml:space="preserve">  &lt;tr&gt;&lt;td&gt;60222-0500&lt;/td&gt;&lt;td&gt;1200mm span, 2100mm rise reinforced concrete box culvert, double barrel&lt;/td&gt;&lt;td&gt;m&lt;/td&gt;&lt;td&gt;4 FEET SPAN, 7 FEET RISE REINFORCED CONCRETE BOX CULVERT, DOUBLE BARREL&lt;/td&gt;&lt;td&gt;LNFT&lt;/td&gt;&lt;td&gt;0&lt;/td&gt;&lt;td&gt;3&lt;/td&gt;&lt;td&gt;N&lt;/td&gt;&lt;td&gt; &lt;/td&gt;&lt;td&gt;&lt;/td&gt;&lt;/tr&gt;</v>
      </c>
      <c r="B1770" s="166"/>
      <c r="C1770" s="166"/>
    </row>
    <row r="1771" spans="1:3" x14ac:dyDescent="0.3">
      <c r="A1771" s="89" t="str">
        <f>IF(ROW()-ROW(HTML[])+1&gt;ROWS(Prelude[]),IFERROR(INDEX(PayItems[HTML],ROW()-ROW(HTML[])+1-ROWS(Prelude[])),IF(ROW()-ROW(HTML[])=ROWS(Prelude[])+ROWS(PayItems[]),"&lt;/tbody&gt;&lt;/table&gt;","{End}")),INDEX(Prelude[],ROW()-ROW(HTML[])+1))</f>
        <v xml:space="preserve">  &lt;tr&gt;&lt;td&gt;60222-0550&lt;/td&gt;&lt;td&gt;1500mm span, 900mm rise reinforced concrete box culvert, double barrel&lt;/td&gt;&lt;td&gt;m&lt;/td&gt;&lt;td&gt;5 FEET SPAN, 3 FEET RISE REINFORCED CONCRETE BOX CULVERT, DOUBLE BARREL&lt;/td&gt;&lt;td&gt;LNFT&lt;/td&gt;&lt;td&gt;0&lt;/td&gt;&lt;td&gt;3&lt;/td&gt;&lt;td&gt;N&lt;/td&gt;&lt;td&gt; &lt;/td&gt;&lt;td&gt;&lt;/td&gt;&lt;/tr&gt;</v>
      </c>
      <c r="B1771" s="166"/>
      <c r="C1771" s="166"/>
    </row>
    <row r="1772" spans="1:3" x14ac:dyDescent="0.3">
      <c r="A1772" s="89" t="str">
        <f>IF(ROW()-ROW(HTML[])+1&gt;ROWS(Prelude[]),IFERROR(INDEX(PayItems[HTML],ROW()-ROW(HTML[])+1-ROWS(Prelude[])),IF(ROW()-ROW(HTML[])=ROWS(Prelude[])+ROWS(PayItems[]),"&lt;/tbody&gt;&lt;/table&gt;","{End}")),INDEX(Prelude[],ROW()-ROW(HTML[])+1))</f>
        <v xml:space="preserve">  &lt;tr&gt;&lt;td&gt;60222-0600&lt;/td&gt;&lt;td&gt;1500mm span, 1200mm rise reinforced concrete box culvert, double barrel&lt;/td&gt;&lt;td&gt;m&lt;/td&gt;&lt;td&gt;5 FEET SPAN, 4 FEET RISE REINFORCED CONCRETE BOX CULVERT, DOUBLE BARREL&lt;/td&gt;&lt;td&gt;LNFT&lt;/td&gt;&lt;td&gt;0&lt;/td&gt;&lt;td&gt;3&lt;/td&gt;&lt;td&gt;N&lt;/td&gt;&lt;td&gt; &lt;/td&gt;&lt;td&gt;&lt;/td&gt;&lt;/tr&gt;</v>
      </c>
      <c r="B1772" s="166"/>
      <c r="C1772" s="166"/>
    </row>
    <row r="1773" spans="1:3" x14ac:dyDescent="0.3">
      <c r="A1773" s="89" t="str">
        <f>IF(ROW()-ROW(HTML[])+1&gt;ROWS(Prelude[]),IFERROR(INDEX(PayItems[HTML],ROW()-ROW(HTML[])+1-ROWS(Prelude[])),IF(ROW()-ROW(HTML[])=ROWS(Prelude[])+ROWS(PayItems[]),"&lt;/tbody&gt;&lt;/table&gt;","{End}")),INDEX(Prelude[],ROW()-ROW(HTML[])+1))</f>
        <v xml:space="preserve">  &lt;tr&gt;&lt;td&gt;60222-0650&lt;/td&gt;&lt;td&gt;1500mm span, 1500mm rise reinforced concrete box culvert, double barrel&lt;/td&gt;&lt;td&gt;m&lt;/td&gt;&lt;td&gt;5 FEET SPAN, 5 FEET RISE REINFORCED CONCRETE BOX CULVERT, DOUBLE BARREL&lt;/td&gt;&lt;td&gt;LNFT&lt;/td&gt;&lt;td&gt;0&lt;/td&gt;&lt;td&gt;3&lt;/td&gt;&lt;td&gt;N&lt;/td&gt;&lt;td&gt; &lt;/td&gt;&lt;td&gt;&lt;/td&gt;&lt;/tr&gt;</v>
      </c>
      <c r="B1773" s="166"/>
      <c r="C1773" s="166"/>
    </row>
    <row r="1774" spans="1:3" x14ac:dyDescent="0.3">
      <c r="A1774" s="89" t="str">
        <f>IF(ROW()-ROW(HTML[])+1&gt;ROWS(Prelude[]),IFERROR(INDEX(PayItems[HTML],ROW()-ROW(HTML[])+1-ROWS(Prelude[])),IF(ROW()-ROW(HTML[])=ROWS(Prelude[])+ROWS(PayItems[]),"&lt;/tbody&gt;&lt;/table&gt;","{End}")),INDEX(Prelude[],ROW()-ROW(HTML[])+1))</f>
        <v xml:space="preserve">  &lt;tr&gt;&lt;td&gt;60222-0700&lt;/td&gt;&lt;td&gt;1500mm span, 1800mm rise reinforced concrete box culvert, double barrel&lt;/td&gt;&lt;td&gt;m&lt;/td&gt;&lt;td&gt;5 FEET SPAN, 6 FEET RISE REINFORCED CONCRETE BOX CULVERT, DOUBLE BARREL&lt;/td&gt;&lt;td&gt;LNFT&lt;/td&gt;&lt;td&gt;0&lt;/td&gt;&lt;td&gt;3&lt;/td&gt;&lt;td&gt;N&lt;/td&gt;&lt;td&gt; &lt;/td&gt;&lt;td&gt;&lt;/td&gt;&lt;/tr&gt;</v>
      </c>
      <c r="B1774" s="166"/>
      <c r="C1774" s="166"/>
    </row>
    <row r="1775" spans="1:3" x14ac:dyDescent="0.3">
      <c r="A1775" s="89" t="str">
        <f>IF(ROW()-ROW(HTML[])+1&gt;ROWS(Prelude[]),IFERROR(INDEX(PayItems[HTML],ROW()-ROW(HTML[])+1-ROWS(Prelude[])),IF(ROW()-ROW(HTML[])=ROWS(Prelude[])+ROWS(PayItems[]),"&lt;/tbody&gt;&lt;/table&gt;","{End}")),INDEX(Prelude[],ROW()-ROW(HTML[])+1))</f>
        <v xml:space="preserve">  &lt;tr&gt;&lt;td&gt;60222-0750&lt;/td&gt;&lt;td&gt;1500mm span, 2100mm rise reinforced concrete box culvert, double barrel&lt;/td&gt;&lt;td&gt;m&lt;/td&gt;&lt;td&gt;5 FEET SPAN, 7 FEET RISE REINFORCED CONCRETE BOX CULVERT, DOUBLE BARREL&lt;/td&gt;&lt;td&gt;LNFT&lt;/td&gt;&lt;td&gt;0&lt;/td&gt;&lt;td&gt;3&lt;/td&gt;&lt;td&gt;N&lt;/td&gt;&lt;td&gt; &lt;/td&gt;&lt;td&gt;&lt;/td&gt;&lt;/tr&gt;</v>
      </c>
      <c r="B1775" s="166"/>
      <c r="C1775" s="166"/>
    </row>
    <row r="1776" spans="1:3" x14ac:dyDescent="0.3">
      <c r="A1776" s="89" t="str">
        <f>IF(ROW()-ROW(HTML[])+1&gt;ROWS(Prelude[]),IFERROR(INDEX(PayItems[HTML],ROW()-ROW(HTML[])+1-ROWS(Prelude[])),IF(ROW()-ROW(HTML[])=ROWS(Prelude[])+ROWS(PayItems[]),"&lt;/tbody&gt;&lt;/table&gt;","{End}")),INDEX(Prelude[],ROW()-ROW(HTML[])+1))</f>
        <v xml:space="preserve">  &lt;tr&gt;&lt;td&gt;60222-0800&lt;/td&gt;&lt;td&gt;1500mm span, 2400mm rise reinforced concrete box culvert, double barrel&lt;/td&gt;&lt;td&gt;m&lt;/td&gt;&lt;td&gt;5 FEET SPAN, 8 FEET RISE REINFORCED CONCRETE BOX CULVERT, DOUBLE BARREL&lt;/td&gt;&lt;td&gt;LNFT&lt;/td&gt;&lt;td&gt;0&lt;/td&gt;&lt;td&gt;3&lt;/td&gt;&lt;td&gt;N&lt;/td&gt;&lt;td&gt; &lt;/td&gt;&lt;td&gt;&lt;/td&gt;&lt;/tr&gt;</v>
      </c>
      <c r="B1776" s="166"/>
      <c r="C1776" s="166"/>
    </row>
    <row r="1777" spans="1:3" x14ac:dyDescent="0.3">
      <c r="A1777" s="89" t="str">
        <f>IF(ROW()-ROW(HTML[])+1&gt;ROWS(Prelude[]),IFERROR(INDEX(PayItems[HTML],ROW()-ROW(HTML[])+1-ROWS(Prelude[])),IF(ROW()-ROW(HTML[])=ROWS(Prelude[])+ROWS(PayItems[]),"&lt;/tbody&gt;&lt;/table&gt;","{End}")),INDEX(Prelude[],ROW()-ROW(HTML[])+1))</f>
        <v xml:space="preserve">  &lt;tr&gt;&lt;td&gt;60222-0850&lt;/td&gt;&lt;td&gt;1500mm span, 2700mm rise reinforced concrete box culvert, double barrel&lt;/td&gt;&lt;td&gt;m&lt;/td&gt;&lt;td&gt;5 FEET SPAN, 9 FEET RISE REINFORCED CONCRETE BOX CULVERT, DOUBLE BARREL&lt;/td&gt;&lt;td&gt;LNFT&lt;/td&gt;&lt;td&gt;0&lt;/td&gt;&lt;td&gt;3&lt;/td&gt;&lt;td&gt;N&lt;/td&gt;&lt;td&gt; &lt;/td&gt;&lt;td&gt;&lt;/td&gt;&lt;/tr&gt;</v>
      </c>
      <c r="B1777" s="166"/>
      <c r="C1777" s="166"/>
    </row>
    <row r="1778" spans="1:3" x14ac:dyDescent="0.3">
      <c r="A1778" s="89" t="str">
        <f>IF(ROW()-ROW(HTML[])+1&gt;ROWS(Prelude[]),IFERROR(INDEX(PayItems[HTML],ROW()-ROW(HTML[])+1-ROWS(Prelude[])),IF(ROW()-ROW(HTML[])=ROWS(Prelude[])+ROWS(PayItems[]),"&lt;/tbody&gt;&lt;/table&gt;","{End}")),INDEX(Prelude[],ROW()-ROW(HTML[])+1))</f>
        <v xml:space="preserve">  &lt;tr&gt;&lt;td&gt;60222-0900&lt;/td&gt;&lt;td&gt;1500mm span, 3000mm rise reinforced concrete box culvert, double barrel&lt;/td&gt;&lt;td&gt;m&lt;/td&gt;&lt;td&gt;5 FEET SPAN, 10 FEET RISE REINFORCED CONCRETE BOX CULVERT, DOUBLE BARREL&lt;/td&gt;&lt;td&gt;LNFT&lt;/td&gt;&lt;td&gt;0&lt;/td&gt;&lt;td&gt;3&lt;/td&gt;&lt;td&gt;N&lt;/td&gt;&lt;td&gt; &lt;/td&gt;&lt;td&gt;&lt;/td&gt;&lt;/tr&gt;</v>
      </c>
      <c r="B1778" s="166"/>
      <c r="C1778" s="166"/>
    </row>
    <row r="1779" spans="1:3" x14ac:dyDescent="0.3">
      <c r="A1779" s="89" t="str">
        <f>IF(ROW()-ROW(HTML[])+1&gt;ROWS(Prelude[]),IFERROR(INDEX(PayItems[HTML],ROW()-ROW(HTML[])+1-ROWS(Prelude[])),IF(ROW()-ROW(HTML[])=ROWS(Prelude[])+ROWS(PayItems[]),"&lt;/tbody&gt;&lt;/table&gt;","{End}")),INDEX(Prelude[],ROW()-ROW(HTML[])+1))</f>
        <v xml:space="preserve">  &lt;tr&gt;&lt;td&gt;60222-0950&lt;/td&gt;&lt;td&gt;1500mm span, 3300mm rise reinforced concrete box culvert, double barrel&lt;/td&gt;&lt;td&gt;m&lt;/td&gt;&lt;td&gt;5 FEET SPAN, 11 FEET RISE REINFORCED CONCRETE BOX CULVERT, DOUBLE BARREL&lt;/td&gt;&lt;td&gt;LNFT&lt;/td&gt;&lt;td&gt;0&lt;/td&gt;&lt;td&gt;3&lt;/td&gt;&lt;td&gt;N&lt;/td&gt;&lt;td&gt; &lt;/td&gt;&lt;td&gt;&lt;/td&gt;&lt;/tr&gt;</v>
      </c>
      <c r="B1779" s="166"/>
      <c r="C1779" s="166"/>
    </row>
    <row r="1780" spans="1:3" x14ac:dyDescent="0.3">
      <c r="A1780" s="89" t="str">
        <f>IF(ROW()-ROW(HTML[])+1&gt;ROWS(Prelude[]),IFERROR(INDEX(PayItems[HTML],ROW()-ROW(HTML[])+1-ROWS(Prelude[])),IF(ROW()-ROW(HTML[])=ROWS(Prelude[])+ROWS(PayItems[]),"&lt;/tbody&gt;&lt;/table&gt;","{End}")),INDEX(Prelude[],ROW()-ROW(HTML[])+1))</f>
        <v xml:space="preserve">  &lt;tr&gt;&lt;td&gt;60222-1000&lt;/td&gt;&lt;td&gt;1500mm span, 3600mm rise reinforced concrete box culvert, double barrel&lt;/td&gt;&lt;td&gt;m&lt;/td&gt;&lt;td&gt;5 FEET SPAN, 12 FEET RISE REINFORCED CONCRETE BOX CULVERT, DOUBLE BARREL&lt;/td&gt;&lt;td&gt;LNFT&lt;/td&gt;&lt;td&gt;0&lt;/td&gt;&lt;td&gt;3&lt;/td&gt;&lt;td&gt;N&lt;/td&gt;&lt;td&gt; &lt;/td&gt;&lt;td&gt;&lt;/td&gt;&lt;/tr&gt;</v>
      </c>
      <c r="B1780" s="166"/>
      <c r="C1780" s="166"/>
    </row>
    <row r="1781" spans="1:3" x14ac:dyDescent="0.3">
      <c r="A1781" s="89" t="str">
        <f>IF(ROW()-ROW(HTML[])+1&gt;ROWS(Prelude[]),IFERROR(INDEX(PayItems[HTML],ROW()-ROW(HTML[])+1-ROWS(Prelude[])),IF(ROW()-ROW(HTML[])=ROWS(Prelude[])+ROWS(PayItems[]),"&lt;/tbody&gt;&lt;/table&gt;","{End}")),INDEX(Prelude[],ROW()-ROW(HTML[])+1))</f>
        <v xml:space="preserve">  &lt;tr&gt;&lt;td&gt;60222-1050&lt;/td&gt;&lt;td&gt;1500mm span, 4200mm rise reinforced concrete box culvert, double barrel&lt;/td&gt;&lt;td&gt;m&lt;/td&gt;&lt;td&gt;5 FEET SPAN, 14 FEET RISE REINFORCED CONCRETE BOX CULVERT, DOUBLE BARREL&lt;/td&gt;&lt;td&gt;LNFT&lt;/td&gt;&lt;td&gt;0&lt;/td&gt;&lt;td&gt;3&lt;/td&gt;&lt;td&gt;N&lt;/td&gt;&lt;td&gt; &lt;/td&gt;&lt;td&gt;&lt;/td&gt;&lt;/tr&gt;</v>
      </c>
      <c r="B1781" s="166"/>
      <c r="C1781" s="166"/>
    </row>
    <row r="1782" spans="1:3" x14ac:dyDescent="0.3">
      <c r="A1782" s="89" t="str">
        <f>IF(ROW()-ROW(HTML[])+1&gt;ROWS(Prelude[]),IFERROR(INDEX(PayItems[HTML],ROW()-ROW(HTML[])+1-ROWS(Prelude[])),IF(ROW()-ROW(HTML[])=ROWS(Prelude[])+ROWS(PayItems[]),"&lt;/tbody&gt;&lt;/table&gt;","{End}")),INDEX(Prelude[],ROW()-ROW(HTML[])+1))</f>
        <v xml:space="preserve">  &lt;tr&gt;&lt;td&gt;60222-1100&lt;/td&gt;&lt;td&gt;1500mm span, 4800mm rise reinforced concrete box culvert, double barrel&lt;/td&gt;&lt;td&gt;m&lt;/td&gt;&lt;td&gt;5 FEET SPAN, 16 FEET RISE REINFORCED CONCRETE BOX CULVERT, DOUBLE BARREL&lt;/td&gt;&lt;td&gt;LNFT&lt;/td&gt;&lt;td&gt;0&lt;/td&gt;&lt;td&gt;3&lt;/td&gt;&lt;td&gt;N&lt;/td&gt;&lt;td&gt; &lt;/td&gt;&lt;td&gt;&lt;/td&gt;&lt;/tr&gt;</v>
      </c>
      <c r="B1782" s="166"/>
      <c r="C1782" s="166"/>
    </row>
    <row r="1783" spans="1:3" x14ac:dyDescent="0.3">
      <c r="A1783" s="89" t="str">
        <f>IF(ROW()-ROW(HTML[])+1&gt;ROWS(Prelude[]),IFERROR(INDEX(PayItems[HTML],ROW()-ROW(HTML[])+1-ROWS(Prelude[])),IF(ROW()-ROW(HTML[])=ROWS(Prelude[])+ROWS(PayItems[]),"&lt;/tbody&gt;&lt;/table&gt;","{End}")),INDEX(Prelude[],ROW()-ROW(HTML[])+1))</f>
        <v xml:space="preserve">  &lt;tr&gt;&lt;td&gt;60222-1150&lt;/td&gt;&lt;td&gt;1800mm span, 900mm rise reinforced concrete box culvert, double barrel&lt;/td&gt;&lt;td&gt;m&lt;/td&gt;&lt;td&gt;6 FEET SPAN, 3 FEET RISE REINFORCED CONCRETE BOX CULVERT, DOUBLE BARREL&lt;/td&gt;&lt;td&gt;LNFT&lt;/td&gt;&lt;td&gt;0&lt;/td&gt;&lt;td&gt;3&lt;/td&gt;&lt;td&gt;N&lt;/td&gt;&lt;td&gt; &lt;/td&gt;&lt;td&gt;&lt;/td&gt;&lt;/tr&gt;</v>
      </c>
      <c r="B1783" s="166"/>
      <c r="C1783" s="166"/>
    </row>
    <row r="1784" spans="1:3" x14ac:dyDescent="0.3">
      <c r="A1784" s="89" t="str">
        <f>IF(ROW()-ROW(HTML[])+1&gt;ROWS(Prelude[]),IFERROR(INDEX(PayItems[HTML],ROW()-ROW(HTML[])+1-ROWS(Prelude[])),IF(ROW()-ROW(HTML[])=ROWS(Prelude[])+ROWS(PayItems[]),"&lt;/tbody&gt;&lt;/table&gt;","{End}")),INDEX(Prelude[],ROW()-ROW(HTML[])+1))</f>
        <v xml:space="preserve">  &lt;tr&gt;&lt;td&gt;60222-1200&lt;/td&gt;&lt;td&gt;1800mm span, 1200mm rise reinforced concrete box culvert, double barrel&lt;/td&gt;&lt;td&gt;m&lt;/td&gt;&lt;td&gt;6 FEET SPAN, 4 FEET RISE REINFORCED CONCRETE BOX CULVERT, DOUBLE BARREL&lt;/td&gt;&lt;td&gt;LNFT&lt;/td&gt;&lt;td&gt;0&lt;/td&gt;&lt;td&gt;3&lt;/td&gt;&lt;td&gt;N&lt;/td&gt;&lt;td&gt; &lt;/td&gt;&lt;td&gt;&lt;/td&gt;&lt;/tr&gt;</v>
      </c>
      <c r="B1784" s="166"/>
      <c r="C1784" s="166"/>
    </row>
    <row r="1785" spans="1:3" x14ac:dyDescent="0.3">
      <c r="A1785" s="89" t="str">
        <f>IF(ROW()-ROW(HTML[])+1&gt;ROWS(Prelude[]),IFERROR(INDEX(PayItems[HTML],ROW()-ROW(HTML[])+1-ROWS(Prelude[])),IF(ROW()-ROW(HTML[])=ROWS(Prelude[])+ROWS(PayItems[]),"&lt;/tbody&gt;&lt;/table&gt;","{End}")),INDEX(Prelude[],ROW()-ROW(HTML[])+1))</f>
        <v xml:space="preserve">  &lt;tr&gt;&lt;td&gt;60222-1250&lt;/td&gt;&lt;td&gt;1800mm span, 1500mm rise reinforced concrete box culvert, double barrel&lt;/td&gt;&lt;td&gt;m&lt;/td&gt;&lt;td&gt;6 FEET SPAN, 5 FEET RISE REINFORCED CONCRETE BOX CULVERT, DOUBLE BARREL&lt;/td&gt;&lt;td&gt;LNFT&lt;/td&gt;&lt;td&gt;0&lt;/td&gt;&lt;td&gt;3&lt;/td&gt;&lt;td&gt;N&lt;/td&gt;&lt;td&gt; &lt;/td&gt;&lt;td&gt;&lt;/td&gt;&lt;/tr&gt;</v>
      </c>
      <c r="B1785" s="166"/>
      <c r="C1785" s="166"/>
    </row>
    <row r="1786" spans="1:3" x14ac:dyDescent="0.3">
      <c r="A1786" s="89" t="str">
        <f>IF(ROW()-ROW(HTML[])+1&gt;ROWS(Prelude[]),IFERROR(INDEX(PayItems[HTML],ROW()-ROW(HTML[])+1-ROWS(Prelude[])),IF(ROW()-ROW(HTML[])=ROWS(Prelude[])+ROWS(PayItems[]),"&lt;/tbody&gt;&lt;/table&gt;","{End}")),INDEX(Prelude[],ROW()-ROW(HTML[])+1))</f>
        <v xml:space="preserve">  &lt;tr&gt;&lt;td&gt;60222-1300&lt;/td&gt;&lt;td&gt;1800mm span, 1800mm rise reinforced concrete box culvert, double barrel&lt;/td&gt;&lt;td&gt;m&lt;/td&gt;&lt;td&gt;6 FEET SPAN, 6 FEET RISE REINFORCED CONCRETE BOX CULVERT, DOUBLE BARREL&lt;/td&gt;&lt;td&gt;LNFT&lt;/td&gt;&lt;td&gt;0&lt;/td&gt;&lt;td&gt;3&lt;/td&gt;&lt;td&gt;N&lt;/td&gt;&lt;td&gt; &lt;/td&gt;&lt;td&gt;&lt;/td&gt;&lt;/tr&gt;</v>
      </c>
      <c r="B1786" s="166"/>
      <c r="C1786" s="166"/>
    </row>
    <row r="1787" spans="1:3" x14ac:dyDescent="0.3">
      <c r="A1787" s="89" t="str">
        <f>IF(ROW()-ROW(HTML[])+1&gt;ROWS(Prelude[]),IFERROR(INDEX(PayItems[HTML],ROW()-ROW(HTML[])+1-ROWS(Prelude[])),IF(ROW()-ROW(HTML[])=ROWS(Prelude[])+ROWS(PayItems[]),"&lt;/tbody&gt;&lt;/table&gt;","{End}")),INDEX(Prelude[],ROW()-ROW(HTML[])+1))</f>
        <v xml:space="preserve">  &lt;tr&gt;&lt;td&gt;60222-1350&lt;/td&gt;&lt;td&gt;1800mm span, 2100mm rise reinforced concrete box culvert, double barrel&lt;/td&gt;&lt;td&gt;m&lt;/td&gt;&lt;td&gt;6 FEET SPAN, 7 FEET RISE REINFORCED CONCRETE BOX CULVERT, DOUBLE BARREL&lt;/td&gt;&lt;td&gt;LNFT&lt;/td&gt;&lt;td&gt;0&lt;/td&gt;&lt;td&gt;3&lt;/td&gt;&lt;td&gt;N&lt;/td&gt;&lt;td&gt; &lt;/td&gt;&lt;td&gt;&lt;/td&gt;&lt;/tr&gt;</v>
      </c>
      <c r="B1787" s="166"/>
      <c r="C1787" s="166"/>
    </row>
    <row r="1788" spans="1:3" x14ac:dyDescent="0.3">
      <c r="A1788" s="89" t="str">
        <f>IF(ROW()-ROW(HTML[])+1&gt;ROWS(Prelude[]),IFERROR(INDEX(PayItems[HTML],ROW()-ROW(HTML[])+1-ROWS(Prelude[])),IF(ROW()-ROW(HTML[])=ROWS(Prelude[])+ROWS(PayItems[]),"&lt;/tbody&gt;&lt;/table&gt;","{End}")),INDEX(Prelude[],ROW()-ROW(HTML[])+1))</f>
        <v xml:space="preserve">  &lt;tr&gt;&lt;td&gt;60222-1400&lt;/td&gt;&lt;td&gt;1800mm span, 2400mm rise reinforced concrete box culvert, double barrel&lt;/td&gt;&lt;td&gt;m&lt;/td&gt;&lt;td&gt;6 FEET SPAN, 8 FEET RISE REINFORCED CONCRETE BOX CULVERT, DOUBLE BARREL&lt;/td&gt;&lt;td&gt;LNFT&lt;/td&gt;&lt;td&gt;0&lt;/td&gt;&lt;td&gt;3&lt;/td&gt;&lt;td&gt;N&lt;/td&gt;&lt;td&gt; &lt;/td&gt;&lt;td&gt;&lt;/td&gt;&lt;/tr&gt;</v>
      </c>
      <c r="B1788" s="166"/>
      <c r="C1788" s="166"/>
    </row>
    <row r="1789" spans="1:3" x14ac:dyDescent="0.3">
      <c r="A1789" s="89" t="str">
        <f>IF(ROW()-ROW(HTML[])+1&gt;ROWS(Prelude[]),IFERROR(INDEX(PayItems[HTML],ROW()-ROW(HTML[])+1-ROWS(Prelude[])),IF(ROW()-ROW(HTML[])=ROWS(Prelude[])+ROWS(PayItems[]),"&lt;/tbody&gt;&lt;/table&gt;","{End}")),INDEX(Prelude[],ROW()-ROW(HTML[])+1))</f>
        <v xml:space="preserve">  &lt;tr&gt;&lt;td&gt;60222-1450&lt;/td&gt;&lt;td&gt;1800mm span, 2700mm rise reinforced concrete box culvert, double barrel&lt;/td&gt;&lt;td&gt;m&lt;/td&gt;&lt;td&gt;6 FEET SPAN, 9 FEET RISE REINFORCED CONCRETE BOX CULVERT, DOUBLE BARREL&lt;/td&gt;&lt;td&gt;LNFT&lt;/td&gt;&lt;td&gt;0&lt;/td&gt;&lt;td&gt;3&lt;/td&gt;&lt;td&gt;N&lt;/td&gt;&lt;td&gt; &lt;/td&gt;&lt;td&gt;&lt;/td&gt;&lt;/tr&gt;</v>
      </c>
      <c r="B1789" s="166"/>
      <c r="C1789" s="166"/>
    </row>
    <row r="1790" spans="1:3" x14ac:dyDescent="0.3">
      <c r="A1790" s="89" t="str">
        <f>IF(ROW()-ROW(HTML[])+1&gt;ROWS(Prelude[]),IFERROR(INDEX(PayItems[HTML],ROW()-ROW(HTML[])+1-ROWS(Prelude[])),IF(ROW()-ROW(HTML[])=ROWS(Prelude[])+ROWS(PayItems[]),"&lt;/tbody&gt;&lt;/table&gt;","{End}")),INDEX(Prelude[],ROW()-ROW(HTML[])+1))</f>
        <v xml:space="preserve">  &lt;tr&gt;&lt;td&gt;60222-1500&lt;/td&gt;&lt;td&gt;1800mm span, 3000mm rise reinforced concrete box culvert, double barrel&lt;/td&gt;&lt;td&gt;m&lt;/td&gt;&lt;td&gt;6 FEET SPAN, 10 FEET RISE REINFORCED CONCRETE BOX CULVERT, DOUBLE BARREL&lt;/td&gt;&lt;td&gt;LNFT&lt;/td&gt;&lt;td&gt;0&lt;/td&gt;&lt;td&gt;3&lt;/td&gt;&lt;td&gt;N&lt;/td&gt;&lt;td&gt; &lt;/td&gt;&lt;td&gt;&lt;/td&gt;&lt;/tr&gt;</v>
      </c>
      <c r="B1790" s="166"/>
      <c r="C1790" s="166"/>
    </row>
    <row r="1791" spans="1:3" x14ac:dyDescent="0.3">
      <c r="A1791" s="89" t="str">
        <f>IF(ROW()-ROW(HTML[])+1&gt;ROWS(Prelude[]),IFERROR(INDEX(PayItems[HTML],ROW()-ROW(HTML[])+1-ROWS(Prelude[])),IF(ROW()-ROW(HTML[])=ROWS(Prelude[])+ROWS(PayItems[]),"&lt;/tbody&gt;&lt;/table&gt;","{End}")),INDEX(Prelude[],ROW()-ROW(HTML[])+1))</f>
        <v xml:space="preserve">  &lt;tr&gt;&lt;td&gt;60222-1550&lt;/td&gt;&lt;td&gt;1800mm span, 3300mm rise reinforced concrete box culvert, double barrel&lt;/td&gt;&lt;td&gt;m&lt;/td&gt;&lt;td&gt;6 FEET SPAN, 11 FEET RISE REINFORCED CONCRETE BOX CULVERT, DOUBLE BARREL&lt;/td&gt;&lt;td&gt;LNFT&lt;/td&gt;&lt;td&gt;0&lt;/td&gt;&lt;td&gt;3&lt;/td&gt;&lt;td&gt;N&lt;/td&gt;&lt;td&gt; &lt;/td&gt;&lt;td&gt;&lt;/td&gt;&lt;/tr&gt;</v>
      </c>
      <c r="B1791" s="166"/>
      <c r="C1791" s="166"/>
    </row>
    <row r="1792" spans="1:3" x14ac:dyDescent="0.3">
      <c r="A1792" s="89" t="str">
        <f>IF(ROW()-ROW(HTML[])+1&gt;ROWS(Prelude[]),IFERROR(INDEX(PayItems[HTML],ROW()-ROW(HTML[])+1-ROWS(Prelude[])),IF(ROW()-ROW(HTML[])=ROWS(Prelude[])+ROWS(PayItems[]),"&lt;/tbody&gt;&lt;/table&gt;","{End}")),INDEX(Prelude[],ROW()-ROW(HTML[])+1))</f>
        <v xml:space="preserve">  &lt;tr&gt;&lt;td&gt;60222-1600&lt;/td&gt;&lt;td&gt;1800mm span, 3600mm rise reinforced concrete box culvert, double barrel&lt;/td&gt;&lt;td&gt;m&lt;/td&gt;&lt;td&gt;6 FEET SPAN, 12 FEET RISE REINFORCED CONCRETE BOX CULVERT, DOUBLE BARREL&lt;/td&gt;&lt;td&gt;LNFT&lt;/td&gt;&lt;td&gt;0&lt;/td&gt;&lt;td&gt;3&lt;/td&gt;&lt;td&gt;N&lt;/td&gt;&lt;td&gt; &lt;/td&gt;&lt;td&gt;&lt;/td&gt;&lt;/tr&gt;</v>
      </c>
      <c r="B1792" s="166"/>
      <c r="C1792" s="166"/>
    </row>
    <row r="1793" spans="1:3" x14ac:dyDescent="0.3">
      <c r="A1793" s="89" t="str">
        <f>IF(ROW()-ROW(HTML[])+1&gt;ROWS(Prelude[]),IFERROR(INDEX(PayItems[HTML],ROW()-ROW(HTML[])+1-ROWS(Prelude[])),IF(ROW()-ROW(HTML[])=ROWS(Prelude[])+ROWS(PayItems[]),"&lt;/tbody&gt;&lt;/table&gt;","{End}")),INDEX(Prelude[],ROW()-ROW(HTML[])+1))</f>
        <v xml:space="preserve">  &lt;tr&gt;&lt;td&gt;60222-1650&lt;/td&gt;&lt;td&gt;1800mm span, 4200mm rise reinforced concrete box culvert, double barrel&lt;/td&gt;&lt;td&gt;m&lt;/td&gt;&lt;td&gt;6 FEET SPAN, 14 FEET RISE REINFORCED CONCRETE BOX CULVERT, DOUBLE BARREL&lt;/td&gt;&lt;td&gt;LNFT&lt;/td&gt;&lt;td&gt;0&lt;/td&gt;&lt;td&gt;3&lt;/td&gt;&lt;td&gt;N&lt;/td&gt;&lt;td&gt; &lt;/td&gt;&lt;td&gt;&lt;/td&gt;&lt;/tr&gt;</v>
      </c>
      <c r="B1793" s="166"/>
      <c r="C1793" s="166"/>
    </row>
    <row r="1794" spans="1:3" x14ac:dyDescent="0.3">
      <c r="A1794" s="89" t="str">
        <f>IF(ROW()-ROW(HTML[])+1&gt;ROWS(Prelude[]),IFERROR(INDEX(PayItems[HTML],ROW()-ROW(HTML[])+1-ROWS(Prelude[])),IF(ROW()-ROW(HTML[])=ROWS(Prelude[])+ROWS(PayItems[]),"&lt;/tbody&gt;&lt;/table&gt;","{End}")),INDEX(Prelude[],ROW()-ROW(HTML[])+1))</f>
        <v xml:space="preserve">  &lt;tr&gt;&lt;td&gt;60222-1700&lt;/td&gt;&lt;td&gt;1800mm span, 4800mm rise reinforced concrete box culvert, double barrel&lt;/td&gt;&lt;td&gt;m&lt;/td&gt;&lt;td&gt;6 FEET SPAN, 16 FEET RISE REINFORCED CONCRETE BOX CULVERT, DOUBLE BARREL&lt;/td&gt;&lt;td&gt;LNFT&lt;/td&gt;&lt;td&gt;0&lt;/td&gt;&lt;td&gt;3&lt;/td&gt;&lt;td&gt;N&lt;/td&gt;&lt;td&gt; &lt;/td&gt;&lt;td&gt;&lt;/td&gt;&lt;/tr&gt;</v>
      </c>
      <c r="B1794" s="166"/>
      <c r="C1794" s="166"/>
    </row>
    <row r="1795" spans="1:3" x14ac:dyDescent="0.3">
      <c r="A1795" s="89" t="str">
        <f>IF(ROW()-ROW(HTML[])+1&gt;ROWS(Prelude[]),IFERROR(INDEX(PayItems[HTML],ROW()-ROW(HTML[])+1-ROWS(Prelude[])),IF(ROW()-ROW(HTML[])=ROWS(Prelude[])+ROWS(PayItems[]),"&lt;/tbody&gt;&lt;/table&gt;","{End}")),INDEX(Prelude[],ROW()-ROW(HTML[])+1))</f>
        <v xml:space="preserve">  &lt;tr&gt;&lt;td&gt;60222-1750&lt;/td&gt;&lt;td&gt;2400mm span, 900mm rise reinforced concrete box culvert, double barrel&lt;/td&gt;&lt;td&gt;m&lt;/td&gt;&lt;td&gt;8 FEET SPAN, 3 FEET RISE REINFORCED CONCRETE BOX CULVERT, DOUBLE BARREL&lt;/td&gt;&lt;td&gt;LNFT&lt;/td&gt;&lt;td&gt;0&lt;/td&gt;&lt;td&gt;3&lt;/td&gt;&lt;td&gt;N&lt;/td&gt;&lt;td&gt; &lt;/td&gt;&lt;td&gt;&lt;/td&gt;&lt;/tr&gt;</v>
      </c>
      <c r="B1795" s="166"/>
      <c r="C1795" s="166"/>
    </row>
    <row r="1796" spans="1:3" x14ac:dyDescent="0.3">
      <c r="A1796" s="89" t="str">
        <f>IF(ROW()-ROW(HTML[])+1&gt;ROWS(Prelude[]),IFERROR(INDEX(PayItems[HTML],ROW()-ROW(HTML[])+1-ROWS(Prelude[])),IF(ROW()-ROW(HTML[])=ROWS(Prelude[])+ROWS(PayItems[]),"&lt;/tbody&gt;&lt;/table&gt;","{End}")),INDEX(Prelude[],ROW()-ROW(HTML[])+1))</f>
        <v xml:space="preserve">  &lt;tr&gt;&lt;td&gt;60222-1800&lt;/td&gt;&lt;td&gt;2400mm span, 1200mm rise reinforced concrete box culvert, double barrel&lt;/td&gt;&lt;td&gt;m&lt;/td&gt;&lt;td&gt;8 FEET SPAN, 4 FEET RISE REINFORCED CONCRETE BOX CULVERT, DOUBLE BARREL&lt;/td&gt;&lt;td&gt;LNFT&lt;/td&gt;&lt;td&gt;0&lt;/td&gt;&lt;td&gt;3&lt;/td&gt;&lt;td&gt;N&lt;/td&gt;&lt;td&gt; &lt;/td&gt;&lt;td&gt;&lt;/td&gt;&lt;/tr&gt;</v>
      </c>
      <c r="B1796" s="166"/>
      <c r="C1796" s="166"/>
    </row>
    <row r="1797" spans="1:3" x14ac:dyDescent="0.3">
      <c r="A1797" s="89" t="str">
        <f>IF(ROW()-ROW(HTML[])+1&gt;ROWS(Prelude[]),IFERROR(INDEX(PayItems[HTML],ROW()-ROW(HTML[])+1-ROWS(Prelude[])),IF(ROW()-ROW(HTML[])=ROWS(Prelude[])+ROWS(PayItems[]),"&lt;/tbody&gt;&lt;/table&gt;","{End}")),INDEX(Prelude[],ROW()-ROW(HTML[])+1))</f>
        <v xml:space="preserve">  &lt;tr&gt;&lt;td&gt;60222-1850&lt;/td&gt;&lt;td&gt;2400mm span, 1500mm rise reinforced concrete box culvert, double barrel&lt;/td&gt;&lt;td&gt;m&lt;/td&gt;&lt;td&gt;8 FEET SPAN, 5 FEET RISE REINFORCED CONCRETE BOX CULVERT, DOUBLE BARREL&lt;/td&gt;&lt;td&gt;LNFT&lt;/td&gt;&lt;td&gt;0&lt;/td&gt;&lt;td&gt;3&lt;/td&gt;&lt;td&gt;N&lt;/td&gt;&lt;td&gt; &lt;/td&gt;&lt;td&gt;&lt;/td&gt;&lt;/tr&gt;</v>
      </c>
      <c r="B1797" s="166"/>
      <c r="C1797" s="166"/>
    </row>
    <row r="1798" spans="1:3" x14ac:dyDescent="0.3">
      <c r="A1798" s="89" t="str">
        <f>IF(ROW()-ROW(HTML[])+1&gt;ROWS(Prelude[]),IFERROR(INDEX(PayItems[HTML],ROW()-ROW(HTML[])+1-ROWS(Prelude[])),IF(ROW()-ROW(HTML[])=ROWS(Prelude[])+ROWS(PayItems[]),"&lt;/tbody&gt;&lt;/table&gt;","{End}")),INDEX(Prelude[],ROW()-ROW(HTML[])+1))</f>
        <v xml:space="preserve">  &lt;tr&gt;&lt;td&gt;60222-1900&lt;/td&gt;&lt;td&gt;2400mm span, 1800mm rise reinforced concrete box culvert, double barrel&lt;/td&gt;&lt;td&gt;m&lt;/td&gt;&lt;td&gt;8 FEET SPAN, 6 FEET RISE REINFORCED CONCRETE BOX CULVERT, DOUBLE BARREL&lt;/td&gt;&lt;td&gt;LNFT&lt;/td&gt;&lt;td&gt;0&lt;/td&gt;&lt;td&gt;3&lt;/td&gt;&lt;td&gt;N&lt;/td&gt;&lt;td&gt; &lt;/td&gt;&lt;td&gt;&lt;/td&gt;&lt;/tr&gt;</v>
      </c>
      <c r="B1798" s="166"/>
      <c r="C1798" s="166"/>
    </row>
    <row r="1799" spans="1:3" x14ac:dyDescent="0.3">
      <c r="A1799" s="89" t="str">
        <f>IF(ROW()-ROW(HTML[])+1&gt;ROWS(Prelude[]),IFERROR(INDEX(PayItems[HTML],ROW()-ROW(HTML[])+1-ROWS(Prelude[])),IF(ROW()-ROW(HTML[])=ROWS(Prelude[])+ROWS(PayItems[]),"&lt;/tbody&gt;&lt;/table&gt;","{End}")),INDEX(Prelude[],ROW()-ROW(HTML[])+1))</f>
        <v xml:space="preserve">  &lt;tr&gt;&lt;td&gt;60222-1950&lt;/td&gt;&lt;td&gt;2400mm span, 2100mm rise reinforced concrete box culvert, double barrel&lt;/td&gt;&lt;td&gt;m&lt;/td&gt;&lt;td&gt;8 FEET SPAN, 7 FEET RISE REINFORCED CONCRETE BOX CULVERT, DOUBLE BARREL&lt;/td&gt;&lt;td&gt;LNFT&lt;/td&gt;&lt;td&gt;0&lt;/td&gt;&lt;td&gt;3&lt;/td&gt;&lt;td&gt;N&lt;/td&gt;&lt;td&gt; &lt;/td&gt;&lt;td&gt;&lt;/td&gt;&lt;/tr&gt;</v>
      </c>
      <c r="B1799" s="166"/>
      <c r="C1799" s="166"/>
    </row>
    <row r="1800" spans="1:3" x14ac:dyDescent="0.3">
      <c r="A1800" s="89" t="str">
        <f>IF(ROW()-ROW(HTML[])+1&gt;ROWS(Prelude[]),IFERROR(INDEX(PayItems[HTML],ROW()-ROW(HTML[])+1-ROWS(Prelude[])),IF(ROW()-ROW(HTML[])=ROWS(Prelude[])+ROWS(PayItems[]),"&lt;/tbody&gt;&lt;/table&gt;","{End}")),INDEX(Prelude[],ROW()-ROW(HTML[])+1))</f>
        <v xml:space="preserve">  &lt;tr&gt;&lt;td&gt;60222-2000&lt;/td&gt;&lt;td&gt;2400mm span, 2400mm rise reinforced concrete box culvert, double barrel&lt;/td&gt;&lt;td&gt;m&lt;/td&gt;&lt;td&gt;8 FEET SPAN, 8 FEET RISE REINFORCED CONCRETE BOX CULVERT, DOUBLE BARREL&lt;/td&gt;&lt;td&gt;LNFT&lt;/td&gt;&lt;td&gt;0&lt;/td&gt;&lt;td&gt;3&lt;/td&gt;&lt;td&gt;N&lt;/td&gt;&lt;td&gt; &lt;/td&gt;&lt;td&gt;&lt;/td&gt;&lt;/tr&gt;</v>
      </c>
      <c r="B1800" s="166"/>
      <c r="C1800" s="166"/>
    </row>
    <row r="1801" spans="1:3" x14ac:dyDescent="0.3">
      <c r="A1801" s="89" t="str">
        <f>IF(ROW()-ROW(HTML[])+1&gt;ROWS(Prelude[]),IFERROR(INDEX(PayItems[HTML],ROW()-ROW(HTML[])+1-ROWS(Prelude[])),IF(ROW()-ROW(HTML[])=ROWS(Prelude[])+ROWS(PayItems[]),"&lt;/tbody&gt;&lt;/table&gt;","{End}")),INDEX(Prelude[],ROW()-ROW(HTML[])+1))</f>
        <v xml:space="preserve">  &lt;tr&gt;&lt;td&gt;60222-2050&lt;/td&gt;&lt;td&gt;2400mm span, 2700mm rise reinforced concrete box culvert, double barrel&lt;/td&gt;&lt;td&gt;m&lt;/td&gt;&lt;td&gt;8 FEET SPAN, 9 FEET RISE REINFORCED CONCRETE BOX CULVERT, DOUBLE BARREL&lt;/td&gt;&lt;td&gt;LNFT&lt;/td&gt;&lt;td&gt;0&lt;/td&gt;&lt;td&gt;3&lt;/td&gt;&lt;td&gt;N&lt;/td&gt;&lt;td&gt; &lt;/td&gt;&lt;td&gt;&lt;/td&gt;&lt;/tr&gt;</v>
      </c>
      <c r="B1801" s="166"/>
      <c r="C1801" s="166"/>
    </row>
    <row r="1802" spans="1:3" x14ac:dyDescent="0.3">
      <c r="A1802" s="89" t="str">
        <f>IF(ROW()-ROW(HTML[])+1&gt;ROWS(Prelude[]),IFERROR(INDEX(PayItems[HTML],ROW()-ROW(HTML[])+1-ROWS(Prelude[])),IF(ROW()-ROW(HTML[])=ROWS(Prelude[])+ROWS(PayItems[]),"&lt;/tbody&gt;&lt;/table&gt;","{End}")),INDEX(Prelude[],ROW()-ROW(HTML[])+1))</f>
        <v xml:space="preserve">  &lt;tr&gt;&lt;td&gt;60222-2100&lt;/td&gt;&lt;td&gt;2400mm span, 3000mm rise reinforced concrete box culvert, double barrel&lt;/td&gt;&lt;td&gt;m&lt;/td&gt;&lt;td&gt;8 FEET SPAN, 10 FEET RISE REINFORCED CONCRETE BOX CULVERT, DOUBLE BARREL&lt;/td&gt;&lt;td&gt;LNFT&lt;/td&gt;&lt;td&gt;0&lt;/td&gt;&lt;td&gt;3&lt;/td&gt;&lt;td&gt;N&lt;/td&gt;&lt;td&gt; &lt;/td&gt;&lt;td&gt;&lt;/td&gt;&lt;/tr&gt;</v>
      </c>
      <c r="B1802" s="166"/>
      <c r="C1802" s="166"/>
    </row>
    <row r="1803" spans="1:3" x14ac:dyDescent="0.3">
      <c r="A1803" s="89" t="str">
        <f>IF(ROW()-ROW(HTML[])+1&gt;ROWS(Prelude[]),IFERROR(INDEX(PayItems[HTML],ROW()-ROW(HTML[])+1-ROWS(Prelude[])),IF(ROW()-ROW(HTML[])=ROWS(Prelude[])+ROWS(PayItems[]),"&lt;/tbody&gt;&lt;/table&gt;","{End}")),INDEX(Prelude[],ROW()-ROW(HTML[])+1))</f>
        <v xml:space="preserve">  &lt;tr&gt;&lt;td&gt;60222-2150&lt;/td&gt;&lt;td&gt;2400mm span, 3300mm rise reinforced concrete box culvert, double barrel&lt;/td&gt;&lt;td&gt;m&lt;/td&gt;&lt;td&gt;8 FEET SPAN, 11 FEET RISE REINFORCED CONCRETE BOX CULVERT, DOUBLE BARREL&lt;/td&gt;&lt;td&gt;LNFT&lt;/td&gt;&lt;td&gt;0&lt;/td&gt;&lt;td&gt;3&lt;/td&gt;&lt;td&gt;N&lt;/td&gt;&lt;td&gt; &lt;/td&gt;&lt;td&gt;&lt;/td&gt;&lt;/tr&gt;</v>
      </c>
      <c r="B1803" s="166"/>
      <c r="C1803" s="166"/>
    </row>
    <row r="1804" spans="1:3" x14ac:dyDescent="0.3">
      <c r="A1804" s="89" t="str">
        <f>IF(ROW()-ROW(HTML[])+1&gt;ROWS(Prelude[]),IFERROR(INDEX(PayItems[HTML],ROW()-ROW(HTML[])+1-ROWS(Prelude[])),IF(ROW()-ROW(HTML[])=ROWS(Prelude[])+ROWS(PayItems[]),"&lt;/tbody&gt;&lt;/table&gt;","{End}")),INDEX(Prelude[],ROW()-ROW(HTML[])+1))</f>
        <v xml:space="preserve">  &lt;tr&gt;&lt;td&gt;60222-2200&lt;/td&gt;&lt;td&gt;2400mm span, 3600mm rise reinforced concrete box culvert, double barrel&lt;/td&gt;&lt;td&gt;m&lt;/td&gt;&lt;td&gt;8 FEET SPAN, 12 FEET RISE REINFORCED CONCRETE BOX CULVERT, DOUBLE BARREL&lt;/td&gt;&lt;td&gt;LNFT&lt;/td&gt;&lt;td&gt;0&lt;/td&gt;&lt;td&gt;3&lt;/td&gt;&lt;td&gt;N&lt;/td&gt;&lt;td&gt; &lt;/td&gt;&lt;td&gt;&lt;/td&gt;&lt;/tr&gt;</v>
      </c>
      <c r="B1804" s="166"/>
      <c r="C1804" s="166"/>
    </row>
    <row r="1805" spans="1:3" x14ac:dyDescent="0.3">
      <c r="A1805" s="89" t="str">
        <f>IF(ROW()-ROW(HTML[])+1&gt;ROWS(Prelude[]),IFERROR(INDEX(PayItems[HTML],ROW()-ROW(HTML[])+1-ROWS(Prelude[])),IF(ROW()-ROW(HTML[])=ROWS(Prelude[])+ROWS(PayItems[]),"&lt;/tbody&gt;&lt;/table&gt;","{End}")),INDEX(Prelude[],ROW()-ROW(HTML[])+1))</f>
        <v xml:space="preserve">  &lt;tr&gt;&lt;td&gt;60222-2250&lt;/td&gt;&lt;td&gt;2400mm span, 4200mm rise reinforced concrete box culvert, double barrel&lt;/td&gt;&lt;td&gt;m&lt;/td&gt;&lt;td&gt;8 FEET SPAN, 14 FEET RISE REINFORCED CONCRETE BOX CULVERT, DOUBLE BARREL&lt;/td&gt;&lt;td&gt;LNFT&lt;/td&gt;&lt;td&gt;0&lt;/td&gt;&lt;td&gt;3&lt;/td&gt;&lt;td&gt;N&lt;/td&gt;&lt;td&gt; &lt;/td&gt;&lt;td&gt;&lt;/td&gt;&lt;/tr&gt;</v>
      </c>
      <c r="B1805" s="166"/>
      <c r="C1805" s="166"/>
    </row>
    <row r="1806" spans="1:3" x14ac:dyDescent="0.3">
      <c r="A1806" s="89" t="str">
        <f>IF(ROW()-ROW(HTML[])+1&gt;ROWS(Prelude[]),IFERROR(INDEX(PayItems[HTML],ROW()-ROW(HTML[])+1-ROWS(Prelude[])),IF(ROW()-ROW(HTML[])=ROWS(Prelude[])+ROWS(PayItems[]),"&lt;/tbody&gt;&lt;/table&gt;","{End}")),INDEX(Prelude[],ROW()-ROW(HTML[])+1))</f>
        <v xml:space="preserve">  &lt;tr&gt;&lt;td&gt;60222-2300&lt;/td&gt;&lt;td&gt;2700mm span, 900mm rise reinforced concrete box culvert, double barrel&lt;/td&gt;&lt;td&gt;m&lt;/td&gt;&lt;td&gt;9 FEET SPAN, 3 FEET RISE REINFORCED CONCRETE BOX CULVERT, DOUBLE BARREL&lt;/td&gt;&lt;td&gt;LNFT&lt;/td&gt;&lt;td&gt;0&lt;/td&gt;&lt;td&gt;3&lt;/td&gt;&lt;td&gt;N&lt;/td&gt;&lt;td&gt; &lt;/td&gt;&lt;td&gt;&lt;/td&gt;&lt;/tr&gt;</v>
      </c>
      <c r="B1806" s="166"/>
      <c r="C1806" s="166"/>
    </row>
    <row r="1807" spans="1:3" x14ac:dyDescent="0.3">
      <c r="A1807" s="89" t="str">
        <f>IF(ROW()-ROW(HTML[])+1&gt;ROWS(Prelude[]),IFERROR(INDEX(PayItems[HTML],ROW()-ROW(HTML[])+1-ROWS(Prelude[])),IF(ROW()-ROW(HTML[])=ROWS(Prelude[])+ROWS(PayItems[]),"&lt;/tbody&gt;&lt;/table&gt;","{End}")),INDEX(Prelude[],ROW()-ROW(HTML[])+1))</f>
        <v xml:space="preserve">  &lt;tr&gt;&lt;td&gt;60222-2350&lt;/td&gt;&lt;td&gt;2700mm span, 1200mm rise reinforced concrete box culvert, double barrel&lt;/td&gt;&lt;td&gt;m&lt;/td&gt;&lt;td&gt;9 FEET SPAN, 4 FEET RISE REINFORCED CONCRETE BOX CULVERT, DOUBLE BARREL&lt;/td&gt;&lt;td&gt;LNFT&lt;/td&gt;&lt;td&gt;0&lt;/td&gt;&lt;td&gt;3&lt;/td&gt;&lt;td&gt;N&lt;/td&gt;&lt;td&gt; &lt;/td&gt;&lt;td&gt;&lt;/td&gt;&lt;/tr&gt;</v>
      </c>
      <c r="B1807" s="166"/>
      <c r="C1807" s="166"/>
    </row>
    <row r="1808" spans="1:3" x14ac:dyDescent="0.3">
      <c r="A1808" s="89" t="str">
        <f>IF(ROW()-ROW(HTML[])+1&gt;ROWS(Prelude[]),IFERROR(INDEX(PayItems[HTML],ROW()-ROW(HTML[])+1-ROWS(Prelude[])),IF(ROW()-ROW(HTML[])=ROWS(Prelude[])+ROWS(PayItems[]),"&lt;/tbody&gt;&lt;/table&gt;","{End}")),INDEX(Prelude[],ROW()-ROW(HTML[])+1))</f>
        <v xml:space="preserve">  &lt;tr&gt;&lt;td&gt;60222-2400&lt;/td&gt;&lt;td&gt;2700mm span, 1500mm rise reinforced concrete box culvert, double barrel&lt;/td&gt;&lt;td&gt;m&lt;/td&gt;&lt;td&gt;9 FEET SPAN, 5 FEET RISE REINFORCED CONCRETE BOX CULVERT, DOUBLE BARREL&lt;/td&gt;&lt;td&gt;LNFT&lt;/td&gt;&lt;td&gt;0&lt;/td&gt;&lt;td&gt;3&lt;/td&gt;&lt;td&gt;N&lt;/td&gt;&lt;td&gt; &lt;/td&gt;&lt;td&gt;&lt;/td&gt;&lt;/tr&gt;</v>
      </c>
      <c r="B1808" s="166"/>
      <c r="C1808" s="166"/>
    </row>
    <row r="1809" spans="1:3" x14ac:dyDescent="0.3">
      <c r="A1809" s="89" t="str">
        <f>IF(ROW()-ROW(HTML[])+1&gt;ROWS(Prelude[]),IFERROR(INDEX(PayItems[HTML],ROW()-ROW(HTML[])+1-ROWS(Prelude[])),IF(ROW()-ROW(HTML[])=ROWS(Prelude[])+ROWS(PayItems[]),"&lt;/tbody&gt;&lt;/table&gt;","{End}")),INDEX(Prelude[],ROW()-ROW(HTML[])+1))</f>
        <v xml:space="preserve">  &lt;tr&gt;&lt;td&gt;60222-2450&lt;/td&gt;&lt;td&gt;2700mm span, 1800mm rise reinforced concrete box culvert, double barrel&lt;/td&gt;&lt;td&gt;m&lt;/td&gt;&lt;td&gt;9 FEET SPAN, 6 FEET RISE REINFORCED CONCRETE BOX CULVERT, DOUBLE BARREL&lt;/td&gt;&lt;td&gt;LNFT&lt;/td&gt;&lt;td&gt;0&lt;/td&gt;&lt;td&gt;3&lt;/td&gt;&lt;td&gt;N&lt;/td&gt;&lt;td&gt; &lt;/td&gt;&lt;td&gt;&lt;/td&gt;&lt;/tr&gt;</v>
      </c>
      <c r="B1809" s="166"/>
      <c r="C1809" s="166"/>
    </row>
    <row r="1810" spans="1:3" x14ac:dyDescent="0.3">
      <c r="A1810" s="89" t="str">
        <f>IF(ROW()-ROW(HTML[])+1&gt;ROWS(Prelude[]),IFERROR(INDEX(PayItems[HTML],ROW()-ROW(HTML[])+1-ROWS(Prelude[])),IF(ROW()-ROW(HTML[])=ROWS(Prelude[])+ROWS(PayItems[]),"&lt;/tbody&gt;&lt;/table&gt;","{End}")),INDEX(Prelude[],ROW()-ROW(HTML[])+1))</f>
        <v xml:space="preserve">  &lt;tr&gt;&lt;td&gt;60222-2500&lt;/td&gt;&lt;td&gt;2700mm span, 2100mm rise reinforced concrete box culvert, double barrel&lt;/td&gt;&lt;td&gt;m&lt;/td&gt;&lt;td&gt;9 FEET SPAN, 7 FEET RISE REINFORCED CONCRETE BOX CULVERT, DOUBLE BARREL&lt;/td&gt;&lt;td&gt;LNFT&lt;/td&gt;&lt;td&gt;0&lt;/td&gt;&lt;td&gt;3&lt;/td&gt;&lt;td&gt;N&lt;/td&gt;&lt;td&gt; &lt;/td&gt;&lt;td&gt;&lt;/td&gt;&lt;/tr&gt;</v>
      </c>
      <c r="B1810" s="166"/>
      <c r="C1810" s="166"/>
    </row>
    <row r="1811" spans="1:3" x14ac:dyDescent="0.3">
      <c r="A1811" s="89" t="str">
        <f>IF(ROW()-ROW(HTML[])+1&gt;ROWS(Prelude[]),IFERROR(INDEX(PayItems[HTML],ROW()-ROW(HTML[])+1-ROWS(Prelude[])),IF(ROW()-ROW(HTML[])=ROWS(Prelude[])+ROWS(PayItems[]),"&lt;/tbody&gt;&lt;/table&gt;","{End}")),INDEX(Prelude[],ROW()-ROW(HTML[])+1))</f>
        <v xml:space="preserve">  &lt;tr&gt;&lt;td&gt;60222-2550&lt;/td&gt;&lt;td&gt;2700mm span, 2400mm rise reinforced concrete box culvert, double barrel&lt;/td&gt;&lt;td&gt;m&lt;/td&gt;&lt;td&gt;9 FEET SPAN, 8 FEET RISE REINFORCED CONCRETE BOX CULVERT, DOUBLE BARREL&lt;/td&gt;&lt;td&gt;LNFT&lt;/td&gt;&lt;td&gt;0&lt;/td&gt;&lt;td&gt;3&lt;/td&gt;&lt;td&gt;N&lt;/td&gt;&lt;td&gt; &lt;/td&gt;&lt;td&gt;&lt;/td&gt;&lt;/tr&gt;</v>
      </c>
      <c r="B1811" s="166"/>
      <c r="C1811" s="166"/>
    </row>
    <row r="1812" spans="1:3" x14ac:dyDescent="0.3">
      <c r="A1812" s="89" t="str">
        <f>IF(ROW()-ROW(HTML[])+1&gt;ROWS(Prelude[]),IFERROR(INDEX(PayItems[HTML],ROW()-ROW(HTML[])+1-ROWS(Prelude[])),IF(ROW()-ROW(HTML[])=ROWS(Prelude[])+ROWS(PayItems[]),"&lt;/tbody&gt;&lt;/table&gt;","{End}")),INDEX(Prelude[],ROW()-ROW(HTML[])+1))</f>
        <v xml:space="preserve">  &lt;tr&gt;&lt;td&gt;60222-2600&lt;/td&gt;&lt;td&gt;2700mm span, 2700mm rise reinforced concrete box culvert, double barrel&lt;/td&gt;&lt;td&gt;m&lt;/td&gt;&lt;td&gt;9 FEET SPAN, 9 FEET RISE REINFORCED CONCRETE BOX CULVERT, DOUBLE BARREL&lt;/td&gt;&lt;td&gt;LNFT&lt;/td&gt;&lt;td&gt;0&lt;/td&gt;&lt;td&gt;3&lt;/td&gt;&lt;td&gt;N&lt;/td&gt;&lt;td&gt; &lt;/td&gt;&lt;td&gt;&lt;/td&gt;&lt;/tr&gt;</v>
      </c>
      <c r="B1812" s="166"/>
      <c r="C1812" s="166"/>
    </row>
    <row r="1813" spans="1:3" x14ac:dyDescent="0.3">
      <c r="A1813" s="89" t="str">
        <f>IF(ROW()-ROW(HTML[])+1&gt;ROWS(Prelude[]),IFERROR(INDEX(PayItems[HTML],ROW()-ROW(HTML[])+1-ROWS(Prelude[])),IF(ROW()-ROW(HTML[])=ROWS(Prelude[])+ROWS(PayItems[]),"&lt;/tbody&gt;&lt;/table&gt;","{End}")),INDEX(Prelude[],ROW()-ROW(HTML[])+1))</f>
        <v xml:space="preserve">  &lt;tr&gt;&lt;td&gt;60222-2650&lt;/td&gt;&lt;td&gt;2700mm span, 3000mm rise reinforced concrete box culvert, double barrel&lt;/td&gt;&lt;td&gt;m&lt;/td&gt;&lt;td&gt;9 FEET SPAN, 10 FEET RISE REINFORCED CONCRETE BOX CULVERT, DOUBLE BARREL&lt;/td&gt;&lt;td&gt;LNFT&lt;/td&gt;&lt;td&gt;0&lt;/td&gt;&lt;td&gt;3&lt;/td&gt;&lt;td&gt;N&lt;/td&gt;&lt;td&gt; &lt;/td&gt;&lt;td&gt;&lt;/td&gt;&lt;/tr&gt;</v>
      </c>
      <c r="B1813" s="166"/>
      <c r="C1813" s="166"/>
    </row>
    <row r="1814" spans="1:3" x14ac:dyDescent="0.3">
      <c r="A1814" s="89" t="str">
        <f>IF(ROW()-ROW(HTML[])+1&gt;ROWS(Prelude[]),IFERROR(INDEX(PayItems[HTML],ROW()-ROW(HTML[])+1-ROWS(Prelude[])),IF(ROW()-ROW(HTML[])=ROWS(Prelude[])+ROWS(PayItems[]),"&lt;/tbody&gt;&lt;/table&gt;","{End}")),INDEX(Prelude[],ROW()-ROW(HTML[])+1))</f>
        <v xml:space="preserve">  &lt;tr&gt;&lt;td&gt;60222-2700&lt;/td&gt;&lt;td&gt;2700mm span, 3300mm rise reinforced concrete box culvert, double barrel&lt;/td&gt;&lt;td&gt;m&lt;/td&gt;&lt;td&gt;9 FEET SPAN, 11 FEET RISE REINFORCED CONCRETE BOX CULVERT, DOUBLE BARREL&lt;/td&gt;&lt;td&gt;LNFT&lt;/td&gt;&lt;td&gt;0&lt;/td&gt;&lt;td&gt;3&lt;/td&gt;&lt;td&gt;N&lt;/td&gt;&lt;td&gt; &lt;/td&gt;&lt;td&gt;&lt;/td&gt;&lt;/tr&gt;</v>
      </c>
      <c r="B1814" s="166"/>
      <c r="C1814" s="166"/>
    </row>
    <row r="1815" spans="1:3" x14ac:dyDescent="0.3">
      <c r="A1815" s="89" t="str">
        <f>IF(ROW()-ROW(HTML[])+1&gt;ROWS(Prelude[]),IFERROR(INDEX(PayItems[HTML],ROW()-ROW(HTML[])+1-ROWS(Prelude[])),IF(ROW()-ROW(HTML[])=ROWS(Prelude[])+ROWS(PayItems[]),"&lt;/tbody&gt;&lt;/table&gt;","{End}")),INDEX(Prelude[],ROW()-ROW(HTML[])+1))</f>
        <v xml:space="preserve">  &lt;tr&gt;&lt;td&gt;60222-2750&lt;/td&gt;&lt;td&gt;2700mm span, 3600mm rise reinforced concrete box culvert, double barrel&lt;/td&gt;&lt;td&gt;m&lt;/td&gt;&lt;td&gt;9 FEET SPAN, 12 FEET RISE REINFORCED CONCRETE BOX CULVERT, DOUBLE BARREL&lt;/td&gt;&lt;td&gt;LNFT&lt;/td&gt;&lt;td&gt;0&lt;/td&gt;&lt;td&gt;3&lt;/td&gt;&lt;td&gt;N&lt;/td&gt;&lt;td&gt; &lt;/td&gt;&lt;td&gt;&lt;/td&gt;&lt;/tr&gt;</v>
      </c>
      <c r="B1815" s="166"/>
      <c r="C1815" s="166"/>
    </row>
    <row r="1816" spans="1:3" x14ac:dyDescent="0.3">
      <c r="A1816" s="89" t="str">
        <f>IF(ROW()-ROW(HTML[])+1&gt;ROWS(Prelude[]),IFERROR(INDEX(PayItems[HTML],ROW()-ROW(HTML[])+1-ROWS(Prelude[])),IF(ROW()-ROW(HTML[])=ROWS(Prelude[])+ROWS(PayItems[]),"&lt;/tbody&gt;&lt;/table&gt;","{End}")),INDEX(Prelude[],ROW()-ROW(HTML[])+1))</f>
        <v xml:space="preserve">  &lt;tr&gt;&lt;td&gt;60222-2800&lt;/td&gt;&lt;td&gt;2700mm span, 4200mm rise reinforced concrete box culvert, double barrel&lt;/td&gt;&lt;td&gt;m&lt;/td&gt;&lt;td&gt;9 FEET SPAN, 14 FEET RISE REINFORCED CONCRETE BOX CULVERT, DOUBLE BARREL&lt;/td&gt;&lt;td&gt;LNFT&lt;/td&gt;&lt;td&gt;0&lt;/td&gt;&lt;td&gt;3&lt;/td&gt;&lt;td&gt;N&lt;/td&gt;&lt;td&gt; &lt;/td&gt;&lt;td&gt;&lt;/td&gt;&lt;/tr&gt;</v>
      </c>
      <c r="B1816" s="166"/>
      <c r="C1816" s="166"/>
    </row>
    <row r="1817" spans="1:3" x14ac:dyDescent="0.3">
      <c r="A1817" s="89" t="str">
        <f>IF(ROW()-ROW(HTML[])+1&gt;ROWS(Prelude[]),IFERROR(INDEX(PayItems[HTML],ROW()-ROW(HTML[])+1-ROWS(Prelude[])),IF(ROW()-ROW(HTML[])=ROWS(Prelude[])+ROWS(PayItems[]),"&lt;/tbody&gt;&lt;/table&gt;","{End}")),INDEX(Prelude[],ROW()-ROW(HTML[])+1))</f>
        <v xml:space="preserve">  &lt;tr&gt;&lt;td&gt;60222-2850&lt;/td&gt;&lt;td&gt;2700mm span, 4800mm rise reinforced concrete box culvert, double barrel&lt;/td&gt;&lt;td&gt;m&lt;/td&gt;&lt;td&gt;9 FEET SPAN, 16 FEET RISE REINFORCED CONCRETE BOX CULVERT, DOUBLE BARREL&lt;/td&gt;&lt;td&gt;LNFT&lt;/td&gt;&lt;td&gt;0&lt;/td&gt;&lt;td&gt;3&lt;/td&gt;&lt;td&gt;N&lt;/td&gt;&lt;td&gt; &lt;/td&gt;&lt;td&gt;&lt;/td&gt;&lt;/tr&gt;</v>
      </c>
      <c r="B1817" s="166"/>
      <c r="C1817" s="166"/>
    </row>
    <row r="1818" spans="1:3" x14ac:dyDescent="0.3">
      <c r="A1818" s="89" t="str">
        <f>IF(ROW()-ROW(HTML[])+1&gt;ROWS(Prelude[]),IFERROR(INDEX(PayItems[HTML],ROW()-ROW(HTML[])+1-ROWS(Prelude[])),IF(ROW()-ROW(HTML[])=ROWS(Prelude[])+ROWS(PayItems[]),"&lt;/tbody&gt;&lt;/table&gt;","{End}")),INDEX(Prelude[],ROW()-ROW(HTML[])+1))</f>
        <v xml:space="preserve">  &lt;tr&gt;&lt;td&gt;60222-2900&lt;/td&gt;&lt;td&gt;3000mm span, 900mm rise reinforced concrete box culvert, double barrel&lt;/td&gt;&lt;td&gt;m&lt;/td&gt;&lt;td&gt;10 FEET SPAN, 3 FEET RISE REINFORCED CONCRETE BOX CULVERT, DOUBLE BARREL&lt;/td&gt;&lt;td&gt;LNFT&lt;/td&gt;&lt;td&gt;0&lt;/td&gt;&lt;td&gt;3&lt;/td&gt;&lt;td&gt;N&lt;/td&gt;&lt;td&gt; &lt;/td&gt;&lt;td&gt;&lt;/td&gt;&lt;/tr&gt;</v>
      </c>
      <c r="B1818" s="166"/>
      <c r="C1818" s="166"/>
    </row>
    <row r="1819" spans="1:3" x14ac:dyDescent="0.3">
      <c r="A1819" s="89" t="str">
        <f>IF(ROW()-ROW(HTML[])+1&gt;ROWS(Prelude[]),IFERROR(INDEX(PayItems[HTML],ROW()-ROW(HTML[])+1-ROWS(Prelude[])),IF(ROW()-ROW(HTML[])=ROWS(Prelude[])+ROWS(PayItems[]),"&lt;/tbody&gt;&lt;/table&gt;","{End}")),INDEX(Prelude[],ROW()-ROW(HTML[])+1))</f>
        <v xml:space="preserve">  &lt;tr&gt;&lt;td&gt;60222-2950&lt;/td&gt;&lt;td&gt;3000mm span, 1200mm rise reinforced concrete box culvert, double barrel&lt;/td&gt;&lt;td&gt;m&lt;/td&gt;&lt;td&gt;10 FEET SPAN, 4 FEET RISE REINFORCED CONCRETE BOX CULVERT, DOUBLE BARREL&lt;/td&gt;&lt;td&gt;LNFT&lt;/td&gt;&lt;td&gt;0&lt;/td&gt;&lt;td&gt;3&lt;/td&gt;&lt;td&gt;N&lt;/td&gt;&lt;td&gt; &lt;/td&gt;&lt;td&gt;&lt;/td&gt;&lt;/tr&gt;</v>
      </c>
      <c r="B1819" s="166"/>
      <c r="C1819" s="166"/>
    </row>
    <row r="1820" spans="1:3" x14ac:dyDescent="0.3">
      <c r="A1820" s="89" t="str">
        <f>IF(ROW()-ROW(HTML[])+1&gt;ROWS(Prelude[]),IFERROR(INDEX(PayItems[HTML],ROW()-ROW(HTML[])+1-ROWS(Prelude[])),IF(ROW()-ROW(HTML[])=ROWS(Prelude[])+ROWS(PayItems[]),"&lt;/tbody&gt;&lt;/table&gt;","{End}")),INDEX(Prelude[],ROW()-ROW(HTML[])+1))</f>
        <v xml:space="preserve">  &lt;tr&gt;&lt;td&gt;60222-3000&lt;/td&gt;&lt;td&gt;3000mm span, 1500mm rise reinforced concrete box culvert, double barrel&lt;/td&gt;&lt;td&gt;m&lt;/td&gt;&lt;td&gt;10 FEET SPAN, 5 FEET RISE REINFORCED CONCRETE BOX CULVERT, DOUBLE BARREL&lt;/td&gt;&lt;td&gt;LNFT&lt;/td&gt;&lt;td&gt;0&lt;/td&gt;&lt;td&gt;3&lt;/td&gt;&lt;td&gt;N&lt;/td&gt;&lt;td&gt; &lt;/td&gt;&lt;td&gt;&lt;/td&gt;&lt;/tr&gt;</v>
      </c>
      <c r="B1820" s="166"/>
      <c r="C1820" s="166"/>
    </row>
    <row r="1821" spans="1:3" x14ac:dyDescent="0.3">
      <c r="A1821" s="89" t="str">
        <f>IF(ROW()-ROW(HTML[])+1&gt;ROWS(Prelude[]),IFERROR(INDEX(PayItems[HTML],ROW()-ROW(HTML[])+1-ROWS(Prelude[])),IF(ROW()-ROW(HTML[])=ROWS(Prelude[])+ROWS(PayItems[]),"&lt;/tbody&gt;&lt;/table&gt;","{End}")),INDEX(Prelude[],ROW()-ROW(HTML[])+1))</f>
        <v xml:space="preserve">  &lt;tr&gt;&lt;td&gt;60222-3050&lt;/td&gt;&lt;td&gt;3000mm span, 1800mm rise reinforced concrete box culvert, double barrel&lt;/td&gt;&lt;td&gt;m&lt;/td&gt;&lt;td&gt;10 FEET SPAN, 6 FEET RISE REINFORCED CONCRETE BOX CULVERT, DOUBLE BARREL&lt;/td&gt;&lt;td&gt;LNFT&lt;/td&gt;&lt;td&gt;0&lt;/td&gt;&lt;td&gt;3&lt;/td&gt;&lt;td&gt;N&lt;/td&gt;&lt;td&gt; &lt;/td&gt;&lt;td&gt;&lt;/td&gt;&lt;/tr&gt;</v>
      </c>
      <c r="B1821" s="166"/>
      <c r="C1821" s="166"/>
    </row>
    <row r="1822" spans="1:3" x14ac:dyDescent="0.3">
      <c r="A1822" s="89" t="str">
        <f>IF(ROW()-ROW(HTML[])+1&gt;ROWS(Prelude[]),IFERROR(INDEX(PayItems[HTML],ROW()-ROW(HTML[])+1-ROWS(Prelude[])),IF(ROW()-ROW(HTML[])=ROWS(Prelude[])+ROWS(PayItems[]),"&lt;/tbody&gt;&lt;/table&gt;","{End}")),INDEX(Prelude[],ROW()-ROW(HTML[])+1))</f>
        <v xml:space="preserve">  &lt;tr&gt;&lt;td&gt;60222-3100&lt;/td&gt;&lt;td&gt;3000mm span, 2100mm rise reinforced concrete box culvert, double barrel&lt;/td&gt;&lt;td&gt;m&lt;/td&gt;&lt;td&gt;10 FEET SPAN, 7 FEET RISE REINFORCED CONCRETE BOX CULVERT, DOUBLE BARREL&lt;/td&gt;&lt;td&gt;LNFT&lt;/td&gt;&lt;td&gt;0&lt;/td&gt;&lt;td&gt;3&lt;/td&gt;&lt;td&gt;N&lt;/td&gt;&lt;td&gt; &lt;/td&gt;&lt;td&gt;&lt;/td&gt;&lt;/tr&gt;</v>
      </c>
      <c r="B1822" s="166"/>
      <c r="C1822" s="166"/>
    </row>
    <row r="1823" spans="1:3" x14ac:dyDescent="0.3">
      <c r="A1823" s="89" t="str">
        <f>IF(ROW()-ROW(HTML[])+1&gt;ROWS(Prelude[]),IFERROR(INDEX(PayItems[HTML],ROW()-ROW(HTML[])+1-ROWS(Prelude[])),IF(ROW()-ROW(HTML[])=ROWS(Prelude[])+ROWS(PayItems[]),"&lt;/tbody&gt;&lt;/table&gt;","{End}")),INDEX(Prelude[],ROW()-ROW(HTML[])+1))</f>
        <v xml:space="preserve">  &lt;tr&gt;&lt;td&gt;60222-3150&lt;/td&gt;&lt;td&gt;3000mm span, 2400mm rise reinforced concrete box culvert, double barrel&lt;/td&gt;&lt;td&gt;m&lt;/td&gt;&lt;td&gt;10 FEET SPAN, 8 FEET RISE REINFORCED CONCRETE BOX CULVERT, DOUBLE BARREL&lt;/td&gt;&lt;td&gt;LNFT&lt;/td&gt;&lt;td&gt;0&lt;/td&gt;&lt;td&gt;3&lt;/td&gt;&lt;td&gt;N&lt;/td&gt;&lt;td&gt; &lt;/td&gt;&lt;td&gt;&lt;/td&gt;&lt;/tr&gt;</v>
      </c>
      <c r="B1823" s="166"/>
      <c r="C1823" s="166"/>
    </row>
    <row r="1824" spans="1:3" x14ac:dyDescent="0.3">
      <c r="A1824" s="89" t="str">
        <f>IF(ROW()-ROW(HTML[])+1&gt;ROWS(Prelude[]),IFERROR(INDEX(PayItems[HTML],ROW()-ROW(HTML[])+1-ROWS(Prelude[])),IF(ROW()-ROW(HTML[])=ROWS(Prelude[])+ROWS(PayItems[]),"&lt;/tbody&gt;&lt;/table&gt;","{End}")),INDEX(Prelude[],ROW()-ROW(HTML[])+1))</f>
        <v xml:space="preserve">  &lt;tr&gt;&lt;td&gt;60222-3200&lt;/td&gt;&lt;td&gt;3000mm span, 2700mm rise reinforced concrete box culvert, double barrel&lt;/td&gt;&lt;td&gt;m&lt;/td&gt;&lt;td&gt;10 FEET SPAN, 9 FEET RISE REINFORCED CONCRETE BOX CULVERT, DOUBLE BARREL&lt;/td&gt;&lt;td&gt;LNFT&lt;/td&gt;&lt;td&gt;0&lt;/td&gt;&lt;td&gt;3&lt;/td&gt;&lt;td&gt;N&lt;/td&gt;&lt;td&gt; &lt;/td&gt;&lt;td&gt;&lt;/td&gt;&lt;/tr&gt;</v>
      </c>
      <c r="B1824" s="166"/>
      <c r="C1824" s="166"/>
    </row>
    <row r="1825" spans="1:3" x14ac:dyDescent="0.3">
      <c r="A1825" s="89" t="str">
        <f>IF(ROW()-ROW(HTML[])+1&gt;ROWS(Prelude[]),IFERROR(INDEX(PayItems[HTML],ROW()-ROW(HTML[])+1-ROWS(Prelude[])),IF(ROW()-ROW(HTML[])=ROWS(Prelude[])+ROWS(PayItems[]),"&lt;/tbody&gt;&lt;/table&gt;","{End}")),INDEX(Prelude[],ROW()-ROW(HTML[])+1))</f>
        <v xml:space="preserve">  &lt;tr&gt;&lt;td&gt;60222-3250&lt;/td&gt;&lt;td&gt;3000mm span, 3000mm rise reinforced concrete box culvert, double barrel&lt;/td&gt;&lt;td&gt;m&lt;/td&gt;&lt;td&gt;10 FEET SPAN, 10 FEET RISE REINFORCED CONCRETE BOX CULVERT, DOUBLE BARREL&lt;/td&gt;&lt;td&gt;LNFT&lt;/td&gt;&lt;td&gt;0&lt;/td&gt;&lt;td&gt;3&lt;/td&gt;&lt;td&gt;N&lt;/td&gt;&lt;td&gt; &lt;/td&gt;&lt;td&gt;&lt;/td&gt;&lt;/tr&gt;</v>
      </c>
      <c r="B1825" s="166"/>
      <c r="C1825" s="166"/>
    </row>
    <row r="1826" spans="1:3" x14ac:dyDescent="0.3">
      <c r="A1826" s="89" t="str">
        <f>IF(ROW()-ROW(HTML[])+1&gt;ROWS(Prelude[]),IFERROR(INDEX(PayItems[HTML],ROW()-ROW(HTML[])+1-ROWS(Prelude[])),IF(ROW()-ROW(HTML[])=ROWS(Prelude[])+ROWS(PayItems[]),"&lt;/tbody&gt;&lt;/table&gt;","{End}")),INDEX(Prelude[],ROW()-ROW(HTML[])+1))</f>
        <v xml:space="preserve">  &lt;tr&gt;&lt;td&gt;60222-3300&lt;/td&gt;&lt;td&gt;3000mm span, 3300mm rise reinforced concrete box culvert, double barrel&lt;/td&gt;&lt;td&gt;m&lt;/td&gt;&lt;td&gt;10 FEET SPAN, 11 FEET RISE REINFORCED CONCRETE BOX CULVERT, DOUBLE BARREL&lt;/td&gt;&lt;td&gt;LNFT&lt;/td&gt;&lt;td&gt;0&lt;/td&gt;&lt;td&gt;3&lt;/td&gt;&lt;td&gt;N&lt;/td&gt;&lt;td&gt; &lt;/td&gt;&lt;td&gt;&lt;/td&gt;&lt;/tr&gt;</v>
      </c>
      <c r="B1826" s="166"/>
      <c r="C1826" s="166"/>
    </row>
    <row r="1827" spans="1:3" x14ac:dyDescent="0.3">
      <c r="A1827" s="89" t="str">
        <f>IF(ROW()-ROW(HTML[])+1&gt;ROWS(Prelude[]),IFERROR(INDEX(PayItems[HTML],ROW()-ROW(HTML[])+1-ROWS(Prelude[])),IF(ROW()-ROW(HTML[])=ROWS(Prelude[])+ROWS(PayItems[]),"&lt;/tbody&gt;&lt;/table&gt;","{End}")),INDEX(Prelude[],ROW()-ROW(HTML[])+1))</f>
        <v xml:space="preserve">  &lt;tr&gt;&lt;td&gt;60222-3350&lt;/td&gt;&lt;td&gt;3000mm span, 3600mm rise reinforced concrete box culvert, double barrel&lt;/td&gt;&lt;td&gt;m&lt;/td&gt;&lt;td&gt;10 FEET SPAN, 12 FEET RISE REINFORCED CONCRETE BOX CULVERT, DOUBLE BARREL&lt;/td&gt;&lt;td&gt;LNFT&lt;/td&gt;&lt;td&gt;0&lt;/td&gt;&lt;td&gt;3&lt;/td&gt;&lt;td&gt;N&lt;/td&gt;&lt;td&gt; &lt;/td&gt;&lt;td&gt;&lt;/td&gt;&lt;/tr&gt;</v>
      </c>
      <c r="B1827" s="166"/>
      <c r="C1827" s="166"/>
    </row>
    <row r="1828" spans="1:3" x14ac:dyDescent="0.3">
      <c r="A1828" s="89" t="str">
        <f>IF(ROW()-ROW(HTML[])+1&gt;ROWS(Prelude[]),IFERROR(INDEX(PayItems[HTML],ROW()-ROW(HTML[])+1-ROWS(Prelude[])),IF(ROW()-ROW(HTML[])=ROWS(Prelude[])+ROWS(PayItems[]),"&lt;/tbody&gt;&lt;/table&gt;","{End}")),INDEX(Prelude[],ROW()-ROW(HTML[])+1))</f>
        <v xml:space="preserve">  &lt;tr&gt;&lt;td&gt;60222-3400&lt;/td&gt;&lt;td&gt;3000mm span, 4200mm rise reinforced concrete box culvert, double barrel&lt;/td&gt;&lt;td&gt;m&lt;/td&gt;&lt;td&gt;10 FEET SPAN, 14 FEET RISE REINFORCED CONCRETE BOX CULVERT, DOUBLE BARREL&lt;/td&gt;&lt;td&gt;LNFT&lt;/td&gt;&lt;td&gt;0&lt;/td&gt;&lt;td&gt;3&lt;/td&gt;&lt;td&gt;N&lt;/td&gt;&lt;td&gt; &lt;/td&gt;&lt;td&gt;&lt;/td&gt;&lt;/tr&gt;</v>
      </c>
      <c r="B1828" s="166"/>
      <c r="C1828" s="166"/>
    </row>
    <row r="1829" spans="1:3" x14ac:dyDescent="0.3">
      <c r="A1829" s="89" t="str">
        <f>IF(ROW()-ROW(HTML[])+1&gt;ROWS(Prelude[]),IFERROR(INDEX(PayItems[HTML],ROW()-ROW(HTML[])+1-ROWS(Prelude[])),IF(ROW()-ROW(HTML[])=ROWS(Prelude[])+ROWS(PayItems[]),"&lt;/tbody&gt;&lt;/table&gt;","{End}")),INDEX(Prelude[],ROW()-ROW(HTML[])+1))</f>
        <v xml:space="preserve">  &lt;tr&gt;&lt;td&gt;60222-3450&lt;/td&gt;&lt;td&gt;3000mm span, 4800mm rise reinforced concrete box culvert, double barrel&lt;/td&gt;&lt;td&gt;m&lt;/td&gt;&lt;td&gt;10 FEET SPAN, 16 FEET RISE REINFORCED CONCRETE BOX CULVERT, DOUBLE BARREL&lt;/td&gt;&lt;td&gt;LNFT&lt;/td&gt;&lt;td&gt;0&lt;/td&gt;&lt;td&gt;3&lt;/td&gt;&lt;td&gt;N&lt;/td&gt;&lt;td&gt; &lt;/td&gt;&lt;td&gt;&lt;/td&gt;&lt;/tr&gt;</v>
      </c>
      <c r="B1829" s="166"/>
      <c r="C1829" s="166"/>
    </row>
    <row r="1830" spans="1:3" x14ac:dyDescent="0.3">
      <c r="A1830" s="89" t="str">
        <f>IF(ROW()-ROW(HTML[])+1&gt;ROWS(Prelude[]),IFERROR(INDEX(PayItems[HTML],ROW()-ROW(HTML[])+1-ROWS(Prelude[])),IF(ROW()-ROW(HTML[])=ROWS(Prelude[])+ROWS(PayItems[]),"&lt;/tbody&gt;&lt;/table&gt;","{End}")),INDEX(Prelude[],ROW()-ROW(HTML[])+1))</f>
        <v xml:space="preserve">  &lt;tr&gt;&lt;td&gt;60222-3500&lt;/td&gt;&lt;td&gt;3300mm span, 1500mm rise reinforced concrete box culvert, double barrel&lt;/td&gt;&lt;td&gt;m&lt;/td&gt;&lt;td&gt;11 FEET SPAN, 5 FEET RISE REINFORCED CONCRETE BOX CULVERT, DOUBLE BARREL&lt;/td&gt;&lt;td&gt;LNFT&lt;/td&gt;&lt;td&gt;0&lt;/td&gt;&lt;td&gt;3&lt;/td&gt;&lt;td&gt;N&lt;/td&gt;&lt;td&gt; &lt;/td&gt;&lt;td&gt;&lt;/td&gt;&lt;/tr&gt;</v>
      </c>
      <c r="B1830" s="166"/>
      <c r="C1830" s="166"/>
    </row>
    <row r="1831" spans="1:3" x14ac:dyDescent="0.3">
      <c r="A1831" s="89" t="str">
        <f>IF(ROW()-ROW(HTML[])+1&gt;ROWS(Prelude[]),IFERROR(INDEX(PayItems[HTML],ROW()-ROW(HTML[])+1-ROWS(Prelude[])),IF(ROW()-ROW(HTML[])=ROWS(Prelude[])+ROWS(PayItems[]),"&lt;/tbody&gt;&lt;/table&gt;","{End}")),INDEX(Prelude[],ROW()-ROW(HTML[])+1))</f>
        <v xml:space="preserve">  &lt;tr&gt;&lt;td&gt;60222-3550&lt;/td&gt;&lt;td&gt;3300mm span, 1800mm rise reinforced concrete box culvert, double barrel&lt;/td&gt;&lt;td&gt;m&lt;/td&gt;&lt;td&gt;11 FEET SPAN, 6 FEET RISE REINFORCED CONCRETE BOX CULVERT, DOUBLE BARREL&lt;/td&gt;&lt;td&gt;LNFT&lt;/td&gt;&lt;td&gt;0&lt;/td&gt;&lt;td&gt;3&lt;/td&gt;&lt;td&gt;N&lt;/td&gt;&lt;td&gt; &lt;/td&gt;&lt;td&gt;&lt;/td&gt;&lt;/tr&gt;</v>
      </c>
      <c r="B1831" s="166"/>
      <c r="C1831" s="166"/>
    </row>
    <row r="1832" spans="1:3" x14ac:dyDescent="0.3">
      <c r="A1832" s="89" t="str">
        <f>IF(ROW()-ROW(HTML[])+1&gt;ROWS(Prelude[]),IFERROR(INDEX(PayItems[HTML],ROW()-ROW(HTML[])+1-ROWS(Prelude[])),IF(ROW()-ROW(HTML[])=ROWS(Prelude[])+ROWS(PayItems[]),"&lt;/tbody&gt;&lt;/table&gt;","{End}")),INDEX(Prelude[],ROW()-ROW(HTML[])+1))</f>
        <v xml:space="preserve">  &lt;tr&gt;&lt;td&gt;60222-3600&lt;/td&gt;&lt;td&gt;3300mm span, 2100mm rise reinforced concrete box culvert, double barrel&lt;/td&gt;&lt;td&gt;m&lt;/td&gt;&lt;td&gt;11 FEET SPAN, 7 FEET RISE REINFORCED CONCRETE BOX CULVERT, DOUBLE BARREL&lt;/td&gt;&lt;td&gt;LNFT&lt;/td&gt;&lt;td&gt;0&lt;/td&gt;&lt;td&gt;3&lt;/td&gt;&lt;td&gt;N&lt;/td&gt;&lt;td&gt; &lt;/td&gt;&lt;td&gt;&lt;/td&gt;&lt;/tr&gt;</v>
      </c>
      <c r="B1832" s="166"/>
      <c r="C1832" s="166"/>
    </row>
    <row r="1833" spans="1:3" x14ac:dyDescent="0.3">
      <c r="A1833" s="89" t="str">
        <f>IF(ROW()-ROW(HTML[])+1&gt;ROWS(Prelude[]),IFERROR(INDEX(PayItems[HTML],ROW()-ROW(HTML[])+1-ROWS(Prelude[])),IF(ROW()-ROW(HTML[])=ROWS(Prelude[])+ROWS(PayItems[]),"&lt;/tbody&gt;&lt;/table&gt;","{End}")),INDEX(Prelude[],ROW()-ROW(HTML[])+1))</f>
        <v xml:space="preserve">  &lt;tr&gt;&lt;td&gt;60222-3650&lt;/td&gt;&lt;td&gt;3300mm span, 2400mm rise reinforced concrete box culvert, double barrel&lt;/td&gt;&lt;td&gt;m&lt;/td&gt;&lt;td&gt;11 FEET SPAN, 8 FEET RISE REINFORCED CONCRETE BOX CULVERT, DOUBLE BARREL&lt;/td&gt;&lt;td&gt;LNFT&lt;/td&gt;&lt;td&gt;0&lt;/td&gt;&lt;td&gt;3&lt;/td&gt;&lt;td&gt;N&lt;/td&gt;&lt;td&gt; &lt;/td&gt;&lt;td&gt;&lt;/td&gt;&lt;/tr&gt;</v>
      </c>
      <c r="B1833" s="166"/>
      <c r="C1833" s="166"/>
    </row>
    <row r="1834" spans="1:3" x14ac:dyDescent="0.3">
      <c r="A1834" s="89" t="str">
        <f>IF(ROW()-ROW(HTML[])+1&gt;ROWS(Prelude[]),IFERROR(INDEX(PayItems[HTML],ROW()-ROW(HTML[])+1-ROWS(Prelude[])),IF(ROW()-ROW(HTML[])=ROWS(Prelude[])+ROWS(PayItems[]),"&lt;/tbody&gt;&lt;/table&gt;","{End}")),INDEX(Prelude[],ROW()-ROW(HTML[])+1))</f>
        <v xml:space="preserve">  &lt;tr&gt;&lt;td&gt;60222-3700&lt;/td&gt;&lt;td&gt;3300mm span, 2700mm rise reinforced concrete box culvert, double barrel&lt;/td&gt;&lt;td&gt;m&lt;/td&gt;&lt;td&gt;11 FEET SPAN, 9 FEET RISE REINFORCED CONCRETE BOX CULVERT, DOUBLE BARREL&lt;/td&gt;&lt;td&gt;LNFT&lt;/td&gt;&lt;td&gt;0&lt;/td&gt;&lt;td&gt;3&lt;/td&gt;&lt;td&gt;N&lt;/td&gt;&lt;td&gt; &lt;/td&gt;&lt;td&gt;&lt;/td&gt;&lt;/tr&gt;</v>
      </c>
      <c r="B1834" s="166"/>
      <c r="C1834" s="166"/>
    </row>
    <row r="1835" spans="1:3" x14ac:dyDescent="0.3">
      <c r="A1835" s="89" t="str">
        <f>IF(ROW()-ROW(HTML[])+1&gt;ROWS(Prelude[]),IFERROR(INDEX(PayItems[HTML],ROW()-ROW(HTML[])+1-ROWS(Prelude[])),IF(ROW()-ROW(HTML[])=ROWS(Prelude[])+ROWS(PayItems[]),"&lt;/tbody&gt;&lt;/table&gt;","{End}")),INDEX(Prelude[],ROW()-ROW(HTML[])+1))</f>
        <v xml:space="preserve">  &lt;tr&gt;&lt;td&gt;60222-3750&lt;/td&gt;&lt;td&gt;3300mm span, 3000mm rise reinforced concrete box culvert, double barrel&lt;/td&gt;&lt;td&gt;m&lt;/td&gt;&lt;td&gt;11 FEET SPAN, 10 FEET RISE REINFORCED CONCRETE BOX CULVERT, DOUBLE BARREL&lt;/td&gt;&lt;td&gt;LNFT&lt;/td&gt;&lt;td&gt;0&lt;/td&gt;&lt;td&gt;3&lt;/td&gt;&lt;td&gt;N&lt;/td&gt;&lt;td&gt; &lt;/td&gt;&lt;td&gt;&lt;/td&gt;&lt;/tr&gt;</v>
      </c>
      <c r="B1835" s="166"/>
      <c r="C1835" s="166"/>
    </row>
    <row r="1836" spans="1:3" x14ac:dyDescent="0.3">
      <c r="A1836" s="89" t="str">
        <f>IF(ROW()-ROW(HTML[])+1&gt;ROWS(Prelude[]),IFERROR(INDEX(PayItems[HTML],ROW()-ROW(HTML[])+1-ROWS(Prelude[])),IF(ROW()-ROW(HTML[])=ROWS(Prelude[])+ROWS(PayItems[]),"&lt;/tbody&gt;&lt;/table&gt;","{End}")),INDEX(Prelude[],ROW()-ROW(HTML[])+1))</f>
        <v xml:space="preserve">  &lt;tr&gt;&lt;td&gt;60222-3800&lt;/td&gt;&lt;td&gt;3300mm span, 3300mm rise reinforced concrete box culvert, double barrel&lt;/td&gt;&lt;td&gt;m&lt;/td&gt;&lt;td&gt;11 FEET SPAN, 11 FEET RISE REINFORCED CONCRETE BOX CULVERT, DOUBLE BARREL&lt;/td&gt;&lt;td&gt;LNFT&lt;/td&gt;&lt;td&gt;0&lt;/td&gt;&lt;td&gt;3&lt;/td&gt;&lt;td&gt;N&lt;/td&gt;&lt;td&gt; &lt;/td&gt;&lt;td&gt;&lt;/td&gt;&lt;/tr&gt;</v>
      </c>
      <c r="B1836" s="166"/>
      <c r="C1836" s="166"/>
    </row>
    <row r="1837" spans="1:3" x14ac:dyDescent="0.3">
      <c r="A1837" s="89" t="str">
        <f>IF(ROW()-ROW(HTML[])+1&gt;ROWS(Prelude[]),IFERROR(INDEX(PayItems[HTML],ROW()-ROW(HTML[])+1-ROWS(Prelude[])),IF(ROW()-ROW(HTML[])=ROWS(Prelude[])+ROWS(PayItems[]),"&lt;/tbody&gt;&lt;/table&gt;","{End}")),INDEX(Prelude[],ROW()-ROW(HTML[])+1))</f>
        <v xml:space="preserve">  &lt;tr&gt;&lt;td&gt;60222-3850&lt;/td&gt;&lt;td&gt;3300mm span, 3600mm rise reinforced concrete box culvert, double barrel&lt;/td&gt;&lt;td&gt;m&lt;/td&gt;&lt;td&gt;11 FEET SPAN, 12 FEET RISE REINFORCED CONCRETE BOX CULVERT, DOUBLE BARREL&lt;/td&gt;&lt;td&gt;LNFT&lt;/td&gt;&lt;td&gt;0&lt;/td&gt;&lt;td&gt;3&lt;/td&gt;&lt;td&gt;N&lt;/td&gt;&lt;td&gt; &lt;/td&gt;&lt;td&gt;&lt;/td&gt;&lt;/tr&gt;</v>
      </c>
      <c r="B1837" s="166"/>
      <c r="C1837" s="166"/>
    </row>
    <row r="1838" spans="1:3" x14ac:dyDescent="0.3">
      <c r="A1838" s="89" t="str">
        <f>IF(ROW()-ROW(HTML[])+1&gt;ROWS(Prelude[]),IFERROR(INDEX(PayItems[HTML],ROW()-ROW(HTML[])+1-ROWS(Prelude[])),IF(ROW()-ROW(HTML[])=ROWS(Prelude[])+ROWS(PayItems[]),"&lt;/tbody&gt;&lt;/table&gt;","{End}")),INDEX(Prelude[],ROW()-ROW(HTML[])+1))</f>
        <v xml:space="preserve">  &lt;tr&gt;&lt;td&gt;60222-3900&lt;/td&gt;&lt;td&gt;3300mm span, 4200mm rise reinforced concrete box culvert, double barrel&lt;/td&gt;&lt;td&gt;m&lt;/td&gt;&lt;td&gt;11 FEET SPAN, 14 FEET RISE REINFORCED CONCRETE BOX CULVERT, DOUBLE BARREL&lt;/td&gt;&lt;td&gt;LNFT&lt;/td&gt;&lt;td&gt;0&lt;/td&gt;&lt;td&gt;3&lt;/td&gt;&lt;td&gt;N&lt;/td&gt;&lt;td&gt; &lt;/td&gt;&lt;td&gt;&lt;/td&gt;&lt;/tr&gt;</v>
      </c>
      <c r="B1838" s="166"/>
      <c r="C1838" s="166"/>
    </row>
    <row r="1839" spans="1:3" x14ac:dyDescent="0.3">
      <c r="A1839" s="89" t="str">
        <f>IF(ROW()-ROW(HTML[])+1&gt;ROWS(Prelude[]),IFERROR(INDEX(PayItems[HTML],ROW()-ROW(HTML[])+1-ROWS(Prelude[])),IF(ROW()-ROW(HTML[])=ROWS(Prelude[])+ROWS(PayItems[]),"&lt;/tbody&gt;&lt;/table&gt;","{End}")),INDEX(Prelude[],ROW()-ROW(HTML[])+1))</f>
        <v xml:space="preserve">  &lt;tr&gt;&lt;td&gt;60222-3950&lt;/td&gt;&lt;td&gt;3300mm span, 4800mm rise reinforced concrete box culvert, double barrel&lt;/td&gt;&lt;td&gt;m&lt;/td&gt;&lt;td&gt;11 FEET SPAN, 16 FEET RISE REINFORCED CONCRETE BOX CULVERT, DOUBLE BARREL&lt;/td&gt;&lt;td&gt;LNFT&lt;/td&gt;&lt;td&gt;0&lt;/td&gt;&lt;td&gt;3&lt;/td&gt;&lt;td&gt;N&lt;/td&gt;&lt;td&gt; &lt;/td&gt;&lt;td&gt;&lt;/td&gt;&lt;/tr&gt;</v>
      </c>
      <c r="B1839" s="166"/>
      <c r="C1839" s="166"/>
    </row>
    <row r="1840" spans="1:3" x14ac:dyDescent="0.3">
      <c r="A1840" s="89" t="str">
        <f>IF(ROW()-ROW(HTML[])+1&gt;ROWS(Prelude[]),IFERROR(INDEX(PayItems[HTML],ROW()-ROW(HTML[])+1-ROWS(Prelude[])),IF(ROW()-ROW(HTML[])=ROWS(Prelude[])+ROWS(PayItems[]),"&lt;/tbody&gt;&lt;/table&gt;","{End}")),INDEX(Prelude[],ROW()-ROW(HTML[])+1))</f>
        <v xml:space="preserve">  &lt;tr&gt;&lt;td&gt;60222-4000&lt;/td&gt;&lt;td&gt;3600mm span, 2100mm rise reinforced concrete box culvert, double barrel&lt;/td&gt;&lt;td&gt;m&lt;/td&gt;&lt;td&gt;12 FEET SPAN, 7 FEET RISE REINFORCED CONCRETE BOX CULVERT, DOUBLE BARREL&lt;/td&gt;&lt;td&gt;LNFT&lt;/td&gt;&lt;td&gt;0&lt;/td&gt;&lt;td&gt;3&lt;/td&gt;&lt;td&gt;N&lt;/td&gt;&lt;td&gt; &lt;/td&gt;&lt;td&gt;&lt;/td&gt;&lt;/tr&gt;</v>
      </c>
      <c r="B1840" s="166"/>
      <c r="C1840" s="166"/>
    </row>
    <row r="1841" spans="1:3" x14ac:dyDescent="0.3">
      <c r="A1841" s="89" t="str">
        <f>IF(ROW()-ROW(HTML[])+1&gt;ROWS(Prelude[]),IFERROR(INDEX(PayItems[HTML],ROW()-ROW(HTML[])+1-ROWS(Prelude[])),IF(ROW()-ROW(HTML[])=ROWS(Prelude[])+ROWS(PayItems[]),"&lt;/tbody&gt;&lt;/table&gt;","{End}")),INDEX(Prelude[],ROW()-ROW(HTML[])+1))</f>
        <v xml:space="preserve">  &lt;tr&gt;&lt;td&gt;60222-4050&lt;/td&gt;&lt;td&gt;3600mm span, 2400mm rise reinforced concrete box culvert, double barrel&lt;/td&gt;&lt;td&gt;m&lt;/td&gt;&lt;td&gt;12 FEET SPAN, 8 FEET RISE REINFORCED CONCRETE BOX CULVERT, DOUBLE BARREL&lt;/td&gt;&lt;td&gt;LNFT&lt;/td&gt;&lt;td&gt;0&lt;/td&gt;&lt;td&gt;3&lt;/td&gt;&lt;td&gt;N&lt;/td&gt;&lt;td&gt; &lt;/td&gt;&lt;td&gt;&lt;/td&gt;&lt;/tr&gt;</v>
      </c>
      <c r="B1841" s="166"/>
      <c r="C1841" s="166"/>
    </row>
    <row r="1842" spans="1:3" x14ac:dyDescent="0.3">
      <c r="A1842" s="89" t="str">
        <f>IF(ROW()-ROW(HTML[])+1&gt;ROWS(Prelude[]),IFERROR(INDEX(PayItems[HTML],ROW()-ROW(HTML[])+1-ROWS(Prelude[])),IF(ROW()-ROW(HTML[])=ROWS(Prelude[])+ROWS(PayItems[]),"&lt;/tbody&gt;&lt;/table&gt;","{End}")),INDEX(Prelude[],ROW()-ROW(HTML[])+1))</f>
        <v xml:space="preserve">  &lt;tr&gt;&lt;td&gt;60222-4100&lt;/td&gt;&lt;td&gt;3600mm span, 2700mm rise reinforced concrete box culvert, double barrel&lt;/td&gt;&lt;td&gt;m&lt;/td&gt;&lt;td&gt;12 FEET SPAN, 9 FEET RISE REINFORCED CONCRETE BOX CULVERT, DOUBLE BARREL&lt;/td&gt;&lt;td&gt;LNFT&lt;/td&gt;&lt;td&gt;0&lt;/td&gt;&lt;td&gt;3&lt;/td&gt;&lt;td&gt;N&lt;/td&gt;&lt;td&gt; &lt;/td&gt;&lt;td&gt;&lt;/td&gt;&lt;/tr&gt;</v>
      </c>
      <c r="B1842" s="166"/>
      <c r="C1842" s="166"/>
    </row>
    <row r="1843" spans="1:3" x14ac:dyDescent="0.3">
      <c r="A1843" s="89" t="str">
        <f>IF(ROW()-ROW(HTML[])+1&gt;ROWS(Prelude[]),IFERROR(INDEX(PayItems[HTML],ROW()-ROW(HTML[])+1-ROWS(Prelude[])),IF(ROW()-ROW(HTML[])=ROWS(Prelude[])+ROWS(PayItems[]),"&lt;/tbody&gt;&lt;/table&gt;","{End}")),INDEX(Prelude[],ROW()-ROW(HTML[])+1))</f>
        <v xml:space="preserve">  &lt;tr&gt;&lt;td&gt;60222-4150&lt;/td&gt;&lt;td&gt;3600mm span, 3000mm rise reinforced concrete box culvert, double barrel&lt;/td&gt;&lt;td&gt;m&lt;/td&gt;&lt;td&gt;12 FEET SPAN, 10 FEET RISE REINFORCED CONCRETE BOX CULVERT, DOUBLE BARREL&lt;/td&gt;&lt;td&gt;LNFT&lt;/td&gt;&lt;td&gt;0&lt;/td&gt;&lt;td&gt;3&lt;/td&gt;&lt;td&gt;N&lt;/td&gt;&lt;td&gt; &lt;/td&gt;&lt;td&gt;&lt;/td&gt;&lt;/tr&gt;</v>
      </c>
      <c r="B1843" s="166"/>
      <c r="C1843" s="166"/>
    </row>
    <row r="1844" spans="1:3" x14ac:dyDescent="0.3">
      <c r="A1844" s="89" t="str">
        <f>IF(ROW()-ROW(HTML[])+1&gt;ROWS(Prelude[]),IFERROR(INDEX(PayItems[HTML],ROW()-ROW(HTML[])+1-ROWS(Prelude[])),IF(ROW()-ROW(HTML[])=ROWS(Prelude[])+ROWS(PayItems[]),"&lt;/tbody&gt;&lt;/table&gt;","{End}")),INDEX(Prelude[],ROW()-ROW(HTML[])+1))</f>
        <v xml:space="preserve">  &lt;tr&gt;&lt;td&gt;60222-4200&lt;/td&gt;&lt;td&gt;3600mm span, 3300mm rise reinforced concrete box culvert, double barrel&lt;/td&gt;&lt;td&gt;m&lt;/td&gt;&lt;td&gt;12 FEET SPAN, 11 FEET RISE REINFORCED CONCRETE BOX CULVERT, DOUBLE BARREL&lt;/td&gt;&lt;td&gt;LNFT&lt;/td&gt;&lt;td&gt;0&lt;/td&gt;&lt;td&gt;3&lt;/td&gt;&lt;td&gt;N&lt;/td&gt;&lt;td&gt; &lt;/td&gt;&lt;td&gt;&lt;/td&gt;&lt;/tr&gt;</v>
      </c>
      <c r="B1844" s="166"/>
      <c r="C1844" s="166"/>
    </row>
    <row r="1845" spans="1:3" x14ac:dyDescent="0.3">
      <c r="A1845" s="89" t="str">
        <f>IF(ROW()-ROW(HTML[])+1&gt;ROWS(Prelude[]),IFERROR(INDEX(PayItems[HTML],ROW()-ROW(HTML[])+1-ROWS(Prelude[])),IF(ROW()-ROW(HTML[])=ROWS(Prelude[])+ROWS(PayItems[]),"&lt;/tbody&gt;&lt;/table&gt;","{End}")),INDEX(Prelude[],ROW()-ROW(HTML[])+1))</f>
        <v xml:space="preserve">  &lt;tr&gt;&lt;td&gt;60222-4250&lt;/td&gt;&lt;td&gt;3600mm span, 3600mm rise reinforced concrete box culvert, double barrel&lt;/td&gt;&lt;td&gt;m&lt;/td&gt;&lt;td&gt;12 FEET SPAN, 12 FEET RISE REINFORCED CONCRETE BOX CULVERT, DOUBLE BARREL&lt;/td&gt;&lt;td&gt;LNFT&lt;/td&gt;&lt;td&gt;0&lt;/td&gt;&lt;td&gt;3&lt;/td&gt;&lt;td&gt;N&lt;/td&gt;&lt;td&gt; &lt;/td&gt;&lt;td&gt;&lt;/td&gt;&lt;/tr&gt;</v>
      </c>
      <c r="B1845" s="166"/>
      <c r="C1845" s="166"/>
    </row>
    <row r="1846" spans="1:3" x14ac:dyDescent="0.3">
      <c r="A1846" s="89" t="str">
        <f>IF(ROW()-ROW(HTML[])+1&gt;ROWS(Prelude[]),IFERROR(INDEX(PayItems[HTML],ROW()-ROW(HTML[])+1-ROWS(Prelude[])),IF(ROW()-ROW(HTML[])=ROWS(Prelude[])+ROWS(PayItems[]),"&lt;/tbody&gt;&lt;/table&gt;","{End}")),INDEX(Prelude[],ROW()-ROW(HTML[])+1))</f>
        <v xml:space="preserve">  &lt;tr&gt;&lt;td&gt;60222-4300&lt;/td&gt;&lt;td&gt;3600mm span, 4200mm rise reinforced concrete box culvert, double barrel&lt;/td&gt;&lt;td&gt;m&lt;/td&gt;&lt;td&gt;12 FEET SPAN, 14 FEET RISE REINFORCED CONCRETE BOX CULVERT, DOUBLE BARREL&lt;/td&gt;&lt;td&gt;LNFT&lt;/td&gt;&lt;td&gt;0&lt;/td&gt;&lt;td&gt;3&lt;/td&gt;&lt;td&gt;N&lt;/td&gt;&lt;td&gt; &lt;/td&gt;&lt;td&gt;&lt;/td&gt;&lt;/tr&gt;</v>
      </c>
      <c r="B1846" s="166"/>
      <c r="C1846" s="166"/>
    </row>
    <row r="1847" spans="1:3" x14ac:dyDescent="0.3">
      <c r="A1847" s="89" t="str">
        <f>IF(ROW()-ROW(HTML[])+1&gt;ROWS(Prelude[]),IFERROR(INDEX(PayItems[HTML],ROW()-ROW(HTML[])+1-ROWS(Prelude[])),IF(ROW()-ROW(HTML[])=ROWS(Prelude[])+ROWS(PayItems[]),"&lt;/tbody&gt;&lt;/table&gt;","{End}")),INDEX(Prelude[],ROW()-ROW(HTML[])+1))</f>
        <v xml:space="preserve">  &lt;tr&gt;&lt;td&gt;60222-4350&lt;/td&gt;&lt;td&gt;4200mm span, 1800mm rise reinforced concrete box culvert, double barrel&lt;/td&gt;&lt;td&gt;m&lt;/td&gt;&lt;td&gt;14 FEET SPAN, 6 FEET RISE REINFORCED CONCRETE BOX CULVERT, DOUBLE BARREL&lt;/td&gt;&lt;td&gt;LNFT&lt;/td&gt;&lt;td&gt;0&lt;/td&gt;&lt;td&gt;3&lt;/td&gt;&lt;td&gt;N&lt;/td&gt;&lt;td&gt; &lt;/td&gt;&lt;td&gt;&lt;/td&gt;&lt;/tr&gt;</v>
      </c>
      <c r="B1847" s="166"/>
      <c r="C1847" s="166"/>
    </row>
    <row r="1848" spans="1:3" x14ac:dyDescent="0.3">
      <c r="A1848" s="89" t="str">
        <f>IF(ROW()-ROW(HTML[])+1&gt;ROWS(Prelude[]),IFERROR(INDEX(PayItems[HTML],ROW()-ROW(HTML[])+1-ROWS(Prelude[])),IF(ROW()-ROW(HTML[])=ROWS(Prelude[])+ROWS(PayItems[]),"&lt;/tbody&gt;&lt;/table&gt;","{End}")),INDEX(Prelude[],ROW()-ROW(HTML[])+1))</f>
        <v xml:space="preserve">  &lt;tr&gt;&lt;td&gt;60222-4400&lt;/td&gt;&lt;td&gt;4200mm span, 2100mm rise reinforced concrete box culvert, double barrel&lt;/td&gt;&lt;td&gt;m&lt;/td&gt;&lt;td&gt;14 FEET SPAN, 7 FEET RISE REINFORCED CONCRETE BOX CULVERT, DOUBLE BARREL&lt;/td&gt;&lt;td&gt;LNFT&lt;/td&gt;&lt;td&gt;0&lt;/td&gt;&lt;td&gt;3&lt;/td&gt;&lt;td&gt;N&lt;/td&gt;&lt;td&gt; &lt;/td&gt;&lt;td&gt;&lt;/td&gt;&lt;/tr&gt;</v>
      </c>
      <c r="B1848" s="166"/>
      <c r="C1848" s="166"/>
    </row>
    <row r="1849" spans="1:3" x14ac:dyDescent="0.3">
      <c r="A1849" s="89" t="str">
        <f>IF(ROW()-ROW(HTML[])+1&gt;ROWS(Prelude[]),IFERROR(INDEX(PayItems[HTML],ROW()-ROW(HTML[])+1-ROWS(Prelude[])),IF(ROW()-ROW(HTML[])=ROWS(Prelude[])+ROWS(PayItems[]),"&lt;/tbody&gt;&lt;/table&gt;","{End}")),INDEX(Prelude[],ROW()-ROW(HTML[])+1))</f>
        <v xml:space="preserve">  &lt;tr&gt;&lt;td&gt;60222-4450&lt;/td&gt;&lt;td&gt;4200mm span, 2400mm rise reinforced concrete box culvert, double barrel&lt;/td&gt;&lt;td&gt;m&lt;/td&gt;&lt;td&gt;14 FEET SPAN, 8 FEET RISE REINFORCED CONCRETE BOX CULVERT, DOUBLE BARREL&lt;/td&gt;&lt;td&gt;LNFT&lt;/td&gt;&lt;td&gt;0&lt;/td&gt;&lt;td&gt;3&lt;/td&gt;&lt;td&gt;N&lt;/td&gt;&lt;td&gt; &lt;/td&gt;&lt;td&gt;&lt;/td&gt;&lt;/tr&gt;</v>
      </c>
      <c r="B1849" s="166"/>
      <c r="C1849" s="166"/>
    </row>
    <row r="1850" spans="1:3" x14ac:dyDescent="0.3">
      <c r="A1850" s="89" t="str">
        <f>IF(ROW()-ROW(HTML[])+1&gt;ROWS(Prelude[]),IFERROR(INDEX(PayItems[HTML],ROW()-ROW(HTML[])+1-ROWS(Prelude[])),IF(ROW()-ROW(HTML[])=ROWS(Prelude[])+ROWS(PayItems[]),"&lt;/tbody&gt;&lt;/table&gt;","{End}")),INDEX(Prelude[],ROW()-ROW(HTML[])+1))</f>
        <v xml:space="preserve">  &lt;tr&gt;&lt;td&gt;60222-4500&lt;/td&gt;&lt;td&gt;4200mm span, 2700mm rise reinforced concrete box culvert, double barrel&lt;/td&gt;&lt;td&gt;m&lt;/td&gt;&lt;td&gt;14 FEET SPAN, 9 FEET RISE REINFORCED CONCRETE BOX CULVERT, DOUBLE BARREL&lt;/td&gt;&lt;td&gt;LNFT&lt;/td&gt;&lt;td&gt;0&lt;/td&gt;&lt;td&gt;3&lt;/td&gt;&lt;td&gt;N&lt;/td&gt;&lt;td&gt; &lt;/td&gt;&lt;td&gt;&lt;/td&gt;&lt;/tr&gt;</v>
      </c>
      <c r="B1850" s="166"/>
      <c r="C1850" s="166"/>
    </row>
    <row r="1851" spans="1:3" x14ac:dyDescent="0.3">
      <c r="A1851" s="89" t="str">
        <f>IF(ROW()-ROW(HTML[])+1&gt;ROWS(Prelude[]),IFERROR(INDEX(PayItems[HTML],ROW()-ROW(HTML[])+1-ROWS(Prelude[])),IF(ROW()-ROW(HTML[])=ROWS(Prelude[])+ROWS(PayItems[]),"&lt;/tbody&gt;&lt;/table&gt;","{End}")),INDEX(Prelude[],ROW()-ROW(HTML[])+1))</f>
        <v xml:space="preserve">  &lt;tr&gt;&lt;td&gt;60222-4550&lt;/td&gt;&lt;td&gt;4200mm span, 3000mm rise reinforced concrete box culvert, double barrel&lt;/td&gt;&lt;td&gt;m&lt;/td&gt;&lt;td&gt;14 FEET SPAN, 10 FEET RISE REINFORCED CONCRETE BOX CULVERT, DOUBLE BARREL&lt;/td&gt;&lt;td&gt;LNFT&lt;/td&gt;&lt;td&gt;0&lt;/td&gt;&lt;td&gt;3&lt;/td&gt;&lt;td&gt;N&lt;/td&gt;&lt;td&gt; &lt;/td&gt;&lt;td&gt;&lt;/td&gt;&lt;/tr&gt;</v>
      </c>
      <c r="B1851" s="166"/>
      <c r="C1851" s="166"/>
    </row>
    <row r="1852" spans="1:3" x14ac:dyDescent="0.3">
      <c r="A1852" s="89" t="str">
        <f>IF(ROW()-ROW(HTML[])+1&gt;ROWS(Prelude[]),IFERROR(INDEX(PayItems[HTML],ROW()-ROW(HTML[])+1-ROWS(Prelude[])),IF(ROW()-ROW(HTML[])=ROWS(Prelude[])+ROWS(PayItems[]),"&lt;/tbody&gt;&lt;/table&gt;","{End}")),INDEX(Prelude[],ROW()-ROW(HTML[])+1))</f>
        <v xml:space="preserve">  &lt;tr&gt;&lt;td&gt;60222-4600&lt;/td&gt;&lt;td&gt;4200mm span, 3300mm rise reinforced concrete box culvert, double barrel&lt;/td&gt;&lt;td&gt;m&lt;/td&gt;&lt;td&gt;14 FEET SPAN, 11 FEET RISE REINFORCED CONCRETE BOX CULVERT, DOUBLE BARREL&lt;/td&gt;&lt;td&gt;LNFT&lt;/td&gt;&lt;td&gt;0&lt;/td&gt;&lt;td&gt;3&lt;/td&gt;&lt;td&gt;N&lt;/td&gt;&lt;td&gt; &lt;/td&gt;&lt;td&gt;&lt;/td&gt;&lt;/tr&gt;</v>
      </c>
      <c r="B1852" s="166"/>
      <c r="C1852" s="166"/>
    </row>
    <row r="1853" spans="1:3" x14ac:dyDescent="0.3">
      <c r="A1853" s="89" t="str">
        <f>IF(ROW()-ROW(HTML[])+1&gt;ROWS(Prelude[]),IFERROR(INDEX(PayItems[HTML],ROW()-ROW(HTML[])+1-ROWS(Prelude[])),IF(ROW()-ROW(HTML[])=ROWS(Prelude[])+ROWS(PayItems[]),"&lt;/tbody&gt;&lt;/table&gt;","{End}")),INDEX(Prelude[],ROW()-ROW(HTML[])+1))</f>
        <v xml:space="preserve">  &lt;tr&gt;&lt;td&gt;60222-4650&lt;/td&gt;&lt;td&gt;4200mm span, 3600mm rise reinforced concrete box culvert, double barrel&lt;/td&gt;&lt;td&gt;m&lt;/td&gt;&lt;td&gt;14 FEET SPAN, 12 FEET RISE REINFORCED CONCRETE BOX CULVERT, DOUBLE BARREL&lt;/td&gt;&lt;td&gt;LNFT&lt;/td&gt;&lt;td&gt;0&lt;/td&gt;&lt;td&gt;3&lt;/td&gt;&lt;td&gt;N&lt;/td&gt;&lt;td&gt; &lt;/td&gt;&lt;td&gt;&lt;/td&gt;&lt;/tr&gt;</v>
      </c>
      <c r="B1853" s="166"/>
      <c r="C1853" s="166"/>
    </row>
    <row r="1854" spans="1:3" x14ac:dyDescent="0.3">
      <c r="A1854" s="89" t="str">
        <f>IF(ROW()-ROW(HTML[])+1&gt;ROWS(Prelude[]),IFERROR(INDEX(PayItems[HTML],ROW()-ROW(HTML[])+1-ROWS(Prelude[])),IF(ROW()-ROW(HTML[])=ROWS(Prelude[])+ROWS(PayItems[]),"&lt;/tbody&gt;&lt;/table&gt;","{End}")),INDEX(Prelude[],ROW()-ROW(HTML[])+1))</f>
        <v xml:space="preserve">  &lt;tr&gt;&lt;td&gt;60222-4700&lt;/td&gt;&lt;td&gt;4200mm span, 4200mm rise reinforced concrete box culvert, double barrel&lt;/td&gt;&lt;td&gt;m&lt;/td&gt;&lt;td&gt;14 FEET SPAN, 14 FEET RISE REINFORCED CONCRETE BOX CULVERT, DOUBLE BARREL&lt;/td&gt;&lt;td&gt;LNFT&lt;/td&gt;&lt;td&gt;0&lt;/td&gt;&lt;td&gt;3&lt;/td&gt;&lt;td&gt;N&lt;/td&gt;&lt;td&gt; &lt;/td&gt;&lt;td&gt;&lt;/td&gt;&lt;/tr&gt;</v>
      </c>
      <c r="B1854" s="166"/>
      <c r="C1854" s="166"/>
    </row>
    <row r="1855" spans="1:3" x14ac:dyDescent="0.3">
      <c r="A1855" s="89" t="str">
        <f>IF(ROW()-ROW(HTML[])+1&gt;ROWS(Prelude[]),IFERROR(INDEX(PayItems[HTML],ROW()-ROW(HTML[])+1-ROWS(Prelude[])),IF(ROW()-ROW(HTML[])=ROWS(Prelude[])+ROWS(PayItems[]),"&lt;/tbody&gt;&lt;/table&gt;","{End}")),INDEX(Prelude[],ROW()-ROW(HTML[])+1))</f>
        <v xml:space="preserve">  &lt;tr&gt;&lt;td&gt;60222-4750&lt;/td&gt;&lt;td&gt;4200mm span, 4800mm rise reinforced concrete box culvert, double barrel&lt;/td&gt;&lt;td&gt;m&lt;/td&gt;&lt;td&gt;14 FEET SPAN, 16 FEET RISE REINFORCED CONCRETE BOX CULVERT, DOUBLE BARREL&lt;/td&gt;&lt;td&gt;LNFT&lt;/td&gt;&lt;td&gt;0&lt;/td&gt;&lt;td&gt;3&lt;/td&gt;&lt;td&gt;N&lt;/td&gt;&lt;td&gt; &lt;/td&gt;&lt;td&gt;&lt;/td&gt;&lt;/tr&gt;</v>
      </c>
      <c r="B1855" s="166"/>
      <c r="C1855" s="166"/>
    </row>
    <row r="1856" spans="1:3" x14ac:dyDescent="0.3">
      <c r="A1856" s="89" t="str">
        <f>IF(ROW()-ROW(HTML[])+1&gt;ROWS(Prelude[]),IFERROR(INDEX(PayItems[HTML],ROW()-ROW(HTML[])+1-ROWS(Prelude[])),IF(ROW()-ROW(HTML[])=ROWS(Prelude[])+ROWS(PayItems[]),"&lt;/tbody&gt;&lt;/table&gt;","{End}")),INDEX(Prelude[],ROW()-ROW(HTML[])+1))</f>
        <v xml:space="preserve">  &lt;tr&gt;&lt;td&gt;60222-4800&lt;/td&gt;&lt;td&gt;7200mm span, 2400mm rise reinforced concrete box culvert, double barrel&lt;/td&gt;&lt;td&gt;m&lt;/td&gt;&lt;td&gt;24 FEET SPAN, 8 FEET RISE REINFORCED CONCRETE BOX CULVERT, DOUBLE BARREL&lt;/td&gt;&lt;td&gt;LNFT&lt;/td&gt;&lt;td&gt;0&lt;/td&gt;&lt;td&gt;3&lt;/td&gt;&lt;td&gt;N&lt;/td&gt;&lt;td&gt; &lt;/td&gt;&lt;td&gt;&lt;/td&gt;&lt;/tr&gt;</v>
      </c>
      <c r="B1856" s="166"/>
      <c r="C1856" s="166"/>
    </row>
    <row r="1857" spans="1:3" x14ac:dyDescent="0.3">
      <c r="A1857" s="89" t="str">
        <f>IF(ROW()-ROW(HTML[])+1&gt;ROWS(Prelude[]),IFERROR(INDEX(PayItems[HTML],ROW()-ROW(HTML[])+1-ROWS(Prelude[])),IF(ROW()-ROW(HTML[])=ROWS(Prelude[])+ROWS(PayItems[]),"&lt;/tbody&gt;&lt;/table&gt;","{End}")),INDEX(Prelude[],ROW()-ROW(HTML[])+1))</f>
        <v xml:space="preserve">  &lt;tr&gt;&lt;td&gt;60223-0100&lt;/td&gt;&lt;td&gt;900mm span, 900mm rise reinforced concrete box culvert, triple barrel&lt;/td&gt;&lt;td&gt;m&lt;/td&gt;&lt;td&gt;3 FEET SPAN, 3 FEET RISE REINFORCED CONCRETE BOX CULVERT, TRIPLE BARREL&lt;/td&gt;&lt;td&gt;LNFT&lt;/td&gt;&lt;td&gt;0&lt;/td&gt;&lt;td&gt;3&lt;/td&gt;&lt;td&gt;N&lt;/td&gt;&lt;td&gt; &lt;/td&gt;&lt;td&gt;&lt;/td&gt;&lt;/tr&gt;</v>
      </c>
      <c r="B1857" s="166"/>
      <c r="C1857" s="166"/>
    </row>
    <row r="1858" spans="1:3" x14ac:dyDescent="0.3">
      <c r="A1858" s="89" t="str">
        <f>IF(ROW()-ROW(HTML[])+1&gt;ROWS(Prelude[]),IFERROR(INDEX(PayItems[HTML],ROW()-ROW(HTML[])+1-ROWS(Prelude[])),IF(ROW()-ROW(HTML[])=ROWS(Prelude[])+ROWS(PayItems[]),"&lt;/tbody&gt;&lt;/table&gt;","{End}")),INDEX(Prelude[],ROW()-ROW(HTML[])+1))</f>
        <v xml:space="preserve">  &lt;tr&gt;&lt;td&gt;60223-0150&lt;/td&gt;&lt;td&gt;900mm span, 1200mm rise reinforced concrete box culvert, triple barrel&lt;/td&gt;&lt;td&gt;m&lt;/td&gt;&lt;td&gt;3 FEET SPAN, 4 FEET RISE REINFORCED CONCRETE BOX CULVERT, TRIPLE BARREL&lt;/td&gt;&lt;td&gt;LNFT&lt;/td&gt;&lt;td&gt;0&lt;/td&gt;&lt;td&gt;3&lt;/td&gt;&lt;td&gt;N&lt;/td&gt;&lt;td&gt; &lt;/td&gt;&lt;td&gt;&lt;/td&gt;&lt;/tr&gt;</v>
      </c>
      <c r="B1858" s="166"/>
      <c r="C1858" s="166"/>
    </row>
    <row r="1859" spans="1:3" x14ac:dyDescent="0.3">
      <c r="A1859" s="89" t="str">
        <f>IF(ROW()-ROW(HTML[])+1&gt;ROWS(Prelude[]),IFERROR(INDEX(PayItems[HTML],ROW()-ROW(HTML[])+1-ROWS(Prelude[])),IF(ROW()-ROW(HTML[])=ROWS(Prelude[])+ROWS(PayItems[]),"&lt;/tbody&gt;&lt;/table&gt;","{End}")),INDEX(Prelude[],ROW()-ROW(HTML[])+1))</f>
        <v xml:space="preserve">  &lt;tr&gt;&lt;td&gt;60223-0200&lt;/td&gt;&lt;td&gt;900mm span, 1500mm rise reinforced concrete box culvert, triple barrel&lt;/td&gt;&lt;td&gt;m&lt;/td&gt;&lt;td&gt;3 FEET SPAN, 5 FEET RISE REINFORCED CONCRETE BOX CULVERT, TRIPLE BARREL&lt;/td&gt;&lt;td&gt;LNFT&lt;/td&gt;&lt;td&gt;0&lt;/td&gt;&lt;td&gt;3&lt;/td&gt;&lt;td&gt;N&lt;/td&gt;&lt;td&gt; &lt;/td&gt;&lt;td&gt;&lt;/td&gt;&lt;/tr&gt;</v>
      </c>
      <c r="B1859" s="166"/>
      <c r="C1859" s="166"/>
    </row>
    <row r="1860" spans="1:3" x14ac:dyDescent="0.3">
      <c r="A1860" s="89" t="str">
        <f>IF(ROW()-ROW(HTML[])+1&gt;ROWS(Prelude[]),IFERROR(INDEX(PayItems[HTML],ROW()-ROW(HTML[])+1-ROWS(Prelude[])),IF(ROW()-ROW(HTML[])=ROWS(Prelude[])+ROWS(PayItems[]),"&lt;/tbody&gt;&lt;/table&gt;","{End}")),INDEX(Prelude[],ROW()-ROW(HTML[])+1))</f>
        <v xml:space="preserve">  &lt;tr&gt;&lt;td&gt;60223-0250&lt;/td&gt;&lt;td&gt;900mm span, 1800mm rise reinforced concrete box culvert, triple barrel&lt;/td&gt;&lt;td&gt;m&lt;/td&gt;&lt;td&gt;3 FEET SPAN, 6 FEET RISE REINFORCED CONCRETE BOX CULVERT, TRIPLE BARREL&lt;/td&gt;&lt;td&gt;LNFT&lt;/td&gt;&lt;td&gt;0&lt;/td&gt;&lt;td&gt;3&lt;/td&gt;&lt;td&gt;N&lt;/td&gt;&lt;td&gt; &lt;/td&gt;&lt;td&gt;&lt;/td&gt;&lt;/tr&gt;</v>
      </c>
      <c r="B1860" s="166"/>
      <c r="C1860" s="166"/>
    </row>
    <row r="1861" spans="1:3" x14ac:dyDescent="0.3">
      <c r="A1861" s="89" t="str">
        <f>IF(ROW()-ROW(HTML[])+1&gt;ROWS(Prelude[]),IFERROR(INDEX(PayItems[HTML],ROW()-ROW(HTML[])+1-ROWS(Prelude[])),IF(ROW()-ROW(HTML[])=ROWS(Prelude[])+ROWS(PayItems[]),"&lt;/tbody&gt;&lt;/table&gt;","{End}")),INDEX(Prelude[],ROW()-ROW(HTML[])+1))</f>
        <v xml:space="preserve">  &lt;tr&gt;&lt;td&gt;60223-0300&lt;/td&gt;&lt;td&gt;1200mm span, 900mm rise reinforced concrete box culvert, triple barrel&lt;/td&gt;&lt;td&gt;m&lt;/td&gt;&lt;td&gt;4 FEET SPAN, 3 FEET RISE REINFORCED CONCRETE BOX CULVERT, TRIPLE BARREL&lt;/td&gt;&lt;td&gt;LNFT&lt;/td&gt;&lt;td&gt;0&lt;/td&gt;&lt;td&gt;3&lt;/td&gt;&lt;td&gt;N&lt;/td&gt;&lt;td&gt; &lt;/td&gt;&lt;td&gt;&lt;/td&gt;&lt;/tr&gt;</v>
      </c>
      <c r="B1861" s="166"/>
      <c r="C1861" s="166"/>
    </row>
    <row r="1862" spans="1:3" x14ac:dyDescent="0.3">
      <c r="A1862" s="89" t="str">
        <f>IF(ROW()-ROW(HTML[])+1&gt;ROWS(Prelude[]),IFERROR(INDEX(PayItems[HTML],ROW()-ROW(HTML[])+1-ROWS(Prelude[])),IF(ROW()-ROW(HTML[])=ROWS(Prelude[])+ROWS(PayItems[]),"&lt;/tbody&gt;&lt;/table&gt;","{End}")),INDEX(Prelude[],ROW()-ROW(HTML[])+1))</f>
        <v xml:space="preserve">  &lt;tr&gt;&lt;td&gt;60223-0350&lt;/td&gt;&lt;td&gt;1200mm span, 1200mm rise reinforced concrete box culvert, triple barrel&lt;/td&gt;&lt;td&gt;m&lt;/td&gt;&lt;td&gt;4 FEET SPAN, 4 FEET RISE REINFORCED CONCRETE BOX CULVERT, TRIPLE BARREL&lt;/td&gt;&lt;td&gt;LNFT&lt;/td&gt;&lt;td&gt;0&lt;/td&gt;&lt;td&gt;3&lt;/td&gt;&lt;td&gt;N&lt;/td&gt;&lt;td&gt; &lt;/td&gt;&lt;td&gt;&lt;/td&gt;&lt;/tr&gt;</v>
      </c>
      <c r="B1862" s="166"/>
      <c r="C1862" s="166"/>
    </row>
    <row r="1863" spans="1:3" x14ac:dyDescent="0.3">
      <c r="A1863" s="89" t="str">
        <f>IF(ROW()-ROW(HTML[])+1&gt;ROWS(Prelude[]),IFERROR(INDEX(PayItems[HTML],ROW()-ROW(HTML[])+1-ROWS(Prelude[])),IF(ROW()-ROW(HTML[])=ROWS(Prelude[])+ROWS(PayItems[]),"&lt;/tbody&gt;&lt;/table&gt;","{End}")),INDEX(Prelude[],ROW()-ROW(HTML[])+1))</f>
        <v xml:space="preserve">  &lt;tr&gt;&lt;td&gt;60223-0400&lt;/td&gt;&lt;td&gt;1200mm span, 1500mm rise reinforced concrete box culvert, triple barrel&lt;/td&gt;&lt;td&gt;m&lt;/td&gt;&lt;td&gt;4 FEET SPAN, 5 FEET RISE REINFORCED CONCRETE BOX CULVERT, TRIPLE BARREL&lt;/td&gt;&lt;td&gt;LNFT&lt;/td&gt;&lt;td&gt;0&lt;/td&gt;&lt;td&gt;3&lt;/td&gt;&lt;td&gt;N&lt;/td&gt;&lt;td&gt; &lt;/td&gt;&lt;td&gt;&lt;/td&gt;&lt;/tr&gt;</v>
      </c>
      <c r="B1863" s="166"/>
      <c r="C1863" s="166"/>
    </row>
    <row r="1864" spans="1:3" x14ac:dyDescent="0.3">
      <c r="A1864" s="89" t="str">
        <f>IF(ROW()-ROW(HTML[])+1&gt;ROWS(Prelude[]),IFERROR(INDEX(PayItems[HTML],ROW()-ROW(HTML[])+1-ROWS(Prelude[])),IF(ROW()-ROW(HTML[])=ROWS(Prelude[])+ROWS(PayItems[]),"&lt;/tbody&gt;&lt;/table&gt;","{End}")),INDEX(Prelude[],ROW()-ROW(HTML[])+1))</f>
        <v xml:space="preserve">  &lt;tr&gt;&lt;td&gt;60223-0450&lt;/td&gt;&lt;td&gt;1200mm span, 1800mm rise reinforced concrete box culvert, triple barrel&lt;/td&gt;&lt;td&gt;m&lt;/td&gt;&lt;td&gt;4 FEET SPAN, 6 FEET RISE REINFORCED CONCRETE BOX CULVERT, TRIPLE BARREL&lt;/td&gt;&lt;td&gt;LNFT&lt;/td&gt;&lt;td&gt;0&lt;/td&gt;&lt;td&gt;3&lt;/td&gt;&lt;td&gt;N&lt;/td&gt;&lt;td&gt; &lt;/td&gt;&lt;td&gt;&lt;/td&gt;&lt;/tr&gt;</v>
      </c>
      <c r="B1864" s="166"/>
      <c r="C1864" s="166"/>
    </row>
    <row r="1865" spans="1:3" x14ac:dyDescent="0.3">
      <c r="A1865" s="89" t="str">
        <f>IF(ROW()-ROW(HTML[])+1&gt;ROWS(Prelude[]),IFERROR(INDEX(PayItems[HTML],ROW()-ROW(HTML[])+1-ROWS(Prelude[])),IF(ROW()-ROW(HTML[])=ROWS(Prelude[])+ROWS(PayItems[]),"&lt;/tbody&gt;&lt;/table&gt;","{End}")),INDEX(Prelude[],ROW()-ROW(HTML[])+1))</f>
        <v xml:space="preserve">  &lt;tr&gt;&lt;td&gt;60223-0500&lt;/td&gt;&lt;td&gt;1200mm span, 2100mm rise reinforced concrete box culvert, triple barrel&lt;/td&gt;&lt;td&gt;m&lt;/td&gt;&lt;td&gt;4 FEET SPAN, 7 FEET RISE REINFORCED CONCRETE BOX CULVERT, TRIPLE BARREL&lt;/td&gt;&lt;td&gt;LNFT&lt;/td&gt;&lt;td&gt;0&lt;/td&gt;&lt;td&gt;3&lt;/td&gt;&lt;td&gt;N&lt;/td&gt;&lt;td&gt; &lt;/td&gt;&lt;td&gt;&lt;/td&gt;&lt;/tr&gt;</v>
      </c>
      <c r="B1865" s="166"/>
      <c r="C1865" s="166"/>
    </row>
    <row r="1866" spans="1:3" x14ac:dyDescent="0.3">
      <c r="A1866" s="89" t="str">
        <f>IF(ROW()-ROW(HTML[])+1&gt;ROWS(Prelude[]),IFERROR(INDEX(PayItems[HTML],ROW()-ROW(HTML[])+1-ROWS(Prelude[])),IF(ROW()-ROW(HTML[])=ROWS(Prelude[])+ROWS(PayItems[]),"&lt;/tbody&gt;&lt;/table&gt;","{End}")),INDEX(Prelude[],ROW()-ROW(HTML[])+1))</f>
        <v xml:space="preserve">  &lt;tr&gt;&lt;td&gt;60223-0550&lt;/td&gt;&lt;td&gt;1500mm span, 900mm rise reinforced concrete box culvert, triple barrel&lt;/td&gt;&lt;td&gt;m&lt;/td&gt;&lt;td&gt;5 FEET SPAN, 3 FEET RISE REINFORCED CONCRETE BOX CULVERT, TRIPLE BARREL&lt;/td&gt;&lt;td&gt;LNFT&lt;/td&gt;&lt;td&gt;0&lt;/td&gt;&lt;td&gt;3&lt;/td&gt;&lt;td&gt;N&lt;/td&gt;&lt;td&gt; &lt;/td&gt;&lt;td&gt;&lt;/td&gt;&lt;/tr&gt;</v>
      </c>
      <c r="B1866" s="166"/>
      <c r="C1866" s="166"/>
    </row>
    <row r="1867" spans="1:3" x14ac:dyDescent="0.3">
      <c r="A1867" s="89" t="str">
        <f>IF(ROW()-ROW(HTML[])+1&gt;ROWS(Prelude[]),IFERROR(INDEX(PayItems[HTML],ROW()-ROW(HTML[])+1-ROWS(Prelude[])),IF(ROW()-ROW(HTML[])=ROWS(Prelude[])+ROWS(PayItems[]),"&lt;/tbody&gt;&lt;/table&gt;","{End}")),INDEX(Prelude[],ROW()-ROW(HTML[])+1))</f>
        <v xml:space="preserve">  &lt;tr&gt;&lt;td&gt;60223-0600&lt;/td&gt;&lt;td&gt;1500mm span, 1200mm rise reinforced concrete box culvert, triple barrel&lt;/td&gt;&lt;td&gt;m&lt;/td&gt;&lt;td&gt;5 FEET SPAN, 4 FEET RISE REINFORCED CONCRETE BOX CULVERT, TRIPLE BARREL&lt;/td&gt;&lt;td&gt;LNFT&lt;/td&gt;&lt;td&gt;0&lt;/td&gt;&lt;td&gt;3&lt;/td&gt;&lt;td&gt;N&lt;/td&gt;&lt;td&gt; &lt;/td&gt;&lt;td&gt;&lt;/td&gt;&lt;/tr&gt;</v>
      </c>
      <c r="B1867" s="166"/>
      <c r="C1867" s="166"/>
    </row>
    <row r="1868" spans="1:3" x14ac:dyDescent="0.3">
      <c r="A1868" s="89" t="str">
        <f>IF(ROW()-ROW(HTML[])+1&gt;ROWS(Prelude[]),IFERROR(INDEX(PayItems[HTML],ROW()-ROW(HTML[])+1-ROWS(Prelude[])),IF(ROW()-ROW(HTML[])=ROWS(Prelude[])+ROWS(PayItems[]),"&lt;/tbody&gt;&lt;/table&gt;","{End}")),INDEX(Prelude[],ROW()-ROW(HTML[])+1))</f>
        <v xml:space="preserve">  &lt;tr&gt;&lt;td&gt;60223-0650&lt;/td&gt;&lt;td&gt;1500mm span, 1500mm rise reinforced concrete box culvert, triple barrel&lt;/td&gt;&lt;td&gt;m&lt;/td&gt;&lt;td&gt;5 FEET SPAN, 5 FEET RISE REINFORCED CONCRETE BOX CULVERT, TRIPLE BARREL&lt;/td&gt;&lt;td&gt;LNFT&lt;/td&gt;&lt;td&gt;0&lt;/td&gt;&lt;td&gt;3&lt;/td&gt;&lt;td&gt;N&lt;/td&gt;&lt;td&gt; &lt;/td&gt;&lt;td&gt;&lt;/td&gt;&lt;/tr&gt;</v>
      </c>
      <c r="B1868" s="166"/>
      <c r="C1868" s="166"/>
    </row>
    <row r="1869" spans="1:3" x14ac:dyDescent="0.3">
      <c r="A1869" s="89" t="str">
        <f>IF(ROW()-ROW(HTML[])+1&gt;ROWS(Prelude[]),IFERROR(INDEX(PayItems[HTML],ROW()-ROW(HTML[])+1-ROWS(Prelude[])),IF(ROW()-ROW(HTML[])=ROWS(Prelude[])+ROWS(PayItems[]),"&lt;/tbody&gt;&lt;/table&gt;","{End}")),INDEX(Prelude[],ROW()-ROW(HTML[])+1))</f>
        <v xml:space="preserve">  &lt;tr&gt;&lt;td&gt;60223-0700&lt;/td&gt;&lt;td&gt;1500mm span, 1800mm rise reinforced concrete box culvert, triple barrel&lt;/td&gt;&lt;td&gt;m&lt;/td&gt;&lt;td&gt;5 FEET SPAN, 6 FEET RISE REINFORCED CONCRETE BOX CULVERT, TRIPLE BARREL&lt;/td&gt;&lt;td&gt;LNFT&lt;/td&gt;&lt;td&gt;0&lt;/td&gt;&lt;td&gt;3&lt;/td&gt;&lt;td&gt;N&lt;/td&gt;&lt;td&gt; &lt;/td&gt;&lt;td&gt;&lt;/td&gt;&lt;/tr&gt;</v>
      </c>
      <c r="B1869" s="166"/>
      <c r="C1869" s="166"/>
    </row>
    <row r="1870" spans="1:3" x14ac:dyDescent="0.3">
      <c r="A1870" s="89" t="str">
        <f>IF(ROW()-ROW(HTML[])+1&gt;ROWS(Prelude[]),IFERROR(INDEX(PayItems[HTML],ROW()-ROW(HTML[])+1-ROWS(Prelude[])),IF(ROW()-ROW(HTML[])=ROWS(Prelude[])+ROWS(PayItems[]),"&lt;/tbody&gt;&lt;/table&gt;","{End}")),INDEX(Prelude[],ROW()-ROW(HTML[])+1))</f>
        <v xml:space="preserve">  &lt;tr&gt;&lt;td&gt;60223-0750&lt;/td&gt;&lt;td&gt;1500mm span, 2100mm rise reinforced concrete box culvert, triple barrel&lt;/td&gt;&lt;td&gt;m&lt;/td&gt;&lt;td&gt;5 FEET SPAN, 7 FEET RISE REINFORCED CONCRETE BOX CULVERT, TRIPLE BARREL&lt;/td&gt;&lt;td&gt;LNFT&lt;/td&gt;&lt;td&gt;0&lt;/td&gt;&lt;td&gt;3&lt;/td&gt;&lt;td&gt;N&lt;/td&gt;&lt;td&gt; &lt;/td&gt;&lt;td&gt;&lt;/td&gt;&lt;/tr&gt;</v>
      </c>
      <c r="B1870" s="166"/>
      <c r="C1870" s="166"/>
    </row>
    <row r="1871" spans="1:3" x14ac:dyDescent="0.3">
      <c r="A1871" s="89" t="str">
        <f>IF(ROW()-ROW(HTML[])+1&gt;ROWS(Prelude[]),IFERROR(INDEX(PayItems[HTML],ROW()-ROW(HTML[])+1-ROWS(Prelude[])),IF(ROW()-ROW(HTML[])=ROWS(Prelude[])+ROWS(PayItems[]),"&lt;/tbody&gt;&lt;/table&gt;","{End}")),INDEX(Prelude[],ROW()-ROW(HTML[])+1))</f>
        <v xml:space="preserve">  &lt;tr&gt;&lt;td&gt;60223-0800&lt;/td&gt;&lt;td&gt;1500mm span, 2400mm rise reinforced concrete box culvert, triple barrel&lt;/td&gt;&lt;td&gt;m&lt;/td&gt;&lt;td&gt;5 FEET SPAN, 8 FEET RISE REINFORCED CONCRETE BOX CULVERT, TRIPLE BARREL&lt;/td&gt;&lt;td&gt;LNFT&lt;/td&gt;&lt;td&gt;0&lt;/td&gt;&lt;td&gt;3&lt;/td&gt;&lt;td&gt;N&lt;/td&gt;&lt;td&gt; &lt;/td&gt;&lt;td&gt;&lt;/td&gt;&lt;/tr&gt;</v>
      </c>
      <c r="B1871" s="166"/>
      <c r="C1871" s="166"/>
    </row>
    <row r="1872" spans="1:3" x14ac:dyDescent="0.3">
      <c r="A1872" s="89" t="str">
        <f>IF(ROW()-ROW(HTML[])+1&gt;ROWS(Prelude[]),IFERROR(INDEX(PayItems[HTML],ROW()-ROW(HTML[])+1-ROWS(Prelude[])),IF(ROW()-ROW(HTML[])=ROWS(Prelude[])+ROWS(PayItems[]),"&lt;/tbody&gt;&lt;/table&gt;","{End}")),INDEX(Prelude[],ROW()-ROW(HTML[])+1))</f>
        <v xml:space="preserve">  &lt;tr&gt;&lt;td&gt;60223-0850&lt;/td&gt;&lt;td&gt;1500mm span, 2700mm rise reinforced concrete box culvert, triple barrel&lt;/td&gt;&lt;td&gt;m&lt;/td&gt;&lt;td&gt;5 FEET SPAN, 9 FEET RISE REINFORCED CONCRETE BOX CULVERT, TRIPLE BARREL&lt;/td&gt;&lt;td&gt;LNFT&lt;/td&gt;&lt;td&gt;0&lt;/td&gt;&lt;td&gt;3&lt;/td&gt;&lt;td&gt;N&lt;/td&gt;&lt;td&gt; &lt;/td&gt;&lt;td&gt;&lt;/td&gt;&lt;/tr&gt;</v>
      </c>
      <c r="B1872" s="166"/>
      <c r="C1872" s="166"/>
    </row>
    <row r="1873" spans="1:3" x14ac:dyDescent="0.3">
      <c r="A1873" s="89" t="str">
        <f>IF(ROW()-ROW(HTML[])+1&gt;ROWS(Prelude[]),IFERROR(INDEX(PayItems[HTML],ROW()-ROW(HTML[])+1-ROWS(Prelude[])),IF(ROW()-ROW(HTML[])=ROWS(Prelude[])+ROWS(PayItems[]),"&lt;/tbody&gt;&lt;/table&gt;","{End}")),INDEX(Prelude[],ROW()-ROW(HTML[])+1))</f>
        <v xml:space="preserve">  &lt;tr&gt;&lt;td&gt;60223-0900&lt;/td&gt;&lt;td&gt;1500mm span, 3000mm rise reinforced concrete box culvert, triple barrel&lt;/td&gt;&lt;td&gt;m&lt;/td&gt;&lt;td&gt;5 FEET SPAN, 10 FEET RISE REINFORCED CONCRETE BOX CULVERT, TRIPLE BARREL&lt;/td&gt;&lt;td&gt;LNFT&lt;/td&gt;&lt;td&gt;0&lt;/td&gt;&lt;td&gt;3&lt;/td&gt;&lt;td&gt;N&lt;/td&gt;&lt;td&gt; &lt;/td&gt;&lt;td&gt;&lt;/td&gt;&lt;/tr&gt;</v>
      </c>
      <c r="B1873" s="166"/>
      <c r="C1873" s="166"/>
    </row>
    <row r="1874" spans="1:3" x14ac:dyDescent="0.3">
      <c r="A1874" s="89" t="str">
        <f>IF(ROW()-ROW(HTML[])+1&gt;ROWS(Prelude[]),IFERROR(INDEX(PayItems[HTML],ROW()-ROW(HTML[])+1-ROWS(Prelude[])),IF(ROW()-ROW(HTML[])=ROWS(Prelude[])+ROWS(PayItems[]),"&lt;/tbody&gt;&lt;/table&gt;","{End}")),INDEX(Prelude[],ROW()-ROW(HTML[])+1))</f>
        <v xml:space="preserve">  &lt;tr&gt;&lt;td&gt;60223-0950&lt;/td&gt;&lt;td&gt;1500mm span, 3300mm rise reinforced concrete box culvert, triple barrel&lt;/td&gt;&lt;td&gt;m&lt;/td&gt;&lt;td&gt;5 FEET SPAN, 11 FEET RISE REINFORCED CONCRETE BOX CULVERT, TRIPLE BARREL&lt;/td&gt;&lt;td&gt;LNFT&lt;/td&gt;&lt;td&gt;0&lt;/td&gt;&lt;td&gt;3&lt;/td&gt;&lt;td&gt;N&lt;/td&gt;&lt;td&gt; &lt;/td&gt;&lt;td&gt;&lt;/td&gt;&lt;/tr&gt;</v>
      </c>
      <c r="B1874" s="166"/>
      <c r="C1874" s="166"/>
    </row>
    <row r="1875" spans="1:3" x14ac:dyDescent="0.3">
      <c r="A1875" s="89" t="str">
        <f>IF(ROW()-ROW(HTML[])+1&gt;ROWS(Prelude[]),IFERROR(INDEX(PayItems[HTML],ROW()-ROW(HTML[])+1-ROWS(Prelude[])),IF(ROW()-ROW(HTML[])=ROWS(Prelude[])+ROWS(PayItems[]),"&lt;/tbody&gt;&lt;/table&gt;","{End}")),INDEX(Prelude[],ROW()-ROW(HTML[])+1))</f>
        <v xml:space="preserve">  &lt;tr&gt;&lt;td&gt;60223-1000&lt;/td&gt;&lt;td&gt;1500mm span, 3600mm rise reinforced concrete box culvert, triple barrel&lt;/td&gt;&lt;td&gt;m&lt;/td&gt;&lt;td&gt;5 FEET SPAN, 12 FEET RISE REINFORCED CONCRETE BOX CULVERT, TRIPLE BARREL&lt;/td&gt;&lt;td&gt;LNFT&lt;/td&gt;&lt;td&gt;0&lt;/td&gt;&lt;td&gt;3&lt;/td&gt;&lt;td&gt;N&lt;/td&gt;&lt;td&gt; &lt;/td&gt;&lt;td&gt;&lt;/td&gt;&lt;/tr&gt;</v>
      </c>
      <c r="B1875" s="166"/>
      <c r="C1875" s="166"/>
    </row>
    <row r="1876" spans="1:3" x14ac:dyDescent="0.3">
      <c r="A1876" s="89" t="str">
        <f>IF(ROW()-ROW(HTML[])+1&gt;ROWS(Prelude[]),IFERROR(INDEX(PayItems[HTML],ROW()-ROW(HTML[])+1-ROWS(Prelude[])),IF(ROW()-ROW(HTML[])=ROWS(Prelude[])+ROWS(PayItems[]),"&lt;/tbody&gt;&lt;/table&gt;","{End}")),INDEX(Prelude[],ROW()-ROW(HTML[])+1))</f>
        <v xml:space="preserve">  &lt;tr&gt;&lt;td&gt;60223-1050&lt;/td&gt;&lt;td&gt;1500mm span, 4200mm rise reinforced concrete box culvert, triple barrel&lt;/td&gt;&lt;td&gt;m&lt;/td&gt;&lt;td&gt;5 FEET SPAN, 14 FEET RISE REINFORCED CONCRETE BOX CULVERT, TRIPLE BARREL&lt;/td&gt;&lt;td&gt;LNFT&lt;/td&gt;&lt;td&gt;0&lt;/td&gt;&lt;td&gt;3&lt;/td&gt;&lt;td&gt;N&lt;/td&gt;&lt;td&gt; &lt;/td&gt;&lt;td&gt;&lt;/td&gt;&lt;/tr&gt;</v>
      </c>
      <c r="B1876" s="166"/>
      <c r="C1876" s="166"/>
    </row>
    <row r="1877" spans="1:3" x14ac:dyDescent="0.3">
      <c r="A1877" s="89" t="str">
        <f>IF(ROW()-ROW(HTML[])+1&gt;ROWS(Prelude[]),IFERROR(INDEX(PayItems[HTML],ROW()-ROW(HTML[])+1-ROWS(Prelude[])),IF(ROW()-ROW(HTML[])=ROWS(Prelude[])+ROWS(PayItems[]),"&lt;/tbody&gt;&lt;/table&gt;","{End}")),INDEX(Prelude[],ROW()-ROW(HTML[])+1))</f>
        <v xml:space="preserve">  &lt;tr&gt;&lt;td&gt;60223-1100&lt;/td&gt;&lt;td&gt;1500mm span, 4800mm rise reinforced concrete box culvert, triple barrel&lt;/td&gt;&lt;td&gt;m&lt;/td&gt;&lt;td&gt;5 FEET SPAN, 16 FEET RISE REINFORCED CONCRETE BOX CULVERT, TRIPLE BARREL&lt;/td&gt;&lt;td&gt;LNFT&lt;/td&gt;&lt;td&gt;0&lt;/td&gt;&lt;td&gt;3&lt;/td&gt;&lt;td&gt;N&lt;/td&gt;&lt;td&gt; &lt;/td&gt;&lt;td&gt;&lt;/td&gt;&lt;/tr&gt;</v>
      </c>
      <c r="B1877" s="166"/>
      <c r="C1877" s="166"/>
    </row>
    <row r="1878" spans="1:3" x14ac:dyDescent="0.3">
      <c r="A1878" s="89" t="str">
        <f>IF(ROW()-ROW(HTML[])+1&gt;ROWS(Prelude[]),IFERROR(INDEX(PayItems[HTML],ROW()-ROW(HTML[])+1-ROWS(Prelude[])),IF(ROW()-ROW(HTML[])=ROWS(Prelude[])+ROWS(PayItems[]),"&lt;/tbody&gt;&lt;/table&gt;","{End}")),INDEX(Prelude[],ROW()-ROW(HTML[])+1))</f>
        <v xml:space="preserve">  &lt;tr&gt;&lt;td&gt;60223-1150&lt;/td&gt;&lt;td&gt;1800mm span, 900mm rise reinforced concrete box culvert, triple barrel&lt;/td&gt;&lt;td&gt;m&lt;/td&gt;&lt;td&gt;6 FEET SPAN, 3 FEET RISE REINFORCED CONCRETE BOX CULVERT, TRIPLE BARREL&lt;/td&gt;&lt;td&gt;LNFT&lt;/td&gt;&lt;td&gt;0&lt;/td&gt;&lt;td&gt;3&lt;/td&gt;&lt;td&gt;N&lt;/td&gt;&lt;td&gt; &lt;/td&gt;&lt;td&gt;&lt;/td&gt;&lt;/tr&gt;</v>
      </c>
      <c r="B1878" s="166"/>
      <c r="C1878" s="166"/>
    </row>
    <row r="1879" spans="1:3" x14ac:dyDescent="0.3">
      <c r="A1879" s="89" t="str">
        <f>IF(ROW()-ROW(HTML[])+1&gt;ROWS(Prelude[]),IFERROR(INDEX(PayItems[HTML],ROW()-ROW(HTML[])+1-ROWS(Prelude[])),IF(ROW()-ROW(HTML[])=ROWS(Prelude[])+ROWS(PayItems[]),"&lt;/tbody&gt;&lt;/table&gt;","{End}")),INDEX(Prelude[],ROW()-ROW(HTML[])+1))</f>
        <v xml:space="preserve">  &lt;tr&gt;&lt;td&gt;60223-1200&lt;/td&gt;&lt;td&gt;1800mm span, 1200mm rise reinforced concrete box culvert, triple barrel&lt;/td&gt;&lt;td&gt;m&lt;/td&gt;&lt;td&gt;6 FEET SPAN, 4 FEET RISE REINFORCED CONCRETE BOX CULVERT, TRIPLE BARREL&lt;/td&gt;&lt;td&gt;LNFT&lt;/td&gt;&lt;td&gt;0&lt;/td&gt;&lt;td&gt;3&lt;/td&gt;&lt;td&gt;N&lt;/td&gt;&lt;td&gt; &lt;/td&gt;&lt;td&gt;&lt;/td&gt;&lt;/tr&gt;</v>
      </c>
      <c r="B1879" s="166"/>
      <c r="C1879" s="166"/>
    </row>
    <row r="1880" spans="1:3" x14ac:dyDescent="0.3">
      <c r="A1880" s="89" t="str">
        <f>IF(ROW()-ROW(HTML[])+1&gt;ROWS(Prelude[]),IFERROR(INDEX(PayItems[HTML],ROW()-ROW(HTML[])+1-ROWS(Prelude[])),IF(ROW()-ROW(HTML[])=ROWS(Prelude[])+ROWS(PayItems[]),"&lt;/tbody&gt;&lt;/table&gt;","{End}")),INDEX(Prelude[],ROW()-ROW(HTML[])+1))</f>
        <v xml:space="preserve">  &lt;tr&gt;&lt;td&gt;60223-1250&lt;/td&gt;&lt;td&gt;1800mm span, 1500mm rise reinforced concrete box culvert, triple barrel&lt;/td&gt;&lt;td&gt;m&lt;/td&gt;&lt;td&gt;6 FEET SPAN, 5 FEET RISE REINFORCED CONCRETE BOX CULVERT, TRIPLE BARREL&lt;/td&gt;&lt;td&gt;LNFT&lt;/td&gt;&lt;td&gt;0&lt;/td&gt;&lt;td&gt;3&lt;/td&gt;&lt;td&gt;N&lt;/td&gt;&lt;td&gt; &lt;/td&gt;&lt;td&gt;&lt;/td&gt;&lt;/tr&gt;</v>
      </c>
      <c r="B1880" s="166"/>
      <c r="C1880" s="166"/>
    </row>
    <row r="1881" spans="1:3" x14ac:dyDescent="0.3">
      <c r="A1881" s="89" t="str">
        <f>IF(ROW()-ROW(HTML[])+1&gt;ROWS(Prelude[]),IFERROR(INDEX(PayItems[HTML],ROW()-ROW(HTML[])+1-ROWS(Prelude[])),IF(ROW()-ROW(HTML[])=ROWS(Prelude[])+ROWS(PayItems[]),"&lt;/tbody&gt;&lt;/table&gt;","{End}")),INDEX(Prelude[],ROW()-ROW(HTML[])+1))</f>
        <v xml:space="preserve">  &lt;tr&gt;&lt;td&gt;60223-1300&lt;/td&gt;&lt;td&gt;1800mm span, 1800mm rise reinforced concrete box culvert, triple barrel&lt;/td&gt;&lt;td&gt;m&lt;/td&gt;&lt;td&gt;6 FEET SPAN, 6 FEET RISE REINFORCED CONCRETE BOX CULVERT, TRIPLE BARREL&lt;/td&gt;&lt;td&gt;LNFT&lt;/td&gt;&lt;td&gt;0&lt;/td&gt;&lt;td&gt;3&lt;/td&gt;&lt;td&gt;N&lt;/td&gt;&lt;td&gt; &lt;/td&gt;&lt;td&gt;&lt;/td&gt;&lt;/tr&gt;</v>
      </c>
      <c r="B1881" s="166"/>
      <c r="C1881" s="166"/>
    </row>
    <row r="1882" spans="1:3" x14ac:dyDescent="0.3">
      <c r="A1882" s="89" t="str">
        <f>IF(ROW()-ROW(HTML[])+1&gt;ROWS(Prelude[]),IFERROR(INDEX(PayItems[HTML],ROW()-ROW(HTML[])+1-ROWS(Prelude[])),IF(ROW()-ROW(HTML[])=ROWS(Prelude[])+ROWS(PayItems[]),"&lt;/tbody&gt;&lt;/table&gt;","{End}")),INDEX(Prelude[],ROW()-ROW(HTML[])+1))</f>
        <v xml:space="preserve">  &lt;tr&gt;&lt;td&gt;60223-1350&lt;/td&gt;&lt;td&gt;1800mm span, 2100mm rise reinforced concrete box culvert, triple barrel&lt;/td&gt;&lt;td&gt;m&lt;/td&gt;&lt;td&gt;6 FEET SPAN, 7 FEET RISE REINFORCED CONCRETE BOX CULVERT, TRIPLE BARREL&lt;/td&gt;&lt;td&gt;LNFT&lt;/td&gt;&lt;td&gt;0&lt;/td&gt;&lt;td&gt;3&lt;/td&gt;&lt;td&gt;N&lt;/td&gt;&lt;td&gt; &lt;/td&gt;&lt;td&gt;&lt;/td&gt;&lt;/tr&gt;</v>
      </c>
      <c r="B1882" s="166"/>
      <c r="C1882" s="166"/>
    </row>
    <row r="1883" spans="1:3" x14ac:dyDescent="0.3">
      <c r="A1883" s="89" t="str">
        <f>IF(ROW()-ROW(HTML[])+1&gt;ROWS(Prelude[]),IFERROR(INDEX(PayItems[HTML],ROW()-ROW(HTML[])+1-ROWS(Prelude[])),IF(ROW()-ROW(HTML[])=ROWS(Prelude[])+ROWS(PayItems[]),"&lt;/tbody&gt;&lt;/table&gt;","{End}")),INDEX(Prelude[],ROW()-ROW(HTML[])+1))</f>
        <v xml:space="preserve">  &lt;tr&gt;&lt;td&gt;60223-1400&lt;/td&gt;&lt;td&gt;1800mm span, 2400mm rise reinforced concrete box culvert, triple barrel&lt;/td&gt;&lt;td&gt;m&lt;/td&gt;&lt;td&gt;6 FEET SPAN, 8 FEET RISE REINFORCED CONCRETE BOX CULVERT, TRIPLE BARREL&lt;/td&gt;&lt;td&gt;LNFT&lt;/td&gt;&lt;td&gt;0&lt;/td&gt;&lt;td&gt;3&lt;/td&gt;&lt;td&gt;N&lt;/td&gt;&lt;td&gt; &lt;/td&gt;&lt;td&gt;&lt;/td&gt;&lt;/tr&gt;</v>
      </c>
      <c r="B1883" s="166"/>
      <c r="C1883" s="166"/>
    </row>
    <row r="1884" spans="1:3" x14ac:dyDescent="0.3">
      <c r="A1884" s="89" t="str">
        <f>IF(ROW()-ROW(HTML[])+1&gt;ROWS(Prelude[]),IFERROR(INDEX(PayItems[HTML],ROW()-ROW(HTML[])+1-ROWS(Prelude[])),IF(ROW()-ROW(HTML[])=ROWS(Prelude[])+ROWS(PayItems[]),"&lt;/tbody&gt;&lt;/table&gt;","{End}")),INDEX(Prelude[],ROW()-ROW(HTML[])+1))</f>
        <v xml:space="preserve">  &lt;tr&gt;&lt;td&gt;60223-1450&lt;/td&gt;&lt;td&gt;1800mm span, 2700mm rise reinforced concrete box culvert, triple barrel&lt;/td&gt;&lt;td&gt;m&lt;/td&gt;&lt;td&gt;6 FEET SPAN, 9 FEET RISE REINFORCED CONCRETE BOX CULVERT, TRIPLE BARREL&lt;/td&gt;&lt;td&gt;LNFT&lt;/td&gt;&lt;td&gt;0&lt;/td&gt;&lt;td&gt;3&lt;/td&gt;&lt;td&gt;N&lt;/td&gt;&lt;td&gt; &lt;/td&gt;&lt;td&gt;&lt;/td&gt;&lt;/tr&gt;</v>
      </c>
      <c r="B1884" s="166"/>
      <c r="C1884" s="166"/>
    </row>
    <row r="1885" spans="1:3" x14ac:dyDescent="0.3">
      <c r="A1885" s="89" t="str">
        <f>IF(ROW()-ROW(HTML[])+1&gt;ROWS(Prelude[]),IFERROR(INDEX(PayItems[HTML],ROW()-ROW(HTML[])+1-ROWS(Prelude[])),IF(ROW()-ROW(HTML[])=ROWS(Prelude[])+ROWS(PayItems[]),"&lt;/tbody&gt;&lt;/table&gt;","{End}")),INDEX(Prelude[],ROW()-ROW(HTML[])+1))</f>
        <v xml:space="preserve">  &lt;tr&gt;&lt;td&gt;60223-1500&lt;/td&gt;&lt;td&gt;1800mm span, 3000mm rise reinforced concrete box culvert, triple barrel&lt;/td&gt;&lt;td&gt;m&lt;/td&gt;&lt;td&gt;6 FEET SPAN, 10 FEET RISE REINFORCED CONCRETE BOX CULVERT, TRIPLE BARREL&lt;/td&gt;&lt;td&gt;LNFT&lt;/td&gt;&lt;td&gt;0&lt;/td&gt;&lt;td&gt;3&lt;/td&gt;&lt;td&gt;N&lt;/td&gt;&lt;td&gt; &lt;/td&gt;&lt;td&gt;&lt;/td&gt;&lt;/tr&gt;</v>
      </c>
      <c r="B1885" s="166"/>
      <c r="C1885" s="166"/>
    </row>
    <row r="1886" spans="1:3" x14ac:dyDescent="0.3">
      <c r="A1886" s="89" t="str">
        <f>IF(ROW()-ROW(HTML[])+1&gt;ROWS(Prelude[]),IFERROR(INDEX(PayItems[HTML],ROW()-ROW(HTML[])+1-ROWS(Prelude[])),IF(ROW()-ROW(HTML[])=ROWS(Prelude[])+ROWS(PayItems[]),"&lt;/tbody&gt;&lt;/table&gt;","{End}")),INDEX(Prelude[],ROW()-ROW(HTML[])+1))</f>
        <v xml:space="preserve">  &lt;tr&gt;&lt;td&gt;60223-1550&lt;/td&gt;&lt;td&gt;1800mm span, 3300mm rise reinforced concrete box culvert, triple barrel&lt;/td&gt;&lt;td&gt;m&lt;/td&gt;&lt;td&gt;6 FEET SPAN, 11 FEET RISE REINFORCED CONCRETE BOX CULVERT, TRIPLE BARREL&lt;/td&gt;&lt;td&gt;LNFT&lt;/td&gt;&lt;td&gt;0&lt;/td&gt;&lt;td&gt;3&lt;/td&gt;&lt;td&gt;N&lt;/td&gt;&lt;td&gt; &lt;/td&gt;&lt;td&gt;&lt;/td&gt;&lt;/tr&gt;</v>
      </c>
      <c r="B1886" s="166"/>
      <c r="C1886" s="166"/>
    </row>
    <row r="1887" spans="1:3" x14ac:dyDescent="0.3">
      <c r="A1887" s="89" t="str">
        <f>IF(ROW()-ROW(HTML[])+1&gt;ROWS(Prelude[]),IFERROR(INDEX(PayItems[HTML],ROW()-ROW(HTML[])+1-ROWS(Prelude[])),IF(ROW()-ROW(HTML[])=ROWS(Prelude[])+ROWS(PayItems[]),"&lt;/tbody&gt;&lt;/table&gt;","{End}")),INDEX(Prelude[],ROW()-ROW(HTML[])+1))</f>
        <v xml:space="preserve">  &lt;tr&gt;&lt;td&gt;60223-1600&lt;/td&gt;&lt;td&gt;1800mm span, 3600mm rise reinforced concrete box culvert, triple barrel&lt;/td&gt;&lt;td&gt;m&lt;/td&gt;&lt;td&gt;6 FEET SPAN, 12 FEET RISE REINFORCED CONCRETE BOX CULVERT, TRIPLE BARREL&lt;/td&gt;&lt;td&gt;LNFT&lt;/td&gt;&lt;td&gt;0&lt;/td&gt;&lt;td&gt;3&lt;/td&gt;&lt;td&gt;N&lt;/td&gt;&lt;td&gt; &lt;/td&gt;&lt;td&gt;&lt;/td&gt;&lt;/tr&gt;</v>
      </c>
      <c r="B1887" s="166"/>
      <c r="C1887" s="166"/>
    </row>
    <row r="1888" spans="1:3" x14ac:dyDescent="0.3">
      <c r="A1888" s="89" t="str">
        <f>IF(ROW()-ROW(HTML[])+1&gt;ROWS(Prelude[]),IFERROR(INDEX(PayItems[HTML],ROW()-ROW(HTML[])+1-ROWS(Prelude[])),IF(ROW()-ROW(HTML[])=ROWS(Prelude[])+ROWS(PayItems[]),"&lt;/tbody&gt;&lt;/table&gt;","{End}")),INDEX(Prelude[],ROW()-ROW(HTML[])+1))</f>
        <v xml:space="preserve">  &lt;tr&gt;&lt;td&gt;60223-1650&lt;/td&gt;&lt;td&gt;1800mm span, 4200mm rise reinforced concrete box culvert, triple barrel&lt;/td&gt;&lt;td&gt;m&lt;/td&gt;&lt;td&gt;6 FEET SPAN, 14 FEET RISE REINFORCED CONCRETE BOX CULVERT, TRIPLE BARREL&lt;/td&gt;&lt;td&gt;LNFT&lt;/td&gt;&lt;td&gt;0&lt;/td&gt;&lt;td&gt;3&lt;/td&gt;&lt;td&gt;N&lt;/td&gt;&lt;td&gt; &lt;/td&gt;&lt;td&gt;&lt;/td&gt;&lt;/tr&gt;</v>
      </c>
      <c r="B1888" s="166"/>
      <c r="C1888" s="166"/>
    </row>
    <row r="1889" spans="1:3" x14ac:dyDescent="0.3">
      <c r="A1889" s="89" t="str">
        <f>IF(ROW()-ROW(HTML[])+1&gt;ROWS(Prelude[]),IFERROR(INDEX(PayItems[HTML],ROW()-ROW(HTML[])+1-ROWS(Prelude[])),IF(ROW()-ROW(HTML[])=ROWS(Prelude[])+ROWS(PayItems[]),"&lt;/tbody&gt;&lt;/table&gt;","{End}")),INDEX(Prelude[],ROW()-ROW(HTML[])+1))</f>
        <v xml:space="preserve">  &lt;tr&gt;&lt;td&gt;60223-1700&lt;/td&gt;&lt;td&gt;1800mm span, 4800mm rise reinforced concrete box culvert, triple barrel&lt;/td&gt;&lt;td&gt;m&lt;/td&gt;&lt;td&gt;6 FEET SPAN, 16 FEET RISE REINFORCED CONCRETE BOX CULVERT, TRIPLE BARREL&lt;/td&gt;&lt;td&gt;LNFT&lt;/td&gt;&lt;td&gt;0&lt;/td&gt;&lt;td&gt;3&lt;/td&gt;&lt;td&gt;N&lt;/td&gt;&lt;td&gt; &lt;/td&gt;&lt;td&gt;&lt;/td&gt;&lt;/tr&gt;</v>
      </c>
      <c r="B1889" s="166"/>
      <c r="C1889" s="166"/>
    </row>
    <row r="1890" spans="1:3" x14ac:dyDescent="0.3">
      <c r="A1890" s="89" t="str">
        <f>IF(ROW()-ROW(HTML[])+1&gt;ROWS(Prelude[]),IFERROR(INDEX(PayItems[HTML],ROW()-ROW(HTML[])+1-ROWS(Prelude[])),IF(ROW()-ROW(HTML[])=ROWS(Prelude[])+ROWS(PayItems[]),"&lt;/tbody&gt;&lt;/table&gt;","{End}")),INDEX(Prelude[],ROW()-ROW(HTML[])+1))</f>
        <v xml:space="preserve">  &lt;tr&gt;&lt;td&gt;60223-1750&lt;/td&gt;&lt;td&gt;2400mm span, 900mm rise reinforced concrete box culvert, triple barrel&lt;/td&gt;&lt;td&gt;m&lt;/td&gt;&lt;td&gt;8 FEET SPAN, 3 FEET RISE REINFORCED CONCRETE BOX CULVERT, TRIPLE BARREL&lt;/td&gt;&lt;td&gt;LNFT&lt;/td&gt;&lt;td&gt;0&lt;/td&gt;&lt;td&gt;3&lt;/td&gt;&lt;td&gt;N&lt;/td&gt;&lt;td&gt; &lt;/td&gt;&lt;td&gt;&lt;/td&gt;&lt;/tr&gt;</v>
      </c>
      <c r="B1890" s="166"/>
      <c r="C1890" s="166"/>
    </row>
    <row r="1891" spans="1:3" x14ac:dyDescent="0.3">
      <c r="A1891" s="89" t="str">
        <f>IF(ROW()-ROW(HTML[])+1&gt;ROWS(Prelude[]),IFERROR(INDEX(PayItems[HTML],ROW()-ROW(HTML[])+1-ROWS(Prelude[])),IF(ROW()-ROW(HTML[])=ROWS(Prelude[])+ROWS(PayItems[]),"&lt;/tbody&gt;&lt;/table&gt;","{End}")),INDEX(Prelude[],ROW()-ROW(HTML[])+1))</f>
        <v xml:space="preserve">  &lt;tr&gt;&lt;td&gt;60223-1800&lt;/td&gt;&lt;td&gt;2400mm span, 1200mm rise reinforced concrete box culvert, triple barrel&lt;/td&gt;&lt;td&gt;m&lt;/td&gt;&lt;td&gt;8 FEET SPAN, 4 FEET RISE REINFORCED CONCRETE BOX CULVERT, TRIPLE BARREL&lt;/td&gt;&lt;td&gt;LNFT&lt;/td&gt;&lt;td&gt;0&lt;/td&gt;&lt;td&gt;3&lt;/td&gt;&lt;td&gt;N&lt;/td&gt;&lt;td&gt; &lt;/td&gt;&lt;td&gt;&lt;/td&gt;&lt;/tr&gt;</v>
      </c>
      <c r="B1891" s="166"/>
      <c r="C1891" s="166"/>
    </row>
    <row r="1892" spans="1:3" x14ac:dyDescent="0.3">
      <c r="A1892" s="89" t="str">
        <f>IF(ROW()-ROW(HTML[])+1&gt;ROWS(Prelude[]),IFERROR(INDEX(PayItems[HTML],ROW()-ROW(HTML[])+1-ROWS(Prelude[])),IF(ROW()-ROW(HTML[])=ROWS(Prelude[])+ROWS(PayItems[]),"&lt;/tbody&gt;&lt;/table&gt;","{End}")),INDEX(Prelude[],ROW()-ROW(HTML[])+1))</f>
        <v xml:space="preserve">  &lt;tr&gt;&lt;td&gt;60223-1850&lt;/td&gt;&lt;td&gt;2400mm span, 1500mm rise reinforced concrete box culvert, triple barrel&lt;/td&gt;&lt;td&gt;m&lt;/td&gt;&lt;td&gt;8 FEET SPAN, 5 FEET RISE REINFORCED CONCRETE BOX CULVERT, TRIPLE BARREL&lt;/td&gt;&lt;td&gt;LNFT&lt;/td&gt;&lt;td&gt;0&lt;/td&gt;&lt;td&gt;3&lt;/td&gt;&lt;td&gt;N&lt;/td&gt;&lt;td&gt; &lt;/td&gt;&lt;td&gt;&lt;/td&gt;&lt;/tr&gt;</v>
      </c>
      <c r="B1892" s="166"/>
      <c r="C1892" s="166"/>
    </row>
    <row r="1893" spans="1:3" x14ac:dyDescent="0.3">
      <c r="A1893" s="89" t="str">
        <f>IF(ROW()-ROW(HTML[])+1&gt;ROWS(Prelude[]),IFERROR(INDEX(PayItems[HTML],ROW()-ROW(HTML[])+1-ROWS(Prelude[])),IF(ROW()-ROW(HTML[])=ROWS(Prelude[])+ROWS(PayItems[]),"&lt;/tbody&gt;&lt;/table&gt;","{End}")),INDEX(Prelude[],ROW()-ROW(HTML[])+1))</f>
        <v xml:space="preserve">  &lt;tr&gt;&lt;td&gt;60223-1900&lt;/td&gt;&lt;td&gt;2400mm span, 1800mm rise reinforced concrete box culvert, triple barrel&lt;/td&gt;&lt;td&gt;m&lt;/td&gt;&lt;td&gt;8 FEET SPAN, 6 FEET RISE REINFORCED CONCRETE BOX CULVERT, TRIPLE BARREL&lt;/td&gt;&lt;td&gt;LNFT&lt;/td&gt;&lt;td&gt;0&lt;/td&gt;&lt;td&gt;3&lt;/td&gt;&lt;td&gt;N&lt;/td&gt;&lt;td&gt; &lt;/td&gt;&lt;td&gt;&lt;/td&gt;&lt;/tr&gt;</v>
      </c>
      <c r="B1893" s="166"/>
      <c r="C1893" s="166"/>
    </row>
    <row r="1894" spans="1:3" x14ac:dyDescent="0.3">
      <c r="A1894" s="89" t="str">
        <f>IF(ROW()-ROW(HTML[])+1&gt;ROWS(Prelude[]),IFERROR(INDEX(PayItems[HTML],ROW()-ROW(HTML[])+1-ROWS(Prelude[])),IF(ROW()-ROW(HTML[])=ROWS(Prelude[])+ROWS(PayItems[]),"&lt;/tbody&gt;&lt;/table&gt;","{End}")),INDEX(Prelude[],ROW()-ROW(HTML[])+1))</f>
        <v xml:space="preserve">  &lt;tr&gt;&lt;td&gt;60223-1950&lt;/td&gt;&lt;td&gt;2400mm span, 2100mm rise reinforced concrete box culvert, triple barrel&lt;/td&gt;&lt;td&gt;m&lt;/td&gt;&lt;td&gt;8 FEET SPAN, 7 FEET RISE REINFORCED CONCRETE BOX CULVERT, TRIPLE BARREL&lt;/td&gt;&lt;td&gt;LNFT&lt;/td&gt;&lt;td&gt;0&lt;/td&gt;&lt;td&gt;3&lt;/td&gt;&lt;td&gt;N&lt;/td&gt;&lt;td&gt; &lt;/td&gt;&lt;td&gt;&lt;/td&gt;&lt;/tr&gt;</v>
      </c>
      <c r="B1894" s="166"/>
      <c r="C1894" s="166"/>
    </row>
    <row r="1895" spans="1:3" x14ac:dyDescent="0.3">
      <c r="A1895" s="89" t="str">
        <f>IF(ROW()-ROW(HTML[])+1&gt;ROWS(Prelude[]),IFERROR(INDEX(PayItems[HTML],ROW()-ROW(HTML[])+1-ROWS(Prelude[])),IF(ROW()-ROW(HTML[])=ROWS(Prelude[])+ROWS(PayItems[]),"&lt;/tbody&gt;&lt;/table&gt;","{End}")),INDEX(Prelude[],ROW()-ROW(HTML[])+1))</f>
        <v xml:space="preserve">  &lt;tr&gt;&lt;td&gt;60223-2000&lt;/td&gt;&lt;td&gt;2400mm span, 2400mm rise reinforced concrete box culvert, triple barrel&lt;/td&gt;&lt;td&gt;m&lt;/td&gt;&lt;td&gt;8 FEET SPAN, 8 FEET RISE REINFORCED CONCRETE BOX CULVERT, TRIPLE BARREL&lt;/td&gt;&lt;td&gt;LNFT&lt;/td&gt;&lt;td&gt;0&lt;/td&gt;&lt;td&gt;3&lt;/td&gt;&lt;td&gt;N&lt;/td&gt;&lt;td&gt; &lt;/td&gt;&lt;td&gt;&lt;/td&gt;&lt;/tr&gt;</v>
      </c>
      <c r="B1895" s="166"/>
      <c r="C1895" s="166"/>
    </row>
    <row r="1896" spans="1:3" x14ac:dyDescent="0.3">
      <c r="A1896" s="89" t="str">
        <f>IF(ROW()-ROW(HTML[])+1&gt;ROWS(Prelude[]),IFERROR(INDEX(PayItems[HTML],ROW()-ROW(HTML[])+1-ROWS(Prelude[])),IF(ROW()-ROW(HTML[])=ROWS(Prelude[])+ROWS(PayItems[]),"&lt;/tbody&gt;&lt;/table&gt;","{End}")),INDEX(Prelude[],ROW()-ROW(HTML[])+1))</f>
        <v xml:space="preserve">  &lt;tr&gt;&lt;td&gt;60223-2050&lt;/td&gt;&lt;td&gt;2400mm span, 2700mm rise reinforced concrete box culvert, triple barrel&lt;/td&gt;&lt;td&gt;m&lt;/td&gt;&lt;td&gt;8 FEET SPAN, 9 FEET RISE REINFORCED CONCRETE BOX CULVERT, TRIPLE BARREL&lt;/td&gt;&lt;td&gt;LNFT&lt;/td&gt;&lt;td&gt;0&lt;/td&gt;&lt;td&gt;3&lt;/td&gt;&lt;td&gt;N&lt;/td&gt;&lt;td&gt; &lt;/td&gt;&lt;td&gt;&lt;/td&gt;&lt;/tr&gt;</v>
      </c>
      <c r="B1896" s="166"/>
      <c r="C1896" s="166"/>
    </row>
    <row r="1897" spans="1:3" x14ac:dyDescent="0.3">
      <c r="A1897" s="89" t="str">
        <f>IF(ROW()-ROW(HTML[])+1&gt;ROWS(Prelude[]),IFERROR(INDEX(PayItems[HTML],ROW()-ROW(HTML[])+1-ROWS(Prelude[])),IF(ROW()-ROW(HTML[])=ROWS(Prelude[])+ROWS(PayItems[]),"&lt;/tbody&gt;&lt;/table&gt;","{End}")),INDEX(Prelude[],ROW()-ROW(HTML[])+1))</f>
        <v xml:space="preserve">  &lt;tr&gt;&lt;td&gt;60223-2100&lt;/td&gt;&lt;td&gt;2400mm span, 3000mm rise reinforced concrete box culvert, triple barrel&lt;/td&gt;&lt;td&gt;m&lt;/td&gt;&lt;td&gt;8 FEET SPAN, 10 FEET RISE REINFORCED CONCRETE BOX CULVERT, TRIPLE BARREL&lt;/td&gt;&lt;td&gt;LNFT&lt;/td&gt;&lt;td&gt;0&lt;/td&gt;&lt;td&gt;3&lt;/td&gt;&lt;td&gt;N&lt;/td&gt;&lt;td&gt; &lt;/td&gt;&lt;td&gt;&lt;/td&gt;&lt;/tr&gt;</v>
      </c>
      <c r="B1897" s="166"/>
      <c r="C1897" s="166"/>
    </row>
    <row r="1898" spans="1:3" x14ac:dyDescent="0.3">
      <c r="A1898" s="89" t="str">
        <f>IF(ROW()-ROW(HTML[])+1&gt;ROWS(Prelude[]),IFERROR(INDEX(PayItems[HTML],ROW()-ROW(HTML[])+1-ROWS(Prelude[])),IF(ROW()-ROW(HTML[])=ROWS(Prelude[])+ROWS(PayItems[]),"&lt;/tbody&gt;&lt;/table&gt;","{End}")),INDEX(Prelude[],ROW()-ROW(HTML[])+1))</f>
        <v xml:space="preserve">  &lt;tr&gt;&lt;td&gt;60223-2150&lt;/td&gt;&lt;td&gt;2400mm span, 3300mm rise reinforced concrete box culvert, triple barrel&lt;/td&gt;&lt;td&gt;m&lt;/td&gt;&lt;td&gt;8 FEET SPAN, 11 FEET RISE REINFORCED CONCRETE BOX CULVERT, TRIPLE BARREL&lt;/td&gt;&lt;td&gt;LNFT&lt;/td&gt;&lt;td&gt;0&lt;/td&gt;&lt;td&gt;3&lt;/td&gt;&lt;td&gt;N&lt;/td&gt;&lt;td&gt; &lt;/td&gt;&lt;td&gt;&lt;/td&gt;&lt;/tr&gt;</v>
      </c>
      <c r="B1898" s="166"/>
      <c r="C1898" s="166"/>
    </row>
    <row r="1899" spans="1:3" x14ac:dyDescent="0.3">
      <c r="A1899" s="89" t="str">
        <f>IF(ROW()-ROW(HTML[])+1&gt;ROWS(Prelude[]),IFERROR(INDEX(PayItems[HTML],ROW()-ROW(HTML[])+1-ROWS(Prelude[])),IF(ROW()-ROW(HTML[])=ROWS(Prelude[])+ROWS(PayItems[]),"&lt;/tbody&gt;&lt;/table&gt;","{End}")),INDEX(Prelude[],ROW()-ROW(HTML[])+1))</f>
        <v xml:space="preserve">  &lt;tr&gt;&lt;td&gt;60223-2200&lt;/td&gt;&lt;td&gt;2400mm span, 3600mm rise reinforced concrete box culvert, triple barrel&lt;/td&gt;&lt;td&gt;m&lt;/td&gt;&lt;td&gt;8 FEET SPAN, 12 FEET RISE REINFORCED CONCRETE BOX CULVERT, TRIPLE BARREL&lt;/td&gt;&lt;td&gt;LNFT&lt;/td&gt;&lt;td&gt;0&lt;/td&gt;&lt;td&gt;3&lt;/td&gt;&lt;td&gt;N&lt;/td&gt;&lt;td&gt; &lt;/td&gt;&lt;td&gt;&lt;/td&gt;&lt;/tr&gt;</v>
      </c>
      <c r="B1899" s="166"/>
      <c r="C1899" s="166"/>
    </row>
    <row r="1900" spans="1:3" x14ac:dyDescent="0.3">
      <c r="A1900" s="89" t="str">
        <f>IF(ROW()-ROW(HTML[])+1&gt;ROWS(Prelude[]),IFERROR(INDEX(PayItems[HTML],ROW()-ROW(HTML[])+1-ROWS(Prelude[])),IF(ROW()-ROW(HTML[])=ROWS(Prelude[])+ROWS(PayItems[]),"&lt;/tbody&gt;&lt;/table&gt;","{End}")),INDEX(Prelude[],ROW()-ROW(HTML[])+1))</f>
        <v xml:space="preserve">  &lt;tr&gt;&lt;td&gt;60223-2250&lt;/td&gt;&lt;td&gt;2400mm span, 4200mm rise reinforced concrete box culvert, triple barrel&lt;/td&gt;&lt;td&gt;m&lt;/td&gt;&lt;td&gt;8 FEET SPAN, 14 FEET RISE REINFORCED CONCRETE BOX CULVERT, TRIPLE BARREL&lt;/td&gt;&lt;td&gt;LNFT&lt;/td&gt;&lt;td&gt;0&lt;/td&gt;&lt;td&gt;3&lt;/td&gt;&lt;td&gt;N&lt;/td&gt;&lt;td&gt; &lt;/td&gt;&lt;td&gt;&lt;/td&gt;&lt;/tr&gt;</v>
      </c>
      <c r="B1900" s="166"/>
      <c r="C1900" s="166"/>
    </row>
    <row r="1901" spans="1:3" x14ac:dyDescent="0.3">
      <c r="A1901" s="89" t="str">
        <f>IF(ROW()-ROW(HTML[])+1&gt;ROWS(Prelude[]),IFERROR(INDEX(PayItems[HTML],ROW()-ROW(HTML[])+1-ROWS(Prelude[])),IF(ROW()-ROW(HTML[])=ROWS(Prelude[])+ROWS(PayItems[]),"&lt;/tbody&gt;&lt;/table&gt;","{End}")),INDEX(Prelude[],ROW()-ROW(HTML[])+1))</f>
        <v xml:space="preserve">  &lt;tr&gt;&lt;td&gt;60223-2300&lt;/td&gt;&lt;td&gt;2700mm span, 900mm rise reinforced concrete box culvert, triple barrel&lt;/td&gt;&lt;td&gt;m&lt;/td&gt;&lt;td&gt;9 FEET SPAN, 3 FEET RISE REINFORCED CONCRETE BOX CULVERT, TRIPLE BARREL&lt;/td&gt;&lt;td&gt;LNFT&lt;/td&gt;&lt;td&gt;0&lt;/td&gt;&lt;td&gt;3&lt;/td&gt;&lt;td&gt;N&lt;/td&gt;&lt;td&gt; &lt;/td&gt;&lt;td&gt;&lt;/td&gt;&lt;/tr&gt;</v>
      </c>
      <c r="B1901" s="166"/>
      <c r="C1901" s="166"/>
    </row>
    <row r="1902" spans="1:3" x14ac:dyDescent="0.3">
      <c r="A1902" s="89" t="str">
        <f>IF(ROW()-ROW(HTML[])+1&gt;ROWS(Prelude[]),IFERROR(INDEX(PayItems[HTML],ROW()-ROW(HTML[])+1-ROWS(Prelude[])),IF(ROW()-ROW(HTML[])=ROWS(Prelude[])+ROWS(PayItems[]),"&lt;/tbody&gt;&lt;/table&gt;","{End}")),INDEX(Prelude[],ROW()-ROW(HTML[])+1))</f>
        <v xml:space="preserve">  &lt;tr&gt;&lt;td&gt;60223-2350&lt;/td&gt;&lt;td&gt;2700mm span, 1200mm rise reinforced concrete box culvert, triple barrel&lt;/td&gt;&lt;td&gt;m&lt;/td&gt;&lt;td&gt;9 FEET SPAN, 4 FEET RISE REINFORCED CONCRETE BOX CULVERT, TRIPLE BARREL&lt;/td&gt;&lt;td&gt;LNFT&lt;/td&gt;&lt;td&gt;0&lt;/td&gt;&lt;td&gt;3&lt;/td&gt;&lt;td&gt;N&lt;/td&gt;&lt;td&gt; &lt;/td&gt;&lt;td&gt;&lt;/td&gt;&lt;/tr&gt;</v>
      </c>
      <c r="B1902" s="166"/>
      <c r="C1902" s="166"/>
    </row>
    <row r="1903" spans="1:3" x14ac:dyDescent="0.3">
      <c r="A1903" s="89" t="str">
        <f>IF(ROW()-ROW(HTML[])+1&gt;ROWS(Prelude[]),IFERROR(INDEX(PayItems[HTML],ROW()-ROW(HTML[])+1-ROWS(Prelude[])),IF(ROW()-ROW(HTML[])=ROWS(Prelude[])+ROWS(PayItems[]),"&lt;/tbody&gt;&lt;/table&gt;","{End}")),INDEX(Prelude[],ROW()-ROW(HTML[])+1))</f>
        <v xml:space="preserve">  &lt;tr&gt;&lt;td&gt;60223-2400&lt;/td&gt;&lt;td&gt;2700mm span, 1500mm rise reinforced concrete box culvert, triple barrel&lt;/td&gt;&lt;td&gt;m&lt;/td&gt;&lt;td&gt;9 FEET SPAN, 5 FEET RISE REINFORCED CONCRETE BOX CULVERT, TRIPLE BARREL&lt;/td&gt;&lt;td&gt;LNFT&lt;/td&gt;&lt;td&gt;0&lt;/td&gt;&lt;td&gt;3&lt;/td&gt;&lt;td&gt;N&lt;/td&gt;&lt;td&gt; &lt;/td&gt;&lt;td&gt;&lt;/td&gt;&lt;/tr&gt;</v>
      </c>
      <c r="B1903" s="166"/>
      <c r="C1903" s="166"/>
    </row>
    <row r="1904" spans="1:3" x14ac:dyDescent="0.3">
      <c r="A1904" s="89" t="str">
        <f>IF(ROW()-ROW(HTML[])+1&gt;ROWS(Prelude[]),IFERROR(INDEX(PayItems[HTML],ROW()-ROW(HTML[])+1-ROWS(Prelude[])),IF(ROW()-ROW(HTML[])=ROWS(Prelude[])+ROWS(PayItems[]),"&lt;/tbody&gt;&lt;/table&gt;","{End}")),INDEX(Prelude[],ROW()-ROW(HTML[])+1))</f>
        <v xml:space="preserve">  &lt;tr&gt;&lt;td&gt;60223-2450&lt;/td&gt;&lt;td&gt;2700mm span, 1800mm rise reinforced concrete box culvert, triple barrel&lt;/td&gt;&lt;td&gt;m&lt;/td&gt;&lt;td&gt;9 FEET SPAN, 6 FEET RISE REINFORCED CONCRETE BOX CULVERT, TRIPLE BARREL&lt;/td&gt;&lt;td&gt;LNFT&lt;/td&gt;&lt;td&gt;0&lt;/td&gt;&lt;td&gt;3&lt;/td&gt;&lt;td&gt;N&lt;/td&gt;&lt;td&gt; &lt;/td&gt;&lt;td&gt;&lt;/td&gt;&lt;/tr&gt;</v>
      </c>
      <c r="B1904" s="166"/>
      <c r="C1904" s="166"/>
    </row>
    <row r="1905" spans="1:3" x14ac:dyDescent="0.3">
      <c r="A1905" s="89" t="str">
        <f>IF(ROW()-ROW(HTML[])+1&gt;ROWS(Prelude[]),IFERROR(INDEX(PayItems[HTML],ROW()-ROW(HTML[])+1-ROWS(Prelude[])),IF(ROW()-ROW(HTML[])=ROWS(Prelude[])+ROWS(PayItems[]),"&lt;/tbody&gt;&lt;/table&gt;","{End}")),INDEX(Prelude[],ROW()-ROW(HTML[])+1))</f>
        <v xml:space="preserve">  &lt;tr&gt;&lt;td&gt;60223-2500&lt;/td&gt;&lt;td&gt;2700mm span, 2100mm rise reinforced concrete box culvert, triple barrel&lt;/td&gt;&lt;td&gt;m&lt;/td&gt;&lt;td&gt;9 FEET SPAN, 7 FEET RISE REINFORCED CONCRETE BOX CULVERT, TRIPLE BARREL&lt;/td&gt;&lt;td&gt;LNFT&lt;/td&gt;&lt;td&gt;0&lt;/td&gt;&lt;td&gt;3&lt;/td&gt;&lt;td&gt;N&lt;/td&gt;&lt;td&gt; &lt;/td&gt;&lt;td&gt;&lt;/td&gt;&lt;/tr&gt;</v>
      </c>
      <c r="B1905" s="166"/>
      <c r="C1905" s="166"/>
    </row>
    <row r="1906" spans="1:3" x14ac:dyDescent="0.3">
      <c r="A1906" s="89" t="str">
        <f>IF(ROW()-ROW(HTML[])+1&gt;ROWS(Prelude[]),IFERROR(INDEX(PayItems[HTML],ROW()-ROW(HTML[])+1-ROWS(Prelude[])),IF(ROW()-ROW(HTML[])=ROWS(Prelude[])+ROWS(PayItems[]),"&lt;/tbody&gt;&lt;/table&gt;","{End}")),INDEX(Prelude[],ROW()-ROW(HTML[])+1))</f>
        <v xml:space="preserve">  &lt;tr&gt;&lt;td&gt;60223-2550&lt;/td&gt;&lt;td&gt;2700mm span, 2400mm rise reinforced concrete box culvert, triple barrel&lt;/td&gt;&lt;td&gt;m&lt;/td&gt;&lt;td&gt;9 FEET SPAN, 8 FEET RISE REINFORCED CONCRETE BOX CULVERT, TRIPLE BARREL&lt;/td&gt;&lt;td&gt;LNFT&lt;/td&gt;&lt;td&gt;0&lt;/td&gt;&lt;td&gt;3&lt;/td&gt;&lt;td&gt;N&lt;/td&gt;&lt;td&gt; &lt;/td&gt;&lt;td&gt;&lt;/td&gt;&lt;/tr&gt;</v>
      </c>
      <c r="B1906" s="166"/>
      <c r="C1906" s="166"/>
    </row>
    <row r="1907" spans="1:3" x14ac:dyDescent="0.3">
      <c r="A1907" s="89" t="str">
        <f>IF(ROW()-ROW(HTML[])+1&gt;ROWS(Prelude[]),IFERROR(INDEX(PayItems[HTML],ROW()-ROW(HTML[])+1-ROWS(Prelude[])),IF(ROW()-ROW(HTML[])=ROWS(Prelude[])+ROWS(PayItems[]),"&lt;/tbody&gt;&lt;/table&gt;","{End}")),INDEX(Prelude[],ROW()-ROW(HTML[])+1))</f>
        <v xml:space="preserve">  &lt;tr&gt;&lt;td&gt;60223-2600&lt;/td&gt;&lt;td&gt;2700mm span, 2700mm rise reinforced concrete box culvert, triple barrel&lt;/td&gt;&lt;td&gt;m&lt;/td&gt;&lt;td&gt;9 FEET SPAN, 9 FEET RISE REINFORCED CONCRETE BOX CULVERT, TRIPLE BARREL&lt;/td&gt;&lt;td&gt;LNFT&lt;/td&gt;&lt;td&gt;0&lt;/td&gt;&lt;td&gt;3&lt;/td&gt;&lt;td&gt;N&lt;/td&gt;&lt;td&gt; &lt;/td&gt;&lt;td&gt;&lt;/td&gt;&lt;/tr&gt;</v>
      </c>
      <c r="B1907" s="166"/>
      <c r="C1907" s="166"/>
    </row>
    <row r="1908" spans="1:3" x14ac:dyDescent="0.3">
      <c r="A1908" s="89" t="str">
        <f>IF(ROW()-ROW(HTML[])+1&gt;ROWS(Prelude[]),IFERROR(INDEX(PayItems[HTML],ROW()-ROW(HTML[])+1-ROWS(Prelude[])),IF(ROW()-ROW(HTML[])=ROWS(Prelude[])+ROWS(PayItems[]),"&lt;/tbody&gt;&lt;/table&gt;","{End}")),INDEX(Prelude[],ROW()-ROW(HTML[])+1))</f>
        <v xml:space="preserve">  &lt;tr&gt;&lt;td&gt;60223-2650&lt;/td&gt;&lt;td&gt;2700mm span, 3000mm rise reinforced concrete box culvert, triple barrel&lt;/td&gt;&lt;td&gt;m&lt;/td&gt;&lt;td&gt;9 FEET SPAN, 10 FEET RISE REINFORCED CONCRETE BOX CULVERT, TRIPLE BARREL&lt;/td&gt;&lt;td&gt;LNFT&lt;/td&gt;&lt;td&gt;0&lt;/td&gt;&lt;td&gt;3&lt;/td&gt;&lt;td&gt;N&lt;/td&gt;&lt;td&gt; &lt;/td&gt;&lt;td&gt;&lt;/td&gt;&lt;/tr&gt;</v>
      </c>
      <c r="B1908" s="166"/>
      <c r="C1908" s="166"/>
    </row>
    <row r="1909" spans="1:3" x14ac:dyDescent="0.3">
      <c r="A1909" s="89" t="str">
        <f>IF(ROW()-ROW(HTML[])+1&gt;ROWS(Prelude[]),IFERROR(INDEX(PayItems[HTML],ROW()-ROW(HTML[])+1-ROWS(Prelude[])),IF(ROW()-ROW(HTML[])=ROWS(Prelude[])+ROWS(PayItems[]),"&lt;/tbody&gt;&lt;/table&gt;","{End}")),INDEX(Prelude[],ROW()-ROW(HTML[])+1))</f>
        <v xml:space="preserve">  &lt;tr&gt;&lt;td&gt;60223-2700&lt;/td&gt;&lt;td&gt;2700mm span, 3300mm rise reinforced concrete box culvert, triple barrel&lt;/td&gt;&lt;td&gt;m&lt;/td&gt;&lt;td&gt;9 FEET SPAN, 11 FEET RISE REINFORCED CONCRETE BOX CULVERT, TRIPLE BARREL&lt;/td&gt;&lt;td&gt;LNFT&lt;/td&gt;&lt;td&gt;0&lt;/td&gt;&lt;td&gt;3&lt;/td&gt;&lt;td&gt;N&lt;/td&gt;&lt;td&gt; &lt;/td&gt;&lt;td&gt;&lt;/td&gt;&lt;/tr&gt;</v>
      </c>
      <c r="B1909" s="166"/>
      <c r="C1909" s="166"/>
    </row>
    <row r="1910" spans="1:3" x14ac:dyDescent="0.3">
      <c r="A1910" s="89" t="str">
        <f>IF(ROW()-ROW(HTML[])+1&gt;ROWS(Prelude[]),IFERROR(INDEX(PayItems[HTML],ROW()-ROW(HTML[])+1-ROWS(Prelude[])),IF(ROW()-ROW(HTML[])=ROWS(Prelude[])+ROWS(PayItems[]),"&lt;/tbody&gt;&lt;/table&gt;","{End}")),INDEX(Prelude[],ROW()-ROW(HTML[])+1))</f>
        <v xml:space="preserve">  &lt;tr&gt;&lt;td&gt;60223-2750&lt;/td&gt;&lt;td&gt;2700mm span, 3600mm rise reinforced concrete box culvert, triple barrel&lt;/td&gt;&lt;td&gt;m&lt;/td&gt;&lt;td&gt;9 FEET SPAN, 12 FEET RISE REINFORCED CONCRETE BOX CULVERT, TRIPLE BARREL&lt;/td&gt;&lt;td&gt;LNFT&lt;/td&gt;&lt;td&gt;0&lt;/td&gt;&lt;td&gt;3&lt;/td&gt;&lt;td&gt;N&lt;/td&gt;&lt;td&gt; &lt;/td&gt;&lt;td&gt;&lt;/td&gt;&lt;/tr&gt;</v>
      </c>
      <c r="B1910" s="166"/>
      <c r="C1910" s="166"/>
    </row>
    <row r="1911" spans="1:3" x14ac:dyDescent="0.3">
      <c r="A1911" s="89" t="str">
        <f>IF(ROW()-ROW(HTML[])+1&gt;ROWS(Prelude[]),IFERROR(INDEX(PayItems[HTML],ROW()-ROW(HTML[])+1-ROWS(Prelude[])),IF(ROW()-ROW(HTML[])=ROWS(Prelude[])+ROWS(PayItems[]),"&lt;/tbody&gt;&lt;/table&gt;","{End}")),INDEX(Prelude[],ROW()-ROW(HTML[])+1))</f>
        <v xml:space="preserve">  &lt;tr&gt;&lt;td&gt;60223-2800&lt;/td&gt;&lt;td&gt;2700mm span, 4200mm rise reinforced concrete box culvert, triple barrel&lt;/td&gt;&lt;td&gt;m&lt;/td&gt;&lt;td&gt;9 FEET SPAN, 14 FEET RISE REINFORCED CONCRETE BOX CULVERT, TRIPLE BARREL&lt;/td&gt;&lt;td&gt;LNFT&lt;/td&gt;&lt;td&gt;0&lt;/td&gt;&lt;td&gt;3&lt;/td&gt;&lt;td&gt;N&lt;/td&gt;&lt;td&gt; &lt;/td&gt;&lt;td&gt;&lt;/td&gt;&lt;/tr&gt;</v>
      </c>
      <c r="B1911" s="166"/>
      <c r="C1911" s="166"/>
    </row>
    <row r="1912" spans="1:3" x14ac:dyDescent="0.3">
      <c r="A1912" s="89" t="str">
        <f>IF(ROW()-ROW(HTML[])+1&gt;ROWS(Prelude[]),IFERROR(INDEX(PayItems[HTML],ROW()-ROW(HTML[])+1-ROWS(Prelude[])),IF(ROW()-ROW(HTML[])=ROWS(Prelude[])+ROWS(PayItems[]),"&lt;/tbody&gt;&lt;/table&gt;","{End}")),INDEX(Prelude[],ROW()-ROW(HTML[])+1))</f>
        <v xml:space="preserve">  &lt;tr&gt;&lt;td&gt;60223-2850&lt;/td&gt;&lt;td&gt;2700mm span, 4800mm rise reinforced concrete box culvert, triple barrel&lt;/td&gt;&lt;td&gt;m&lt;/td&gt;&lt;td&gt;9 FEET SPAN, 16 FEET RISE REINFORCED CONCRETE BOX CULVERT, TRIPLE BARREL&lt;/td&gt;&lt;td&gt;LNFT&lt;/td&gt;&lt;td&gt;0&lt;/td&gt;&lt;td&gt;3&lt;/td&gt;&lt;td&gt;N&lt;/td&gt;&lt;td&gt; &lt;/td&gt;&lt;td&gt;&lt;/td&gt;&lt;/tr&gt;</v>
      </c>
      <c r="B1912" s="166"/>
      <c r="C1912" s="166"/>
    </row>
    <row r="1913" spans="1:3" x14ac:dyDescent="0.3">
      <c r="A1913" s="89" t="str">
        <f>IF(ROW()-ROW(HTML[])+1&gt;ROWS(Prelude[]),IFERROR(INDEX(PayItems[HTML],ROW()-ROW(HTML[])+1-ROWS(Prelude[])),IF(ROW()-ROW(HTML[])=ROWS(Prelude[])+ROWS(PayItems[]),"&lt;/tbody&gt;&lt;/table&gt;","{End}")),INDEX(Prelude[],ROW()-ROW(HTML[])+1))</f>
        <v xml:space="preserve">  &lt;tr&gt;&lt;td&gt;60223-2900&lt;/td&gt;&lt;td&gt;3000mm span, 900mm rise reinforced concrete box culvert, triple barrel&lt;/td&gt;&lt;td&gt;m&lt;/td&gt;&lt;td&gt;10 FEET SPAN, 3 FEET RISE REINFORCED CONCRETE BOX CULVERT, TRIPLE BARREL&lt;/td&gt;&lt;td&gt;LNFT&lt;/td&gt;&lt;td&gt;0&lt;/td&gt;&lt;td&gt;3&lt;/td&gt;&lt;td&gt;N&lt;/td&gt;&lt;td&gt; &lt;/td&gt;&lt;td&gt;&lt;/td&gt;&lt;/tr&gt;</v>
      </c>
      <c r="B1913" s="166"/>
      <c r="C1913" s="166"/>
    </row>
    <row r="1914" spans="1:3" x14ac:dyDescent="0.3">
      <c r="A1914" s="89" t="str">
        <f>IF(ROW()-ROW(HTML[])+1&gt;ROWS(Prelude[]),IFERROR(INDEX(PayItems[HTML],ROW()-ROW(HTML[])+1-ROWS(Prelude[])),IF(ROW()-ROW(HTML[])=ROWS(Prelude[])+ROWS(PayItems[]),"&lt;/tbody&gt;&lt;/table&gt;","{End}")),INDEX(Prelude[],ROW()-ROW(HTML[])+1))</f>
        <v xml:space="preserve">  &lt;tr&gt;&lt;td&gt;60223-2950&lt;/td&gt;&lt;td&gt;3000mm span, 1200mm rise reinforced concrete box culvert, triple barrel&lt;/td&gt;&lt;td&gt;m&lt;/td&gt;&lt;td&gt;10 FEET SPAN, 4 FEET RISE REINFORCED CONCRETE BOX CULVERT, TRIPLE BARREL&lt;/td&gt;&lt;td&gt;LNFT&lt;/td&gt;&lt;td&gt;0&lt;/td&gt;&lt;td&gt;3&lt;/td&gt;&lt;td&gt;N&lt;/td&gt;&lt;td&gt; &lt;/td&gt;&lt;td&gt;&lt;/td&gt;&lt;/tr&gt;</v>
      </c>
      <c r="B1914" s="166"/>
      <c r="C1914" s="166"/>
    </row>
    <row r="1915" spans="1:3" x14ac:dyDescent="0.3">
      <c r="A1915" s="89" t="str">
        <f>IF(ROW()-ROW(HTML[])+1&gt;ROWS(Prelude[]),IFERROR(INDEX(PayItems[HTML],ROW()-ROW(HTML[])+1-ROWS(Prelude[])),IF(ROW()-ROW(HTML[])=ROWS(Prelude[])+ROWS(PayItems[]),"&lt;/tbody&gt;&lt;/table&gt;","{End}")),INDEX(Prelude[],ROW()-ROW(HTML[])+1))</f>
        <v xml:space="preserve">  &lt;tr&gt;&lt;td&gt;60223-3000&lt;/td&gt;&lt;td&gt;3000mm span, 1500mm rise reinforced concrete box culvert, triple barrel&lt;/td&gt;&lt;td&gt;m&lt;/td&gt;&lt;td&gt;10 FEET SPAN, 5 FEET RISE REINFORCED CONCRETE BOX CULVERT, TRIPLE BARREL&lt;/td&gt;&lt;td&gt;LNFT&lt;/td&gt;&lt;td&gt;0&lt;/td&gt;&lt;td&gt;3&lt;/td&gt;&lt;td&gt;N&lt;/td&gt;&lt;td&gt; &lt;/td&gt;&lt;td&gt;&lt;/td&gt;&lt;/tr&gt;</v>
      </c>
      <c r="B1915" s="166"/>
      <c r="C1915" s="166"/>
    </row>
    <row r="1916" spans="1:3" x14ac:dyDescent="0.3">
      <c r="A1916" s="89" t="str">
        <f>IF(ROW()-ROW(HTML[])+1&gt;ROWS(Prelude[]),IFERROR(INDEX(PayItems[HTML],ROW()-ROW(HTML[])+1-ROWS(Prelude[])),IF(ROW()-ROW(HTML[])=ROWS(Prelude[])+ROWS(PayItems[]),"&lt;/tbody&gt;&lt;/table&gt;","{End}")),INDEX(Prelude[],ROW()-ROW(HTML[])+1))</f>
        <v xml:space="preserve">  &lt;tr&gt;&lt;td&gt;60223-3050&lt;/td&gt;&lt;td&gt;3000mm span, 1800mm rise reinforced concrete box culvert, triple barrel&lt;/td&gt;&lt;td&gt;m&lt;/td&gt;&lt;td&gt;10 FEET SPAN, 6 FEET RISE REINFORCED CONCRETE BOX CULVERT, TRIPLE BARREL&lt;/td&gt;&lt;td&gt;LNFT&lt;/td&gt;&lt;td&gt;0&lt;/td&gt;&lt;td&gt;3&lt;/td&gt;&lt;td&gt;N&lt;/td&gt;&lt;td&gt; &lt;/td&gt;&lt;td&gt;&lt;/td&gt;&lt;/tr&gt;</v>
      </c>
      <c r="B1916" s="166"/>
      <c r="C1916" s="166"/>
    </row>
    <row r="1917" spans="1:3" x14ac:dyDescent="0.3">
      <c r="A1917" s="89" t="str">
        <f>IF(ROW()-ROW(HTML[])+1&gt;ROWS(Prelude[]),IFERROR(INDEX(PayItems[HTML],ROW()-ROW(HTML[])+1-ROWS(Prelude[])),IF(ROW()-ROW(HTML[])=ROWS(Prelude[])+ROWS(PayItems[]),"&lt;/tbody&gt;&lt;/table&gt;","{End}")),INDEX(Prelude[],ROW()-ROW(HTML[])+1))</f>
        <v xml:space="preserve">  &lt;tr&gt;&lt;td&gt;60223-3100&lt;/td&gt;&lt;td&gt;3000mm span, 2100mm rise reinforced concrete box culvert, triple barrel&lt;/td&gt;&lt;td&gt;m&lt;/td&gt;&lt;td&gt;10 FEET SPAN, 7 FEET RISE REINFORCED CONCRETE BOX CULVERT, TRIPLE BARREL&lt;/td&gt;&lt;td&gt;LNFT&lt;/td&gt;&lt;td&gt;0&lt;/td&gt;&lt;td&gt;3&lt;/td&gt;&lt;td&gt;N&lt;/td&gt;&lt;td&gt; &lt;/td&gt;&lt;td&gt;&lt;/td&gt;&lt;/tr&gt;</v>
      </c>
      <c r="B1917" s="166"/>
      <c r="C1917" s="166"/>
    </row>
    <row r="1918" spans="1:3" x14ac:dyDescent="0.3">
      <c r="A1918" s="89" t="str">
        <f>IF(ROW()-ROW(HTML[])+1&gt;ROWS(Prelude[]),IFERROR(INDEX(PayItems[HTML],ROW()-ROW(HTML[])+1-ROWS(Prelude[])),IF(ROW()-ROW(HTML[])=ROWS(Prelude[])+ROWS(PayItems[]),"&lt;/tbody&gt;&lt;/table&gt;","{End}")),INDEX(Prelude[],ROW()-ROW(HTML[])+1))</f>
        <v xml:space="preserve">  &lt;tr&gt;&lt;td&gt;60223-3150&lt;/td&gt;&lt;td&gt;3000mm span, 2400mm rise reinforced concrete box culvert, triple barrel&lt;/td&gt;&lt;td&gt;m&lt;/td&gt;&lt;td&gt;10 FEET SPAN, 8 FEET RISE REINFORCED CONCRETE BOX CULVERT, TRIPLE BARREL&lt;/td&gt;&lt;td&gt;LNFT&lt;/td&gt;&lt;td&gt;0&lt;/td&gt;&lt;td&gt;3&lt;/td&gt;&lt;td&gt;N&lt;/td&gt;&lt;td&gt; &lt;/td&gt;&lt;td&gt;&lt;/td&gt;&lt;/tr&gt;</v>
      </c>
      <c r="B1918" s="166"/>
      <c r="C1918" s="166"/>
    </row>
    <row r="1919" spans="1:3" x14ac:dyDescent="0.3">
      <c r="A1919" s="89" t="str">
        <f>IF(ROW()-ROW(HTML[])+1&gt;ROWS(Prelude[]),IFERROR(INDEX(PayItems[HTML],ROW()-ROW(HTML[])+1-ROWS(Prelude[])),IF(ROW()-ROW(HTML[])=ROWS(Prelude[])+ROWS(PayItems[]),"&lt;/tbody&gt;&lt;/table&gt;","{End}")),INDEX(Prelude[],ROW()-ROW(HTML[])+1))</f>
        <v xml:space="preserve">  &lt;tr&gt;&lt;td&gt;60223-3200&lt;/td&gt;&lt;td&gt;3000mm span, 2700mm rise reinforced concrete box culvert, triple barrel&lt;/td&gt;&lt;td&gt;m&lt;/td&gt;&lt;td&gt;10 FEET SPAN, 9 FEET RISE REINFORCED CONCRETE BOX CULVERT, TRIPLE BARREL&lt;/td&gt;&lt;td&gt;LNFT&lt;/td&gt;&lt;td&gt;0&lt;/td&gt;&lt;td&gt;3&lt;/td&gt;&lt;td&gt;N&lt;/td&gt;&lt;td&gt; &lt;/td&gt;&lt;td&gt;&lt;/td&gt;&lt;/tr&gt;</v>
      </c>
      <c r="B1919" s="166"/>
      <c r="C1919" s="166"/>
    </row>
    <row r="1920" spans="1:3" x14ac:dyDescent="0.3">
      <c r="A1920" s="89" t="str">
        <f>IF(ROW()-ROW(HTML[])+1&gt;ROWS(Prelude[]),IFERROR(INDEX(PayItems[HTML],ROW()-ROW(HTML[])+1-ROWS(Prelude[])),IF(ROW()-ROW(HTML[])=ROWS(Prelude[])+ROWS(PayItems[]),"&lt;/tbody&gt;&lt;/table&gt;","{End}")),INDEX(Prelude[],ROW()-ROW(HTML[])+1))</f>
        <v xml:space="preserve">  &lt;tr&gt;&lt;td&gt;60223-3250&lt;/td&gt;&lt;td&gt;3000mm span, 3000mm rise reinforced concrete box culvert, triple barrel&lt;/td&gt;&lt;td&gt;m&lt;/td&gt;&lt;td&gt;10 FEET SPAN, 10 FEET RISE REINFORCED CONCRETE BOX CULVERT, TRIPLE BARREL&lt;/td&gt;&lt;td&gt;LNFT&lt;/td&gt;&lt;td&gt;0&lt;/td&gt;&lt;td&gt;3&lt;/td&gt;&lt;td&gt;N&lt;/td&gt;&lt;td&gt; &lt;/td&gt;&lt;td&gt;&lt;/td&gt;&lt;/tr&gt;</v>
      </c>
      <c r="B1920" s="166"/>
      <c r="C1920" s="166"/>
    </row>
    <row r="1921" spans="1:3" x14ac:dyDescent="0.3">
      <c r="A1921" s="89" t="str">
        <f>IF(ROW()-ROW(HTML[])+1&gt;ROWS(Prelude[]),IFERROR(INDEX(PayItems[HTML],ROW()-ROW(HTML[])+1-ROWS(Prelude[])),IF(ROW()-ROW(HTML[])=ROWS(Prelude[])+ROWS(PayItems[]),"&lt;/tbody&gt;&lt;/table&gt;","{End}")),INDEX(Prelude[],ROW()-ROW(HTML[])+1))</f>
        <v xml:space="preserve">  &lt;tr&gt;&lt;td&gt;60223-3300&lt;/td&gt;&lt;td&gt;3000mm span, 3300mm rise reinforced concrete box culvert, triple barrel&lt;/td&gt;&lt;td&gt;m&lt;/td&gt;&lt;td&gt;10 FEET SPAN, 11 FEET RISE REINFORCED CONCRETE BOX CULVERT, TRIPLE BARREL&lt;/td&gt;&lt;td&gt;LNFT&lt;/td&gt;&lt;td&gt;0&lt;/td&gt;&lt;td&gt;3&lt;/td&gt;&lt;td&gt;N&lt;/td&gt;&lt;td&gt; &lt;/td&gt;&lt;td&gt;&lt;/td&gt;&lt;/tr&gt;</v>
      </c>
      <c r="B1921" s="166"/>
      <c r="C1921" s="166"/>
    </row>
    <row r="1922" spans="1:3" x14ac:dyDescent="0.3">
      <c r="A1922" s="89" t="str">
        <f>IF(ROW()-ROW(HTML[])+1&gt;ROWS(Prelude[]),IFERROR(INDEX(PayItems[HTML],ROW()-ROW(HTML[])+1-ROWS(Prelude[])),IF(ROW()-ROW(HTML[])=ROWS(Prelude[])+ROWS(PayItems[]),"&lt;/tbody&gt;&lt;/table&gt;","{End}")),INDEX(Prelude[],ROW()-ROW(HTML[])+1))</f>
        <v xml:space="preserve">  &lt;tr&gt;&lt;td&gt;60223-3350&lt;/td&gt;&lt;td&gt;3000mm span, 3600mm rise reinforced concrete box culvert, triple barrel&lt;/td&gt;&lt;td&gt;m&lt;/td&gt;&lt;td&gt;10 FEET SPAN, 12 FEET RISE REINFORCED CONCRETE BOX CULVERT, TRIPLE BARREL&lt;/td&gt;&lt;td&gt;LNFT&lt;/td&gt;&lt;td&gt;0&lt;/td&gt;&lt;td&gt;3&lt;/td&gt;&lt;td&gt;N&lt;/td&gt;&lt;td&gt; &lt;/td&gt;&lt;td&gt;&lt;/td&gt;&lt;/tr&gt;</v>
      </c>
      <c r="B1922" s="166"/>
      <c r="C1922" s="166"/>
    </row>
    <row r="1923" spans="1:3" x14ac:dyDescent="0.3">
      <c r="A1923" s="89" t="str">
        <f>IF(ROW()-ROW(HTML[])+1&gt;ROWS(Prelude[]),IFERROR(INDEX(PayItems[HTML],ROW()-ROW(HTML[])+1-ROWS(Prelude[])),IF(ROW()-ROW(HTML[])=ROWS(Prelude[])+ROWS(PayItems[]),"&lt;/tbody&gt;&lt;/table&gt;","{End}")),INDEX(Prelude[],ROW()-ROW(HTML[])+1))</f>
        <v xml:space="preserve">  &lt;tr&gt;&lt;td&gt;60223-3400&lt;/td&gt;&lt;td&gt;3000mm span, 4200mm rise reinforced concrete box culvert, triple barrel&lt;/td&gt;&lt;td&gt;m&lt;/td&gt;&lt;td&gt;10 FEET SPAN, 14 FEET RISE REINFORCED CONCRETE BOX CULVERT, TRIPLE BARREL&lt;/td&gt;&lt;td&gt;LNFT&lt;/td&gt;&lt;td&gt;0&lt;/td&gt;&lt;td&gt;3&lt;/td&gt;&lt;td&gt;N&lt;/td&gt;&lt;td&gt; &lt;/td&gt;&lt;td&gt;&lt;/td&gt;&lt;/tr&gt;</v>
      </c>
      <c r="B1923" s="166"/>
      <c r="C1923" s="166"/>
    </row>
    <row r="1924" spans="1:3" x14ac:dyDescent="0.3">
      <c r="A1924" s="89" t="str">
        <f>IF(ROW()-ROW(HTML[])+1&gt;ROWS(Prelude[]),IFERROR(INDEX(PayItems[HTML],ROW()-ROW(HTML[])+1-ROWS(Prelude[])),IF(ROW()-ROW(HTML[])=ROWS(Prelude[])+ROWS(PayItems[]),"&lt;/tbody&gt;&lt;/table&gt;","{End}")),INDEX(Prelude[],ROW()-ROW(HTML[])+1))</f>
        <v xml:space="preserve">  &lt;tr&gt;&lt;td&gt;60223-3450&lt;/td&gt;&lt;td&gt;3000mm span, 4800mm rise reinforced concrete box culvert, triple barrel&lt;/td&gt;&lt;td&gt;m&lt;/td&gt;&lt;td&gt;10 FEET SPAN, 16 FEET RISE REINFORCED CONCRETE BOX CULVERT, TRIPLE BARREL&lt;/td&gt;&lt;td&gt;LNFT&lt;/td&gt;&lt;td&gt;0&lt;/td&gt;&lt;td&gt;3&lt;/td&gt;&lt;td&gt;N&lt;/td&gt;&lt;td&gt; &lt;/td&gt;&lt;td&gt;&lt;/td&gt;&lt;/tr&gt;</v>
      </c>
      <c r="B1924" s="166"/>
      <c r="C1924" s="166"/>
    </row>
    <row r="1925" spans="1:3" x14ac:dyDescent="0.3">
      <c r="A1925" s="89" t="str">
        <f>IF(ROW()-ROW(HTML[])+1&gt;ROWS(Prelude[]),IFERROR(INDEX(PayItems[HTML],ROW()-ROW(HTML[])+1-ROWS(Prelude[])),IF(ROW()-ROW(HTML[])=ROWS(Prelude[])+ROWS(PayItems[]),"&lt;/tbody&gt;&lt;/table&gt;","{End}")),INDEX(Prelude[],ROW()-ROW(HTML[])+1))</f>
        <v xml:space="preserve">  &lt;tr&gt;&lt;td&gt;60223-3500&lt;/td&gt;&lt;td&gt;3300mm span, 1500mm rise reinforced concrete box culvert, triple barrel&lt;/td&gt;&lt;td&gt;m&lt;/td&gt;&lt;td&gt;11 FEET SPAN, 5 FEET RISE REINFORCED CONCRETE BOX CULVERT, TRIPLE BARREL&lt;/td&gt;&lt;td&gt;LNFT&lt;/td&gt;&lt;td&gt;0&lt;/td&gt;&lt;td&gt;3&lt;/td&gt;&lt;td&gt;N&lt;/td&gt;&lt;td&gt; &lt;/td&gt;&lt;td&gt;&lt;/td&gt;&lt;/tr&gt;</v>
      </c>
      <c r="B1925" s="166"/>
      <c r="C1925" s="166"/>
    </row>
    <row r="1926" spans="1:3" x14ac:dyDescent="0.3">
      <c r="A1926" s="89" t="str">
        <f>IF(ROW()-ROW(HTML[])+1&gt;ROWS(Prelude[]),IFERROR(INDEX(PayItems[HTML],ROW()-ROW(HTML[])+1-ROWS(Prelude[])),IF(ROW()-ROW(HTML[])=ROWS(Prelude[])+ROWS(PayItems[]),"&lt;/tbody&gt;&lt;/table&gt;","{End}")),INDEX(Prelude[],ROW()-ROW(HTML[])+1))</f>
        <v xml:space="preserve">  &lt;tr&gt;&lt;td&gt;60223-3550&lt;/td&gt;&lt;td&gt;3300mm span, 1800mm rise reinforced concrete box culvert, triple barrel&lt;/td&gt;&lt;td&gt;m&lt;/td&gt;&lt;td&gt;11 FEET SPAN, 6 FEET RISE REINFORCED CONCRETE BOX CULVERT, TRIPLE BARREL&lt;/td&gt;&lt;td&gt;LNFT&lt;/td&gt;&lt;td&gt;0&lt;/td&gt;&lt;td&gt;3&lt;/td&gt;&lt;td&gt;N&lt;/td&gt;&lt;td&gt; &lt;/td&gt;&lt;td&gt;&lt;/td&gt;&lt;/tr&gt;</v>
      </c>
      <c r="B1926" s="166"/>
      <c r="C1926" s="166"/>
    </row>
    <row r="1927" spans="1:3" x14ac:dyDescent="0.3">
      <c r="A1927" s="89" t="str">
        <f>IF(ROW()-ROW(HTML[])+1&gt;ROWS(Prelude[]),IFERROR(INDEX(PayItems[HTML],ROW()-ROW(HTML[])+1-ROWS(Prelude[])),IF(ROW()-ROW(HTML[])=ROWS(Prelude[])+ROWS(PayItems[]),"&lt;/tbody&gt;&lt;/table&gt;","{End}")),INDEX(Prelude[],ROW()-ROW(HTML[])+1))</f>
        <v xml:space="preserve">  &lt;tr&gt;&lt;td&gt;60223-3600&lt;/td&gt;&lt;td&gt;3300mm span, 2100mm rise reinforced concrete box culvert, triple barrel&lt;/td&gt;&lt;td&gt;m&lt;/td&gt;&lt;td&gt;11 FEET SPAN, 7 FEET RISE REINFORCED CONCRETE BOX CULVERT, TRIPLE BARREL&lt;/td&gt;&lt;td&gt;LNFT&lt;/td&gt;&lt;td&gt;0&lt;/td&gt;&lt;td&gt;3&lt;/td&gt;&lt;td&gt;N&lt;/td&gt;&lt;td&gt; &lt;/td&gt;&lt;td&gt;&lt;/td&gt;&lt;/tr&gt;</v>
      </c>
      <c r="B1927" s="166"/>
      <c r="C1927" s="166"/>
    </row>
    <row r="1928" spans="1:3" x14ac:dyDescent="0.3">
      <c r="A1928" s="89" t="str">
        <f>IF(ROW()-ROW(HTML[])+1&gt;ROWS(Prelude[]),IFERROR(INDEX(PayItems[HTML],ROW()-ROW(HTML[])+1-ROWS(Prelude[])),IF(ROW()-ROW(HTML[])=ROWS(Prelude[])+ROWS(PayItems[]),"&lt;/tbody&gt;&lt;/table&gt;","{End}")),INDEX(Prelude[],ROW()-ROW(HTML[])+1))</f>
        <v xml:space="preserve">  &lt;tr&gt;&lt;td&gt;60223-3650&lt;/td&gt;&lt;td&gt;3300mm span, 2400mm rise reinforced concrete box culvert, triple barrel&lt;/td&gt;&lt;td&gt;m&lt;/td&gt;&lt;td&gt;11 FEET SPAN, 8 FEET RISE REINFORCED CONCRETE BOX CULVERT, TRIPLE BARREL&lt;/td&gt;&lt;td&gt;LNFT&lt;/td&gt;&lt;td&gt;0&lt;/td&gt;&lt;td&gt;3&lt;/td&gt;&lt;td&gt;N&lt;/td&gt;&lt;td&gt; &lt;/td&gt;&lt;td&gt;&lt;/td&gt;&lt;/tr&gt;</v>
      </c>
      <c r="B1928" s="166"/>
      <c r="C1928" s="166"/>
    </row>
    <row r="1929" spans="1:3" x14ac:dyDescent="0.3">
      <c r="A1929" s="89" t="str">
        <f>IF(ROW()-ROW(HTML[])+1&gt;ROWS(Prelude[]),IFERROR(INDEX(PayItems[HTML],ROW()-ROW(HTML[])+1-ROWS(Prelude[])),IF(ROW()-ROW(HTML[])=ROWS(Prelude[])+ROWS(PayItems[]),"&lt;/tbody&gt;&lt;/table&gt;","{End}")),INDEX(Prelude[],ROW()-ROW(HTML[])+1))</f>
        <v xml:space="preserve">  &lt;tr&gt;&lt;td&gt;60223-3700&lt;/td&gt;&lt;td&gt;3300mm span, 2700mm rise reinforced concrete box culvert, triple barrel&lt;/td&gt;&lt;td&gt;m&lt;/td&gt;&lt;td&gt;11 FEET SPAN, 9 FEET RISE REINFORCED CONCRETE BOX CULVERT, TRIPLE BARREL&lt;/td&gt;&lt;td&gt;LNFT&lt;/td&gt;&lt;td&gt;0&lt;/td&gt;&lt;td&gt;3&lt;/td&gt;&lt;td&gt;N&lt;/td&gt;&lt;td&gt; &lt;/td&gt;&lt;td&gt;&lt;/td&gt;&lt;/tr&gt;</v>
      </c>
      <c r="B1929" s="166"/>
      <c r="C1929" s="166"/>
    </row>
    <row r="1930" spans="1:3" x14ac:dyDescent="0.3">
      <c r="A1930" s="89" t="str">
        <f>IF(ROW()-ROW(HTML[])+1&gt;ROWS(Prelude[]),IFERROR(INDEX(PayItems[HTML],ROW()-ROW(HTML[])+1-ROWS(Prelude[])),IF(ROW()-ROW(HTML[])=ROWS(Prelude[])+ROWS(PayItems[]),"&lt;/tbody&gt;&lt;/table&gt;","{End}")),INDEX(Prelude[],ROW()-ROW(HTML[])+1))</f>
        <v xml:space="preserve">  &lt;tr&gt;&lt;td&gt;60223-3750&lt;/td&gt;&lt;td&gt;3300mm span, 3000mm rise reinforced concrete box culvert, triple barrel&lt;/td&gt;&lt;td&gt;m&lt;/td&gt;&lt;td&gt;11 FEET SPAN, 10 FEET RISE REINFORCED CONCRETE BOX CULVERT, TRIPLE BARREL&lt;/td&gt;&lt;td&gt;LNFT&lt;/td&gt;&lt;td&gt;0&lt;/td&gt;&lt;td&gt;3&lt;/td&gt;&lt;td&gt;N&lt;/td&gt;&lt;td&gt; &lt;/td&gt;&lt;td&gt;&lt;/td&gt;&lt;/tr&gt;</v>
      </c>
      <c r="B1930" s="166"/>
      <c r="C1930" s="166"/>
    </row>
    <row r="1931" spans="1:3" x14ac:dyDescent="0.3">
      <c r="A1931" s="89" t="str">
        <f>IF(ROW()-ROW(HTML[])+1&gt;ROWS(Prelude[]),IFERROR(INDEX(PayItems[HTML],ROW()-ROW(HTML[])+1-ROWS(Prelude[])),IF(ROW()-ROW(HTML[])=ROWS(Prelude[])+ROWS(PayItems[]),"&lt;/tbody&gt;&lt;/table&gt;","{End}")),INDEX(Prelude[],ROW()-ROW(HTML[])+1))</f>
        <v xml:space="preserve">  &lt;tr&gt;&lt;td&gt;60223-3800&lt;/td&gt;&lt;td&gt;3300mm span, 3300mm rise reinforced concrete box culvert, triple barrel&lt;/td&gt;&lt;td&gt;m&lt;/td&gt;&lt;td&gt;11 FEET SPAN, 11 FEET RISE REINFORCED CONCRETE BOX CULVERT, TRIPLE BARREL&lt;/td&gt;&lt;td&gt;LNFT&lt;/td&gt;&lt;td&gt;0&lt;/td&gt;&lt;td&gt;3&lt;/td&gt;&lt;td&gt;N&lt;/td&gt;&lt;td&gt; &lt;/td&gt;&lt;td&gt;&lt;/td&gt;&lt;/tr&gt;</v>
      </c>
      <c r="B1931" s="166"/>
      <c r="C1931" s="166"/>
    </row>
    <row r="1932" spans="1:3" x14ac:dyDescent="0.3">
      <c r="A1932" s="89" t="str">
        <f>IF(ROW()-ROW(HTML[])+1&gt;ROWS(Prelude[]),IFERROR(INDEX(PayItems[HTML],ROW()-ROW(HTML[])+1-ROWS(Prelude[])),IF(ROW()-ROW(HTML[])=ROWS(Prelude[])+ROWS(PayItems[]),"&lt;/tbody&gt;&lt;/table&gt;","{End}")),INDEX(Prelude[],ROW()-ROW(HTML[])+1))</f>
        <v xml:space="preserve">  &lt;tr&gt;&lt;td&gt;60223-3850&lt;/td&gt;&lt;td&gt;3300mm span, 3600mm rise reinforced concrete box culvert, triple barrel&lt;/td&gt;&lt;td&gt;m&lt;/td&gt;&lt;td&gt;11 FEET SPAN, 12 FEET RISE REINFORCED CONCRETE BOX CULVERT, TRIPLE BARREL&lt;/td&gt;&lt;td&gt;LNFT&lt;/td&gt;&lt;td&gt;0&lt;/td&gt;&lt;td&gt;3&lt;/td&gt;&lt;td&gt;N&lt;/td&gt;&lt;td&gt; &lt;/td&gt;&lt;td&gt;&lt;/td&gt;&lt;/tr&gt;</v>
      </c>
      <c r="B1932" s="166"/>
      <c r="C1932" s="166"/>
    </row>
    <row r="1933" spans="1:3" x14ac:dyDescent="0.3">
      <c r="A1933" s="89" t="str">
        <f>IF(ROW()-ROW(HTML[])+1&gt;ROWS(Prelude[]),IFERROR(INDEX(PayItems[HTML],ROW()-ROW(HTML[])+1-ROWS(Prelude[])),IF(ROW()-ROW(HTML[])=ROWS(Prelude[])+ROWS(PayItems[]),"&lt;/tbody&gt;&lt;/table&gt;","{End}")),INDEX(Prelude[],ROW()-ROW(HTML[])+1))</f>
        <v xml:space="preserve">  &lt;tr&gt;&lt;td&gt;60223-3900&lt;/td&gt;&lt;td&gt;3300mm span, 4200mm rise reinforced concrete box culvert, triple barrel&lt;/td&gt;&lt;td&gt;m&lt;/td&gt;&lt;td&gt;11 FEET SPAN, 14 FEET RISE REINFORCED CONCRETE BOX CULVERT, TRIPLE BARREL&lt;/td&gt;&lt;td&gt;LNFT&lt;/td&gt;&lt;td&gt;0&lt;/td&gt;&lt;td&gt;3&lt;/td&gt;&lt;td&gt;N&lt;/td&gt;&lt;td&gt; &lt;/td&gt;&lt;td&gt;&lt;/td&gt;&lt;/tr&gt;</v>
      </c>
      <c r="B1933" s="166"/>
      <c r="C1933" s="166"/>
    </row>
    <row r="1934" spans="1:3" x14ac:dyDescent="0.3">
      <c r="A1934" s="89" t="str">
        <f>IF(ROW()-ROW(HTML[])+1&gt;ROWS(Prelude[]),IFERROR(INDEX(PayItems[HTML],ROW()-ROW(HTML[])+1-ROWS(Prelude[])),IF(ROW()-ROW(HTML[])=ROWS(Prelude[])+ROWS(PayItems[]),"&lt;/tbody&gt;&lt;/table&gt;","{End}")),INDEX(Prelude[],ROW()-ROW(HTML[])+1))</f>
        <v xml:space="preserve">  &lt;tr&gt;&lt;td&gt;60223-3950&lt;/td&gt;&lt;td&gt;3300mm span, 4800mm rise reinforced concrete box culvert, triple barrel&lt;/td&gt;&lt;td&gt;m&lt;/td&gt;&lt;td&gt;11 FEET SPAN, 16 FEET RISE REINFORCED CONCRETE BOX CULVERT, TRIPLE BARREL&lt;/td&gt;&lt;td&gt;LNFT&lt;/td&gt;&lt;td&gt;0&lt;/td&gt;&lt;td&gt;3&lt;/td&gt;&lt;td&gt;N&lt;/td&gt;&lt;td&gt; &lt;/td&gt;&lt;td&gt;&lt;/td&gt;&lt;/tr&gt;</v>
      </c>
      <c r="B1934" s="166"/>
      <c r="C1934" s="166"/>
    </row>
    <row r="1935" spans="1:3" x14ac:dyDescent="0.3">
      <c r="A1935" s="89" t="str">
        <f>IF(ROW()-ROW(HTML[])+1&gt;ROWS(Prelude[]),IFERROR(INDEX(PayItems[HTML],ROW()-ROW(HTML[])+1-ROWS(Prelude[])),IF(ROW()-ROW(HTML[])=ROWS(Prelude[])+ROWS(PayItems[]),"&lt;/tbody&gt;&lt;/table&gt;","{End}")),INDEX(Prelude[],ROW()-ROW(HTML[])+1))</f>
        <v xml:space="preserve">  &lt;tr&gt;&lt;td&gt;60223-4000&lt;/td&gt;&lt;td&gt;3600mm span, 2100mm rise reinforced concrete box culvert, triple barrel&lt;/td&gt;&lt;td&gt;m&lt;/td&gt;&lt;td&gt;12 FEET SPAN, 7 FEET RISE REINFORCED CONCRETE BOX CULVERT, TRIPLE BARREL&lt;/td&gt;&lt;td&gt;LNFT&lt;/td&gt;&lt;td&gt;0&lt;/td&gt;&lt;td&gt;3&lt;/td&gt;&lt;td&gt;N&lt;/td&gt;&lt;td&gt; &lt;/td&gt;&lt;td&gt;&lt;/td&gt;&lt;/tr&gt;</v>
      </c>
      <c r="B1935" s="166"/>
      <c r="C1935" s="166"/>
    </row>
    <row r="1936" spans="1:3" x14ac:dyDescent="0.3">
      <c r="A1936" s="89" t="str">
        <f>IF(ROW()-ROW(HTML[])+1&gt;ROWS(Prelude[]),IFERROR(INDEX(PayItems[HTML],ROW()-ROW(HTML[])+1-ROWS(Prelude[])),IF(ROW()-ROW(HTML[])=ROWS(Prelude[])+ROWS(PayItems[]),"&lt;/tbody&gt;&lt;/table&gt;","{End}")),INDEX(Prelude[],ROW()-ROW(HTML[])+1))</f>
        <v xml:space="preserve">  &lt;tr&gt;&lt;td&gt;60223-4050&lt;/td&gt;&lt;td&gt;3600mm span, 2400mm rise reinforced concrete box culvert, triple barrel&lt;/td&gt;&lt;td&gt;m&lt;/td&gt;&lt;td&gt;12 FEET SPAN, 8 FEET RISE REINFORCED CONCRETE BOX CULVERT, TRIPLE BARREL&lt;/td&gt;&lt;td&gt;LNFT&lt;/td&gt;&lt;td&gt;0&lt;/td&gt;&lt;td&gt;3&lt;/td&gt;&lt;td&gt;N&lt;/td&gt;&lt;td&gt; &lt;/td&gt;&lt;td&gt;&lt;/td&gt;&lt;/tr&gt;</v>
      </c>
      <c r="B1936" s="166"/>
      <c r="C1936" s="166"/>
    </row>
    <row r="1937" spans="1:3" x14ac:dyDescent="0.3">
      <c r="A1937" s="89" t="str">
        <f>IF(ROW()-ROW(HTML[])+1&gt;ROWS(Prelude[]),IFERROR(INDEX(PayItems[HTML],ROW()-ROW(HTML[])+1-ROWS(Prelude[])),IF(ROW()-ROW(HTML[])=ROWS(Prelude[])+ROWS(PayItems[]),"&lt;/tbody&gt;&lt;/table&gt;","{End}")),INDEX(Prelude[],ROW()-ROW(HTML[])+1))</f>
        <v xml:space="preserve">  &lt;tr&gt;&lt;td&gt;60223-4100&lt;/td&gt;&lt;td&gt;3600mm span, 2700mm rise reinforced concrete box culvert, triple barrel&lt;/td&gt;&lt;td&gt;m&lt;/td&gt;&lt;td&gt;12 FEET SPAN, 9 FEET RISE REINFORCED CONCRETE BOX CULVERT, TRIPLE BARREL&lt;/td&gt;&lt;td&gt;LNFT&lt;/td&gt;&lt;td&gt;0&lt;/td&gt;&lt;td&gt;3&lt;/td&gt;&lt;td&gt;N&lt;/td&gt;&lt;td&gt; &lt;/td&gt;&lt;td&gt;&lt;/td&gt;&lt;/tr&gt;</v>
      </c>
      <c r="B1937" s="166"/>
      <c r="C1937" s="166"/>
    </row>
    <row r="1938" spans="1:3" x14ac:dyDescent="0.3">
      <c r="A1938" s="89" t="str">
        <f>IF(ROW()-ROW(HTML[])+1&gt;ROWS(Prelude[]),IFERROR(INDEX(PayItems[HTML],ROW()-ROW(HTML[])+1-ROWS(Prelude[])),IF(ROW()-ROW(HTML[])=ROWS(Prelude[])+ROWS(PayItems[]),"&lt;/tbody&gt;&lt;/table&gt;","{End}")),INDEX(Prelude[],ROW()-ROW(HTML[])+1))</f>
        <v xml:space="preserve">  &lt;tr&gt;&lt;td&gt;60223-4150&lt;/td&gt;&lt;td&gt;3600mm span, 3000mm rise reinforced concrete box culvert, triple barrel&lt;/td&gt;&lt;td&gt;m&lt;/td&gt;&lt;td&gt;12 FEET SPAN, 10 FEET RISE REINFORCED CONCRETE BOX CULVERT, TRIPLE BARREL&lt;/td&gt;&lt;td&gt;LNFT&lt;/td&gt;&lt;td&gt;0&lt;/td&gt;&lt;td&gt;3&lt;/td&gt;&lt;td&gt;N&lt;/td&gt;&lt;td&gt; &lt;/td&gt;&lt;td&gt;&lt;/td&gt;&lt;/tr&gt;</v>
      </c>
      <c r="B1938" s="166"/>
      <c r="C1938" s="166"/>
    </row>
    <row r="1939" spans="1:3" x14ac:dyDescent="0.3">
      <c r="A1939" s="89" t="str">
        <f>IF(ROW()-ROW(HTML[])+1&gt;ROWS(Prelude[]),IFERROR(INDEX(PayItems[HTML],ROW()-ROW(HTML[])+1-ROWS(Prelude[])),IF(ROW()-ROW(HTML[])=ROWS(Prelude[])+ROWS(PayItems[]),"&lt;/tbody&gt;&lt;/table&gt;","{End}")),INDEX(Prelude[],ROW()-ROW(HTML[])+1))</f>
        <v xml:space="preserve">  &lt;tr&gt;&lt;td&gt;60223-4200&lt;/td&gt;&lt;td&gt;3600mm span, 3300mm rise reinforced concrete box culvert, triple barrel&lt;/td&gt;&lt;td&gt;m&lt;/td&gt;&lt;td&gt;12 FEET SPAN, 11 FEET RISE REINFORCED CONCRETE BOX CULVERT, TRIPLE BARREL&lt;/td&gt;&lt;td&gt;LNFT&lt;/td&gt;&lt;td&gt;0&lt;/td&gt;&lt;td&gt;3&lt;/td&gt;&lt;td&gt;N&lt;/td&gt;&lt;td&gt; &lt;/td&gt;&lt;td&gt;&lt;/td&gt;&lt;/tr&gt;</v>
      </c>
      <c r="B1939" s="166"/>
      <c r="C1939" s="166"/>
    </row>
    <row r="1940" spans="1:3" x14ac:dyDescent="0.3">
      <c r="A1940" s="89" t="str">
        <f>IF(ROW()-ROW(HTML[])+1&gt;ROWS(Prelude[]),IFERROR(INDEX(PayItems[HTML],ROW()-ROW(HTML[])+1-ROWS(Prelude[])),IF(ROW()-ROW(HTML[])=ROWS(Prelude[])+ROWS(PayItems[]),"&lt;/tbody&gt;&lt;/table&gt;","{End}")),INDEX(Prelude[],ROW()-ROW(HTML[])+1))</f>
        <v xml:space="preserve">  &lt;tr&gt;&lt;td&gt;60223-4250&lt;/td&gt;&lt;td&gt;3600mm span, 3600mm rise reinforced concrete box culvert, triple barrel&lt;/td&gt;&lt;td&gt;m&lt;/td&gt;&lt;td&gt;12 FEET SPAN, 12 FEET RISE REINFORCED CONCRETE BOX CULVERT, TRIPLE BARREL&lt;/td&gt;&lt;td&gt;LNFT&lt;/td&gt;&lt;td&gt;0&lt;/td&gt;&lt;td&gt;3&lt;/td&gt;&lt;td&gt;N&lt;/td&gt;&lt;td&gt; &lt;/td&gt;&lt;td&gt;&lt;/td&gt;&lt;/tr&gt;</v>
      </c>
      <c r="B1940" s="166"/>
      <c r="C1940" s="166"/>
    </row>
    <row r="1941" spans="1:3" x14ac:dyDescent="0.3">
      <c r="A1941" s="89" t="str">
        <f>IF(ROW()-ROW(HTML[])+1&gt;ROWS(Prelude[]),IFERROR(INDEX(PayItems[HTML],ROW()-ROW(HTML[])+1-ROWS(Prelude[])),IF(ROW()-ROW(HTML[])=ROWS(Prelude[])+ROWS(PayItems[]),"&lt;/tbody&gt;&lt;/table&gt;","{End}")),INDEX(Prelude[],ROW()-ROW(HTML[])+1))</f>
        <v xml:space="preserve">  &lt;tr&gt;&lt;td&gt;60223-4300&lt;/td&gt;&lt;td&gt;3600mm span, 4200mm rise reinforced concrete box culvert, triple barrel&lt;/td&gt;&lt;td&gt;m&lt;/td&gt;&lt;td&gt;12 FEET SPAN, 14 FEET RISE REINFORCED CONCRETE BOX CULVERT, TRIPLE BARREL&lt;/td&gt;&lt;td&gt;LNFT&lt;/td&gt;&lt;td&gt;0&lt;/td&gt;&lt;td&gt;3&lt;/td&gt;&lt;td&gt;N&lt;/td&gt;&lt;td&gt; &lt;/td&gt;&lt;td&gt;&lt;/td&gt;&lt;/tr&gt;</v>
      </c>
      <c r="B1941" s="166"/>
      <c r="C1941" s="166"/>
    </row>
    <row r="1942" spans="1:3" x14ac:dyDescent="0.3">
      <c r="A1942" s="89" t="str">
        <f>IF(ROW()-ROW(HTML[])+1&gt;ROWS(Prelude[]),IFERROR(INDEX(PayItems[HTML],ROW()-ROW(HTML[])+1-ROWS(Prelude[])),IF(ROW()-ROW(HTML[])=ROWS(Prelude[])+ROWS(PayItems[]),"&lt;/tbody&gt;&lt;/table&gt;","{End}")),INDEX(Prelude[],ROW()-ROW(HTML[])+1))</f>
        <v xml:space="preserve">  &lt;tr&gt;&lt;td&gt;60223-4350&lt;/td&gt;&lt;td&gt;4200mm span, 1800mm rise reinforced concrete box culvert, triple barrel&lt;/td&gt;&lt;td&gt;m&lt;/td&gt;&lt;td&gt;14 FEET SPAN, 6 FEET RISE REINFORCED CONCRETE BOX CULVERT, TRIPLE BARREL&lt;/td&gt;&lt;td&gt;LNFT&lt;/td&gt;&lt;td&gt;0&lt;/td&gt;&lt;td&gt;3&lt;/td&gt;&lt;td&gt;N&lt;/td&gt;&lt;td&gt; &lt;/td&gt;&lt;td&gt;&lt;/td&gt;&lt;/tr&gt;</v>
      </c>
      <c r="B1942" s="166"/>
      <c r="C1942" s="166"/>
    </row>
    <row r="1943" spans="1:3" x14ac:dyDescent="0.3">
      <c r="A1943" s="89" t="str">
        <f>IF(ROW()-ROW(HTML[])+1&gt;ROWS(Prelude[]),IFERROR(INDEX(PayItems[HTML],ROW()-ROW(HTML[])+1-ROWS(Prelude[])),IF(ROW()-ROW(HTML[])=ROWS(Prelude[])+ROWS(PayItems[]),"&lt;/tbody&gt;&lt;/table&gt;","{End}")),INDEX(Prelude[],ROW()-ROW(HTML[])+1))</f>
        <v xml:space="preserve">  &lt;tr&gt;&lt;td&gt;60223-4400&lt;/td&gt;&lt;td&gt;4200mm span, 2100mm rise reinforced concrete box culvert, triple barrel&lt;/td&gt;&lt;td&gt;m&lt;/td&gt;&lt;td&gt;14 FEET SPAN, 7 FEET RISE REINFORCED CONCRETE BOX CULVERT, TRIPLE BARREL&lt;/td&gt;&lt;td&gt;LNFT&lt;/td&gt;&lt;td&gt;0&lt;/td&gt;&lt;td&gt;3&lt;/td&gt;&lt;td&gt;N&lt;/td&gt;&lt;td&gt; &lt;/td&gt;&lt;td&gt;&lt;/td&gt;&lt;/tr&gt;</v>
      </c>
      <c r="B1943" s="166"/>
      <c r="C1943" s="166"/>
    </row>
    <row r="1944" spans="1:3" x14ac:dyDescent="0.3">
      <c r="A1944" s="89" t="str">
        <f>IF(ROW()-ROW(HTML[])+1&gt;ROWS(Prelude[]),IFERROR(INDEX(PayItems[HTML],ROW()-ROW(HTML[])+1-ROWS(Prelude[])),IF(ROW()-ROW(HTML[])=ROWS(Prelude[])+ROWS(PayItems[]),"&lt;/tbody&gt;&lt;/table&gt;","{End}")),INDEX(Prelude[],ROW()-ROW(HTML[])+1))</f>
        <v xml:space="preserve">  &lt;tr&gt;&lt;td&gt;60223-4450&lt;/td&gt;&lt;td&gt;4200mm span, 2400mm rise reinforced concrete box culvert, triple barrel&lt;/td&gt;&lt;td&gt;m&lt;/td&gt;&lt;td&gt;14 FEET SPAN, 8 FEET RISE REINFORCED CONCRETE BOX CULVERT, TRIPLE BARREL&lt;/td&gt;&lt;td&gt;LNFT&lt;/td&gt;&lt;td&gt;0&lt;/td&gt;&lt;td&gt;3&lt;/td&gt;&lt;td&gt;N&lt;/td&gt;&lt;td&gt; &lt;/td&gt;&lt;td&gt;&lt;/td&gt;&lt;/tr&gt;</v>
      </c>
      <c r="B1944" s="166"/>
      <c r="C1944" s="166"/>
    </row>
    <row r="1945" spans="1:3" x14ac:dyDescent="0.3">
      <c r="A1945" s="89" t="str">
        <f>IF(ROW()-ROW(HTML[])+1&gt;ROWS(Prelude[]),IFERROR(INDEX(PayItems[HTML],ROW()-ROW(HTML[])+1-ROWS(Prelude[])),IF(ROW()-ROW(HTML[])=ROWS(Prelude[])+ROWS(PayItems[]),"&lt;/tbody&gt;&lt;/table&gt;","{End}")),INDEX(Prelude[],ROW()-ROW(HTML[])+1))</f>
        <v xml:space="preserve">  &lt;tr&gt;&lt;td&gt;60223-4500&lt;/td&gt;&lt;td&gt;4200mm span, 2700mm rise reinforced concrete box culvert, triple barrel&lt;/td&gt;&lt;td&gt;m&lt;/td&gt;&lt;td&gt;14 FEET SPAN, 9 FEET RISE REINFORCED CONCRETE BOX CULVERT, TRIPLE BARREL&lt;/td&gt;&lt;td&gt;LNFT&lt;/td&gt;&lt;td&gt;0&lt;/td&gt;&lt;td&gt;3&lt;/td&gt;&lt;td&gt;N&lt;/td&gt;&lt;td&gt; &lt;/td&gt;&lt;td&gt;&lt;/td&gt;&lt;/tr&gt;</v>
      </c>
      <c r="B1945" s="166"/>
      <c r="C1945" s="166"/>
    </row>
    <row r="1946" spans="1:3" x14ac:dyDescent="0.3">
      <c r="A1946" s="89" t="str">
        <f>IF(ROW()-ROW(HTML[])+1&gt;ROWS(Prelude[]),IFERROR(INDEX(PayItems[HTML],ROW()-ROW(HTML[])+1-ROWS(Prelude[])),IF(ROW()-ROW(HTML[])=ROWS(Prelude[])+ROWS(PayItems[]),"&lt;/tbody&gt;&lt;/table&gt;","{End}")),INDEX(Prelude[],ROW()-ROW(HTML[])+1))</f>
        <v xml:space="preserve">  &lt;tr&gt;&lt;td&gt;60223-4550&lt;/td&gt;&lt;td&gt;4200mm span, 3000mm rise reinforced concrete box culvert, triple barrel&lt;/td&gt;&lt;td&gt;m&lt;/td&gt;&lt;td&gt;14 FEET SPAN, 10 FEET RISE REINFORCED CONCRETE BOX CULVERT, TRIPLE BARREL&lt;/td&gt;&lt;td&gt;LNFT&lt;/td&gt;&lt;td&gt;0&lt;/td&gt;&lt;td&gt;3&lt;/td&gt;&lt;td&gt;N&lt;/td&gt;&lt;td&gt; &lt;/td&gt;&lt;td&gt;&lt;/td&gt;&lt;/tr&gt;</v>
      </c>
      <c r="B1946" s="166"/>
      <c r="C1946" s="166"/>
    </row>
    <row r="1947" spans="1:3" x14ac:dyDescent="0.3">
      <c r="A1947" s="89" t="str">
        <f>IF(ROW()-ROW(HTML[])+1&gt;ROWS(Prelude[]),IFERROR(INDEX(PayItems[HTML],ROW()-ROW(HTML[])+1-ROWS(Prelude[])),IF(ROW()-ROW(HTML[])=ROWS(Prelude[])+ROWS(PayItems[]),"&lt;/tbody&gt;&lt;/table&gt;","{End}")),INDEX(Prelude[],ROW()-ROW(HTML[])+1))</f>
        <v xml:space="preserve">  &lt;tr&gt;&lt;td&gt;60223-4600&lt;/td&gt;&lt;td&gt;4200mm span, 3300mm rise reinforced concrete box culvert, triple barrel&lt;/td&gt;&lt;td&gt;m&lt;/td&gt;&lt;td&gt;14 FEET SPAN, 11 FEET RISE REINFORCED CONCRETE BOX CULVERT, TRIPLE BARREL&lt;/td&gt;&lt;td&gt;LNFT&lt;/td&gt;&lt;td&gt;0&lt;/td&gt;&lt;td&gt;3&lt;/td&gt;&lt;td&gt;N&lt;/td&gt;&lt;td&gt; &lt;/td&gt;&lt;td&gt;&lt;/td&gt;&lt;/tr&gt;</v>
      </c>
      <c r="B1947" s="166"/>
      <c r="C1947" s="166"/>
    </row>
    <row r="1948" spans="1:3" x14ac:dyDescent="0.3">
      <c r="A1948" s="89" t="str">
        <f>IF(ROW()-ROW(HTML[])+1&gt;ROWS(Prelude[]),IFERROR(INDEX(PayItems[HTML],ROW()-ROW(HTML[])+1-ROWS(Prelude[])),IF(ROW()-ROW(HTML[])=ROWS(Prelude[])+ROWS(PayItems[]),"&lt;/tbody&gt;&lt;/table&gt;","{End}")),INDEX(Prelude[],ROW()-ROW(HTML[])+1))</f>
        <v xml:space="preserve">  &lt;tr&gt;&lt;td&gt;60223-4650&lt;/td&gt;&lt;td&gt;4200mm span, 3600mm rise reinforced concrete box culvert, triple barrel&lt;/td&gt;&lt;td&gt;m&lt;/td&gt;&lt;td&gt;14 FEET SPAN, 12 FEET RISE REINFORCED CONCRETE BOX CULVERT, TRIPLE BARREL&lt;/td&gt;&lt;td&gt;LNFT&lt;/td&gt;&lt;td&gt;0&lt;/td&gt;&lt;td&gt;3&lt;/td&gt;&lt;td&gt;N&lt;/td&gt;&lt;td&gt; &lt;/td&gt;&lt;td&gt;&lt;/td&gt;&lt;/tr&gt;</v>
      </c>
      <c r="B1948" s="166"/>
      <c r="C1948" s="166"/>
    </row>
    <row r="1949" spans="1:3" x14ac:dyDescent="0.3">
      <c r="A1949" s="89" t="str">
        <f>IF(ROW()-ROW(HTML[])+1&gt;ROWS(Prelude[]),IFERROR(INDEX(PayItems[HTML],ROW()-ROW(HTML[])+1-ROWS(Prelude[])),IF(ROW()-ROW(HTML[])=ROWS(Prelude[])+ROWS(PayItems[]),"&lt;/tbody&gt;&lt;/table&gt;","{End}")),INDEX(Prelude[],ROW()-ROW(HTML[])+1))</f>
        <v xml:space="preserve">  &lt;tr&gt;&lt;td&gt;60223-4700&lt;/td&gt;&lt;td&gt;4200mm span, 4200mm rise reinforced concrete box culvert, triple barrel&lt;/td&gt;&lt;td&gt;m&lt;/td&gt;&lt;td&gt;14 FEET SPAN, 14 FEET RISE REINFORCED CONCRETE BOX CULVERT, TRIPLE BARREL&lt;/td&gt;&lt;td&gt;LNFT&lt;/td&gt;&lt;td&gt;0&lt;/td&gt;&lt;td&gt;3&lt;/td&gt;&lt;td&gt;N&lt;/td&gt;&lt;td&gt; &lt;/td&gt;&lt;td&gt;&lt;/td&gt;&lt;/tr&gt;</v>
      </c>
      <c r="B1949" s="166"/>
      <c r="C1949" s="166"/>
    </row>
    <row r="1950" spans="1:3" x14ac:dyDescent="0.3">
      <c r="A1950" s="89" t="str">
        <f>IF(ROW()-ROW(HTML[])+1&gt;ROWS(Prelude[]),IFERROR(INDEX(PayItems[HTML],ROW()-ROW(HTML[])+1-ROWS(Prelude[])),IF(ROW()-ROW(HTML[])=ROWS(Prelude[])+ROWS(PayItems[]),"&lt;/tbody&gt;&lt;/table&gt;","{End}")),INDEX(Prelude[],ROW()-ROW(HTML[])+1))</f>
        <v xml:space="preserve">  &lt;tr&gt;&lt;td&gt;60223-4750&lt;/td&gt;&lt;td&gt;4200mm span, 4800mm rise reinforced concrete box culvert, triple barrel&lt;/td&gt;&lt;td&gt;m&lt;/td&gt;&lt;td&gt;14 FEET SPAN, 16 FEET RISE REINFORCED CONCRETE BOX CULVERT, TRIPLE BARREL&lt;/td&gt;&lt;td&gt;LNFT&lt;/td&gt;&lt;td&gt;0&lt;/td&gt;&lt;td&gt;3&lt;/td&gt;&lt;td&gt;N&lt;/td&gt;&lt;td&gt; &lt;/td&gt;&lt;td&gt;&lt;/td&gt;&lt;/tr&gt;</v>
      </c>
      <c r="B1950" s="166"/>
      <c r="C1950" s="166"/>
    </row>
    <row r="1951" spans="1:3" x14ac:dyDescent="0.3">
      <c r="A1951" s="89" t="str">
        <f>IF(ROW()-ROW(HTML[])+1&gt;ROWS(Prelude[]),IFERROR(INDEX(PayItems[HTML],ROW()-ROW(HTML[])+1-ROWS(Prelude[])),IF(ROW()-ROW(HTML[])=ROWS(Prelude[])+ROWS(PayItems[]),"&lt;/tbody&gt;&lt;/table&gt;","{End}")),INDEX(Prelude[],ROW()-ROW(HTML[])+1))</f>
        <v xml:space="preserve">  &lt;tr&gt;&lt;td&gt;60223-4800&lt;/td&gt;&lt;td&gt;7200mm span, 2400mm rise reinforced concrete box culvert, triple barrel&lt;/td&gt;&lt;td&gt;m&lt;/td&gt;&lt;td&gt;24 FEET SPAN, 8 FEET RISE REINFORCED CONCRETE BOX CULVERT, TRIPLE BARREL&lt;/td&gt;&lt;td&gt;LNFT&lt;/td&gt;&lt;td&gt;0&lt;/td&gt;&lt;td&gt;3&lt;/td&gt;&lt;td&gt;N&lt;/td&gt;&lt;td&gt; &lt;/td&gt;&lt;td&gt;&lt;/td&gt;&lt;/tr&gt;</v>
      </c>
      <c r="B1951" s="166"/>
      <c r="C1951" s="166"/>
    </row>
    <row r="1952" spans="1:3" x14ac:dyDescent="0.3">
      <c r="A1952" s="89" t="str">
        <f>IF(ROW()-ROW(HTML[])+1&gt;ROWS(Prelude[]),IFERROR(INDEX(PayItems[HTML],ROW()-ROW(HTML[])+1-ROWS(Prelude[])),IF(ROW()-ROW(HTML[])=ROWS(Prelude[])+ROWS(PayItems[]),"&lt;/tbody&gt;&lt;/table&gt;","{End}")),INDEX(Prelude[],ROW()-ROW(HTML[])+1))</f>
        <v xml:space="preserve">  &lt;tr&gt;&lt;td&gt;60225-1722&lt;/td&gt;&lt;td&gt;2100mm span, 1500mm rise reinforced concrete box culvert, quintuple barrel&lt;/td&gt;&lt;td&gt;m&lt;/td&gt;&lt;td&gt;7 FEET SPAN, 5 FEET RISE REINFORCED CONCRETE BOX CULVERT, QUINTUPLE BARREL&lt;/td&gt;&lt;td&gt;LNFT&lt;/td&gt;&lt;td&gt;0&lt;/td&gt;&lt;td&gt;3&lt;/td&gt;&lt;td&gt;N&lt;/td&gt;&lt;td&gt;8/31/2015&lt;/td&gt;&lt;td&gt;&lt;/td&gt;&lt;/tr&gt;</v>
      </c>
      <c r="B1952" s="166"/>
      <c r="C1952" s="166"/>
    </row>
    <row r="1953" spans="1:3" x14ac:dyDescent="0.3">
      <c r="A1953" s="89" t="str">
        <f>IF(ROW()-ROW(HTML[])+1&gt;ROWS(Prelude[]),IFERROR(INDEX(PayItems[HTML],ROW()-ROW(HTML[])+1-ROWS(Prelude[])),IF(ROW()-ROW(HTML[])=ROWS(Prelude[])+ROWS(PayItems[]),"&lt;/tbody&gt;&lt;/table&gt;","{End}")),INDEX(Prelude[],ROW()-ROW(HTML[])+1))</f>
        <v xml:space="preserve">  &lt;tr&gt;&lt;td&gt;60225-1725&lt;/td&gt;&lt;td&gt;2100mm span, 1800mm rise reinforced concrete box culvert, quintuple barrel&lt;/td&gt;&lt;td&gt;m&lt;/td&gt;&lt;td&gt;7 FEET SPAN, 6 FEET RISE REINFORCED CONCRETE BOX CULVERT, QUINTUPLE BARREL&lt;/td&gt;&lt;td&gt;LNFT&lt;/td&gt;&lt;td&gt;0&lt;/td&gt;&lt;td&gt;3&lt;/td&gt;&lt;td&gt;N&lt;/td&gt;&lt;td&gt;8/31/2015&lt;/td&gt;&lt;td&gt;&lt;/td&gt;&lt;/tr&gt;</v>
      </c>
      <c r="B1953" s="166"/>
      <c r="C1953" s="166"/>
    </row>
    <row r="1954" spans="1:3" x14ac:dyDescent="0.3">
      <c r="A1954" s="89" t="str">
        <f>IF(ROW()-ROW(HTML[])+1&gt;ROWS(Prelude[]),IFERROR(INDEX(PayItems[HTML],ROW()-ROW(HTML[])+1-ROWS(Prelude[])),IF(ROW()-ROW(HTML[])=ROWS(Prelude[])+ROWS(PayItems[]),"&lt;/tbody&gt;&lt;/table&gt;","{End}")),INDEX(Prelude[],ROW()-ROW(HTML[])+1))</f>
        <v xml:space="preserve">  &lt;tr&gt;&lt;td&gt;60226-0000&lt;/td&gt;&lt;td&gt;End section for reinforced concrete box culvert&lt;/td&gt;&lt;td&gt;Each&lt;/td&gt;&lt;td&gt;END SECTION FOR REINFORCED CONCRETE BOX CULVERT&lt;/td&gt;&lt;td&gt;EACH&lt;/td&gt;&lt;td&gt;0&lt;/td&gt;&lt;td&gt;3&lt;/td&gt;&lt;td&gt;N&lt;/td&gt;&lt;td&gt; &lt;/td&gt;&lt;td&gt;&lt;/td&gt;&lt;/tr&gt;</v>
      </c>
      <c r="B1954" s="166"/>
      <c r="C1954" s="166"/>
    </row>
    <row r="1955" spans="1:3" x14ac:dyDescent="0.3">
      <c r="A1955" s="89" t="str">
        <f>IF(ROW()-ROW(HTML[])+1&gt;ROWS(Prelude[]),IFERROR(INDEX(PayItems[HTML],ROW()-ROW(HTML[])+1-ROWS(Prelude[])),IF(ROW()-ROW(HTML[])=ROWS(Prelude[])+ROWS(PayItems[]),"&lt;/tbody&gt;&lt;/table&gt;","{End}")),INDEX(Prelude[],ROW()-ROW(HTML[])+1))</f>
        <v xml:space="preserve">  &lt;tr&gt;&lt;td&gt;60227-0000&lt;/td&gt;&lt;td&gt;Reinforced concrete box culvert&lt;/td&gt;&lt;td&gt;m&lt;/td&gt;&lt;td&gt;REINFORCED CONCRETE BOX CULVERT&lt;/td&gt;&lt;td&gt;LNFT&lt;/td&gt;&lt;td&gt;0&lt;/td&gt;&lt;td&gt;3&lt;/td&gt;&lt;td&gt;N&lt;/td&gt;&lt;td&gt;6/5/2019&lt;/td&gt;&lt;td&gt;&lt;/td&gt;&lt;/tr&gt;</v>
      </c>
      <c r="B1955" s="166"/>
      <c r="C1955" s="166"/>
    </row>
    <row r="1956" spans="1:3" x14ac:dyDescent="0.3">
      <c r="A1956" s="89" t="str">
        <f>IF(ROW()-ROW(HTML[])+1&gt;ROWS(Prelude[]),IFERROR(INDEX(PayItems[HTML],ROW()-ROW(HTML[])+1-ROWS(Prelude[])),IF(ROW()-ROW(HTML[])=ROWS(Prelude[])+ROWS(PayItems[]),"&lt;/tbody&gt;&lt;/table&gt;","{End}")),INDEX(Prelude[],ROW()-ROW(HTML[])+1))</f>
        <v xml:space="preserve">  &lt;tr&gt;&lt;td&gt;60230-0000&lt;/td&gt;&lt;td&gt;Debris rack&lt;/td&gt;&lt;td&gt;Each&lt;/td&gt;&lt;td&gt;DEBRIS RACK&lt;/td&gt;&lt;td&gt;EACH&lt;/td&gt;&lt;td&gt;0&lt;/td&gt;&lt;td&gt;3&lt;/td&gt;&lt;td&gt;N&lt;/td&gt;&lt;td&gt; &lt;/td&gt;&lt;td&gt;&lt;/td&gt;&lt;/tr&gt;</v>
      </c>
      <c r="B1956" s="166"/>
      <c r="C1956" s="166"/>
    </row>
    <row r="1957" spans="1:3" x14ac:dyDescent="0.3">
      <c r="A1957" s="89" t="str">
        <f>IF(ROW()-ROW(HTML[])+1&gt;ROWS(Prelude[]),IFERROR(INDEX(PayItems[HTML],ROW()-ROW(HTML[])+1-ROWS(Prelude[])),IF(ROW()-ROW(HTML[])=ROWS(Prelude[])+ROWS(PayItems[]),"&lt;/tbody&gt;&lt;/table&gt;","{End}")),INDEX(Prelude[],ROW()-ROW(HTML[])+1))</f>
        <v xml:space="preserve">  &lt;tr&gt;&lt;td&gt;60231-1000&lt;/td&gt;&lt;td&gt;Dissipator, pipe&lt;/td&gt;&lt;td&gt;Each&lt;/td&gt;&lt;td&gt;DISSIPATOR, PIPE&lt;/td&gt;&lt;td&gt;EACH&lt;/td&gt;&lt;td&gt;0&lt;/td&gt;&lt;td&gt;3&lt;/td&gt;&lt;td&gt;N&lt;/td&gt;&lt;td&gt;7/23/2024&lt;/td&gt;&lt;td&gt;&lt;/td&gt;&lt;/tr&gt;</v>
      </c>
      <c r="B1957" s="166"/>
      <c r="C1957" s="166"/>
    </row>
    <row r="1958" spans="1:3" x14ac:dyDescent="0.3">
      <c r="A1958" s="89" t="str">
        <f>IF(ROW()-ROW(HTML[])+1&gt;ROWS(Prelude[]),IFERROR(INDEX(PayItems[HTML],ROW()-ROW(HTML[])+1-ROWS(Prelude[])),IF(ROW()-ROW(HTML[])=ROWS(Prelude[])+ROWS(PayItems[]),"&lt;/tbody&gt;&lt;/table&gt;","{End}")),INDEX(Prelude[],ROW()-ROW(HTML[])+1))</f>
        <v xml:space="preserve">  &lt;tr&gt;&lt;td&gt;60233-1100&lt;/td&gt;&lt;td&gt;Metal headwall for 1650mm equivalent diameter arch or elliptical pipe culvert&lt;/td&gt;&lt;td&gt;Each&lt;/td&gt;&lt;td&gt;METAL HEADWALL FOR 66-INCH EQUIVALENT DIAMETER ARCH OR ELLIPTICAL PIPE CULVERT&lt;/td&gt;&lt;td&gt;EACH&lt;/td&gt;&lt;td&gt;0&lt;/td&gt;&lt;td&gt;3&lt;/td&gt;&lt;td&gt;N&lt;/td&gt;&lt;td&gt;4/20/2020&lt;/td&gt;&lt;td&gt;&lt;/td&gt;&lt;/tr&gt;</v>
      </c>
      <c r="B1958" s="166"/>
      <c r="C1958" s="166"/>
    </row>
    <row r="1959" spans="1:3" x14ac:dyDescent="0.3">
      <c r="A1959" s="89" t="str">
        <f>IF(ROW()-ROW(HTML[])+1&gt;ROWS(Prelude[]),IFERROR(INDEX(PayItems[HTML],ROW()-ROW(HTML[])+1-ROWS(Prelude[])),IF(ROW()-ROW(HTML[])=ROWS(Prelude[])+ROWS(PayItems[]),"&lt;/tbody&gt;&lt;/table&gt;","{End}")),INDEX(Prelude[],ROW()-ROW(HTML[])+1))</f>
        <v xml:space="preserve">  &lt;tr&gt;&lt;td&gt;60233-1200&lt;/td&gt;&lt;td&gt;Metal headwall for 1800mm equivalent diameter arch or elliptical pipe culvert&lt;/td&gt;&lt;td&gt;Each&lt;/td&gt;&lt;td&gt;METAL HEADWALL FOR 72-INCH EQUIVALENT DIAMETER ARCH OR ELLIPTICAL PIPE CULVERT&lt;/td&gt;&lt;td&gt;EACH&lt;/td&gt;&lt;td&gt;0&lt;/td&gt;&lt;td&gt;3&lt;/td&gt;&lt;td&gt;N&lt;/td&gt;&lt;td&gt;4/20/2020&lt;/td&gt;&lt;td&gt;&lt;/td&gt;&lt;/tr&gt;</v>
      </c>
      <c r="B1959" s="166"/>
      <c r="C1959" s="166"/>
    </row>
    <row r="1960" spans="1:3" x14ac:dyDescent="0.3">
      <c r="A1960" s="89" t="str">
        <f>IF(ROW()-ROW(HTML[])+1&gt;ROWS(Prelude[]),IFERROR(INDEX(PayItems[HTML],ROW()-ROW(HTML[])+1-ROWS(Prelude[])),IF(ROW()-ROW(HTML[])=ROWS(Prelude[])+ROWS(PayItems[]),"&lt;/tbody&gt;&lt;/table&gt;","{End}")),INDEX(Prelude[],ROW()-ROW(HTML[])+1))</f>
        <v xml:space="preserve">  &lt;tr&gt;&lt;td&gt;60233-1500&lt;/td&gt;&lt;td&gt;Metal headwall for 2250mm equivalent diameter arch or elliptical pipe culvert&lt;/td&gt;&lt;td&gt;Each&lt;/td&gt;&lt;td&gt;METAL HEADWALL FOR 90-INCH EQUIVALENT DIAMETER ARCH OR ELLIPTICAL PIPE CULVERT&lt;/td&gt;&lt;td&gt;EACH&lt;/td&gt;&lt;td&gt;0&lt;/td&gt;&lt;td&gt;3&lt;/td&gt;&lt;td&gt;N&lt;/td&gt;&lt;td&gt;4/20/2020&lt;/td&gt;&lt;td&gt;&lt;/td&gt;&lt;/tr&gt;</v>
      </c>
      <c r="B1960" s="166"/>
      <c r="C1960" s="166"/>
    </row>
    <row r="1961" spans="1:3" x14ac:dyDescent="0.3">
      <c r="A1961" s="89" t="str">
        <f>IF(ROW()-ROW(HTML[])+1&gt;ROWS(Prelude[]),IFERROR(INDEX(PayItems[HTML],ROW()-ROW(HTML[])+1-ROWS(Prelude[])),IF(ROW()-ROW(HTML[])=ROWS(Prelude[])+ROWS(PayItems[]),"&lt;/tbody&gt;&lt;/table&gt;","{End}")),INDEX(Prelude[],ROW()-ROW(HTML[])+1))</f>
        <v xml:space="preserve">  &lt;tr&gt;&lt;td&gt;60301-0100&lt;/td&gt;&lt;td&gt;1500mm structural plate pipe&lt;/td&gt;&lt;td&gt;m&lt;/td&gt;&lt;td&gt;60-INCH STRUCTURAL PLATE PIPE&lt;/td&gt;&lt;td&gt;LNFT&lt;/td&gt;&lt;td&gt;0&lt;/td&gt;&lt;td&gt;3&lt;/td&gt;&lt;td&gt;N&lt;/td&gt;&lt;td&gt; &lt;/td&gt;&lt;td&gt;&lt;/td&gt;&lt;/tr&gt;</v>
      </c>
      <c r="B1961" s="166"/>
      <c r="C1961" s="166"/>
    </row>
    <row r="1962" spans="1:3" x14ac:dyDescent="0.3">
      <c r="A1962" s="89" t="str">
        <f>IF(ROW()-ROW(HTML[])+1&gt;ROWS(Prelude[]),IFERROR(INDEX(PayItems[HTML],ROW()-ROW(HTML[])+1-ROWS(Prelude[])),IF(ROW()-ROW(HTML[])=ROWS(Prelude[])+ROWS(PayItems[]),"&lt;/tbody&gt;&lt;/table&gt;","{End}")),INDEX(Prelude[],ROW()-ROW(HTML[])+1))</f>
        <v xml:space="preserve">  &lt;tr&gt;&lt;td&gt;60301-0110&lt;/td&gt;&lt;td&gt;1655mm structural plate pipe&lt;/td&gt;&lt;td&gt;m&lt;/td&gt;&lt;td&gt;66-INCH STRUCTURAL PLATE PIPE&lt;/td&gt;&lt;td&gt;LNFT&lt;/td&gt;&lt;td&gt;0&lt;/td&gt;&lt;td&gt;3&lt;/td&gt;&lt;td&gt;N&lt;/td&gt;&lt;td&gt; &lt;/td&gt;&lt;td&gt;&lt;/td&gt;&lt;/tr&gt;</v>
      </c>
      <c r="B1962" s="166"/>
      <c r="C1962" s="166"/>
    </row>
    <row r="1963" spans="1:3" x14ac:dyDescent="0.3">
      <c r="A1963" s="89" t="str">
        <f>IF(ROW()-ROW(HTML[])+1&gt;ROWS(Prelude[]),IFERROR(INDEX(PayItems[HTML],ROW()-ROW(HTML[])+1-ROWS(Prelude[])),IF(ROW()-ROW(HTML[])=ROWS(Prelude[])+ROWS(PayItems[]),"&lt;/tbody&gt;&lt;/table&gt;","{End}")),INDEX(Prelude[],ROW()-ROW(HTML[])+1))</f>
        <v xml:space="preserve">  &lt;tr&gt;&lt;td&gt;60301-0120&lt;/td&gt;&lt;td&gt;1810mm structural plate pipe&lt;/td&gt;&lt;td&gt;m&lt;/td&gt;&lt;td&gt;72-INCH STRUCTURAL PLATE PIPE&lt;/td&gt;&lt;td&gt;LNFT&lt;/td&gt;&lt;td&gt;0&lt;/td&gt;&lt;td&gt;3&lt;/td&gt;&lt;td&gt;N&lt;/td&gt;&lt;td&gt; &lt;/td&gt;&lt;td&gt;&lt;/td&gt;&lt;/tr&gt;</v>
      </c>
      <c r="B1963" s="166"/>
      <c r="C1963" s="166"/>
    </row>
    <row r="1964" spans="1:3" x14ac:dyDescent="0.3">
      <c r="A1964" s="89" t="str">
        <f>IF(ROW()-ROW(HTML[])+1&gt;ROWS(Prelude[]),IFERROR(INDEX(PayItems[HTML],ROW()-ROW(HTML[])+1-ROWS(Prelude[])),IF(ROW()-ROW(HTML[])=ROWS(Prelude[])+ROWS(PayItems[]),"&lt;/tbody&gt;&lt;/table&gt;","{End}")),INDEX(Prelude[],ROW()-ROW(HTML[])+1))</f>
        <v xml:space="preserve">  &lt;tr&gt;&lt;td&gt;60301-0130&lt;/td&gt;&lt;td&gt;1965mm structural plate pipe&lt;/td&gt;&lt;td&gt;m&lt;/td&gt;&lt;td&gt;78-INCH STRUCTURAL PLATE PIPE&lt;/td&gt;&lt;td&gt;LNFT&lt;/td&gt;&lt;td&gt;0&lt;/td&gt;&lt;td&gt;3&lt;/td&gt;&lt;td&gt;N&lt;/td&gt;&lt;td&gt; &lt;/td&gt;&lt;td&gt;&lt;/td&gt;&lt;/tr&gt;</v>
      </c>
      <c r="B1964" s="166"/>
      <c r="C1964" s="166"/>
    </row>
    <row r="1965" spans="1:3" x14ac:dyDescent="0.3">
      <c r="A1965" s="89" t="str">
        <f>IF(ROW()-ROW(HTML[])+1&gt;ROWS(Prelude[]),IFERROR(INDEX(PayItems[HTML],ROW()-ROW(HTML[])+1-ROWS(Prelude[])),IF(ROW()-ROW(HTML[])=ROWS(Prelude[])+ROWS(PayItems[]),"&lt;/tbody&gt;&lt;/table&gt;","{End}")),INDEX(Prelude[],ROW()-ROW(HTML[])+1))</f>
        <v xml:space="preserve">  &lt;tr&gt;&lt;td&gt;60301-0140&lt;/td&gt;&lt;td&gt;2120mm structural plate pipe&lt;/td&gt;&lt;td&gt;m&lt;/td&gt;&lt;td&gt;84-INCH STRUCTURAL PLATE PIPE&lt;/td&gt;&lt;td&gt;LNFT&lt;/td&gt;&lt;td&gt;0&lt;/td&gt;&lt;td&gt;3&lt;/td&gt;&lt;td&gt;N&lt;/td&gt;&lt;td&gt; &lt;/td&gt;&lt;td&gt;&lt;/td&gt;&lt;/tr&gt;</v>
      </c>
      <c r="B1965" s="166"/>
      <c r="C1965" s="166"/>
    </row>
    <row r="1966" spans="1:3" x14ac:dyDescent="0.3">
      <c r="A1966" s="89" t="str">
        <f>IF(ROW()-ROW(HTML[])+1&gt;ROWS(Prelude[]),IFERROR(INDEX(PayItems[HTML],ROW()-ROW(HTML[])+1-ROWS(Prelude[])),IF(ROW()-ROW(HTML[])=ROWS(Prelude[])+ROWS(PayItems[]),"&lt;/tbody&gt;&lt;/table&gt;","{End}")),INDEX(Prelude[],ROW()-ROW(HTML[])+1))</f>
        <v xml:space="preserve">  &lt;tr&gt;&lt;td&gt;60301-0150&lt;/td&gt;&lt;td&gt;2275mm structural plate pipe&lt;/td&gt;&lt;td&gt;m&lt;/td&gt;&lt;td&gt;90-INCH STRUCTURAL PLATE PIPE&lt;/td&gt;&lt;td&gt;LNFT&lt;/td&gt;&lt;td&gt;0&lt;/td&gt;&lt;td&gt;3&lt;/td&gt;&lt;td&gt;N&lt;/td&gt;&lt;td&gt; &lt;/td&gt;&lt;td&gt;&lt;/td&gt;&lt;/tr&gt;</v>
      </c>
      <c r="B1966" s="166"/>
      <c r="C1966" s="166"/>
    </row>
    <row r="1967" spans="1:3" x14ac:dyDescent="0.3">
      <c r="A1967" s="89" t="str">
        <f>IF(ROW()-ROW(HTML[])+1&gt;ROWS(Prelude[]),IFERROR(INDEX(PayItems[HTML],ROW()-ROW(HTML[])+1-ROWS(Prelude[])),IF(ROW()-ROW(HTML[])=ROWS(Prelude[])+ROWS(PayItems[]),"&lt;/tbody&gt;&lt;/table&gt;","{End}")),INDEX(Prelude[],ROW()-ROW(HTML[])+1))</f>
        <v xml:space="preserve">  &lt;tr&gt;&lt;td&gt;60301-0160&lt;/td&gt;&lt;td&gt;2430mm structural plate pipe&lt;/td&gt;&lt;td&gt;m&lt;/td&gt;&lt;td&gt;96-INCH STRUCTURAL PLATE PIPE&lt;/td&gt;&lt;td&gt;LNFT&lt;/td&gt;&lt;td&gt;0&lt;/td&gt;&lt;td&gt;3&lt;/td&gt;&lt;td&gt;N&lt;/td&gt;&lt;td&gt; &lt;/td&gt;&lt;td&gt;&lt;/td&gt;&lt;/tr&gt;</v>
      </c>
      <c r="B1967" s="166"/>
      <c r="C1967" s="166"/>
    </row>
    <row r="1968" spans="1:3" x14ac:dyDescent="0.3">
      <c r="A1968" s="89" t="str">
        <f>IF(ROW()-ROW(HTML[])+1&gt;ROWS(Prelude[]),IFERROR(INDEX(PayItems[HTML],ROW()-ROW(HTML[])+1-ROWS(Prelude[])),IF(ROW()-ROW(HTML[])=ROWS(Prelude[])+ROWS(PayItems[]),"&lt;/tbody&gt;&lt;/table&gt;","{End}")),INDEX(Prelude[],ROW()-ROW(HTML[])+1))</f>
        <v xml:space="preserve">  &lt;tr&gt;&lt;td&gt;60301-0170&lt;/td&gt;&lt;td&gt;2585mm structural plate pipe&lt;/td&gt;&lt;td&gt;m&lt;/td&gt;&lt;td&gt;102-INCH STRUCTURAL PLATE PIPE&lt;/td&gt;&lt;td&gt;LNFT&lt;/td&gt;&lt;td&gt;0&lt;/td&gt;&lt;td&gt;3&lt;/td&gt;&lt;td&gt;N&lt;/td&gt;&lt;td&gt; &lt;/td&gt;&lt;td&gt;&lt;/td&gt;&lt;/tr&gt;</v>
      </c>
      <c r="B1968" s="166"/>
      <c r="C1968" s="166"/>
    </row>
    <row r="1969" spans="1:3" x14ac:dyDescent="0.3">
      <c r="A1969" s="89" t="str">
        <f>IF(ROW()-ROW(HTML[])+1&gt;ROWS(Prelude[]),IFERROR(INDEX(PayItems[HTML],ROW()-ROW(HTML[])+1-ROWS(Prelude[])),IF(ROW()-ROW(HTML[])=ROWS(Prelude[])+ROWS(PayItems[]),"&lt;/tbody&gt;&lt;/table&gt;","{End}")),INDEX(Prelude[],ROW()-ROW(HTML[])+1))</f>
        <v xml:space="preserve">  &lt;tr&gt;&lt;td&gt;60301-0180&lt;/td&gt;&lt;td&gt;2740mm structural plate pipe&lt;/td&gt;&lt;td&gt;m&lt;/td&gt;&lt;td&gt;108-INCH STRUCTURAL PLATE PIPE&lt;/td&gt;&lt;td&gt;LNFT&lt;/td&gt;&lt;td&gt;0&lt;/td&gt;&lt;td&gt;3&lt;/td&gt;&lt;td&gt;N&lt;/td&gt;&lt;td&gt; &lt;/td&gt;&lt;td&gt;&lt;/td&gt;&lt;/tr&gt;</v>
      </c>
      <c r="B1969" s="166"/>
      <c r="C1969" s="166"/>
    </row>
    <row r="1970" spans="1:3" x14ac:dyDescent="0.3">
      <c r="A1970" s="89" t="str">
        <f>IF(ROW()-ROW(HTML[])+1&gt;ROWS(Prelude[]),IFERROR(INDEX(PayItems[HTML],ROW()-ROW(HTML[])+1-ROWS(Prelude[])),IF(ROW()-ROW(HTML[])=ROWS(Prelude[])+ROWS(PayItems[]),"&lt;/tbody&gt;&lt;/table&gt;","{End}")),INDEX(Prelude[],ROW()-ROW(HTML[])+1))</f>
        <v xml:space="preserve">  &lt;tr&gt;&lt;td&gt;60301-0190&lt;/td&gt;&lt;td&gt;2895mm structural plate pipe&lt;/td&gt;&lt;td&gt;m&lt;/td&gt;&lt;td&gt;114-INCH STRUCTURAL PLATE PIPE&lt;/td&gt;&lt;td&gt;LNFT&lt;/td&gt;&lt;td&gt;0&lt;/td&gt;&lt;td&gt;3&lt;/td&gt;&lt;td&gt;N&lt;/td&gt;&lt;td&gt; &lt;/td&gt;&lt;td&gt;&lt;/td&gt;&lt;/tr&gt;</v>
      </c>
      <c r="B1970" s="166"/>
      <c r="C1970" s="166"/>
    </row>
    <row r="1971" spans="1:3" x14ac:dyDescent="0.3">
      <c r="A1971" s="89" t="str">
        <f>IF(ROW()-ROW(HTML[])+1&gt;ROWS(Prelude[]),IFERROR(INDEX(PayItems[HTML],ROW()-ROW(HTML[])+1-ROWS(Prelude[])),IF(ROW()-ROW(HTML[])=ROWS(Prelude[])+ROWS(PayItems[]),"&lt;/tbody&gt;&lt;/table&gt;","{End}")),INDEX(Prelude[],ROW()-ROW(HTML[])+1))</f>
        <v xml:space="preserve">  &lt;tr&gt;&lt;td&gt;60301-0200&lt;/td&gt;&lt;td&gt;3050mm structural plate pipe&lt;/td&gt;&lt;td&gt;m&lt;/td&gt;&lt;td&gt;120-INCH STRUCTURAL PLATE PIPE&lt;/td&gt;&lt;td&gt;LNFT&lt;/td&gt;&lt;td&gt;0&lt;/td&gt;&lt;td&gt;3&lt;/td&gt;&lt;td&gt;N&lt;/td&gt;&lt;td&gt; &lt;/td&gt;&lt;td&gt;&lt;/td&gt;&lt;/tr&gt;</v>
      </c>
      <c r="B1971" s="166"/>
      <c r="C1971" s="166"/>
    </row>
    <row r="1972" spans="1:3" x14ac:dyDescent="0.3">
      <c r="A1972" s="89" t="str">
        <f>IF(ROW()-ROW(HTML[])+1&gt;ROWS(Prelude[]),IFERROR(INDEX(PayItems[HTML],ROW()-ROW(HTML[])+1-ROWS(Prelude[])),IF(ROW()-ROW(HTML[])=ROWS(Prelude[])+ROWS(PayItems[]),"&lt;/tbody&gt;&lt;/table&gt;","{End}")),INDEX(Prelude[],ROW()-ROW(HTML[])+1))</f>
        <v xml:space="preserve">  &lt;tr&gt;&lt;td&gt;60301-0210&lt;/td&gt;&lt;td&gt;3205mm structural plate pipe&lt;/td&gt;&lt;td&gt;m&lt;/td&gt;&lt;td&gt;126-INCH STRUCTURAL PLATE PIPE&lt;/td&gt;&lt;td&gt;LNFT&lt;/td&gt;&lt;td&gt;0&lt;/td&gt;&lt;td&gt;3&lt;/td&gt;&lt;td&gt;N&lt;/td&gt;&lt;td&gt; &lt;/td&gt;&lt;td&gt;&lt;/td&gt;&lt;/tr&gt;</v>
      </c>
      <c r="B1972" s="166"/>
      <c r="C1972" s="166"/>
    </row>
    <row r="1973" spans="1:3" x14ac:dyDescent="0.3">
      <c r="A1973" s="89" t="str">
        <f>IF(ROW()-ROW(HTML[])+1&gt;ROWS(Prelude[]),IFERROR(INDEX(PayItems[HTML],ROW()-ROW(HTML[])+1-ROWS(Prelude[])),IF(ROW()-ROW(HTML[])=ROWS(Prelude[])+ROWS(PayItems[]),"&lt;/tbody&gt;&lt;/table&gt;","{End}")),INDEX(Prelude[],ROW()-ROW(HTML[])+1))</f>
        <v xml:space="preserve">  &lt;tr&gt;&lt;td&gt;60301-0220&lt;/td&gt;&lt;td&gt;3360mm structural plate pipe&lt;/td&gt;&lt;td&gt;m&lt;/td&gt;&lt;td&gt;132-INCH STRUCTURAL PLATE PIPE&lt;/td&gt;&lt;td&gt;LNFT&lt;/td&gt;&lt;td&gt;0&lt;/td&gt;&lt;td&gt;3&lt;/td&gt;&lt;td&gt;N&lt;/td&gt;&lt;td&gt; &lt;/td&gt;&lt;td&gt;&lt;/td&gt;&lt;/tr&gt;</v>
      </c>
      <c r="B1973" s="166"/>
      <c r="C1973" s="166"/>
    </row>
    <row r="1974" spans="1:3" x14ac:dyDescent="0.3">
      <c r="A1974" s="89" t="str">
        <f>IF(ROW()-ROW(HTML[])+1&gt;ROWS(Prelude[]),IFERROR(INDEX(PayItems[HTML],ROW()-ROW(HTML[])+1-ROWS(Prelude[])),IF(ROW()-ROW(HTML[])=ROWS(Prelude[])+ROWS(PayItems[]),"&lt;/tbody&gt;&lt;/table&gt;","{End}")),INDEX(Prelude[],ROW()-ROW(HTML[])+1))</f>
        <v xml:space="preserve">  &lt;tr&gt;&lt;td&gt;60301-0230&lt;/td&gt;&lt;td&gt;3515mm structural plate pipe&lt;/td&gt;&lt;td&gt;m&lt;/td&gt;&lt;td&gt;138-INCH STRUCTURAL PLATE PIPE&lt;/td&gt;&lt;td&gt;LNFT&lt;/td&gt;&lt;td&gt;0&lt;/td&gt;&lt;td&gt;3&lt;/td&gt;&lt;td&gt;N&lt;/td&gt;&lt;td&gt; &lt;/td&gt;&lt;td&gt;&lt;/td&gt;&lt;/tr&gt;</v>
      </c>
      <c r="B1974" s="166"/>
      <c r="C1974" s="166"/>
    </row>
    <row r="1975" spans="1:3" x14ac:dyDescent="0.3">
      <c r="A1975" s="89" t="str">
        <f>IF(ROW()-ROW(HTML[])+1&gt;ROWS(Prelude[]),IFERROR(INDEX(PayItems[HTML],ROW()-ROW(HTML[])+1-ROWS(Prelude[])),IF(ROW()-ROW(HTML[])=ROWS(Prelude[])+ROWS(PayItems[]),"&lt;/tbody&gt;&lt;/table&gt;","{End}")),INDEX(Prelude[],ROW()-ROW(HTML[])+1))</f>
        <v xml:space="preserve">  &lt;tr&gt;&lt;td&gt;60301-0240&lt;/td&gt;&lt;td&gt;3670mm structural plate pipe&lt;/td&gt;&lt;td&gt;m&lt;/td&gt;&lt;td&gt;144-INCH STRUCTURAL PLATE PIPE&lt;/td&gt;&lt;td&gt;LNFT&lt;/td&gt;&lt;td&gt;0&lt;/td&gt;&lt;td&gt;3&lt;/td&gt;&lt;td&gt;N&lt;/td&gt;&lt;td&gt; &lt;/td&gt;&lt;td&gt;&lt;/td&gt;&lt;/tr&gt;</v>
      </c>
      <c r="B1975" s="166"/>
      <c r="C1975" s="166"/>
    </row>
    <row r="1976" spans="1:3" x14ac:dyDescent="0.3">
      <c r="A1976" s="89" t="str">
        <f>IF(ROW()-ROW(HTML[])+1&gt;ROWS(Prelude[]),IFERROR(INDEX(PayItems[HTML],ROW()-ROW(HTML[])+1-ROWS(Prelude[])),IF(ROW()-ROW(HTML[])=ROWS(Prelude[])+ROWS(PayItems[]),"&lt;/tbody&gt;&lt;/table&gt;","{End}")),INDEX(Prelude[],ROW()-ROW(HTML[])+1))</f>
        <v xml:space="preserve">  &lt;tr&gt;&lt;td&gt;60301-0250&lt;/td&gt;&lt;td&gt;3825mm structural plate pipe&lt;/td&gt;&lt;td&gt;m&lt;/td&gt;&lt;td&gt;150-INCH STRUCTURAL PLATE PIPE&lt;/td&gt;&lt;td&gt;LNFT&lt;/td&gt;&lt;td&gt;0&lt;/td&gt;&lt;td&gt;3&lt;/td&gt;&lt;td&gt;N&lt;/td&gt;&lt;td&gt; &lt;/td&gt;&lt;td&gt;&lt;/td&gt;&lt;/tr&gt;</v>
      </c>
      <c r="B1976" s="166"/>
      <c r="C1976" s="166"/>
    </row>
    <row r="1977" spans="1:3" x14ac:dyDescent="0.3">
      <c r="A1977" s="89" t="str">
        <f>IF(ROW()-ROW(HTML[])+1&gt;ROWS(Prelude[]),IFERROR(INDEX(PayItems[HTML],ROW()-ROW(HTML[])+1-ROWS(Prelude[])),IF(ROW()-ROW(HTML[])=ROWS(Prelude[])+ROWS(PayItems[]),"&lt;/tbody&gt;&lt;/table&gt;","{End}")),INDEX(Prelude[],ROW()-ROW(HTML[])+1))</f>
        <v xml:space="preserve">  &lt;tr&gt;&lt;td&gt;60301-0260&lt;/td&gt;&lt;td&gt;3980mm structural plate pipe&lt;/td&gt;&lt;td&gt;m&lt;/td&gt;&lt;td&gt;156-INCH STRUCTURAL PLATE PIPE&lt;/td&gt;&lt;td&gt;LNFT&lt;/td&gt;&lt;td&gt;0&lt;/td&gt;&lt;td&gt;3&lt;/td&gt;&lt;td&gt;N&lt;/td&gt;&lt;td&gt; &lt;/td&gt;&lt;td&gt;&lt;/td&gt;&lt;/tr&gt;</v>
      </c>
      <c r="B1977" s="166"/>
      <c r="C1977" s="166"/>
    </row>
    <row r="1978" spans="1:3" x14ac:dyDescent="0.3">
      <c r="A1978" s="89" t="str">
        <f>IF(ROW()-ROW(HTML[])+1&gt;ROWS(Prelude[]),IFERROR(INDEX(PayItems[HTML],ROW()-ROW(HTML[])+1-ROWS(Prelude[])),IF(ROW()-ROW(HTML[])=ROWS(Prelude[])+ROWS(PayItems[]),"&lt;/tbody&gt;&lt;/table&gt;","{End}")),INDEX(Prelude[],ROW()-ROW(HTML[])+1))</f>
        <v xml:space="preserve">  &lt;tr&gt;&lt;td&gt;60301-0270&lt;/td&gt;&lt;td&gt;4135mm structural plate pipe&lt;/td&gt;&lt;td&gt;m&lt;/td&gt;&lt;td&gt;162-INCH STRUCTURAL PLATE PIPE&lt;/td&gt;&lt;td&gt;LNFT&lt;/td&gt;&lt;td&gt;0&lt;/td&gt;&lt;td&gt;3&lt;/td&gt;&lt;td&gt;N&lt;/td&gt;&lt;td&gt; &lt;/td&gt;&lt;td&gt;&lt;/td&gt;&lt;/tr&gt;</v>
      </c>
      <c r="B1978" s="166"/>
      <c r="C1978" s="166"/>
    </row>
    <row r="1979" spans="1:3" x14ac:dyDescent="0.3">
      <c r="A1979" s="89" t="str">
        <f>IF(ROW()-ROW(HTML[])+1&gt;ROWS(Prelude[]),IFERROR(INDEX(PayItems[HTML],ROW()-ROW(HTML[])+1-ROWS(Prelude[])),IF(ROW()-ROW(HTML[])=ROWS(Prelude[])+ROWS(PayItems[]),"&lt;/tbody&gt;&lt;/table&gt;","{End}")),INDEX(Prelude[],ROW()-ROW(HTML[])+1))</f>
        <v xml:space="preserve">  &lt;tr&gt;&lt;td&gt;60301-0280&lt;/td&gt;&lt;td&gt;4290mm structural plate pipe&lt;/td&gt;&lt;td&gt;m&lt;/td&gt;&lt;td&gt;168-INCH STRUCTURAL PLATE PIPE&lt;/td&gt;&lt;td&gt;LNFT&lt;/td&gt;&lt;td&gt;0&lt;/td&gt;&lt;td&gt;3&lt;/td&gt;&lt;td&gt;N&lt;/td&gt;&lt;td&gt; &lt;/td&gt;&lt;td&gt;&lt;/td&gt;&lt;/tr&gt;</v>
      </c>
      <c r="B1979" s="166"/>
      <c r="C1979" s="166"/>
    </row>
    <row r="1980" spans="1:3" x14ac:dyDescent="0.3">
      <c r="A1980" s="89" t="str">
        <f>IF(ROW()-ROW(HTML[])+1&gt;ROWS(Prelude[]),IFERROR(INDEX(PayItems[HTML],ROW()-ROW(HTML[])+1-ROWS(Prelude[])),IF(ROW()-ROW(HTML[])=ROWS(Prelude[])+ROWS(PayItems[]),"&lt;/tbody&gt;&lt;/table&gt;","{End}")),INDEX(Prelude[],ROW()-ROW(HTML[])+1))</f>
        <v xml:space="preserve">  &lt;tr&gt;&lt;td&gt;60301-0290&lt;/td&gt;&lt;td&gt;4445mm structural plate pipe&lt;/td&gt;&lt;td&gt;m&lt;/td&gt;&lt;td&gt;174-INCH STRUCTURAL PLATE PIPE&lt;/td&gt;&lt;td&gt;LNFT&lt;/td&gt;&lt;td&gt;0&lt;/td&gt;&lt;td&gt;3&lt;/td&gt;&lt;td&gt;N&lt;/td&gt;&lt;td&gt; &lt;/td&gt;&lt;td&gt;&lt;/td&gt;&lt;/tr&gt;</v>
      </c>
      <c r="B1980" s="166"/>
      <c r="C1980" s="166"/>
    </row>
    <row r="1981" spans="1:3" x14ac:dyDescent="0.3">
      <c r="A1981" s="89" t="str">
        <f>IF(ROW()-ROW(HTML[])+1&gt;ROWS(Prelude[]),IFERROR(INDEX(PayItems[HTML],ROW()-ROW(HTML[])+1-ROWS(Prelude[])),IF(ROW()-ROW(HTML[])=ROWS(Prelude[])+ROWS(PayItems[]),"&lt;/tbody&gt;&lt;/table&gt;","{End}")),INDEX(Prelude[],ROW()-ROW(HTML[])+1))</f>
        <v xml:space="preserve">  &lt;tr&gt;&lt;td&gt;60301-0300&lt;/td&gt;&lt;td&gt;4445mm structural plate pipe&lt;/td&gt;&lt;td&gt;m&lt;/td&gt;&lt;td&gt;180-INCH STRUCTURAL PLATE PIPE&lt;/td&gt;&lt;td&gt;LNFT&lt;/td&gt;&lt;td&gt;0&lt;/td&gt;&lt;td&gt;3&lt;/td&gt;&lt;td&gt;N&lt;/td&gt;&lt;td&gt; &lt;/td&gt;&lt;td&gt;&lt;/td&gt;&lt;/tr&gt;</v>
      </c>
      <c r="B1981" s="166"/>
      <c r="C1981" s="166"/>
    </row>
    <row r="1982" spans="1:3" x14ac:dyDescent="0.3">
      <c r="A1982" s="89" t="str">
        <f>IF(ROW()-ROW(HTML[])+1&gt;ROWS(Prelude[]),IFERROR(INDEX(PayItems[HTML],ROW()-ROW(HTML[])+1-ROWS(Prelude[])),IF(ROW()-ROW(HTML[])=ROWS(Prelude[])+ROWS(PayItems[]),"&lt;/tbody&gt;&lt;/table&gt;","{End}")),INDEX(Prelude[],ROW()-ROW(HTML[])+1))</f>
        <v xml:space="preserve">  &lt;tr&gt;&lt;td&gt;60301-0360&lt;/td&gt;&lt;td&gt;5530mm structural plate pipe&lt;/td&gt;&lt;td&gt;m&lt;/td&gt;&lt;td&gt;216-INCH STRUCTURAL PLATE PIPE&lt;/td&gt;&lt;td&gt;LNFT&lt;/td&gt;&lt;td&gt;0&lt;/td&gt;&lt;td&gt;3&lt;/td&gt;&lt;td&gt;N&lt;/td&gt;&lt;td&gt; &lt;/td&gt;&lt;td&gt;&lt;/td&gt;&lt;/tr&gt;</v>
      </c>
      <c r="B1982" s="166"/>
      <c r="C1982" s="166"/>
    </row>
    <row r="1983" spans="1:3" x14ac:dyDescent="0.3">
      <c r="A1983" s="89" t="str">
        <f>IF(ROW()-ROW(HTML[])+1&gt;ROWS(Prelude[]),IFERROR(INDEX(PayItems[HTML],ROW()-ROW(HTML[])+1-ROWS(Prelude[])),IF(ROW()-ROW(HTML[])=ROWS(Prelude[])+ROWS(PayItems[]),"&lt;/tbody&gt;&lt;/table&gt;","{End}")),INDEX(Prelude[],ROW()-ROW(HTML[])+1))</f>
        <v xml:space="preserve">  &lt;tr&gt;&lt;td&gt;60301-0400&lt;/td&gt;&lt;td&gt;6150mm structural plate pipe&lt;/td&gt;&lt;td&gt;m&lt;/td&gt;&lt;td&gt;240-INCH STRUCTURAL PLATE PIPE&lt;/td&gt;&lt;td&gt;LNFT&lt;/td&gt;&lt;td&gt;0&lt;/td&gt;&lt;td&gt;3&lt;/td&gt;&lt;td&gt;N&lt;/td&gt;&lt;td&gt; &lt;/td&gt;&lt;td&gt;&lt;/td&gt;&lt;/tr&gt;</v>
      </c>
      <c r="B1983" s="166"/>
      <c r="C1983" s="166"/>
    </row>
    <row r="1984" spans="1:3" x14ac:dyDescent="0.3">
      <c r="A1984" s="89" t="str">
        <f>IF(ROW()-ROW(HTML[])+1&gt;ROWS(Prelude[]),IFERROR(INDEX(PayItems[HTML],ROW()-ROW(HTML[])+1-ROWS(Prelude[])),IF(ROW()-ROW(HTML[])=ROWS(Prelude[])+ROWS(PayItems[]),"&lt;/tbody&gt;&lt;/table&gt;","{End}")),INDEX(Prelude[],ROW()-ROW(HTML[])+1))</f>
        <v xml:space="preserve">  &lt;tr&gt;&lt;td&gt;60301-0480&lt;/td&gt;&lt;td&gt;7315mm structural plate pipe&lt;/td&gt;&lt;td&gt;m&lt;/td&gt;&lt;td&gt;288-INCH STRUCTURAL PLATE PIPE&lt;/td&gt;&lt;td&gt;LNFT&lt;/td&gt;&lt;td&gt;0&lt;/td&gt;&lt;td&gt;3&lt;/td&gt;&lt;td&gt;N&lt;/td&gt;&lt;td&gt; &lt;/td&gt;&lt;td&gt;&lt;/td&gt;&lt;/tr&gt;</v>
      </c>
      <c r="B1984" s="166"/>
      <c r="C1984" s="166"/>
    </row>
    <row r="1985" spans="1:3" x14ac:dyDescent="0.3">
      <c r="A1985" s="89" t="str">
        <f>IF(ROW()-ROW(HTML[])+1&gt;ROWS(Prelude[]),IFERROR(INDEX(PayItems[HTML],ROW()-ROW(HTML[])+1-ROWS(Prelude[])),IF(ROW()-ROW(HTML[])=ROWS(Prelude[])+ROWS(PayItems[]),"&lt;/tbody&gt;&lt;/table&gt;","{End}")),INDEX(Prelude[],ROW()-ROW(HTML[])+1))</f>
        <v xml:space="preserve">  &lt;tr&gt;&lt;td&gt;60302-0000&lt;/td&gt;&lt;td&gt;Structural plate pipe-arch&lt;/td&gt;&lt;td&gt;m&lt;/td&gt;&lt;td&gt;STRUCTURAL PLATE PIPE-ARCH&lt;/td&gt;&lt;td&gt;LNFT&lt;/td&gt;&lt;td&gt;0&lt;/td&gt;&lt;td&gt;3&lt;/td&gt;&lt;td&gt;N&lt;/td&gt;&lt;td&gt; &lt;/td&gt;&lt;td&gt;&lt;/td&gt;&lt;/tr&gt;</v>
      </c>
      <c r="B1985" s="166"/>
      <c r="C1985" s="166"/>
    </row>
    <row r="1986" spans="1:3" x14ac:dyDescent="0.3">
      <c r="A1986" s="89" t="str">
        <f>IF(ROW()-ROW(HTML[])+1&gt;ROWS(Prelude[]),IFERROR(INDEX(PayItems[HTML],ROW()-ROW(HTML[])+1-ROWS(Prelude[])),IF(ROW()-ROW(HTML[])=ROWS(Prelude[])+ROWS(PayItems[]),"&lt;/tbody&gt;&lt;/table&gt;","{End}")),INDEX(Prelude[],ROW()-ROW(HTML[])+1))</f>
        <v xml:space="preserve">  &lt;tr&gt;&lt;td&gt;60303-0000&lt;/td&gt;&lt;td&gt;Structural plate underpass&lt;/td&gt;&lt;td&gt;m&lt;/td&gt;&lt;td&gt;STRUCTURAL PLATE UNDERPASS&lt;/td&gt;&lt;td&gt;LNFT&lt;/td&gt;&lt;td&gt;0&lt;/td&gt;&lt;td&gt;3&lt;/td&gt;&lt;td&gt;N&lt;/td&gt;&lt;td&gt; &lt;/td&gt;&lt;td&gt;&lt;/td&gt;&lt;/tr&gt;</v>
      </c>
      <c r="B1986" s="166"/>
      <c r="C1986" s="166"/>
    </row>
    <row r="1987" spans="1:3" x14ac:dyDescent="0.3">
      <c r="A1987" s="89" t="str">
        <f>IF(ROW()-ROW(HTML[])+1&gt;ROWS(Prelude[]),IFERROR(INDEX(PayItems[HTML],ROW()-ROW(HTML[])+1-ROWS(Prelude[])),IF(ROW()-ROW(HTML[])=ROWS(Prelude[])+ROWS(PayItems[]),"&lt;/tbody&gt;&lt;/table&gt;","{End}")),INDEX(Prelude[],ROW()-ROW(HTML[])+1))</f>
        <v xml:space="preserve">  &lt;tr&gt;&lt;td&gt;60304-0000&lt;/td&gt;&lt;td&gt;Structural plate arch&lt;/td&gt;&lt;td&gt;m&lt;/td&gt;&lt;td&gt;STRUCTURAL PLATE ARCH&lt;/td&gt;&lt;td&gt;LNFT&lt;/td&gt;&lt;td&gt;0&lt;/td&gt;&lt;td&gt;3&lt;/td&gt;&lt;td&gt;N&lt;/td&gt;&lt;td&gt; &lt;/td&gt;&lt;td&gt;&lt;/td&gt;&lt;/tr&gt;</v>
      </c>
      <c r="B1987" s="166"/>
      <c r="C1987" s="166"/>
    </row>
    <row r="1988" spans="1:3" x14ac:dyDescent="0.3">
      <c r="A1988" s="89" t="str">
        <f>IF(ROW()-ROW(HTML[])+1&gt;ROWS(Prelude[]),IFERROR(INDEX(PayItems[HTML],ROW()-ROW(HTML[])+1-ROWS(Prelude[])),IF(ROW()-ROW(HTML[])=ROWS(Prelude[])+ROWS(PayItems[]),"&lt;/tbody&gt;&lt;/table&gt;","{End}")),INDEX(Prelude[],ROW()-ROW(HTML[])+1))</f>
        <v xml:space="preserve">  &lt;tr&gt;&lt;td&gt;60305-0000&lt;/td&gt;&lt;td&gt;Structural plate box&lt;/td&gt;&lt;td&gt;m&lt;/td&gt;&lt;td&gt;STRUCTURAL PLATE BOX&lt;/td&gt;&lt;td&gt;LNFT&lt;/td&gt;&lt;td&gt;0&lt;/td&gt;&lt;td&gt;3&lt;/td&gt;&lt;td&gt;N&lt;/td&gt;&lt;td&gt; &lt;/td&gt;&lt;td&gt;&lt;/td&gt;&lt;/tr&gt;</v>
      </c>
      <c r="B1988" s="166"/>
      <c r="C1988" s="166"/>
    </row>
    <row r="1989" spans="1:3" x14ac:dyDescent="0.3">
      <c r="A1989" s="89" t="str">
        <f>IF(ROW()-ROW(HTML[])+1&gt;ROWS(Prelude[]),IFERROR(INDEX(PayItems[HTML],ROW()-ROW(HTML[])+1-ROWS(Prelude[])),IF(ROW()-ROW(HTML[])=ROWS(Prelude[])+ROWS(PayItems[]),"&lt;/tbody&gt;&lt;/table&gt;","{End}")),INDEX(Prelude[],ROW()-ROW(HTML[])+1))</f>
        <v xml:space="preserve">  &lt;tr&gt;&lt;td&gt;60310-0000&lt;/td&gt;&lt;td&gt;Structural plate structures, repair&lt;/td&gt;&lt;td&gt;m2&lt;/td&gt;&lt;td&gt;STRUCTURAL PLATE STRUCTURES&lt;/td&gt;&lt;td&gt;SQFT&lt;/td&gt;&lt;td&gt;0&lt;/td&gt;&lt;td&gt;3&lt;/td&gt;&lt;td&gt;N&lt;/td&gt;&lt;td&gt; &lt;/td&gt;&lt;td&gt;&lt;/td&gt;&lt;/tr&gt;</v>
      </c>
      <c r="B1989" s="166"/>
      <c r="C1989" s="166"/>
    </row>
    <row r="1990" spans="1:3" x14ac:dyDescent="0.3">
      <c r="A1990" s="89" t="str">
        <f>IF(ROW()-ROW(HTML[])+1&gt;ROWS(Prelude[]),IFERROR(INDEX(PayItems[HTML],ROW()-ROW(HTML[])+1-ROWS(Prelude[])),IF(ROW()-ROW(HTML[])=ROWS(Prelude[])+ROWS(PayItems[]),"&lt;/tbody&gt;&lt;/table&gt;","{End}")),INDEX(Prelude[],ROW()-ROW(HTML[])+1))</f>
        <v xml:space="preserve">  &lt;tr&gt;&lt;td&gt;60315-0000&lt;/td&gt;&lt;td&gt;Structural plate headwall&lt;/td&gt;&lt;td&gt;Each&lt;/td&gt;&lt;td&gt;STRUCTURAL PLATE HEADWALL&lt;/td&gt;&lt;td&gt;EACH&lt;/td&gt;&lt;td&gt;0&lt;/td&gt;&lt;td&gt;3&lt;/td&gt;&lt;td&gt;N&lt;/td&gt;&lt;td&gt; &lt;/td&gt;&lt;td&gt;&lt;/td&gt;&lt;/tr&gt;</v>
      </c>
      <c r="B1990" s="166"/>
      <c r="C1990" s="166"/>
    </row>
    <row r="1991" spans="1:3" x14ac:dyDescent="0.3">
      <c r="A1991" s="89" t="str">
        <f>IF(ROW()-ROW(HTML[])+1&gt;ROWS(Prelude[]),IFERROR(INDEX(PayItems[HTML],ROW()-ROW(HTML[])+1-ROWS(Prelude[])),IF(ROW()-ROW(HTML[])=ROWS(Prelude[])+ROWS(PayItems[]),"&lt;/tbody&gt;&lt;/table&gt;","{End}")),INDEX(Prelude[],ROW()-ROW(HTML[])+1))</f>
        <v xml:space="preserve">  &lt;tr&gt;&lt;td&gt;60401-0000&lt;/td&gt;&lt;td&gt;Manhole&lt;/td&gt;&lt;td&gt;Each&lt;/td&gt;&lt;td&gt;MANHOLE&lt;/td&gt;&lt;td&gt;EACH&lt;/td&gt;&lt;td&gt;0&lt;/td&gt;&lt;td&gt;3&lt;/td&gt;&lt;td&gt;N&lt;/td&gt;&lt;td&gt; &lt;/td&gt;&lt;td&gt;&lt;/td&gt;&lt;/tr&gt;</v>
      </c>
      <c r="B1991" s="166"/>
      <c r="C1991" s="166"/>
    </row>
    <row r="1992" spans="1:3" x14ac:dyDescent="0.3">
      <c r="A1992" s="89" t="str">
        <f>IF(ROW()-ROW(HTML[])+1&gt;ROWS(Prelude[]),IFERROR(INDEX(PayItems[HTML],ROW()-ROW(HTML[])+1-ROWS(Prelude[])),IF(ROW()-ROW(HTML[])=ROWS(Prelude[])+ROWS(PayItems[]),"&lt;/tbody&gt;&lt;/table&gt;","{End}")),INDEX(Prelude[],ROW()-ROW(HTML[])+1))</f>
        <v xml:space="preserve">  &lt;tr&gt;&lt;td&gt;60401-1000&lt;/td&gt;&lt;td&gt;Manhole, flh&lt;/td&gt;&lt;td&gt;Each&lt;/td&gt;&lt;td&gt;MANHOLE, FLH&lt;/td&gt;&lt;td&gt;EACH&lt;/td&gt;&lt;td&gt;0&lt;/td&gt;&lt;td&gt;3&lt;/td&gt;&lt;td&gt;N&lt;/td&gt;&lt;td&gt; &lt;/td&gt;&lt;td&gt;&lt;/td&gt;&lt;/tr&gt;</v>
      </c>
      <c r="B1992" s="166"/>
      <c r="C1992" s="166"/>
    </row>
    <row r="1993" spans="1:3" x14ac:dyDescent="0.3">
      <c r="A1993" s="89" t="str">
        <f>IF(ROW()-ROW(HTML[])+1&gt;ROWS(Prelude[]),IFERROR(INDEX(PayItems[HTML],ROW()-ROW(HTML[])+1-ROWS(Prelude[])),IF(ROW()-ROW(HTML[])=ROWS(Prelude[])+ROWS(PayItems[]),"&lt;/tbody&gt;&lt;/table&gt;","{End}")),INDEX(Prelude[],ROW()-ROW(HTML[])+1))</f>
        <v xml:space="preserve">  &lt;tr&gt;&lt;td&gt;60402-0000&lt;/td&gt;&lt;td&gt;Manhole&lt;/td&gt;&lt;td&gt;m&lt;/td&gt;&lt;td&gt;MANHOLE&lt;/td&gt;&lt;td&gt;LNFT&lt;/td&gt;&lt;td&gt;0&lt;/td&gt;&lt;td&gt;3&lt;/td&gt;&lt;td&gt;N&lt;/td&gt;&lt;td&gt; &lt;/td&gt;&lt;td&gt;&lt;/td&gt;&lt;/tr&gt;</v>
      </c>
      <c r="B1993" s="166"/>
      <c r="C1993" s="166"/>
    </row>
    <row r="1994" spans="1:3" x14ac:dyDescent="0.3">
      <c r="A1994" s="89" t="str">
        <f>IF(ROW()-ROW(HTML[])+1&gt;ROWS(Prelude[]),IFERROR(INDEX(PayItems[HTML],ROW()-ROW(HTML[])+1-ROWS(Prelude[])),IF(ROW()-ROW(HTML[])=ROWS(Prelude[])+ROWS(PayItems[]),"&lt;/tbody&gt;&lt;/table&gt;","{End}")),INDEX(Prelude[],ROW()-ROW(HTML[])+1))</f>
        <v xml:space="preserve">  &lt;tr&gt;&lt;td&gt;60402-1000&lt;/td&gt;&lt;td&gt;Manhole, flh&lt;/td&gt;&lt;td&gt;m&lt;/td&gt;&lt;td&gt;MANHOLE, FLH&lt;/td&gt;&lt;td&gt;LNFT&lt;/td&gt;&lt;td&gt;0&lt;/td&gt;&lt;td&gt;3&lt;/td&gt;&lt;td&gt;N&lt;/td&gt;&lt;td&gt; &lt;/td&gt;&lt;td&gt;&lt;/td&gt;&lt;/tr&gt;</v>
      </c>
      <c r="B1994" s="166"/>
      <c r="C1994" s="166"/>
    </row>
    <row r="1995" spans="1:3" x14ac:dyDescent="0.3">
      <c r="A1995" s="89" t="str">
        <f>IF(ROW()-ROW(HTML[])+1&gt;ROWS(Prelude[]),IFERROR(INDEX(PayItems[HTML],ROW()-ROW(HTML[])+1-ROWS(Prelude[])),IF(ROW()-ROW(HTML[])=ROWS(Prelude[])+ROWS(PayItems[]),"&lt;/tbody&gt;&lt;/table&gt;","{End}")),INDEX(Prelude[],ROW()-ROW(HTML[])+1))</f>
        <v xml:space="preserve">  &lt;tr&gt;&lt;td&gt;60403-0000&lt;/td&gt;&lt;td&gt;Inlet&lt;/td&gt;&lt;td&gt;Each&lt;/td&gt;&lt;td&gt;INLET&lt;/td&gt;&lt;td&gt;EACH&lt;/td&gt;&lt;td&gt;0&lt;/td&gt;&lt;td&gt;3&lt;/td&gt;&lt;td&gt;N&lt;/td&gt;&lt;td&gt; &lt;/td&gt;&lt;td&gt;&lt;/td&gt;&lt;/tr&gt;</v>
      </c>
      <c r="B1995" s="166"/>
      <c r="C1995" s="166"/>
    </row>
    <row r="1996" spans="1:3" x14ac:dyDescent="0.3">
      <c r="A1996" s="89" t="str">
        <f>IF(ROW()-ROW(HTML[])+1&gt;ROWS(Prelude[]),IFERROR(INDEX(PayItems[HTML],ROW()-ROW(HTML[])+1-ROWS(Prelude[])),IF(ROW()-ROW(HTML[])=ROWS(Prelude[])+ROWS(PayItems[]),"&lt;/tbody&gt;&lt;/table&gt;","{End}")),INDEX(Prelude[],ROW()-ROW(HTML[])+1))</f>
        <v xml:space="preserve">  &lt;tr&gt;&lt;td&gt;60403-0800&lt;/td&gt;&lt;td&gt;Inlet, flh type 4A&lt;/td&gt;&lt;td&gt;Each&lt;/td&gt;&lt;td&gt;INLET, FLH TYPE 4A&lt;/td&gt;&lt;td&gt;EACH&lt;/td&gt;&lt;td&gt;0&lt;/td&gt;&lt;td&gt;3&lt;/td&gt;&lt;td&gt;N&lt;/td&gt;&lt;td&gt; &lt;/td&gt;&lt;td&gt;&lt;/td&gt;&lt;/tr&gt;</v>
      </c>
      <c r="B1996" s="166"/>
      <c r="C1996" s="166"/>
    </row>
    <row r="1997" spans="1:3" x14ac:dyDescent="0.3">
      <c r="A1997" s="89" t="str">
        <f>IF(ROW()-ROW(HTML[])+1&gt;ROWS(Prelude[]),IFERROR(INDEX(PayItems[HTML],ROW()-ROW(HTML[])+1-ROWS(Prelude[])),IF(ROW()-ROW(HTML[])=ROWS(Prelude[])+ROWS(PayItems[]),"&lt;/tbody&gt;&lt;/table&gt;","{End}")),INDEX(Prelude[],ROW()-ROW(HTML[])+1))</f>
        <v xml:space="preserve">  &lt;tr&gt;&lt;td&gt;60403-0900&lt;/td&gt;&lt;td&gt;Inlet, flh type 4B&lt;/td&gt;&lt;td&gt;Each&lt;/td&gt;&lt;td&gt;INLET, FLH TYPE 4B&lt;/td&gt;&lt;td&gt;EACH&lt;/td&gt;&lt;td&gt;0&lt;/td&gt;&lt;td&gt;3&lt;/td&gt;&lt;td&gt;N&lt;/td&gt;&lt;td&gt; &lt;/td&gt;&lt;td&gt;&lt;/td&gt;&lt;/tr&gt;</v>
      </c>
      <c r="B1997" s="166"/>
      <c r="C1997" s="166"/>
    </row>
    <row r="1998" spans="1:3" x14ac:dyDescent="0.3">
      <c r="A1998" s="89" t="str">
        <f>IF(ROW()-ROW(HTML[])+1&gt;ROWS(Prelude[]),IFERROR(INDEX(PayItems[HTML],ROW()-ROW(HTML[])+1-ROWS(Prelude[])),IF(ROW()-ROW(HTML[])=ROWS(Prelude[])+ROWS(PayItems[]),"&lt;/tbody&gt;&lt;/table&gt;","{End}")),INDEX(Prelude[],ROW()-ROW(HTML[])+1))</f>
        <v xml:space="preserve">  &lt;tr&gt;&lt;td&gt;60403-1000&lt;/td&gt;&lt;td&gt;Inlet, flh type 4C&lt;/td&gt;&lt;td&gt;Each&lt;/td&gt;&lt;td&gt;INLET, FLH TYPE 4C&lt;/td&gt;&lt;td&gt;EACH&lt;/td&gt;&lt;td&gt;0&lt;/td&gt;&lt;td&gt;3&lt;/td&gt;&lt;td&gt;N&lt;/td&gt;&lt;td&gt; &lt;/td&gt;&lt;td&gt;&lt;/td&gt;&lt;/tr&gt;</v>
      </c>
      <c r="B1998" s="166"/>
      <c r="C1998" s="166"/>
    </row>
    <row r="1999" spans="1:3" x14ac:dyDescent="0.3">
      <c r="A1999" s="89" t="str">
        <f>IF(ROW()-ROW(HTML[])+1&gt;ROWS(Prelude[]),IFERROR(INDEX(PayItems[HTML],ROW()-ROW(HTML[])+1-ROWS(Prelude[])),IF(ROW()-ROW(HTML[])=ROWS(Prelude[])+ROWS(PayItems[]),"&lt;/tbody&gt;&lt;/table&gt;","{End}")),INDEX(Prelude[],ROW()-ROW(HTML[])+1))</f>
        <v xml:space="preserve">  &lt;tr&gt;&lt;td&gt;60403-1100&lt;/td&gt;&lt;td&gt;Inlet, flh type 4D&lt;/td&gt;&lt;td&gt;Each&lt;/td&gt;&lt;td&gt;INLET, FLH TYPE 4D&lt;/td&gt;&lt;td&gt;EACH&lt;/td&gt;&lt;td&gt;0&lt;/td&gt;&lt;td&gt;3&lt;/td&gt;&lt;td&gt;N&lt;/td&gt;&lt;td&gt; &lt;/td&gt;&lt;td&gt;&lt;/td&gt;&lt;/tr&gt;</v>
      </c>
      <c r="B1999" s="166"/>
      <c r="C1999" s="166"/>
    </row>
    <row r="2000" spans="1:3" x14ac:dyDescent="0.3">
      <c r="A2000" s="89" t="str">
        <f>IF(ROW()-ROW(HTML[])+1&gt;ROWS(Prelude[]),IFERROR(INDEX(PayItems[HTML],ROW()-ROW(HTML[])+1-ROWS(Prelude[])),IF(ROW()-ROW(HTML[])=ROWS(Prelude[])+ROWS(PayItems[]),"&lt;/tbody&gt;&lt;/table&gt;","{End}")),INDEX(Prelude[],ROW()-ROW(HTML[])+1))</f>
        <v xml:space="preserve">  &lt;tr&gt;&lt;td&gt;60403-1200&lt;/td&gt;&lt;td&gt;Inlet, flh type 5A&lt;/td&gt;&lt;td&gt;Each&lt;/td&gt;&lt;td&gt;INLET, FLH TYPE 5A&lt;/td&gt;&lt;td&gt;EACH&lt;/td&gt;&lt;td&gt;0&lt;/td&gt;&lt;td&gt;3&lt;/td&gt;&lt;td&gt;N&lt;/td&gt;&lt;td&gt; &lt;/td&gt;&lt;td&gt;&lt;/td&gt;&lt;/tr&gt;</v>
      </c>
      <c r="B2000" s="166"/>
      <c r="C2000" s="166"/>
    </row>
    <row r="2001" spans="1:3" x14ac:dyDescent="0.3">
      <c r="A2001" s="89" t="str">
        <f>IF(ROW()-ROW(HTML[])+1&gt;ROWS(Prelude[]),IFERROR(INDEX(PayItems[HTML],ROW()-ROW(HTML[])+1-ROWS(Prelude[])),IF(ROW()-ROW(HTML[])=ROWS(Prelude[])+ROWS(PayItems[]),"&lt;/tbody&gt;&lt;/table&gt;","{End}")),INDEX(Prelude[],ROW()-ROW(HTML[])+1))</f>
        <v xml:space="preserve">  &lt;tr&gt;&lt;td&gt;60403-1300&lt;/td&gt;&lt;td&gt;Inlet, flh type 5A modified&lt;/td&gt;&lt;td&gt;Each&lt;/td&gt;&lt;td&gt;INLET, FLH TYPE 5A MODIFIED&lt;/td&gt;&lt;td&gt;EACH&lt;/td&gt;&lt;td&gt;0&lt;/td&gt;&lt;td&gt;3&lt;/td&gt;&lt;td&gt;N&lt;/td&gt;&lt;td&gt; &lt;/td&gt;&lt;td&gt;&lt;/td&gt;&lt;/tr&gt;</v>
      </c>
      <c r="B2001" s="166"/>
      <c r="C2001" s="166"/>
    </row>
    <row r="2002" spans="1:3" x14ac:dyDescent="0.3">
      <c r="A2002" s="89" t="str">
        <f>IF(ROW()-ROW(HTML[])+1&gt;ROWS(Prelude[]),IFERROR(INDEX(PayItems[HTML],ROW()-ROW(HTML[])+1-ROWS(Prelude[])),IF(ROW()-ROW(HTML[])=ROWS(Prelude[])+ROWS(PayItems[]),"&lt;/tbody&gt;&lt;/table&gt;","{End}")),INDEX(Prelude[],ROW()-ROW(HTML[])+1))</f>
        <v xml:space="preserve">  &lt;tr&gt;&lt;td&gt;60403-1400&lt;/td&gt;&lt;td&gt;Inlet, flh type 5B&lt;/td&gt;&lt;td&gt;Each&lt;/td&gt;&lt;td&gt;INLET, FLH TYPE 5B&lt;/td&gt;&lt;td&gt;EACH&lt;/td&gt;&lt;td&gt;0&lt;/td&gt;&lt;td&gt;3&lt;/td&gt;&lt;td&gt;N&lt;/td&gt;&lt;td&gt; &lt;/td&gt;&lt;td&gt;&lt;/td&gt;&lt;/tr&gt;</v>
      </c>
      <c r="B2002" s="166"/>
      <c r="C2002" s="166"/>
    </row>
    <row r="2003" spans="1:3" x14ac:dyDescent="0.3">
      <c r="A2003" s="89" t="str">
        <f>IF(ROW()-ROW(HTML[])+1&gt;ROWS(Prelude[]),IFERROR(INDEX(PayItems[HTML],ROW()-ROW(HTML[])+1-ROWS(Prelude[])),IF(ROW()-ROW(HTML[])=ROWS(Prelude[])+ROWS(PayItems[]),"&lt;/tbody&gt;&lt;/table&gt;","{End}")),INDEX(Prelude[],ROW()-ROW(HTML[])+1))</f>
        <v xml:space="preserve">  &lt;tr&gt;&lt;td&gt;60403-1700&lt;/td&gt;&lt;td&gt;Inlet, flh type 6A&lt;/td&gt;&lt;td&gt;Each&lt;/td&gt;&lt;td&gt;INLET, FLH TYPE 6A&lt;/td&gt;&lt;td&gt;EACH&lt;/td&gt;&lt;td&gt;0&lt;/td&gt;&lt;td&gt;3&lt;/td&gt;&lt;td&gt;N&lt;/td&gt;&lt;td&gt; &lt;/td&gt;&lt;td&gt;&lt;/td&gt;&lt;/tr&gt;</v>
      </c>
      <c r="B2003" s="166"/>
      <c r="C2003" s="166"/>
    </row>
    <row r="2004" spans="1:3" x14ac:dyDescent="0.3">
      <c r="A2004" s="89" t="str">
        <f>IF(ROW()-ROW(HTML[])+1&gt;ROWS(Prelude[]),IFERROR(INDEX(PayItems[HTML],ROW()-ROW(HTML[])+1-ROWS(Prelude[])),IF(ROW()-ROW(HTML[])=ROWS(Prelude[])+ROWS(PayItems[]),"&lt;/tbody&gt;&lt;/table&gt;","{End}")),INDEX(Prelude[],ROW()-ROW(HTML[])+1))</f>
        <v xml:space="preserve">  &lt;tr&gt;&lt;td&gt;60403-1800&lt;/td&gt;&lt;td&gt;Inlet, flh type 6A modified&lt;/td&gt;&lt;td&gt;Each&lt;/td&gt;&lt;td&gt;INLET, FLH TYPE 6A MODIFIED&lt;/td&gt;&lt;td&gt;EACH&lt;/td&gt;&lt;td&gt;0&lt;/td&gt;&lt;td&gt;3&lt;/td&gt;&lt;td&gt;N&lt;/td&gt;&lt;td&gt; &lt;/td&gt;&lt;td&gt;&lt;/td&gt;&lt;/tr&gt;</v>
      </c>
      <c r="B2004" s="166"/>
      <c r="C2004" s="166"/>
    </row>
    <row r="2005" spans="1:3" x14ac:dyDescent="0.3">
      <c r="A2005" s="89" t="str">
        <f>IF(ROW()-ROW(HTML[])+1&gt;ROWS(Prelude[]),IFERROR(INDEX(PayItems[HTML],ROW()-ROW(HTML[])+1-ROWS(Prelude[])),IF(ROW()-ROW(HTML[])=ROWS(Prelude[])+ROWS(PayItems[]),"&lt;/tbody&gt;&lt;/table&gt;","{End}")),INDEX(Prelude[],ROW()-ROW(HTML[])+1))</f>
        <v xml:space="preserve">  &lt;tr&gt;&lt;td&gt;60403-1900&lt;/td&gt;&lt;td&gt;Inlet, flh type 6B&lt;/td&gt;&lt;td&gt;Each&lt;/td&gt;&lt;td&gt;INLET, FLH TYPE 6B&lt;/td&gt;&lt;td&gt;EACH&lt;/td&gt;&lt;td&gt;0&lt;/td&gt;&lt;td&gt;3&lt;/td&gt;&lt;td&gt;N&lt;/td&gt;&lt;td&gt; &lt;/td&gt;&lt;td&gt;&lt;/td&gt;&lt;/tr&gt;</v>
      </c>
      <c r="B2005" s="166"/>
      <c r="C2005" s="166"/>
    </row>
    <row r="2006" spans="1:3" x14ac:dyDescent="0.3">
      <c r="A2006" s="89" t="str">
        <f>IF(ROW()-ROW(HTML[])+1&gt;ROWS(Prelude[]),IFERROR(INDEX(PayItems[HTML],ROW()-ROW(HTML[])+1-ROWS(Prelude[])),IF(ROW()-ROW(HTML[])=ROWS(Prelude[])+ROWS(PayItems[]),"&lt;/tbody&gt;&lt;/table&gt;","{End}")),INDEX(Prelude[],ROW()-ROW(HTML[])+1))</f>
        <v xml:space="preserve">  &lt;tr&gt;&lt;td&gt;60403-2200&lt;/td&gt;&lt;td&gt;Inlet, flh type 7A&lt;/td&gt;&lt;td&gt;Each&lt;/td&gt;&lt;td&gt;INLET, FLH TYPE 7A&lt;/td&gt;&lt;td&gt;EACH&lt;/td&gt;&lt;td&gt;0&lt;/td&gt;&lt;td&gt;3&lt;/td&gt;&lt;td&gt;N&lt;/td&gt;&lt;td&gt; &lt;/td&gt;&lt;td&gt;&lt;/td&gt;&lt;/tr&gt;</v>
      </c>
      <c r="B2006" s="166"/>
      <c r="C2006" s="166"/>
    </row>
    <row r="2007" spans="1:3" x14ac:dyDescent="0.3">
      <c r="A2007" s="89" t="str">
        <f>IF(ROW()-ROW(HTML[])+1&gt;ROWS(Prelude[]),IFERROR(INDEX(PayItems[HTML],ROW()-ROW(HTML[])+1-ROWS(Prelude[])),IF(ROW()-ROW(HTML[])=ROWS(Prelude[])+ROWS(PayItems[]),"&lt;/tbody&gt;&lt;/table&gt;","{End}")),INDEX(Prelude[],ROW()-ROW(HTML[])+1))</f>
        <v xml:space="preserve">  &lt;tr&gt;&lt;td&gt;60403-2300&lt;/td&gt;&lt;td&gt;Inlet, flh type 7B&lt;/td&gt;&lt;td&gt;Each&lt;/td&gt;&lt;td&gt;INLET, FLH TYPE 7B&lt;/td&gt;&lt;td&gt;EACH&lt;/td&gt;&lt;td&gt;0&lt;/td&gt;&lt;td&gt;3&lt;/td&gt;&lt;td&gt;N&lt;/td&gt;&lt;td&gt; &lt;/td&gt;&lt;td&gt;&lt;/td&gt;&lt;/tr&gt;</v>
      </c>
      <c r="B2007" s="166"/>
      <c r="C2007" s="166"/>
    </row>
    <row r="2008" spans="1:3" x14ac:dyDescent="0.3">
      <c r="A2008" s="89" t="str">
        <f>IF(ROW()-ROW(HTML[])+1&gt;ROWS(Prelude[]),IFERROR(INDEX(PayItems[HTML],ROW()-ROW(HTML[])+1-ROWS(Prelude[])),IF(ROW()-ROW(HTML[])=ROWS(Prelude[])+ROWS(PayItems[]),"&lt;/tbody&gt;&lt;/table&gt;","{End}")),INDEX(Prelude[],ROW()-ROW(HTML[])+1))</f>
        <v xml:space="preserve">  &lt;tr&gt;&lt;td&gt;60404-0000&lt;/td&gt;&lt;td&gt;Catch basin&lt;/td&gt;&lt;td&gt;Each&lt;/td&gt;&lt;td&gt;CATCH BASIN&lt;/td&gt;&lt;td&gt;EACH&lt;/td&gt;&lt;td&gt;0&lt;/td&gt;&lt;td&gt;3&lt;/td&gt;&lt;td&gt;N&lt;/td&gt;&lt;td&gt; &lt;/td&gt;&lt;td&gt;&lt;/td&gt;&lt;/tr&gt;</v>
      </c>
      <c r="B2008" s="166"/>
      <c r="C2008" s="166"/>
    </row>
    <row r="2009" spans="1:3" x14ac:dyDescent="0.3">
      <c r="A2009" s="89" t="str">
        <f>IF(ROW()-ROW(HTML[])+1&gt;ROWS(Prelude[]),IFERROR(INDEX(PayItems[HTML],ROW()-ROW(HTML[])+1-ROWS(Prelude[])),IF(ROW()-ROW(HTML[])=ROWS(Prelude[])+ROWS(PayItems[]),"&lt;/tbody&gt;&lt;/table&gt;","{End}")),INDEX(Prelude[],ROW()-ROW(HTML[])+1))</f>
        <v xml:space="preserve">  &lt;tr&gt;&lt;td&gt;60404-1000&lt;/td&gt;&lt;td&gt;Catch basin, flh type 1&lt;/td&gt;&lt;td&gt;Each&lt;/td&gt;&lt;td&gt;CATCH BASIN, FLH TYPE 1&lt;/td&gt;&lt;td&gt;EACH&lt;/td&gt;&lt;td&gt;0&lt;/td&gt;&lt;td&gt;3&lt;/td&gt;&lt;td&gt;N&lt;/td&gt;&lt;td&gt; &lt;/td&gt;&lt;td&gt;&lt;/td&gt;&lt;/tr&gt;</v>
      </c>
      <c r="B2009" s="166"/>
      <c r="C2009" s="166"/>
    </row>
    <row r="2010" spans="1:3" x14ac:dyDescent="0.3">
      <c r="A2010" s="89" t="str">
        <f>IF(ROW()-ROW(HTML[])+1&gt;ROWS(Prelude[]),IFERROR(INDEX(PayItems[HTML],ROW()-ROW(HTML[])+1-ROWS(Prelude[])),IF(ROW()-ROW(HTML[])=ROWS(Prelude[])+ROWS(PayItems[]),"&lt;/tbody&gt;&lt;/table&gt;","{End}")),INDEX(Prelude[],ROW()-ROW(HTML[])+1))</f>
        <v xml:space="preserve">  &lt;tr&gt;&lt;td&gt;60404-2000&lt;/td&gt;&lt;td&gt;Catch basin, flh type 2&lt;/td&gt;&lt;td&gt;Each&lt;/td&gt;&lt;td&gt;CATCH BASIN, FLH TYPE 2&lt;/td&gt;&lt;td&gt;EACH&lt;/td&gt;&lt;td&gt;0&lt;/td&gt;&lt;td&gt;3&lt;/td&gt;&lt;td&gt;N&lt;/td&gt;&lt;td&gt; &lt;/td&gt;&lt;td&gt;&lt;/td&gt;&lt;/tr&gt;</v>
      </c>
      <c r="B2010" s="166"/>
      <c r="C2010" s="166"/>
    </row>
    <row r="2011" spans="1:3" x14ac:dyDescent="0.3">
      <c r="A2011" s="89" t="str">
        <f>IF(ROW()-ROW(HTML[])+1&gt;ROWS(Prelude[]),IFERROR(INDEX(PayItems[HTML],ROW()-ROW(HTML[])+1-ROWS(Prelude[])),IF(ROW()-ROW(HTML[])=ROWS(Prelude[])+ROWS(PayItems[]),"&lt;/tbody&gt;&lt;/table&gt;","{End}")),INDEX(Prelude[],ROW()-ROW(HTML[])+1))</f>
        <v xml:space="preserve">  &lt;tr&gt;&lt;td&gt;60405-0000&lt;/td&gt;&lt;td&gt;Manhole adjustment&lt;/td&gt;&lt;td&gt;Each&lt;/td&gt;&lt;td&gt;MANHOLE ADJUSTMENT&lt;/td&gt;&lt;td&gt;EACH&lt;/td&gt;&lt;td&gt;0&lt;/td&gt;&lt;td&gt;3&lt;/td&gt;&lt;td&gt;N&lt;/td&gt;&lt;td&gt; &lt;/td&gt;&lt;td&gt;&lt;/td&gt;&lt;/tr&gt;</v>
      </c>
      <c r="B2011" s="166"/>
      <c r="C2011" s="166"/>
    </row>
    <row r="2012" spans="1:3" x14ac:dyDescent="0.3">
      <c r="A2012" s="89" t="str">
        <f>IF(ROW()-ROW(HTML[])+1&gt;ROWS(Prelude[]),IFERROR(INDEX(PayItems[HTML],ROW()-ROW(HTML[])+1-ROWS(Prelude[])),IF(ROW()-ROW(HTML[])=ROWS(Prelude[])+ROWS(PayItems[]),"&lt;/tbody&gt;&lt;/table&gt;","{End}")),INDEX(Prelude[],ROW()-ROW(HTML[])+1))</f>
        <v xml:space="preserve">  &lt;tr&gt;&lt;td&gt;60406-0000&lt;/td&gt;&lt;td&gt;Inlet adjustment&lt;/td&gt;&lt;td&gt;Each&lt;/td&gt;&lt;td&gt;INLET ADJUSTMENT&lt;/td&gt;&lt;td&gt;EACH&lt;/td&gt;&lt;td&gt;0&lt;/td&gt;&lt;td&gt;3&lt;/td&gt;&lt;td&gt;N&lt;/td&gt;&lt;td&gt; &lt;/td&gt;&lt;td&gt;&lt;/td&gt;&lt;/tr&gt;</v>
      </c>
      <c r="B2012" s="166"/>
      <c r="C2012" s="166"/>
    </row>
    <row r="2013" spans="1:3" x14ac:dyDescent="0.3">
      <c r="A2013" s="89" t="str">
        <f>IF(ROW()-ROW(HTML[])+1&gt;ROWS(Prelude[]),IFERROR(INDEX(PayItems[HTML],ROW()-ROW(HTML[])+1-ROWS(Prelude[])),IF(ROW()-ROW(HTML[])=ROWS(Prelude[])+ROWS(PayItems[]),"&lt;/tbody&gt;&lt;/table&gt;","{End}")),INDEX(Prelude[],ROW()-ROW(HTML[])+1))</f>
        <v xml:space="preserve">  &lt;tr&gt;&lt;td&gt;60407-0000&lt;/td&gt;&lt;td&gt;Capping inlets and manholes&lt;/td&gt;&lt;td&gt;Each&lt;/td&gt;&lt;td&gt;CAPPING INLETS AND MANHOLES&lt;/td&gt;&lt;td&gt;EACH&lt;/td&gt;&lt;td&gt;0&lt;/td&gt;&lt;td&gt;3&lt;/td&gt;&lt;td&gt;N&lt;/td&gt;&lt;td&gt; &lt;/td&gt;&lt;td&gt;&lt;/td&gt;&lt;/tr&gt;</v>
      </c>
      <c r="B2013" s="166"/>
      <c r="C2013" s="166"/>
    </row>
    <row r="2014" spans="1:3" x14ac:dyDescent="0.3">
      <c r="A2014" s="89" t="str">
        <f>IF(ROW()-ROW(HTML[])+1&gt;ROWS(Prelude[]),IFERROR(INDEX(PayItems[HTML],ROW()-ROW(HTML[])+1-ROWS(Prelude[])),IF(ROW()-ROW(HTML[])=ROWS(Prelude[])+ROWS(PayItems[]),"&lt;/tbody&gt;&lt;/table&gt;","{End}")),INDEX(Prelude[],ROW()-ROW(HTML[])+1))</f>
        <v xml:space="preserve">  &lt;tr&gt;&lt;td&gt;60408-0000&lt;/td&gt;&lt;td&gt;Junction box&lt;/td&gt;&lt;td&gt;Each&lt;/td&gt;&lt;td&gt;JUNCTION BOX&lt;/td&gt;&lt;td&gt;EACH&lt;/td&gt;&lt;td&gt;0&lt;/td&gt;&lt;td&gt;3&lt;/td&gt;&lt;td&gt;N&lt;/td&gt;&lt;td&gt; &lt;/td&gt;&lt;td&gt;&lt;/td&gt;&lt;/tr&gt;</v>
      </c>
      <c r="B2014" s="166"/>
      <c r="C2014" s="166"/>
    </row>
    <row r="2015" spans="1:3" x14ac:dyDescent="0.3">
      <c r="A2015" s="89" t="str">
        <f>IF(ROW()-ROW(HTML[])+1&gt;ROWS(Prelude[]),IFERROR(INDEX(PayItems[HTML],ROW()-ROW(HTML[])+1-ROWS(Prelude[])),IF(ROW()-ROW(HTML[])=ROWS(Prelude[])+ROWS(PayItems[]),"&lt;/tbody&gt;&lt;/table&gt;","{End}")),INDEX(Prelude[],ROW()-ROW(HTML[])+1))</f>
        <v xml:space="preserve">  &lt;tr&gt;&lt;td&gt;60409-0000&lt;/td&gt;&lt;td&gt;Inlet top, metal frame and grate&lt;/td&gt;&lt;td&gt;Each&lt;/td&gt;&lt;td&gt;INLET TOP, METAL FRAME AND GRATE&lt;/td&gt;&lt;td&gt;EACH&lt;/td&gt;&lt;td&gt;0&lt;/td&gt;&lt;td&gt;3&lt;/td&gt;&lt;td&gt;N&lt;/td&gt;&lt;td&gt; &lt;/td&gt;&lt;td&gt;&lt;/td&gt;&lt;/tr&gt;</v>
      </c>
      <c r="B2015" s="166"/>
      <c r="C2015" s="166"/>
    </row>
    <row r="2016" spans="1:3" x14ac:dyDescent="0.3">
      <c r="A2016" s="89" t="str">
        <f>IF(ROW()-ROW(HTML[])+1&gt;ROWS(Prelude[]),IFERROR(INDEX(PayItems[HTML],ROW()-ROW(HTML[])+1-ROWS(Prelude[])),IF(ROW()-ROW(HTML[])=ROWS(Prelude[])+ROWS(PayItems[]),"&lt;/tbody&gt;&lt;/table&gt;","{End}")),INDEX(Prelude[],ROW()-ROW(HTML[])+1))</f>
        <v xml:space="preserve">  &lt;tr&gt;&lt;td&gt;60409-0001&lt;/td&gt;&lt;td&gt;Inlet top&lt;/td&gt;&lt;td&gt;Each&lt;/td&gt;&lt;td&gt;INLET TOP&lt;/td&gt;&lt;td&gt;EACH&lt;/td&gt;&lt;td&gt;0&lt;/td&gt;&lt;td&gt;3&lt;/td&gt;&lt;td&gt;N&lt;/td&gt;&lt;td&gt; &lt;/td&gt;&lt;td&gt;&lt;/td&gt;&lt;/tr&gt;</v>
      </c>
      <c r="B2016" s="166"/>
      <c r="C2016" s="166"/>
    </row>
    <row r="2017" spans="1:3" x14ac:dyDescent="0.3">
      <c r="A2017" s="89" t="str">
        <f>IF(ROW()-ROW(HTML[])+1&gt;ROWS(Prelude[]),IFERROR(INDEX(PayItems[HTML],ROW()-ROW(HTML[])+1-ROWS(Prelude[])),IF(ROW()-ROW(HTML[])=ROWS(Prelude[])+ROWS(PayItems[]),"&lt;/tbody&gt;&lt;/table&gt;","{End}")),INDEX(Prelude[],ROW()-ROW(HTML[])+1))</f>
        <v xml:space="preserve">  &lt;tr&gt;&lt;td&gt;60409-0100&lt;/td&gt;&lt;td&gt;Inlet top, metal frame and grate, flh type A&lt;/td&gt;&lt;td&gt;Each&lt;/td&gt;&lt;td&gt;INLET TOP, METAL FRAME AND GRATE, FLH TYPE A&lt;/td&gt;&lt;td&gt;EACH&lt;/td&gt;&lt;td&gt;0&lt;/td&gt;&lt;td&gt;3&lt;/td&gt;&lt;td&gt;N&lt;/td&gt;&lt;td&gt; &lt;/td&gt;&lt;td&gt;&lt;/td&gt;&lt;/tr&gt;</v>
      </c>
      <c r="B2017" s="166"/>
      <c r="C2017" s="166"/>
    </row>
    <row r="2018" spans="1:3" x14ac:dyDescent="0.3">
      <c r="A2018" s="89" t="str">
        <f>IF(ROW()-ROW(HTML[])+1&gt;ROWS(Prelude[]),IFERROR(INDEX(PayItems[HTML],ROW()-ROW(HTML[])+1-ROWS(Prelude[])),IF(ROW()-ROW(HTML[])=ROWS(Prelude[])+ROWS(PayItems[]),"&lt;/tbody&gt;&lt;/table&gt;","{End}")),INDEX(Prelude[],ROW()-ROW(HTML[])+1))</f>
        <v xml:space="preserve">  &lt;tr&gt;&lt;td&gt;60409-0200&lt;/td&gt;&lt;td&gt;Inlet top, metal frame and grate, flh type B&lt;/td&gt;&lt;td&gt;Each&lt;/td&gt;&lt;td&gt;INLET TOP, METAL FRAME AND GRATE, FLH TYPE B&lt;/td&gt;&lt;td&gt;EACH&lt;/td&gt;&lt;td&gt;0&lt;/td&gt;&lt;td&gt;3&lt;/td&gt;&lt;td&gt;N&lt;/td&gt;&lt;td&gt; &lt;/td&gt;&lt;td&gt;&lt;/td&gt;&lt;/tr&gt;</v>
      </c>
      <c r="B2018" s="166"/>
      <c r="C2018" s="166"/>
    </row>
    <row r="2019" spans="1:3" x14ac:dyDescent="0.3">
      <c r="A2019" s="89" t="str">
        <f>IF(ROW()-ROW(HTML[])+1&gt;ROWS(Prelude[]),IFERROR(INDEX(PayItems[HTML],ROW()-ROW(HTML[])+1-ROWS(Prelude[])),IF(ROW()-ROW(HTML[])=ROWS(Prelude[])+ROWS(PayItems[]),"&lt;/tbody&gt;&lt;/table&gt;","{End}")),INDEX(Prelude[],ROW()-ROW(HTML[])+1))</f>
        <v xml:space="preserve">  &lt;tr&gt;&lt;td&gt;60409-0600&lt;/td&gt;&lt;td&gt;Inlet top, metal frame and grate, FLH type 5&lt;/td&gt;&lt;td&gt;Each&lt;/td&gt;&lt;td&gt;INLET TOP, METAL FRAME AND GRATE, FLH TYPE 5&lt;/td&gt;&lt;td&gt;EACH&lt;/td&gt;&lt;td&gt;0&lt;/td&gt;&lt;td&gt;3&lt;/td&gt;&lt;td&gt;N&lt;/td&gt;&lt;td&gt; &lt;/td&gt;&lt;td&gt;&lt;/td&gt;&lt;/tr&gt;</v>
      </c>
      <c r="B2019" s="166"/>
      <c r="C2019" s="166"/>
    </row>
    <row r="2020" spans="1:3" x14ac:dyDescent="0.3">
      <c r="A2020" s="89" t="str">
        <f>IF(ROW()-ROW(HTML[])+1&gt;ROWS(Prelude[]),IFERROR(INDEX(PayItems[HTML],ROW()-ROW(HTML[])+1-ROWS(Prelude[])),IF(ROW()-ROW(HTML[])=ROWS(Prelude[])+ROWS(PayItems[]),"&lt;/tbody&gt;&lt;/table&gt;","{End}")),INDEX(Prelude[],ROW()-ROW(HTML[])+1))</f>
        <v xml:space="preserve">  &lt;tr&gt;&lt;td&gt;60409-0700&lt;/td&gt;&lt;td&gt;Inlet top, metal frame and grate, FLH type 6A&lt;/td&gt;&lt;td&gt;Each&lt;/td&gt;&lt;td&gt;INLET TOP, METAL FRAME AND GRATE, FLH TYPE 6A&lt;/td&gt;&lt;td&gt;EACH&lt;/td&gt;&lt;td&gt;0&lt;/td&gt;&lt;td&gt;3&lt;/td&gt;&lt;td&gt;N&lt;/td&gt;&lt;td&gt; &lt;/td&gt;&lt;td&gt;&lt;/td&gt;&lt;/tr&gt;</v>
      </c>
      <c r="B2020" s="166"/>
      <c r="C2020" s="166"/>
    </row>
    <row r="2021" spans="1:3" x14ac:dyDescent="0.3">
      <c r="A2021" s="89" t="str">
        <f>IF(ROW()-ROW(HTML[])+1&gt;ROWS(Prelude[]),IFERROR(INDEX(PayItems[HTML],ROW()-ROW(HTML[])+1-ROWS(Prelude[])),IF(ROW()-ROW(HTML[])=ROWS(Prelude[])+ROWS(PayItems[]),"&lt;/tbody&gt;&lt;/table&gt;","{End}")),INDEX(Prelude[],ROW()-ROW(HTML[])+1))</f>
        <v xml:space="preserve">  &lt;tr&gt;&lt;td&gt;60409-0800&lt;/td&gt;&lt;td&gt;Inlet top, metal frame and grate, FLH type 6B&lt;/td&gt;&lt;td&gt;Each&lt;/td&gt;&lt;td&gt;INLET TOP, METAL FRAME AND GRATE , FLH TYPE 6B&lt;/td&gt;&lt;td&gt;EACH&lt;/td&gt;&lt;td&gt;0&lt;/td&gt;&lt;td&gt;3&lt;/td&gt;&lt;td&gt;N&lt;/td&gt;&lt;td&gt; &lt;/td&gt;&lt;td&gt;&lt;/td&gt;&lt;/tr&gt;</v>
      </c>
      <c r="B2021" s="166"/>
      <c r="C2021" s="166"/>
    </row>
    <row r="2022" spans="1:3" x14ac:dyDescent="0.3">
      <c r="A2022" s="89" t="str">
        <f>IF(ROW()-ROW(HTML[])+1&gt;ROWS(Prelude[]),IFERROR(INDEX(PayItems[HTML],ROW()-ROW(HTML[])+1-ROWS(Prelude[])),IF(ROW()-ROW(HTML[])=ROWS(Prelude[])+ROWS(PayItems[]),"&lt;/tbody&gt;&lt;/table&gt;","{End}")),INDEX(Prelude[],ROW()-ROW(HTML[])+1))</f>
        <v xml:space="preserve">  &lt;tr&gt;&lt;td&gt;60409-0900&lt;/td&gt;&lt;td&gt;Inlet top, metal frame and grate, FLH type 7&lt;/td&gt;&lt;td&gt;Each&lt;/td&gt;&lt;td&gt;INLET TOP, METAL FRAME AND GRATE, FLH TYPE 7&lt;/td&gt;&lt;td&gt;EACH&lt;/td&gt;&lt;td&gt;0&lt;/td&gt;&lt;td&gt;3&lt;/td&gt;&lt;td&gt;N&lt;/td&gt;&lt;td&gt; &lt;/td&gt;&lt;td&gt;&lt;/td&gt;&lt;/tr&gt;</v>
      </c>
      <c r="B2022" s="166"/>
      <c r="C2022" s="166"/>
    </row>
    <row r="2023" spans="1:3" x14ac:dyDescent="0.3">
      <c r="A2023" s="89" t="str">
        <f>IF(ROW()-ROW(HTML[])+1&gt;ROWS(Prelude[]),IFERROR(INDEX(PayItems[HTML],ROW()-ROW(HTML[])+1-ROWS(Prelude[])),IF(ROW()-ROW(HTML[])=ROWS(Prelude[])+ROWS(PayItems[]),"&lt;/tbody&gt;&lt;/table&gt;","{End}")),INDEX(Prelude[],ROW()-ROW(HTML[])+1))</f>
        <v xml:space="preserve">  &lt;tr&gt;&lt;td&gt;60409-1000&lt;/td&gt;&lt;td&gt;Inlet top, concrete&lt;/td&gt;&lt;td&gt;Each&lt;/td&gt;&lt;td&gt;INLET TOP, CONCRETE&lt;/td&gt;&lt;td&gt;EACH&lt;/td&gt;&lt;td&gt;0&lt;/td&gt;&lt;td&gt;3&lt;/td&gt;&lt;td&gt;N&lt;/td&gt;&lt;td&gt; &lt;/td&gt;&lt;td&gt;&lt;/td&gt;&lt;/tr&gt;</v>
      </c>
      <c r="B2023" s="166"/>
      <c r="C2023" s="166"/>
    </row>
    <row r="2024" spans="1:3" x14ac:dyDescent="0.3">
      <c r="A2024" s="89" t="str">
        <f>IF(ROW()-ROW(HTML[])+1&gt;ROWS(Prelude[]),IFERROR(INDEX(PayItems[HTML],ROW()-ROW(HTML[])+1-ROWS(Prelude[])),IF(ROW()-ROW(HTML[])=ROWS(Prelude[])+ROWS(PayItems[]),"&lt;/tbody&gt;&lt;/table&gt;","{End}")),INDEX(Prelude[],ROW()-ROW(HTML[])+1))</f>
        <v xml:space="preserve">  &lt;tr&gt;&lt;td&gt;60409-1100&lt;/td&gt;&lt;td&gt;Inlet top, granite&lt;/td&gt;&lt;td&gt;Each&lt;/td&gt;&lt;td&gt;INLET TOP, GRANITE&lt;/td&gt;&lt;td&gt;EACH&lt;/td&gt;&lt;td&gt;0&lt;/td&gt;&lt;td&gt;3&lt;/td&gt;&lt;td&gt;N&lt;/td&gt;&lt;td&gt; &lt;/td&gt;&lt;td&gt;&lt;/td&gt;&lt;/tr&gt;</v>
      </c>
      <c r="B2024" s="166"/>
      <c r="C2024" s="166"/>
    </row>
    <row r="2025" spans="1:3" x14ac:dyDescent="0.3">
      <c r="A2025" s="89" t="str">
        <f>IF(ROW()-ROW(HTML[])+1&gt;ROWS(Prelude[]),IFERROR(INDEX(PayItems[HTML],ROW()-ROW(HTML[])+1-ROWS(Prelude[])),IF(ROW()-ROW(HTML[])=ROWS(Prelude[])+ROWS(PayItems[]),"&lt;/tbody&gt;&lt;/table&gt;","{End}")),INDEX(Prelude[],ROW()-ROW(HTML[])+1))</f>
        <v xml:space="preserve">  &lt;tr&gt;&lt;td&gt;60409-1200&lt;/td&gt;&lt;td&gt;Inlet top, metal grate, FLH type 6A&lt;/td&gt;&lt;td&gt;Each&lt;/td&gt;&lt;td&gt;INLET TOP, METAL GRATE, FLH TYPE 6A&lt;/td&gt;&lt;td&gt;EACH&lt;/td&gt;&lt;td&gt;0&lt;/td&gt;&lt;td&gt;3&lt;/td&gt;&lt;td&gt;N&lt;/td&gt;&lt;td&gt; &lt;/td&gt;&lt;td&gt;&lt;/td&gt;&lt;/tr&gt;</v>
      </c>
      <c r="B2025" s="166"/>
      <c r="C2025" s="166"/>
    </row>
    <row r="2026" spans="1:3" x14ac:dyDescent="0.3">
      <c r="A2026" s="89" t="str">
        <f>IF(ROW()-ROW(HTML[])+1&gt;ROWS(Prelude[]),IFERROR(INDEX(PayItems[HTML],ROW()-ROW(HTML[])+1-ROWS(Prelude[])),IF(ROW()-ROW(HTML[])=ROWS(Prelude[])+ROWS(PayItems[]),"&lt;/tbody&gt;&lt;/table&gt;","{End}")),INDEX(Prelude[],ROW()-ROW(HTML[])+1))</f>
        <v xml:space="preserve">  &lt;tr&gt;&lt;td&gt;60409-1300&lt;/td&gt;&lt;td&gt;Inlet top, metal grate, FLH type 6B&lt;/td&gt;&lt;td&gt;Each&lt;/td&gt;&lt;td&gt;INLET TOP, METAL GRATE, FLH TYPE 6B&lt;/td&gt;&lt;td&gt;EACH&lt;/td&gt;&lt;td&gt;0&lt;/td&gt;&lt;td&gt;3&lt;/td&gt;&lt;td&gt;N&lt;/td&gt;&lt;td&gt; &lt;/td&gt;&lt;td&gt;&lt;/td&gt;&lt;/tr&gt;</v>
      </c>
      <c r="B2026" s="166"/>
      <c r="C2026" s="166"/>
    </row>
    <row r="2027" spans="1:3" x14ac:dyDescent="0.3">
      <c r="A2027" s="89" t="str">
        <f>IF(ROW()-ROW(HTML[])+1&gt;ROWS(Prelude[]),IFERROR(INDEX(PayItems[HTML],ROW()-ROW(HTML[])+1-ROWS(Prelude[])),IF(ROW()-ROW(HTML[])=ROWS(Prelude[])+ROWS(PayItems[]),"&lt;/tbody&gt;&lt;/table&gt;","{End}")),INDEX(Prelude[],ROW()-ROW(HTML[])+1))</f>
        <v xml:space="preserve">  &lt;tr&gt;&lt;td&gt;60410-0000&lt;/td&gt;&lt;td&gt;Springbox&lt;/td&gt;&lt;td&gt;Each&lt;/td&gt;&lt;td&gt;SPRINGBOX&lt;/td&gt;&lt;td&gt;EACH&lt;/td&gt;&lt;td&gt;0&lt;/td&gt;&lt;td&gt;3&lt;/td&gt;&lt;td&gt;N&lt;/td&gt;&lt;td&gt; &lt;/td&gt;&lt;td&gt;&lt;/td&gt;&lt;/tr&gt;</v>
      </c>
      <c r="B2027" s="166"/>
      <c r="C2027" s="166"/>
    </row>
    <row r="2028" spans="1:3" x14ac:dyDescent="0.3">
      <c r="A2028" s="89" t="str">
        <f>IF(ROW()-ROW(HTML[])+1&gt;ROWS(Prelude[]),IFERROR(INDEX(PayItems[HTML],ROW()-ROW(HTML[])+1-ROWS(Prelude[])),IF(ROW()-ROW(HTML[])=ROWS(Prelude[])+ROWS(PayItems[]),"&lt;/tbody&gt;&lt;/table&gt;","{End}")),INDEX(Prelude[],ROW()-ROW(HTML[])+1))</f>
        <v xml:space="preserve">  &lt;tr&gt;&lt;td&gt;60411-0000&lt;/td&gt;&lt;td&gt;Inlet modification&lt;/td&gt;&lt;td&gt;Each&lt;/td&gt;&lt;td&gt;INLET MODIFICATION&lt;/td&gt;&lt;td&gt;EACH&lt;/td&gt;&lt;td&gt;0&lt;/td&gt;&lt;td&gt;3&lt;/td&gt;&lt;td&gt;N&lt;/td&gt;&lt;td&gt; &lt;/td&gt;&lt;td&gt;&lt;/td&gt;&lt;/tr&gt;</v>
      </c>
      <c r="B2028" s="166"/>
      <c r="C2028" s="166"/>
    </row>
    <row r="2029" spans="1:3" x14ac:dyDescent="0.3">
      <c r="A2029" s="89" t="str">
        <f>IF(ROW()-ROW(HTML[])+1&gt;ROWS(Prelude[]),IFERROR(INDEX(PayItems[HTML],ROW()-ROW(HTML[])+1-ROWS(Prelude[])),IF(ROW()-ROW(HTML[])=ROWS(Prelude[])+ROWS(PayItems[]),"&lt;/tbody&gt;&lt;/table&gt;","{End}")),INDEX(Prelude[],ROW()-ROW(HTML[])+1))</f>
        <v xml:space="preserve">  &lt;tr&gt;&lt;td&gt;60412-1000&lt;/td&gt;&lt;td&gt;Remove and reset metal frame and grate&lt;/td&gt;&lt;td&gt;Each&lt;/td&gt;&lt;td&gt;REMOVE AND RESET METAL FRAME AND GRATE&lt;/td&gt;&lt;td&gt;EACH&lt;/td&gt;&lt;td&gt;0&lt;/td&gt;&lt;td&gt;3&lt;/td&gt;&lt;td&gt;N&lt;/td&gt;&lt;td&gt; &lt;/td&gt;&lt;td&gt;&lt;/td&gt;&lt;/tr&gt;</v>
      </c>
      <c r="B2029" s="166"/>
      <c r="C2029" s="166"/>
    </row>
    <row r="2030" spans="1:3" x14ac:dyDescent="0.3">
      <c r="A2030" s="89" t="str">
        <f>IF(ROW()-ROW(HTML[])+1&gt;ROWS(Prelude[]),IFERROR(INDEX(PayItems[HTML],ROW()-ROW(HTML[])+1-ROWS(Prelude[])),IF(ROW()-ROW(HTML[])=ROWS(Prelude[])+ROWS(PayItems[]),"&lt;/tbody&gt;&lt;/table&gt;","{End}")),INDEX(Prelude[],ROW()-ROW(HTML[])+1))</f>
        <v xml:space="preserve">  &lt;tr&gt;&lt;td&gt;60412-2000&lt;/td&gt;&lt;td&gt;Remove and reset manhole frame and cover&lt;/td&gt;&lt;td&gt;Each&lt;/td&gt;&lt;td&gt;REMOVE AND RESET MANHOLE FRAME AND COVER&lt;/td&gt;&lt;td&gt;EACH&lt;/td&gt;&lt;td&gt;0&lt;/td&gt;&lt;td&gt;3&lt;/td&gt;&lt;td&gt;N&lt;/td&gt;&lt;td&gt; &lt;/td&gt;&lt;td&gt;&lt;/td&gt;&lt;/tr&gt;</v>
      </c>
      <c r="B2030" s="166"/>
      <c r="C2030" s="166"/>
    </row>
    <row r="2031" spans="1:3" x14ac:dyDescent="0.3">
      <c r="A2031" s="89" t="str">
        <f>IF(ROW()-ROW(HTML[])+1&gt;ROWS(Prelude[]),IFERROR(INDEX(PayItems[HTML],ROW()-ROW(HTML[])+1-ROWS(Prelude[])),IF(ROW()-ROW(HTML[])=ROWS(Prelude[])+ROWS(PayItems[]),"&lt;/tbody&gt;&lt;/table&gt;","{End}")),INDEX(Prelude[],ROW()-ROW(HTML[])+1))</f>
        <v xml:space="preserve">  &lt;tr&gt;&lt;td&gt;60412-3000&lt;/td&gt;&lt;td&gt;Remove and reset inlet&lt;/td&gt;&lt;td&gt;Each&lt;/td&gt;&lt;td&gt;REMOVE AND RESET INLET&lt;/td&gt;&lt;td&gt;EACH&lt;/td&gt;&lt;td&gt;0&lt;/td&gt;&lt;td&gt;3&lt;/td&gt;&lt;td&gt;N&lt;/td&gt;&lt;td&gt;4/20/2020&lt;/td&gt;&lt;td&gt;&lt;/td&gt;&lt;/tr&gt;</v>
      </c>
      <c r="B2031" s="166"/>
      <c r="C2031" s="166"/>
    </row>
    <row r="2032" spans="1:3" x14ac:dyDescent="0.3">
      <c r="A2032" s="89" t="str">
        <f>IF(ROW()-ROW(HTML[])+1&gt;ROWS(Prelude[]),IFERROR(INDEX(PayItems[HTML],ROW()-ROW(HTML[])+1-ROWS(Prelude[])),IF(ROW()-ROW(HTML[])=ROWS(Prelude[])+ROWS(PayItems[]),"&lt;/tbody&gt;&lt;/table&gt;","{End}")),INDEX(Prelude[],ROW()-ROW(HTML[])+1))</f>
        <v xml:space="preserve">  &lt;tr&gt;&lt;td&gt;60413-0000&lt;/td&gt;&lt;td&gt;Trench drain&lt;/td&gt;&lt;td&gt;m&lt;/td&gt;&lt;td&gt;TRENCH DRAIN&lt;/td&gt;&lt;td&gt;LNFT&lt;/td&gt;&lt;td&gt;0&lt;/td&gt;&lt;td&gt;3&lt;/td&gt;&lt;td&gt;N&lt;/td&gt;&lt;td&gt; &lt;/td&gt;&lt;td&gt;&lt;/td&gt;&lt;/tr&gt;</v>
      </c>
      <c r="B2032" s="166"/>
      <c r="C2032" s="166"/>
    </row>
    <row r="2033" spans="1:3" x14ac:dyDescent="0.3">
      <c r="A2033" s="89" t="str">
        <f>IF(ROW()-ROW(HTML[])+1&gt;ROWS(Prelude[]),IFERROR(INDEX(PayItems[HTML],ROW()-ROW(HTML[])+1-ROWS(Prelude[])),IF(ROW()-ROW(HTML[])=ROWS(Prelude[])+ROWS(PayItems[]),"&lt;/tbody&gt;&lt;/table&gt;","{End}")),INDEX(Prelude[],ROW()-ROW(HTML[])+1))</f>
        <v xml:space="preserve">  &lt;tr&gt;&lt;td&gt;60414-0000&lt;/td&gt;&lt;td&gt;Trench drain&lt;/td&gt;&lt;td&gt;m2&lt;/td&gt;&lt;td&gt;TRENCH DRAIN&lt;/td&gt;&lt;td&gt;SQFT&lt;/td&gt;&lt;td&gt;0&lt;/td&gt;&lt;td&gt;3&lt;/td&gt;&lt;td&gt;N&lt;/td&gt;&lt;td&gt; &lt;/td&gt;&lt;td&gt;&lt;/td&gt;&lt;/tr&gt;</v>
      </c>
      <c r="B2033" s="166"/>
      <c r="C2033" s="166"/>
    </row>
    <row r="2034" spans="1:3" x14ac:dyDescent="0.3">
      <c r="A2034" s="89" t="str">
        <f>IF(ROW()-ROW(HTML[])+1&gt;ROWS(Prelude[]),IFERROR(INDEX(PayItems[HTML],ROW()-ROW(HTML[])+1-ROWS(Prelude[])),IF(ROW()-ROW(HTML[])=ROWS(Prelude[])+ROWS(PayItems[]),"&lt;/tbody&gt;&lt;/table&gt;","{End}")),INDEX(Prelude[],ROW()-ROW(HTML[])+1))</f>
        <v xml:space="preserve">  &lt;tr&gt;&lt;td&gt;60415-0000&lt;/td&gt;&lt;td&gt;Trench drain&lt;/td&gt;&lt;td&gt;Each&lt;/td&gt;&lt;td&gt;TRENCH DRAIN&lt;/td&gt;&lt;td&gt;EACH&lt;/td&gt;&lt;td&gt;0&lt;/td&gt;&lt;td&gt;3&lt;/td&gt;&lt;td&gt;N&lt;/td&gt;&lt;td&gt; &lt;/td&gt;&lt;td&gt;&lt;/td&gt;&lt;/tr&gt;</v>
      </c>
      <c r="B2034" s="166"/>
      <c r="C2034" s="166"/>
    </row>
    <row r="2035" spans="1:3" x14ac:dyDescent="0.3">
      <c r="A2035" s="89" t="str">
        <f>IF(ROW()-ROW(HTML[])+1&gt;ROWS(Prelude[]),IFERROR(INDEX(PayItems[HTML],ROW()-ROW(HTML[])+1-ROWS(Prelude[])),IF(ROW()-ROW(HTML[])=ROWS(Prelude[])+ROWS(PayItems[]),"&lt;/tbody&gt;&lt;/table&gt;","{End}")),INDEX(Prelude[],ROW()-ROW(HTML[])+1))</f>
        <v xml:space="preserve">  &lt;tr&gt;&lt;td&gt;60416-1000&lt;/td&gt;&lt;td&gt;900mm Stilling well&lt;/td&gt;&lt;td&gt;Each&lt;/td&gt;&lt;td&gt;36-INCH STILLING WELL&lt;/td&gt;&lt;td&gt;EACH&lt;/td&gt;&lt;td&gt;0&lt;/td&gt;&lt;td&gt;3&lt;/td&gt;&lt;td&gt;N&lt;/td&gt;&lt;td&gt; &lt;/td&gt;&lt;td&gt;&lt;/td&gt;&lt;/tr&gt;</v>
      </c>
      <c r="B2035" s="166"/>
      <c r="C2035" s="166"/>
    </row>
    <row r="2036" spans="1:3" x14ac:dyDescent="0.3">
      <c r="A2036" s="89" t="str">
        <f>IF(ROW()-ROW(HTML[])+1&gt;ROWS(Prelude[]),IFERROR(INDEX(PayItems[HTML],ROW()-ROW(HTML[])+1-ROWS(Prelude[])),IF(ROW()-ROW(HTML[])=ROWS(Prelude[])+ROWS(PayItems[]),"&lt;/tbody&gt;&lt;/table&gt;","{End}")),INDEX(Prelude[],ROW()-ROW(HTML[])+1))</f>
        <v xml:space="preserve">  &lt;tr&gt;&lt;td&gt;60417-0000&lt;/td&gt;&lt;td&gt;Cleanout&lt;/td&gt;&lt;td&gt;Each&lt;/td&gt;&lt;td&gt;CLEANOUT&lt;/td&gt;&lt;td&gt;EACH&lt;/td&gt;&lt;td&gt;0&lt;/td&gt;&lt;td&gt;3&lt;/td&gt;&lt;td&gt;N&lt;/td&gt;&lt;td&gt; &lt;/td&gt;&lt;td&gt;&lt;/td&gt;&lt;/tr&gt;</v>
      </c>
      <c r="B2036" s="166"/>
      <c r="C2036" s="166"/>
    </row>
    <row r="2037" spans="1:3" x14ac:dyDescent="0.3">
      <c r="A2037" s="89" t="str">
        <f>IF(ROW()-ROW(HTML[])+1&gt;ROWS(Prelude[]),IFERROR(INDEX(PayItems[HTML],ROW()-ROW(HTML[])+1-ROWS(Prelude[])),IF(ROW()-ROW(HTML[])=ROWS(Prelude[])+ROWS(PayItems[]),"&lt;/tbody&gt;&lt;/table&gt;","{End}")),INDEX(Prelude[],ROW()-ROW(HTML[])+1))</f>
        <v xml:space="preserve">  &lt;tr&gt;&lt;td&gt;60418-0000&lt;/td&gt;&lt;td&gt;Storm water detention vault&lt;/td&gt;&lt;td&gt;LPSM&lt;/td&gt;&lt;td&gt;STORM WATER DETENTION VAULT&lt;/td&gt;&lt;td&gt;LPSM&lt;/td&gt;&lt;td&gt;0&lt;/td&gt;&lt;td&gt;3&lt;/td&gt;&lt;td&gt;N&lt;/td&gt;&lt;td&gt; &lt;/td&gt;&lt;td&gt;&lt;/td&gt;&lt;/tr&gt;</v>
      </c>
      <c r="B2037" s="166"/>
      <c r="C2037" s="166"/>
    </row>
    <row r="2038" spans="1:3" x14ac:dyDescent="0.3">
      <c r="A2038" s="89" t="str">
        <f>IF(ROW()-ROW(HTML[])+1&gt;ROWS(Prelude[]),IFERROR(INDEX(PayItems[HTML],ROW()-ROW(HTML[])+1-ROWS(Prelude[])),IF(ROW()-ROW(HTML[])=ROWS(Prelude[])+ROWS(PayItems[]),"&lt;/tbody&gt;&lt;/table&gt;","{End}")),INDEX(Prelude[],ROW()-ROW(HTML[])+1))</f>
        <v xml:space="preserve">  &lt;tr&gt;&lt;td&gt;60419-0000&lt;/td&gt;&lt;td&gt;Level spreader&lt;/td&gt;&lt;td&gt;m&lt;/td&gt;&lt;td&gt;LEVEL SPREADER&lt;/td&gt;&lt;td&gt;LNFT&lt;/td&gt;&lt;td&gt;0&lt;/td&gt;&lt;td&gt;3&lt;/td&gt;&lt;td&gt;N&lt;/td&gt;&lt;td&gt; &lt;/td&gt;&lt;td&gt;&lt;/td&gt;&lt;/tr&gt;</v>
      </c>
      <c r="B2038" s="166"/>
      <c r="C2038" s="166"/>
    </row>
    <row r="2039" spans="1:3" x14ac:dyDescent="0.3">
      <c r="A2039" s="89" t="str">
        <f>IF(ROW()-ROW(HTML[])+1&gt;ROWS(Prelude[]),IFERROR(INDEX(PayItems[HTML],ROW()-ROW(HTML[])+1-ROWS(Prelude[])),IF(ROW()-ROW(HTML[])=ROWS(Prelude[])+ROWS(PayItems[]),"&lt;/tbody&gt;&lt;/table&gt;","{End}")),INDEX(Prelude[],ROW()-ROW(HTML[])+1))</f>
        <v xml:space="preserve">  &lt;tr&gt;&lt;td&gt;60420-0000&lt;/td&gt;&lt;td&gt;Outlet structure&lt;/td&gt;&lt;td&gt;Each&lt;/td&gt;&lt;td&gt;OUTLET STRUCTURE&lt;/td&gt;&lt;td&gt;EACH&lt;/td&gt;&lt;td&gt;0&lt;/td&gt;&lt;td&gt;3&lt;/td&gt;&lt;td&gt;N&lt;/td&gt;&lt;td&gt; &lt;/td&gt;&lt;td&gt;&lt;/td&gt;&lt;/tr&gt;</v>
      </c>
      <c r="B2039" s="166"/>
      <c r="C2039" s="166"/>
    </row>
    <row r="2040" spans="1:3" x14ac:dyDescent="0.3">
      <c r="A2040" s="89" t="str">
        <f>IF(ROW()-ROW(HTML[])+1&gt;ROWS(Prelude[]),IFERROR(INDEX(PayItems[HTML],ROW()-ROW(HTML[])+1-ROWS(Prelude[])),IF(ROW()-ROW(HTML[])=ROWS(Prelude[])+ROWS(PayItems[]),"&lt;/tbody&gt;&lt;/table&gt;","{End}")),INDEX(Prelude[],ROW()-ROW(HTML[])+1))</f>
        <v xml:space="preserve">  &lt;tr&gt;&lt;td&gt;60421-0000&lt;/td&gt;&lt;td&gt;Oil/grit separator&lt;/td&gt;&lt;td&gt;Each&lt;/td&gt;&lt;td&gt;OIL/GRIT SEPARATOR&lt;/td&gt;&lt;td&gt;EACH&lt;/td&gt;&lt;td&gt;0&lt;/td&gt;&lt;td&gt;3&lt;/td&gt;&lt;td&gt;N&lt;/td&gt;&lt;td&gt; &lt;/td&gt;&lt;td&gt;&lt;/td&gt;&lt;/tr&gt;</v>
      </c>
      <c r="B2040" s="166"/>
      <c r="C2040" s="166"/>
    </row>
    <row r="2041" spans="1:3" x14ac:dyDescent="0.3">
      <c r="A2041" s="89" t="str">
        <f>IF(ROW()-ROW(HTML[])+1&gt;ROWS(Prelude[]),IFERROR(INDEX(PayItems[HTML],ROW()-ROW(HTML[])+1-ROWS(Prelude[])),IF(ROW()-ROW(HTML[])=ROWS(Prelude[])+ROWS(PayItems[]),"&lt;/tbody&gt;&lt;/table&gt;","{End}")),INDEX(Prelude[],ROW()-ROW(HTML[])+1))</f>
        <v xml:space="preserve">  &lt;tr&gt;&lt;td&gt;60422-0000&lt;/td&gt;&lt;td&gt;Inlet trash screen&lt;/td&gt;&lt;td&gt;Each&lt;/td&gt;&lt;td&gt;INLET TRASH SCREEN&lt;/td&gt;&lt;td&gt;EACH&lt;/td&gt;&lt;td&gt;0&lt;/td&gt;&lt;td&gt;3&lt;/td&gt;&lt;td&gt;N&lt;/td&gt;&lt;td&gt;6/19/2019&lt;/td&gt;&lt;td&gt;&lt;/td&gt;&lt;/tr&gt;</v>
      </c>
      <c r="B2041" s="166"/>
      <c r="C2041" s="166"/>
    </row>
    <row r="2042" spans="1:3" x14ac:dyDescent="0.3">
      <c r="A2042" s="89" t="str">
        <f>IF(ROW()-ROW(HTML[])+1&gt;ROWS(Prelude[]),IFERROR(INDEX(PayItems[HTML],ROW()-ROW(HTML[])+1-ROWS(Prelude[])),IF(ROW()-ROW(HTML[])=ROWS(Prelude[])+ROWS(PayItems[]),"&lt;/tbody&gt;&lt;/table&gt;","{End}")),INDEX(Prelude[],ROW()-ROW(HTML[])+1))</f>
        <v xml:space="preserve">  &lt;tr&gt;&lt;td&gt;60501-0000&lt;/td&gt;&lt;td&gt;Standard underdrain system&lt;/td&gt;&lt;td&gt;m&lt;/td&gt;&lt;td&gt;STANDARD UNDERDRAIN SYSTEM&lt;/td&gt;&lt;td&gt;LNFT&lt;/td&gt;&lt;td&gt;0&lt;/td&gt;&lt;td&gt;3&lt;/td&gt;&lt;td&gt;N&lt;/td&gt;&lt;td&gt; &lt;/td&gt;&lt;td&gt;&lt;/td&gt;&lt;/tr&gt;</v>
      </c>
      <c r="B2042" s="166"/>
      <c r="C2042" s="166"/>
    </row>
    <row r="2043" spans="1:3" x14ac:dyDescent="0.3">
      <c r="A2043" s="89" t="str">
        <f>IF(ROW()-ROW(HTML[])+1&gt;ROWS(Prelude[]),IFERROR(INDEX(PayItems[HTML],ROW()-ROW(HTML[])+1-ROWS(Prelude[])),IF(ROW()-ROW(HTML[])=ROWS(Prelude[])+ROWS(PayItems[]),"&lt;/tbody&gt;&lt;/table&gt;","{End}")),INDEX(Prelude[],ROW()-ROW(HTML[])+1))</f>
        <v xml:space="preserve">  &lt;tr&gt;&lt;td&gt;60502-0000&lt;/td&gt;&lt;td&gt;Geocomposite underdrain system&lt;/td&gt;&lt;td&gt;m&lt;/td&gt;&lt;td&gt;GEOCOMPOSITE UNDERDRAIN SYSTEM&lt;/td&gt;&lt;td&gt;LNFT&lt;/td&gt;&lt;td&gt;0&lt;/td&gt;&lt;td&gt;3&lt;/td&gt;&lt;td&gt;N&lt;/td&gt;&lt;td&gt; &lt;/td&gt;&lt;td&gt;&lt;/td&gt;&lt;/tr&gt;</v>
      </c>
      <c r="B2043" s="166"/>
      <c r="C2043" s="166"/>
    </row>
    <row r="2044" spans="1:3" x14ac:dyDescent="0.3">
      <c r="A2044" s="89" t="str">
        <f>IF(ROW()-ROW(HTML[])+1&gt;ROWS(Prelude[]),IFERROR(INDEX(PayItems[HTML],ROW()-ROW(HTML[])+1-ROWS(Prelude[])),IF(ROW()-ROW(HTML[])=ROWS(Prelude[])+ROWS(PayItems[]),"&lt;/tbody&gt;&lt;/table&gt;","{End}")),INDEX(Prelude[],ROW()-ROW(HTML[])+1))</f>
        <v xml:space="preserve">  &lt;tr&gt;&lt;td&gt;60503-0000&lt;/td&gt;&lt;td&gt;Geocomposite pavement edge drain system&lt;/td&gt;&lt;td&gt;m&lt;/td&gt;&lt;td&gt;GEOCOMPOSITE PAVEMENT EDGE DRAIN SYSTEM&lt;/td&gt;&lt;td&gt;LNFT&lt;/td&gt;&lt;td&gt;0&lt;/td&gt;&lt;td&gt;3&lt;/td&gt;&lt;td&gt;N&lt;/td&gt;&lt;td&gt; &lt;/td&gt;&lt;td&gt;&lt;/td&gt;&lt;/tr&gt;</v>
      </c>
      <c r="B2044" s="166"/>
      <c r="C2044" s="166"/>
    </row>
    <row r="2045" spans="1:3" x14ac:dyDescent="0.3">
      <c r="A2045" s="89" t="str">
        <f>IF(ROW()-ROW(HTML[])+1&gt;ROWS(Prelude[]),IFERROR(INDEX(PayItems[HTML],ROW()-ROW(HTML[])+1-ROWS(Prelude[])),IF(ROW()-ROW(HTML[])=ROWS(Prelude[])+ROWS(PayItems[]),"&lt;/tbody&gt;&lt;/table&gt;","{End}")),INDEX(Prelude[],ROW()-ROW(HTML[])+1))</f>
        <v xml:space="preserve">  &lt;tr&gt;&lt;td&gt;60504-0000&lt;/td&gt;&lt;td&gt;Geocomposite sheet drain system&lt;/td&gt;&lt;td&gt;m2&lt;/td&gt;&lt;td&gt;GEOCOMPOSITE SHEET DRAIN SYSTEM&lt;/td&gt;&lt;td&gt;SQYD&lt;/td&gt;&lt;td&gt;0&lt;/td&gt;&lt;td&gt;3&lt;/td&gt;&lt;td&gt;N&lt;/td&gt;&lt;td&gt; &lt;/td&gt;&lt;td&gt;&lt;/td&gt;&lt;/tr&gt;</v>
      </c>
      <c r="B2045" s="166"/>
      <c r="C2045" s="166"/>
    </row>
    <row r="2046" spans="1:3" x14ac:dyDescent="0.3">
      <c r="A2046" s="89" t="str">
        <f>IF(ROW()-ROW(HTML[])+1&gt;ROWS(Prelude[]),IFERROR(INDEX(PayItems[HTML],ROW()-ROW(HTML[])+1-ROWS(Prelude[])),IF(ROW()-ROW(HTML[])=ROWS(Prelude[])+ROWS(PayItems[]),"&lt;/tbody&gt;&lt;/table&gt;","{End}")),INDEX(Prelude[],ROW()-ROW(HTML[])+1))</f>
        <v xml:space="preserve">  &lt;tr&gt;&lt;td&gt;60505-0000&lt;/td&gt;&lt;td&gt;Geocomposite capillary break system&lt;/td&gt;&lt;td&gt;m2&lt;/td&gt;&lt;td&gt;GEOCOMPOSITE CAPILLARY BREAK SYSTEM&lt;/td&gt;&lt;td&gt;SQYD&lt;/td&gt;&lt;td&gt;0&lt;/td&gt;&lt;td&gt;3&lt;/td&gt;&lt;td&gt;N&lt;/td&gt;&lt;td&gt; &lt;/td&gt;&lt;td&gt;&lt;/td&gt;&lt;/tr&gt;</v>
      </c>
      <c r="B2046" s="166"/>
      <c r="C2046" s="166"/>
    </row>
    <row r="2047" spans="1:3" x14ac:dyDescent="0.3">
      <c r="A2047" s="89" t="str">
        <f>IF(ROW()-ROW(HTML[])+1&gt;ROWS(Prelude[]),IFERROR(INDEX(PayItems[HTML],ROW()-ROW(HTML[])+1-ROWS(Prelude[])),IF(ROW()-ROW(HTML[])=ROWS(Prelude[])+ROWS(PayItems[]),"&lt;/tbody&gt;&lt;/table&gt;","{End}")),INDEX(Prelude[],ROW()-ROW(HTML[])+1))</f>
        <v xml:space="preserve">  &lt;tr&gt;&lt;td&gt;60506-0000&lt;/td&gt;&lt;td&gt;Standard or geocomposite underdrain system&lt;/td&gt;&lt;td&gt;m&lt;/td&gt;&lt;td&gt;STANDARD OR GEOCOMPOSITE UNDERDRAIN SYSTEM&lt;/td&gt;&lt;td&gt;LNFT&lt;/td&gt;&lt;td&gt;0&lt;/td&gt;&lt;td&gt;3&lt;/td&gt;&lt;td&gt;N&lt;/td&gt;&lt;td&gt; &lt;/td&gt;&lt;td&gt;&lt;/td&gt;&lt;/tr&gt;</v>
      </c>
      <c r="B2047" s="166"/>
      <c r="C2047" s="166"/>
    </row>
    <row r="2048" spans="1:3" x14ac:dyDescent="0.3">
      <c r="A2048" s="89" t="str">
        <f>IF(ROW()-ROW(HTML[])+1&gt;ROWS(Prelude[]),IFERROR(INDEX(PayItems[HTML],ROW()-ROW(HTML[])+1-ROWS(Prelude[])),IF(ROW()-ROW(HTML[])=ROWS(Prelude[])+ROWS(PayItems[]),"&lt;/tbody&gt;&lt;/table&gt;","{End}")),INDEX(Prelude[],ROW()-ROW(HTML[])+1))</f>
        <v xml:space="preserve">  &lt;tr&gt;&lt;td&gt;60510-0100&lt;/td&gt;&lt;td&gt;75mm collector pipe&lt;/td&gt;&lt;td&gt;m&lt;/td&gt;&lt;td&gt;3-INCH COLLECTOR PIPE&lt;/td&gt;&lt;td&gt;LNFT&lt;/td&gt;&lt;td&gt;0&lt;/td&gt;&lt;td&gt;3&lt;/td&gt;&lt;td&gt;N&lt;/td&gt;&lt;td&gt; &lt;/td&gt;&lt;td&gt;&lt;/td&gt;&lt;/tr&gt;</v>
      </c>
      <c r="B2048" s="166"/>
      <c r="C2048" s="166"/>
    </row>
    <row r="2049" spans="1:3" x14ac:dyDescent="0.3">
      <c r="A2049" s="89" t="str">
        <f>IF(ROW()-ROW(HTML[])+1&gt;ROWS(Prelude[]),IFERROR(INDEX(PayItems[HTML],ROW()-ROW(HTML[])+1-ROWS(Prelude[])),IF(ROW()-ROW(HTML[])=ROWS(Prelude[])+ROWS(PayItems[]),"&lt;/tbody&gt;&lt;/table&gt;","{End}")),INDEX(Prelude[],ROW()-ROW(HTML[])+1))</f>
        <v xml:space="preserve">  &lt;tr&gt;&lt;td&gt;60510-0200&lt;/td&gt;&lt;td&gt;75mm outlet pipe&lt;/td&gt;&lt;td&gt;m&lt;/td&gt;&lt;td&gt;3-INCH OUTLET PIPE&lt;/td&gt;&lt;td&gt;LNFT&lt;/td&gt;&lt;td&gt;0&lt;/td&gt;&lt;td&gt;3&lt;/td&gt;&lt;td&gt;N&lt;/td&gt;&lt;td&gt; &lt;/td&gt;&lt;td&gt;&lt;/td&gt;&lt;/tr&gt;</v>
      </c>
      <c r="B2049" s="166"/>
      <c r="C2049" s="166"/>
    </row>
    <row r="2050" spans="1:3" x14ac:dyDescent="0.3">
      <c r="A2050" s="89" t="str">
        <f>IF(ROW()-ROW(HTML[])+1&gt;ROWS(Prelude[]),IFERROR(INDEX(PayItems[HTML],ROW()-ROW(HTML[])+1-ROWS(Prelude[])),IF(ROW()-ROW(HTML[])=ROWS(Prelude[])+ROWS(PayItems[]),"&lt;/tbody&gt;&lt;/table&gt;","{End}")),INDEX(Prelude[],ROW()-ROW(HTML[])+1))</f>
        <v xml:space="preserve">  &lt;tr&gt;&lt;td&gt;60510-0300&lt;/td&gt;&lt;td&gt;100mm collector pipe&lt;/td&gt;&lt;td&gt;m&lt;/td&gt;&lt;td&gt;4-INCH COLLECTOR PIPE&lt;/td&gt;&lt;td&gt;LNFT&lt;/td&gt;&lt;td&gt;0&lt;/td&gt;&lt;td&gt;3&lt;/td&gt;&lt;td&gt;N&lt;/td&gt;&lt;td&gt; &lt;/td&gt;&lt;td&gt;&lt;/td&gt;&lt;/tr&gt;</v>
      </c>
      <c r="B2050" s="166"/>
      <c r="C2050" s="166"/>
    </row>
    <row r="2051" spans="1:3" x14ac:dyDescent="0.3">
      <c r="A2051" s="89" t="str">
        <f>IF(ROW()-ROW(HTML[])+1&gt;ROWS(Prelude[]),IFERROR(INDEX(PayItems[HTML],ROW()-ROW(HTML[])+1-ROWS(Prelude[])),IF(ROW()-ROW(HTML[])=ROWS(Prelude[])+ROWS(PayItems[]),"&lt;/tbody&gt;&lt;/table&gt;","{End}")),INDEX(Prelude[],ROW()-ROW(HTML[])+1))</f>
        <v xml:space="preserve">  &lt;tr&gt;&lt;td&gt;60510-0400&lt;/td&gt;&lt;td&gt;100mm outlet pipe&lt;/td&gt;&lt;td&gt;m&lt;/td&gt;&lt;td&gt;4-INCH OUTLET PIPE&lt;/td&gt;&lt;td&gt;LNFT&lt;/td&gt;&lt;td&gt;0&lt;/td&gt;&lt;td&gt;3&lt;/td&gt;&lt;td&gt;N&lt;/td&gt;&lt;td&gt; &lt;/td&gt;&lt;td&gt;&lt;/td&gt;&lt;/tr&gt;</v>
      </c>
      <c r="B2051" s="166"/>
      <c r="C2051" s="166"/>
    </row>
    <row r="2052" spans="1:3" x14ac:dyDescent="0.3">
      <c r="A2052" s="89" t="str">
        <f>IF(ROW()-ROW(HTML[])+1&gt;ROWS(Prelude[]),IFERROR(INDEX(PayItems[HTML],ROW()-ROW(HTML[])+1-ROWS(Prelude[])),IF(ROW()-ROW(HTML[])=ROWS(Prelude[])+ROWS(PayItems[]),"&lt;/tbody&gt;&lt;/table&gt;","{End}")),INDEX(Prelude[],ROW()-ROW(HTML[])+1))</f>
        <v xml:space="preserve">  &lt;tr&gt;&lt;td&gt;60510-0500&lt;/td&gt;&lt;td&gt;125mm collector pipe&lt;/td&gt;&lt;td&gt;m&lt;/td&gt;&lt;td&gt;5-INCH COLLECTOR PIPE&lt;/td&gt;&lt;td&gt;LNFT&lt;/td&gt;&lt;td&gt;0&lt;/td&gt;&lt;td&gt;3&lt;/td&gt;&lt;td&gt;N&lt;/td&gt;&lt;td&gt; &lt;/td&gt;&lt;td&gt;&lt;/td&gt;&lt;/tr&gt;</v>
      </c>
      <c r="B2052" s="166"/>
      <c r="C2052" s="166"/>
    </row>
    <row r="2053" spans="1:3" x14ac:dyDescent="0.3">
      <c r="A2053" s="89" t="str">
        <f>IF(ROW()-ROW(HTML[])+1&gt;ROWS(Prelude[]),IFERROR(INDEX(PayItems[HTML],ROW()-ROW(HTML[])+1-ROWS(Prelude[])),IF(ROW()-ROW(HTML[])=ROWS(Prelude[])+ROWS(PayItems[]),"&lt;/tbody&gt;&lt;/table&gt;","{End}")),INDEX(Prelude[],ROW()-ROW(HTML[])+1))</f>
        <v xml:space="preserve">  &lt;tr&gt;&lt;td&gt;60510-0600&lt;/td&gt;&lt;td&gt;125mm outlet pipe&lt;/td&gt;&lt;td&gt;m&lt;/td&gt;&lt;td&gt;5-INCH OUTLET PIPE&lt;/td&gt;&lt;td&gt;LNFT&lt;/td&gt;&lt;td&gt;0&lt;/td&gt;&lt;td&gt;3&lt;/td&gt;&lt;td&gt;N&lt;/td&gt;&lt;td&gt; &lt;/td&gt;&lt;td&gt;&lt;/td&gt;&lt;/tr&gt;</v>
      </c>
      <c r="B2053" s="166"/>
      <c r="C2053" s="166"/>
    </row>
    <row r="2054" spans="1:3" x14ac:dyDescent="0.3">
      <c r="A2054" s="89" t="str">
        <f>IF(ROW()-ROW(HTML[])+1&gt;ROWS(Prelude[]),IFERROR(INDEX(PayItems[HTML],ROW()-ROW(HTML[])+1-ROWS(Prelude[])),IF(ROW()-ROW(HTML[])=ROWS(Prelude[])+ROWS(PayItems[]),"&lt;/tbody&gt;&lt;/table&gt;","{End}")),INDEX(Prelude[],ROW()-ROW(HTML[])+1))</f>
        <v xml:space="preserve">  &lt;tr&gt;&lt;td&gt;60510-0700&lt;/td&gt;&lt;td&gt;150mm collector pipe&lt;/td&gt;&lt;td&gt;m&lt;/td&gt;&lt;td&gt;6-INCH COLLECTOR PIPE&lt;/td&gt;&lt;td&gt;LNFT&lt;/td&gt;&lt;td&gt;0&lt;/td&gt;&lt;td&gt;3&lt;/td&gt;&lt;td&gt;N&lt;/td&gt;&lt;td&gt; &lt;/td&gt;&lt;td&gt;&lt;/td&gt;&lt;/tr&gt;</v>
      </c>
      <c r="B2054" s="166"/>
      <c r="C2054" s="166"/>
    </row>
    <row r="2055" spans="1:3" x14ac:dyDescent="0.3">
      <c r="A2055" s="89" t="str">
        <f>IF(ROW()-ROW(HTML[])+1&gt;ROWS(Prelude[]),IFERROR(INDEX(PayItems[HTML],ROW()-ROW(HTML[])+1-ROWS(Prelude[])),IF(ROW()-ROW(HTML[])=ROWS(Prelude[])+ROWS(PayItems[]),"&lt;/tbody&gt;&lt;/table&gt;","{End}")),INDEX(Prelude[],ROW()-ROW(HTML[])+1))</f>
        <v xml:space="preserve">  &lt;tr&gt;&lt;td&gt;60510-0800&lt;/td&gt;&lt;td&gt;150mm outlet pipe&lt;/td&gt;&lt;td&gt;m&lt;/td&gt;&lt;td&gt;6-INCH OUTLET PIPE&lt;/td&gt;&lt;td&gt;LNFT&lt;/td&gt;&lt;td&gt;0&lt;/td&gt;&lt;td&gt;3&lt;/td&gt;&lt;td&gt;N&lt;/td&gt;&lt;td&gt; &lt;/td&gt;&lt;td&gt;&lt;/td&gt;&lt;/tr&gt;</v>
      </c>
      <c r="B2055" s="166"/>
      <c r="C2055" s="166"/>
    </row>
    <row r="2056" spans="1:3" x14ac:dyDescent="0.3">
      <c r="A2056" s="89" t="str">
        <f>IF(ROW()-ROW(HTML[])+1&gt;ROWS(Prelude[]),IFERROR(INDEX(PayItems[HTML],ROW()-ROW(HTML[])+1-ROWS(Prelude[])),IF(ROW()-ROW(HTML[])=ROWS(Prelude[])+ROWS(PayItems[]),"&lt;/tbody&gt;&lt;/table&gt;","{End}")),INDEX(Prelude[],ROW()-ROW(HTML[])+1))</f>
        <v xml:space="preserve">  &lt;tr&gt;&lt;td&gt;60510-0900&lt;/td&gt;&lt;td&gt;200mm collector pipe&lt;/td&gt;&lt;td&gt;m&lt;/td&gt;&lt;td&gt;8-INCH COLLECTOR PIPE&lt;/td&gt;&lt;td&gt;LNFT&lt;/td&gt;&lt;td&gt;0&lt;/td&gt;&lt;td&gt;3&lt;/td&gt;&lt;td&gt;N&lt;/td&gt;&lt;td&gt; &lt;/td&gt;&lt;td&gt;&lt;/td&gt;&lt;/tr&gt;</v>
      </c>
      <c r="B2056" s="166"/>
      <c r="C2056" s="166"/>
    </row>
    <row r="2057" spans="1:3" x14ac:dyDescent="0.3">
      <c r="A2057" s="89" t="str">
        <f>IF(ROW()-ROW(HTML[])+1&gt;ROWS(Prelude[]),IFERROR(INDEX(PayItems[HTML],ROW()-ROW(HTML[])+1-ROWS(Prelude[])),IF(ROW()-ROW(HTML[])=ROWS(Prelude[])+ROWS(PayItems[]),"&lt;/tbody&gt;&lt;/table&gt;","{End}")),INDEX(Prelude[],ROW()-ROW(HTML[])+1))</f>
        <v xml:space="preserve">  &lt;tr&gt;&lt;td&gt;60510-1000&lt;/td&gt;&lt;td&gt;200mm outlet pipe&lt;/td&gt;&lt;td&gt;m&lt;/td&gt;&lt;td&gt;8-INCH OUTLET PIPE&lt;/td&gt;&lt;td&gt;LNFT&lt;/td&gt;&lt;td&gt;0&lt;/td&gt;&lt;td&gt;3&lt;/td&gt;&lt;td&gt;N&lt;/td&gt;&lt;td&gt; &lt;/td&gt;&lt;td&gt;&lt;/td&gt;&lt;/tr&gt;</v>
      </c>
      <c r="B2057" s="166"/>
      <c r="C2057" s="166"/>
    </row>
    <row r="2058" spans="1:3" x14ac:dyDescent="0.3">
      <c r="A2058" s="89" t="str">
        <f>IF(ROW()-ROW(HTML[])+1&gt;ROWS(Prelude[]),IFERROR(INDEX(PayItems[HTML],ROW()-ROW(HTML[])+1-ROWS(Prelude[])),IF(ROW()-ROW(HTML[])=ROWS(Prelude[])+ROWS(PayItems[]),"&lt;/tbody&gt;&lt;/table&gt;","{End}")),INDEX(Prelude[],ROW()-ROW(HTML[])+1))</f>
        <v xml:space="preserve">  &lt;tr&gt;&lt;td&gt;60510-1050&lt;/td&gt;&lt;td&gt;250mm collector pipe&lt;/td&gt;&lt;td&gt;m&lt;/td&gt;&lt;td&gt;10-INCH COLLECTOR PIPE&lt;/td&gt;&lt;td&gt;LNFT&lt;/td&gt;&lt;td&gt;0&lt;/td&gt;&lt;td&gt;3&lt;/td&gt;&lt;td&gt;N&lt;/td&gt;&lt;td&gt; &lt;/td&gt;&lt;td&gt;&lt;/td&gt;&lt;/tr&gt;</v>
      </c>
      <c r="B2058" s="166"/>
      <c r="C2058" s="166"/>
    </row>
    <row r="2059" spans="1:3" x14ac:dyDescent="0.3">
      <c r="A2059" s="89" t="str">
        <f>IF(ROW()-ROW(HTML[])+1&gt;ROWS(Prelude[]),IFERROR(INDEX(PayItems[HTML],ROW()-ROW(HTML[])+1-ROWS(Prelude[])),IF(ROW()-ROW(HTML[])=ROWS(Prelude[])+ROWS(PayItems[]),"&lt;/tbody&gt;&lt;/table&gt;","{End}")),INDEX(Prelude[],ROW()-ROW(HTML[])+1))</f>
        <v xml:space="preserve">  &lt;tr&gt;&lt;td&gt;60510-1060&lt;/td&gt;&lt;td&gt;250mm outlet pipe&lt;/td&gt;&lt;td&gt;m&lt;/td&gt;&lt;td&gt;10-INCH OUTLET PIPE&lt;/td&gt;&lt;td&gt;LNFT&lt;/td&gt;&lt;td&gt;0&lt;/td&gt;&lt;td&gt;3&lt;/td&gt;&lt;td&gt;N&lt;/td&gt;&lt;td&gt; &lt;/td&gt;&lt;td&gt;&lt;/td&gt;&lt;/tr&gt;</v>
      </c>
      <c r="B2059" s="166"/>
      <c r="C2059" s="166"/>
    </row>
    <row r="2060" spans="1:3" x14ac:dyDescent="0.3">
      <c r="A2060" s="89" t="str">
        <f>IF(ROW()-ROW(HTML[])+1&gt;ROWS(Prelude[]),IFERROR(INDEX(PayItems[HTML],ROW()-ROW(HTML[])+1-ROWS(Prelude[])),IF(ROW()-ROW(HTML[])=ROWS(Prelude[])+ROWS(PayItems[]),"&lt;/tbody&gt;&lt;/table&gt;","{End}")),INDEX(Prelude[],ROW()-ROW(HTML[])+1))</f>
        <v xml:space="preserve">  &lt;tr&gt;&lt;td&gt;60510-1100&lt;/td&gt;&lt;td&gt;300mm collector pipe&lt;/td&gt;&lt;td&gt;m&lt;/td&gt;&lt;td&gt;12-INCH COLLECTOR PIPE&lt;/td&gt;&lt;td&gt;LNFT&lt;/td&gt;&lt;td&gt;0&lt;/td&gt;&lt;td&gt;3&lt;/td&gt;&lt;td&gt;N&lt;/td&gt;&lt;td&gt; &lt;/td&gt;&lt;td&gt;&lt;/td&gt;&lt;/tr&gt;</v>
      </c>
      <c r="B2060" s="166"/>
      <c r="C2060" s="166"/>
    </row>
    <row r="2061" spans="1:3" x14ac:dyDescent="0.3">
      <c r="A2061" s="89" t="str">
        <f>IF(ROW()-ROW(HTML[])+1&gt;ROWS(Prelude[]),IFERROR(INDEX(PayItems[HTML],ROW()-ROW(HTML[])+1-ROWS(Prelude[])),IF(ROW()-ROW(HTML[])=ROWS(Prelude[])+ROWS(PayItems[]),"&lt;/tbody&gt;&lt;/table&gt;","{End}")),INDEX(Prelude[],ROW()-ROW(HTML[])+1))</f>
        <v xml:space="preserve">  &lt;tr&gt;&lt;td&gt;60510-1200&lt;/td&gt;&lt;td&gt;300mm outlet pipe&lt;/td&gt;&lt;td&gt;m&lt;/td&gt;&lt;td&gt;12-INCH OUTLET PIPE&lt;/td&gt;&lt;td&gt;LNFT&lt;/td&gt;&lt;td&gt;0&lt;/td&gt;&lt;td&gt;3&lt;/td&gt;&lt;td&gt;N&lt;/td&gt;&lt;td&gt; &lt;/td&gt;&lt;td&gt;&lt;/td&gt;&lt;/tr&gt;</v>
      </c>
      <c r="B2061" s="166"/>
      <c r="C2061" s="166"/>
    </row>
    <row r="2062" spans="1:3" x14ac:dyDescent="0.3">
      <c r="A2062" s="89" t="str">
        <f>IF(ROW()-ROW(HTML[])+1&gt;ROWS(Prelude[]),IFERROR(INDEX(PayItems[HTML],ROW()-ROW(HTML[])+1-ROWS(Prelude[])),IF(ROW()-ROW(HTML[])=ROWS(Prelude[])+ROWS(PayItems[]),"&lt;/tbody&gt;&lt;/table&gt;","{End}")),INDEX(Prelude[],ROW()-ROW(HTML[])+1))</f>
        <v xml:space="preserve">  &lt;tr&gt;&lt;td&gt;60510-1500&lt;/td&gt;&lt;td&gt;450mm outlet pipe&lt;/td&gt;&lt;td&gt;m&lt;/td&gt;&lt;td&gt;18-INCH OUTLET PIPE&lt;/td&gt;&lt;td&gt;LNFT&lt;/td&gt;&lt;td&gt;0&lt;/td&gt;&lt;td&gt;3&lt;/td&gt;&lt;td&gt;N&lt;/td&gt;&lt;td&gt;2/22/2022&lt;/td&gt;&lt;td&gt;&lt;/td&gt;&lt;/tr&gt;</v>
      </c>
      <c r="B2062" s="166"/>
      <c r="C2062" s="166"/>
    </row>
    <row r="2063" spans="1:3" x14ac:dyDescent="0.3">
      <c r="A2063" s="89" t="str">
        <f>IF(ROW()-ROW(HTML[])+1&gt;ROWS(Prelude[]),IFERROR(INDEX(PayItems[HTML],ROW()-ROW(HTML[])+1-ROWS(Prelude[])),IF(ROW()-ROW(HTML[])=ROWS(Prelude[])+ROWS(PayItems[]),"&lt;/tbody&gt;&lt;/table&gt;","{End}")),INDEX(Prelude[],ROW()-ROW(HTML[])+1))</f>
        <v xml:space="preserve">  &lt;tr&gt;&lt;td&gt;60514-0000&lt;/td&gt;&lt;td&gt;Underdrain valve&lt;/td&gt;&lt;td&gt;Each&lt;/td&gt;&lt;td&gt;UNDERDRAIN VALVE&lt;/td&gt;&lt;td&gt;EACH&lt;/td&gt;&lt;td&gt;0&lt;/td&gt;&lt;td&gt;3&lt;/td&gt;&lt;td&gt;N&lt;/td&gt;&lt;td&gt;9/21/2020&lt;/td&gt;&lt;td&gt;&lt;/td&gt;&lt;/tr&gt;</v>
      </c>
      <c r="B2063" s="166"/>
      <c r="C2063" s="166"/>
    </row>
    <row r="2064" spans="1:3" x14ac:dyDescent="0.3">
      <c r="A2064" s="89" t="str">
        <f>IF(ROW()-ROW(HTML[])+1&gt;ROWS(Prelude[]),IFERROR(INDEX(PayItems[HTML],ROW()-ROW(HTML[])+1-ROWS(Prelude[])),IF(ROW()-ROW(HTML[])=ROWS(Prelude[])+ROWS(PayItems[]),"&lt;/tbody&gt;&lt;/table&gt;","{End}")),INDEX(Prelude[],ROW()-ROW(HTML[])+1))</f>
        <v xml:space="preserve">  &lt;tr&gt;&lt;td&gt;60515-0000&lt;/td&gt;&lt;td&gt;Underdrain cleanout&lt;/td&gt;&lt;td&gt;Each&lt;/td&gt;&lt;td&gt;UNDERDRAIN CLEANOUT&lt;/td&gt;&lt;td&gt;EACH&lt;/td&gt;&lt;td&gt;0&lt;/td&gt;&lt;td&gt;3&lt;/td&gt;&lt;td&gt;N&lt;/td&gt;&lt;td&gt; &lt;/td&gt;&lt;td&gt;&lt;/td&gt;&lt;/tr&gt;</v>
      </c>
      <c r="B2064" s="166"/>
      <c r="C2064" s="166"/>
    </row>
    <row r="2065" spans="1:3" x14ac:dyDescent="0.3">
      <c r="A2065" s="89" t="str">
        <f>IF(ROW()-ROW(HTML[])+1&gt;ROWS(Prelude[]),IFERROR(INDEX(PayItems[HTML],ROW()-ROW(HTML[])+1-ROWS(Prelude[])),IF(ROW()-ROW(HTML[])=ROWS(Prelude[])+ROWS(PayItems[]),"&lt;/tbody&gt;&lt;/table&gt;","{End}")),INDEX(Prelude[],ROW()-ROW(HTML[])+1))</f>
        <v xml:space="preserve">  &lt;tr&gt;&lt;td&gt;60515-0100&lt;/td&gt;&lt;td&gt;Underdrain cleanout, 75mm&lt;/td&gt;&lt;td&gt;Each&lt;/td&gt;&lt;td&gt;UNDERDRAIN CLEANOUT, 3-INCH&lt;/td&gt;&lt;td&gt;EACH&lt;/td&gt;&lt;td&gt;0&lt;/td&gt;&lt;td&gt;3&lt;/td&gt;&lt;td&gt;N&lt;/td&gt;&lt;td&gt; &lt;/td&gt;&lt;td&gt;&lt;/td&gt;&lt;/tr&gt;</v>
      </c>
      <c r="B2065" s="166"/>
      <c r="C2065" s="166"/>
    </row>
    <row r="2066" spans="1:3" x14ac:dyDescent="0.3">
      <c r="A2066" s="89" t="str">
        <f>IF(ROW()-ROW(HTML[])+1&gt;ROWS(Prelude[]),IFERROR(INDEX(PayItems[HTML],ROW()-ROW(HTML[])+1-ROWS(Prelude[])),IF(ROW()-ROW(HTML[])=ROWS(Prelude[])+ROWS(PayItems[]),"&lt;/tbody&gt;&lt;/table&gt;","{End}")),INDEX(Prelude[],ROW()-ROW(HTML[])+1))</f>
        <v xml:space="preserve">  &lt;tr&gt;&lt;td&gt;60515-0200&lt;/td&gt;&lt;td&gt;Underdrain cleanout, 100mm&lt;/td&gt;&lt;td&gt;Each&lt;/td&gt;&lt;td&gt;UNDERDRAIN CLEANOUT, 4-INCH&lt;/td&gt;&lt;td&gt;EACH&lt;/td&gt;&lt;td&gt;0&lt;/td&gt;&lt;td&gt;3&lt;/td&gt;&lt;td&gt;N&lt;/td&gt;&lt;td&gt; &lt;/td&gt;&lt;td&gt;&lt;/td&gt;&lt;/tr&gt;</v>
      </c>
      <c r="B2066" s="166"/>
      <c r="C2066" s="166"/>
    </row>
    <row r="2067" spans="1:3" x14ac:dyDescent="0.3">
      <c r="A2067" s="89" t="str">
        <f>IF(ROW()-ROW(HTML[])+1&gt;ROWS(Prelude[]),IFERROR(INDEX(PayItems[HTML],ROW()-ROW(HTML[])+1-ROWS(Prelude[])),IF(ROW()-ROW(HTML[])=ROWS(Prelude[])+ROWS(PayItems[]),"&lt;/tbody&gt;&lt;/table&gt;","{End}")),INDEX(Prelude[],ROW()-ROW(HTML[])+1))</f>
        <v xml:space="preserve">  &lt;tr&gt;&lt;td&gt;60515-0300&lt;/td&gt;&lt;td&gt;Underdrain cleanout, 125mm&lt;/td&gt;&lt;td&gt;Each&lt;/td&gt;&lt;td&gt;UNDERDRAIN CLEANOUT, 5-INCH&lt;/td&gt;&lt;td&gt;EACH&lt;/td&gt;&lt;td&gt;0&lt;/td&gt;&lt;td&gt;3&lt;/td&gt;&lt;td&gt;N&lt;/td&gt;&lt;td&gt; &lt;/td&gt;&lt;td&gt;&lt;/td&gt;&lt;/tr&gt;</v>
      </c>
      <c r="B2067" s="166"/>
      <c r="C2067" s="166"/>
    </row>
    <row r="2068" spans="1:3" x14ac:dyDescent="0.3">
      <c r="A2068" s="89" t="str">
        <f>IF(ROW()-ROW(HTML[])+1&gt;ROWS(Prelude[]),IFERROR(INDEX(PayItems[HTML],ROW()-ROW(HTML[])+1-ROWS(Prelude[])),IF(ROW()-ROW(HTML[])=ROWS(Prelude[])+ROWS(PayItems[]),"&lt;/tbody&gt;&lt;/table&gt;","{End}")),INDEX(Prelude[],ROW()-ROW(HTML[])+1))</f>
        <v xml:space="preserve">  &lt;tr&gt;&lt;td&gt;60515-0400&lt;/td&gt;&lt;td&gt;Underdrain cleanout, 150mm&lt;/td&gt;&lt;td&gt;Each&lt;/td&gt;&lt;td&gt;UNDERDRAIN CLEANOUT, 6-INCH&lt;/td&gt;&lt;td&gt;EACH&lt;/td&gt;&lt;td&gt;0&lt;/td&gt;&lt;td&gt;3&lt;/td&gt;&lt;td&gt;N&lt;/td&gt;&lt;td&gt; &lt;/td&gt;&lt;td&gt;&lt;/td&gt;&lt;/tr&gt;</v>
      </c>
      <c r="B2068" s="166"/>
      <c r="C2068" s="166"/>
    </row>
    <row r="2069" spans="1:3" x14ac:dyDescent="0.3">
      <c r="A2069" s="89" t="str">
        <f>IF(ROW()-ROW(HTML[])+1&gt;ROWS(Prelude[]),IFERROR(INDEX(PayItems[HTML],ROW()-ROW(HTML[])+1-ROWS(Prelude[])),IF(ROW()-ROW(HTML[])=ROWS(Prelude[])+ROWS(PayItems[]),"&lt;/tbody&gt;&lt;/table&gt;","{End}")),INDEX(Prelude[],ROW()-ROW(HTML[])+1))</f>
        <v xml:space="preserve">  &lt;tr&gt;&lt;td&gt;60515-0500&lt;/td&gt;&lt;td&gt;Underdrain cleanout, 200mm&lt;/td&gt;&lt;td&gt;Each&lt;/td&gt;&lt;td&gt;UNDERDRAIN CLEANOUT, 8-INCH&lt;/td&gt;&lt;td&gt;EACH&lt;/td&gt;&lt;td&gt;0&lt;/td&gt;&lt;td&gt;3&lt;/td&gt;&lt;td&gt;N&lt;/td&gt;&lt;td&gt; &lt;/td&gt;&lt;td&gt;&lt;/td&gt;&lt;/tr&gt;</v>
      </c>
      <c r="B2069" s="166"/>
      <c r="C2069" s="166"/>
    </row>
    <row r="2070" spans="1:3" x14ac:dyDescent="0.3">
      <c r="A2070" s="89" t="str">
        <f>IF(ROW()-ROW(HTML[])+1&gt;ROWS(Prelude[]),IFERROR(INDEX(PayItems[HTML],ROW()-ROW(HTML[])+1-ROWS(Prelude[])),IF(ROW()-ROW(HTML[])=ROWS(Prelude[])+ROWS(PayItems[]),"&lt;/tbody&gt;&lt;/table&gt;","{End}")),INDEX(Prelude[],ROW()-ROW(HTML[])+1))</f>
        <v xml:space="preserve">  &lt;tr&gt;&lt;td&gt;60515-0550&lt;/td&gt;&lt;td&gt;Underdrain cleanout, 250mm&lt;/td&gt;&lt;td&gt;Each&lt;/td&gt;&lt;td&gt;UNDERDRAIN CLEANOUT, 10-INCH&lt;/td&gt;&lt;td&gt;EACH&lt;/td&gt;&lt;td&gt;0&lt;/td&gt;&lt;td&gt;3&lt;/td&gt;&lt;td&gt;N&lt;/td&gt;&lt;td&gt; &lt;/td&gt;&lt;td&gt;&lt;/td&gt;&lt;/tr&gt;</v>
      </c>
      <c r="B2070" s="166"/>
      <c r="C2070" s="166"/>
    </row>
    <row r="2071" spans="1:3" x14ac:dyDescent="0.3">
      <c r="A2071" s="89" t="str">
        <f>IF(ROW()-ROW(HTML[])+1&gt;ROWS(Prelude[]),IFERROR(INDEX(PayItems[HTML],ROW()-ROW(HTML[])+1-ROWS(Prelude[])),IF(ROW()-ROW(HTML[])=ROWS(Prelude[])+ROWS(PayItems[]),"&lt;/tbody&gt;&lt;/table&gt;","{End}")),INDEX(Prelude[],ROW()-ROW(HTML[])+1))</f>
        <v xml:space="preserve">  &lt;tr&gt;&lt;td&gt;60515-0600&lt;/td&gt;&lt;td&gt;Underdrain cleanout, 300mm&lt;/td&gt;&lt;td&gt;Each&lt;/td&gt;&lt;td&gt;UNDERDRAIN CLEANOUT, 12-INCH&lt;/td&gt;&lt;td&gt;EACH&lt;/td&gt;&lt;td&gt;0&lt;/td&gt;&lt;td&gt;3&lt;/td&gt;&lt;td&gt;N&lt;/td&gt;&lt;td&gt; &lt;/td&gt;&lt;td&gt;&lt;/td&gt;&lt;/tr&gt;</v>
      </c>
      <c r="B2071" s="166"/>
      <c r="C2071" s="166"/>
    </row>
    <row r="2072" spans="1:3" x14ac:dyDescent="0.3">
      <c r="A2072" s="89" t="str">
        <f>IF(ROW()-ROW(HTML[])+1&gt;ROWS(Prelude[]),IFERROR(INDEX(PayItems[HTML],ROW()-ROW(HTML[])+1-ROWS(Prelude[])),IF(ROW()-ROW(HTML[])=ROWS(Prelude[])+ROWS(PayItems[]),"&lt;/tbody&gt;&lt;/table&gt;","{End}")),INDEX(Prelude[],ROW()-ROW(HTML[])+1))</f>
        <v xml:space="preserve">  &lt;tr&gt;&lt;td&gt;60520-0000&lt;/td&gt;&lt;td&gt;Granular backfill&lt;/td&gt;&lt;td&gt;m3&lt;/td&gt;&lt;td&gt;GRANULAR BACKFILL&lt;/td&gt;&lt;td&gt;CUYD&lt;/td&gt;&lt;td&gt;0&lt;/td&gt;&lt;td&gt;3&lt;/td&gt;&lt;td&gt;N&lt;/td&gt;&lt;td&gt; &lt;/td&gt;&lt;td&gt;&lt;/td&gt;&lt;/tr&gt;</v>
      </c>
      <c r="B2072" s="166"/>
      <c r="C2072" s="166"/>
    </row>
    <row r="2073" spans="1:3" x14ac:dyDescent="0.3">
      <c r="A2073" s="89" t="str">
        <f>IF(ROW()-ROW(HTML[])+1&gt;ROWS(Prelude[]),IFERROR(INDEX(PayItems[HTML],ROW()-ROW(HTML[])+1-ROWS(Prelude[])),IF(ROW()-ROW(HTML[])=ROWS(Prelude[])+ROWS(PayItems[]),"&lt;/tbody&gt;&lt;/table&gt;","{End}")),INDEX(Prelude[],ROW()-ROW(HTML[])+1))</f>
        <v xml:space="preserve">  &lt;tr&gt;&lt;td&gt;60521-0000&lt;/td&gt;&lt;td&gt;Granular backfill&lt;/td&gt;&lt;td&gt;t&lt;/td&gt;&lt;td&gt;GRANULAR BACKFILL&lt;/td&gt;&lt;td&gt;TON&lt;/td&gt;&lt;td&gt;0&lt;/td&gt;&lt;td&gt;3&lt;/td&gt;&lt;td&gt;N&lt;/td&gt;&lt;td&gt; &lt;/td&gt;&lt;td&gt;&lt;/td&gt;&lt;/tr&gt;</v>
      </c>
      <c r="B2073" s="166"/>
      <c r="C2073" s="166"/>
    </row>
    <row r="2074" spans="1:3" x14ac:dyDescent="0.3">
      <c r="A2074" s="89" t="str">
        <f>IF(ROW()-ROW(HTML[])+1&gt;ROWS(Prelude[]),IFERROR(INDEX(PayItems[HTML],ROW()-ROW(HTML[])+1-ROWS(Prelude[])),IF(ROW()-ROW(HTML[])=ROWS(Prelude[])+ROWS(PayItems[]),"&lt;/tbody&gt;&lt;/table&gt;","{End}")),INDEX(Prelude[],ROW()-ROW(HTML[])+1))</f>
        <v xml:space="preserve">  &lt;tr&gt;&lt;td&gt;60522-0000&lt;/td&gt;&lt;td&gt;Sand&lt;/td&gt;&lt;td&gt;m3&lt;/td&gt;&lt;td&gt;SAND&lt;/td&gt;&lt;td&gt;CUYD&lt;/td&gt;&lt;td&gt;0&lt;/td&gt;&lt;td&gt;3&lt;/td&gt;&lt;td&gt;N&lt;/td&gt;&lt;td&gt; &lt;/td&gt;&lt;td&gt;&lt;/td&gt;&lt;/tr&gt;</v>
      </c>
      <c r="B2074" s="166"/>
      <c r="C2074" s="166"/>
    </row>
    <row r="2075" spans="1:3" x14ac:dyDescent="0.3">
      <c r="A2075" s="89" t="str">
        <f>IF(ROW()-ROW(HTML[])+1&gt;ROWS(Prelude[]),IFERROR(INDEX(PayItems[HTML],ROW()-ROW(HTML[])+1-ROWS(Prelude[])),IF(ROW()-ROW(HTML[])=ROWS(Prelude[])+ROWS(PayItems[]),"&lt;/tbody&gt;&lt;/table&gt;","{End}")),INDEX(Prelude[],ROW()-ROW(HTML[])+1))</f>
        <v xml:space="preserve">  &lt;tr&gt;&lt;td&gt;60525-0000&lt;/td&gt;&lt;td&gt;Subdrainage blanket&lt;/td&gt;&lt;td&gt;m2&lt;/td&gt;&lt;td&gt;SUBDRAINAGE BLANKET&lt;/td&gt;&lt;td&gt;SQYD&lt;/td&gt;&lt;td&gt;0&lt;/td&gt;&lt;td&gt;3&lt;/td&gt;&lt;td&gt;N&lt;/td&gt;&lt;td&gt; &lt;/td&gt;&lt;td&gt;&lt;/td&gt;&lt;/tr&gt;</v>
      </c>
      <c r="B2075" s="166"/>
      <c r="C2075" s="166"/>
    </row>
    <row r="2076" spans="1:3" x14ac:dyDescent="0.3">
      <c r="A2076" s="89" t="str">
        <f>IF(ROW()-ROW(HTML[])+1&gt;ROWS(Prelude[]),IFERROR(INDEX(PayItems[HTML],ROW()-ROW(HTML[])+1-ROWS(Prelude[])),IF(ROW()-ROW(HTML[])=ROWS(Prelude[])+ROWS(PayItems[]),"&lt;/tbody&gt;&lt;/table&gt;","{End}")),INDEX(Prelude[],ROW()-ROW(HTML[])+1))</f>
        <v xml:space="preserve">  &lt;tr&gt;&lt;td&gt;60526-0000&lt;/td&gt;&lt;td&gt;Drainage chase&lt;/td&gt;&lt;td&gt;m&lt;/td&gt;&lt;td&gt;DRAINAGE CHASE&lt;/td&gt;&lt;td&gt;LNFT&lt;/td&gt;&lt;td&gt;0&lt;/td&gt;&lt;td&gt;3&lt;/td&gt;&lt;td&gt;N&lt;/td&gt;&lt;td&gt; &lt;/td&gt;&lt;td&gt;&lt;/td&gt;&lt;/tr&gt;</v>
      </c>
      <c r="B2076" s="166"/>
      <c r="C2076" s="166"/>
    </row>
    <row r="2077" spans="1:3" x14ac:dyDescent="0.3">
      <c r="A2077" s="89" t="str">
        <f>IF(ROW()-ROW(HTML[])+1&gt;ROWS(Prelude[]),IFERROR(INDEX(PayItems[HTML],ROW()-ROW(HTML[])+1-ROWS(Prelude[])),IF(ROW()-ROW(HTML[])=ROWS(Prelude[])+ROWS(PayItems[]),"&lt;/tbody&gt;&lt;/table&gt;","{End}")),INDEX(Prelude[],ROW()-ROW(HTML[])+1))</f>
        <v xml:space="preserve">  &lt;tr&gt;&lt;td&gt;60601-0000&lt;/td&gt;&lt;td&gt;Spillway assembly&lt;/td&gt;&lt;td&gt;Each&lt;/td&gt;&lt;td&gt;SPILLWAY ASSEMBLY&lt;/td&gt;&lt;td&gt;EACH&lt;/td&gt;&lt;td&gt;0&lt;/td&gt;&lt;td&gt;3&lt;/td&gt;&lt;td&gt;N&lt;/td&gt;&lt;td&gt; &lt;/td&gt;&lt;td&gt;&lt;/td&gt;&lt;/tr&gt;</v>
      </c>
      <c r="B2077" s="166"/>
      <c r="C2077" s="166"/>
    </row>
    <row r="2078" spans="1:3" x14ac:dyDescent="0.3">
      <c r="A2078" s="89" t="str">
        <f>IF(ROW()-ROW(HTML[])+1&gt;ROWS(Prelude[]),IFERROR(INDEX(PayItems[HTML],ROW()-ROW(HTML[])+1-ROWS(Prelude[])),IF(ROW()-ROW(HTML[])=ROWS(Prelude[])+ROWS(PayItems[]),"&lt;/tbody&gt;&lt;/table&gt;","{End}")),INDEX(Prelude[],ROW()-ROW(HTML[])+1))</f>
        <v xml:space="preserve">  &lt;tr&gt;&lt;td&gt;60602-0100&lt;/td&gt;&lt;td&gt;Pipe anchor assembly, 150mm&lt;/td&gt;&lt;td&gt;Each&lt;/td&gt;&lt;td&gt;PIPE ANCHOR ASSEMBLY, 6-INCH&lt;/td&gt;&lt;td&gt;EACH&lt;/td&gt;&lt;td&gt;0&lt;/td&gt;&lt;td&gt;3&lt;/td&gt;&lt;td&gt;N&lt;/td&gt;&lt;td&gt; &lt;/td&gt;&lt;td&gt;&lt;/td&gt;&lt;/tr&gt;</v>
      </c>
      <c r="B2078" s="166"/>
      <c r="C2078" s="166"/>
    </row>
    <row r="2079" spans="1:3" x14ac:dyDescent="0.3">
      <c r="A2079" s="89" t="str">
        <f>IF(ROW()-ROW(HTML[])+1&gt;ROWS(Prelude[]),IFERROR(INDEX(PayItems[HTML],ROW()-ROW(HTML[])+1-ROWS(Prelude[])),IF(ROW()-ROW(HTML[])=ROWS(Prelude[])+ROWS(PayItems[]),"&lt;/tbody&gt;&lt;/table&gt;","{End}")),INDEX(Prelude[],ROW()-ROW(HTML[])+1))</f>
        <v xml:space="preserve">  &lt;tr&gt;&lt;td&gt;60602-0200&lt;/td&gt;&lt;td&gt;Pipe anchor assembly, 200mm&lt;/td&gt;&lt;td&gt;Each&lt;/td&gt;&lt;td&gt;PIPE ANCHOR ASSEMBLY, 8-INCH&lt;/td&gt;&lt;td&gt;EACH&lt;/td&gt;&lt;td&gt;0&lt;/td&gt;&lt;td&gt;3&lt;/td&gt;&lt;td&gt;N&lt;/td&gt;&lt;td&gt; &lt;/td&gt;&lt;td&gt;&lt;/td&gt;&lt;/tr&gt;</v>
      </c>
      <c r="B2079" s="166"/>
      <c r="C2079" s="166"/>
    </row>
    <row r="2080" spans="1:3" x14ac:dyDescent="0.3">
      <c r="A2080" s="89" t="str">
        <f>IF(ROW()-ROW(HTML[])+1&gt;ROWS(Prelude[]),IFERROR(INDEX(PayItems[HTML],ROW()-ROW(HTML[])+1-ROWS(Prelude[])),IF(ROW()-ROW(HTML[])=ROWS(Prelude[])+ROWS(PayItems[]),"&lt;/tbody&gt;&lt;/table&gt;","{End}")),INDEX(Prelude[],ROW()-ROW(HTML[])+1))</f>
        <v xml:space="preserve">  &lt;tr&gt;&lt;td&gt;60602-0300&lt;/td&gt;&lt;td&gt;Pipe anchor assembly, 300mm&lt;/td&gt;&lt;td&gt;Each&lt;/td&gt;&lt;td&gt;PIPE ANCHOR ASSEMBLY, 12-INCH&lt;/td&gt;&lt;td&gt;EACH&lt;/td&gt;&lt;td&gt;0&lt;/td&gt;&lt;td&gt;3&lt;/td&gt;&lt;td&gt;N&lt;/td&gt;&lt;td&gt; &lt;/td&gt;&lt;td&gt;&lt;/td&gt;&lt;/tr&gt;</v>
      </c>
      <c r="B2080" s="166"/>
      <c r="C2080" s="166"/>
    </row>
    <row r="2081" spans="1:3" x14ac:dyDescent="0.3">
      <c r="A2081" s="89" t="str">
        <f>IF(ROW()-ROW(HTML[])+1&gt;ROWS(Prelude[]),IFERROR(INDEX(PayItems[HTML],ROW()-ROW(HTML[])+1-ROWS(Prelude[])),IF(ROW()-ROW(HTML[])=ROWS(Prelude[])+ROWS(PayItems[]),"&lt;/tbody&gt;&lt;/table&gt;","{End}")),INDEX(Prelude[],ROW()-ROW(HTML[])+1))</f>
        <v xml:space="preserve">  &lt;tr&gt;&lt;td&gt;60602-0400&lt;/td&gt;&lt;td&gt;Pipe anchor assembly, 375mm&lt;/td&gt;&lt;td&gt;Each&lt;/td&gt;&lt;td&gt;PIPE ANCHOR ASSEMBLY, 15-INCH&lt;/td&gt;&lt;td&gt;EACH&lt;/td&gt;&lt;td&gt;0&lt;/td&gt;&lt;td&gt;3&lt;/td&gt;&lt;td&gt;N&lt;/td&gt;&lt;td&gt; &lt;/td&gt;&lt;td&gt;&lt;/td&gt;&lt;/tr&gt;</v>
      </c>
      <c r="B2081" s="166"/>
      <c r="C2081" s="166"/>
    </row>
    <row r="2082" spans="1:3" x14ac:dyDescent="0.3">
      <c r="A2082" s="89" t="str">
        <f>IF(ROW()-ROW(HTML[])+1&gt;ROWS(Prelude[]),IFERROR(INDEX(PayItems[HTML],ROW()-ROW(HTML[])+1-ROWS(Prelude[])),IF(ROW()-ROW(HTML[])=ROWS(Prelude[])+ROWS(PayItems[]),"&lt;/tbody&gt;&lt;/table&gt;","{End}")),INDEX(Prelude[],ROW()-ROW(HTML[])+1))</f>
        <v xml:space="preserve">  &lt;tr&gt;&lt;td&gt;60602-0500&lt;/td&gt;&lt;td&gt;Pipe anchor assembly, 450mm&lt;/td&gt;&lt;td&gt;Each&lt;/td&gt;&lt;td&gt;PIPE ANCHOR ASSEMBLY, 18-INCH&lt;/td&gt;&lt;td&gt;EACH&lt;/td&gt;&lt;td&gt;0&lt;/td&gt;&lt;td&gt;3&lt;/td&gt;&lt;td&gt;N&lt;/td&gt;&lt;td&gt; &lt;/td&gt;&lt;td&gt;&lt;/td&gt;&lt;/tr&gt;</v>
      </c>
      <c r="B2082" s="166"/>
      <c r="C2082" s="166"/>
    </row>
    <row r="2083" spans="1:3" x14ac:dyDescent="0.3">
      <c r="A2083" s="89" t="str">
        <f>IF(ROW()-ROW(HTML[])+1&gt;ROWS(Prelude[]),IFERROR(INDEX(PayItems[HTML],ROW()-ROW(HTML[])+1-ROWS(Prelude[])),IF(ROW()-ROW(HTML[])=ROWS(Prelude[])+ROWS(PayItems[]),"&lt;/tbody&gt;&lt;/table&gt;","{End}")),INDEX(Prelude[],ROW()-ROW(HTML[])+1))</f>
        <v xml:space="preserve">  &lt;tr&gt;&lt;td&gt;60602-0600&lt;/td&gt;&lt;td&gt;Pipe anchor assembly, 525mm&lt;/td&gt;&lt;td&gt;Each&lt;/td&gt;&lt;td&gt;PIPE ANCHOR ASSEMBLY, 21-INCH&lt;/td&gt;&lt;td&gt;EACH&lt;/td&gt;&lt;td&gt;0&lt;/td&gt;&lt;td&gt;3&lt;/td&gt;&lt;td&gt;N&lt;/td&gt;&lt;td&gt; &lt;/td&gt;&lt;td&gt;&lt;/td&gt;&lt;/tr&gt;</v>
      </c>
      <c r="B2083" s="166"/>
      <c r="C2083" s="166"/>
    </row>
    <row r="2084" spans="1:3" x14ac:dyDescent="0.3">
      <c r="A2084" s="89" t="str">
        <f>IF(ROW()-ROW(HTML[])+1&gt;ROWS(Prelude[]),IFERROR(INDEX(PayItems[HTML],ROW()-ROW(HTML[])+1-ROWS(Prelude[])),IF(ROW()-ROW(HTML[])=ROWS(Prelude[])+ROWS(PayItems[]),"&lt;/tbody&gt;&lt;/table&gt;","{End}")),INDEX(Prelude[],ROW()-ROW(HTML[])+1))</f>
        <v xml:space="preserve">  &lt;tr&gt;&lt;td&gt;60602-0700&lt;/td&gt;&lt;td&gt;Pipe anchor assembly, 600mm&lt;/td&gt;&lt;td&gt;Each&lt;/td&gt;&lt;td&gt;PIPE ANCHOR ASSEMBLY, 24-INCH&lt;/td&gt;&lt;td&gt;EACH&lt;/td&gt;&lt;td&gt;0&lt;/td&gt;&lt;td&gt;3&lt;/td&gt;&lt;td&gt;N&lt;/td&gt;&lt;td&gt; &lt;/td&gt;&lt;td&gt;&lt;/td&gt;&lt;/tr&gt;</v>
      </c>
      <c r="B2084" s="166"/>
      <c r="C2084" s="166"/>
    </row>
    <row r="2085" spans="1:3" x14ac:dyDescent="0.3">
      <c r="A2085" s="89" t="str">
        <f>IF(ROW()-ROW(HTML[])+1&gt;ROWS(Prelude[]),IFERROR(INDEX(PayItems[HTML],ROW()-ROW(HTML[])+1-ROWS(Prelude[])),IF(ROW()-ROW(HTML[])=ROWS(Prelude[])+ROWS(PayItems[]),"&lt;/tbody&gt;&lt;/table&gt;","{End}")),INDEX(Prelude[],ROW()-ROW(HTML[])+1))</f>
        <v xml:space="preserve">  &lt;tr&gt;&lt;td&gt;60602-0800&lt;/td&gt;&lt;td&gt;Pipe anchor assembly, 750mm&lt;/td&gt;&lt;td&gt;Each&lt;/td&gt;&lt;td&gt;PIPE ANCHOR ASSEMBLY, 30-INCH&lt;/td&gt;&lt;td&gt;EACH&lt;/td&gt;&lt;td&gt;0&lt;/td&gt;&lt;td&gt;3&lt;/td&gt;&lt;td&gt;N&lt;/td&gt;&lt;td&gt; &lt;/td&gt;&lt;td&gt;&lt;/td&gt;&lt;/tr&gt;</v>
      </c>
      <c r="B2085" s="166"/>
      <c r="C2085" s="166"/>
    </row>
    <row r="2086" spans="1:3" x14ac:dyDescent="0.3">
      <c r="A2086" s="89" t="str">
        <f>IF(ROW()-ROW(HTML[])+1&gt;ROWS(Prelude[]),IFERROR(INDEX(PayItems[HTML],ROW()-ROW(HTML[])+1-ROWS(Prelude[])),IF(ROW()-ROW(HTML[])=ROWS(Prelude[])+ROWS(PayItems[]),"&lt;/tbody&gt;&lt;/table&gt;","{End}")),INDEX(Prelude[],ROW()-ROW(HTML[])+1))</f>
        <v xml:space="preserve">  &lt;tr&gt;&lt;td&gt;60602-0900&lt;/td&gt;&lt;td&gt;Pipe anchor assembly, 900mm&lt;/td&gt;&lt;td&gt;Each&lt;/td&gt;&lt;td&gt;PIPE ANCHOR ASSEMBLY, 36-INCH&lt;/td&gt;&lt;td&gt;EACH&lt;/td&gt;&lt;td&gt;0&lt;/td&gt;&lt;td&gt;3&lt;/td&gt;&lt;td&gt;N&lt;/td&gt;&lt;td&gt; &lt;/td&gt;&lt;td&gt;&lt;/td&gt;&lt;/tr&gt;</v>
      </c>
      <c r="B2086" s="166"/>
      <c r="C2086" s="166"/>
    </row>
    <row r="2087" spans="1:3" x14ac:dyDescent="0.3">
      <c r="A2087" s="89" t="str">
        <f>IF(ROW()-ROW(HTML[])+1&gt;ROWS(Prelude[]),IFERROR(INDEX(PayItems[HTML],ROW()-ROW(HTML[])+1-ROWS(Prelude[])),IF(ROW()-ROW(HTML[])=ROWS(Prelude[])+ROWS(PayItems[]),"&lt;/tbody&gt;&lt;/table&gt;","{End}")),INDEX(Prelude[],ROW()-ROW(HTML[])+1))</f>
        <v xml:space="preserve">  &lt;tr&gt;&lt;td&gt;60602-1000&lt;/td&gt;&lt;td&gt;Pipe anchor assembly, 1050mm&lt;/td&gt;&lt;td&gt;Each&lt;/td&gt;&lt;td&gt;PIPE ANCHOR ASSEMBLY, 42-INCH&lt;/td&gt;&lt;td&gt;EACH&lt;/td&gt;&lt;td&gt;0&lt;/td&gt;&lt;td&gt;3&lt;/td&gt;&lt;td&gt;N&lt;/td&gt;&lt;td&gt; &lt;/td&gt;&lt;td&gt;&lt;/td&gt;&lt;/tr&gt;</v>
      </c>
      <c r="B2087" s="166"/>
      <c r="C2087" s="166"/>
    </row>
    <row r="2088" spans="1:3" x14ac:dyDescent="0.3">
      <c r="A2088" s="89" t="str">
        <f>IF(ROW()-ROW(HTML[])+1&gt;ROWS(Prelude[]),IFERROR(INDEX(PayItems[HTML],ROW()-ROW(HTML[])+1-ROWS(Prelude[])),IF(ROW()-ROW(HTML[])=ROWS(Prelude[])+ROWS(PayItems[]),"&lt;/tbody&gt;&lt;/table&gt;","{End}")),INDEX(Prelude[],ROW()-ROW(HTML[])+1))</f>
        <v xml:space="preserve">  &lt;tr&gt;&lt;td&gt;60602-1100&lt;/td&gt;&lt;td&gt;Pipe anchor assembly, 1200mm&lt;/td&gt;&lt;td&gt;Each&lt;/td&gt;&lt;td&gt;PIPE ANCHOR ASSEMBLY, 48-INCH&lt;/td&gt;&lt;td&gt;EACH&lt;/td&gt;&lt;td&gt;0&lt;/td&gt;&lt;td&gt;3&lt;/td&gt;&lt;td&gt;N&lt;/td&gt;&lt;td&gt; &lt;/td&gt;&lt;td&gt;&lt;/td&gt;&lt;/tr&gt;</v>
      </c>
      <c r="B2088" s="166"/>
      <c r="C2088" s="166"/>
    </row>
    <row r="2089" spans="1:3" x14ac:dyDescent="0.3">
      <c r="A2089" s="89" t="str">
        <f>IF(ROW()-ROW(HTML[])+1&gt;ROWS(Prelude[]),IFERROR(INDEX(PayItems[HTML],ROW()-ROW(HTML[])+1-ROWS(Prelude[])),IF(ROW()-ROW(HTML[])=ROWS(Prelude[])+ROWS(PayItems[]),"&lt;/tbody&gt;&lt;/table&gt;","{End}")),INDEX(Prelude[],ROW()-ROW(HTML[])+1))</f>
        <v xml:space="preserve">  &lt;tr&gt;&lt;td&gt;60602-1150&lt;/td&gt;&lt;td&gt;Pipe anchor assembly, 1350mm&lt;/td&gt;&lt;td&gt;Each&lt;/td&gt;&lt;td&gt;PIPE ANCHOR ASSEMBLY, 54-INCH&lt;/td&gt;&lt;td&gt;EACH&lt;/td&gt;&lt;td&gt;0&lt;/td&gt;&lt;td&gt;3&lt;/td&gt;&lt;td&gt;N&lt;/td&gt;&lt;td&gt; &lt;/td&gt;&lt;td&gt;&lt;/td&gt;&lt;/tr&gt;</v>
      </c>
      <c r="B2089" s="166"/>
      <c r="C2089" s="166"/>
    </row>
    <row r="2090" spans="1:3" x14ac:dyDescent="0.3">
      <c r="A2090" s="89" t="str">
        <f>IF(ROW()-ROW(HTML[])+1&gt;ROWS(Prelude[]),IFERROR(INDEX(PayItems[HTML],ROW()-ROW(HTML[])+1-ROWS(Prelude[])),IF(ROW()-ROW(HTML[])=ROWS(Prelude[])+ROWS(PayItems[]),"&lt;/tbody&gt;&lt;/table&gt;","{End}")),INDEX(Prelude[],ROW()-ROW(HTML[])+1))</f>
        <v xml:space="preserve">  &lt;tr&gt;&lt;td&gt;60602-1200&lt;/td&gt;&lt;td&gt;Pipe anchor assembly, 1500mm&lt;/td&gt;&lt;td&gt;Each&lt;/td&gt;&lt;td&gt;PIPE ANCHOR ASSEMBLY, 60-INCH&lt;/td&gt;&lt;td&gt;EACH&lt;/td&gt;&lt;td&gt;0&lt;/td&gt;&lt;td&gt;3&lt;/td&gt;&lt;td&gt;N&lt;/td&gt;&lt;td&gt; &lt;/td&gt;&lt;td&gt;&lt;/td&gt;&lt;/tr&gt;</v>
      </c>
      <c r="B2090" s="166"/>
      <c r="C2090" s="166"/>
    </row>
    <row r="2091" spans="1:3" x14ac:dyDescent="0.3">
      <c r="A2091" s="89" t="str">
        <f>IF(ROW()-ROW(HTML[])+1&gt;ROWS(Prelude[]),IFERROR(INDEX(PayItems[HTML],ROW()-ROW(HTML[])+1-ROWS(Prelude[])),IF(ROW()-ROW(HTML[])=ROWS(Prelude[])+ROWS(PayItems[]),"&lt;/tbody&gt;&lt;/table&gt;","{End}")),INDEX(Prelude[],ROW()-ROW(HTML[])+1))</f>
        <v xml:space="preserve">  &lt;tr&gt;&lt;td&gt;60602-1300&lt;/td&gt;&lt;td&gt;Pipe anchor assembly, 1800mm&lt;/td&gt;&lt;td&gt;Each&lt;/td&gt;&lt;td&gt;PIPE ANCHOR ASSEMBLY, 72-INCH&lt;/td&gt;&lt;td&gt;EACH&lt;/td&gt;&lt;td&gt;0&lt;/td&gt;&lt;td&gt;3&lt;/td&gt;&lt;td&gt;N&lt;/td&gt;&lt;td&gt; &lt;/td&gt;&lt;td&gt;&lt;/td&gt;&lt;/tr&gt;</v>
      </c>
      <c r="B2091" s="166"/>
      <c r="C2091" s="166"/>
    </row>
    <row r="2092" spans="1:3" x14ac:dyDescent="0.3">
      <c r="A2092" s="89" t="str">
        <f>IF(ROW()-ROW(HTML[])+1&gt;ROWS(Prelude[]),IFERROR(INDEX(PayItems[HTML],ROW()-ROW(HTML[])+1-ROWS(Prelude[])),IF(ROW()-ROW(HTML[])=ROWS(Prelude[])+ROWS(PayItems[]),"&lt;/tbody&gt;&lt;/table&gt;","{End}")),INDEX(Prelude[],ROW()-ROW(HTML[])+1))</f>
        <v xml:space="preserve">  &lt;tr&gt;&lt;td&gt;60602-1400&lt;/td&gt;&lt;td&gt;Pipe anchor assembly, 2100mm&lt;/td&gt;&lt;td&gt;Each&lt;/td&gt;&lt;td&gt;PIPE ANCHOR ASSEMBLY, 84-INCH&lt;/td&gt;&lt;td&gt;EACH&lt;/td&gt;&lt;td&gt;0&lt;/td&gt;&lt;td&gt;3&lt;/td&gt;&lt;td&gt;N&lt;/td&gt;&lt;td&gt; &lt;/td&gt;&lt;td&gt;&lt;/td&gt;&lt;/tr&gt;</v>
      </c>
      <c r="B2092" s="166"/>
      <c r="C2092" s="166"/>
    </row>
    <row r="2093" spans="1:3" x14ac:dyDescent="0.3">
      <c r="A2093" s="89" t="str">
        <f>IF(ROW()-ROW(HTML[])+1&gt;ROWS(Prelude[]),IFERROR(INDEX(PayItems[HTML],ROW()-ROW(HTML[])+1-ROWS(Prelude[])),IF(ROW()-ROW(HTML[])=ROWS(Prelude[])+ROWS(PayItems[]),"&lt;/tbody&gt;&lt;/table&gt;","{End}")),INDEX(Prelude[],ROW()-ROW(HTML[])+1))</f>
        <v xml:space="preserve">  &lt;tr&gt;&lt;td&gt;60701-1000&lt;/td&gt;&lt;td&gt;Removing, cleaning, and stockpiling culvert&lt;/td&gt;&lt;td&gt;m&lt;/td&gt;&lt;td&gt;REMOVING, CLEANING, AND STOCKPILING CULVERT&lt;/td&gt;&lt;td&gt;LNFT&lt;/td&gt;&lt;td&gt;0&lt;/td&gt;&lt;td&gt;3&lt;/td&gt;&lt;td&gt;N&lt;/td&gt;&lt;td&gt; &lt;/td&gt;&lt;td&gt;&lt;/td&gt;&lt;/tr&gt;</v>
      </c>
      <c r="B2093" s="166"/>
      <c r="C2093" s="166"/>
    </row>
    <row r="2094" spans="1:3" x14ac:dyDescent="0.3">
      <c r="A2094" s="89" t="str">
        <f>IF(ROW()-ROW(HTML[])+1&gt;ROWS(Prelude[]),IFERROR(INDEX(PayItems[HTML],ROW()-ROW(HTML[])+1-ROWS(Prelude[])),IF(ROW()-ROW(HTML[])=ROWS(Prelude[])+ROWS(PayItems[]),"&lt;/tbody&gt;&lt;/table&gt;","{End}")),INDEX(Prelude[],ROW()-ROW(HTML[])+1))</f>
        <v xml:space="preserve">  &lt;tr&gt;&lt;td&gt;60702-1000&lt;/td&gt;&lt;td&gt;Removing, cleaning, and relaying culvert&lt;/td&gt;&lt;td&gt;m&lt;/td&gt;&lt;td&gt;REMOVING, CLEANING, AND RELAYING CULVERT&lt;/td&gt;&lt;td&gt;LNFT&lt;/td&gt;&lt;td&gt;0&lt;/td&gt;&lt;td&gt;3&lt;/td&gt;&lt;td&gt;N&lt;/td&gt;&lt;td&gt; &lt;/td&gt;&lt;td&gt;&lt;/td&gt;&lt;/tr&gt;</v>
      </c>
      <c r="B2094" s="166"/>
      <c r="C2094" s="166"/>
    </row>
    <row r="2095" spans="1:3" x14ac:dyDescent="0.3">
      <c r="A2095" s="89" t="str">
        <f>IF(ROW()-ROW(HTML[])+1&gt;ROWS(Prelude[]),IFERROR(INDEX(PayItems[HTML],ROW()-ROW(HTML[])+1-ROWS(Prelude[])),IF(ROW()-ROW(HTML[])=ROWS(Prelude[])+ROWS(PayItems[]),"&lt;/tbody&gt;&lt;/table&gt;","{End}")),INDEX(Prelude[],ROW()-ROW(HTML[])+1))</f>
        <v xml:space="preserve">  &lt;tr&gt;&lt;td&gt;60703-0000&lt;/td&gt;&lt;td&gt;Cleaning culverts in place&lt;/td&gt;&lt;td&gt;m&lt;/td&gt;&lt;td&gt;CLEANING CULVERTS IN PLACE&lt;/td&gt;&lt;td&gt;LNFT&lt;/td&gt;&lt;td&gt;0&lt;/td&gt;&lt;td&gt;3&lt;/td&gt;&lt;td&gt;N&lt;/td&gt;&lt;td&gt; &lt;/td&gt;&lt;td&gt;&lt;/td&gt;&lt;/tr&gt;</v>
      </c>
      <c r="B2095" s="166"/>
      <c r="C2095" s="166"/>
    </row>
    <row r="2096" spans="1:3" x14ac:dyDescent="0.3">
      <c r="A2096" s="89" t="str">
        <f>IF(ROW()-ROW(HTML[])+1&gt;ROWS(Prelude[]),IFERROR(INDEX(PayItems[HTML],ROW()-ROW(HTML[])+1-ROWS(Prelude[])),IF(ROW()-ROW(HTML[])=ROWS(Prelude[])+ROWS(PayItems[]),"&lt;/tbody&gt;&lt;/table&gt;","{End}")),INDEX(Prelude[],ROW()-ROW(HTML[])+1))</f>
        <v xml:space="preserve">  &lt;tr&gt;&lt;td&gt;60704-0000&lt;/td&gt;&lt;td&gt;Cleaning culvert in place&lt;/td&gt;&lt;td&gt;Each&lt;/td&gt;&lt;td&gt;CLEANING CULVERT IN PLACE&lt;/td&gt;&lt;td&gt;EACH&lt;/td&gt;&lt;td&gt;0&lt;/td&gt;&lt;td&gt;3&lt;/td&gt;&lt;td&gt;N&lt;/td&gt;&lt;td&gt; &lt;/td&gt;&lt;td&gt;&lt;/td&gt;&lt;/tr&gt;</v>
      </c>
      <c r="B2096" s="166"/>
      <c r="C2096" s="166"/>
    </row>
    <row r="2097" spans="1:3" x14ac:dyDescent="0.3">
      <c r="A2097" s="89" t="str">
        <f>IF(ROW()-ROW(HTML[])+1&gt;ROWS(Prelude[]),IFERROR(INDEX(PayItems[HTML],ROW()-ROW(HTML[])+1-ROWS(Prelude[])),IF(ROW()-ROW(HTML[])=ROWS(Prelude[])+ROWS(PayItems[]),"&lt;/tbody&gt;&lt;/table&gt;","{End}")),INDEX(Prelude[],ROW()-ROW(HTML[])+1))</f>
        <v xml:space="preserve">  &lt;tr&gt;&lt;td&gt;60705-0000&lt;/td&gt;&lt;td&gt;Repairing drainage structure&lt;/td&gt;&lt;td&gt;Each&lt;/td&gt;&lt;td&gt;REPAIRING DRAINAGE STRUCTURE&lt;/td&gt;&lt;td&gt;EACH&lt;/td&gt;&lt;td&gt;0&lt;/td&gt;&lt;td&gt;3&lt;/td&gt;&lt;td&gt;N&lt;/td&gt;&lt;td&gt; &lt;/td&gt;&lt;td&gt;&lt;/td&gt;&lt;/tr&gt;</v>
      </c>
      <c r="B2097" s="166"/>
      <c r="C2097" s="166"/>
    </row>
    <row r="2098" spans="1:3" x14ac:dyDescent="0.3">
      <c r="A2098" s="89" t="str">
        <f>IF(ROW()-ROW(HTML[])+1&gt;ROWS(Prelude[]),IFERROR(INDEX(PayItems[HTML],ROW()-ROW(HTML[])+1-ROWS(Prelude[])),IF(ROW()-ROW(HTML[])=ROWS(Prelude[])+ROWS(PayItems[]),"&lt;/tbody&gt;&lt;/table&gt;","{End}")),INDEX(Prelude[],ROW()-ROW(HTML[])+1))</f>
        <v xml:space="preserve">  &lt;tr&gt;&lt;td&gt;60706-0000&lt;/td&gt;&lt;td&gt;Cleaning drainage structure&lt;/td&gt;&lt;td&gt;Each&lt;/td&gt;&lt;td&gt;CLEANING DRAINAGE STRUCTURE&lt;/td&gt;&lt;td&gt;EACH&lt;/td&gt;&lt;td&gt;0&lt;/td&gt;&lt;td&gt;3&lt;/td&gt;&lt;td&gt;N&lt;/td&gt;&lt;td&gt; &lt;/td&gt;&lt;td&gt;&lt;/td&gt;&lt;/tr&gt;</v>
      </c>
      <c r="B2098" s="166"/>
      <c r="C2098" s="166"/>
    </row>
    <row r="2099" spans="1:3" x14ac:dyDescent="0.3">
      <c r="A2099" s="89" t="str">
        <f>IF(ROW()-ROW(HTML[])+1&gt;ROWS(Prelude[]),IFERROR(INDEX(PayItems[HTML],ROW()-ROW(HTML[])+1-ROWS(Prelude[])),IF(ROW()-ROW(HTML[])=ROWS(Prelude[])+ROWS(PayItems[]),"&lt;/tbody&gt;&lt;/table&gt;","{End}")),INDEX(Prelude[],ROW()-ROW(HTML[])+1))</f>
        <v xml:space="preserve">  &lt;tr&gt;&lt;td&gt;60707-0100&lt;/td&gt;&lt;td&gt;Lining 300mm pipe culvert&lt;/td&gt;&lt;td&gt;m&lt;/td&gt;&lt;td&gt;LINING 12-INCH PIPE CULVERT&lt;/td&gt;&lt;td&gt;LNFT&lt;/td&gt;&lt;td&gt;0&lt;/td&gt;&lt;td&gt;3&lt;/td&gt;&lt;td&gt;N&lt;/td&gt;&lt;td&gt; &lt;/td&gt;&lt;td&gt;&lt;/td&gt;&lt;/tr&gt;</v>
      </c>
      <c r="B2099" s="166"/>
      <c r="C2099" s="166"/>
    </row>
    <row r="2100" spans="1:3" x14ac:dyDescent="0.3">
      <c r="A2100" s="89" t="str">
        <f>IF(ROW()-ROW(HTML[])+1&gt;ROWS(Prelude[]),IFERROR(INDEX(PayItems[HTML],ROW()-ROW(HTML[])+1-ROWS(Prelude[])),IF(ROW()-ROW(HTML[])=ROWS(Prelude[])+ROWS(PayItems[]),"&lt;/tbody&gt;&lt;/table&gt;","{End}")),INDEX(Prelude[],ROW()-ROW(HTML[])+1))</f>
        <v xml:space="preserve">  &lt;tr&gt;&lt;td&gt;60707-0200&lt;/td&gt;&lt;td&gt;Lining 375mm pipe culvert&lt;/td&gt;&lt;td&gt;m&lt;/td&gt;&lt;td&gt;LINING 15-INCH PIPE CULVERT&lt;/td&gt;&lt;td&gt;LNFT&lt;/td&gt;&lt;td&gt;0&lt;/td&gt;&lt;td&gt;3&lt;/td&gt;&lt;td&gt;N&lt;/td&gt;&lt;td&gt; &lt;/td&gt;&lt;td&gt;&lt;/td&gt;&lt;/tr&gt;</v>
      </c>
      <c r="B2100" s="166"/>
      <c r="C2100" s="166"/>
    </row>
    <row r="2101" spans="1:3" x14ac:dyDescent="0.3">
      <c r="A2101" s="89" t="str">
        <f>IF(ROW()-ROW(HTML[])+1&gt;ROWS(Prelude[]),IFERROR(INDEX(PayItems[HTML],ROW()-ROW(HTML[])+1-ROWS(Prelude[])),IF(ROW()-ROW(HTML[])=ROWS(Prelude[])+ROWS(PayItems[]),"&lt;/tbody&gt;&lt;/table&gt;","{End}")),INDEX(Prelude[],ROW()-ROW(HTML[])+1))</f>
        <v xml:space="preserve">  &lt;tr&gt;&lt;td&gt;60707-0300&lt;/td&gt;&lt;td&gt;Lining 450mm pipe culvert&lt;/td&gt;&lt;td&gt;m&lt;/td&gt;&lt;td&gt;LINING 18-INCH PIPE CULVERT&lt;/td&gt;&lt;td&gt;LNFT&lt;/td&gt;&lt;td&gt;0&lt;/td&gt;&lt;td&gt;3&lt;/td&gt;&lt;td&gt;N&lt;/td&gt;&lt;td&gt; &lt;/td&gt;&lt;td&gt;&lt;/td&gt;&lt;/tr&gt;</v>
      </c>
      <c r="B2101" s="166"/>
      <c r="C2101" s="166"/>
    </row>
    <row r="2102" spans="1:3" x14ac:dyDescent="0.3">
      <c r="A2102" s="89" t="str">
        <f>IF(ROW()-ROW(HTML[])+1&gt;ROWS(Prelude[]),IFERROR(INDEX(PayItems[HTML],ROW()-ROW(HTML[])+1-ROWS(Prelude[])),IF(ROW()-ROW(HTML[])=ROWS(Prelude[])+ROWS(PayItems[]),"&lt;/tbody&gt;&lt;/table&gt;","{End}")),INDEX(Prelude[],ROW()-ROW(HTML[])+1))</f>
        <v xml:space="preserve">  &lt;tr&gt;&lt;td&gt;60707-0400&lt;/td&gt;&lt;td&gt;Lining 525mm pipe culvert&lt;/td&gt;&lt;td&gt;m&lt;/td&gt;&lt;td&gt;LINING 21-INCH PIPE CULVERT&lt;/td&gt;&lt;td&gt;LNFT&lt;/td&gt;&lt;td&gt;0&lt;/td&gt;&lt;td&gt;3&lt;/td&gt;&lt;td&gt;N&lt;/td&gt;&lt;td&gt; &lt;/td&gt;&lt;td&gt;&lt;/td&gt;&lt;/tr&gt;</v>
      </c>
      <c r="B2102" s="166"/>
      <c r="C2102" s="166"/>
    </row>
    <row r="2103" spans="1:3" x14ac:dyDescent="0.3">
      <c r="A2103" s="89" t="str">
        <f>IF(ROW()-ROW(HTML[])+1&gt;ROWS(Prelude[]),IFERROR(INDEX(PayItems[HTML],ROW()-ROW(HTML[])+1-ROWS(Prelude[])),IF(ROW()-ROW(HTML[])=ROWS(Prelude[])+ROWS(PayItems[]),"&lt;/tbody&gt;&lt;/table&gt;","{End}")),INDEX(Prelude[],ROW()-ROW(HTML[])+1))</f>
        <v xml:space="preserve">  &lt;tr&gt;&lt;td&gt;60707-0500&lt;/td&gt;&lt;td&gt;Lining 600mm pipe culvert&lt;/td&gt;&lt;td&gt;m&lt;/td&gt;&lt;td&gt;LINING 24-INCH PIPE CULVERT&lt;/td&gt;&lt;td&gt;LNFT&lt;/td&gt;&lt;td&gt;0&lt;/td&gt;&lt;td&gt;3&lt;/td&gt;&lt;td&gt;N&lt;/td&gt;&lt;td&gt; &lt;/td&gt;&lt;td&gt;&lt;/td&gt;&lt;/tr&gt;</v>
      </c>
      <c r="B2103" s="166"/>
      <c r="C2103" s="166"/>
    </row>
    <row r="2104" spans="1:3" x14ac:dyDescent="0.3">
      <c r="A2104" s="89" t="str">
        <f>IF(ROW()-ROW(HTML[])+1&gt;ROWS(Prelude[]),IFERROR(INDEX(PayItems[HTML],ROW()-ROW(HTML[])+1-ROWS(Prelude[])),IF(ROW()-ROW(HTML[])=ROWS(Prelude[])+ROWS(PayItems[]),"&lt;/tbody&gt;&lt;/table&gt;","{End}")),INDEX(Prelude[],ROW()-ROW(HTML[])+1))</f>
        <v xml:space="preserve">  &lt;tr&gt;&lt;td&gt;60707-0600&lt;/td&gt;&lt;td&gt;Lining 750mm pipe culvert&lt;/td&gt;&lt;td&gt;m&lt;/td&gt;&lt;td&gt;LINING 30-INCH PIPE CULVERT&lt;/td&gt;&lt;td&gt;LNFT&lt;/td&gt;&lt;td&gt;0&lt;/td&gt;&lt;td&gt;3&lt;/td&gt;&lt;td&gt;N&lt;/td&gt;&lt;td&gt; &lt;/td&gt;&lt;td&gt;&lt;/td&gt;&lt;/tr&gt;</v>
      </c>
      <c r="B2104" s="166"/>
      <c r="C2104" s="166"/>
    </row>
    <row r="2105" spans="1:3" x14ac:dyDescent="0.3">
      <c r="A2105" s="89" t="str">
        <f>IF(ROW()-ROW(HTML[])+1&gt;ROWS(Prelude[]),IFERROR(INDEX(PayItems[HTML],ROW()-ROW(HTML[])+1-ROWS(Prelude[])),IF(ROW()-ROW(HTML[])=ROWS(Prelude[])+ROWS(PayItems[]),"&lt;/tbody&gt;&lt;/table&gt;","{End}")),INDEX(Prelude[],ROW()-ROW(HTML[])+1))</f>
        <v xml:space="preserve">  &lt;tr&gt;&lt;td&gt;60707-0700&lt;/td&gt;&lt;td&gt;Lining 900mm pipe culvert&lt;/td&gt;&lt;td&gt;m&lt;/td&gt;&lt;td&gt;LINING 36-INCH PIPE CULVERT&lt;/td&gt;&lt;td&gt;LNFT&lt;/td&gt;&lt;td&gt;0&lt;/td&gt;&lt;td&gt;3&lt;/td&gt;&lt;td&gt;N&lt;/td&gt;&lt;td&gt; &lt;/td&gt;&lt;td&gt;&lt;/td&gt;&lt;/tr&gt;</v>
      </c>
      <c r="B2105" s="166"/>
      <c r="C2105" s="166"/>
    </row>
    <row r="2106" spans="1:3" x14ac:dyDescent="0.3">
      <c r="A2106" s="89" t="str">
        <f>IF(ROW()-ROW(HTML[])+1&gt;ROWS(Prelude[]),IFERROR(INDEX(PayItems[HTML],ROW()-ROW(HTML[])+1-ROWS(Prelude[])),IF(ROW()-ROW(HTML[])=ROWS(Prelude[])+ROWS(PayItems[]),"&lt;/tbody&gt;&lt;/table&gt;","{End}")),INDEX(Prelude[],ROW()-ROW(HTML[])+1))</f>
        <v xml:space="preserve">  &lt;tr&gt;&lt;td&gt;60707-0800&lt;/td&gt;&lt;td&gt;Lining 1050mm pipe culvert&lt;/td&gt;&lt;td&gt;m&lt;/td&gt;&lt;td&gt;LINING 42-INCH PIPE CULVERT&lt;/td&gt;&lt;td&gt;LNFT&lt;/td&gt;&lt;td&gt;0&lt;/td&gt;&lt;td&gt;3&lt;/td&gt;&lt;td&gt;N&lt;/td&gt;&lt;td&gt; &lt;/td&gt;&lt;td&gt;&lt;/td&gt;&lt;/tr&gt;</v>
      </c>
      <c r="B2106" s="166"/>
      <c r="C2106" s="166"/>
    </row>
    <row r="2107" spans="1:3" x14ac:dyDescent="0.3">
      <c r="A2107" s="89" t="str">
        <f>IF(ROW()-ROW(HTML[])+1&gt;ROWS(Prelude[]),IFERROR(INDEX(PayItems[HTML],ROW()-ROW(HTML[])+1-ROWS(Prelude[])),IF(ROW()-ROW(HTML[])=ROWS(Prelude[])+ROWS(PayItems[]),"&lt;/tbody&gt;&lt;/table&gt;","{End}")),INDEX(Prelude[],ROW()-ROW(HTML[])+1))</f>
        <v xml:space="preserve">  &lt;tr&gt;&lt;td&gt;60707-0900&lt;/td&gt;&lt;td&gt;Lining 1200mm pipe culvert&lt;/td&gt;&lt;td&gt;m&lt;/td&gt;&lt;td&gt;LINING 48-INCH PIPE CULVERT&lt;/td&gt;&lt;td&gt;LNFT&lt;/td&gt;&lt;td&gt;0&lt;/td&gt;&lt;td&gt;3&lt;/td&gt;&lt;td&gt;N&lt;/td&gt;&lt;td&gt; &lt;/td&gt;&lt;td&gt;&lt;/td&gt;&lt;/tr&gt;</v>
      </c>
      <c r="B2107" s="166"/>
      <c r="C2107" s="166"/>
    </row>
    <row r="2108" spans="1:3" x14ac:dyDescent="0.3">
      <c r="A2108" s="89" t="str">
        <f>IF(ROW()-ROW(HTML[])+1&gt;ROWS(Prelude[]),IFERROR(INDEX(PayItems[HTML],ROW()-ROW(HTML[])+1-ROWS(Prelude[])),IF(ROW()-ROW(HTML[])=ROWS(Prelude[])+ROWS(PayItems[]),"&lt;/tbody&gt;&lt;/table&gt;","{End}")),INDEX(Prelude[],ROW()-ROW(HTML[])+1))</f>
        <v xml:space="preserve">  &lt;tr&gt;&lt;td&gt;60707-1000&lt;/td&gt;&lt;td&gt;Lining 1350mm pipe culvert&lt;/td&gt;&lt;td&gt;m&lt;/td&gt;&lt;td&gt;LINING 54-INCH PIPE CULVERT&lt;/td&gt;&lt;td&gt;LNFT&lt;/td&gt;&lt;td&gt;0&lt;/td&gt;&lt;td&gt;3&lt;/td&gt;&lt;td&gt;N&lt;/td&gt;&lt;td&gt; &lt;/td&gt;&lt;td&gt;&lt;/td&gt;&lt;/tr&gt;</v>
      </c>
      <c r="B2108" s="166"/>
      <c r="C2108" s="166"/>
    </row>
    <row r="2109" spans="1:3" x14ac:dyDescent="0.3">
      <c r="A2109" s="89" t="str">
        <f>IF(ROW()-ROW(HTML[])+1&gt;ROWS(Prelude[]),IFERROR(INDEX(PayItems[HTML],ROW()-ROW(HTML[])+1-ROWS(Prelude[])),IF(ROW()-ROW(HTML[])=ROWS(Prelude[])+ROWS(PayItems[]),"&lt;/tbody&gt;&lt;/table&gt;","{End}")),INDEX(Prelude[],ROW()-ROW(HTML[])+1))</f>
        <v xml:space="preserve">  &lt;tr&gt;&lt;td&gt;60707-1100&lt;/td&gt;&lt;td&gt;Lining 1500mm pipe culvert&lt;/td&gt;&lt;td&gt;m&lt;/td&gt;&lt;td&gt;LINING 60-INCH PIPE CULVERT&lt;/td&gt;&lt;td&gt;LNFT&lt;/td&gt;&lt;td&gt;0&lt;/td&gt;&lt;td&gt;3&lt;/td&gt;&lt;td&gt;N&lt;/td&gt;&lt;td&gt; &lt;/td&gt;&lt;td&gt;&lt;/td&gt;&lt;/tr&gt;</v>
      </c>
      <c r="B2109" s="166"/>
      <c r="C2109" s="166"/>
    </row>
    <row r="2110" spans="1:3" x14ac:dyDescent="0.3">
      <c r="A2110" s="89" t="str">
        <f>IF(ROW()-ROW(HTML[])+1&gt;ROWS(Prelude[]),IFERROR(INDEX(PayItems[HTML],ROW()-ROW(HTML[])+1-ROWS(Prelude[])),IF(ROW()-ROW(HTML[])=ROWS(Prelude[])+ROWS(PayItems[]),"&lt;/tbody&gt;&lt;/table&gt;","{End}")),INDEX(Prelude[],ROW()-ROW(HTML[])+1))</f>
        <v xml:space="preserve">  &lt;tr&gt;&lt;td&gt;60707-1200&lt;/td&gt;&lt;td&gt;Lining 1650mm pipe culvert&lt;/td&gt;&lt;td&gt;m&lt;/td&gt;&lt;td&gt;LINING 66-INCH PIPE CULVERT&lt;/td&gt;&lt;td&gt;LNFT&lt;/td&gt;&lt;td&gt;0&lt;/td&gt;&lt;td&gt;3&lt;/td&gt;&lt;td&gt;N&lt;/td&gt;&lt;td&gt; &lt;/td&gt;&lt;td&gt;&lt;/td&gt;&lt;/tr&gt;</v>
      </c>
      <c r="B2110" s="166"/>
      <c r="C2110" s="166"/>
    </row>
    <row r="2111" spans="1:3" x14ac:dyDescent="0.3">
      <c r="A2111" s="89" t="str">
        <f>IF(ROW()-ROW(HTML[])+1&gt;ROWS(Prelude[]),IFERROR(INDEX(PayItems[HTML],ROW()-ROW(HTML[])+1-ROWS(Prelude[])),IF(ROW()-ROW(HTML[])=ROWS(Prelude[])+ROWS(PayItems[]),"&lt;/tbody&gt;&lt;/table&gt;","{End}")),INDEX(Prelude[],ROW()-ROW(HTML[])+1))</f>
        <v xml:space="preserve">  &lt;tr&gt;&lt;td&gt;60707-1300&lt;/td&gt;&lt;td&gt;Lining 1800mm pipe culvert&lt;/td&gt;&lt;td&gt;m&lt;/td&gt;&lt;td&gt;LINING 72-INCH PIPE CULVERT&lt;/td&gt;&lt;td&gt;LNFT&lt;/td&gt;&lt;td&gt;0&lt;/td&gt;&lt;td&gt;3&lt;/td&gt;&lt;td&gt;N&lt;/td&gt;&lt;td&gt; &lt;/td&gt;&lt;td&gt;&lt;/td&gt;&lt;/tr&gt;</v>
      </c>
      <c r="B2111" s="166"/>
      <c r="C2111" s="166"/>
    </row>
    <row r="2112" spans="1:3" x14ac:dyDescent="0.3">
      <c r="A2112" s="89" t="str">
        <f>IF(ROW()-ROW(HTML[])+1&gt;ROWS(Prelude[]),IFERROR(INDEX(PayItems[HTML],ROW()-ROW(HTML[])+1-ROWS(Prelude[])),IF(ROW()-ROW(HTML[])=ROWS(Prelude[])+ROWS(PayItems[]),"&lt;/tbody&gt;&lt;/table&gt;","{End}")),INDEX(Prelude[],ROW()-ROW(HTML[])+1))</f>
        <v xml:space="preserve">  &lt;tr&gt;&lt;td&gt;60708-0000&lt;/td&gt;&lt;td&gt;Concrete pipe joint repair&lt;/td&gt;&lt;td&gt;Each&lt;/td&gt;&lt;td&gt;CONCRETE PIPE JOINT REPAIR&lt;/td&gt;&lt;td&gt;EACH&lt;/td&gt;&lt;td&gt;0&lt;/td&gt;&lt;td&gt;3&lt;/td&gt;&lt;td&gt;N&lt;/td&gt;&lt;td&gt; &lt;/td&gt;&lt;td&gt;&lt;/td&gt;&lt;/tr&gt;</v>
      </c>
      <c r="B2112" s="166"/>
      <c r="C2112" s="166"/>
    </row>
    <row r="2113" spans="1:3" x14ac:dyDescent="0.3">
      <c r="A2113" s="89" t="str">
        <f>IF(ROW()-ROW(HTML[])+1&gt;ROWS(Prelude[]),IFERROR(INDEX(PayItems[HTML],ROW()-ROW(HTML[])+1-ROWS(Prelude[])),IF(ROW()-ROW(HTML[])=ROWS(Prelude[])+ROWS(PayItems[]),"&lt;/tbody&gt;&lt;/table&gt;","{End}")),INDEX(Prelude[],ROW()-ROW(HTML[])+1))</f>
        <v xml:space="preserve">  &lt;tr&gt;&lt;td&gt;60709-0000&lt;/td&gt;&lt;td&gt;Cleaning drainage structures in place&lt;/td&gt;&lt;td&gt;m&lt;/td&gt;&lt;td&gt;CLEANING DRAINAGE STRUCTURES IN PLACE&lt;/td&gt;&lt;td&gt;LNFT&lt;/td&gt;&lt;td&gt;0&lt;/td&gt;&lt;td&gt;3&lt;/td&gt;&lt;td&gt;N&lt;/td&gt;&lt;td&gt; &lt;/td&gt;&lt;td&gt;&lt;/td&gt;&lt;/tr&gt;</v>
      </c>
      <c r="B2113" s="166"/>
      <c r="C2113" s="166"/>
    </row>
    <row r="2114" spans="1:3" x14ac:dyDescent="0.3">
      <c r="A2114" s="89" t="str">
        <f>IF(ROW()-ROW(HTML[])+1&gt;ROWS(Prelude[]),IFERROR(INDEX(PayItems[HTML],ROW()-ROW(HTML[])+1-ROWS(Prelude[])),IF(ROW()-ROW(HTML[])=ROWS(Prelude[])+ROWS(PayItems[]),"&lt;/tbody&gt;&lt;/table&gt;","{End}")),INDEX(Prelude[],ROW()-ROW(HTML[])+1))</f>
        <v xml:space="preserve">  &lt;tr&gt;&lt;td&gt;60711-0000&lt;/td&gt;&lt;td&gt;Repairing drainage structure&lt;/td&gt;&lt;td&gt;LPSM&lt;/td&gt;&lt;td&gt;REPAIRING DRAINAGE STRUCTURE&lt;/td&gt;&lt;td&gt;LPSM&lt;/td&gt;&lt;td&gt;0&lt;/td&gt;&lt;td&gt;3&lt;/td&gt;&lt;td&gt;N&lt;/td&gt;&lt;td&gt; &lt;/td&gt;&lt;td&gt;&lt;/td&gt;&lt;/tr&gt;</v>
      </c>
      <c r="B2114" s="166"/>
      <c r="C2114" s="166"/>
    </row>
    <row r="2115" spans="1:3" x14ac:dyDescent="0.3">
      <c r="A2115" s="89" t="str">
        <f>IF(ROW()-ROW(HTML[])+1&gt;ROWS(Prelude[]),IFERROR(INDEX(PayItems[HTML],ROW()-ROW(HTML[])+1-ROWS(Prelude[])),IF(ROW()-ROW(HTML[])=ROWS(Prelude[])+ROWS(PayItems[]),"&lt;/tbody&gt;&lt;/table&gt;","{End}")),INDEX(Prelude[],ROW()-ROW(HTML[])+1))</f>
        <v xml:space="preserve">  &lt;tr&gt;&lt;td&gt;60801-0100&lt;/td&gt;&lt;td&gt;Paved waterway, type 1&lt;/td&gt;&lt;td&gt;m2&lt;/td&gt;&lt;td&gt;PAVED WATERWAY, TYPE 1&lt;/td&gt;&lt;td&gt;SQYD&lt;/td&gt;&lt;td&gt;0&lt;/td&gt;&lt;td&gt;3&lt;/td&gt;&lt;td&gt;N&lt;/td&gt;&lt;td&gt; &lt;/td&gt;&lt;td&gt;&lt;/td&gt;&lt;/tr&gt;</v>
      </c>
      <c r="B2115" s="166"/>
      <c r="C2115" s="166"/>
    </row>
    <row r="2116" spans="1:3" x14ac:dyDescent="0.3">
      <c r="A2116" s="89" t="str">
        <f>IF(ROW()-ROW(HTML[])+1&gt;ROWS(Prelude[]),IFERROR(INDEX(PayItems[HTML],ROW()-ROW(HTML[])+1-ROWS(Prelude[])),IF(ROW()-ROW(HTML[])=ROWS(Prelude[])+ROWS(PayItems[]),"&lt;/tbody&gt;&lt;/table&gt;","{End}")),INDEX(Prelude[],ROW()-ROW(HTML[])+1))</f>
        <v xml:space="preserve">  &lt;tr&gt;&lt;td&gt;60801-0200&lt;/td&gt;&lt;td&gt;Paved waterway, type 2&lt;/td&gt;&lt;td&gt;m2&lt;/td&gt;&lt;td&gt;PAVED WATERWAY, TYPE 2&lt;/td&gt;&lt;td&gt;SQYD&lt;/td&gt;&lt;td&gt;0&lt;/td&gt;&lt;td&gt;3&lt;/td&gt;&lt;td&gt;N&lt;/td&gt;&lt;td&gt; &lt;/td&gt;&lt;td&gt;&lt;/td&gt;&lt;/tr&gt;</v>
      </c>
      <c r="B2116" s="166"/>
      <c r="C2116" s="166"/>
    </row>
    <row r="2117" spans="1:3" x14ac:dyDescent="0.3">
      <c r="A2117" s="89" t="str">
        <f>IF(ROW()-ROW(HTML[])+1&gt;ROWS(Prelude[]),IFERROR(INDEX(PayItems[HTML],ROW()-ROW(HTML[])+1-ROWS(Prelude[])),IF(ROW()-ROW(HTML[])=ROWS(Prelude[])+ROWS(PayItems[]),"&lt;/tbody&gt;&lt;/table&gt;","{End}")),INDEX(Prelude[],ROW()-ROW(HTML[])+1))</f>
        <v xml:space="preserve">  &lt;tr&gt;&lt;td&gt;60801-0300&lt;/td&gt;&lt;td&gt;Paved waterway, type 3&lt;/td&gt;&lt;td&gt;m2&lt;/td&gt;&lt;td&gt;PAVED WATERWAY, TYPE 3&lt;/td&gt;&lt;td&gt;SQYD&lt;/td&gt;&lt;td&gt;0&lt;/td&gt;&lt;td&gt;3&lt;/td&gt;&lt;td&gt;N&lt;/td&gt;&lt;td&gt; &lt;/td&gt;&lt;td&gt;&lt;/td&gt;&lt;/tr&gt;</v>
      </c>
      <c r="B2117" s="166"/>
      <c r="C2117" s="166"/>
    </row>
    <row r="2118" spans="1:3" x14ac:dyDescent="0.3">
      <c r="A2118" s="89" t="str">
        <f>IF(ROW()-ROW(HTML[])+1&gt;ROWS(Prelude[]),IFERROR(INDEX(PayItems[HTML],ROW()-ROW(HTML[])+1-ROWS(Prelude[])),IF(ROW()-ROW(HTML[])=ROWS(Prelude[])+ROWS(PayItems[]),"&lt;/tbody&gt;&lt;/table&gt;","{End}")),INDEX(Prelude[],ROW()-ROW(HTML[])+1))</f>
        <v xml:space="preserve">  &lt;tr&gt;&lt;td&gt;60801-0400&lt;/td&gt;&lt;td&gt;Paved waterway, type 4&lt;/td&gt;&lt;td&gt;m2&lt;/td&gt;&lt;td&gt;PAVED WATERWAY, TYPE 4&lt;/td&gt;&lt;td&gt;SQYD&lt;/td&gt;&lt;td&gt;0&lt;/td&gt;&lt;td&gt;3&lt;/td&gt;&lt;td&gt;N&lt;/td&gt;&lt;td&gt; &lt;/td&gt;&lt;td&gt;&lt;/td&gt;&lt;/tr&gt;</v>
      </c>
      <c r="B2118" s="166"/>
      <c r="C2118" s="166"/>
    </row>
    <row r="2119" spans="1:3" x14ac:dyDescent="0.3">
      <c r="A2119" s="89" t="str">
        <f>IF(ROW()-ROW(HTML[])+1&gt;ROWS(Prelude[]),IFERROR(INDEX(PayItems[HTML],ROW()-ROW(HTML[])+1-ROWS(Prelude[])),IF(ROW()-ROW(HTML[])=ROWS(Prelude[])+ROWS(PayItems[]),"&lt;/tbody&gt;&lt;/table&gt;","{End}")),INDEX(Prelude[],ROW()-ROW(HTML[])+1))</f>
        <v xml:space="preserve">  &lt;tr&gt;&lt;td&gt;60801-0500&lt;/td&gt;&lt;td&gt;Paved waterway, type 5&lt;/td&gt;&lt;td&gt;m2&lt;/td&gt;&lt;td&gt;PAVED WATERWAY, TYPE 5&lt;/td&gt;&lt;td&gt;SQYD&lt;/td&gt;&lt;td&gt;0&lt;/td&gt;&lt;td&gt;3&lt;/td&gt;&lt;td&gt;N&lt;/td&gt;&lt;td&gt; &lt;/td&gt;&lt;td&gt;&lt;/td&gt;&lt;/tr&gt;</v>
      </c>
      <c r="B2119" s="166"/>
      <c r="C2119" s="166"/>
    </row>
    <row r="2120" spans="1:3" x14ac:dyDescent="0.3">
      <c r="A2120" s="89" t="str">
        <f>IF(ROW()-ROW(HTML[])+1&gt;ROWS(Prelude[]),IFERROR(INDEX(PayItems[HTML],ROW()-ROW(HTML[])+1-ROWS(Prelude[])),IF(ROW()-ROW(HTML[])=ROWS(Prelude[])+ROWS(PayItems[]),"&lt;/tbody&gt;&lt;/table&gt;","{End}")),INDEX(Prelude[],ROW()-ROW(HTML[])+1))</f>
        <v xml:space="preserve">  &lt;tr&gt;&lt;td&gt;60802-0100&lt;/td&gt;&lt;td&gt;Paved waterway, type 1&lt;/td&gt;&lt;td&gt;m&lt;/td&gt;&lt;td&gt;PAVED WATERWAY, TYPE 1&lt;/td&gt;&lt;td&gt;LNFT&lt;/td&gt;&lt;td&gt;0&lt;/td&gt;&lt;td&gt;3&lt;/td&gt;&lt;td&gt;N&lt;/td&gt;&lt;td&gt; &lt;/td&gt;&lt;td&gt;&lt;/td&gt;&lt;/tr&gt;</v>
      </c>
      <c r="B2120" s="166"/>
      <c r="C2120" s="166"/>
    </row>
    <row r="2121" spans="1:3" x14ac:dyDescent="0.3">
      <c r="A2121" s="89" t="str">
        <f>IF(ROW()-ROW(HTML[])+1&gt;ROWS(Prelude[]),IFERROR(INDEX(PayItems[HTML],ROW()-ROW(HTML[])+1-ROWS(Prelude[])),IF(ROW()-ROW(HTML[])=ROWS(Prelude[])+ROWS(PayItems[]),"&lt;/tbody&gt;&lt;/table&gt;","{End}")),INDEX(Prelude[],ROW()-ROW(HTML[])+1))</f>
        <v xml:space="preserve">  &lt;tr&gt;&lt;td&gt;60802-0200&lt;/td&gt;&lt;td&gt;Paved waterway, type 2&lt;/td&gt;&lt;td&gt;m&lt;/td&gt;&lt;td&gt;PAVED WATERWAY, TYPE 2&lt;/td&gt;&lt;td&gt;LNFT&lt;/td&gt;&lt;td&gt;0&lt;/td&gt;&lt;td&gt;3&lt;/td&gt;&lt;td&gt;N&lt;/td&gt;&lt;td&gt; &lt;/td&gt;&lt;td&gt;&lt;/td&gt;&lt;/tr&gt;</v>
      </c>
      <c r="B2121" s="166"/>
      <c r="C2121" s="166"/>
    </row>
    <row r="2122" spans="1:3" x14ac:dyDescent="0.3">
      <c r="A2122" s="89" t="str">
        <f>IF(ROW()-ROW(HTML[])+1&gt;ROWS(Prelude[]),IFERROR(INDEX(PayItems[HTML],ROW()-ROW(HTML[])+1-ROWS(Prelude[])),IF(ROW()-ROW(HTML[])=ROWS(Prelude[])+ROWS(PayItems[]),"&lt;/tbody&gt;&lt;/table&gt;","{End}")),INDEX(Prelude[],ROW()-ROW(HTML[])+1))</f>
        <v xml:space="preserve">  &lt;tr&gt;&lt;td&gt;60802-0300&lt;/td&gt;&lt;td&gt;Paved waterway, type 3&lt;/td&gt;&lt;td&gt;m&lt;/td&gt;&lt;td&gt;PAVED WATERWAY, TYPE 3&lt;/td&gt;&lt;td&gt;LNFT&lt;/td&gt;&lt;td&gt;0&lt;/td&gt;&lt;td&gt;3&lt;/td&gt;&lt;td&gt;N&lt;/td&gt;&lt;td&gt; &lt;/td&gt;&lt;td&gt;&lt;/td&gt;&lt;/tr&gt;</v>
      </c>
      <c r="B2122" s="166"/>
      <c r="C2122" s="166"/>
    </row>
    <row r="2123" spans="1:3" x14ac:dyDescent="0.3">
      <c r="A2123" s="89" t="str">
        <f>IF(ROW()-ROW(HTML[])+1&gt;ROWS(Prelude[]),IFERROR(INDEX(PayItems[HTML],ROW()-ROW(HTML[])+1-ROWS(Prelude[])),IF(ROW()-ROW(HTML[])=ROWS(Prelude[])+ROWS(PayItems[]),"&lt;/tbody&gt;&lt;/table&gt;","{End}")),INDEX(Prelude[],ROW()-ROW(HTML[])+1))</f>
        <v xml:space="preserve">  &lt;tr&gt;&lt;td&gt;60802-0400&lt;/td&gt;&lt;td&gt;Paved waterway, type 4&lt;/td&gt;&lt;td&gt;m&lt;/td&gt;&lt;td&gt;PAVED WATERWAY, TYPE 4&lt;/td&gt;&lt;td&gt;LNFT&lt;/td&gt;&lt;td&gt;0&lt;/td&gt;&lt;td&gt;3&lt;/td&gt;&lt;td&gt;N&lt;/td&gt;&lt;td&gt; &lt;/td&gt;&lt;td&gt;&lt;/td&gt;&lt;/tr&gt;</v>
      </c>
      <c r="B2123" s="166"/>
      <c r="C2123" s="166"/>
    </row>
    <row r="2124" spans="1:3" x14ac:dyDescent="0.3">
      <c r="A2124" s="89" t="str">
        <f>IF(ROW()-ROW(HTML[])+1&gt;ROWS(Prelude[]),IFERROR(INDEX(PayItems[HTML],ROW()-ROW(HTML[])+1-ROWS(Prelude[])),IF(ROW()-ROW(HTML[])=ROWS(Prelude[])+ROWS(PayItems[]),"&lt;/tbody&gt;&lt;/table&gt;","{End}")),INDEX(Prelude[],ROW()-ROW(HTML[])+1))</f>
        <v xml:space="preserve">  &lt;tr&gt;&lt;td&gt;60802-0500&lt;/td&gt;&lt;td&gt;Paved waterway, type 5&lt;/td&gt;&lt;td&gt;m&lt;/td&gt;&lt;td&gt;PAVED WATERWAY, TYPE 5&lt;/td&gt;&lt;td&gt;LNFT&lt;/td&gt;&lt;td&gt;0&lt;/td&gt;&lt;td&gt;3&lt;/td&gt;&lt;td&gt;N&lt;/td&gt;&lt;td&gt; &lt;/td&gt;&lt;td&gt;&lt;/td&gt;&lt;/tr&gt;</v>
      </c>
      <c r="B2124" s="166"/>
      <c r="C2124" s="166"/>
    </row>
    <row r="2125" spans="1:3" x14ac:dyDescent="0.3">
      <c r="A2125" s="89" t="str">
        <f>IF(ROW()-ROW(HTML[])+1&gt;ROWS(Prelude[]),IFERROR(INDEX(PayItems[HTML],ROW()-ROW(HTML[])+1-ROWS(Prelude[])),IF(ROW()-ROW(HTML[])=ROWS(Prelude[])+ROWS(PayItems[]),"&lt;/tbody&gt;&lt;/table&gt;","{End}")),INDEX(Prelude[],ROW()-ROW(HTML[])+1))</f>
        <v xml:space="preserve">  &lt;tr&gt;&lt;td&gt;60803-0500&lt;/td&gt;&lt;td&gt;Paved waterway, type 5&lt;/td&gt;&lt;td&gt;t&lt;/td&gt;&lt;td&gt;PAVED WATERWAY, TYPE 5&lt;/td&gt;&lt;td&gt;TON&lt;/td&gt;&lt;td&gt;0&lt;/td&gt;&lt;td&gt;3&lt;/td&gt;&lt;td&gt;N&lt;/td&gt;&lt;td&gt; &lt;/td&gt;&lt;td&gt;&lt;/td&gt;&lt;/tr&gt;</v>
      </c>
      <c r="B2125" s="166"/>
      <c r="C2125" s="166"/>
    </row>
    <row r="2126" spans="1:3" x14ac:dyDescent="0.3">
      <c r="A2126" s="89" t="str">
        <f>IF(ROW()-ROW(HTML[])+1&gt;ROWS(Prelude[]),IFERROR(INDEX(PayItems[HTML],ROW()-ROW(HTML[])+1-ROWS(Prelude[])),IF(ROW()-ROW(HTML[])=ROWS(Prelude[])+ROWS(PayItems[]),"&lt;/tbody&gt;&lt;/table&gt;","{End}")),INDEX(Prelude[],ROW()-ROW(HTML[])+1))</f>
        <v xml:space="preserve">  &lt;tr&gt;&lt;td&gt;60810-0000&lt;/td&gt;&lt;td&gt;Drainage chute&lt;/td&gt;&lt;td&gt;m&lt;/td&gt;&lt;td&gt;DRAINAGE CHUTES&lt;/td&gt;&lt;td&gt;LNFT&lt;/td&gt;&lt;td&gt;0&lt;/td&gt;&lt;td&gt;3&lt;/td&gt;&lt;td&gt;N&lt;/td&gt;&lt;td&gt; &lt;/td&gt;&lt;td&gt;&lt;/td&gt;&lt;/tr&gt;</v>
      </c>
      <c r="B2126" s="166"/>
      <c r="C2126" s="166"/>
    </row>
    <row r="2127" spans="1:3" x14ac:dyDescent="0.3">
      <c r="A2127" s="89" t="str">
        <f>IF(ROW()-ROW(HTML[])+1&gt;ROWS(Prelude[]),IFERROR(INDEX(PayItems[HTML],ROW()-ROW(HTML[])+1-ROWS(Prelude[])),IF(ROW()-ROW(HTML[])=ROWS(Prelude[])+ROWS(PayItems[]),"&lt;/tbody&gt;&lt;/table&gt;","{End}")),INDEX(Prelude[],ROW()-ROW(HTML[])+1))</f>
        <v xml:space="preserve">  &lt;tr&gt;&lt;td&gt;60811-0000&lt;/td&gt;&lt;td&gt;Drainage chute&lt;/td&gt;&lt;td&gt;Each&lt;/td&gt;&lt;td&gt;DRAINAGE CHUTE&lt;/td&gt;&lt;td&gt;EACH&lt;/td&gt;&lt;td&gt;0&lt;/td&gt;&lt;td&gt;3&lt;/td&gt;&lt;td&gt;N&lt;/td&gt;&lt;td&gt; &lt;/td&gt;&lt;td&gt;&lt;/td&gt;&lt;/tr&gt;</v>
      </c>
      <c r="B2127" s="166"/>
      <c r="C2127" s="166"/>
    </row>
    <row r="2128" spans="1:3" x14ac:dyDescent="0.3">
      <c r="A2128" s="89" t="str">
        <f>IF(ROW()-ROW(HTML[])+1&gt;ROWS(Prelude[]),IFERROR(INDEX(PayItems[HTML],ROW()-ROW(HTML[])+1-ROWS(Prelude[])),IF(ROW()-ROW(HTML[])=ROWS(Prelude[])+ROWS(PayItems[]),"&lt;/tbody&gt;&lt;/table&gt;","{End}")),INDEX(Prelude[],ROW()-ROW(HTML[])+1))</f>
        <v xml:space="preserve">  &lt;tr&gt;&lt;td&gt;60815-0100&lt;/td&gt;&lt;td&gt;Recondition paved waterway, type 1&lt;/td&gt;&lt;td&gt;m2&lt;/td&gt;&lt;td&gt;RECONDITION PAVED WATERWAY, TYPE 1&lt;/td&gt;&lt;td&gt;SQYD&lt;/td&gt;&lt;td&gt;0&lt;/td&gt;&lt;td&gt;3&lt;/td&gt;&lt;td&gt;N&lt;/td&gt;&lt;td&gt; &lt;/td&gt;&lt;td&gt;&lt;/td&gt;&lt;/tr&gt;</v>
      </c>
      <c r="B2128" s="166"/>
      <c r="C2128" s="166"/>
    </row>
    <row r="2129" spans="1:3" x14ac:dyDescent="0.3">
      <c r="A2129" s="89" t="str">
        <f>IF(ROW()-ROW(HTML[])+1&gt;ROWS(Prelude[]),IFERROR(INDEX(PayItems[HTML],ROW()-ROW(HTML[])+1-ROWS(Prelude[])),IF(ROW()-ROW(HTML[])=ROWS(Prelude[])+ROWS(PayItems[]),"&lt;/tbody&gt;&lt;/table&gt;","{End}")),INDEX(Prelude[],ROW()-ROW(HTML[])+1))</f>
        <v xml:space="preserve">  &lt;tr&gt;&lt;td&gt;60815-0200&lt;/td&gt;&lt;td&gt;Recondition paved waterway, type 2&lt;/td&gt;&lt;td&gt;m2&lt;/td&gt;&lt;td&gt;RECONDITION PAVED WATERWAY, TYPE 2&lt;/td&gt;&lt;td&gt;SQYD&lt;/td&gt;&lt;td&gt;0&lt;/td&gt;&lt;td&gt;3&lt;/td&gt;&lt;td&gt;N&lt;/td&gt;&lt;td&gt; &lt;/td&gt;&lt;td&gt;&lt;/td&gt;&lt;/tr&gt;</v>
      </c>
      <c r="B2129" s="166"/>
      <c r="C2129" s="166"/>
    </row>
    <row r="2130" spans="1:3" x14ac:dyDescent="0.3">
      <c r="A2130" s="89" t="str">
        <f>IF(ROW()-ROW(HTML[])+1&gt;ROWS(Prelude[]),IFERROR(INDEX(PayItems[HTML],ROW()-ROW(HTML[])+1-ROWS(Prelude[])),IF(ROW()-ROW(HTML[])=ROWS(Prelude[])+ROWS(PayItems[]),"&lt;/tbody&gt;&lt;/table&gt;","{End}")),INDEX(Prelude[],ROW()-ROW(HTML[])+1))</f>
        <v xml:space="preserve">  &lt;tr&gt;&lt;td&gt;60815-0300&lt;/td&gt;&lt;td&gt;Recondition paved waterway, type 3&lt;/td&gt;&lt;td&gt;m2&lt;/td&gt;&lt;td&gt;RECONDITION PAVED WATERWAY, TYPE 3&lt;/td&gt;&lt;td&gt;SQYD&lt;/td&gt;&lt;td&gt;0&lt;/td&gt;&lt;td&gt;3&lt;/td&gt;&lt;td&gt;N&lt;/td&gt;&lt;td&gt; &lt;/td&gt;&lt;td&gt;&lt;/td&gt;&lt;/tr&gt;</v>
      </c>
      <c r="B2130" s="166"/>
      <c r="C2130" s="166"/>
    </row>
    <row r="2131" spans="1:3" x14ac:dyDescent="0.3">
      <c r="A2131" s="89" t="str">
        <f>IF(ROW()-ROW(HTML[])+1&gt;ROWS(Prelude[]),IFERROR(INDEX(PayItems[HTML],ROW()-ROW(HTML[])+1-ROWS(Prelude[])),IF(ROW()-ROW(HTML[])=ROWS(Prelude[])+ROWS(PayItems[]),"&lt;/tbody&gt;&lt;/table&gt;","{End}")),INDEX(Prelude[],ROW()-ROW(HTML[])+1))</f>
        <v xml:space="preserve">  &lt;tr&gt;&lt;td&gt;60815-0400&lt;/td&gt;&lt;td&gt;Recondition paved waterway, type 4&lt;/td&gt;&lt;td&gt;m2&lt;/td&gt;&lt;td&gt;RECONDITION PAVED WATERWAY, TYPE 4&lt;/td&gt;&lt;td&gt;SQYD&lt;/td&gt;&lt;td&gt;0&lt;/td&gt;&lt;td&gt;3&lt;/td&gt;&lt;td&gt;N&lt;/td&gt;&lt;td&gt; &lt;/td&gt;&lt;td&gt;&lt;/td&gt;&lt;/tr&gt;</v>
      </c>
      <c r="B2131" s="166"/>
      <c r="C2131" s="166"/>
    </row>
    <row r="2132" spans="1:3" x14ac:dyDescent="0.3">
      <c r="A2132" s="89" t="str">
        <f>IF(ROW()-ROW(HTML[])+1&gt;ROWS(Prelude[]),IFERROR(INDEX(PayItems[HTML],ROW()-ROW(HTML[])+1-ROWS(Prelude[])),IF(ROW()-ROW(HTML[])=ROWS(Prelude[])+ROWS(PayItems[]),"&lt;/tbody&gt;&lt;/table&gt;","{End}")),INDEX(Prelude[],ROW()-ROW(HTML[])+1))</f>
        <v xml:space="preserve">  &lt;tr&gt;&lt;td&gt;60815-0500&lt;/td&gt;&lt;td&gt;Recondition paved waterway, type 5&lt;/td&gt;&lt;td&gt;m2&lt;/td&gt;&lt;td&gt;RECONDITION PAVED WATERWAY, TYPE 5&lt;/td&gt;&lt;td&gt;SQYD&lt;/td&gt;&lt;td&gt;0&lt;/td&gt;&lt;td&gt;3&lt;/td&gt;&lt;td&gt;N&lt;/td&gt;&lt;td&gt; &lt;/td&gt;&lt;td&gt;&lt;/td&gt;&lt;/tr&gt;</v>
      </c>
      <c r="B2132" s="166"/>
      <c r="C2132" s="166"/>
    </row>
    <row r="2133" spans="1:3" x14ac:dyDescent="0.3">
      <c r="A2133" s="89" t="str">
        <f>IF(ROW()-ROW(HTML[])+1&gt;ROWS(Prelude[]),IFERROR(INDEX(PayItems[HTML],ROW()-ROW(HTML[])+1-ROWS(Prelude[])),IF(ROW()-ROW(HTML[])=ROWS(Prelude[])+ROWS(PayItems[]),"&lt;/tbody&gt;&lt;/table&gt;","{End}")),INDEX(Prelude[],ROW()-ROW(HTML[])+1))</f>
        <v xml:space="preserve">  &lt;tr&gt;&lt;td&gt;60901-0000&lt;/td&gt;&lt;td&gt;Curb, concrete&lt;/td&gt;&lt;td&gt;m&lt;/td&gt;&lt;td&gt;CURB, CONCRETE&lt;/td&gt;&lt;td&gt;LNFT&lt;/td&gt;&lt;td&gt;0&lt;/td&gt;&lt;td&gt;3&lt;/td&gt;&lt;td&gt;N&lt;/td&gt;&lt;td&gt; &lt;/td&gt;&lt;td&gt;&lt;/td&gt;&lt;/tr&gt;</v>
      </c>
      <c r="B2133" s="166"/>
      <c r="C2133" s="166"/>
    </row>
    <row r="2134" spans="1:3" x14ac:dyDescent="0.3">
      <c r="A2134" s="89" t="str">
        <f>IF(ROW()-ROW(HTML[])+1&gt;ROWS(Prelude[]),IFERROR(INDEX(PayItems[HTML],ROW()-ROW(HTML[])+1-ROWS(Prelude[])),IF(ROW()-ROW(HTML[])=ROWS(Prelude[])+ROWS(PayItems[]),"&lt;/tbody&gt;&lt;/table&gt;","{End}")),INDEX(Prelude[],ROW()-ROW(HTML[])+1))</f>
        <v xml:space="preserve">  &lt;tr&gt;&lt;td&gt;60901-0100&lt;/td&gt;&lt;td&gt;Curb, concrete, 75mm depth&lt;/td&gt;&lt;td&gt;m&lt;/td&gt;&lt;td&gt;CURB, CONCRETE, 3-INCH DEPTH&lt;/td&gt;&lt;td&gt;LNFT&lt;/td&gt;&lt;td&gt;0&lt;/td&gt;&lt;td&gt;3&lt;/td&gt;&lt;td&gt;N&lt;/td&gt;&lt;td&gt; &lt;/td&gt;&lt;td&gt;&lt;/td&gt;&lt;/tr&gt;</v>
      </c>
      <c r="B2134" s="166"/>
      <c r="C2134" s="166"/>
    </row>
    <row r="2135" spans="1:3" x14ac:dyDescent="0.3">
      <c r="A2135" s="89" t="str">
        <f>IF(ROW()-ROW(HTML[])+1&gt;ROWS(Prelude[]),IFERROR(INDEX(PayItems[HTML],ROW()-ROW(HTML[])+1-ROWS(Prelude[])),IF(ROW()-ROW(HTML[])=ROWS(Prelude[])+ROWS(PayItems[]),"&lt;/tbody&gt;&lt;/table&gt;","{End}")),INDEX(Prelude[],ROW()-ROW(HTML[])+1))</f>
        <v xml:space="preserve">  &lt;tr&gt;&lt;td&gt;60901-0200&lt;/td&gt;&lt;td&gt;Curb, concrete, 100mm depth&lt;/td&gt;&lt;td&gt;m&lt;/td&gt;&lt;td&gt;CURB, CONCRETE, 4-INCH DEPTH&lt;/td&gt;&lt;td&gt;LNFT&lt;/td&gt;&lt;td&gt;0&lt;/td&gt;&lt;td&gt;3&lt;/td&gt;&lt;td&gt;N&lt;/td&gt;&lt;td&gt; &lt;/td&gt;&lt;td&gt;&lt;/td&gt;&lt;/tr&gt;</v>
      </c>
      <c r="B2135" s="166"/>
      <c r="C2135" s="166"/>
    </row>
    <row r="2136" spans="1:3" x14ac:dyDescent="0.3">
      <c r="A2136" s="89" t="str">
        <f>IF(ROW()-ROW(HTML[])+1&gt;ROWS(Prelude[]),IFERROR(INDEX(PayItems[HTML],ROW()-ROW(HTML[])+1-ROWS(Prelude[])),IF(ROW()-ROW(HTML[])=ROWS(Prelude[])+ROWS(PayItems[]),"&lt;/tbody&gt;&lt;/table&gt;","{End}")),INDEX(Prelude[],ROW()-ROW(HTML[])+1))</f>
        <v xml:space="preserve">  &lt;tr&gt;&lt;td&gt;60901-0300&lt;/td&gt;&lt;td&gt;Curb, concrete, 125mm depth&lt;/td&gt;&lt;td&gt;m&lt;/td&gt;&lt;td&gt;CURB, CONCRETE, 5-INCH DEPTH&lt;/td&gt;&lt;td&gt;LNFT&lt;/td&gt;&lt;td&gt;0&lt;/td&gt;&lt;td&gt;3&lt;/td&gt;&lt;td&gt;N&lt;/td&gt;&lt;td&gt; &lt;/td&gt;&lt;td&gt;&lt;/td&gt;&lt;/tr&gt;</v>
      </c>
      <c r="B2136" s="166"/>
      <c r="C2136" s="166"/>
    </row>
    <row r="2137" spans="1:3" x14ac:dyDescent="0.3">
      <c r="A2137" s="89" t="str">
        <f>IF(ROW()-ROW(HTML[])+1&gt;ROWS(Prelude[]),IFERROR(INDEX(PayItems[HTML],ROW()-ROW(HTML[])+1-ROWS(Prelude[])),IF(ROW()-ROW(HTML[])=ROWS(Prelude[])+ROWS(PayItems[]),"&lt;/tbody&gt;&lt;/table&gt;","{End}")),INDEX(Prelude[],ROW()-ROW(HTML[])+1))</f>
        <v xml:space="preserve">  &lt;tr&gt;&lt;td&gt;60901-0400&lt;/td&gt;&lt;td&gt;Curb, concrete, 150mm depth&lt;/td&gt;&lt;td&gt;m&lt;/td&gt;&lt;td&gt;CURB, CONCRETE, 6-INCH DEPTH&lt;/td&gt;&lt;td&gt;LNFT&lt;/td&gt;&lt;td&gt;0&lt;/td&gt;&lt;td&gt;3&lt;/td&gt;&lt;td&gt;N&lt;/td&gt;&lt;td&gt; &lt;/td&gt;&lt;td&gt;&lt;/td&gt;&lt;/tr&gt;</v>
      </c>
      <c r="B2137" s="166"/>
      <c r="C2137" s="166"/>
    </row>
    <row r="2138" spans="1:3" x14ac:dyDescent="0.3">
      <c r="A2138" s="89" t="str">
        <f>IF(ROW()-ROW(HTML[])+1&gt;ROWS(Prelude[]),IFERROR(INDEX(PayItems[HTML],ROW()-ROW(HTML[])+1-ROWS(Prelude[])),IF(ROW()-ROW(HTML[])=ROWS(Prelude[])+ROWS(PayItems[]),"&lt;/tbody&gt;&lt;/table&gt;","{End}")),INDEX(Prelude[],ROW()-ROW(HTML[])+1))</f>
        <v xml:space="preserve">  &lt;tr&gt;&lt;td&gt;60901-0500&lt;/td&gt;&lt;td&gt;Curb, concrete, 175mm depth&lt;/td&gt;&lt;td&gt;m&lt;/td&gt;&lt;td&gt;CURB, CONCRETE, 7-INCH DEPTH&lt;/td&gt;&lt;td&gt;LNFT&lt;/td&gt;&lt;td&gt;0&lt;/td&gt;&lt;td&gt;3&lt;/td&gt;&lt;td&gt;N&lt;/td&gt;&lt;td&gt; &lt;/td&gt;&lt;td&gt;&lt;/td&gt;&lt;/tr&gt;</v>
      </c>
      <c r="B2138" s="166"/>
      <c r="C2138" s="166"/>
    </row>
    <row r="2139" spans="1:3" x14ac:dyDescent="0.3">
      <c r="A2139" s="89" t="str">
        <f>IF(ROW()-ROW(HTML[])+1&gt;ROWS(Prelude[]),IFERROR(INDEX(PayItems[HTML],ROW()-ROW(HTML[])+1-ROWS(Prelude[])),IF(ROW()-ROW(HTML[])=ROWS(Prelude[])+ROWS(PayItems[]),"&lt;/tbody&gt;&lt;/table&gt;","{End}")),INDEX(Prelude[],ROW()-ROW(HTML[])+1))</f>
        <v xml:space="preserve">  &lt;tr&gt;&lt;td&gt;60901-0600&lt;/td&gt;&lt;td&gt;Curb, concrete, 200mm depth&lt;/td&gt;&lt;td&gt;m&lt;/td&gt;&lt;td&gt;CURB, CONCRETE, 8-INCH DEPTH&lt;/td&gt;&lt;td&gt;LNFT&lt;/td&gt;&lt;td&gt;0&lt;/td&gt;&lt;td&gt;3&lt;/td&gt;&lt;td&gt;N&lt;/td&gt;&lt;td&gt; &lt;/td&gt;&lt;td&gt;&lt;/td&gt;&lt;/tr&gt;</v>
      </c>
      <c r="B2139" s="166"/>
      <c r="C2139" s="166"/>
    </row>
    <row r="2140" spans="1:3" x14ac:dyDescent="0.3">
      <c r="A2140" s="89" t="str">
        <f>IF(ROW()-ROW(HTML[])+1&gt;ROWS(Prelude[]),IFERROR(INDEX(PayItems[HTML],ROW()-ROW(HTML[])+1-ROWS(Prelude[])),IF(ROW()-ROW(HTML[])=ROWS(Prelude[])+ROWS(PayItems[]),"&lt;/tbody&gt;&lt;/table&gt;","{End}")),INDEX(Prelude[],ROW()-ROW(HTML[])+1))</f>
        <v xml:space="preserve">  &lt;tr&gt;&lt;td&gt;60901-0700&lt;/td&gt;&lt;td&gt;Curb, concrete, 225mm depth&lt;/td&gt;&lt;td&gt;m&lt;/td&gt;&lt;td&gt;CURB, CONCRETE, 9-INCH DEPTH&lt;/td&gt;&lt;td&gt;LNFT&lt;/td&gt;&lt;td&gt;0&lt;/td&gt;&lt;td&gt;3&lt;/td&gt;&lt;td&gt;N&lt;/td&gt;&lt;td&gt; &lt;/td&gt;&lt;td&gt;&lt;/td&gt;&lt;/tr&gt;</v>
      </c>
      <c r="B2140" s="166"/>
      <c r="C2140" s="166"/>
    </row>
    <row r="2141" spans="1:3" x14ac:dyDescent="0.3">
      <c r="A2141" s="89" t="str">
        <f>IF(ROW()-ROW(HTML[])+1&gt;ROWS(Prelude[]),IFERROR(INDEX(PayItems[HTML],ROW()-ROW(HTML[])+1-ROWS(Prelude[])),IF(ROW()-ROW(HTML[])=ROWS(Prelude[])+ROWS(PayItems[]),"&lt;/tbody&gt;&lt;/table&gt;","{End}")),INDEX(Prelude[],ROW()-ROW(HTML[])+1))</f>
        <v xml:space="preserve">  &lt;tr&gt;&lt;td&gt;60901-0800&lt;/td&gt;&lt;td&gt;Curb, concrete, 250mm depth&lt;/td&gt;&lt;td&gt;m&lt;/td&gt;&lt;td&gt;CURB, CONCRETE, 10-INCH DEPTH&lt;/td&gt;&lt;td&gt;LNFT&lt;/td&gt;&lt;td&gt;0&lt;/td&gt;&lt;td&gt;3&lt;/td&gt;&lt;td&gt;N&lt;/td&gt;&lt;td&gt; &lt;/td&gt;&lt;td&gt;&lt;/td&gt;&lt;/tr&gt;</v>
      </c>
      <c r="B2141" s="166"/>
      <c r="C2141" s="166"/>
    </row>
    <row r="2142" spans="1:3" x14ac:dyDescent="0.3">
      <c r="A2142" s="89" t="str">
        <f>IF(ROW()-ROW(HTML[])+1&gt;ROWS(Prelude[]),IFERROR(INDEX(PayItems[HTML],ROW()-ROW(HTML[])+1-ROWS(Prelude[])),IF(ROW()-ROW(HTML[])=ROWS(Prelude[])+ROWS(PayItems[]),"&lt;/tbody&gt;&lt;/table&gt;","{End}")),INDEX(Prelude[],ROW()-ROW(HTML[])+1))</f>
        <v xml:space="preserve">  &lt;tr&gt;&lt;td&gt;60901-0900&lt;/td&gt;&lt;td&gt;Curb, concrete, 275mm depth&lt;/td&gt;&lt;td&gt;m&lt;/td&gt;&lt;td&gt;CURB, CONCRETE, 11-INCH DEPTH&lt;/td&gt;&lt;td&gt;LNFT&lt;/td&gt;&lt;td&gt;0&lt;/td&gt;&lt;td&gt;3&lt;/td&gt;&lt;td&gt;N&lt;/td&gt;&lt;td&gt; &lt;/td&gt;&lt;td&gt;&lt;/td&gt;&lt;/tr&gt;</v>
      </c>
      <c r="B2142" s="166"/>
      <c r="C2142" s="166"/>
    </row>
    <row r="2143" spans="1:3" x14ac:dyDescent="0.3">
      <c r="A2143" s="89" t="str">
        <f>IF(ROW()-ROW(HTML[])+1&gt;ROWS(Prelude[]),IFERROR(INDEX(PayItems[HTML],ROW()-ROW(HTML[])+1-ROWS(Prelude[])),IF(ROW()-ROW(HTML[])=ROWS(Prelude[])+ROWS(PayItems[]),"&lt;/tbody&gt;&lt;/table&gt;","{End}")),INDEX(Prelude[],ROW()-ROW(HTML[])+1))</f>
        <v xml:space="preserve">  &lt;tr&gt;&lt;td&gt;60901-1000&lt;/td&gt;&lt;td&gt;Curb, concrete, 300mm depth&lt;/td&gt;&lt;td&gt;m&lt;/td&gt;&lt;td&gt;CURB, CONCRETE, 12-INCH DEPTH&lt;/td&gt;&lt;td&gt;LNFT&lt;/td&gt;&lt;td&gt;0&lt;/td&gt;&lt;td&gt;3&lt;/td&gt;&lt;td&gt;N&lt;/td&gt;&lt;td&gt; &lt;/td&gt;&lt;td&gt;&lt;/td&gt;&lt;/tr&gt;</v>
      </c>
      <c r="B2143" s="166"/>
      <c r="C2143" s="166"/>
    </row>
    <row r="2144" spans="1:3" x14ac:dyDescent="0.3">
      <c r="A2144" s="89" t="str">
        <f>IF(ROW()-ROW(HTML[])+1&gt;ROWS(Prelude[]),IFERROR(INDEX(PayItems[HTML],ROW()-ROW(HTML[])+1-ROWS(Prelude[])),IF(ROW()-ROW(HTML[])=ROWS(Prelude[])+ROWS(PayItems[]),"&lt;/tbody&gt;&lt;/table&gt;","{End}")),INDEX(Prelude[],ROW()-ROW(HTML[])+1))</f>
        <v xml:space="preserve">  &lt;tr&gt;&lt;td&gt;60901-1100&lt;/td&gt;&lt;td&gt;Curb, concrete, 325mm depth&lt;/td&gt;&lt;td&gt;m&lt;/td&gt;&lt;td&gt;CURB, CONCRETE, 13-INCH DEPTH&lt;/td&gt;&lt;td&gt;LNFT&lt;/td&gt;&lt;td&gt;0&lt;/td&gt;&lt;td&gt;3&lt;/td&gt;&lt;td&gt;N&lt;/td&gt;&lt;td&gt; &lt;/td&gt;&lt;td&gt;&lt;/td&gt;&lt;/tr&gt;</v>
      </c>
      <c r="B2144" s="166"/>
      <c r="C2144" s="166"/>
    </row>
    <row r="2145" spans="1:3" x14ac:dyDescent="0.3">
      <c r="A2145" s="89" t="str">
        <f>IF(ROW()-ROW(HTML[])+1&gt;ROWS(Prelude[]),IFERROR(INDEX(PayItems[HTML],ROW()-ROW(HTML[])+1-ROWS(Prelude[])),IF(ROW()-ROW(HTML[])=ROWS(Prelude[])+ROWS(PayItems[]),"&lt;/tbody&gt;&lt;/table&gt;","{End}")),INDEX(Prelude[],ROW()-ROW(HTML[])+1))</f>
        <v xml:space="preserve">  &lt;tr&gt;&lt;td&gt;60901-1200&lt;/td&gt;&lt;td&gt;Curb, concrete, 350mm depth&lt;/td&gt;&lt;td&gt;m&lt;/td&gt;&lt;td&gt;CURB, CONCRETE, 14-INCH DEPTH&lt;/td&gt;&lt;td&gt;LNFT&lt;/td&gt;&lt;td&gt;0&lt;/td&gt;&lt;td&gt;3&lt;/td&gt;&lt;td&gt;N&lt;/td&gt;&lt;td&gt; &lt;/td&gt;&lt;td&gt;&lt;/td&gt;&lt;/tr&gt;</v>
      </c>
      <c r="B2145" s="166"/>
      <c r="C2145" s="166"/>
    </row>
    <row r="2146" spans="1:3" x14ac:dyDescent="0.3">
      <c r="A2146" s="89" t="str">
        <f>IF(ROW()-ROW(HTML[])+1&gt;ROWS(Prelude[]),IFERROR(INDEX(PayItems[HTML],ROW()-ROW(HTML[])+1-ROWS(Prelude[])),IF(ROW()-ROW(HTML[])=ROWS(Prelude[])+ROWS(PayItems[]),"&lt;/tbody&gt;&lt;/table&gt;","{End}")),INDEX(Prelude[],ROW()-ROW(HTML[])+1))</f>
        <v xml:space="preserve">  &lt;tr&gt;&lt;td&gt;60901-1300&lt;/td&gt;&lt;td&gt;Curb, concrete, 375mm depth&lt;/td&gt;&lt;td&gt;m&lt;/td&gt;&lt;td&gt;CURB, CONCRETE, 15-INCH DEPTH&lt;/td&gt;&lt;td&gt;LNFT&lt;/td&gt;&lt;td&gt;0&lt;/td&gt;&lt;td&gt;3&lt;/td&gt;&lt;td&gt;N&lt;/td&gt;&lt;td&gt; &lt;/td&gt;&lt;td&gt;&lt;/td&gt;&lt;/tr&gt;</v>
      </c>
      <c r="B2146" s="166"/>
      <c r="C2146" s="166"/>
    </row>
    <row r="2147" spans="1:3" x14ac:dyDescent="0.3">
      <c r="A2147" s="89" t="str">
        <f>IF(ROW()-ROW(HTML[])+1&gt;ROWS(Prelude[]),IFERROR(INDEX(PayItems[HTML],ROW()-ROW(HTML[])+1-ROWS(Prelude[])),IF(ROW()-ROW(HTML[])=ROWS(Prelude[])+ROWS(PayItems[]),"&lt;/tbody&gt;&lt;/table&gt;","{End}")),INDEX(Prelude[],ROW()-ROW(HTML[])+1))</f>
        <v xml:space="preserve">  &lt;tr&gt;&lt;td&gt;60901-1500&lt;/td&gt;&lt;td&gt;Curb, concrete, 400mm depth&lt;/td&gt;&lt;td&gt;m&lt;/td&gt;&lt;td&gt;CURB, CONCRETE, 16-INCH DEPTH&lt;/td&gt;&lt;td&gt;LNFT&lt;/td&gt;&lt;td&gt;0&lt;/td&gt;&lt;td&gt;3&lt;/td&gt;&lt;td&gt;N&lt;/td&gt;&lt;td&gt; &lt;/td&gt;&lt;td&gt;&lt;/td&gt;&lt;/tr&gt;</v>
      </c>
      <c r="B2147" s="166"/>
      <c r="C2147" s="166"/>
    </row>
    <row r="2148" spans="1:3" x14ac:dyDescent="0.3">
      <c r="A2148" s="89" t="str">
        <f>IF(ROW()-ROW(HTML[])+1&gt;ROWS(Prelude[]),IFERROR(INDEX(PayItems[HTML],ROW()-ROW(HTML[])+1-ROWS(Prelude[])),IF(ROW()-ROW(HTML[])=ROWS(Prelude[])+ROWS(PayItems[]),"&lt;/tbody&gt;&lt;/table&gt;","{End}")),INDEX(Prelude[],ROW()-ROW(HTML[])+1))</f>
        <v xml:space="preserve">  &lt;tr&gt;&lt;td&gt;60901-1600&lt;/td&gt;&lt;td&gt;Curb, concrete, 425mm depth&lt;/td&gt;&lt;td&gt;m&lt;/td&gt;&lt;td&gt;CURB, CONCRETE, 17-INCH DEPTH&lt;/td&gt;&lt;td&gt;LNFT&lt;/td&gt;&lt;td&gt;0&lt;/td&gt;&lt;td&gt;3&lt;/td&gt;&lt;td&gt;N&lt;/td&gt;&lt;td&gt; &lt;/td&gt;&lt;td&gt;&lt;/td&gt;&lt;/tr&gt;</v>
      </c>
      <c r="B2148" s="166"/>
      <c r="C2148" s="166"/>
    </row>
    <row r="2149" spans="1:3" x14ac:dyDescent="0.3">
      <c r="A2149" s="89" t="str">
        <f>IF(ROW()-ROW(HTML[])+1&gt;ROWS(Prelude[]),IFERROR(INDEX(PayItems[HTML],ROW()-ROW(HTML[])+1-ROWS(Prelude[])),IF(ROW()-ROW(HTML[])=ROWS(Prelude[])+ROWS(PayItems[]),"&lt;/tbody&gt;&lt;/table&gt;","{End}")),INDEX(Prelude[],ROW()-ROW(HTML[])+1))</f>
        <v xml:space="preserve">  &lt;tr&gt;&lt;td&gt;60901-1700&lt;/td&gt;&lt;td&gt;Curb, concrete, 450mm depth&lt;/td&gt;&lt;td&gt;m&lt;/td&gt;&lt;td&gt;CURB, CONCRETE, 18-INCH DEPTH&lt;/td&gt;&lt;td&gt;LNFT&lt;/td&gt;&lt;td&gt;0&lt;/td&gt;&lt;td&gt;3&lt;/td&gt;&lt;td&gt;N&lt;/td&gt;&lt;td&gt; &lt;/td&gt;&lt;td&gt;&lt;/td&gt;&lt;/tr&gt;</v>
      </c>
      <c r="B2149" s="166"/>
      <c r="C2149" s="166"/>
    </row>
    <row r="2150" spans="1:3" x14ac:dyDescent="0.3">
      <c r="A2150" s="89" t="str">
        <f>IF(ROW()-ROW(HTML[])+1&gt;ROWS(Prelude[]),IFERROR(INDEX(PayItems[HTML],ROW()-ROW(HTML[])+1-ROWS(Prelude[])),IF(ROW()-ROW(HTML[])=ROWS(Prelude[])+ROWS(PayItems[]),"&lt;/tbody&gt;&lt;/table&gt;","{End}")),INDEX(Prelude[],ROW()-ROW(HTML[])+1))</f>
        <v xml:space="preserve">  &lt;tr&gt;&lt;td&gt;60901-1800&lt;/td&gt;&lt;td&gt;Curb, concrete, 475mm depth&lt;/td&gt;&lt;td&gt;m&lt;/td&gt;&lt;td&gt;CURB, CONCRETE, 19-INCH DEPTH&lt;/td&gt;&lt;td&gt;LNFT&lt;/td&gt;&lt;td&gt;0&lt;/td&gt;&lt;td&gt;3&lt;/td&gt;&lt;td&gt;N&lt;/td&gt;&lt;td&gt; &lt;/td&gt;&lt;td&gt;&lt;/td&gt;&lt;/tr&gt;</v>
      </c>
      <c r="B2150" s="166"/>
      <c r="C2150" s="166"/>
    </row>
    <row r="2151" spans="1:3" x14ac:dyDescent="0.3">
      <c r="A2151" s="89" t="str">
        <f>IF(ROW()-ROW(HTML[])+1&gt;ROWS(Prelude[]),IFERROR(INDEX(PayItems[HTML],ROW()-ROW(HTML[])+1-ROWS(Prelude[])),IF(ROW()-ROW(HTML[])=ROWS(Prelude[])+ROWS(PayItems[]),"&lt;/tbody&gt;&lt;/table&gt;","{End}")),INDEX(Prelude[],ROW()-ROW(HTML[])+1))</f>
        <v xml:space="preserve">  &lt;tr&gt;&lt;td&gt;60901-1900&lt;/td&gt;&lt;td&gt;Curb, concrete, 500mm depth&lt;/td&gt;&lt;td&gt;m&lt;/td&gt;&lt;td&gt;CURB, CONCRETE, 20-INCH DEPTH&lt;/td&gt;&lt;td&gt;LNFT&lt;/td&gt;&lt;td&gt;0&lt;/td&gt;&lt;td&gt;3&lt;/td&gt;&lt;td&gt;N&lt;/td&gt;&lt;td&gt; &lt;/td&gt;&lt;td&gt;&lt;/td&gt;&lt;/tr&gt;</v>
      </c>
      <c r="B2151" s="166"/>
      <c r="C2151" s="166"/>
    </row>
    <row r="2152" spans="1:3" x14ac:dyDescent="0.3">
      <c r="A2152" s="89" t="str">
        <f>IF(ROW()-ROW(HTML[])+1&gt;ROWS(Prelude[]),IFERROR(INDEX(PayItems[HTML],ROW()-ROW(HTML[])+1-ROWS(Prelude[])),IF(ROW()-ROW(HTML[])=ROWS(Prelude[])+ROWS(PayItems[]),"&lt;/tbody&gt;&lt;/table&gt;","{End}")),INDEX(Prelude[],ROW()-ROW(HTML[])+1))</f>
        <v xml:space="preserve">  &lt;tr&gt;&lt;td&gt;60901-2000&lt;/td&gt;&lt;td&gt;Curb, asphalt, 75mm depth&lt;/td&gt;&lt;td&gt;m&lt;/td&gt;&lt;td&gt;CURB, ASPHALT, 3-INCH DEPTH&lt;/td&gt;&lt;td&gt;LNFT&lt;/td&gt;&lt;td&gt;0&lt;/td&gt;&lt;td&gt;3&lt;/td&gt;&lt;td&gt;N&lt;/td&gt;&lt;td&gt; &lt;/td&gt;&lt;td&gt;&lt;/td&gt;&lt;/tr&gt;</v>
      </c>
      <c r="B2152" s="166"/>
      <c r="C2152" s="166"/>
    </row>
    <row r="2153" spans="1:3" x14ac:dyDescent="0.3">
      <c r="A2153" s="89" t="str">
        <f>IF(ROW()-ROW(HTML[])+1&gt;ROWS(Prelude[]),IFERROR(INDEX(PayItems[HTML],ROW()-ROW(HTML[])+1-ROWS(Prelude[])),IF(ROW()-ROW(HTML[])=ROWS(Prelude[])+ROWS(PayItems[]),"&lt;/tbody&gt;&lt;/table&gt;","{End}")),INDEX(Prelude[],ROW()-ROW(HTML[])+1))</f>
        <v xml:space="preserve">  &lt;tr&gt;&lt;td&gt;60901-2100&lt;/td&gt;&lt;td&gt;Curb, asphalt, 100mm depth&lt;/td&gt;&lt;td&gt;m&lt;/td&gt;&lt;td&gt;CURB, ASPHALT, 4-INCH DEPTH&lt;/td&gt;&lt;td&gt;LNFT&lt;/td&gt;&lt;td&gt;0&lt;/td&gt;&lt;td&gt;3&lt;/td&gt;&lt;td&gt;N&lt;/td&gt;&lt;td&gt; &lt;/td&gt;&lt;td&gt;&lt;/td&gt;&lt;/tr&gt;</v>
      </c>
      <c r="B2153" s="166"/>
      <c r="C2153" s="166"/>
    </row>
    <row r="2154" spans="1:3" x14ac:dyDescent="0.3">
      <c r="A2154" s="89" t="str">
        <f>IF(ROW()-ROW(HTML[])+1&gt;ROWS(Prelude[]),IFERROR(INDEX(PayItems[HTML],ROW()-ROW(HTML[])+1-ROWS(Prelude[])),IF(ROW()-ROW(HTML[])=ROWS(Prelude[])+ROWS(PayItems[]),"&lt;/tbody&gt;&lt;/table&gt;","{End}")),INDEX(Prelude[],ROW()-ROW(HTML[])+1))</f>
        <v xml:space="preserve">  &lt;tr&gt;&lt;td&gt;60901-2200&lt;/td&gt;&lt;td&gt;Curb, asphalt, 125mm depth&lt;/td&gt;&lt;td&gt;m&lt;/td&gt;&lt;td&gt;CURB, ASPHALT, 5-INCH DEPTH&lt;/td&gt;&lt;td&gt;LNFT&lt;/td&gt;&lt;td&gt;0&lt;/td&gt;&lt;td&gt;3&lt;/td&gt;&lt;td&gt;N&lt;/td&gt;&lt;td&gt; &lt;/td&gt;&lt;td&gt;&lt;/td&gt;&lt;/tr&gt;</v>
      </c>
      <c r="B2154" s="166"/>
      <c r="C2154" s="166"/>
    </row>
    <row r="2155" spans="1:3" x14ac:dyDescent="0.3">
      <c r="A2155" s="89" t="str">
        <f>IF(ROW()-ROW(HTML[])+1&gt;ROWS(Prelude[]),IFERROR(INDEX(PayItems[HTML],ROW()-ROW(HTML[])+1-ROWS(Prelude[])),IF(ROW()-ROW(HTML[])=ROWS(Prelude[])+ROWS(PayItems[]),"&lt;/tbody&gt;&lt;/table&gt;","{End}")),INDEX(Prelude[],ROW()-ROW(HTML[])+1))</f>
        <v xml:space="preserve">  &lt;tr&gt;&lt;td&gt;60901-2300&lt;/td&gt;&lt;td&gt;Curb, asphalt, 150mm depth&lt;/td&gt;&lt;td&gt;m&lt;/td&gt;&lt;td&gt;CURB, ASPHALT, 6-INCH DEPTH&lt;/td&gt;&lt;td&gt;LNFT&lt;/td&gt;&lt;td&gt;0&lt;/td&gt;&lt;td&gt;3&lt;/td&gt;&lt;td&gt;N&lt;/td&gt;&lt;td&gt; &lt;/td&gt;&lt;td&gt;&lt;/td&gt;&lt;/tr&gt;</v>
      </c>
      <c r="B2155" s="166"/>
      <c r="C2155" s="166"/>
    </row>
    <row r="2156" spans="1:3" x14ac:dyDescent="0.3">
      <c r="A2156" s="89" t="str">
        <f>IF(ROW()-ROW(HTML[])+1&gt;ROWS(Prelude[]),IFERROR(INDEX(PayItems[HTML],ROW()-ROW(HTML[])+1-ROWS(Prelude[])),IF(ROW()-ROW(HTML[])=ROWS(Prelude[])+ROWS(PayItems[]),"&lt;/tbody&gt;&lt;/table&gt;","{End}")),INDEX(Prelude[],ROW()-ROW(HTML[])+1))</f>
        <v xml:space="preserve">  &lt;tr&gt;&lt;td&gt;60901-2400&lt;/td&gt;&lt;td&gt;Curb, asphalt, 175mm depth&lt;/td&gt;&lt;td&gt;m&lt;/td&gt;&lt;td&gt;CURB, ASPHALT, 7-INCH DEPTH&lt;/td&gt;&lt;td&gt;LNFT&lt;/td&gt;&lt;td&gt;0&lt;/td&gt;&lt;td&gt;3&lt;/td&gt;&lt;td&gt;N&lt;/td&gt;&lt;td&gt; &lt;/td&gt;&lt;td&gt;&lt;/td&gt;&lt;/tr&gt;</v>
      </c>
      <c r="B2156" s="166"/>
      <c r="C2156" s="166"/>
    </row>
    <row r="2157" spans="1:3" x14ac:dyDescent="0.3">
      <c r="A2157" s="89" t="str">
        <f>IF(ROW()-ROW(HTML[])+1&gt;ROWS(Prelude[]),IFERROR(INDEX(PayItems[HTML],ROW()-ROW(HTML[])+1-ROWS(Prelude[])),IF(ROW()-ROW(HTML[])=ROWS(Prelude[])+ROWS(PayItems[]),"&lt;/tbody&gt;&lt;/table&gt;","{End}")),INDEX(Prelude[],ROW()-ROW(HTML[])+1))</f>
        <v xml:space="preserve">  &lt;tr&gt;&lt;td&gt;60901-2500&lt;/td&gt;&lt;td&gt;Curb, asphalt, 200mm depth&lt;/td&gt;&lt;td&gt;m&lt;/td&gt;&lt;td&gt;CURB, ASPHALT, 8-INCH DEPTH&lt;/td&gt;&lt;td&gt;LNFT&lt;/td&gt;&lt;td&gt;0&lt;/td&gt;&lt;td&gt;3&lt;/td&gt;&lt;td&gt;N&lt;/td&gt;&lt;td&gt; &lt;/td&gt;&lt;td&gt;&lt;/td&gt;&lt;/tr&gt;</v>
      </c>
      <c r="B2157" s="166"/>
      <c r="C2157" s="166"/>
    </row>
    <row r="2158" spans="1:3" x14ac:dyDescent="0.3">
      <c r="A2158" s="89" t="str">
        <f>IF(ROW()-ROW(HTML[])+1&gt;ROWS(Prelude[]),IFERROR(INDEX(PayItems[HTML],ROW()-ROW(HTML[])+1-ROWS(Prelude[])),IF(ROW()-ROW(HTML[])=ROWS(Prelude[])+ROWS(PayItems[]),"&lt;/tbody&gt;&lt;/table&gt;","{End}")),INDEX(Prelude[],ROW()-ROW(HTML[])+1))</f>
        <v xml:space="preserve">  &lt;tr&gt;&lt;td&gt;60901-2550&lt;/td&gt;&lt;td&gt;Curb, asphalt, 250mm depth&lt;/td&gt;&lt;td&gt;m&lt;/td&gt;&lt;td&gt;CURB, ASPHALT, 10-INCH DEPTH&lt;/td&gt;&lt;td&gt;LNFT&lt;/td&gt;&lt;td&gt;0&lt;/td&gt;&lt;td&gt;3&lt;/td&gt;&lt;td&gt;N&lt;/td&gt;&lt;td&gt; &lt;/td&gt;&lt;td&gt;&lt;/td&gt;&lt;/tr&gt;</v>
      </c>
      <c r="B2158" s="166"/>
      <c r="C2158" s="166"/>
    </row>
    <row r="2159" spans="1:3" x14ac:dyDescent="0.3">
      <c r="A2159" s="89" t="str">
        <f>IF(ROW()-ROW(HTML[])+1&gt;ROWS(Prelude[]),IFERROR(INDEX(PayItems[HTML],ROW()-ROW(HTML[])+1-ROWS(Prelude[])),IF(ROW()-ROW(HTML[])=ROWS(Prelude[])+ROWS(PayItems[]),"&lt;/tbody&gt;&lt;/table&gt;","{End}")),INDEX(Prelude[],ROW()-ROW(HTML[])+1))</f>
        <v xml:space="preserve">  &lt;tr&gt;&lt;td&gt;60901-2600&lt;/td&gt;&lt;td&gt;Curb, stone, type 1, 75mm depth&lt;/td&gt;&lt;td&gt;m&lt;/td&gt;&lt;td&gt;CURB, STONE, TYPE 1, 3-INCH DEPTH&lt;/td&gt;&lt;td&gt;LNFT&lt;/td&gt;&lt;td&gt;0&lt;/td&gt;&lt;td&gt;3&lt;/td&gt;&lt;td&gt;N&lt;/td&gt;&lt;td&gt; &lt;/td&gt;&lt;td&gt;&lt;/td&gt;&lt;/tr&gt;</v>
      </c>
      <c r="B2159" s="166"/>
      <c r="C2159" s="166"/>
    </row>
    <row r="2160" spans="1:3" x14ac:dyDescent="0.3">
      <c r="A2160" s="89" t="str">
        <f>IF(ROW()-ROW(HTML[])+1&gt;ROWS(Prelude[]),IFERROR(INDEX(PayItems[HTML],ROW()-ROW(HTML[])+1-ROWS(Prelude[])),IF(ROW()-ROW(HTML[])=ROWS(Prelude[])+ROWS(PayItems[]),"&lt;/tbody&gt;&lt;/table&gt;","{End}")),INDEX(Prelude[],ROW()-ROW(HTML[])+1))</f>
        <v xml:space="preserve">  &lt;tr&gt;&lt;td&gt;60901-2700&lt;/td&gt;&lt;td&gt;Curb, stone, type 1, 100mm depth&lt;/td&gt;&lt;td&gt;m&lt;/td&gt;&lt;td&gt;CURB, STONE, TYPE 1, 4-INCH DEPTH&lt;/td&gt;&lt;td&gt;LNFT&lt;/td&gt;&lt;td&gt;0&lt;/td&gt;&lt;td&gt;3&lt;/td&gt;&lt;td&gt;N&lt;/td&gt;&lt;td&gt; &lt;/td&gt;&lt;td&gt;&lt;/td&gt;&lt;/tr&gt;</v>
      </c>
      <c r="B2160" s="166"/>
      <c r="C2160" s="166"/>
    </row>
    <row r="2161" spans="1:3" x14ac:dyDescent="0.3">
      <c r="A2161" s="89" t="str">
        <f>IF(ROW()-ROW(HTML[])+1&gt;ROWS(Prelude[]),IFERROR(INDEX(PayItems[HTML],ROW()-ROW(HTML[])+1-ROWS(Prelude[])),IF(ROW()-ROW(HTML[])=ROWS(Prelude[])+ROWS(PayItems[]),"&lt;/tbody&gt;&lt;/table&gt;","{End}")),INDEX(Prelude[],ROW()-ROW(HTML[])+1))</f>
        <v xml:space="preserve">  &lt;tr&gt;&lt;td&gt;60901-2800&lt;/td&gt;&lt;td&gt;Curb, stone, type 1, 125mm depth&lt;/td&gt;&lt;td&gt;m&lt;/td&gt;&lt;td&gt;CURB, STONE, TYPE 1, 5-INCH DEPTH&lt;/td&gt;&lt;td&gt;LNFT&lt;/td&gt;&lt;td&gt;0&lt;/td&gt;&lt;td&gt;3&lt;/td&gt;&lt;td&gt;N&lt;/td&gt;&lt;td&gt; &lt;/td&gt;&lt;td&gt;&lt;/td&gt;&lt;/tr&gt;</v>
      </c>
      <c r="B2161" s="166"/>
      <c r="C2161" s="166"/>
    </row>
    <row r="2162" spans="1:3" x14ac:dyDescent="0.3">
      <c r="A2162" s="89" t="str">
        <f>IF(ROW()-ROW(HTML[])+1&gt;ROWS(Prelude[]),IFERROR(INDEX(PayItems[HTML],ROW()-ROW(HTML[])+1-ROWS(Prelude[])),IF(ROW()-ROW(HTML[])=ROWS(Prelude[])+ROWS(PayItems[]),"&lt;/tbody&gt;&lt;/table&gt;","{End}")),INDEX(Prelude[],ROW()-ROW(HTML[])+1))</f>
        <v xml:space="preserve">  &lt;tr&gt;&lt;td&gt;60901-2900&lt;/td&gt;&lt;td&gt;Curb, stone, type 1, 150mm depth&lt;/td&gt;&lt;td&gt;m&lt;/td&gt;&lt;td&gt;CURB, STONE, TYPE 1, 6-INCH DEPTH&lt;/td&gt;&lt;td&gt;LNFT&lt;/td&gt;&lt;td&gt;0&lt;/td&gt;&lt;td&gt;3&lt;/td&gt;&lt;td&gt;N&lt;/td&gt;&lt;td&gt; &lt;/td&gt;&lt;td&gt;&lt;/td&gt;&lt;/tr&gt;</v>
      </c>
      <c r="B2162" s="166"/>
      <c r="C2162" s="166"/>
    </row>
    <row r="2163" spans="1:3" x14ac:dyDescent="0.3">
      <c r="A2163" s="89" t="str">
        <f>IF(ROW()-ROW(HTML[])+1&gt;ROWS(Prelude[]),IFERROR(INDEX(PayItems[HTML],ROW()-ROW(HTML[])+1-ROWS(Prelude[])),IF(ROW()-ROW(HTML[])=ROWS(Prelude[])+ROWS(PayItems[]),"&lt;/tbody&gt;&lt;/table&gt;","{End}")),INDEX(Prelude[],ROW()-ROW(HTML[])+1))</f>
        <v xml:space="preserve">  &lt;tr&gt;&lt;td&gt;60901-3000&lt;/td&gt;&lt;td&gt;Curb, stone, type 1, 175mm depth&lt;/td&gt;&lt;td&gt;m&lt;/td&gt;&lt;td&gt;CURB, STONE, TYPE 1, 7-INCH DEPTH&lt;/td&gt;&lt;td&gt;LNFT&lt;/td&gt;&lt;td&gt;0&lt;/td&gt;&lt;td&gt;3&lt;/td&gt;&lt;td&gt;N&lt;/td&gt;&lt;td&gt; &lt;/td&gt;&lt;td&gt;&lt;/td&gt;&lt;/tr&gt;</v>
      </c>
      <c r="B2163" s="166"/>
      <c r="C2163" s="166"/>
    </row>
    <row r="2164" spans="1:3" x14ac:dyDescent="0.3">
      <c r="A2164" s="89" t="str">
        <f>IF(ROW()-ROW(HTML[])+1&gt;ROWS(Prelude[]),IFERROR(INDEX(PayItems[HTML],ROW()-ROW(HTML[])+1-ROWS(Prelude[])),IF(ROW()-ROW(HTML[])=ROWS(Prelude[])+ROWS(PayItems[]),"&lt;/tbody&gt;&lt;/table&gt;","{End}")),INDEX(Prelude[],ROW()-ROW(HTML[])+1))</f>
        <v xml:space="preserve">  &lt;tr&gt;&lt;td&gt;60901-3100&lt;/td&gt;&lt;td&gt;Curb, stone, type 1, 200mm depth&lt;/td&gt;&lt;td&gt;m&lt;/td&gt;&lt;td&gt;CURB, STONE, TYPE 1, 8-INCH DEPTH&lt;/td&gt;&lt;td&gt;LNFT&lt;/td&gt;&lt;td&gt;0&lt;/td&gt;&lt;td&gt;3&lt;/td&gt;&lt;td&gt;N&lt;/td&gt;&lt;td&gt; &lt;/td&gt;&lt;td&gt;&lt;/td&gt;&lt;/tr&gt;</v>
      </c>
      <c r="B2164" s="166"/>
      <c r="C2164" s="166"/>
    </row>
    <row r="2165" spans="1:3" x14ac:dyDescent="0.3">
      <c r="A2165" s="89" t="str">
        <f>IF(ROW()-ROW(HTML[])+1&gt;ROWS(Prelude[]),IFERROR(INDEX(PayItems[HTML],ROW()-ROW(HTML[])+1-ROWS(Prelude[])),IF(ROW()-ROW(HTML[])=ROWS(Prelude[])+ROWS(PayItems[]),"&lt;/tbody&gt;&lt;/table&gt;","{End}")),INDEX(Prelude[],ROW()-ROW(HTML[])+1))</f>
        <v xml:space="preserve">  &lt;tr&gt;&lt;td&gt;60901-3200&lt;/td&gt;&lt;td&gt;Curb, stone, type 1, 225mm depth&lt;/td&gt;&lt;td&gt;m&lt;/td&gt;&lt;td&gt;CURB, STONE, TYPE 1, 9-INCH DEPTH&lt;/td&gt;&lt;td&gt;LNFT&lt;/td&gt;&lt;td&gt;0&lt;/td&gt;&lt;td&gt;3&lt;/td&gt;&lt;td&gt;N&lt;/td&gt;&lt;td&gt; &lt;/td&gt;&lt;td&gt;&lt;/td&gt;&lt;/tr&gt;</v>
      </c>
      <c r="B2165" s="166"/>
      <c r="C2165" s="166"/>
    </row>
    <row r="2166" spans="1:3" x14ac:dyDescent="0.3">
      <c r="A2166" s="89" t="str">
        <f>IF(ROW()-ROW(HTML[])+1&gt;ROWS(Prelude[]),IFERROR(INDEX(PayItems[HTML],ROW()-ROW(HTML[])+1-ROWS(Prelude[])),IF(ROW()-ROW(HTML[])=ROWS(Prelude[])+ROWS(PayItems[]),"&lt;/tbody&gt;&lt;/table&gt;","{End}")),INDEX(Prelude[],ROW()-ROW(HTML[])+1))</f>
        <v xml:space="preserve">  &lt;tr&gt;&lt;td&gt;60901-3300&lt;/td&gt;&lt;td&gt;Curb, stone, type 1, 250mm depth&lt;/td&gt;&lt;td&gt;m&lt;/td&gt;&lt;td&gt;CURB, STONE, TYPE 1, 10-INCH DEPTH&lt;/td&gt;&lt;td&gt;LNFT&lt;/td&gt;&lt;td&gt;0&lt;/td&gt;&lt;td&gt;3&lt;/td&gt;&lt;td&gt;N&lt;/td&gt;&lt;td&gt; &lt;/td&gt;&lt;td&gt;&lt;/td&gt;&lt;/tr&gt;</v>
      </c>
      <c r="B2166" s="166"/>
      <c r="C2166" s="166"/>
    </row>
    <row r="2167" spans="1:3" x14ac:dyDescent="0.3">
      <c r="A2167" s="89" t="str">
        <f>IF(ROW()-ROW(HTML[])+1&gt;ROWS(Prelude[]),IFERROR(INDEX(PayItems[HTML],ROW()-ROW(HTML[])+1-ROWS(Prelude[])),IF(ROW()-ROW(HTML[])=ROWS(Prelude[])+ROWS(PayItems[]),"&lt;/tbody&gt;&lt;/table&gt;","{End}")),INDEX(Prelude[],ROW()-ROW(HTML[])+1))</f>
        <v xml:space="preserve">  &lt;tr&gt;&lt;td&gt;60901-3400&lt;/td&gt;&lt;td&gt;Curb, stone, type 1, 275mm depth&lt;/td&gt;&lt;td&gt;m&lt;/td&gt;&lt;td&gt;CURB, STONE, TYPE 1, 11-INCH DEPTH&lt;/td&gt;&lt;td&gt;LNFT&lt;/td&gt;&lt;td&gt;0&lt;/td&gt;&lt;td&gt;3&lt;/td&gt;&lt;td&gt;N&lt;/td&gt;&lt;td&gt; &lt;/td&gt;&lt;td&gt;&lt;/td&gt;&lt;/tr&gt;</v>
      </c>
      <c r="B2167" s="166"/>
      <c r="C2167" s="166"/>
    </row>
    <row r="2168" spans="1:3" x14ac:dyDescent="0.3">
      <c r="A2168" s="89" t="str">
        <f>IF(ROW()-ROW(HTML[])+1&gt;ROWS(Prelude[]),IFERROR(INDEX(PayItems[HTML],ROW()-ROW(HTML[])+1-ROWS(Prelude[])),IF(ROW()-ROW(HTML[])=ROWS(Prelude[])+ROWS(PayItems[]),"&lt;/tbody&gt;&lt;/table&gt;","{End}")),INDEX(Prelude[],ROW()-ROW(HTML[])+1))</f>
        <v xml:space="preserve">  &lt;tr&gt;&lt;td&gt;60901-3500&lt;/td&gt;&lt;td&gt;Curb, stone, type 1, 300mm depth&lt;/td&gt;&lt;td&gt;m&lt;/td&gt;&lt;td&gt;CURB, STONE, TYPE 1, 12-INCH DEPTH&lt;/td&gt;&lt;td&gt;LNFT&lt;/td&gt;&lt;td&gt;0&lt;/td&gt;&lt;td&gt;3&lt;/td&gt;&lt;td&gt;N&lt;/td&gt;&lt;td&gt; &lt;/td&gt;&lt;td&gt;&lt;/td&gt;&lt;/tr&gt;</v>
      </c>
      <c r="B2168" s="166"/>
      <c r="C2168" s="166"/>
    </row>
    <row r="2169" spans="1:3" x14ac:dyDescent="0.3">
      <c r="A2169" s="89" t="str">
        <f>IF(ROW()-ROW(HTML[])+1&gt;ROWS(Prelude[]),IFERROR(INDEX(PayItems[HTML],ROW()-ROW(HTML[])+1-ROWS(Prelude[])),IF(ROW()-ROW(HTML[])=ROWS(Prelude[])+ROWS(PayItems[]),"&lt;/tbody&gt;&lt;/table&gt;","{End}")),INDEX(Prelude[],ROW()-ROW(HTML[])+1))</f>
        <v xml:space="preserve">  &lt;tr&gt;&lt;td&gt;60901-3600&lt;/td&gt;&lt;td&gt;Curb, stone, type 1, 325mm depth&lt;/td&gt;&lt;td&gt;m&lt;/td&gt;&lt;td&gt;CURB, STONE, TYPE 1, 13-INCH DEPTH&lt;/td&gt;&lt;td&gt;LNFT&lt;/td&gt;&lt;td&gt;0&lt;/td&gt;&lt;td&gt;3&lt;/td&gt;&lt;td&gt;N&lt;/td&gt;&lt;td&gt; &lt;/td&gt;&lt;td&gt;&lt;/td&gt;&lt;/tr&gt;</v>
      </c>
      <c r="B2169" s="166"/>
      <c r="C2169" s="166"/>
    </row>
    <row r="2170" spans="1:3" x14ac:dyDescent="0.3">
      <c r="A2170" s="89" t="str">
        <f>IF(ROW()-ROW(HTML[])+1&gt;ROWS(Prelude[]),IFERROR(INDEX(PayItems[HTML],ROW()-ROW(HTML[])+1-ROWS(Prelude[])),IF(ROW()-ROW(HTML[])=ROWS(Prelude[])+ROWS(PayItems[]),"&lt;/tbody&gt;&lt;/table&gt;","{End}")),INDEX(Prelude[],ROW()-ROW(HTML[])+1))</f>
        <v xml:space="preserve">  &lt;tr&gt;&lt;td&gt;60901-3700&lt;/td&gt;&lt;td&gt;Curb, stone, type 1, 350mm depth&lt;/td&gt;&lt;td&gt;m&lt;/td&gt;&lt;td&gt;CURB, STONE, TYPE 1, 14-INCH DEPTH&lt;/td&gt;&lt;td&gt;LNFT&lt;/td&gt;&lt;td&gt;0&lt;/td&gt;&lt;td&gt;3&lt;/td&gt;&lt;td&gt;N&lt;/td&gt;&lt;td&gt; &lt;/td&gt;&lt;td&gt;&lt;/td&gt;&lt;/tr&gt;</v>
      </c>
      <c r="B2170" s="166"/>
      <c r="C2170" s="166"/>
    </row>
    <row r="2171" spans="1:3" x14ac:dyDescent="0.3">
      <c r="A2171" s="89" t="str">
        <f>IF(ROW()-ROW(HTML[])+1&gt;ROWS(Prelude[]),IFERROR(INDEX(PayItems[HTML],ROW()-ROW(HTML[])+1-ROWS(Prelude[])),IF(ROW()-ROW(HTML[])=ROWS(Prelude[])+ROWS(PayItems[]),"&lt;/tbody&gt;&lt;/table&gt;","{End}")),INDEX(Prelude[],ROW()-ROW(HTML[])+1))</f>
        <v xml:space="preserve">  &lt;tr&gt;&lt;td&gt;60901-3800&lt;/td&gt;&lt;td&gt;Curb, stone, type 1, 375mm depth&lt;/td&gt;&lt;td&gt;m&lt;/td&gt;&lt;td&gt;CURB, STONE, TYPE 1, 15-INCH DEPTH&lt;/td&gt;&lt;td&gt;LNFT&lt;/td&gt;&lt;td&gt;0&lt;/td&gt;&lt;td&gt;3&lt;/td&gt;&lt;td&gt;N&lt;/td&gt;&lt;td&gt; &lt;/td&gt;&lt;td&gt;&lt;/td&gt;&lt;/tr&gt;</v>
      </c>
      <c r="B2171" s="166"/>
      <c r="C2171" s="166"/>
    </row>
    <row r="2172" spans="1:3" x14ac:dyDescent="0.3">
      <c r="A2172" s="89" t="str">
        <f>IF(ROW()-ROW(HTML[])+1&gt;ROWS(Prelude[]),IFERROR(INDEX(PayItems[HTML],ROW()-ROW(HTML[])+1-ROWS(Prelude[])),IF(ROW()-ROW(HTML[])=ROWS(Prelude[])+ROWS(PayItems[]),"&lt;/tbody&gt;&lt;/table&gt;","{End}")),INDEX(Prelude[],ROW()-ROW(HTML[])+1))</f>
        <v xml:space="preserve">  &lt;tr&gt;&lt;td&gt;60901-4000&lt;/td&gt;&lt;td&gt;Curb, stone, type 1, 400mm depth&lt;/td&gt;&lt;td&gt;m&lt;/td&gt;&lt;td&gt;CURB, STONE, TYPE 1, 16-INCH DEPTH&lt;/td&gt;&lt;td&gt;LNFT&lt;/td&gt;&lt;td&gt;0&lt;/td&gt;&lt;td&gt;3&lt;/td&gt;&lt;td&gt;N&lt;/td&gt;&lt;td&gt; &lt;/td&gt;&lt;td&gt;&lt;/td&gt;&lt;/tr&gt;</v>
      </c>
      <c r="B2172" s="166"/>
      <c r="C2172" s="166"/>
    </row>
    <row r="2173" spans="1:3" x14ac:dyDescent="0.3">
      <c r="A2173" s="89" t="str">
        <f>IF(ROW()-ROW(HTML[])+1&gt;ROWS(Prelude[]),IFERROR(INDEX(PayItems[HTML],ROW()-ROW(HTML[])+1-ROWS(Prelude[])),IF(ROW()-ROW(HTML[])=ROWS(Prelude[])+ROWS(PayItems[]),"&lt;/tbody&gt;&lt;/table&gt;","{End}")),INDEX(Prelude[],ROW()-ROW(HTML[])+1))</f>
        <v xml:space="preserve">  &lt;tr&gt;&lt;td&gt;60901-4100&lt;/td&gt;&lt;td&gt;Curb, stone, type 1, 425mm depth&lt;/td&gt;&lt;td&gt;m&lt;/td&gt;&lt;td&gt;CURB, STONE, TYPE 1, 17-INCH DEPTH&lt;/td&gt;&lt;td&gt;LNFT&lt;/td&gt;&lt;td&gt;0&lt;/td&gt;&lt;td&gt;3&lt;/td&gt;&lt;td&gt;N&lt;/td&gt;&lt;td&gt; &lt;/td&gt;&lt;td&gt;&lt;/td&gt;&lt;/tr&gt;</v>
      </c>
      <c r="B2173" s="166"/>
      <c r="C2173" s="166"/>
    </row>
    <row r="2174" spans="1:3" x14ac:dyDescent="0.3">
      <c r="A2174" s="89" t="str">
        <f>IF(ROW()-ROW(HTML[])+1&gt;ROWS(Prelude[]),IFERROR(INDEX(PayItems[HTML],ROW()-ROW(HTML[])+1-ROWS(Prelude[])),IF(ROW()-ROW(HTML[])=ROWS(Prelude[])+ROWS(PayItems[]),"&lt;/tbody&gt;&lt;/table&gt;","{End}")),INDEX(Prelude[],ROW()-ROW(HTML[])+1))</f>
        <v xml:space="preserve">  &lt;tr&gt;&lt;td&gt;60901-4200&lt;/td&gt;&lt;td&gt;Curb, stone, type 1, 450mm depth&lt;/td&gt;&lt;td&gt;m&lt;/td&gt;&lt;td&gt;CURB, STONE, TYPE 1, 18-INCH DEPTH&lt;/td&gt;&lt;td&gt;LNFT&lt;/td&gt;&lt;td&gt;0&lt;/td&gt;&lt;td&gt;3&lt;/td&gt;&lt;td&gt;N&lt;/td&gt;&lt;td&gt; &lt;/td&gt;&lt;td&gt;&lt;/td&gt;&lt;/tr&gt;</v>
      </c>
      <c r="B2174" s="166"/>
      <c r="C2174" s="166"/>
    </row>
    <row r="2175" spans="1:3" x14ac:dyDescent="0.3">
      <c r="A2175" s="89" t="str">
        <f>IF(ROW()-ROW(HTML[])+1&gt;ROWS(Prelude[]),IFERROR(INDEX(PayItems[HTML],ROW()-ROW(HTML[])+1-ROWS(Prelude[])),IF(ROW()-ROW(HTML[])=ROWS(Prelude[])+ROWS(PayItems[]),"&lt;/tbody&gt;&lt;/table&gt;","{End}")),INDEX(Prelude[],ROW()-ROW(HTML[])+1))</f>
        <v xml:space="preserve">  &lt;tr&gt;&lt;td&gt;60901-4300&lt;/td&gt;&lt;td&gt;Curb, stone, type 1, 475mm depth&lt;/td&gt;&lt;td&gt;m&lt;/td&gt;&lt;td&gt;CURB, STONE, TYPE 1, 19-INCH DEPTH&lt;/td&gt;&lt;td&gt;LNFT&lt;/td&gt;&lt;td&gt;0&lt;/td&gt;&lt;td&gt;3&lt;/td&gt;&lt;td&gt;N&lt;/td&gt;&lt;td&gt; &lt;/td&gt;&lt;td&gt;&lt;/td&gt;&lt;/tr&gt;</v>
      </c>
      <c r="B2175" s="166"/>
      <c r="C2175" s="166"/>
    </row>
    <row r="2176" spans="1:3" x14ac:dyDescent="0.3">
      <c r="A2176" s="89" t="str">
        <f>IF(ROW()-ROW(HTML[])+1&gt;ROWS(Prelude[]),IFERROR(INDEX(PayItems[HTML],ROW()-ROW(HTML[])+1-ROWS(Prelude[])),IF(ROW()-ROW(HTML[])=ROWS(Prelude[])+ROWS(PayItems[]),"&lt;/tbody&gt;&lt;/table&gt;","{End}")),INDEX(Prelude[],ROW()-ROW(HTML[])+1))</f>
        <v xml:space="preserve">  &lt;tr&gt;&lt;td&gt;60901-4400&lt;/td&gt;&lt;td&gt;Curb, stone, type 1, 500mm depth&lt;/td&gt;&lt;td&gt;m&lt;/td&gt;&lt;td&gt;CURB, STONE, TYPE 1, 20-INCH DEPTH&lt;/td&gt;&lt;td&gt;LNFT&lt;/td&gt;&lt;td&gt;0&lt;/td&gt;&lt;td&gt;3&lt;/td&gt;&lt;td&gt;N&lt;/td&gt;&lt;td&gt; &lt;/td&gt;&lt;td&gt;&lt;/td&gt;&lt;/tr&gt;</v>
      </c>
      <c r="B2176" s="166"/>
      <c r="C2176" s="166"/>
    </row>
    <row r="2177" spans="1:3" x14ac:dyDescent="0.3">
      <c r="A2177" s="89" t="str">
        <f>IF(ROW()-ROW(HTML[])+1&gt;ROWS(Prelude[]),IFERROR(INDEX(PayItems[HTML],ROW()-ROW(HTML[])+1-ROWS(Prelude[])),IF(ROW()-ROW(HTML[])=ROWS(Prelude[])+ROWS(PayItems[]),"&lt;/tbody&gt;&lt;/table&gt;","{End}")),INDEX(Prelude[],ROW()-ROW(HTML[])+1))</f>
        <v xml:space="preserve">  &lt;tr&gt;&lt;td&gt;60901-4450&lt;/td&gt;&lt;td&gt;Curb, stone, type 1, 600mm depth&lt;/td&gt;&lt;td&gt;m&lt;/td&gt;&lt;td&gt;CURB, STONE, TYPE 1, 24-INCH DEPTH&lt;/td&gt;&lt;td&gt;LNFT&lt;/td&gt;&lt;td&gt;0&lt;/td&gt;&lt;td&gt;3&lt;/td&gt;&lt;td&gt;N&lt;/td&gt;&lt;td&gt; &lt;/td&gt;&lt;td&gt;&lt;/td&gt;&lt;/tr&gt;</v>
      </c>
      <c r="B2177" s="166"/>
      <c r="C2177" s="166"/>
    </row>
    <row r="2178" spans="1:3" x14ac:dyDescent="0.3">
      <c r="A2178" s="89" t="str">
        <f>IF(ROW()-ROW(HTML[])+1&gt;ROWS(Prelude[]),IFERROR(INDEX(PayItems[HTML],ROW()-ROW(HTML[])+1-ROWS(Prelude[])),IF(ROW()-ROW(HTML[])=ROWS(Prelude[])+ROWS(PayItems[]),"&lt;/tbody&gt;&lt;/table&gt;","{End}")),INDEX(Prelude[],ROW()-ROW(HTML[])+1))</f>
        <v xml:space="preserve">  &lt;tr&gt;&lt;td&gt;60901-4500&lt;/td&gt;&lt;td&gt;Curb, stone, type 2, 75mm depth&lt;/td&gt;&lt;td&gt;m&lt;/td&gt;&lt;td&gt;CURB, STONE, TYPE 2, 3-INCH DEPTH&lt;/td&gt;&lt;td&gt;LNFT&lt;/td&gt;&lt;td&gt;0&lt;/td&gt;&lt;td&gt;3&lt;/td&gt;&lt;td&gt;N&lt;/td&gt;&lt;td&gt; &lt;/td&gt;&lt;td&gt;&lt;/td&gt;&lt;/tr&gt;</v>
      </c>
      <c r="B2178" s="166"/>
      <c r="C2178" s="166"/>
    </row>
    <row r="2179" spans="1:3" x14ac:dyDescent="0.3">
      <c r="A2179" s="89" t="str">
        <f>IF(ROW()-ROW(HTML[])+1&gt;ROWS(Prelude[]),IFERROR(INDEX(PayItems[HTML],ROW()-ROW(HTML[])+1-ROWS(Prelude[])),IF(ROW()-ROW(HTML[])=ROWS(Prelude[])+ROWS(PayItems[]),"&lt;/tbody&gt;&lt;/table&gt;","{End}")),INDEX(Prelude[],ROW()-ROW(HTML[])+1))</f>
        <v xml:space="preserve">  &lt;tr&gt;&lt;td&gt;60901-4600&lt;/td&gt;&lt;td&gt;Curb, stone, type 2, 100mm depth&lt;/td&gt;&lt;td&gt;m&lt;/td&gt;&lt;td&gt;CURB, STONE, TYPE 2, 4-INCH DEPTH&lt;/td&gt;&lt;td&gt;LNFT&lt;/td&gt;&lt;td&gt;0&lt;/td&gt;&lt;td&gt;3&lt;/td&gt;&lt;td&gt;N&lt;/td&gt;&lt;td&gt; &lt;/td&gt;&lt;td&gt;&lt;/td&gt;&lt;/tr&gt;</v>
      </c>
      <c r="B2179" s="166"/>
      <c r="C2179" s="166"/>
    </row>
    <row r="2180" spans="1:3" x14ac:dyDescent="0.3">
      <c r="A2180" s="89" t="str">
        <f>IF(ROW()-ROW(HTML[])+1&gt;ROWS(Prelude[]),IFERROR(INDEX(PayItems[HTML],ROW()-ROW(HTML[])+1-ROWS(Prelude[])),IF(ROW()-ROW(HTML[])=ROWS(Prelude[])+ROWS(PayItems[]),"&lt;/tbody&gt;&lt;/table&gt;","{End}")),INDEX(Prelude[],ROW()-ROW(HTML[])+1))</f>
        <v xml:space="preserve">  &lt;tr&gt;&lt;td&gt;60901-4700&lt;/td&gt;&lt;td&gt;Curb, stone, type 2, 125mm depth&lt;/td&gt;&lt;td&gt;m&lt;/td&gt;&lt;td&gt;CURB, STONE, TYPE 2, 5-INCH DEPTH&lt;/td&gt;&lt;td&gt;LNFT&lt;/td&gt;&lt;td&gt;0&lt;/td&gt;&lt;td&gt;3&lt;/td&gt;&lt;td&gt;N&lt;/td&gt;&lt;td&gt; &lt;/td&gt;&lt;td&gt;&lt;/td&gt;&lt;/tr&gt;</v>
      </c>
      <c r="B2180" s="166"/>
      <c r="C2180" s="166"/>
    </row>
    <row r="2181" spans="1:3" x14ac:dyDescent="0.3">
      <c r="A2181" s="89" t="str">
        <f>IF(ROW()-ROW(HTML[])+1&gt;ROWS(Prelude[]),IFERROR(INDEX(PayItems[HTML],ROW()-ROW(HTML[])+1-ROWS(Prelude[])),IF(ROW()-ROW(HTML[])=ROWS(Prelude[])+ROWS(PayItems[]),"&lt;/tbody&gt;&lt;/table&gt;","{End}")),INDEX(Prelude[],ROW()-ROW(HTML[])+1))</f>
        <v xml:space="preserve">  &lt;tr&gt;&lt;td&gt;60901-4800&lt;/td&gt;&lt;td&gt;Curb, stone, type 2, 150mm depth&lt;/td&gt;&lt;td&gt;m&lt;/td&gt;&lt;td&gt;CURB, STONE, TYPE 2, 6-INCH DEPTH&lt;/td&gt;&lt;td&gt;LNFT&lt;/td&gt;&lt;td&gt;0&lt;/td&gt;&lt;td&gt;3&lt;/td&gt;&lt;td&gt;N&lt;/td&gt;&lt;td&gt; &lt;/td&gt;&lt;td&gt;&lt;/td&gt;&lt;/tr&gt;</v>
      </c>
      <c r="B2181" s="166"/>
      <c r="C2181" s="166"/>
    </row>
    <row r="2182" spans="1:3" x14ac:dyDescent="0.3">
      <c r="A2182" s="89" t="str">
        <f>IF(ROW()-ROW(HTML[])+1&gt;ROWS(Prelude[]),IFERROR(INDEX(PayItems[HTML],ROW()-ROW(HTML[])+1-ROWS(Prelude[])),IF(ROW()-ROW(HTML[])=ROWS(Prelude[])+ROWS(PayItems[]),"&lt;/tbody&gt;&lt;/table&gt;","{End}")),INDEX(Prelude[],ROW()-ROW(HTML[])+1))</f>
        <v xml:space="preserve">  &lt;tr&gt;&lt;td&gt;60901-4900&lt;/td&gt;&lt;td&gt;Curb, stone, type 2, 175mm depth&lt;/td&gt;&lt;td&gt;m&lt;/td&gt;&lt;td&gt;CURB, STONE, TYPE 2, 7-INCH DEPTH&lt;/td&gt;&lt;td&gt;LNFT&lt;/td&gt;&lt;td&gt;0&lt;/td&gt;&lt;td&gt;3&lt;/td&gt;&lt;td&gt;N&lt;/td&gt;&lt;td&gt; &lt;/td&gt;&lt;td&gt;&lt;/td&gt;&lt;/tr&gt;</v>
      </c>
      <c r="B2182" s="166"/>
      <c r="C2182" s="166"/>
    </row>
    <row r="2183" spans="1:3" x14ac:dyDescent="0.3">
      <c r="A2183" s="89" t="str">
        <f>IF(ROW()-ROW(HTML[])+1&gt;ROWS(Prelude[]),IFERROR(INDEX(PayItems[HTML],ROW()-ROW(HTML[])+1-ROWS(Prelude[])),IF(ROW()-ROW(HTML[])=ROWS(Prelude[])+ROWS(PayItems[]),"&lt;/tbody&gt;&lt;/table&gt;","{End}")),INDEX(Prelude[],ROW()-ROW(HTML[])+1))</f>
        <v xml:space="preserve">  &lt;tr&gt;&lt;td&gt;60901-5000&lt;/td&gt;&lt;td&gt;Curb, stone, type 2, 200mm depth&lt;/td&gt;&lt;td&gt;m&lt;/td&gt;&lt;td&gt;CURB, STONE, TYPE 2, 8-INCH DEPTH&lt;/td&gt;&lt;td&gt;LNFT&lt;/td&gt;&lt;td&gt;0&lt;/td&gt;&lt;td&gt;3&lt;/td&gt;&lt;td&gt;N&lt;/td&gt;&lt;td&gt; &lt;/td&gt;&lt;td&gt;&lt;/td&gt;&lt;/tr&gt;</v>
      </c>
      <c r="B2183" s="166"/>
      <c r="C2183" s="166"/>
    </row>
    <row r="2184" spans="1:3" x14ac:dyDescent="0.3">
      <c r="A2184" s="89" t="str">
        <f>IF(ROW()-ROW(HTML[])+1&gt;ROWS(Prelude[]),IFERROR(INDEX(PayItems[HTML],ROW()-ROW(HTML[])+1-ROWS(Prelude[])),IF(ROW()-ROW(HTML[])=ROWS(Prelude[])+ROWS(PayItems[]),"&lt;/tbody&gt;&lt;/table&gt;","{End}")),INDEX(Prelude[],ROW()-ROW(HTML[])+1))</f>
        <v xml:space="preserve">  &lt;tr&gt;&lt;td&gt;60901-5100&lt;/td&gt;&lt;td&gt;Curb, stone, type 2, 225mm depth&lt;/td&gt;&lt;td&gt;m&lt;/td&gt;&lt;td&gt;CURB, STONE, TYPE 2, 9-INCH DEPTH&lt;/td&gt;&lt;td&gt;LNFT&lt;/td&gt;&lt;td&gt;0&lt;/td&gt;&lt;td&gt;3&lt;/td&gt;&lt;td&gt;N&lt;/td&gt;&lt;td&gt; &lt;/td&gt;&lt;td&gt;&lt;/td&gt;&lt;/tr&gt;</v>
      </c>
      <c r="B2184" s="166"/>
      <c r="C2184" s="166"/>
    </row>
    <row r="2185" spans="1:3" x14ac:dyDescent="0.3">
      <c r="A2185" s="89" t="str">
        <f>IF(ROW()-ROW(HTML[])+1&gt;ROWS(Prelude[]),IFERROR(INDEX(PayItems[HTML],ROW()-ROW(HTML[])+1-ROWS(Prelude[])),IF(ROW()-ROW(HTML[])=ROWS(Prelude[])+ROWS(PayItems[]),"&lt;/tbody&gt;&lt;/table&gt;","{End}")),INDEX(Prelude[],ROW()-ROW(HTML[])+1))</f>
        <v xml:space="preserve">  &lt;tr&gt;&lt;td&gt;60901-5200&lt;/td&gt;&lt;td&gt;Curb, stone, type 2, 250mm depth&lt;/td&gt;&lt;td&gt;m&lt;/td&gt;&lt;td&gt;CURB, STONE, TYPE 2, 10-INCH DEPTH&lt;/td&gt;&lt;td&gt;LNFT&lt;/td&gt;&lt;td&gt;0&lt;/td&gt;&lt;td&gt;3&lt;/td&gt;&lt;td&gt;N&lt;/td&gt;&lt;td&gt; &lt;/td&gt;&lt;td&gt;&lt;/td&gt;&lt;/tr&gt;</v>
      </c>
      <c r="B2185" s="166"/>
      <c r="C2185" s="166"/>
    </row>
    <row r="2186" spans="1:3" x14ac:dyDescent="0.3">
      <c r="A2186" s="89" t="str">
        <f>IF(ROW()-ROW(HTML[])+1&gt;ROWS(Prelude[]),IFERROR(INDEX(PayItems[HTML],ROW()-ROW(HTML[])+1-ROWS(Prelude[])),IF(ROW()-ROW(HTML[])=ROWS(Prelude[])+ROWS(PayItems[]),"&lt;/tbody&gt;&lt;/table&gt;","{End}")),INDEX(Prelude[],ROW()-ROW(HTML[])+1))</f>
        <v xml:space="preserve">  &lt;tr&gt;&lt;td&gt;60901-5300&lt;/td&gt;&lt;td&gt;Curb, stone, type 2, 275mm depth&lt;/td&gt;&lt;td&gt;m&lt;/td&gt;&lt;td&gt;CURB, STONE, TYPE 2, 11-INCH DEPTH&lt;/td&gt;&lt;td&gt;LNFT&lt;/td&gt;&lt;td&gt;0&lt;/td&gt;&lt;td&gt;3&lt;/td&gt;&lt;td&gt;N&lt;/td&gt;&lt;td&gt; &lt;/td&gt;&lt;td&gt;&lt;/td&gt;&lt;/tr&gt;</v>
      </c>
      <c r="B2186" s="166"/>
      <c r="C2186" s="166"/>
    </row>
    <row r="2187" spans="1:3" x14ac:dyDescent="0.3">
      <c r="A2187" s="89" t="str">
        <f>IF(ROW()-ROW(HTML[])+1&gt;ROWS(Prelude[]),IFERROR(INDEX(PayItems[HTML],ROW()-ROW(HTML[])+1-ROWS(Prelude[])),IF(ROW()-ROW(HTML[])=ROWS(Prelude[])+ROWS(PayItems[]),"&lt;/tbody&gt;&lt;/table&gt;","{End}")),INDEX(Prelude[],ROW()-ROW(HTML[])+1))</f>
        <v xml:space="preserve">  &lt;tr&gt;&lt;td&gt;60901-5400&lt;/td&gt;&lt;td&gt;Curb, stone, type 2, 300mm depth&lt;/td&gt;&lt;td&gt;m&lt;/td&gt;&lt;td&gt;CURB, STONE, TYPE 2, 12-INCH DEPTH&lt;/td&gt;&lt;td&gt;LNFT&lt;/td&gt;&lt;td&gt;0&lt;/td&gt;&lt;td&gt;3&lt;/td&gt;&lt;td&gt;N&lt;/td&gt;&lt;td&gt; &lt;/td&gt;&lt;td&gt;&lt;/td&gt;&lt;/tr&gt;</v>
      </c>
      <c r="B2187" s="166"/>
      <c r="C2187" s="166"/>
    </row>
    <row r="2188" spans="1:3" x14ac:dyDescent="0.3">
      <c r="A2188" s="89" t="str">
        <f>IF(ROW()-ROW(HTML[])+1&gt;ROWS(Prelude[]),IFERROR(INDEX(PayItems[HTML],ROW()-ROW(HTML[])+1-ROWS(Prelude[])),IF(ROW()-ROW(HTML[])=ROWS(Prelude[])+ROWS(PayItems[]),"&lt;/tbody&gt;&lt;/table&gt;","{End}")),INDEX(Prelude[],ROW()-ROW(HTML[])+1))</f>
        <v xml:space="preserve">  &lt;tr&gt;&lt;td&gt;60901-5500&lt;/td&gt;&lt;td&gt;Curb, stone, type 2, 325mm depth&lt;/td&gt;&lt;td&gt;m&lt;/td&gt;&lt;td&gt;CURB, STONE, TYPE 2, 13-INCH DEPTH&lt;/td&gt;&lt;td&gt;LNFT&lt;/td&gt;&lt;td&gt;0&lt;/td&gt;&lt;td&gt;3&lt;/td&gt;&lt;td&gt;N&lt;/td&gt;&lt;td&gt; &lt;/td&gt;&lt;td&gt;&lt;/td&gt;&lt;/tr&gt;</v>
      </c>
      <c r="B2188" s="166"/>
      <c r="C2188" s="166"/>
    </row>
    <row r="2189" spans="1:3" x14ac:dyDescent="0.3">
      <c r="A2189" s="89" t="str">
        <f>IF(ROW()-ROW(HTML[])+1&gt;ROWS(Prelude[]),IFERROR(INDEX(PayItems[HTML],ROW()-ROW(HTML[])+1-ROWS(Prelude[])),IF(ROW()-ROW(HTML[])=ROWS(Prelude[])+ROWS(PayItems[]),"&lt;/tbody&gt;&lt;/table&gt;","{End}")),INDEX(Prelude[],ROW()-ROW(HTML[])+1))</f>
        <v xml:space="preserve">  &lt;tr&gt;&lt;td&gt;60901-5600&lt;/td&gt;&lt;td&gt;Curb, stone, type 2, 350mm depth&lt;/td&gt;&lt;td&gt;m&lt;/td&gt;&lt;td&gt;CURB, STONE, TYPE 2, 14-INCH DEPTH&lt;/td&gt;&lt;td&gt;LNFT&lt;/td&gt;&lt;td&gt;0&lt;/td&gt;&lt;td&gt;3&lt;/td&gt;&lt;td&gt;N&lt;/td&gt;&lt;td&gt; &lt;/td&gt;&lt;td&gt;&lt;/td&gt;&lt;/tr&gt;</v>
      </c>
      <c r="B2189" s="166"/>
      <c r="C2189" s="166"/>
    </row>
    <row r="2190" spans="1:3" x14ac:dyDescent="0.3">
      <c r="A2190" s="89" t="str">
        <f>IF(ROW()-ROW(HTML[])+1&gt;ROWS(Prelude[]),IFERROR(INDEX(PayItems[HTML],ROW()-ROW(HTML[])+1-ROWS(Prelude[])),IF(ROW()-ROW(HTML[])=ROWS(Prelude[])+ROWS(PayItems[]),"&lt;/tbody&gt;&lt;/table&gt;","{End}")),INDEX(Prelude[],ROW()-ROW(HTML[])+1))</f>
        <v xml:space="preserve">  &lt;tr&gt;&lt;td&gt;60901-5700&lt;/td&gt;&lt;td&gt;Curb, stone, type 2, 375mm depth&lt;/td&gt;&lt;td&gt;m&lt;/td&gt;&lt;td&gt;CURB, STONE, TYPE 2, 15-INCH DEPTH&lt;/td&gt;&lt;td&gt;LNFT&lt;/td&gt;&lt;td&gt;0&lt;/td&gt;&lt;td&gt;3&lt;/td&gt;&lt;td&gt;N&lt;/td&gt;&lt;td&gt; &lt;/td&gt;&lt;td&gt;&lt;/td&gt;&lt;/tr&gt;</v>
      </c>
      <c r="B2190" s="166"/>
      <c r="C2190" s="166"/>
    </row>
    <row r="2191" spans="1:3" x14ac:dyDescent="0.3">
      <c r="A2191" s="89" t="str">
        <f>IF(ROW()-ROW(HTML[])+1&gt;ROWS(Prelude[]),IFERROR(INDEX(PayItems[HTML],ROW()-ROW(HTML[])+1-ROWS(Prelude[])),IF(ROW()-ROW(HTML[])=ROWS(Prelude[])+ROWS(PayItems[]),"&lt;/tbody&gt;&lt;/table&gt;","{End}")),INDEX(Prelude[],ROW()-ROW(HTML[])+1))</f>
        <v xml:space="preserve">  &lt;tr&gt;&lt;td&gt;60901-5900&lt;/td&gt;&lt;td&gt;Curb, stone, type 2, 400mm depth&lt;/td&gt;&lt;td&gt;m&lt;/td&gt;&lt;td&gt;CURB, STONE, TYPE 2, 16-INCH DEPTH&lt;/td&gt;&lt;td&gt;LNFT&lt;/td&gt;&lt;td&gt;0&lt;/td&gt;&lt;td&gt;3&lt;/td&gt;&lt;td&gt;N&lt;/td&gt;&lt;td&gt; &lt;/td&gt;&lt;td&gt;&lt;/td&gt;&lt;/tr&gt;</v>
      </c>
      <c r="B2191" s="166"/>
      <c r="C2191" s="166"/>
    </row>
    <row r="2192" spans="1:3" x14ac:dyDescent="0.3">
      <c r="A2192" s="89" t="str">
        <f>IF(ROW()-ROW(HTML[])+1&gt;ROWS(Prelude[]),IFERROR(INDEX(PayItems[HTML],ROW()-ROW(HTML[])+1-ROWS(Prelude[])),IF(ROW()-ROW(HTML[])=ROWS(Prelude[])+ROWS(PayItems[]),"&lt;/tbody&gt;&lt;/table&gt;","{End}")),INDEX(Prelude[],ROW()-ROW(HTML[])+1))</f>
        <v xml:space="preserve">  &lt;tr&gt;&lt;td&gt;60901-6000&lt;/td&gt;&lt;td&gt;Curb, stone, type 2, 425mm depth&lt;/td&gt;&lt;td&gt;m&lt;/td&gt;&lt;td&gt;CURB, STONE, TYPE 2, 17-INCH DEPTH&lt;/td&gt;&lt;td&gt;LNFT&lt;/td&gt;&lt;td&gt;0&lt;/td&gt;&lt;td&gt;3&lt;/td&gt;&lt;td&gt;N&lt;/td&gt;&lt;td&gt; &lt;/td&gt;&lt;td&gt;&lt;/td&gt;&lt;/tr&gt;</v>
      </c>
      <c r="B2192" s="166"/>
      <c r="C2192" s="166"/>
    </row>
    <row r="2193" spans="1:3" x14ac:dyDescent="0.3">
      <c r="A2193" s="89" t="str">
        <f>IF(ROW()-ROW(HTML[])+1&gt;ROWS(Prelude[]),IFERROR(INDEX(PayItems[HTML],ROW()-ROW(HTML[])+1-ROWS(Prelude[])),IF(ROW()-ROW(HTML[])=ROWS(Prelude[])+ROWS(PayItems[]),"&lt;/tbody&gt;&lt;/table&gt;","{End}")),INDEX(Prelude[],ROW()-ROW(HTML[])+1))</f>
        <v xml:space="preserve">  &lt;tr&gt;&lt;td&gt;60901-6100&lt;/td&gt;&lt;td&gt;Curb, stone, type 2, 450mm depth&lt;/td&gt;&lt;td&gt;m&lt;/td&gt;&lt;td&gt;CURB, STONE, TYPE 2, 18-INCH DEPTH&lt;/td&gt;&lt;td&gt;LNFT&lt;/td&gt;&lt;td&gt;0&lt;/td&gt;&lt;td&gt;3&lt;/td&gt;&lt;td&gt;N&lt;/td&gt;&lt;td&gt; &lt;/td&gt;&lt;td&gt;&lt;/td&gt;&lt;/tr&gt;</v>
      </c>
      <c r="B2193" s="166"/>
      <c r="C2193" s="166"/>
    </row>
    <row r="2194" spans="1:3" x14ac:dyDescent="0.3">
      <c r="A2194" s="89" t="str">
        <f>IF(ROW()-ROW(HTML[])+1&gt;ROWS(Prelude[]),IFERROR(INDEX(PayItems[HTML],ROW()-ROW(HTML[])+1-ROWS(Prelude[])),IF(ROW()-ROW(HTML[])=ROWS(Prelude[])+ROWS(PayItems[]),"&lt;/tbody&gt;&lt;/table&gt;","{End}")),INDEX(Prelude[],ROW()-ROW(HTML[])+1))</f>
        <v xml:space="preserve">  &lt;tr&gt;&lt;td&gt;60901-6200&lt;/td&gt;&lt;td&gt;Curb, stone, type 2, 475mm depth&lt;/td&gt;&lt;td&gt;m&lt;/td&gt;&lt;td&gt;CURB, STONE, TYPE 2, 19-INCH DEPTH&lt;/td&gt;&lt;td&gt;LNFT&lt;/td&gt;&lt;td&gt;0&lt;/td&gt;&lt;td&gt;3&lt;/td&gt;&lt;td&gt;N&lt;/td&gt;&lt;td&gt; &lt;/td&gt;&lt;td&gt;&lt;/td&gt;&lt;/tr&gt;</v>
      </c>
      <c r="B2194" s="166"/>
      <c r="C2194" s="166"/>
    </row>
    <row r="2195" spans="1:3" x14ac:dyDescent="0.3">
      <c r="A2195" s="89" t="str">
        <f>IF(ROW()-ROW(HTML[])+1&gt;ROWS(Prelude[]),IFERROR(INDEX(PayItems[HTML],ROW()-ROW(HTML[])+1-ROWS(Prelude[])),IF(ROW()-ROW(HTML[])=ROWS(Prelude[])+ROWS(PayItems[]),"&lt;/tbody&gt;&lt;/table&gt;","{End}")),INDEX(Prelude[],ROW()-ROW(HTML[])+1))</f>
        <v xml:space="preserve">  &lt;tr&gt;&lt;td&gt;60901-6300&lt;/td&gt;&lt;td&gt;Curb, stone, type 2, 500mm depth&lt;/td&gt;&lt;td&gt;m&lt;/td&gt;&lt;td&gt;CURB, STONE, TYPE 2, 20-INCH DEPTH&lt;/td&gt;&lt;td&gt;LNFT&lt;/td&gt;&lt;td&gt;0&lt;/td&gt;&lt;td&gt;3&lt;/td&gt;&lt;td&gt;N&lt;/td&gt;&lt;td&gt; &lt;/td&gt;&lt;td&gt;&lt;/td&gt;&lt;/tr&gt;</v>
      </c>
      <c r="B2195" s="166"/>
      <c r="C2195" s="166"/>
    </row>
    <row r="2196" spans="1:3" x14ac:dyDescent="0.3">
      <c r="A2196" s="89" t="str">
        <f>IF(ROW()-ROW(HTML[])+1&gt;ROWS(Prelude[]),IFERROR(INDEX(PayItems[HTML],ROW()-ROW(HTML[])+1-ROWS(Prelude[])),IF(ROW()-ROW(HTML[])=ROWS(Prelude[])+ROWS(PayItems[]),"&lt;/tbody&gt;&lt;/table&gt;","{End}")),INDEX(Prelude[],ROW()-ROW(HTML[])+1))</f>
        <v xml:space="preserve">  &lt;tr&gt;&lt;td&gt;60901-6350&lt;/td&gt;&lt;td&gt;Curb, stone, type 2, 600mm depth&lt;/td&gt;&lt;td&gt;m&lt;/td&gt;&lt;td&gt;CURB, STONE, TYPE 2, 24-INCH DEPTH&lt;/td&gt;&lt;td&gt;LNFT&lt;/td&gt;&lt;td&gt;0&lt;/td&gt;&lt;td&gt;3&lt;/td&gt;&lt;td&gt;N&lt;/td&gt;&lt;td&gt; &lt;/td&gt;&lt;td&gt;&lt;/td&gt;&lt;/tr&gt;</v>
      </c>
      <c r="B2196" s="166"/>
      <c r="C2196" s="166"/>
    </row>
    <row r="2197" spans="1:3" x14ac:dyDescent="0.3">
      <c r="A2197" s="89" t="str">
        <f>IF(ROW()-ROW(HTML[])+1&gt;ROWS(Prelude[]),IFERROR(INDEX(PayItems[HTML],ROW()-ROW(HTML[])+1-ROWS(Prelude[])),IF(ROW()-ROW(HTML[])=ROWS(Prelude[])+ROWS(PayItems[]),"&lt;/tbody&gt;&lt;/table&gt;","{End}")),INDEX(Prelude[],ROW()-ROW(HTML[])+1))</f>
        <v xml:space="preserve">  &lt;tr&gt;&lt;td&gt;60901-7000&lt;/td&gt;&lt;td&gt;Curb, log&lt;/td&gt;&lt;td&gt;m&lt;/td&gt;&lt;td&gt;CURB, LOG&lt;/td&gt;&lt;td&gt;LNFT&lt;/td&gt;&lt;td&gt;0&lt;/td&gt;&lt;td&gt;3&lt;/td&gt;&lt;td&gt;N&lt;/td&gt;&lt;td&gt; &lt;/td&gt;&lt;td&gt;&lt;/td&gt;&lt;/tr&gt;</v>
      </c>
      <c r="B2197" s="166"/>
      <c r="C2197" s="166"/>
    </row>
    <row r="2198" spans="1:3" x14ac:dyDescent="0.3">
      <c r="A2198" s="89" t="str">
        <f>IF(ROW()-ROW(HTML[])+1&gt;ROWS(Prelude[]),IFERROR(INDEX(PayItems[HTML],ROW()-ROW(HTML[])+1-ROWS(Prelude[])),IF(ROW()-ROW(HTML[])=ROWS(Prelude[])+ROWS(PayItems[]),"&lt;/tbody&gt;&lt;/table&gt;","{End}")),INDEX(Prelude[],ROW()-ROW(HTML[])+1))</f>
        <v xml:space="preserve">  &lt;tr&gt;&lt;td&gt;60901-8000&lt;/td&gt;&lt;td&gt;Curb, timber&lt;/td&gt;&lt;td&gt;m&lt;/td&gt;&lt;td&gt;CURB, TIMBER&lt;/td&gt;&lt;td&gt;LNFT&lt;/td&gt;&lt;td&gt;0&lt;/td&gt;&lt;td&gt;3&lt;/td&gt;&lt;td&gt;N&lt;/td&gt;&lt;td&gt; &lt;/td&gt;&lt;td&gt;&lt;/td&gt;&lt;/tr&gt;</v>
      </c>
      <c r="B2198" s="166"/>
      <c r="C2198" s="166"/>
    </row>
    <row r="2199" spans="1:3" x14ac:dyDescent="0.3">
      <c r="A2199" s="89" t="str">
        <f>IF(ROW()-ROW(HTML[])+1&gt;ROWS(Prelude[]),IFERROR(INDEX(PayItems[HTML],ROW()-ROW(HTML[])+1-ROWS(Prelude[])),IF(ROW()-ROW(HTML[])=ROWS(Prelude[])+ROWS(PayItems[]),"&lt;/tbody&gt;&lt;/table&gt;","{End}")),INDEX(Prelude[],ROW()-ROW(HTML[])+1))</f>
        <v xml:space="preserve">  &lt;tr&gt;&lt;td&gt;60901-9000&lt;/td&gt;&lt;td&gt;Curb, plastic&lt;/td&gt;&lt;td&gt;m&lt;/td&gt;&lt;td&gt;CURB, PLASTIC&lt;/td&gt;&lt;td&gt;LNFT&lt;/td&gt;&lt;td&gt;0&lt;/td&gt;&lt;td&gt;3&lt;/td&gt;&lt;td&gt;N&lt;/td&gt;&lt;td&gt; &lt;/td&gt;&lt;td&gt;&lt;/td&gt;&lt;/tr&gt;</v>
      </c>
      <c r="B2199" s="166"/>
      <c r="C2199" s="166"/>
    </row>
    <row r="2200" spans="1:3" x14ac:dyDescent="0.3">
      <c r="A2200" s="89" t="str">
        <f>IF(ROW()-ROW(HTML[])+1&gt;ROWS(Prelude[]),IFERROR(INDEX(PayItems[HTML],ROW()-ROW(HTML[])+1-ROWS(Prelude[])),IF(ROW()-ROW(HTML[])=ROWS(Prelude[])+ROWS(PayItems[]),"&lt;/tbody&gt;&lt;/table&gt;","{End}")),INDEX(Prelude[],ROW()-ROW(HTML[])+1))</f>
        <v xml:space="preserve">  &lt;tr&gt;&lt;td&gt;60902-0500&lt;/td&gt;&lt;td&gt;Curb and gutter, concrete, 175mm depth&lt;/td&gt;&lt;td&gt;m&lt;/td&gt;&lt;td&gt;CURB AND GUTTER, CONCRETE, 7-INCH DEPTH&lt;/td&gt;&lt;td&gt;LNFT&lt;/td&gt;&lt;td&gt;0&lt;/td&gt;&lt;td&gt;3&lt;/td&gt;&lt;td&gt;N&lt;/td&gt;&lt;td&gt; &lt;/td&gt;&lt;td&gt;&lt;/td&gt;&lt;/tr&gt;</v>
      </c>
      <c r="B2200" s="166"/>
      <c r="C2200" s="166"/>
    </row>
    <row r="2201" spans="1:3" x14ac:dyDescent="0.3">
      <c r="A2201" s="89" t="str">
        <f>IF(ROW()-ROW(HTML[])+1&gt;ROWS(Prelude[]),IFERROR(INDEX(PayItems[HTML],ROW()-ROW(HTML[])+1-ROWS(Prelude[])),IF(ROW()-ROW(HTML[])=ROWS(Prelude[])+ROWS(PayItems[]),"&lt;/tbody&gt;&lt;/table&gt;","{End}")),INDEX(Prelude[],ROW()-ROW(HTML[])+1))</f>
        <v xml:space="preserve">  &lt;tr&gt;&lt;td&gt;60902-0600&lt;/td&gt;&lt;td&gt;Curb and gutter, concrete, 200mm depth&lt;/td&gt;&lt;td&gt;m&lt;/td&gt;&lt;td&gt;CURB AND GUTTER, CONCRETE, 8-INCH DEPTH&lt;/td&gt;&lt;td&gt;LNFT&lt;/td&gt;&lt;td&gt;0&lt;/td&gt;&lt;td&gt;3&lt;/td&gt;&lt;td&gt;N&lt;/td&gt;&lt;td&gt; &lt;/td&gt;&lt;td&gt;&lt;/td&gt;&lt;/tr&gt;</v>
      </c>
      <c r="B2201" s="166"/>
      <c r="C2201" s="166"/>
    </row>
    <row r="2202" spans="1:3" x14ac:dyDescent="0.3">
      <c r="A2202" s="89" t="str">
        <f>IF(ROW()-ROW(HTML[])+1&gt;ROWS(Prelude[]),IFERROR(INDEX(PayItems[HTML],ROW()-ROW(HTML[])+1-ROWS(Prelude[])),IF(ROW()-ROW(HTML[])=ROWS(Prelude[])+ROWS(PayItems[]),"&lt;/tbody&gt;&lt;/table&gt;","{End}")),INDEX(Prelude[],ROW()-ROW(HTML[])+1))</f>
        <v xml:space="preserve">  &lt;tr&gt;&lt;td&gt;60902-0700&lt;/td&gt;&lt;td&gt;Curb and gutter, concrete, 225mm depth&lt;/td&gt;&lt;td&gt;m&lt;/td&gt;&lt;td&gt;CURB AND GUTTER, CONCRETE, 9-INCH DEPTH&lt;/td&gt;&lt;td&gt;LNFT&lt;/td&gt;&lt;td&gt;0&lt;/td&gt;&lt;td&gt;3&lt;/td&gt;&lt;td&gt;N&lt;/td&gt;&lt;td&gt; &lt;/td&gt;&lt;td&gt;&lt;/td&gt;&lt;/tr&gt;</v>
      </c>
      <c r="B2202" s="166"/>
      <c r="C2202" s="166"/>
    </row>
    <row r="2203" spans="1:3" x14ac:dyDescent="0.3">
      <c r="A2203" s="89" t="str">
        <f>IF(ROW()-ROW(HTML[])+1&gt;ROWS(Prelude[]),IFERROR(INDEX(PayItems[HTML],ROW()-ROW(HTML[])+1-ROWS(Prelude[])),IF(ROW()-ROW(HTML[])=ROWS(Prelude[])+ROWS(PayItems[]),"&lt;/tbody&gt;&lt;/table&gt;","{End}")),INDEX(Prelude[],ROW()-ROW(HTML[])+1))</f>
        <v xml:space="preserve">  &lt;tr&gt;&lt;td&gt;60902-0800&lt;/td&gt;&lt;td&gt;Curb and gutter, concrete, 250mm depth&lt;/td&gt;&lt;td&gt;m&lt;/td&gt;&lt;td&gt;CURB AND GUTTER, CONCRETE, 10-INCH DEPTH&lt;/td&gt;&lt;td&gt;LNFT&lt;/td&gt;&lt;td&gt;0&lt;/td&gt;&lt;td&gt;3&lt;/td&gt;&lt;td&gt;N&lt;/td&gt;&lt;td&gt; &lt;/td&gt;&lt;td&gt;&lt;/td&gt;&lt;/tr&gt;</v>
      </c>
      <c r="B2203" s="166"/>
      <c r="C2203" s="166"/>
    </row>
    <row r="2204" spans="1:3" x14ac:dyDescent="0.3">
      <c r="A2204" s="89" t="str">
        <f>IF(ROW()-ROW(HTML[])+1&gt;ROWS(Prelude[]),IFERROR(INDEX(PayItems[HTML],ROW()-ROW(HTML[])+1-ROWS(Prelude[])),IF(ROW()-ROW(HTML[])=ROWS(Prelude[])+ROWS(PayItems[]),"&lt;/tbody&gt;&lt;/table&gt;","{End}")),INDEX(Prelude[],ROW()-ROW(HTML[])+1))</f>
        <v xml:space="preserve">  &lt;tr&gt;&lt;td&gt;60902-0900&lt;/td&gt;&lt;td&gt;Curb and gutter, concrete, 275mm depth&lt;/td&gt;&lt;td&gt;m&lt;/td&gt;&lt;td&gt;CURB AND GUTTER, CONCRETE, 11-INCH DEPTH&lt;/td&gt;&lt;td&gt;LNFT&lt;/td&gt;&lt;td&gt;0&lt;/td&gt;&lt;td&gt;3&lt;/td&gt;&lt;td&gt;N&lt;/td&gt;&lt;td&gt; &lt;/td&gt;&lt;td&gt;&lt;/td&gt;&lt;/tr&gt;</v>
      </c>
      <c r="B2204" s="166"/>
      <c r="C2204" s="166"/>
    </row>
    <row r="2205" spans="1:3" x14ac:dyDescent="0.3">
      <c r="A2205" s="89" t="str">
        <f>IF(ROW()-ROW(HTML[])+1&gt;ROWS(Prelude[]),IFERROR(INDEX(PayItems[HTML],ROW()-ROW(HTML[])+1-ROWS(Prelude[])),IF(ROW()-ROW(HTML[])=ROWS(Prelude[])+ROWS(PayItems[]),"&lt;/tbody&gt;&lt;/table&gt;","{End}")),INDEX(Prelude[],ROW()-ROW(HTML[])+1))</f>
        <v xml:space="preserve">  &lt;tr&gt;&lt;td&gt;60902-1000&lt;/td&gt;&lt;td&gt;Curb and gutter, concrete, 300mm depth&lt;/td&gt;&lt;td&gt;m&lt;/td&gt;&lt;td&gt;CURB AND GUTTER, CONCRETE, 12-INCH DEPTH&lt;/td&gt;&lt;td&gt;LNFT&lt;/td&gt;&lt;td&gt;0&lt;/td&gt;&lt;td&gt;3&lt;/td&gt;&lt;td&gt;N&lt;/td&gt;&lt;td&gt; &lt;/td&gt;&lt;td&gt;&lt;/td&gt;&lt;/tr&gt;</v>
      </c>
      <c r="B2205" s="166"/>
      <c r="C2205" s="166"/>
    </row>
    <row r="2206" spans="1:3" x14ac:dyDescent="0.3">
      <c r="A2206" s="89" t="str">
        <f>IF(ROW()-ROW(HTML[])+1&gt;ROWS(Prelude[]),IFERROR(INDEX(PayItems[HTML],ROW()-ROW(HTML[])+1-ROWS(Prelude[])),IF(ROW()-ROW(HTML[])=ROWS(Prelude[])+ROWS(PayItems[]),"&lt;/tbody&gt;&lt;/table&gt;","{End}")),INDEX(Prelude[],ROW()-ROW(HTML[])+1))</f>
        <v xml:space="preserve">  &lt;tr&gt;&lt;td&gt;60902-1100&lt;/td&gt;&lt;td&gt;Curb and gutter, concrete, 325mm depth&lt;/td&gt;&lt;td&gt;m&lt;/td&gt;&lt;td&gt;CURB AND GUTTER, CONCRETE, 13-INCH DEPTH&lt;/td&gt;&lt;td&gt;LNFT&lt;/td&gt;&lt;td&gt;0&lt;/td&gt;&lt;td&gt;3&lt;/td&gt;&lt;td&gt;N&lt;/td&gt;&lt;td&gt; &lt;/td&gt;&lt;td&gt;&lt;/td&gt;&lt;/tr&gt;</v>
      </c>
      <c r="B2206" s="166"/>
      <c r="C2206" s="166"/>
    </row>
    <row r="2207" spans="1:3" x14ac:dyDescent="0.3">
      <c r="A2207" s="89" t="str">
        <f>IF(ROW()-ROW(HTML[])+1&gt;ROWS(Prelude[]),IFERROR(INDEX(PayItems[HTML],ROW()-ROW(HTML[])+1-ROWS(Prelude[])),IF(ROW()-ROW(HTML[])=ROWS(Prelude[])+ROWS(PayItems[]),"&lt;/tbody&gt;&lt;/table&gt;","{End}")),INDEX(Prelude[],ROW()-ROW(HTML[])+1))</f>
        <v xml:space="preserve">  &lt;tr&gt;&lt;td&gt;60902-1200&lt;/td&gt;&lt;td&gt;Curb and gutter, concrete, 350mm depth&lt;/td&gt;&lt;td&gt;m&lt;/td&gt;&lt;td&gt;CURB AND GUTTER, CONCRETE, 14-INCH DEPTH&lt;/td&gt;&lt;td&gt;LNFT&lt;/td&gt;&lt;td&gt;0&lt;/td&gt;&lt;td&gt;3&lt;/td&gt;&lt;td&gt;N&lt;/td&gt;&lt;td&gt; &lt;/td&gt;&lt;td&gt;&lt;/td&gt;&lt;/tr&gt;</v>
      </c>
      <c r="B2207" s="166"/>
      <c r="C2207" s="166"/>
    </row>
    <row r="2208" spans="1:3" x14ac:dyDescent="0.3">
      <c r="A2208" s="89" t="str">
        <f>IF(ROW()-ROW(HTML[])+1&gt;ROWS(Prelude[]),IFERROR(INDEX(PayItems[HTML],ROW()-ROW(HTML[])+1-ROWS(Prelude[])),IF(ROW()-ROW(HTML[])=ROWS(Prelude[])+ROWS(PayItems[]),"&lt;/tbody&gt;&lt;/table&gt;","{End}")),INDEX(Prelude[],ROW()-ROW(HTML[])+1))</f>
        <v xml:space="preserve">  &lt;tr&gt;&lt;td&gt;60902-1300&lt;/td&gt;&lt;td&gt;Curb and gutter, concrete, 375mm depth&lt;/td&gt;&lt;td&gt;m&lt;/td&gt;&lt;td&gt;CURB AND GUTTER, CONCRETE, 15-INCH DEPTH&lt;/td&gt;&lt;td&gt;LNFT&lt;/td&gt;&lt;td&gt;0&lt;/td&gt;&lt;td&gt;3&lt;/td&gt;&lt;td&gt;N&lt;/td&gt;&lt;td&gt; &lt;/td&gt;&lt;td&gt;&lt;/td&gt;&lt;/tr&gt;</v>
      </c>
      <c r="B2208" s="166"/>
      <c r="C2208" s="166"/>
    </row>
    <row r="2209" spans="1:3" x14ac:dyDescent="0.3">
      <c r="A2209" s="89" t="str">
        <f>IF(ROW()-ROW(HTML[])+1&gt;ROWS(Prelude[]),IFERROR(INDEX(PayItems[HTML],ROW()-ROW(HTML[])+1-ROWS(Prelude[])),IF(ROW()-ROW(HTML[])=ROWS(Prelude[])+ROWS(PayItems[]),"&lt;/tbody&gt;&lt;/table&gt;","{End}")),INDEX(Prelude[],ROW()-ROW(HTML[])+1))</f>
        <v xml:space="preserve">  &lt;tr&gt;&lt;td&gt;60902-1500&lt;/td&gt;&lt;td&gt;Curb and gutter, concrete, 400mm depth&lt;/td&gt;&lt;td&gt;m&lt;/td&gt;&lt;td&gt;CURB AND GUTTER, CONCRETE, 16-INCH DEPTH&lt;/td&gt;&lt;td&gt;LNFT&lt;/td&gt;&lt;td&gt;0&lt;/td&gt;&lt;td&gt;3&lt;/td&gt;&lt;td&gt;N&lt;/td&gt;&lt;td&gt; &lt;/td&gt;&lt;td&gt;&lt;/td&gt;&lt;/tr&gt;</v>
      </c>
      <c r="B2209" s="166"/>
      <c r="C2209" s="166"/>
    </row>
    <row r="2210" spans="1:3" x14ac:dyDescent="0.3">
      <c r="A2210" s="89" t="str">
        <f>IF(ROW()-ROW(HTML[])+1&gt;ROWS(Prelude[]),IFERROR(INDEX(PayItems[HTML],ROW()-ROW(HTML[])+1-ROWS(Prelude[])),IF(ROW()-ROW(HTML[])=ROWS(Prelude[])+ROWS(PayItems[]),"&lt;/tbody&gt;&lt;/table&gt;","{End}")),INDEX(Prelude[],ROW()-ROW(HTML[])+1))</f>
        <v xml:space="preserve">  &lt;tr&gt;&lt;td&gt;60902-1600&lt;/td&gt;&lt;td&gt;Curb and gutter, concrete, 425mm depth&lt;/td&gt;&lt;td&gt;m&lt;/td&gt;&lt;td&gt;CURB AND GUTTER, CONCRETE, 17-INCH DEPTH&lt;/td&gt;&lt;td&gt;LNFT&lt;/td&gt;&lt;td&gt;0&lt;/td&gt;&lt;td&gt;3&lt;/td&gt;&lt;td&gt;N&lt;/td&gt;&lt;td&gt; &lt;/td&gt;&lt;td&gt;&lt;/td&gt;&lt;/tr&gt;</v>
      </c>
      <c r="B2210" s="166"/>
      <c r="C2210" s="166"/>
    </row>
    <row r="2211" spans="1:3" x14ac:dyDescent="0.3">
      <c r="A2211" s="89" t="str">
        <f>IF(ROW()-ROW(HTML[])+1&gt;ROWS(Prelude[]),IFERROR(INDEX(PayItems[HTML],ROW()-ROW(HTML[])+1-ROWS(Prelude[])),IF(ROW()-ROW(HTML[])=ROWS(Prelude[])+ROWS(PayItems[]),"&lt;/tbody&gt;&lt;/table&gt;","{End}")),INDEX(Prelude[],ROW()-ROW(HTML[])+1))</f>
        <v xml:space="preserve">  &lt;tr&gt;&lt;td&gt;60902-1700&lt;/td&gt;&lt;td&gt;Curb and gutter, concrete, 450mm depth&lt;/td&gt;&lt;td&gt;m&lt;/td&gt;&lt;td&gt;CURB AND GUTTER, CONCRETE, 18-INCH DEPTH&lt;/td&gt;&lt;td&gt;LNFT&lt;/td&gt;&lt;td&gt;0&lt;/td&gt;&lt;td&gt;3&lt;/td&gt;&lt;td&gt;N&lt;/td&gt;&lt;td&gt; &lt;/td&gt;&lt;td&gt;&lt;/td&gt;&lt;/tr&gt;</v>
      </c>
      <c r="B2211" s="166"/>
      <c r="C2211" s="166"/>
    </row>
    <row r="2212" spans="1:3" x14ac:dyDescent="0.3">
      <c r="A2212" s="89" t="str">
        <f>IF(ROW()-ROW(HTML[])+1&gt;ROWS(Prelude[]),IFERROR(INDEX(PayItems[HTML],ROW()-ROW(HTML[])+1-ROWS(Prelude[])),IF(ROW()-ROW(HTML[])=ROWS(Prelude[])+ROWS(PayItems[]),"&lt;/tbody&gt;&lt;/table&gt;","{End}")),INDEX(Prelude[],ROW()-ROW(HTML[])+1))</f>
        <v xml:space="preserve">  &lt;tr&gt;&lt;td&gt;60902-1800&lt;/td&gt;&lt;td&gt;Curb and gutter, concrete, 475mm depth&lt;/td&gt;&lt;td&gt;m&lt;/td&gt;&lt;td&gt;CURB AND GUTTER, CONCRETE, 19-INCH DEPTH&lt;/td&gt;&lt;td&gt;LNFT&lt;/td&gt;&lt;td&gt;0&lt;/td&gt;&lt;td&gt;3&lt;/td&gt;&lt;td&gt;N&lt;/td&gt;&lt;td&gt; &lt;/td&gt;&lt;td&gt;&lt;/td&gt;&lt;/tr&gt;</v>
      </c>
      <c r="B2212" s="166"/>
      <c r="C2212" s="166"/>
    </row>
    <row r="2213" spans="1:3" x14ac:dyDescent="0.3">
      <c r="A2213" s="89" t="str">
        <f>IF(ROW()-ROW(HTML[])+1&gt;ROWS(Prelude[]),IFERROR(INDEX(PayItems[HTML],ROW()-ROW(HTML[])+1-ROWS(Prelude[])),IF(ROW()-ROW(HTML[])=ROWS(Prelude[])+ROWS(PayItems[]),"&lt;/tbody&gt;&lt;/table&gt;","{End}")),INDEX(Prelude[],ROW()-ROW(HTML[])+1))</f>
        <v xml:space="preserve">  &lt;tr&gt;&lt;td&gt;60902-1900&lt;/td&gt;&lt;td&gt;Curb and gutter, concrete, 500mm depth&lt;/td&gt;&lt;td&gt;m&lt;/td&gt;&lt;td&gt;CURB AND GUTTER, CONCRETE, 20-INCH DEPTH&lt;/td&gt;&lt;td&gt;LNFT&lt;/td&gt;&lt;td&gt;0&lt;/td&gt;&lt;td&gt;3&lt;/td&gt;&lt;td&gt;N&lt;/td&gt;&lt;td&gt; &lt;/td&gt;&lt;td&gt;&lt;/td&gt;&lt;/tr&gt;</v>
      </c>
      <c r="B2213" s="166"/>
      <c r="C2213" s="166"/>
    </row>
    <row r="2214" spans="1:3" x14ac:dyDescent="0.3">
      <c r="A2214" s="89" t="str">
        <f>IF(ROW()-ROW(HTML[])+1&gt;ROWS(Prelude[]),IFERROR(INDEX(PayItems[HTML],ROW()-ROW(HTML[])+1-ROWS(Prelude[])),IF(ROW()-ROW(HTML[])=ROWS(Prelude[])+ROWS(PayItems[]),"&lt;/tbody&gt;&lt;/table&gt;","{End}")),INDEX(Prelude[],ROW()-ROW(HTML[])+1))</f>
        <v xml:space="preserve">  &lt;tr&gt;&lt;td&gt;60902-2500&lt;/td&gt;&lt;td&gt;Curb and gutter, exposed aggregate, 300mm depth&lt;/td&gt;&lt;td&gt;m&lt;/td&gt;&lt;td&gt;CURB AND GUTTER, EXPOSED AGGREGATE, 12-INCH DEPTH&lt;/td&gt;&lt;td&gt;LNFT&lt;/td&gt;&lt;td&gt;0&lt;/td&gt;&lt;td&gt;3&lt;/td&gt;&lt;td&gt;N&lt;/td&gt;&lt;td&gt; &lt;/td&gt;&lt;td&gt;&lt;/td&gt;&lt;/tr&gt;</v>
      </c>
      <c r="B2214" s="166"/>
      <c r="C2214" s="166"/>
    </row>
    <row r="2215" spans="1:3" x14ac:dyDescent="0.3">
      <c r="A2215" s="89" t="str">
        <f>IF(ROW()-ROW(HTML[])+1&gt;ROWS(Prelude[]),IFERROR(INDEX(PayItems[HTML],ROW()-ROW(HTML[])+1-ROWS(Prelude[])),IF(ROW()-ROW(HTML[])=ROWS(Prelude[])+ROWS(PayItems[]),"&lt;/tbody&gt;&lt;/table&gt;","{End}")),INDEX(Prelude[],ROW()-ROW(HTML[])+1))</f>
        <v xml:space="preserve">  &lt;tr&gt;&lt;td&gt;60905-1000&lt;/td&gt;&lt;td&gt;Gutter, concrete&lt;/td&gt;&lt;td&gt;m&lt;/td&gt;&lt;td&gt;GUTTER, CONCRETE&lt;/td&gt;&lt;td&gt;LNFT&lt;/td&gt;&lt;td&gt;0&lt;/td&gt;&lt;td&gt;3&lt;/td&gt;&lt;td&gt;N&lt;/td&gt;&lt;td&gt; &lt;/td&gt;&lt;td&gt;&lt;/td&gt;&lt;/tr&gt;</v>
      </c>
      <c r="B2215" s="166"/>
      <c r="C2215" s="166"/>
    </row>
    <row r="2216" spans="1:3" x14ac:dyDescent="0.3">
      <c r="A2216" s="89" t="str">
        <f>IF(ROW()-ROW(HTML[])+1&gt;ROWS(Prelude[]),IFERROR(INDEX(PayItems[HTML],ROW()-ROW(HTML[])+1-ROWS(Prelude[])),IF(ROW()-ROW(HTML[])=ROWS(Prelude[])+ROWS(PayItems[]),"&lt;/tbody&gt;&lt;/table&gt;","{End}")),INDEX(Prelude[],ROW()-ROW(HTML[])+1))</f>
        <v xml:space="preserve">  &lt;tr&gt;&lt;td&gt;60905-2000&lt;/td&gt;&lt;td&gt;Gutter, brick&lt;/td&gt;&lt;td&gt;m&lt;/td&gt;&lt;td&gt;GUTTER, BRICK&lt;/td&gt;&lt;td&gt;LNFT&lt;/td&gt;&lt;td&gt;0&lt;/td&gt;&lt;td&gt;3&lt;/td&gt;&lt;td&gt;N&lt;/td&gt;&lt;td&gt; &lt;/td&gt;&lt;td&gt;&lt;/td&gt;&lt;/tr&gt;</v>
      </c>
      <c r="B2216" s="166"/>
      <c r="C2216" s="166"/>
    </row>
    <row r="2217" spans="1:3" x14ac:dyDescent="0.3">
      <c r="A2217" s="89" t="str">
        <f>IF(ROW()-ROW(HTML[])+1&gt;ROWS(Prelude[]),IFERROR(INDEX(PayItems[HTML],ROW()-ROW(HTML[])+1-ROWS(Prelude[])),IF(ROW()-ROW(HTML[])=ROWS(Prelude[])+ROWS(PayItems[]),"&lt;/tbody&gt;&lt;/table&gt;","{End}")),INDEX(Prelude[],ROW()-ROW(HTML[])+1))</f>
        <v xml:space="preserve">  &lt;tr&gt;&lt;td&gt;60905-3000&lt;/td&gt;&lt;td&gt;Gutter, asphalt&lt;/td&gt;&lt;td&gt;m&lt;/td&gt;&lt;td&gt;GUTTER, ASPHALT&lt;/td&gt;&lt;td&gt;LNFT&lt;/td&gt;&lt;td&gt;0&lt;/td&gt;&lt;td&gt;3&lt;/td&gt;&lt;td&gt;N&lt;/td&gt;&lt;td&gt; &lt;/td&gt;&lt;td&gt;&lt;/td&gt;&lt;/tr&gt;</v>
      </c>
      <c r="B2217" s="166"/>
      <c r="C2217" s="166"/>
    </row>
    <row r="2218" spans="1:3" x14ac:dyDescent="0.3">
      <c r="A2218" s="89" t="str">
        <f>IF(ROW()-ROW(HTML[])+1&gt;ROWS(Prelude[]),IFERROR(INDEX(PayItems[HTML],ROW()-ROW(HTML[])+1-ROWS(Prelude[])),IF(ROW()-ROW(HTML[])=ROWS(Prelude[])+ROWS(PayItems[]),"&lt;/tbody&gt;&lt;/table&gt;","{End}")),INDEX(Prelude[],ROW()-ROW(HTML[])+1))</f>
        <v xml:space="preserve">  &lt;tr&gt;&lt;td&gt;60906-1000&lt;/td&gt;&lt;td&gt;Gutter, concrete&lt;/td&gt;&lt;td&gt;m2&lt;/td&gt;&lt;td&gt;GUTTER, CONCRETE&lt;/td&gt;&lt;td&gt;SQYD&lt;/td&gt;&lt;td&gt;0&lt;/td&gt;&lt;td&gt;3&lt;/td&gt;&lt;td&gt;N&lt;/td&gt;&lt;td&gt; &lt;/td&gt;&lt;td&gt;&lt;/td&gt;&lt;/tr&gt;</v>
      </c>
      <c r="B2218" s="166"/>
      <c r="C2218" s="166"/>
    </row>
    <row r="2219" spans="1:3" x14ac:dyDescent="0.3">
      <c r="A2219" s="89" t="str">
        <f>IF(ROW()-ROW(HTML[])+1&gt;ROWS(Prelude[]),IFERROR(INDEX(PayItems[HTML],ROW()-ROW(HTML[])+1-ROWS(Prelude[])),IF(ROW()-ROW(HTML[])=ROWS(Prelude[])+ROWS(PayItems[]),"&lt;/tbody&gt;&lt;/table&gt;","{End}")),INDEX(Prelude[],ROW()-ROW(HTML[])+1))</f>
        <v xml:space="preserve">  &lt;tr&gt;&lt;td&gt;60906-2000&lt;/td&gt;&lt;td&gt;Gutter, brick&lt;/td&gt;&lt;td&gt;m2&lt;/td&gt;&lt;td&gt;GUTTER, BRICK&lt;/td&gt;&lt;td&gt;SQYD&lt;/td&gt;&lt;td&gt;0&lt;/td&gt;&lt;td&gt;3&lt;/td&gt;&lt;td&gt;N&lt;/td&gt;&lt;td&gt; &lt;/td&gt;&lt;td&gt;&lt;/td&gt;&lt;/tr&gt;</v>
      </c>
      <c r="B2219" s="166"/>
      <c r="C2219" s="166"/>
    </row>
    <row r="2220" spans="1:3" x14ac:dyDescent="0.3">
      <c r="A2220" s="89" t="str">
        <f>IF(ROW()-ROW(HTML[])+1&gt;ROWS(Prelude[]),IFERROR(INDEX(PayItems[HTML],ROW()-ROW(HTML[])+1-ROWS(Prelude[])),IF(ROW()-ROW(HTML[])=ROWS(Prelude[])+ROWS(PayItems[]),"&lt;/tbody&gt;&lt;/table&gt;","{End}")),INDEX(Prelude[],ROW()-ROW(HTML[])+1))</f>
        <v xml:space="preserve">  &lt;tr&gt;&lt;td&gt;60906-3000&lt;/td&gt;&lt;td&gt;Gutter, asphalt&lt;/td&gt;&lt;td&gt;m2&lt;/td&gt;&lt;td&gt;GUTTER, ASPHALT&lt;/td&gt;&lt;td&gt;SQYD&lt;/td&gt;&lt;td&gt;0&lt;/td&gt;&lt;td&gt;3&lt;/td&gt;&lt;td&gt;N&lt;/td&gt;&lt;td&gt; &lt;/td&gt;&lt;td&gt;&lt;/td&gt;&lt;/tr&gt;</v>
      </c>
      <c r="B2220" s="166"/>
      <c r="C2220" s="166"/>
    </row>
    <row r="2221" spans="1:3" x14ac:dyDescent="0.3">
      <c r="A2221" s="89" t="str">
        <f>IF(ROW()-ROW(HTML[])+1&gt;ROWS(Prelude[]),IFERROR(INDEX(PayItems[HTML],ROW()-ROW(HTML[])+1-ROWS(Prelude[])),IF(ROW()-ROW(HTML[])=ROWS(Prelude[])+ROWS(PayItems[]),"&lt;/tbody&gt;&lt;/table&gt;","{End}")),INDEX(Prelude[],ROW()-ROW(HTML[])+1))</f>
        <v xml:space="preserve">  &lt;tr&gt;&lt;td&gt;60907-1000&lt;/td&gt;&lt;td&gt;Paved ditch, asphalt&lt;/td&gt;&lt;td&gt;m&lt;/td&gt;&lt;td&gt;PAVED DITCH, ASPHALT&lt;/td&gt;&lt;td&gt;LNFT&lt;/td&gt;&lt;td&gt;0&lt;/td&gt;&lt;td&gt;3&lt;/td&gt;&lt;td&gt;N&lt;/td&gt;&lt;td&gt; &lt;/td&gt;&lt;td&gt;&lt;/td&gt;&lt;/tr&gt;</v>
      </c>
      <c r="B2221" s="166"/>
      <c r="C2221" s="166"/>
    </row>
    <row r="2222" spans="1:3" x14ac:dyDescent="0.3">
      <c r="A2222" s="89" t="str">
        <f>IF(ROW()-ROW(HTML[])+1&gt;ROWS(Prelude[]),IFERROR(INDEX(PayItems[HTML],ROW()-ROW(HTML[])+1-ROWS(Prelude[])),IF(ROW()-ROW(HTML[])=ROWS(Prelude[])+ROWS(PayItems[]),"&lt;/tbody&gt;&lt;/table&gt;","{End}")),INDEX(Prelude[],ROW()-ROW(HTML[])+1))</f>
        <v xml:space="preserve">  &lt;tr&gt;&lt;td&gt;60908-1000&lt;/td&gt;&lt;td&gt;Paved ditch, asphalt&lt;/td&gt;&lt;td&gt;m2&lt;/td&gt;&lt;td&gt;PAVED DITCH, ASPHALT&lt;/td&gt;&lt;td&gt;SQYD&lt;/td&gt;&lt;td&gt;0&lt;/td&gt;&lt;td&gt;3&lt;/td&gt;&lt;td&gt;N&lt;/td&gt;&lt;td&gt; &lt;/td&gt;&lt;td&gt;&lt;/td&gt;&lt;/tr&gt;</v>
      </c>
      <c r="B2222" s="166"/>
      <c r="C2222" s="166"/>
    </row>
    <row r="2223" spans="1:3" x14ac:dyDescent="0.3">
      <c r="A2223" s="89" t="str">
        <f>IF(ROW()-ROW(HTML[])+1&gt;ROWS(Prelude[]),IFERROR(INDEX(PayItems[HTML],ROW()-ROW(HTML[])+1-ROWS(Prelude[])),IF(ROW()-ROW(HTML[])=ROWS(Prelude[])+ROWS(PayItems[]),"&lt;/tbody&gt;&lt;/table&gt;","{End}")),INDEX(Prelude[],ROW()-ROW(HTML[])+1))</f>
        <v xml:space="preserve">  &lt;tr&gt;&lt;td&gt;60910-0000&lt;/td&gt;&lt;td&gt;Reset curb&lt;/td&gt;&lt;td&gt;m&lt;/td&gt;&lt;td&gt;RESET CURB&lt;/td&gt;&lt;td&gt;LNFT&lt;/td&gt;&lt;td&gt;0&lt;/td&gt;&lt;td&gt;3&lt;/td&gt;&lt;td&gt;N&lt;/td&gt;&lt;td&gt; &lt;/td&gt;&lt;td&gt;&lt;/td&gt;&lt;/tr&gt;</v>
      </c>
      <c r="B2223" s="166"/>
      <c r="C2223" s="166"/>
    </row>
    <row r="2224" spans="1:3" x14ac:dyDescent="0.3">
      <c r="A2224" s="89" t="str">
        <f>IF(ROW()-ROW(HTML[])+1&gt;ROWS(Prelude[]),IFERROR(INDEX(PayItems[HTML],ROW()-ROW(HTML[])+1-ROWS(Prelude[])),IF(ROW()-ROW(HTML[])=ROWS(Prelude[])+ROWS(PayItems[]),"&lt;/tbody&gt;&lt;/table&gt;","{End}")),INDEX(Prelude[],ROW()-ROW(HTML[])+1))</f>
        <v xml:space="preserve">  &lt;tr&gt;&lt;td&gt;60911-0500&lt;/td&gt;&lt;td&gt;Recondition curb&lt;/td&gt;&lt;td&gt;m&lt;/td&gt;&lt;td&gt;RECONDITION CURB&lt;/td&gt;&lt;td&gt;LNFT&lt;/td&gt;&lt;td&gt;0&lt;/td&gt;&lt;td&gt;3&lt;/td&gt;&lt;td&gt;N&lt;/td&gt;&lt;td&gt; &lt;/td&gt;&lt;td&gt;&lt;/td&gt;&lt;/tr&gt;</v>
      </c>
      <c r="B2224" s="166"/>
      <c r="C2224" s="166"/>
    </row>
    <row r="2225" spans="1:3" x14ac:dyDescent="0.3">
      <c r="A2225" s="89" t="str">
        <f>IF(ROW()-ROW(HTML[])+1&gt;ROWS(Prelude[]),IFERROR(INDEX(PayItems[HTML],ROW()-ROW(HTML[])+1-ROWS(Prelude[])),IF(ROW()-ROW(HTML[])=ROWS(Prelude[])+ROWS(PayItems[]),"&lt;/tbody&gt;&lt;/table&gt;","{End}")),INDEX(Prelude[],ROW()-ROW(HTML[])+1))</f>
        <v xml:space="preserve">  &lt;tr&gt;&lt;td&gt;60911-1000&lt;/td&gt;&lt;td&gt;Recondition gutter&lt;/td&gt;&lt;td&gt;m&lt;/td&gt;&lt;td&gt;RECONDITION GUTTER&lt;/td&gt;&lt;td&gt;LNFT&lt;/td&gt;&lt;td&gt;0&lt;/td&gt;&lt;td&gt;3&lt;/td&gt;&lt;td&gt;N&lt;/td&gt;&lt;td&gt; &lt;/td&gt;&lt;td&gt;&lt;/td&gt;&lt;/tr&gt;</v>
      </c>
      <c r="B2225" s="166"/>
      <c r="C2225" s="166"/>
    </row>
    <row r="2226" spans="1:3" x14ac:dyDescent="0.3">
      <c r="A2226" s="89" t="str">
        <f>IF(ROW()-ROW(HTML[])+1&gt;ROWS(Prelude[]),IFERROR(INDEX(PayItems[HTML],ROW()-ROW(HTML[])+1-ROWS(Prelude[])),IF(ROW()-ROW(HTML[])=ROWS(Prelude[])+ROWS(PayItems[]),"&lt;/tbody&gt;&lt;/table&gt;","{End}")),INDEX(Prelude[],ROW()-ROW(HTML[])+1))</f>
        <v xml:space="preserve">  &lt;tr&gt;&lt;td&gt;60912-1000&lt;/td&gt;&lt;td&gt;Recondition gutter&lt;/td&gt;&lt;td&gt;m2&lt;/td&gt;&lt;td&gt;RECONDITION GUTTER&lt;/td&gt;&lt;td&gt;SQYD&lt;/td&gt;&lt;td&gt;0&lt;/td&gt;&lt;td&gt;3&lt;/td&gt;&lt;td&gt;N&lt;/td&gt;&lt;td&gt;4/17/2019&lt;/td&gt;&lt;td&gt;&lt;/td&gt;&lt;/tr&gt;</v>
      </c>
      <c r="B2226" s="166"/>
      <c r="C2226" s="166"/>
    </row>
    <row r="2227" spans="1:3" x14ac:dyDescent="0.3">
      <c r="A2227" s="89" t="str">
        <f>IF(ROW()-ROW(HTML[])+1&gt;ROWS(Prelude[]),IFERROR(INDEX(PayItems[HTML],ROW()-ROW(HTML[])+1-ROWS(Prelude[])),IF(ROW()-ROW(HTML[])=ROWS(Prelude[])+ROWS(PayItems[]),"&lt;/tbody&gt;&lt;/table&gt;","{End}")),INDEX(Prelude[],ROW()-ROW(HTML[])+1))</f>
        <v xml:space="preserve">  &lt;tr&gt;&lt;td&gt;60915-1000&lt;/td&gt;&lt;td&gt;Wheelstop, concrete&lt;/td&gt;&lt;td&gt;Each&lt;/td&gt;&lt;td&gt;WHEELSTOP, CONCRETE&lt;/td&gt;&lt;td&gt;EACH&lt;/td&gt;&lt;td&gt;0&lt;/td&gt;&lt;td&gt;3&lt;/td&gt;&lt;td&gt;N&lt;/td&gt;&lt;td&gt; &lt;/td&gt;&lt;td&gt;&lt;/td&gt;&lt;/tr&gt;</v>
      </c>
      <c r="B2227" s="166"/>
      <c r="C2227" s="166"/>
    </row>
    <row r="2228" spans="1:3" x14ac:dyDescent="0.3">
      <c r="A2228" s="89" t="str">
        <f>IF(ROW()-ROW(HTML[])+1&gt;ROWS(Prelude[]),IFERROR(INDEX(PayItems[HTML],ROW()-ROW(HTML[])+1-ROWS(Prelude[])),IF(ROW()-ROW(HTML[])=ROWS(Prelude[])+ROWS(PayItems[]),"&lt;/tbody&gt;&lt;/table&gt;","{End}")),INDEX(Prelude[],ROW()-ROW(HTML[])+1))</f>
        <v xml:space="preserve">  &lt;tr&gt;&lt;td&gt;60915-2000&lt;/td&gt;&lt;td&gt;Wheelstop, timber&lt;/td&gt;&lt;td&gt;Each&lt;/td&gt;&lt;td&gt;WHEELSTOP, TIMBER&lt;/td&gt;&lt;td&gt;EACH&lt;/td&gt;&lt;td&gt;0&lt;/td&gt;&lt;td&gt;3&lt;/td&gt;&lt;td&gt;N&lt;/td&gt;&lt;td&gt; &lt;/td&gt;&lt;td&gt;&lt;/td&gt;&lt;/tr&gt;</v>
      </c>
      <c r="B2228" s="166"/>
      <c r="C2228" s="166"/>
    </row>
    <row r="2229" spans="1:3" x14ac:dyDescent="0.3">
      <c r="A2229" s="89" t="str">
        <f>IF(ROW()-ROW(HTML[])+1&gt;ROWS(Prelude[]),IFERROR(INDEX(PayItems[HTML],ROW()-ROW(HTML[])+1-ROWS(Prelude[])),IF(ROW()-ROW(HTML[])=ROWS(Prelude[])+ROWS(PayItems[]),"&lt;/tbody&gt;&lt;/table&gt;","{End}")),INDEX(Prelude[],ROW()-ROW(HTML[])+1))</f>
        <v xml:space="preserve">  &lt;tr&gt;&lt;td&gt;60915-3000&lt;/td&gt;&lt;td&gt;Wheelstop, recycled plastic&lt;/td&gt;&lt;td&gt;Each&lt;/td&gt;&lt;td&gt;WHEELSTOP, RECYCLED PLASTIC&lt;/td&gt;&lt;td&gt;EACH&lt;/td&gt;&lt;td&gt;0&lt;/td&gt;&lt;td&gt;3&lt;/td&gt;&lt;td&gt;N&lt;/td&gt;&lt;td&gt; &lt;/td&gt;&lt;td&gt;&lt;/td&gt;&lt;/tr&gt;</v>
      </c>
      <c r="B2229" s="166"/>
      <c r="C2229" s="166"/>
    </row>
    <row r="2230" spans="1:3" x14ac:dyDescent="0.3">
      <c r="A2230" s="89" t="str">
        <f>IF(ROW()-ROW(HTML[])+1&gt;ROWS(Prelude[]),IFERROR(INDEX(PayItems[HTML],ROW()-ROW(HTML[])+1-ROWS(Prelude[])),IF(ROW()-ROW(HTML[])=ROWS(Prelude[])+ROWS(PayItems[]),"&lt;/tbody&gt;&lt;/table&gt;","{End}")),INDEX(Prelude[],ROW()-ROW(HTML[])+1))</f>
        <v xml:space="preserve">  &lt;tr&gt;&lt;td&gt;60915-4000&lt;/td&gt;&lt;td&gt;Wheelstop, rubber&lt;/td&gt;&lt;td&gt;Each&lt;/td&gt;&lt;td&gt;WHEELSTOP, RUBBER&lt;/td&gt;&lt;td&gt;EACH&lt;/td&gt;&lt;td&gt;0&lt;/td&gt;&lt;td&gt;3&lt;/td&gt;&lt;td&gt;N&lt;/td&gt;&lt;td&gt;10/28/2014&lt;/td&gt;&lt;td&gt;&lt;/td&gt;&lt;/tr&gt;</v>
      </c>
      <c r="B2230" s="166"/>
      <c r="C2230" s="166"/>
    </row>
    <row r="2231" spans="1:3" x14ac:dyDescent="0.3">
      <c r="A2231" s="89" t="str">
        <f>IF(ROW()-ROW(HTML[])+1&gt;ROWS(Prelude[]),IFERROR(INDEX(PayItems[HTML],ROW()-ROW(HTML[])+1-ROWS(Prelude[])),IF(ROW()-ROW(HTML[])=ROWS(Prelude[])+ROWS(PayItems[]),"&lt;/tbody&gt;&lt;/table&gt;","{End}")),INDEX(Prelude[],ROW()-ROW(HTML[])+1))</f>
        <v xml:space="preserve">  &lt;tr&gt;&lt;td&gt;60920-0000&lt;/td&gt;&lt;td&gt;Reset wheelstop&lt;/td&gt;&lt;td&gt;Each&lt;/td&gt;&lt;td&gt;RESET WHEELSTOP&lt;/td&gt;&lt;td&gt;EACH&lt;/td&gt;&lt;td&gt;0&lt;/td&gt;&lt;td&gt;3&lt;/td&gt;&lt;td&gt;N&lt;/td&gt;&lt;td&gt; &lt;/td&gt;&lt;td&gt;&lt;/td&gt;&lt;/tr&gt;</v>
      </c>
      <c r="B2231" s="166"/>
      <c r="C2231" s="166"/>
    </row>
    <row r="2232" spans="1:3" x14ac:dyDescent="0.3">
      <c r="A2232" s="89" t="str">
        <f>IF(ROW()-ROW(HTML[])+1&gt;ROWS(Prelude[]),IFERROR(INDEX(PayItems[HTML],ROW()-ROW(HTML[])+1-ROWS(Prelude[])),IF(ROW()-ROW(HTML[])=ROWS(Prelude[])+ROWS(PayItems[]),"&lt;/tbody&gt;&lt;/table&gt;","{End}")),INDEX(Prelude[],ROW()-ROW(HTML[])+1))</f>
        <v xml:space="preserve">  &lt;tr&gt;&lt;td&gt;60925-0000&lt;/td&gt;&lt;td&gt;Bed course material&lt;/td&gt;&lt;td&gt;m3&lt;/td&gt;&lt;td&gt;BED COURSE MATERIAL&lt;/td&gt;&lt;td&gt;CUYD&lt;/td&gt;&lt;td&gt;0&lt;/td&gt;&lt;td&gt;3&lt;/td&gt;&lt;td&gt;N&lt;/td&gt;&lt;td&gt; &lt;/td&gt;&lt;td&gt;&lt;/td&gt;&lt;/tr&gt;</v>
      </c>
      <c r="B2232" s="166"/>
      <c r="C2232" s="166"/>
    </row>
    <row r="2233" spans="1:3" x14ac:dyDescent="0.3">
      <c r="A2233" s="89" t="str">
        <f>IF(ROW()-ROW(HTML[])+1&gt;ROWS(Prelude[]),IFERROR(INDEX(PayItems[HTML],ROW()-ROW(HTML[])+1-ROWS(Prelude[])),IF(ROW()-ROW(HTML[])=ROWS(Prelude[])+ROWS(PayItems[]),"&lt;/tbody&gt;&lt;/table&gt;","{End}")),INDEX(Prelude[],ROW()-ROW(HTML[])+1))</f>
        <v xml:space="preserve">  &lt;tr&gt;&lt;td&gt;60926-0000&lt;/td&gt;&lt;td&gt;Bed course material&lt;/td&gt;&lt;td&gt;t&lt;/td&gt;&lt;td&gt;BED COURSE MATERIAL&lt;/td&gt;&lt;td&gt;TON&lt;/td&gt;&lt;td&gt;0&lt;/td&gt;&lt;td&gt;3&lt;/td&gt;&lt;td&gt;N&lt;/td&gt;&lt;td&gt; &lt;/td&gt;&lt;td&gt;&lt;/td&gt;&lt;/tr&gt;</v>
      </c>
      <c r="B2233" s="166"/>
      <c r="C2233" s="166"/>
    </row>
    <row r="2234" spans="1:3" x14ac:dyDescent="0.3">
      <c r="A2234" s="89" t="str">
        <f>IF(ROW()-ROW(HTML[])+1&gt;ROWS(Prelude[]),IFERROR(INDEX(PayItems[HTML],ROW()-ROW(HTML[])+1-ROWS(Prelude[])),IF(ROW()-ROW(HTML[])=ROWS(Prelude[])+ROWS(PayItems[]),"&lt;/tbody&gt;&lt;/table&gt;","{End}")),INDEX(Prelude[],ROW()-ROW(HTML[])+1))</f>
        <v xml:space="preserve">  &lt;tr&gt;&lt;td&gt;61001-0000&lt;/td&gt;&lt;td&gt;Horizontal drain pipe&lt;/td&gt;&lt;td&gt;m&lt;/td&gt;&lt;td&gt;HORIZONTAL DRAIN PIPE&lt;/td&gt;&lt;td&gt;LNFT&lt;/td&gt;&lt;td&gt;0&lt;/td&gt;&lt;td&gt;3&lt;/td&gt;&lt;td&gt;N&lt;/td&gt;&lt;td&gt; &lt;/td&gt;&lt;td&gt;&lt;/td&gt;&lt;/tr&gt;</v>
      </c>
      <c r="B2234" s="166"/>
      <c r="C2234" s="166"/>
    </row>
    <row r="2235" spans="1:3" x14ac:dyDescent="0.3">
      <c r="A2235" s="89" t="str">
        <f>IF(ROW()-ROW(HTML[])+1&gt;ROWS(Prelude[]),IFERROR(INDEX(PayItems[HTML],ROW()-ROW(HTML[])+1-ROWS(Prelude[])),IF(ROW()-ROW(HTML[])=ROWS(Prelude[])+ROWS(PayItems[]),"&lt;/tbody&gt;&lt;/table&gt;","{End}")),INDEX(Prelude[],ROW()-ROW(HTML[])+1))</f>
        <v xml:space="preserve">  &lt;tr&gt;&lt;td&gt;61002-0000&lt;/td&gt;&lt;td&gt;Collector system&lt;/td&gt;&lt;td&gt;m&lt;/td&gt;&lt;td&gt;COLLECTOR SYSTEM&lt;/td&gt;&lt;td&gt;LNFT&lt;/td&gt;&lt;td&gt;0&lt;/td&gt;&lt;td&gt;3&lt;/td&gt;&lt;td&gt;N&lt;/td&gt;&lt;td&gt; &lt;/td&gt;&lt;td&gt;&lt;/td&gt;&lt;/tr&gt;</v>
      </c>
      <c r="B2235" s="166"/>
      <c r="C2235" s="166"/>
    </row>
    <row r="2236" spans="1:3" x14ac:dyDescent="0.3">
      <c r="A2236" s="89" t="str">
        <f>IF(ROW()-ROW(HTML[])+1&gt;ROWS(Prelude[]),IFERROR(INDEX(PayItems[HTML],ROW()-ROW(HTML[])+1-ROWS(Prelude[])),IF(ROW()-ROW(HTML[])=ROWS(Prelude[])+ROWS(PayItems[]),"&lt;/tbody&gt;&lt;/table&gt;","{End}")),INDEX(Prelude[],ROW()-ROW(HTML[])+1))</f>
        <v xml:space="preserve">  &lt;tr&gt;&lt;td&gt;61003-0000&lt;/td&gt;&lt;td&gt;Collector system&lt;/td&gt;&lt;td&gt;LPSM&lt;/td&gt;&lt;td&gt;COLLECTOR SYSTEM&lt;/td&gt;&lt;td&gt;LPSM&lt;/td&gt;&lt;td&gt;0&lt;/td&gt;&lt;td&gt;3&lt;/td&gt;&lt;td&gt;N&lt;/td&gt;&lt;td&gt; &lt;/td&gt;&lt;td&gt;&lt;/td&gt;&lt;/tr&gt;</v>
      </c>
      <c r="B2236" s="166"/>
      <c r="C2236" s="166"/>
    </row>
    <row r="2237" spans="1:3" x14ac:dyDescent="0.3">
      <c r="A2237" s="89" t="str">
        <f>IF(ROW()-ROW(HTML[])+1&gt;ROWS(Prelude[]),IFERROR(INDEX(PayItems[HTML],ROW()-ROW(HTML[])+1-ROWS(Prelude[])),IF(ROW()-ROW(HTML[])=ROWS(Prelude[])+ROWS(PayItems[]),"&lt;/tbody&gt;&lt;/table&gt;","{End}")),INDEX(Prelude[],ROW()-ROW(HTML[])+1))</f>
        <v xml:space="preserve">  &lt;tr&gt;&lt;td&gt;61005-0000&lt;/td&gt;&lt;td&gt;Horizontal drain jetting&lt;/td&gt;&lt;td&gt;LPSM&lt;/td&gt;&lt;td&gt;HORIZONTAL DRAIN JETTING&lt;/td&gt;&lt;td&gt;LPSM&lt;/td&gt;&lt;td&gt;0&lt;/td&gt;&lt;td&gt;3&lt;/td&gt;&lt;td&gt;N&lt;/td&gt;&lt;td&gt;1/5/2017&lt;/td&gt;&lt;td&gt;&lt;/td&gt;&lt;/tr&gt;</v>
      </c>
      <c r="B2237" s="166"/>
      <c r="C2237" s="166"/>
    </row>
    <row r="2238" spans="1:3" x14ac:dyDescent="0.3">
      <c r="A2238" s="89" t="str">
        <f>IF(ROW()-ROW(HTML[])+1&gt;ROWS(Prelude[]),IFERROR(INDEX(PayItems[HTML],ROW()-ROW(HTML[])+1-ROWS(Prelude[])),IF(ROW()-ROW(HTML[])=ROWS(Prelude[])+ROWS(PayItems[]),"&lt;/tbody&gt;&lt;/table&gt;","{End}")),INDEX(Prelude[],ROW()-ROW(HTML[])+1))</f>
        <v xml:space="preserve">  &lt;tr&gt;&lt;td&gt;61008-0000&lt;/td&gt;&lt;td&gt;Horizontal drain casing and collar&lt;/td&gt;&lt;td&gt;Each&lt;/td&gt;&lt;td&gt;HORIZONTAL DRAIN CASING AND COLLAR&lt;/td&gt;&lt;td&gt;EACH&lt;/td&gt;&lt;td&gt;0&lt;/td&gt;&lt;td&gt;3&lt;/td&gt;&lt;td&gt;N&lt;/td&gt;&lt;td&gt;1/5/2017&lt;/td&gt;&lt;td&gt;&lt;/td&gt;&lt;/tr&gt;</v>
      </c>
      <c r="B2238" s="166"/>
      <c r="C2238" s="166"/>
    </row>
    <row r="2239" spans="1:3" x14ac:dyDescent="0.3">
      <c r="A2239" s="89" t="str">
        <f>IF(ROW()-ROW(HTML[])+1&gt;ROWS(Prelude[]),IFERROR(INDEX(PayItems[HTML],ROW()-ROW(HTML[])+1-ROWS(Prelude[])),IF(ROW()-ROW(HTML[])=ROWS(Prelude[])+ROWS(PayItems[]),"&lt;/tbody&gt;&lt;/table&gt;","{End}")),INDEX(Prelude[],ROW()-ROW(HTML[])+1))</f>
        <v xml:space="preserve">  &lt;tr&gt;&lt;td&gt;61010-0000&lt;/td&gt;&lt;td&gt;Drainage weep hole&lt;/td&gt;&lt;td&gt;Each&lt;/td&gt;&lt;td&gt;DRAINAGE WEEP HOLE&lt;/td&gt;&lt;td&gt;EACH&lt;/td&gt;&lt;td&gt;0&lt;/td&gt;&lt;td&gt;3&lt;/td&gt;&lt;td&gt;N&lt;/td&gt;&lt;td&gt;2/1/2016&lt;/td&gt;&lt;td&gt;&lt;/td&gt;&lt;/tr&gt;</v>
      </c>
      <c r="B2239" s="166"/>
      <c r="C2239" s="166"/>
    </row>
    <row r="2240" spans="1:3" x14ac:dyDescent="0.3">
      <c r="A2240" s="89" t="str">
        <f>IF(ROW()-ROW(HTML[])+1&gt;ROWS(Prelude[]),IFERROR(INDEX(PayItems[HTML],ROW()-ROW(HTML[])+1-ROWS(Prelude[])),IF(ROW()-ROW(HTML[])=ROWS(Prelude[])+ROWS(PayItems[]),"&lt;/tbody&gt;&lt;/table&gt;","{End}")),INDEX(Prelude[],ROW()-ROW(HTML[])+1))</f>
        <v xml:space="preserve">  &lt;tr&gt;&lt;td&gt;61012-0000&lt;/td&gt;&lt;td&gt;Construct and remove temporary access and drill pads&lt;/td&gt;&lt;td&gt;LPSM&lt;/td&gt;&lt;td&gt;CONSTRUCT AND REMOVE TEMPORARY ACCESS AND DRILL PADS&lt;/td&gt;&lt;td&gt;LPSM&lt;/td&gt;&lt;td&gt;0&lt;/td&gt;&lt;td&gt;3&lt;/td&gt;&lt;td&gt;N&lt;/td&gt;&lt;td&gt;1/5/2017&lt;/td&gt;&lt;td&gt;&lt;/td&gt;&lt;/tr&gt;</v>
      </c>
      <c r="B2240" s="166"/>
      <c r="C2240" s="166"/>
    </row>
    <row r="2241" spans="1:3" x14ac:dyDescent="0.3">
      <c r="A2241" s="89" t="str">
        <f>IF(ROW()-ROW(HTML[])+1&gt;ROWS(Prelude[]),IFERROR(INDEX(PayItems[HTML],ROW()-ROW(HTML[])+1-ROWS(Prelude[])),IF(ROW()-ROW(HTML[])=ROWS(Prelude[])+ROWS(PayItems[]),"&lt;/tbody&gt;&lt;/table&gt;","{End}")),INDEX(Prelude[],ROW()-ROW(HTML[])+1))</f>
        <v xml:space="preserve">  &lt;tr&gt;&lt;td&gt;61101-0000&lt;/td&gt;&lt;td&gt;Water system&lt;/td&gt;&lt;td&gt;LPSM&lt;/td&gt;&lt;td&gt;WATER SYSTEM&lt;/td&gt;&lt;td&gt;LPSM&lt;/td&gt;&lt;td&gt;0&lt;/td&gt;&lt;td&gt;3&lt;/td&gt;&lt;td&gt;N&lt;/td&gt;&lt;td&gt; &lt;/td&gt;&lt;td&gt;&lt;/td&gt;&lt;/tr&gt;</v>
      </c>
      <c r="B2241" s="166"/>
      <c r="C2241" s="166"/>
    </row>
    <row r="2242" spans="1:3" x14ac:dyDescent="0.3">
      <c r="A2242" s="89" t="str">
        <f>IF(ROW()-ROW(HTML[])+1&gt;ROWS(Prelude[]),IFERROR(INDEX(PayItems[HTML],ROW()-ROW(HTML[])+1-ROWS(Prelude[])),IF(ROW()-ROW(HTML[])=ROWS(Prelude[])+ROWS(PayItems[]),"&lt;/tbody&gt;&lt;/table&gt;","{End}")),INDEX(Prelude[],ROW()-ROW(HTML[])+1))</f>
        <v xml:space="preserve">  &lt;tr&gt;&lt;td&gt;61102-0100&lt;/td&gt;&lt;td&gt;13mm waterline, copper&lt;/td&gt;&lt;td&gt;m&lt;/td&gt;&lt;td&gt;1/2-INCH WATERLINE, COPPER&lt;/td&gt;&lt;td&gt;LNFT&lt;/td&gt;&lt;td&gt;0&lt;/td&gt;&lt;td&gt;3&lt;/td&gt;&lt;td&gt;N&lt;/td&gt;&lt;td&gt; &lt;/td&gt;&lt;td&gt;&lt;/td&gt;&lt;/tr&gt;</v>
      </c>
      <c r="B2242" s="166"/>
      <c r="C2242" s="166"/>
    </row>
    <row r="2243" spans="1:3" x14ac:dyDescent="0.3">
      <c r="A2243" s="89" t="str">
        <f>IF(ROW()-ROW(HTML[])+1&gt;ROWS(Prelude[]),IFERROR(INDEX(PayItems[HTML],ROW()-ROW(HTML[])+1-ROWS(Prelude[])),IF(ROW()-ROW(HTML[])=ROWS(Prelude[])+ROWS(PayItems[]),"&lt;/tbody&gt;&lt;/table&gt;","{End}")),INDEX(Prelude[],ROW()-ROW(HTML[])+1))</f>
        <v xml:space="preserve">  &lt;tr&gt;&lt;td&gt;61102-0150&lt;/td&gt;&lt;td&gt;13mm waterline, galvanized steel&lt;/td&gt;&lt;td&gt;m&lt;/td&gt;&lt;td&gt;1/2-INCH WATERLINE, GALVANIZED STEEL&lt;/td&gt;&lt;td&gt;LNFT&lt;/td&gt;&lt;td&gt;0&lt;/td&gt;&lt;td&gt;3&lt;/td&gt;&lt;td&gt;N&lt;/td&gt;&lt;td&gt; &lt;/td&gt;&lt;td&gt;&lt;/td&gt;&lt;/tr&gt;</v>
      </c>
      <c r="B2243" s="166"/>
      <c r="C2243" s="166"/>
    </row>
    <row r="2244" spans="1:3" x14ac:dyDescent="0.3">
      <c r="A2244" s="89" t="str">
        <f>IF(ROW()-ROW(HTML[])+1&gt;ROWS(Prelude[]),IFERROR(INDEX(PayItems[HTML],ROW()-ROW(HTML[])+1-ROWS(Prelude[])),IF(ROW()-ROW(HTML[])=ROWS(Prelude[])+ROWS(PayItems[]),"&lt;/tbody&gt;&lt;/table&gt;","{End}")),INDEX(Prelude[],ROW()-ROW(HTML[])+1))</f>
        <v xml:space="preserve">  &lt;tr&gt;&lt;td&gt;61102-0200&lt;/td&gt;&lt;td&gt;13mm waterline, polyvinyl chloride (PVC)&lt;/td&gt;&lt;td&gt;m&lt;/td&gt;&lt;td&gt;1/2-INCH WATERLINE, POLYVINYL CHLORIDE (PVC)&lt;/td&gt;&lt;td&gt;LNFT&lt;/td&gt;&lt;td&gt;0&lt;/td&gt;&lt;td&gt;3&lt;/td&gt;&lt;td&gt;N&lt;/td&gt;&lt;td&gt; &lt;/td&gt;&lt;td&gt;&lt;/td&gt;&lt;/tr&gt;</v>
      </c>
      <c r="B2244" s="166"/>
      <c r="C2244" s="166"/>
    </row>
    <row r="2245" spans="1:3" x14ac:dyDescent="0.3">
      <c r="A2245" s="89" t="str">
        <f>IF(ROW()-ROW(HTML[])+1&gt;ROWS(Prelude[]),IFERROR(INDEX(PayItems[HTML],ROW()-ROW(HTML[])+1-ROWS(Prelude[])),IF(ROW()-ROW(HTML[])=ROWS(Prelude[])+ROWS(PayItems[]),"&lt;/tbody&gt;&lt;/table&gt;","{End}")),INDEX(Prelude[],ROW()-ROW(HTML[])+1))</f>
        <v xml:space="preserve">  &lt;tr&gt;&lt;td&gt;61102-0350&lt;/td&gt;&lt;td&gt;20mm waterline, copper&lt;/td&gt;&lt;td&gt;m&lt;/td&gt;&lt;td&gt;3/4-INCH WATERLINE, COPPER&lt;/td&gt;&lt;td&gt;LNFT&lt;/td&gt;&lt;td&gt;0&lt;/td&gt;&lt;td&gt;3&lt;/td&gt;&lt;td&gt;N&lt;/td&gt;&lt;td&gt; &lt;/td&gt;&lt;td&gt;&lt;/td&gt;&lt;/tr&gt;</v>
      </c>
      <c r="B2245" s="166"/>
      <c r="C2245" s="166"/>
    </row>
    <row r="2246" spans="1:3" x14ac:dyDescent="0.3">
      <c r="A2246" s="89" t="str">
        <f>IF(ROW()-ROW(HTML[])+1&gt;ROWS(Prelude[]),IFERROR(INDEX(PayItems[HTML],ROW()-ROW(HTML[])+1-ROWS(Prelude[])),IF(ROW()-ROW(HTML[])=ROWS(Prelude[])+ROWS(PayItems[]),"&lt;/tbody&gt;&lt;/table&gt;","{End}")),INDEX(Prelude[],ROW()-ROW(HTML[])+1))</f>
        <v xml:space="preserve">  &lt;tr&gt;&lt;td&gt;61102-0400&lt;/td&gt;&lt;td&gt;20mm waterline, galvanized steel&lt;/td&gt;&lt;td&gt;m&lt;/td&gt;&lt;td&gt;3/4-INCH WATERLINE, GALVANIZED STEEL&lt;/td&gt;&lt;td&gt;LNFT&lt;/td&gt;&lt;td&gt;0&lt;/td&gt;&lt;td&gt;3&lt;/td&gt;&lt;td&gt;N&lt;/td&gt;&lt;td&gt; &lt;/td&gt;&lt;td&gt;&lt;/td&gt;&lt;/tr&gt;</v>
      </c>
      <c r="B2246" s="166"/>
      <c r="C2246" s="166"/>
    </row>
    <row r="2247" spans="1:3" x14ac:dyDescent="0.3">
      <c r="A2247" s="89" t="str">
        <f>IF(ROW()-ROW(HTML[])+1&gt;ROWS(Prelude[]),IFERROR(INDEX(PayItems[HTML],ROW()-ROW(HTML[])+1-ROWS(Prelude[])),IF(ROW()-ROW(HTML[])=ROWS(Prelude[])+ROWS(PayItems[]),"&lt;/tbody&gt;&lt;/table&gt;","{End}")),INDEX(Prelude[],ROW()-ROW(HTML[])+1))</f>
        <v xml:space="preserve">  &lt;tr&gt;&lt;td&gt;61102-0450&lt;/td&gt;&lt;td&gt;20mm waterline, polyvinyl chloride (PVC)&lt;/td&gt;&lt;td&gt;m&lt;/td&gt;&lt;td&gt;3/4-INCH WATERLINE, POLYVINYL CHLORIDE (PVC)&lt;/td&gt;&lt;td&gt;LNFT&lt;/td&gt;&lt;td&gt;0&lt;/td&gt;&lt;td&gt;3&lt;/td&gt;&lt;td&gt;N&lt;/td&gt;&lt;td&gt; &lt;/td&gt;&lt;td&gt;&lt;/td&gt;&lt;/tr&gt;</v>
      </c>
      <c r="B2247" s="166"/>
      <c r="C2247" s="166"/>
    </row>
    <row r="2248" spans="1:3" x14ac:dyDescent="0.3">
      <c r="A2248" s="89" t="str">
        <f>IF(ROW()-ROW(HTML[])+1&gt;ROWS(Prelude[]),IFERROR(INDEX(PayItems[HTML],ROW()-ROW(HTML[])+1-ROWS(Prelude[])),IF(ROW()-ROW(HTML[])=ROWS(Prelude[])+ROWS(PayItems[]),"&lt;/tbody&gt;&lt;/table&gt;","{End}")),INDEX(Prelude[],ROW()-ROW(HTML[])+1))</f>
        <v xml:space="preserve">  &lt;tr&gt;&lt;td&gt;61102-0545&lt;/td&gt;&lt;td&gt;25mm waterline&lt;/td&gt;&lt;td&gt;m&lt;/td&gt;&lt;td&gt;1-INCH WATERLINE&lt;/td&gt;&lt;td&gt;LNFT&lt;/td&gt;&lt;td&gt;0&lt;/td&gt;&lt;td&gt;3&lt;/td&gt;&lt;td&gt;N&lt;/td&gt;&lt;td&gt; &lt;/td&gt;&lt;td&gt;&lt;/td&gt;&lt;/tr&gt;</v>
      </c>
      <c r="B2248" s="166"/>
      <c r="C2248" s="166"/>
    </row>
    <row r="2249" spans="1:3" x14ac:dyDescent="0.3">
      <c r="A2249" s="89" t="str">
        <f>IF(ROW()-ROW(HTML[])+1&gt;ROWS(Prelude[]),IFERROR(INDEX(PayItems[HTML],ROW()-ROW(HTML[])+1-ROWS(Prelude[])),IF(ROW()-ROW(HTML[])=ROWS(Prelude[])+ROWS(PayItems[]),"&lt;/tbody&gt;&lt;/table&gt;","{End}")),INDEX(Prelude[],ROW()-ROW(HTML[])+1))</f>
        <v xml:space="preserve">  &lt;tr&gt;&lt;td&gt;61102-0600&lt;/td&gt;&lt;td&gt;25mm waterline, copper&lt;/td&gt;&lt;td&gt;m&lt;/td&gt;&lt;td&gt;1-INCH WATERLINE, COPPER&lt;/td&gt;&lt;td&gt;LNFT&lt;/td&gt;&lt;td&gt;0&lt;/td&gt;&lt;td&gt;3&lt;/td&gt;&lt;td&gt;N&lt;/td&gt;&lt;td&gt; &lt;/td&gt;&lt;td&gt;&lt;/td&gt;&lt;/tr&gt;</v>
      </c>
      <c r="B2249" s="166"/>
      <c r="C2249" s="166"/>
    </row>
    <row r="2250" spans="1:3" x14ac:dyDescent="0.3">
      <c r="A2250" s="89" t="str">
        <f>IF(ROW()-ROW(HTML[])+1&gt;ROWS(Prelude[]),IFERROR(INDEX(PayItems[HTML],ROW()-ROW(HTML[])+1-ROWS(Prelude[])),IF(ROW()-ROW(HTML[])=ROWS(Prelude[])+ROWS(PayItems[]),"&lt;/tbody&gt;&lt;/table&gt;","{End}")),INDEX(Prelude[],ROW()-ROW(HTML[])+1))</f>
        <v xml:space="preserve">  &lt;tr&gt;&lt;td&gt;61102-0650&lt;/td&gt;&lt;td&gt;25mm waterline, galvanized steel&lt;/td&gt;&lt;td&gt;m&lt;/td&gt;&lt;td&gt;1-INCH WATERLINE, GALVANIZED STEEL&lt;/td&gt;&lt;td&gt;LNFT&lt;/td&gt;&lt;td&gt;0&lt;/td&gt;&lt;td&gt;3&lt;/td&gt;&lt;td&gt;N&lt;/td&gt;&lt;td&gt; &lt;/td&gt;&lt;td&gt;&lt;/td&gt;&lt;/tr&gt;</v>
      </c>
      <c r="B2250" s="166"/>
      <c r="C2250" s="166"/>
    </row>
    <row r="2251" spans="1:3" x14ac:dyDescent="0.3">
      <c r="A2251" s="89" t="str">
        <f>IF(ROW()-ROW(HTML[])+1&gt;ROWS(Prelude[]),IFERROR(INDEX(PayItems[HTML],ROW()-ROW(HTML[])+1-ROWS(Prelude[])),IF(ROW()-ROW(HTML[])=ROWS(Prelude[])+ROWS(PayItems[]),"&lt;/tbody&gt;&lt;/table&gt;","{End}")),INDEX(Prelude[],ROW()-ROW(HTML[])+1))</f>
        <v xml:space="preserve">  &lt;tr&gt;&lt;td&gt;61102-0700&lt;/td&gt;&lt;td&gt;25mm waterline, polyvinyl chloride (PVC)&lt;/td&gt;&lt;td&gt;m&lt;/td&gt;&lt;td&gt;1-INCH WATERLINE, POLYVINYL CHLORIDE (PVC)&lt;/td&gt;&lt;td&gt;LNFT&lt;/td&gt;&lt;td&gt;0&lt;/td&gt;&lt;td&gt;3&lt;/td&gt;&lt;td&gt;N&lt;/td&gt;&lt;td&gt; &lt;/td&gt;&lt;td&gt;&lt;/td&gt;&lt;/tr&gt;</v>
      </c>
      <c r="B2251" s="166"/>
      <c r="C2251" s="166"/>
    </row>
    <row r="2252" spans="1:3" x14ac:dyDescent="0.3">
      <c r="A2252" s="89" t="str">
        <f>IF(ROW()-ROW(HTML[])+1&gt;ROWS(Prelude[]),IFERROR(INDEX(PayItems[HTML],ROW()-ROW(HTML[])+1-ROWS(Prelude[])),IF(ROW()-ROW(HTML[])=ROWS(Prelude[])+ROWS(PayItems[]),"&lt;/tbody&gt;&lt;/table&gt;","{End}")),INDEX(Prelude[],ROW()-ROW(HTML[])+1))</f>
        <v xml:space="preserve">  &lt;tr&gt;&lt;td&gt;61102-0850&lt;/td&gt;&lt;td&gt;32mm waterline, copper&lt;/td&gt;&lt;td&gt;m&lt;/td&gt;&lt;td&gt;1 1/4-INCH WATERLINE, COPPER&lt;/td&gt;&lt;td&gt;LNFT&lt;/td&gt;&lt;td&gt;0&lt;/td&gt;&lt;td&gt;3&lt;/td&gt;&lt;td&gt;N&lt;/td&gt;&lt;td&gt; &lt;/td&gt;&lt;td&gt;&lt;/td&gt;&lt;/tr&gt;</v>
      </c>
      <c r="B2252" s="166"/>
      <c r="C2252" s="166"/>
    </row>
    <row r="2253" spans="1:3" x14ac:dyDescent="0.3">
      <c r="A2253" s="89" t="str">
        <f>IF(ROW()-ROW(HTML[])+1&gt;ROWS(Prelude[]),IFERROR(INDEX(PayItems[HTML],ROW()-ROW(HTML[])+1-ROWS(Prelude[])),IF(ROW()-ROW(HTML[])=ROWS(Prelude[])+ROWS(PayItems[]),"&lt;/tbody&gt;&lt;/table&gt;","{End}")),INDEX(Prelude[],ROW()-ROW(HTML[])+1))</f>
        <v xml:space="preserve">  &lt;tr&gt;&lt;td&gt;61102-0900&lt;/td&gt;&lt;td&gt;32mm waterline, galvanized steel&lt;/td&gt;&lt;td&gt;m&lt;/td&gt;&lt;td&gt;1 1/4-INCH WATERLINE, GALVANIZED STEEL&lt;/td&gt;&lt;td&gt;LNFT&lt;/td&gt;&lt;td&gt;0&lt;/td&gt;&lt;td&gt;3&lt;/td&gt;&lt;td&gt;N&lt;/td&gt;&lt;td&gt; &lt;/td&gt;&lt;td&gt;&lt;/td&gt;&lt;/tr&gt;</v>
      </c>
      <c r="B2253" s="166"/>
      <c r="C2253" s="166"/>
    </row>
    <row r="2254" spans="1:3" x14ac:dyDescent="0.3">
      <c r="A2254" s="89" t="str">
        <f>IF(ROW()-ROW(HTML[])+1&gt;ROWS(Prelude[]),IFERROR(INDEX(PayItems[HTML],ROW()-ROW(HTML[])+1-ROWS(Prelude[])),IF(ROW()-ROW(HTML[])=ROWS(Prelude[])+ROWS(PayItems[]),"&lt;/tbody&gt;&lt;/table&gt;","{End}")),INDEX(Prelude[],ROW()-ROW(HTML[])+1))</f>
        <v xml:space="preserve">  &lt;tr&gt;&lt;td&gt;61102-0950&lt;/td&gt;&lt;td&gt;32mm waterline, polyvinyl chloride (PVC)&lt;/td&gt;&lt;td&gt;m&lt;/td&gt;&lt;td&gt;1 1/4-INCH WATERLINE, POLYVINYL CHLORIDE (PVC)&lt;/td&gt;&lt;td&gt;LNFT&lt;/td&gt;&lt;td&gt;0&lt;/td&gt;&lt;td&gt;3&lt;/td&gt;&lt;td&gt;N&lt;/td&gt;&lt;td&gt; &lt;/td&gt;&lt;td&gt;&lt;/td&gt;&lt;/tr&gt;</v>
      </c>
      <c r="B2254" s="166"/>
      <c r="C2254" s="166"/>
    </row>
    <row r="2255" spans="1:3" x14ac:dyDescent="0.3">
      <c r="A2255" s="89" t="str">
        <f>IF(ROW()-ROW(HTML[])+1&gt;ROWS(Prelude[]),IFERROR(INDEX(PayItems[HTML],ROW()-ROW(HTML[])+1-ROWS(Prelude[])),IF(ROW()-ROW(HTML[])=ROWS(Prelude[])+ROWS(PayItems[]),"&lt;/tbody&gt;&lt;/table&gt;","{End}")),INDEX(Prelude[],ROW()-ROW(HTML[])+1))</f>
        <v xml:space="preserve">  &lt;tr&gt;&lt;td&gt;61102-1100&lt;/td&gt;&lt;td&gt;40mm waterline, copper&lt;/td&gt;&lt;td&gt;m&lt;/td&gt;&lt;td&gt;1 1/2-INCH WATERLINE, COPPER&lt;/td&gt;&lt;td&gt;LNFT&lt;/td&gt;&lt;td&gt;0&lt;/td&gt;&lt;td&gt;3&lt;/td&gt;&lt;td&gt;N&lt;/td&gt;&lt;td&gt; &lt;/td&gt;&lt;td&gt;&lt;/td&gt;&lt;/tr&gt;</v>
      </c>
      <c r="B2255" s="166"/>
      <c r="C2255" s="166"/>
    </row>
    <row r="2256" spans="1:3" x14ac:dyDescent="0.3">
      <c r="A2256" s="89" t="str">
        <f>IF(ROW()-ROW(HTML[])+1&gt;ROWS(Prelude[]),IFERROR(INDEX(PayItems[HTML],ROW()-ROW(HTML[])+1-ROWS(Prelude[])),IF(ROW()-ROW(HTML[])=ROWS(Prelude[])+ROWS(PayItems[]),"&lt;/tbody&gt;&lt;/table&gt;","{End}")),INDEX(Prelude[],ROW()-ROW(HTML[])+1))</f>
        <v xml:space="preserve">  &lt;tr&gt;&lt;td&gt;61102-1150&lt;/td&gt;&lt;td&gt;40mm waterline, galvanized steel&lt;/td&gt;&lt;td&gt;m&lt;/td&gt;&lt;td&gt;1 1/2-INCH WATERLINE, GALVANIZED STEEL&lt;/td&gt;&lt;td&gt;LNFT&lt;/td&gt;&lt;td&gt;0&lt;/td&gt;&lt;td&gt;3&lt;/td&gt;&lt;td&gt;N&lt;/td&gt;&lt;td&gt; &lt;/td&gt;&lt;td&gt;&lt;/td&gt;&lt;/tr&gt;</v>
      </c>
      <c r="B2256" s="166"/>
      <c r="C2256" s="166"/>
    </row>
    <row r="2257" spans="1:3" x14ac:dyDescent="0.3">
      <c r="A2257" s="89" t="str">
        <f>IF(ROW()-ROW(HTML[])+1&gt;ROWS(Prelude[]),IFERROR(INDEX(PayItems[HTML],ROW()-ROW(HTML[])+1-ROWS(Prelude[])),IF(ROW()-ROW(HTML[])=ROWS(Prelude[])+ROWS(PayItems[]),"&lt;/tbody&gt;&lt;/table&gt;","{End}")),INDEX(Prelude[],ROW()-ROW(HTML[])+1))</f>
        <v xml:space="preserve">  &lt;tr&gt;&lt;td&gt;61102-1200&lt;/td&gt;&lt;td&gt;40mm waterline, polyvinyl chloride (PVC)&lt;/td&gt;&lt;td&gt;m&lt;/td&gt;&lt;td&gt;1 1/2-INCH WATERLINE, POLYVINYL CHLORIDE (PVC)&lt;/td&gt;&lt;td&gt;LNFT&lt;/td&gt;&lt;td&gt;0&lt;/td&gt;&lt;td&gt;3&lt;/td&gt;&lt;td&gt;N&lt;/td&gt;&lt;td&gt; &lt;/td&gt;&lt;td&gt;&lt;/td&gt;&lt;/tr&gt;</v>
      </c>
      <c r="B2257" s="166"/>
      <c r="C2257" s="166"/>
    </row>
    <row r="2258" spans="1:3" x14ac:dyDescent="0.3">
      <c r="A2258" s="89" t="str">
        <f>IF(ROW()-ROW(HTML[])+1&gt;ROWS(Prelude[]),IFERROR(INDEX(PayItems[HTML],ROW()-ROW(HTML[])+1-ROWS(Prelude[])),IF(ROW()-ROW(HTML[])=ROWS(Prelude[])+ROWS(PayItems[]),"&lt;/tbody&gt;&lt;/table&gt;","{End}")),INDEX(Prelude[],ROW()-ROW(HTML[])+1))</f>
        <v xml:space="preserve">  &lt;tr&gt;&lt;td&gt;61102-1545&lt;/td&gt;&lt;td&gt;50mm waterline&lt;/td&gt;&lt;td&gt;m&lt;/td&gt;&lt;td&gt;2-INCH WATERLINE&lt;/td&gt;&lt;td&gt;LNFT&lt;/td&gt;&lt;td&gt;0&lt;/td&gt;&lt;td&gt;3&lt;/td&gt;&lt;td&gt;N&lt;/td&gt;&lt;td&gt; &lt;/td&gt;&lt;td&gt;&lt;/td&gt;&lt;/tr&gt;</v>
      </c>
      <c r="B2258" s="166"/>
      <c r="C2258" s="166"/>
    </row>
    <row r="2259" spans="1:3" x14ac:dyDescent="0.3">
      <c r="A2259" s="89" t="str">
        <f>IF(ROW()-ROW(HTML[])+1&gt;ROWS(Prelude[]),IFERROR(INDEX(PayItems[HTML],ROW()-ROW(HTML[])+1-ROWS(Prelude[])),IF(ROW()-ROW(HTML[])=ROWS(Prelude[])+ROWS(PayItems[]),"&lt;/tbody&gt;&lt;/table&gt;","{End}")),INDEX(Prelude[],ROW()-ROW(HTML[])+1))</f>
        <v xml:space="preserve">  &lt;tr&gt;&lt;td&gt;61102-1600&lt;/td&gt;&lt;td&gt;50mm waterline, copper&lt;/td&gt;&lt;td&gt;m&lt;/td&gt;&lt;td&gt;2-INCH WATERLINE, COPPER&lt;/td&gt;&lt;td&gt;LNFT&lt;/td&gt;&lt;td&gt;0&lt;/td&gt;&lt;td&gt;3&lt;/td&gt;&lt;td&gt;N&lt;/td&gt;&lt;td&gt; &lt;/td&gt;&lt;td&gt;&lt;/td&gt;&lt;/tr&gt;</v>
      </c>
      <c r="B2259" s="166"/>
      <c r="C2259" s="166"/>
    </row>
    <row r="2260" spans="1:3" x14ac:dyDescent="0.3">
      <c r="A2260" s="89" t="str">
        <f>IF(ROW()-ROW(HTML[])+1&gt;ROWS(Prelude[]),IFERROR(INDEX(PayItems[HTML],ROW()-ROW(HTML[])+1-ROWS(Prelude[])),IF(ROW()-ROW(HTML[])=ROWS(Prelude[])+ROWS(PayItems[]),"&lt;/tbody&gt;&lt;/table&gt;","{End}")),INDEX(Prelude[],ROW()-ROW(HTML[])+1))</f>
        <v xml:space="preserve">  &lt;tr&gt;&lt;td&gt;61102-1650&lt;/td&gt;&lt;td&gt;50mm waterline, galvanized steel&lt;/td&gt;&lt;td&gt;m&lt;/td&gt;&lt;td&gt;2-INCH WATERLINE, GALVANIZED STEEL&lt;/td&gt;&lt;td&gt;LNFT&lt;/td&gt;&lt;td&gt;0&lt;/td&gt;&lt;td&gt;3&lt;/td&gt;&lt;td&gt;N&lt;/td&gt;&lt;td&gt; &lt;/td&gt;&lt;td&gt;&lt;/td&gt;&lt;/tr&gt;</v>
      </c>
      <c r="B2260" s="166"/>
      <c r="C2260" s="166"/>
    </row>
    <row r="2261" spans="1:3" x14ac:dyDescent="0.3">
      <c r="A2261" s="89" t="str">
        <f>IF(ROW()-ROW(HTML[])+1&gt;ROWS(Prelude[]),IFERROR(INDEX(PayItems[HTML],ROW()-ROW(HTML[])+1-ROWS(Prelude[])),IF(ROW()-ROW(HTML[])=ROWS(Prelude[])+ROWS(PayItems[]),"&lt;/tbody&gt;&lt;/table&gt;","{End}")),INDEX(Prelude[],ROW()-ROW(HTML[])+1))</f>
        <v xml:space="preserve">  &lt;tr&gt;&lt;td&gt;61102-1700&lt;/td&gt;&lt;td&gt;50mm waterline, polyvinyl chloride (PVC)&lt;/td&gt;&lt;td&gt;m&lt;/td&gt;&lt;td&gt;2-INCH WATERLINE, POLYVINYL CHLORIDE (PVC)&lt;/td&gt;&lt;td&gt;LNFT&lt;/td&gt;&lt;td&gt;0&lt;/td&gt;&lt;td&gt;3&lt;/td&gt;&lt;td&gt;N&lt;/td&gt;&lt;td&gt; &lt;/td&gt;&lt;td&gt;&lt;/td&gt;&lt;/tr&gt;</v>
      </c>
      <c r="B2261" s="166"/>
      <c r="C2261" s="166"/>
    </row>
    <row r="2262" spans="1:3" x14ac:dyDescent="0.3">
      <c r="A2262" s="89" t="str">
        <f>IF(ROW()-ROW(HTML[])+1&gt;ROWS(Prelude[]),IFERROR(INDEX(PayItems[HTML],ROW()-ROW(HTML[])+1-ROWS(Prelude[])),IF(ROW()-ROW(HTML[])=ROWS(Prelude[])+ROWS(PayItems[]),"&lt;/tbody&gt;&lt;/table&gt;","{End}")),INDEX(Prelude[],ROW()-ROW(HTML[])+1))</f>
        <v xml:space="preserve">  &lt;tr&gt;&lt;td&gt;61102-1750&lt;/td&gt;&lt;td&gt;50mm waterline, ductile iron&lt;/td&gt;&lt;td&gt;m&lt;/td&gt;&lt;td&gt;2-INCH WATERLINE, DUCTILE IRON&lt;/td&gt;&lt;td&gt;LNFT&lt;/td&gt;&lt;td&gt;0&lt;/td&gt;&lt;td&gt;3&lt;/td&gt;&lt;td&gt;N&lt;/td&gt;&lt;td&gt; &lt;/td&gt;&lt;td&gt;&lt;/td&gt;&lt;/tr&gt;</v>
      </c>
      <c r="B2262" s="166"/>
      <c r="C2262" s="166"/>
    </row>
    <row r="2263" spans="1:3" x14ac:dyDescent="0.3">
      <c r="A2263" s="89" t="str">
        <f>IF(ROW()-ROW(HTML[])+1&gt;ROWS(Prelude[]),IFERROR(INDEX(PayItems[HTML],ROW()-ROW(HTML[])+1-ROWS(Prelude[])),IF(ROW()-ROW(HTML[])=ROWS(Prelude[])+ROWS(PayItems[]),"&lt;/tbody&gt;&lt;/table&gt;","{End}")),INDEX(Prelude[],ROW()-ROW(HTML[])+1))</f>
        <v xml:space="preserve">  &lt;tr&gt;&lt;td&gt;61102-1850&lt;/td&gt;&lt;td&gt;65mm waterline, copper&lt;/td&gt;&lt;td&gt;m&lt;/td&gt;&lt;td&gt;2 1/2-INCH WATERLINE, COPPER&lt;/td&gt;&lt;td&gt;LNFT&lt;/td&gt;&lt;td&gt;0&lt;/td&gt;&lt;td&gt;3&lt;/td&gt;&lt;td&gt;N&lt;/td&gt;&lt;td&gt; &lt;/td&gt;&lt;td&gt;&lt;/td&gt;&lt;/tr&gt;</v>
      </c>
      <c r="B2263" s="166"/>
      <c r="C2263" s="166"/>
    </row>
    <row r="2264" spans="1:3" x14ac:dyDescent="0.3">
      <c r="A2264" s="89" t="str">
        <f>IF(ROW()-ROW(HTML[])+1&gt;ROWS(Prelude[]),IFERROR(INDEX(PayItems[HTML],ROW()-ROW(HTML[])+1-ROWS(Prelude[])),IF(ROW()-ROW(HTML[])=ROWS(Prelude[])+ROWS(PayItems[]),"&lt;/tbody&gt;&lt;/table&gt;","{End}")),INDEX(Prelude[],ROW()-ROW(HTML[])+1))</f>
        <v xml:space="preserve">  &lt;tr&gt;&lt;td&gt;61102-1900&lt;/td&gt;&lt;td&gt;65mm waterline, galvanized steel&lt;/td&gt;&lt;td&gt;m&lt;/td&gt;&lt;td&gt;2 1/2-INCH WATERLINE, GALVANIZED STEEL&lt;/td&gt;&lt;td&gt;LNFT&lt;/td&gt;&lt;td&gt;0&lt;/td&gt;&lt;td&gt;3&lt;/td&gt;&lt;td&gt;N&lt;/td&gt;&lt;td&gt; &lt;/td&gt;&lt;td&gt;&lt;/td&gt;&lt;/tr&gt;</v>
      </c>
      <c r="B2264" s="166"/>
      <c r="C2264" s="166"/>
    </row>
    <row r="2265" spans="1:3" x14ac:dyDescent="0.3">
      <c r="A2265" s="89" t="str">
        <f>IF(ROW()-ROW(HTML[])+1&gt;ROWS(Prelude[]),IFERROR(INDEX(PayItems[HTML],ROW()-ROW(HTML[])+1-ROWS(Prelude[])),IF(ROW()-ROW(HTML[])=ROWS(Prelude[])+ROWS(PayItems[]),"&lt;/tbody&gt;&lt;/table&gt;","{End}")),INDEX(Prelude[],ROW()-ROW(HTML[])+1))</f>
        <v xml:space="preserve">  &lt;tr&gt;&lt;td&gt;61102-1950&lt;/td&gt;&lt;td&gt;65mm waterline, polyvinyl chloride (PVC)&lt;/td&gt;&lt;td&gt;m&lt;/td&gt;&lt;td&gt;2 1/2-INCH WATERLINE, POLYVINYL CHLORIDE (PVC)&lt;/td&gt;&lt;td&gt;LNFT&lt;/td&gt;&lt;td&gt;0&lt;/td&gt;&lt;td&gt;3&lt;/td&gt;&lt;td&gt;N&lt;/td&gt;&lt;td&gt; &lt;/td&gt;&lt;td&gt;&lt;/td&gt;&lt;/tr&gt;</v>
      </c>
      <c r="B2265" s="166"/>
      <c r="C2265" s="166"/>
    </row>
    <row r="2266" spans="1:3" x14ac:dyDescent="0.3">
      <c r="A2266" s="89" t="str">
        <f>IF(ROW()-ROW(HTML[])+1&gt;ROWS(Prelude[]),IFERROR(INDEX(PayItems[HTML],ROW()-ROW(HTML[])+1-ROWS(Prelude[])),IF(ROW()-ROW(HTML[])=ROWS(Prelude[])+ROWS(PayItems[]),"&lt;/tbody&gt;&lt;/table&gt;","{End}")),INDEX(Prelude[],ROW()-ROW(HTML[])+1))</f>
        <v xml:space="preserve">  &lt;tr&gt;&lt;td&gt;61102-2100&lt;/td&gt;&lt;td&gt;75mm waterline, copper&lt;/td&gt;&lt;td&gt;m&lt;/td&gt;&lt;td&gt;3-INCH WATERLINE, COPPER&lt;/td&gt;&lt;td&gt;LNFT&lt;/td&gt;&lt;td&gt;0&lt;/td&gt;&lt;td&gt;3&lt;/td&gt;&lt;td&gt;N&lt;/td&gt;&lt;td&gt; &lt;/td&gt;&lt;td&gt;&lt;/td&gt;&lt;/tr&gt;</v>
      </c>
      <c r="B2266" s="166"/>
      <c r="C2266" s="166"/>
    </row>
    <row r="2267" spans="1:3" x14ac:dyDescent="0.3">
      <c r="A2267" s="89" t="str">
        <f>IF(ROW()-ROW(HTML[])+1&gt;ROWS(Prelude[]),IFERROR(INDEX(PayItems[HTML],ROW()-ROW(HTML[])+1-ROWS(Prelude[])),IF(ROW()-ROW(HTML[])=ROWS(Prelude[])+ROWS(PayItems[]),"&lt;/tbody&gt;&lt;/table&gt;","{End}")),INDEX(Prelude[],ROW()-ROW(HTML[])+1))</f>
        <v xml:space="preserve">  &lt;tr&gt;&lt;td&gt;61102-2150&lt;/td&gt;&lt;td&gt;75mm waterline, galvanized steel&lt;/td&gt;&lt;td&gt;m&lt;/td&gt;&lt;td&gt;3-INCH WATERLINE, GALVANIZED STEEL&lt;/td&gt;&lt;td&gt;LNFT&lt;/td&gt;&lt;td&gt;0&lt;/td&gt;&lt;td&gt;3&lt;/td&gt;&lt;td&gt;N&lt;/td&gt;&lt;td&gt; &lt;/td&gt;&lt;td&gt;&lt;/td&gt;&lt;/tr&gt;</v>
      </c>
      <c r="B2267" s="166"/>
      <c r="C2267" s="166"/>
    </row>
    <row r="2268" spans="1:3" x14ac:dyDescent="0.3">
      <c r="A2268" s="89" t="str">
        <f>IF(ROW()-ROW(HTML[])+1&gt;ROWS(Prelude[]),IFERROR(INDEX(PayItems[HTML],ROW()-ROW(HTML[])+1-ROWS(Prelude[])),IF(ROW()-ROW(HTML[])=ROWS(Prelude[])+ROWS(PayItems[]),"&lt;/tbody&gt;&lt;/table&gt;","{End}")),INDEX(Prelude[],ROW()-ROW(HTML[])+1))</f>
        <v xml:space="preserve">  &lt;tr&gt;&lt;td&gt;61102-2200&lt;/td&gt;&lt;td&gt;75mm waterline, polyvinyl chloride (PVC)&lt;/td&gt;&lt;td&gt;m&lt;/td&gt;&lt;td&gt;3-INCH WATERLINE, POLYVINYL CHLORIDE (PVC)&lt;/td&gt;&lt;td&gt;LNFT&lt;/td&gt;&lt;td&gt;0&lt;/td&gt;&lt;td&gt;3&lt;/td&gt;&lt;td&gt;N&lt;/td&gt;&lt;td&gt; &lt;/td&gt;&lt;td&gt;&lt;/td&gt;&lt;/tr&gt;</v>
      </c>
      <c r="B2268" s="166"/>
      <c r="C2268" s="166"/>
    </row>
    <row r="2269" spans="1:3" x14ac:dyDescent="0.3">
      <c r="A2269" s="89" t="str">
        <f>IF(ROW()-ROW(HTML[])+1&gt;ROWS(Prelude[]),IFERROR(INDEX(PayItems[HTML],ROW()-ROW(HTML[])+1-ROWS(Prelude[])),IF(ROW()-ROW(HTML[])=ROWS(Prelude[])+ROWS(PayItems[]),"&lt;/tbody&gt;&lt;/table&gt;","{End}")),INDEX(Prelude[],ROW()-ROW(HTML[])+1))</f>
        <v xml:space="preserve">  &lt;tr&gt;&lt;td&gt;61102-2250&lt;/td&gt;&lt;td&gt;75mm waterline, ductile iron&lt;/td&gt;&lt;td&gt;m&lt;/td&gt;&lt;td&gt;3-INCH WATERLINE, DUCTILE IRON&lt;/td&gt;&lt;td&gt;LNFT&lt;/td&gt;&lt;td&gt;0&lt;/td&gt;&lt;td&gt;3&lt;/td&gt;&lt;td&gt;N&lt;/td&gt;&lt;td&gt; &lt;/td&gt;&lt;td&gt;&lt;/td&gt;&lt;/tr&gt;</v>
      </c>
      <c r="B2269" s="166"/>
      <c r="C2269" s="166"/>
    </row>
    <row r="2270" spans="1:3" x14ac:dyDescent="0.3">
      <c r="A2270" s="89" t="str">
        <f>IF(ROW()-ROW(HTML[])+1&gt;ROWS(Prelude[]),IFERROR(INDEX(PayItems[HTML],ROW()-ROW(HTML[])+1-ROWS(Prelude[])),IF(ROW()-ROW(HTML[])=ROWS(Prelude[])+ROWS(PayItems[]),"&lt;/tbody&gt;&lt;/table&gt;","{End}")),INDEX(Prelude[],ROW()-ROW(HTML[])+1))</f>
        <v xml:space="preserve">  &lt;tr&gt;&lt;td&gt;61102-2545&lt;/td&gt;&lt;td&gt;100mm waterline&lt;/td&gt;&lt;td&gt;m&lt;/td&gt;&lt;td&gt;4-INCH WATERLINE&lt;/td&gt;&lt;td&gt;LNFT&lt;/td&gt;&lt;td&gt;0&lt;/td&gt;&lt;td&gt;3&lt;/td&gt;&lt;td&gt;N&lt;/td&gt;&lt;td&gt; &lt;/td&gt;&lt;td&gt;&lt;/td&gt;&lt;/tr&gt;</v>
      </c>
      <c r="B2270" s="166"/>
      <c r="C2270" s="166"/>
    </row>
    <row r="2271" spans="1:3" x14ac:dyDescent="0.3">
      <c r="A2271" s="89" t="str">
        <f>IF(ROW()-ROW(HTML[])+1&gt;ROWS(Prelude[]),IFERROR(INDEX(PayItems[HTML],ROW()-ROW(HTML[])+1-ROWS(Prelude[])),IF(ROW()-ROW(HTML[])=ROWS(Prelude[])+ROWS(PayItems[]),"&lt;/tbody&gt;&lt;/table&gt;","{End}")),INDEX(Prelude[],ROW()-ROW(HTML[])+1))</f>
        <v xml:space="preserve">  &lt;tr&gt;&lt;td&gt;61102-2600&lt;/td&gt;&lt;td&gt;100mm waterline, copper&lt;/td&gt;&lt;td&gt;m&lt;/td&gt;&lt;td&gt;4-INCH WATERLINE, COPPER&lt;/td&gt;&lt;td&gt;LNFT&lt;/td&gt;&lt;td&gt;0&lt;/td&gt;&lt;td&gt;3&lt;/td&gt;&lt;td&gt;N&lt;/td&gt;&lt;td&gt; &lt;/td&gt;&lt;td&gt;&lt;/td&gt;&lt;/tr&gt;</v>
      </c>
      <c r="B2271" s="166"/>
      <c r="C2271" s="166"/>
    </row>
    <row r="2272" spans="1:3" x14ac:dyDescent="0.3">
      <c r="A2272" s="89" t="str">
        <f>IF(ROW()-ROW(HTML[])+1&gt;ROWS(Prelude[]),IFERROR(INDEX(PayItems[HTML],ROW()-ROW(HTML[])+1-ROWS(Prelude[])),IF(ROW()-ROW(HTML[])=ROWS(Prelude[])+ROWS(PayItems[]),"&lt;/tbody&gt;&lt;/table&gt;","{End}")),INDEX(Prelude[],ROW()-ROW(HTML[])+1))</f>
        <v xml:space="preserve">  &lt;tr&gt;&lt;td&gt;61102-2650&lt;/td&gt;&lt;td&gt;100mm waterline, galvanized steel&lt;/td&gt;&lt;td&gt;m&lt;/td&gt;&lt;td&gt;4-INCH WATERLINE, GALVANIZED STEEL&lt;/td&gt;&lt;td&gt;LNFT&lt;/td&gt;&lt;td&gt;0&lt;/td&gt;&lt;td&gt;3&lt;/td&gt;&lt;td&gt;N&lt;/td&gt;&lt;td&gt; &lt;/td&gt;&lt;td&gt;&lt;/td&gt;&lt;/tr&gt;</v>
      </c>
      <c r="B2272" s="166"/>
      <c r="C2272" s="166"/>
    </row>
    <row r="2273" spans="1:3" x14ac:dyDescent="0.3">
      <c r="A2273" s="89" t="str">
        <f>IF(ROW()-ROW(HTML[])+1&gt;ROWS(Prelude[]),IFERROR(INDEX(PayItems[HTML],ROW()-ROW(HTML[])+1-ROWS(Prelude[])),IF(ROW()-ROW(HTML[])=ROWS(Prelude[])+ROWS(PayItems[]),"&lt;/tbody&gt;&lt;/table&gt;","{End}")),INDEX(Prelude[],ROW()-ROW(HTML[])+1))</f>
        <v xml:space="preserve">  &lt;tr&gt;&lt;td&gt;61102-2700&lt;/td&gt;&lt;td&gt;100mm waterline, polyvinyl chloride (PVC)&lt;/td&gt;&lt;td&gt;m&lt;/td&gt;&lt;td&gt;4-INCH WATERLINE, POLYVINYL CHLORIDE (PVC)&lt;/td&gt;&lt;td&gt;LNFT&lt;/td&gt;&lt;td&gt;0&lt;/td&gt;&lt;td&gt;3&lt;/td&gt;&lt;td&gt;N&lt;/td&gt;&lt;td&gt; &lt;/td&gt;&lt;td&gt;&lt;/td&gt;&lt;/tr&gt;</v>
      </c>
      <c r="B2273" s="166"/>
      <c r="C2273" s="166"/>
    </row>
    <row r="2274" spans="1:3" x14ac:dyDescent="0.3">
      <c r="A2274" s="89" t="str">
        <f>IF(ROW()-ROW(HTML[])+1&gt;ROWS(Prelude[]),IFERROR(INDEX(PayItems[HTML],ROW()-ROW(HTML[])+1-ROWS(Prelude[])),IF(ROW()-ROW(HTML[])=ROWS(Prelude[])+ROWS(PayItems[]),"&lt;/tbody&gt;&lt;/table&gt;","{End}")),INDEX(Prelude[],ROW()-ROW(HTML[])+1))</f>
        <v xml:space="preserve">  &lt;tr&gt;&lt;td&gt;61102-2750&lt;/td&gt;&lt;td&gt;100mm waterline, ductile iron&lt;/td&gt;&lt;td&gt;m&lt;/td&gt;&lt;td&gt;4-INCH WATERLINE, DUCTILE IRON&lt;/td&gt;&lt;td&gt;LNFT&lt;/td&gt;&lt;td&gt;0&lt;/td&gt;&lt;td&gt;3&lt;/td&gt;&lt;td&gt;N&lt;/td&gt;&lt;td&gt; &lt;/td&gt;&lt;td&gt;&lt;/td&gt;&lt;/tr&gt;</v>
      </c>
      <c r="B2274" s="166"/>
      <c r="C2274" s="166"/>
    </row>
    <row r="2275" spans="1:3" x14ac:dyDescent="0.3">
      <c r="A2275" s="89" t="str">
        <f>IF(ROW()-ROW(HTML[])+1&gt;ROWS(Prelude[]),IFERROR(INDEX(PayItems[HTML],ROW()-ROW(HTML[])+1-ROWS(Prelude[])),IF(ROW()-ROW(HTML[])=ROWS(Prelude[])+ROWS(PayItems[]),"&lt;/tbody&gt;&lt;/table&gt;","{End}")),INDEX(Prelude[],ROW()-ROW(HTML[])+1))</f>
        <v xml:space="preserve">  &lt;tr&gt;&lt;td&gt;61102-2850&lt;/td&gt;&lt;td&gt;150mm waterline, copper&lt;/td&gt;&lt;td&gt;m&lt;/td&gt;&lt;td&gt;6-INCH WATERLINE, COPPER&lt;/td&gt;&lt;td&gt;LNFT&lt;/td&gt;&lt;td&gt;0&lt;/td&gt;&lt;td&gt;3&lt;/td&gt;&lt;td&gt;N&lt;/td&gt;&lt;td&gt; &lt;/td&gt;&lt;td&gt;&lt;/td&gt;&lt;/tr&gt;</v>
      </c>
      <c r="B2275" s="166"/>
      <c r="C2275" s="166"/>
    </row>
    <row r="2276" spans="1:3" x14ac:dyDescent="0.3">
      <c r="A2276" s="89" t="str">
        <f>IF(ROW()-ROW(HTML[])+1&gt;ROWS(Prelude[]),IFERROR(INDEX(PayItems[HTML],ROW()-ROW(HTML[])+1-ROWS(Prelude[])),IF(ROW()-ROW(HTML[])=ROWS(Prelude[])+ROWS(PayItems[]),"&lt;/tbody&gt;&lt;/table&gt;","{End}")),INDEX(Prelude[],ROW()-ROW(HTML[])+1))</f>
        <v xml:space="preserve">  &lt;tr&gt;&lt;td&gt;61102-2900&lt;/td&gt;&lt;td&gt;150mm waterline, galvanized steel&lt;/td&gt;&lt;td&gt;m&lt;/td&gt;&lt;td&gt;6-INCH WATERLINE, GALVANIZED STEEL&lt;/td&gt;&lt;td&gt;LNFT&lt;/td&gt;&lt;td&gt;0&lt;/td&gt;&lt;td&gt;3&lt;/td&gt;&lt;td&gt;N&lt;/td&gt;&lt;td&gt; &lt;/td&gt;&lt;td&gt;&lt;/td&gt;&lt;/tr&gt;</v>
      </c>
      <c r="B2276" s="166"/>
      <c r="C2276" s="166"/>
    </row>
    <row r="2277" spans="1:3" x14ac:dyDescent="0.3">
      <c r="A2277" s="89" t="str">
        <f>IF(ROW()-ROW(HTML[])+1&gt;ROWS(Prelude[]),IFERROR(INDEX(PayItems[HTML],ROW()-ROW(HTML[])+1-ROWS(Prelude[])),IF(ROW()-ROW(HTML[])=ROWS(Prelude[])+ROWS(PayItems[]),"&lt;/tbody&gt;&lt;/table&gt;","{End}")),INDEX(Prelude[],ROW()-ROW(HTML[])+1))</f>
        <v xml:space="preserve">  &lt;tr&gt;&lt;td&gt;61102-2950&lt;/td&gt;&lt;td&gt;150mm waterline, polyvinyl chloride (PVC)&lt;/td&gt;&lt;td&gt;m&lt;/td&gt;&lt;td&gt;6-INCH WATERLINE, POLYVINYL CHLORIDE (PVC)&lt;/td&gt;&lt;td&gt;LNFT&lt;/td&gt;&lt;td&gt;0&lt;/td&gt;&lt;td&gt;3&lt;/td&gt;&lt;td&gt;N&lt;/td&gt;&lt;td&gt; &lt;/td&gt;&lt;td&gt;&lt;/td&gt;&lt;/tr&gt;</v>
      </c>
      <c r="B2277" s="166"/>
      <c r="C2277" s="166"/>
    </row>
    <row r="2278" spans="1:3" x14ac:dyDescent="0.3">
      <c r="A2278" s="89" t="str">
        <f>IF(ROW()-ROW(HTML[])+1&gt;ROWS(Prelude[]),IFERROR(INDEX(PayItems[HTML],ROW()-ROW(HTML[])+1-ROWS(Prelude[])),IF(ROW()-ROW(HTML[])=ROWS(Prelude[])+ROWS(PayItems[]),"&lt;/tbody&gt;&lt;/table&gt;","{End}")),INDEX(Prelude[],ROW()-ROW(HTML[])+1))</f>
        <v xml:space="preserve">  &lt;tr&gt;&lt;td&gt;61102-3000&lt;/td&gt;&lt;td&gt;150mm waterline, ductile iron&lt;/td&gt;&lt;td&gt;m&lt;/td&gt;&lt;td&gt;6-INCH WATERLINE, DUCTILE IRON&lt;/td&gt;&lt;td&gt;LNFT&lt;/td&gt;&lt;td&gt;0&lt;/td&gt;&lt;td&gt;3&lt;/td&gt;&lt;td&gt;N&lt;/td&gt;&lt;td&gt; &lt;/td&gt;&lt;td&gt;&lt;/td&gt;&lt;/tr&gt;</v>
      </c>
      <c r="B2278" s="166"/>
      <c r="C2278" s="166"/>
    </row>
    <row r="2279" spans="1:3" x14ac:dyDescent="0.3">
      <c r="A2279" s="89" t="str">
        <f>IF(ROW()-ROW(HTML[])+1&gt;ROWS(Prelude[]),IFERROR(INDEX(PayItems[HTML],ROW()-ROW(HTML[])+1-ROWS(Prelude[])),IF(ROW()-ROW(HTML[])=ROWS(Prelude[])+ROWS(PayItems[]),"&lt;/tbody&gt;&lt;/table&gt;","{End}")),INDEX(Prelude[],ROW()-ROW(HTML[])+1))</f>
        <v xml:space="preserve">  &lt;tr&gt;&lt;td&gt;61102-3100&lt;/td&gt;&lt;td&gt;200mm waterline, copper&lt;/td&gt;&lt;td&gt;m&lt;/td&gt;&lt;td&gt;8-INCH WATERLINE, COPPER&lt;/td&gt;&lt;td&gt;LNFT&lt;/td&gt;&lt;td&gt;0&lt;/td&gt;&lt;td&gt;3&lt;/td&gt;&lt;td&gt;N&lt;/td&gt;&lt;td&gt; &lt;/td&gt;&lt;td&gt;&lt;/td&gt;&lt;/tr&gt;</v>
      </c>
      <c r="B2279" s="166"/>
      <c r="C2279" s="166"/>
    </row>
    <row r="2280" spans="1:3" x14ac:dyDescent="0.3">
      <c r="A2280" s="89" t="str">
        <f>IF(ROW()-ROW(HTML[])+1&gt;ROWS(Prelude[]),IFERROR(INDEX(PayItems[HTML],ROW()-ROW(HTML[])+1-ROWS(Prelude[])),IF(ROW()-ROW(HTML[])=ROWS(Prelude[])+ROWS(PayItems[]),"&lt;/tbody&gt;&lt;/table&gt;","{End}")),INDEX(Prelude[],ROW()-ROW(HTML[])+1))</f>
        <v xml:space="preserve">  &lt;tr&gt;&lt;td&gt;61102-3150&lt;/td&gt;&lt;td&gt;200mm waterline, galvanized steel&lt;/td&gt;&lt;td&gt;m&lt;/td&gt;&lt;td&gt;8-INCH WATERLINE, GALVANIZED STEEL&lt;/td&gt;&lt;td&gt;LNFT&lt;/td&gt;&lt;td&gt;0&lt;/td&gt;&lt;td&gt;3&lt;/td&gt;&lt;td&gt;N&lt;/td&gt;&lt;td&gt; &lt;/td&gt;&lt;td&gt;&lt;/td&gt;&lt;/tr&gt;</v>
      </c>
      <c r="B2280" s="166"/>
      <c r="C2280" s="166"/>
    </row>
    <row r="2281" spans="1:3" x14ac:dyDescent="0.3">
      <c r="A2281" s="89" t="str">
        <f>IF(ROW()-ROW(HTML[])+1&gt;ROWS(Prelude[]),IFERROR(INDEX(PayItems[HTML],ROW()-ROW(HTML[])+1-ROWS(Prelude[])),IF(ROW()-ROW(HTML[])=ROWS(Prelude[])+ROWS(PayItems[]),"&lt;/tbody&gt;&lt;/table&gt;","{End}")),INDEX(Prelude[],ROW()-ROW(HTML[])+1))</f>
        <v xml:space="preserve">  &lt;tr&gt;&lt;td&gt;61102-3200&lt;/td&gt;&lt;td&gt;200mm waterline, polyvinyl chloride (PVC)&lt;/td&gt;&lt;td&gt;m&lt;/td&gt;&lt;td&gt;8-INCH WATERLINE, POLYVINYL CHLORIDE (PVC)&lt;/td&gt;&lt;td&gt;LNFT&lt;/td&gt;&lt;td&gt;0&lt;/td&gt;&lt;td&gt;3&lt;/td&gt;&lt;td&gt;N&lt;/td&gt;&lt;td&gt; &lt;/td&gt;&lt;td&gt;&lt;/td&gt;&lt;/tr&gt;</v>
      </c>
      <c r="B2281" s="166"/>
      <c r="C2281" s="166"/>
    </row>
    <row r="2282" spans="1:3" x14ac:dyDescent="0.3">
      <c r="A2282" s="89" t="str">
        <f>IF(ROW()-ROW(HTML[])+1&gt;ROWS(Prelude[]),IFERROR(INDEX(PayItems[HTML],ROW()-ROW(HTML[])+1-ROWS(Prelude[])),IF(ROW()-ROW(HTML[])=ROWS(Prelude[])+ROWS(PayItems[]),"&lt;/tbody&gt;&lt;/table&gt;","{End}")),INDEX(Prelude[],ROW()-ROW(HTML[])+1))</f>
        <v xml:space="preserve">  &lt;tr&gt;&lt;td&gt;61102-3250&lt;/td&gt;&lt;td&gt;200mm waterline, ductile iron&lt;/td&gt;&lt;td&gt;m&lt;/td&gt;&lt;td&gt;8-INCH WATERLINE, DUCTILE IRON&lt;/td&gt;&lt;td&gt;LNFT&lt;/td&gt;&lt;td&gt;0&lt;/td&gt;&lt;td&gt;3&lt;/td&gt;&lt;td&gt;N&lt;/td&gt;&lt;td&gt; &lt;/td&gt;&lt;td&gt;&lt;/td&gt;&lt;/tr&gt;</v>
      </c>
      <c r="B2282" s="166"/>
      <c r="C2282" s="166"/>
    </row>
    <row r="2283" spans="1:3" x14ac:dyDescent="0.3">
      <c r="A2283" s="89" t="str">
        <f>IF(ROW()-ROW(HTML[])+1&gt;ROWS(Prelude[]),IFERROR(INDEX(PayItems[HTML],ROW()-ROW(HTML[])+1-ROWS(Prelude[])),IF(ROW()-ROW(HTML[])=ROWS(Prelude[])+ROWS(PayItems[]),"&lt;/tbody&gt;&lt;/table&gt;","{End}")),INDEX(Prelude[],ROW()-ROW(HTML[])+1))</f>
        <v xml:space="preserve">  &lt;tr&gt;&lt;td&gt;61102-3350&lt;/td&gt;&lt;td&gt;250mm waterline, copper&lt;/td&gt;&lt;td&gt;m&lt;/td&gt;&lt;td&gt;10-INCH WATERLINE, COPPER&lt;/td&gt;&lt;td&gt;LNFT&lt;/td&gt;&lt;td&gt;0&lt;/td&gt;&lt;td&gt;3&lt;/td&gt;&lt;td&gt;N&lt;/td&gt;&lt;td&gt; &lt;/td&gt;&lt;td&gt;&lt;/td&gt;&lt;/tr&gt;</v>
      </c>
      <c r="B2283" s="166"/>
      <c r="C2283" s="166"/>
    </row>
    <row r="2284" spans="1:3" x14ac:dyDescent="0.3">
      <c r="A2284" s="89" t="str">
        <f>IF(ROW()-ROW(HTML[])+1&gt;ROWS(Prelude[]),IFERROR(INDEX(PayItems[HTML],ROW()-ROW(HTML[])+1-ROWS(Prelude[])),IF(ROW()-ROW(HTML[])=ROWS(Prelude[])+ROWS(PayItems[]),"&lt;/tbody&gt;&lt;/table&gt;","{End}")),INDEX(Prelude[],ROW()-ROW(HTML[])+1))</f>
        <v xml:space="preserve">  &lt;tr&gt;&lt;td&gt;61102-3400&lt;/td&gt;&lt;td&gt;250mm waterline, galvanized steel&lt;/td&gt;&lt;td&gt;m&lt;/td&gt;&lt;td&gt;10-INCH WATERLINE, GALVANIZED STEEL&lt;/td&gt;&lt;td&gt;LNFT&lt;/td&gt;&lt;td&gt;0&lt;/td&gt;&lt;td&gt;3&lt;/td&gt;&lt;td&gt;N&lt;/td&gt;&lt;td&gt; &lt;/td&gt;&lt;td&gt;&lt;/td&gt;&lt;/tr&gt;</v>
      </c>
      <c r="B2284" s="166"/>
      <c r="C2284" s="166"/>
    </row>
    <row r="2285" spans="1:3" x14ac:dyDescent="0.3">
      <c r="A2285" s="89" t="str">
        <f>IF(ROW()-ROW(HTML[])+1&gt;ROWS(Prelude[]),IFERROR(INDEX(PayItems[HTML],ROW()-ROW(HTML[])+1-ROWS(Prelude[])),IF(ROW()-ROW(HTML[])=ROWS(Prelude[])+ROWS(PayItems[]),"&lt;/tbody&gt;&lt;/table&gt;","{End}")),INDEX(Prelude[],ROW()-ROW(HTML[])+1))</f>
        <v xml:space="preserve">  &lt;tr&gt;&lt;td&gt;61102-3450&lt;/td&gt;&lt;td&gt;250mm waterline, polyvinyl chloride (PVC)&lt;/td&gt;&lt;td&gt;m&lt;/td&gt;&lt;td&gt;10-INCH WATERLINE, POLYVINYL CHLORIDE (PVC)&lt;/td&gt;&lt;td&gt;LNFT&lt;/td&gt;&lt;td&gt;0&lt;/td&gt;&lt;td&gt;3&lt;/td&gt;&lt;td&gt;N&lt;/td&gt;&lt;td&gt; &lt;/td&gt;&lt;td&gt;&lt;/td&gt;&lt;/tr&gt;</v>
      </c>
      <c r="B2285" s="166"/>
      <c r="C2285" s="166"/>
    </row>
    <row r="2286" spans="1:3" x14ac:dyDescent="0.3">
      <c r="A2286" s="89" t="str">
        <f>IF(ROW()-ROW(HTML[])+1&gt;ROWS(Prelude[]),IFERROR(INDEX(PayItems[HTML],ROW()-ROW(HTML[])+1-ROWS(Prelude[])),IF(ROW()-ROW(HTML[])=ROWS(Prelude[])+ROWS(PayItems[]),"&lt;/tbody&gt;&lt;/table&gt;","{End}")),INDEX(Prelude[],ROW()-ROW(HTML[])+1))</f>
        <v xml:space="preserve">  &lt;tr&gt;&lt;td&gt;61102-3500&lt;/td&gt;&lt;td&gt;250mm waterline, ductile iron&lt;/td&gt;&lt;td&gt;m&lt;/td&gt;&lt;td&gt;10-INCH WATERLINE, DUCTILE IRON&lt;/td&gt;&lt;td&gt;LNFT&lt;/td&gt;&lt;td&gt;0&lt;/td&gt;&lt;td&gt;3&lt;/td&gt;&lt;td&gt;N&lt;/td&gt;&lt;td&gt; &lt;/td&gt;&lt;td&gt;&lt;/td&gt;&lt;/tr&gt;</v>
      </c>
      <c r="B2286" s="166"/>
      <c r="C2286" s="166"/>
    </row>
    <row r="2287" spans="1:3" x14ac:dyDescent="0.3">
      <c r="A2287" s="89" t="str">
        <f>IF(ROW()-ROW(HTML[])+1&gt;ROWS(Prelude[]),IFERROR(INDEX(PayItems[HTML],ROW()-ROW(HTML[])+1-ROWS(Prelude[])),IF(ROW()-ROW(HTML[])=ROWS(Prelude[])+ROWS(PayItems[]),"&lt;/tbody&gt;&lt;/table&gt;","{End}")),INDEX(Prelude[],ROW()-ROW(HTML[])+1))</f>
        <v xml:space="preserve">  &lt;tr&gt;&lt;td&gt;61102-3600&lt;/td&gt;&lt;td&gt;300mm waterline, copper&lt;/td&gt;&lt;td&gt;m&lt;/td&gt;&lt;td&gt;12-INCH WATERLINE, COPPER&lt;/td&gt;&lt;td&gt;LNFT&lt;/td&gt;&lt;td&gt;0&lt;/td&gt;&lt;td&gt;3&lt;/td&gt;&lt;td&gt;N&lt;/td&gt;&lt;td&gt; &lt;/td&gt;&lt;td&gt;&lt;/td&gt;&lt;/tr&gt;</v>
      </c>
      <c r="B2287" s="166"/>
      <c r="C2287" s="166"/>
    </row>
    <row r="2288" spans="1:3" x14ac:dyDescent="0.3">
      <c r="A2288" s="89" t="str">
        <f>IF(ROW()-ROW(HTML[])+1&gt;ROWS(Prelude[]),IFERROR(INDEX(PayItems[HTML],ROW()-ROW(HTML[])+1-ROWS(Prelude[])),IF(ROW()-ROW(HTML[])=ROWS(Prelude[])+ROWS(PayItems[]),"&lt;/tbody&gt;&lt;/table&gt;","{End}")),INDEX(Prelude[],ROW()-ROW(HTML[])+1))</f>
        <v xml:space="preserve">  &lt;tr&gt;&lt;td&gt;61102-3650&lt;/td&gt;&lt;td&gt;300mm waterline, galvanized steel&lt;/td&gt;&lt;td&gt;m&lt;/td&gt;&lt;td&gt;12-INCH WATERLINE, GALVANIZED STEEL&lt;/td&gt;&lt;td&gt;LNFT&lt;/td&gt;&lt;td&gt;0&lt;/td&gt;&lt;td&gt;3&lt;/td&gt;&lt;td&gt;N&lt;/td&gt;&lt;td&gt; &lt;/td&gt;&lt;td&gt;&lt;/td&gt;&lt;/tr&gt;</v>
      </c>
      <c r="B2288" s="166"/>
      <c r="C2288" s="166"/>
    </row>
    <row r="2289" spans="1:3" x14ac:dyDescent="0.3">
      <c r="A2289" s="89" t="str">
        <f>IF(ROW()-ROW(HTML[])+1&gt;ROWS(Prelude[]),IFERROR(INDEX(PayItems[HTML],ROW()-ROW(HTML[])+1-ROWS(Prelude[])),IF(ROW()-ROW(HTML[])=ROWS(Prelude[])+ROWS(PayItems[]),"&lt;/tbody&gt;&lt;/table&gt;","{End}")),INDEX(Prelude[],ROW()-ROW(HTML[])+1))</f>
        <v xml:space="preserve">  &lt;tr&gt;&lt;td&gt;61102-3700&lt;/td&gt;&lt;td&gt;300mm waterline, polyvinyl chloride (PVC)&lt;/td&gt;&lt;td&gt;m&lt;/td&gt;&lt;td&gt;12-INCH WATERLINE, POLYVINYL CHLORIDE (PVC)&lt;/td&gt;&lt;td&gt;LNFT&lt;/td&gt;&lt;td&gt;0&lt;/td&gt;&lt;td&gt;3&lt;/td&gt;&lt;td&gt;N&lt;/td&gt;&lt;td&gt; &lt;/td&gt;&lt;td&gt;&lt;/td&gt;&lt;/tr&gt;</v>
      </c>
      <c r="B2289" s="166"/>
      <c r="C2289" s="166"/>
    </row>
    <row r="2290" spans="1:3" x14ac:dyDescent="0.3">
      <c r="A2290" s="89" t="str">
        <f>IF(ROW()-ROW(HTML[])+1&gt;ROWS(Prelude[]),IFERROR(INDEX(PayItems[HTML],ROW()-ROW(HTML[])+1-ROWS(Prelude[])),IF(ROW()-ROW(HTML[])=ROWS(Prelude[])+ROWS(PayItems[]),"&lt;/tbody&gt;&lt;/table&gt;","{End}")),INDEX(Prelude[],ROW()-ROW(HTML[])+1))</f>
        <v xml:space="preserve">  &lt;tr&gt;&lt;td&gt;61102-3750&lt;/td&gt;&lt;td&gt;300mm waterline, ductile iron&lt;/td&gt;&lt;td&gt;m&lt;/td&gt;&lt;td&gt;12-INCH WATERLINE, DUCTILE IRON&lt;/td&gt;&lt;td&gt;LNFT&lt;/td&gt;&lt;td&gt;0&lt;/td&gt;&lt;td&gt;3&lt;/td&gt;&lt;td&gt;N&lt;/td&gt;&lt;td&gt; &lt;/td&gt;&lt;td&gt;&lt;/td&gt;&lt;/tr&gt;</v>
      </c>
      <c r="B2290" s="166"/>
      <c r="C2290" s="166"/>
    </row>
    <row r="2291" spans="1:3" x14ac:dyDescent="0.3">
      <c r="A2291" s="89" t="str">
        <f>IF(ROW()-ROW(HTML[])+1&gt;ROWS(Prelude[]),IFERROR(INDEX(PayItems[HTML],ROW()-ROW(HTML[])+1-ROWS(Prelude[])),IF(ROW()-ROW(HTML[])=ROWS(Prelude[])+ROWS(PayItems[]),"&lt;/tbody&gt;&lt;/table&gt;","{End}")),INDEX(Prelude[],ROW()-ROW(HTML[])+1))</f>
        <v xml:space="preserve">  &lt;tr&gt;&lt;td&gt;61102-3850&lt;/td&gt;&lt;td&gt;350mm waterline, copper&lt;/td&gt;&lt;td&gt;m&lt;/td&gt;&lt;td&gt;14-INCH WATERLINE, COPPER&lt;/td&gt;&lt;td&gt;LNFT&lt;/td&gt;&lt;td&gt;0&lt;/td&gt;&lt;td&gt;3&lt;/td&gt;&lt;td&gt;N&lt;/td&gt;&lt;td&gt; &lt;/td&gt;&lt;td&gt;&lt;/td&gt;&lt;/tr&gt;</v>
      </c>
      <c r="B2291" s="166"/>
      <c r="C2291" s="166"/>
    </row>
    <row r="2292" spans="1:3" x14ac:dyDescent="0.3">
      <c r="A2292" s="89" t="str">
        <f>IF(ROW()-ROW(HTML[])+1&gt;ROWS(Prelude[]),IFERROR(INDEX(PayItems[HTML],ROW()-ROW(HTML[])+1-ROWS(Prelude[])),IF(ROW()-ROW(HTML[])=ROWS(Prelude[])+ROWS(PayItems[]),"&lt;/tbody&gt;&lt;/table&gt;","{End}")),INDEX(Prelude[],ROW()-ROW(HTML[])+1))</f>
        <v xml:space="preserve">  &lt;tr&gt;&lt;td&gt;61102-3900&lt;/td&gt;&lt;td&gt;350mm waterline, galvanized steel&lt;/td&gt;&lt;td&gt;m&lt;/td&gt;&lt;td&gt;14-INCH WATERLINE, GALVANIZED STEEL&lt;/td&gt;&lt;td&gt;LNFT&lt;/td&gt;&lt;td&gt;0&lt;/td&gt;&lt;td&gt;3&lt;/td&gt;&lt;td&gt;N&lt;/td&gt;&lt;td&gt; &lt;/td&gt;&lt;td&gt;&lt;/td&gt;&lt;/tr&gt;</v>
      </c>
      <c r="B2292" s="166"/>
      <c r="C2292" s="166"/>
    </row>
    <row r="2293" spans="1:3" x14ac:dyDescent="0.3">
      <c r="A2293" s="89" t="str">
        <f>IF(ROW()-ROW(HTML[])+1&gt;ROWS(Prelude[]),IFERROR(INDEX(PayItems[HTML],ROW()-ROW(HTML[])+1-ROWS(Prelude[])),IF(ROW()-ROW(HTML[])=ROWS(Prelude[])+ROWS(PayItems[]),"&lt;/tbody&gt;&lt;/table&gt;","{End}")),INDEX(Prelude[],ROW()-ROW(HTML[])+1))</f>
        <v xml:space="preserve">  &lt;tr&gt;&lt;td&gt;61102-3950&lt;/td&gt;&lt;td&gt;350mm waterline, polyvinyl chloride (PVC)&lt;/td&gt;&lt;td&gt;m&lt;/td&gt;&lt;td&gt;14-INCH WATERLINE, POLYVINYL CHLORIDE (PVC)&lt;/td&gt;&lt;td&gt;LNFT&lt;/td&gt;&lt;td&gt;0&lt;/td&gt;&lt;td&gt;3&lt;/td&gt;&lt;td&gt;N&lt;/td&gt;&lt;td&gt; &lt;/td&gt;&lt;td&gt;&lt;/td&gt;&lt;/tr&gt;</v>
      </c>
      <c r="B2293" s="166"/>
      <c r="C2293" s="166"/>
    </row>
    <row r="2294" spans="1:3" x14ac:dyDescent="0.3">
      <c r="A2294" s="89" t="str">
        <f>IF(ROW()-ROW(HTML[])+1&gt;ROWS(Prelude[]),IFERROR(INDEX(PayItems[HTML],ROW()-ROW(HTML[])+1-ROWS(Prelude[])),IF(ROW()-ROW(HTML[])=ROWS(Prelude[])+ROWS(PayItems[]),"&lt;/tbody&gt;&lt;/table&gt;","{End}")),INDEX(Prelude[],ROW()-ROW(HTML[])+1))</f>
        <v xml:space="preserve">  &lt;tr&gt;&lt;td&gt;61102-4000&lt;/td&gt;&lt;td&gt;350mm waterline, ductile iron&lt;/td&gt;&lt;td&gt;m&lt;/td&gt;&lt;td&gt;14-INCH WATERLINE, DUCTILE IRON&lt;/td&gt;&lt;td&gt;LNFT&lt;/td&gt;&lt;td&gt;0&lt;/td&gt;&lt;td&gt;3&lt;/td&gt;&lt;td&gt;N&lt;/td&gt;&lt;td&gt; &lt;/td&gt;&lt;td&gt;&lt;/td&gt;&lt;/tr&gt;</v>
      </c>
      <c r="B2294" s="166"/>
      <c r="C2294" s="166"/>
    </row>
    <row r="2295" spans="1:3" x14ac:dyDescent="0.3">
      <c r="A2295" s="89" t="str">
        <f>IF(ROW()-ROW(HTML[])+1&gt;ROWS(Prelude[]),IFERROR(INDEX(PayItems[HTML],ROW()-ROW(HTML[])+1-ROWS(Prelude[])),IF(ROW()-ROW(HTML[])=ROWS(Prelude[])+ROWS(PayItems[]),"&lt;/tbody&gt;&lt;/table&gt;","{End}")),INDEX(Prelude[],ROW()-ROW(HTML[])+1))</f>
        <v xml:space="preserve">  &lt;tr&gt;&lt;td&gt;61102-4100&lt;/td&gt;&lt;td&gt;400mm waterline, copper&lt;/td&gt;&lt;td&gt;m&lt;/td&gt;&lt;td&gt;16-INCH WATERLINE, COPPER&lt;/td&gt;&lt;td&gt;LNFT&lt;/td&gt;&lt;td&gt;0&lt;/td&gt;&lt;td&gt;3&lt;/td&gt;&lt;td&gt;N&lt;/td&gt;&lt;td&gt; &lt;/td&gt;&lt;td&gt;&lt;/td&gt;&lt;/tr&gt;</v>
      </c>
      <c r="B2295" s="166"/>
      <c r="C2295" s="166"/>
    </row>
    <row r="2296" spans="1:3" x14ac:dyDescent="0.3">
      <c r="A2296" s="89" t="str">
        <f>IF(ROW()-ROW(HTML[])+1&gt;ROWS(Prelude[]),IFERROR(INDEX(PayItems[HTML],ROW()-ROW(HTML[])+1-ROWS(Prelude[])),IF(ROW()-ROW(HTML[])=ROWS(Prelude[])+ROWS(PayItems[]),"&lt;/tbody&gt;&lt;/table&gt;","{End}")),INDEX(Prelude[],ROW()-ROW(HTML[])+1))</f>
        <v xml:space="preserve">  &lt;tr&gt;&lt;td&gt;61102-4150&lt;/td&gt;&lt;td&gt;400mm waterline, galvanized steel&lt;/td&gt;&lt;td&gt;m&lt;/td&gt;&lt;td&gt;16-INCH WATERLINE, GALVANIZED STEEL&lt;/td&gt;&lt;td&gt;LNFT&lt;/td&gt;&lt;td&gt;0&lt;/td&gt;&lt;td&gt;3&lt;/td&gt;&lt;td&gt;N&lt;/td&gt;&lt;td&gt; &lt;/td&gt;&lt;td&gt;&lt;/td&gt;&lt;/tr&gt;</v>
      </c>
      <c r="B2296" s="166"/>
      <c r="C2296" s="166"/>
    </row>
    <row r="2297" spans="1:3" x14ac:dyDescent="0.3">
      <c r="A2297" s="89" t="str">
        <f>IF(ROW()-ROW(HTML[])+1&gt;ROWS(Prelude[]),IFERROR(INDEX(PayItems[HTML],ROW()-ROW(HTML[])+1-ROWS(Prelude[])),IF(ROW()-ROW(HTML[])=ROWS(Prelude[])+ROWS(PayItems[]),"&lt;/tbody&gt;&lt;/table&gt;","{End}")),INDEX(Prelude[],ROW()-ROW(HTML[])+1))</f>
        <v xml:space="preserve">  &lt;tr&gt;&lt;td&gt;61102-4200&lt;/td&gt;&lt;td&gt;400mm waterline, polyvinyl chloride (PVC)&lt;/td&gt;&lt;td&gt;m&lt;/td&gt;&lt;td&gt;16-INCH WATERLINE, POLYVINYL CHLORIDE (PVC)&lt;/td&gt;&lt;td&gt;LNFT&lt;/td&gt;&lt;td&gt;0&lt;/td&gt;&lt;td&gt;3&lt;/td&gt;&lt;td&gt;N&lt;/td&gt;&lt;td&gt; &lt;/td&gt;&lt;td&gt;&lt;/td&gt;&lt;/tr&gt;</v>
      </c>
      <c r="B2297" s="166"/>
      <c r="C2297" s="166"/>
    </row>
    <row r="2298" spans="1:3" x14ac:dyDescent="0.3">
      <c r="A2298" s="89" t="str">
        <f>IF(ROW()-ROW(HTML[])+1&gt;ROWS(Prelude[]),IFERROR(INDEX(PayItems[HTML],ROW()-ROW(HTML[])+1-ROWS(Prelude[])),IF(ROW()-ROW(HTML[])=ROWS(Prelude[])+ROWS(PayItems[]),"&lt;/tbody&gt;&lt;/table&gt;","{End}")),INDEX(Prelude[],ROW()-ROW(HTML[])+1))</f>
        <v xml:space="preserve">  &lt;tr&gt;&lt;td&gt;61102-4250&lt;/td&gt;&lt;td&gt;400mm waterline, ductile iron&lt;/td&gt;&lt;td&gt;m&lt;/td&gt;&lt;td&gt;16-INCH WATERLINE, DUCTILE IRON&lt;/td&gt;&lt;td&gt;LNFT&lt;/td&gt;&lt;td&gt;0&lt;/td&gt;&lt;td&gt;3&lt;/td&gt;&lt;td&gt;N&lt;/td&gt;&lt;td&gt; &lt;/td&gt;&lt;td&gt;&lt;/td&gt;&lt;/tr&gt;</v>
      </c>
      <c r="B2298" s="166"/>
      <c r="C2298" s="166"/>
    </row>
    <row r="2299" spans="1:3" x14ac:dyDescent="0.3">
      <c r="A2299" s="89" t="str">
        <f>IF(ROW()-ROW(HTML[])+1&gt;ROWS(Prelude[]),IFERROR(INDEX(PayItems[HTML],ROW()-ROW(HTML[])+1-ROWS(Prelude[])),IF(ROW()-ROW(HTML[])=ROWS(Prelude[])+ROWS(PayItems[]),"&lt;/tbody&gt;&lt;/table&gt;","{End}")),INDEX(Prelude[],ROW()-ROW(HTML[])+1))</f>
        <v xml:space="preserve">  &lt;tr&gt;&lt;td&gt;61102-4350&lt;/td&gt;&lt;td&gt;500mm waterline, copper&lt;/td&gt;&lt;td&gt;m&lt;/td&gt;&lt;td&gt;20-INCH WATERLINE, COPPER&lt;/td&gt;&lt;td&gt;LNFT&lt;/td&gt;&lt;td&gt;0&lt;/td&gt;&lt;td&gt;3&lt;/td&gt;&lt;td&gt;N&lt;/td&gt;&lt;td&gt; &lt;/td&gt;&lt;td&gt;&lt;/td&gt;&lt;/tr&gt;</v>
      </c>
      <c r="B2299" s="166"/>
      <c r="C2299" s="166"/>
    </row>
    <row r="2300" spans="1:3" x14ac:dyDescent="0.3">
      <c r="A2300" s="89" t="str">
        <f>IF(ROW()-ROW(HTML[])+1&gt;ROWS(Prelude[]),IFERROR(INDEX(PayItems[HTML],ROW()-ROW(HTML[])+1-ROWS(Prelude[])),IF(ROW()-ROW(HTML[])=ROWS(Prelude[])+ROWS(PayItems[]),"&lt;/tbody&gt;&lt;/table&gt;","{End}")),INDEX(Prelude[],ROW()-ROW(HTML[])+1))</f>
        <v xml:space="preserve">  &lt;tr&gt;&lt;td&gt;61102-4400&lt;/td&gt;&lt;td&gt;500mm waterline, galvanized steel&lt;/td&gt;&lt;td&gt;m&lt;/td&gt;&lt;td&gt;20-INCH WATERLINE, GALVANIZED STEEL&lt;/td&gt;&lt;td&gt;LNFT&lt;/td&gt;&lt;td&gt;0&lt;/td&gt;&lt;td&gt;3&lt;/td&gt;&lt;td&gt;N&lt;/td&gt;&lt;td&gt; &lt;/td&gt;&lt;td&gt;&lt;/td&gt;&lt;/tr&gt;</v>
      </c>
      <c r="B2300" s="166"/>
      <c r="C2300" s="166"/>
    </row>
    <row r="2301" spans="1:3" x14ac:dyDescent="0.3">
      <c r="A2301" s="89" t="str">
        <f>IF(ROW()-ROW(HTML[])+1&gt;ROWS(Prelude[]),IFERROR(INDEX(PayItems[HTML],ROW()-ROW(HTML[])+1-ROWS(Prelude[])),IF(ROW()-ROW(HTML[])=ROWS(Prelude[])+ROWS(PayItems[]),"&lt;/tbody&gt;&lt;/table&gt;","{End}")),INDEX(Prelude[],ROW()-ROW(HTML[])+1))</f>
        <v xml:space="preserve">  &lt;tr&gt;&lt;td&gt;61102-4450&lt;/td&gt;&lt;td&gt;500mm waterline, polyvinyl chloride (PVC)&lt;/td&gt;&lt;td&gt;m&lt;/td&gt;&lt;td&gt;20-INCH WATERLINE, POLYVINYL CHLORIDE (PVC)&lt;/td&gt;&lt;td&gt;LNFT&lt;/td&gt;&lt;td&gt;0&lt;/td&gt;&lt;td&gt;3&lt;/td&gt;&lt;td&gt;N&lt;/td&gt;&lt;td&gt; &lt;/td&gt;&lt;td&gt;&lt;/td&gt;&lt;/tr&gt;</v>
      </c>
      <c r="B2301" s="166"/>
      <c r="C2301" s="166"/>
    </row>
    <row r="2302" spans="1:3" x14ac:dyDescent="0.3">
      <c r="A2302" s="89" t="str">
        <f>IF(ROW()-ROW(HTML[])+1&gt;ROWS(Prelude[]),IFERROR(INDEX(PayItems[HTML],ROW()-ROW(HTML[])+1-ROWS(Prelude[])),IF(ROW()-ROW(HTML[])=ROWS(Prelude[])+ROWS(PayItems[]),"&lt;/tbody&gt;&lt;/table&gt;","{End}")),INDEX(Prelude[],ROW()-ROW(HTML[])+1))</f>
        <v xml:space="preserve">  &lt;tr&gt;&lt;td&gt;61102-4500&lt;/td&gt;&lt;td&gt;500mm waterline, ductile iron&lt;/td&gt;&lt;td&gt;m&lt;/td&gt;&lt;td&gt;20-INCH WATERLINE, DUCTILE IRON&lt;/td&gt;&lt;td&gt;LNFT&lt;/td&gt;&lt;td&gt;0&lt;/td&gt;&lt;td&gt;3&lt;/td&gt;&lt;td&gt;N&lt;/td&gt;&lt;td&gt; &lt;/td&gt;&lt;td&gt;&lt;/td&gt;&lt;/tr&gt;</v>
      </c>
      <c r="B2302" s="166"/>
      <c r="C2302" s="166"/>
    </row>
    <row r="2303" spans="1:3" x14ac:dyDescent="0.3">
      <c r="A2303" s="89" t="str">
        <f>IF(ROW()-ROW(HTML[])+1&gt;ROWS(Prelude[]),IFERROR(INDEX(PayItems[HTML],ROW()-ROW(HTML[])+1-ROWS(Prelude[])),IF(ROW()-ROW(HTML[])=ROWS(Prelude[])+ROWS(PayItems[]),"&lt;/tbody&gt;&lt;/table&gt;","{End}")),INDEX(Prelude[],ROW()-ROW(HTML[])+1))</f>
        <v xml:space="preserve">  &lt;tr&gt;&lt;td&gt;61102-4600&lt;/td&gt;&lt;td&gt;600mm waterline, copper&lt;/td&gt;&lt;td&gt;m&lt;/td&gt;&lt;td&gt;24-INCH WATERLINE, COPPER&lt;/td&gt;&lt;td&gt;LNFT&lt;/td&gt;&lt;td&gt;0&lt;/td&gt;&lt;td&gt;3&lt;/td&gt;&lt;td&gt;N&lt;/td&gt;&lt;td&gt; &lt;/td&gt;&lt;td&gt;&lt;/td&gt;&lt;/tr&gt;</v>
      </c>
      <c r="B2303" s="166"/>
      <c r="C2303" s="166"/>
    </row>
    <row r="2304" spans="1:3" x14ac:dyDescent="0.3">
      <c r="A2304" s="89" t="str">
        <f>IF(ROW()-ROW(HTML[])+1&gt;ROWS(Prelude[]),IFERROR(INDEX(PayItems[HTML],ROW()-ROW(HTML[])+1-ROWS(Prelude[])),IF(ROW()-ROW(HTML[])=ROWS(Prelude[])+ROWS(PayItems[]),"&lt;/tbody&gt;&lt;/table&gt;","{End}")),INDEX(Prelude[],ROW()-ROW(HTML[])+1))</f>
        <v xml:space="preserve">  &lt;tr&gt;&lt;td&gt;61102-4650&lt;/td&gt;&lt;td&gt;600mm waterline, galvanized steel&lt;/td&gt;&lt;td&gt;m&lt;/td&gt;&lt;td&gt;24-INCH WATERLINE, GALVANIZED STEEL&lt;/td&gt;&lt;td&gt;LNFT&lt;/td&gt;&lt;td&gt;0&lt;/td&gt;&lt;td&gt;3&lt;/td&gt;&lt;td&gt;N&lt;/td&gt;&lt;td&gt; &lt;/td&gt;&lt;td&gt;&lt;/td&gt;&lt;/tr&gt;</v>
      </c>
      <c r="B2304" s="166"/>
      <c r="C2304" s="166"/>
    </row>
    <row r="2305" spans="1:3" x14ac:dyDescent="0.3">
      <c r="A2305" s="89" t="str">
        <f>IF(ROW()-ROW(HTML[])+1&gt;ROWS(Prelude[]),IFERROR(INDEX(PayItems[HTML],ROW()-ROW(HTML[])+1-ROWS(Prelude[])),IF(ROW()-ROW(HTML[])=ROWS(Prelude[])+ROWS(PayItems[]),"&lt;/tbody&gt;&lt;/table&gt;","{End}")),INDEX(Prelude[],ROW()-ROW(HTML[])+1))</f>
        <v xml:space="preserve">  &lt;tr&gt;&lt;td&gt;61102-4700&lt;/td&gt;&lt;td&gt;600mm waterline, polyvinyl chloride (PVC)&lt;/td&gt;&lt;td&gt;m&lt;/td&gt;&lt;td&gt;24-INCH WATERLINE, POLYVINYL CHLORIDE (PVC)&lt;/td&gt;&lt;td&gt;LNFT&lt;/td&gt;&lt;td&gt;0&lt;/td&gt;&lt;td&gt;3&lt;/td&gt;&lt;td&gt;N&lt;/td&gt;&lt;td&gt; &lt;/td&gt;&lt;td&gt;&lt;/td&gt;&lt;/tr&gt;</v>
      </c>
      <c r="B2305" s="166"/>
      <c r="C2305" s="166"/>
    </row>
    <row r="2306" spans="1:3" x14ac:dyDescent="0.3">
      <c r="A2306" s="89" t="str">
        <f>IF(ROW()-ROW(HTML[])+1&gt;ROWS(Prelude[]),IFERROR(INDEX(PayItems[HTML],ROW()-ROW(HTML[])+1-ROWS(Prelude[])),IF(ROW()-ROW(HTML[])=ROWS(Prelude[])+ROWS(PayItems[]),"&lt;/tbody&gt;&lt;/table&gt;","{End}")),INDEX(Prelude[],ROW()-ROW(HTML[])+1))</f>
        <v xml:space="preserve">  &lt;tr&gt;&lt;td&gt;61102-4750&lt;/td&gt;&lt;td&gt;600mm waterline, ductile iron&lt;/td&gt;&lt;td&gt;m&lt;/td&gt;&lt;td&gt;24-INCH WATERLINE, DUCTILE IRON&lt;/td&gt;&lt;td&gt;LNFT&lt;/td&gt;&lt;td&gt;0&lt;/td&gt;&lt;td&gt;3&lt;/td&gt;&lt;td&gt;N&lt;/td&gt;&lt;td&gt; &lt;/td&gt;&lt;td&gt;&lt;/td&gt;&lt;/tr&gt;</v>
      </c>
      <c r="B2306" s="166"/>
      <c r="C2306" s="166"/>
    </row>
    <row r="2307" spans="1:3" x14ac:dyDescent="0.3">
      <c r="A2307" s="89" t="str">
        <f>IF(ROW()-ROW(HTML[])+1&gt;ROWS(Prelude[]),IFERROR(INDEX(PayItems[HTML],ROW()-ROW(HTML[])+1-ROWS(Prelude[])),IF(ROW()-ROW(HTML[])=ROWS(Prelude[])+ROWS(PayItems[]),"&lt;/tbody&gt;&lt;/table&gt;","{End}")),INDEX(Prelude[],ROW()-ROW(HTML[])+1))</f>
        <v xml:space="preserve">  &lt;tr&gt;&lt;td&gt;61102-4850&lt;/td&gt;&lt;td&gt;750mm waterline, copper&lt;/td&gt;&lt;td&gt;m&lt;/td&gt;&lt;td&gt;30-INCH WATERLINE, COPPER&lt;/td&gt;&lt;td&gt;LNFT&lt;/td&gt;&lt;td&gt;0&lt;/td&gt;&lt;td&gt;3&lt;/td&gt;&lt;td&gt;N&lt;/td&gt;&lt;td&gt; &lt;/td&gt;&lt;td&gt;&lt;/td&gt;&lt;/tr&gt;</v>
      </c>
      <c r="B2307" s="166"/>
      <c r="C2307" s="166"/>
    </row>
    <row r="2308" spans="1:3" x14ac:dyDescent="0.3">
      <c r="A2308" s="89" t="str">
        <f>IF(ROW()-ROW(HTML[])+1&gt;ROWS(Prelude[]),IFERROR(INDEX(PayItems[HTML],ROW()-ROW(HTML[])+1-ROWS(Prelude[])),IF(ROW()-ROW(HTML[])=ROWS(Prelude[])+ROWS(PayItems[]),"&lt;/tbody&gt;&lt;/table&gt;","{End}")),INDEX(Prelude[],ROW()-ROW(HTML[])+1))</f>
        <v xml:space="preserve">  &lt;tr&gt;&lt;td&gt;61102-4900&lt;/td&gt;&lt;td&gt;750mm waterline, galvanized steel&lt;/td&gt;&lt;td&gt;m&lt;/td&gt;&lt;td&gt;30-INCH WATERLINE, GALVANIZED STEEL&lt;/td&gt;&lt;td&gt;LNFT&lt;/td&gt;&lt;td&gt;0&lt;/td&gt;&lt;td&gt;3&lt;/td&gt;&lt;td&gt;N&lt;/td&gt;&lt;td&gt; &lt;/td&gt;&lt;td&gt;&lt;/td&gt;&lt;/tr&gt;</v>
      </c>
      <c r="B2308" s="166"/>
      <c r="C2308" s="166"/>
    </row>
    <row r="2309" spans="1:3" x14ac:dyDescent="0.3">
      <c r="A2309" s="89" t="str">
        <f>IF(ROW()-ROW(HTML[])+1&gt;ROWS(Prelude[]),IFERROR(INDEX(PayItems[HTML],ROW()-ROW(HTML[])+1-ROWS(Prelude[])),IF(ROW()-ROW(HTML[])=ROWS(Prelude[])+ROWS(PayItems[]),"&lt;/tbody&gt;&lt;/table&gt;","{End}")),INDEX(Prelude[],ROW()-ROW(HTML[])+1))</f>
        <v xml:space="preserve">  &lt;tr&gt;&lt;td&gt;61102-4950&lt;/td&gt;&lt;td&gt;750mm waterline, polyvinyl chloride (PVC)&lt;/td&gt;&lt;td&gt;m&lt;/td&gt;&lt;td&gt;30-INCH WATERLINE, POLYVINYL CHLORIDE (PVC)&lt;/td&gt;&lt;td&gt;LNFT&lt;/td&gt;&lt;td&gt;0&lt;/td&gt;&lt;td&gt;3&lt;/td&gt;&lt;td&gt;N&lt;/td&gt;&lt;td&gt; &lt;/td&gt;&lt;td&gt;&lt;/td&gt;&lt;/tr&gt;</v>
      </c>
      <c r="B2309" s="166"/>
      <c r="C2309" s="166"/>
    </row>
    <row r="2310" spans="1:3" x14ac:dyDescent="0.3">
      <c r="A2310" s="89" t="str">
        <f>IF(ROW()-ROW(HTML[])+1&gt;ROWS(Prelude[]),IFERROR(INDEX(PayItems[HTML],ROW()-ROW(HTML[])+1-ROWS(Prelude[])),IF(ROW()-ROW(HTML[])=ROWS(Prelude[])+ROWS(PayItems[]),"&lt;/tbody&gt;&lt;/table&gt;","{End}")),INDEX(Prelude[],ROW()-ROW(HTML[])+1))</f>
        <v xml:space="preserve">  &lt;tr&gt;&lt;td&gt;61102-5000&lt;/td&gt;&lt;td&gt;750mm waterline, ductile iron&lt;/td&gt;&lt;td&gt;m&lt;/td&gt;&lt;td&gt;30-INCH WATERLINE, DUCTILE IRON&lt;/td&gt;&lt;td&gt;LNFT&lt;/td&gt;&lt;td&gt;0&lt;/td&gt;&lt;td&gt;3&lt;/td&gt;&lt;td&gt;N&lt;/td&gt;&lt;td&gt; &lt;/td&gt;&lt;td&gt;&lt;/td&gt;&lt;/tr&gt;</v>
      </c>
      <c r="B2310" s="166"/>
      <c r="C2310" s="166"/>
    </row>
    <row r="2311" spans="1:3" x14ac:dyDescent="0.3">
      <c r="A2311" s="89" t="str">
        <f>IF(ROW()-ROW(HTML[])+1&gt;ROWS(Prelude[]),IFERROR(INDEX(PayItems[HTML],ROW()-ROW(HTML[])+1-ROWS(Prelude[])),IF(ROW()-ROW(HTML[])=ROWS(Prelude[])+ROWS(PayItems[]),"&lt;/tbody&gt;&lt;/table&gt;","{End}")),INDEX(Prelude[],ROW()-ROW(HTML[])+1))</f>
        <v xml:space="preserve">  &lt;tr&gt;&lt;td&gt;61102-5100&lt;/td&gt;&lt;td&gt;900mm waterline, copper&lt;/td&gt;&lt;td&gt;m&lt;/td&gt;&lt;td&gt;36-INCH WATERLINE, COPPER&lt;/td&gt;&lt;td&gt;LNFT&lt;/td&gt;&lt;td&gt;0&lt;/td&gt;&lt;td&gt;3&lt;/td&gt;&lt;td&gt;N&lt;/td&gt;&lt;td&gt; &lt;/td&gt;&lt;td&gt;&lt;/td&gt;&lt;/tr&gt;</v>
      </c>
      <c r="B2311" s="166"/>
      <c r="C2311" s="166"/>
    </row>
    <row r="2312" spans="1:3" x14ac:dyDescent="0.3">
      <c r="A2312" s="89" t="str">
        <f>IF(ROW()-ROW(HTML[])+1&gt;ROWS(Prelude[]),IFERROR(INDEX(PayItems[HTML],ROW()-ROW(HTML[])+1-ROWS(Prelude[])),IF(ROW()-ROW(HTML[])=ROWS(Prelude[])+ROWS(PayItems[]),"&lt;/tbody&gt;&lt;/table&gt;","{End}")),INDEX(Prelude[],ROW()-ROW(HTML[])+1))</f>
        <v xml:space="preserve">  &lt;tr&gt;&lt;td&gt;61102-5150&lt;/td&gt;&lt;td&gt;900mm waterline, galvanized steel&lt;/td&gt;&lt;td&gt;m&lt;/td&gt;&lt;td&gt;36-INCH WATERLINE, GALVANIZED STEEL&lt;/td&gt;&lt;td&gt;LNFT&lt;/td&gt;&lt;td&gt;0&lt;/td&gt;&lt;td&gt;3&lt;/td&gt;&lt;td&gt;N&lt;/td&gt;&lt;td&gt; &lt;/td&gt;&lt;td&gt;&lt;/td&gt;&lt;/tr&gt;</v>
      </c>
      <c r="B2312" s="166"/>
      <c r="C2312" s="166"/>
    </row>
    <row r="2313" spans="1:3" x14ac:dyDescent="0.3">
      <c r="A2313" s="89" t="str">
        <f>IF(ROW()-ROW(HTML[])+1&gt;ROWS(Prelude[]),IFERROR(INDEX(PayItems[HTML],ROW()-ROW(HTML[])+1-ROWS(Prelude[])),IF(ROW()-ROW(HTML[])=ROWS(Prelude[])+ROWS(PayItems[]),"&lt;/tbody&gt;&lt;/table&gt;","{End}")),INDEX(Prelude[],ROW()-ROW(HTML[])+1))</f>
        <v xml:space="preserve">  &lt;tr&gt;&lt;td&gt;61102-5200&lt;/td&gt;&lt;td&gt;900mm waterline, polyvinyl chloride (PVC)&lt;/td&gt;&lt;td&gt;m&lt;/td&gt;&lt;td&gt;36-INCH WATERLINE, POLYVINYL CHLORIDE (PVC)&lt;/td&gt;&lt;td&gt;LNFT&lt;/td&gt;&lt;td&gt;0&lt;/td&gt;&lt;td&gt;3&lt;/td&gt;&lt;td&gt;N&lt;/td&gt;&lt;td&gt; &lt;/td&gt;&lt;td&gt;&lt;/td&gt;&lt;/tr&gt;</v>
      </c>
      <c r="B2313" s="166"/>
      <c r="C2313" s="166"/>
    </row>
    <row r="2314" spans="1:3" x14ac:dyDescent="0.3">
      <c r="A2314" s="89" t="str">
        <f>IF(ROW()-ROW(HTML[])+1&gt;ROWS(Prelude[]),IFERROR(INDEX(PayItems[HTML],ROW()-ROW(HTML[])+1-ROWS(Prelude[])),IF(ROW()-ROW(HTML[])=ROWS(Prelude[])+ROWS(PayItems[]),"&lt;/tbody&gt;&lt;/table&gt;","{End}")),INDEX(Prelude[],ROW()-ROW(HTML[])+1))</f>
        <v xml:space="preserve">  &lt;tr&gt;&lt;td&gt;61102-5250&lt;/td&gt;&lt;td&gt;900mm waterline, ductile iron&lt;/td&gt;&lt;td&gt;m&lt;/td&gt;&lt;td&gt;36-INCH WATERLINE, DUCTILE IRON&lt;/td&gt;&lt;td&gt;LNFT&lt;/td&gt;&lt;td&gt;0&lt;/td&gt;&lt;td&gt;3&lt;/td&gt;&lt;td&gt;N&lt;/td&gt;&lt;td&gt; &lt;/td&gt;&lt;td&gt;&lt;/td&gt;&lt;/tr&gt;</v>
      </c>
      <c r="B2314" s="166"/>
      <c r="C2314" s="166"/>
    </row>
    <row r="2315" spans="1:3" x14ac:dyDescent="0.3">
      <c r="A2315" s="89" t="str">
        <f>IF(ROW()-ROW(HTML[])+1&gt;ROWS(Prelude[]),IFERROR(INDEX(PayItems[HTML],ROW()-ROW(HTML[])+1-ROWS(Prelude[])),IF(ROW()-ROW(HTML[])=ROWS(Prelude[])+ROWS(PayItems[]),"&lt;/tbody&gt;&lt;/table&gt;","{End}")),INDEX(Prelude[],ROW()-ROW(HTML[])+1))</f>
        <v xml:space="preserve">  &lt;tr&gt;&lt;td&gt;61102-5350&lt;/td&gt;&lt;td&gt;1050mm waterline, copper&lt;/td&gt;&lt;td&gt;m&lt;/td&gt;&lt;td&gt;42-INCH WATERLINE, COPPER&lt;/td&gt;&lt;td&gt;LNFT&lt;/td&gt;&lt;td&gt;0&lt;/td&gt;&lt;td&gt;3&lt;/td&gt;&lt;td&gt;N&lt;/td&gt;&lt;td&gt; &lt;/td&gt;&lt;td&gt;&lt;/td&gt;&lt;/tr&gt;</v>
      </c>
      <c r="B2315" s="166"/>
      <c r="C2315" s="166"/>
    </row>
    <row r="2316" spans="1:3" x14ac:dyDescent="0.3">
      <c r="A2316" s="89" t="str">
        <f>IF(ROW()-ROW(HTML[])+1&gt;ROWS(Prelude[]),IFERROR(INDEX(PayItems[HTML],ROW()-ROW(HTML[])+1-ROWS(Prelude[])),IF(ROW()-ROW(HTML[])=ROWS(Prelude[])+ROWS(PayItems[]),"&lt;/tbody&gt;&lt;/table&gt;","{End}")),INDEX(Prelude[],ROW()-ROW(HTML[])+1))</f>
        <v xml:space="preserve">  &lt;tr&gt;&lt;td&gt;61102-5400&lt;/td&gt;&lt;td&gt;1050mm waterline, galvanized steel&lt;/td&gt;&lt;td&gt;m&lt;/td&gt;&lt;td&gt;42-INCH WATERLINE, GALVANIZED STEEL&lt;/td&gt;&lt;td&gt;LNFT&lt;/td&gt;&lt;td&gt;0&lt;/td&gt;&lt;td&gt;3&lt;/td&gt;&lt;td&gt;N&lt;/td&gt;&lt;td&gt; &lt;/td&gt;&lt;td&gt;&lt;/td&gt;&lt;/tr&gt;</v>
      </c>
      <c r="B2316" s="166"/>
      <c r="C2316" s="166"/>
    </row>
    <row r="2317" spans="1:3" x14ac:dyDescent="0.3">
      <c r="A2317" s="89" t="str">
        <f>IF(ROW()-ROW(HTML[])+1&gt;ROWS(Prelude[]),IFERROR(INDEX(PayItems[HTML],ROW()-ROW(HTML[])+1-ROWS(Prelude[])),IF(ROW()-ROW(HTML[])=ROWS(Prelude[])+ROWS(PayItems[]),"&lt;/tbody&gt;&lt;/table&gt;","{End}")),INDEX(Prelude[],ROW()-ROW(HTML[])+1))</f>
        <v xml:space="preserve">  &lt;tr&gt;&lt;td&gt;61102-5450&lt;/td&gt;&lt;td&gt;1050mm waterline, polyvinyl chloride (PVC)&lt;/td&gt;&lt;td&gt;m&lt;/td&gt;&lt;td&gt;42-INCH WATERLINE, POLYVINYL CHLORIDE (PVC)&lt;/td&gt;&lt;td&gt;LNFT&lt;/td&gt;&lt;td&gt;0&lt;/td&gt;&lt;td&gt;3&lt;/td&gt;&lt;td&gt;N&lt;/td&gt;&lt;td&gt; &lt;/td&gt;&lt;td&gt;&lt;/td&gt;&lt;/tr&gt;</v>
      </c>
      <c r="B2317" s="166"/>
      <c r="C2317" s="166"/>
    </row>
    <row r="2318" spans="1:3" x14ac:dyDescent="0.3">
      <c r="A2318" s="89" t="str">
        <f>IF(ROW()-ROW(HTML[])+1&gt;ROWS(Prelude[]),IFERROR(INDEX(PayItems[HTML],ROW()-ROW(HTML[])+1-ROWS(Prelude[])),IF(ROW()-ROW(HTML[])=ROWS(Prelude[])+ROWS(PayItems[]),"&lt;/tbody&gt;&lt;/table&gt;","{End}")),INDEX(Prelude[],ROW()-ROW(HTML[])+1))</f>
        <v xml:space="preserve">  &lt;tr&gt;&lt;td&gt;61102-5500&lt;/td&gt;&lt;td&gt;1050mm waterline, ductile iron&lt;/td&gt;&lt;td&gt;m&lt;/td&gt;&lt;td&gt;42-INCH WATERLINE, DUCTILE IRON&lt;/td&gt;&lt;td&gt;LNFT&lt;/td&gt;&lt;td&gt;0&lt;/td&gt;&lt;td&gt;3&lt;/td&gt;&lt;td&gt;N&lt;/td&gt;&lt;td&gt; &lt;/td&gt;&lt;td&gt;&lt;/td&gt;&lt;/tr&gt;</v>
      </c>
      <c r="B2318" s="166"/>
      <c r="C2318" s="166"/>
    </row>
    <row r="2319" spans="1:3" x14ac:dyDescent="0.3">
      <c r="A2319" s="89" t="str">
        <f>IF(ROW()-ROW(HTML[])+1&gt;ROWS(Prelude[]),IFERROR(INDEX(PayItems[HTML],ROW()-ROW(HTML[])+1-ROWS(Prelude[])),IF(ROW()-ROW(HTML[])=ROWS(Prelude[])+ROWS(PayItems[]),"&lt;/tbody&gt;&lt;/table&gt;","{End}")),INDEX(Prelude[],ROW()-ROW(HTML[])+1))</f>
        <v xml:space="preserve">  &lt;tr&gt;&lt;td&gt;61103-0100&lt;/td&gt;&lt;td&gt;100mm encasement pipe, galvanized steel&lt;/td&gt;&lt;td&gt;m&lt;/td&gt;&lt;td&gt;4-INCH ENCASEMENT PIPE, GALVANIZED STEEL&lt;/td&gt;&lt;td&gt;LNFT&lt;/td&gt;&lt;td&gt;0&lt;/td&gt;&lt;td&gt;3&lt;/td&gt;&lt;td&gt;N&lt;/td&gt;&lt;td&gt; &lt;/td&gt;&lt;td&gt;&lt;/td&gt;&lt;/tr&gt;</v>
      </c>
      <c r="B2319" s="166"/>
      <c r="C2319" s="166"/>
    </row>
    <row r="2320" spans="1:3" x14ac:dyDescent="0.3">
      <c r="A2320" s="89" t="str">
        <f>IF(ROW()-ROW(HTML[])+1&gt;ROWS(Prelude[]),IFERROR(INDEX(PayItems[HTML],ROW()-ROW(HTML[])+1-ROWS(Prelude[])),IF(ROW()-ROW(HTML[])=ROWS(Prelude[])+ROWS(PayItems[]),"&lt;/tbody&gt;&lt;/table&gt;","{End}")),INDEX(Prelude[],ROW()-ROW(HTML[])+1))</f>
        <v xml:space="preserve">  &lt;tr&gt;&lt;td&gt;61103-0200&lt;/td&gt;&lt;td&gt;100mm encasement pipe, polyvinyl chloride (PVC)&lt;/td&gt;&lt;td&gt;m&lt;/td&gt;&lt;td&gt;4-INCH ENCASEMENT PIPE, POLYVINYL CHLORIDE (PVC)&lt;/td&gt;&lt;td&gt;LNFT&lt;/td&gt;&lt;td&gt;0&lt;/td&gt;&lt;td&gt;3&lt;/td&gt;&lt;td&gt;N&lt;/td&gt;&lt;td&gt; &lt;/td&gt;&lt;td&gt;&lt;/td&gt;&lt;/tr&gt;</v>
      </c>
      <c r="B2320" s="166"/>
      <c r="C2320" s="166"/>
    </row>
    <row r="2321" spans="1:3" x14ac:dyDescent="0.3">
      <c r="A2321" s="89" t="str">
        <f>IF(ROW()-ROW(HTML[])+1&gt;ROWS(Prelude[]),IFERROR(INDEX(PayItems[HTML],ROW()-ROW(HTML[])+1-ROWS(Prelude[])),IF(ROW()-ROW(HTML[])=ROWS(Prelude[])+ROWS(PayItems[]),"&lt;/tbody&gt;&lt;/table&gt;","{End}")),INDEX(Prelude[],ROW()-ROW(HTML[])+1))</f>
        <v xml:space="preserve">  &lt;tr&gt;&lt;td&gt;61103-0300&lt;/td&gt;&lt;td&gt;125mm encasement pipe, galvanized steel&lt;/td&gt;&lt;td&gt;m&lt;/td&gt;&lt;td&gt;5-INCH ENCASEMENT PIPE, GALVANIZED STEEL&lt;/td&gt;&lt;td&gt;LNFT&lt;/td&gt;&lt;td&gt;0&lt;/td&gt;&lt;td&gt;3&lt;/td&gt;&lt;td&gt;N&lt;/td&gt;&lt;td&gt; &lt;/td&gt;&lt;td&gt;&lt;/td&gt;&lt;/tr&gt;</v>
      </c>
      <c r="B2321" s="166"/>
      <c r="C2321" s="166"/>
    </row>
    <row r="2322" spans="1:3" x14ac:dyDescent="0.3">
      <c r="A2322" s="89" t="str">
        <f>IF(ROW()-ROW(HTML[])+1&gt;ROWS(Prelude[]),IFERROR(INDEX(PayItems[HTML],ROW()-ROW(HTML[])+1-ROWS(Prelude[])),IF(ROW()-ROW(HTML[])=ROWS(Prelude[])+ROWS(PayItems[]),"&lt;/tbody&gt;&lt;/table&gt;","{End}")),INDEX(Prelude[],ROW()-ROW(HTML[])+1))</f>
        <v xml:space="preserve">  &lt;tr&gt;&lt;td&gt;61103-0400&lt;/td&gt;&lt;td&gt;125mm encasement pipe, polyvinyl chloride (PVC)&lt;/td&gt;&lt;td&gt;m&lt;/td&gt;&lt;td&gt;5-INCH ENCASEMENT PIPE, POLYVINYL CHLORIDE (PVC)&lt;/td&gt;&lt;td&gt;LNFT&lt;/td&gt;&lt;td&gt;0&lt;/td&gt;&lt;td&gt;3&lt;/td&gt;&lt;td&gt;N&lt;/td&gt;&lt;td&gt; &lt;/td&gt;&lt;td&gt;&lt;/td&gt;&lt;/tr&gt;</v>
      </c>
      <c r="B2322" s="166"/>
      <c r="C2322" s="166"/>
    </row>
    <row r="2323" spans="1:3" x14ac:dyDescent="0.3">
      <c r="A2323" s="89" t="str">
        <f>IF(ROW()-ROW(HTML[])+1&gt;ROWS(Prelude[]),IFERROR(INDEX(PayItems[HTML],ROW()-ROW(HTML[])+1-ROWS(Prelude[])),IF(ROW()-ROW(HTML[])=ROWS(Prelude[])+ROWS(PayItems[]),"&lt;/tbody&gt;&lt;/table&gt;","{End}")),INDEX(Prelude[],ROW()-ROW(HTML[])+1))</f>
        <v xml:space="preserve">  &lt;tr&gt;&lt;td&gt;61103-0500&lt;/td&gt;&lt;td&gt;150mm encasement pipe, galvanized steel&lt;/td&gt;&lt;td&gt;m&lt;/td&gt;&lt;td&gt;6-INCH ENCASEMENT PIPE, GALVANIZED STEEL&lt;/td&gt;&lt;td&gt;LNFT&lt;/td&gt;&lt;td&gt;0&lt;/td&gt;&lt;td&gt;3&lt;/td&gt;&lt;td&gt;N&lt;/td&gt;&lt;td&gt; &lt;/td&gt;&lt;td&gt;&lt;/td&gt;&lt;/tr&gt;</v>
      </c>
      <c r="B2323" s="166"/>
      <c r="C2323" s="166"/>
    </row>
    <row r="2324" spans="1:3" x14ac:dyDescent="0.3">
      <c r="A2324" s="89" t="str">
        <f>IF(ROW()-ROW(HTML[])+1&gt;ROWS(Prelude[]),IFERROR(INDEX(PayItems[HTML],ROW()-ROW(HTML[])+1-ROWS(Prelude[])),IF(ROW()-ROW(HTML[])=ROWS(Prelude[])+ROWS(PayItems[]),"&lt;/tbody&gt;&lt;/table&gt;","{End}")),INDEX(Prelude[],ROW()-ROW(HTML[])+1))</f>
        <v xml:space="preserve">  &lt;tr&gt;&lt;td&gt;61103-0600&lt;/td&gt;&lt;td&gt;150mm encasement pipe, polyvinyl chloride (PVC)&lt;/td&gt;&lt;td&gt;m&lt;/td&gt;&lt;td&gt;6-INCH ENCASEMENT PIPE, POLYVINYL CHLORIDE (PVC)&lt;/td&gt;&lt;td&gt;LNFT&lt;/td&gt;&lt;td&gt;0&lt;/td&gt;&lt;td&gt;3&lt;/td&gt;&lt;td&gt;N&lt;/td&gt;&lt;td&gt; &lt;/td&gt;&lt;td&gt;&lt;/td&gt;&lt;/tr&gt;</v>
      </c>
      <c r="B2324" s="166"/>
      <c r="C2324" s="166"/>
    </row>
    <row r="2325" spans="1:3" x14ac:dyDescent="0.3">
      <c r="A2325" s="89" t="str">
        <f>IF(ROW()-ROW(HTML[])+1&gt;ROWS(Prelude[]),IFERROR(INDEX(PayItems[HTML],ROW()-ROW(HTML[])+1-ROWS(Prelude[])),IF(ROW()-ROW(HTML[])=ROWS(Prelude[])+ROWS(PayItems[]),"&lt;/tbody&gt;&lt;/table&gt;","{End}")),INDEX(Prelude[],ROW()-ROW(HTML[])+1))</f>
        <v xml:space="preserve">  &lt;tr&gt;&lt;td&gt;61103-0700&lt;/td&gt;&lt;td&gt;200mm encasement pipe, galvanized steel&lt;/td&gt;&lt;td&gt;m&lt;/td&gt;&lt;td&gt;8-INCH ENCASEMENT PIPE, GALVANIZED STEEL&lt;/td&gt;&lt;td&gt;LNFT&lt;/td&gt;&lt;td&gt;0&lt;/td&gt;&lt;td&gt;3&lt;/td&gt;&lt;td&gt;N&lt;/td&gt;&lt;td&gt; &lt;/td&gt;&lt;td&gt;&lt;/td&gt;&lt;/tr&gt;</v>
      </c>
      <c r="B2325" s="166"/>
      <c r="C2325" s="166"/>
    </row>
    <row r="2326" spans="1:3" x14ac:dyDescent="0.3">
      <c r="A2326" s="89" t="str">
        <f>IF(ROW()-ROW(HTML[])+1&gt;ROWS(Prelude[]),IFERROR(INDEX(PayItems[HTML],ROW()-ROW(HTML[])+1-ROWS(Prelude[])),IF(ROW()-ROW(HTML[])=ROWS(Prelude[])+ROWS(PayItems[]),"&lt;/tbody&gt;&lt;/table&gt;","{End}")),INDEX(Prelude[],ROW()-ROW(HTML[])+1))</f>
        <v xml:space="preserve">  &lt;tr&gt;&lt;td&gt;61103-0800&lt;/td&gt;&lt;td&gt;200mm encasement pipe, polyvinyl chloride (PVC)&lt;/td&gt;&lt;td&gt;m&lt;/td&gt;&lt;td&gt;8-INCH ENCASEMENT PIPE, POLYVINYL CHLORIDE (PVC)&lt;/td&gt;&lt;td&gt;LNFT&lt;/td&gt;&lt;td&gt;0&lt;/td&gt;&lt;td&gt;3&lt;/td&gt;&lt;td&gt;N&lt;/td&gt;&lt;td&gt; &lt;/td&gt;&lt;td&gt;&lt;/td&gt;&lt;/tr&gt;</v>
      </c>
      <c r="B2326" s="166"/>
      <c r="C2326" s="166"/>
    </row>
    <row r="2327" spans="1:3" x14ac:dyDescent="0.3">
      <c r="A2327" s="89" t="str">
        <f>IF(ROW()-ROW(HTML[])+1&gt;ROWS(Prelude[]),IFERROR(INDEX(PayItems[HTML],ROW()-ROW(HTML[])+1-ROWS(Prelude[])),IF(ROW()-ROW(HTML[])=ROWS(Prelude[])+ROWS(PayItems[]),"&lt;/tbody&gt;&lt;/table&gt;","{End}")),INDEX(Prelude[],ROW()-ROW(HTML[])+1))</f>
        <v xml:space="preserve">  &lt;tr&gt;&lt;td&gt;61103-0900&lt;/td&gt;&lt;td&gt;250mm encasement pipe, galvanized steel&lt;/td&gt;&lt;td&gt;m&lt;/td&gt;&lt;td&gt;10-INCH ENCASEMENT PIPE, GALVANIZED STEEL&lt;/td&gt;&lt;td&gt;LNFT&lt;/td&gt;&lt;td&gt;0&lt;/td&gt;&lt;td&gt;3&lt;/td&gt;&lt;td&gt;N&lt;/td&gt;&lt;td&gt; &lt;/td&gt;&lt;td&gt;&lt;/td&gt;&lt;/tr&gt;</v>
      </c>
      <c r="B2327" s="166"/>
      <c r="C2327" s="166"/>
    </row>
    <row r="2328" spans="1:3" x14ac:dyDescent="0.3">
      <c r="A2328" s="89" t="str">
        <f>IF(ROW()-ROW(HTML[])+1&gt;ROWS(Prelude[]),IFERROR(INDEX(PayItems[HTML],ROW()-ROW(HTML[])+1-ROWS(Prelude[])),IF(ROW()-ROW(HTML[])=ROWS(Prelude[])+ROWS(PayItems[]),"&lt;/tbody&gt;&lt;/table&gt;","{End}")),INDEX(Prelude[],ROW()-ROW(HTML[])+1))</f>
        <v xml:space="preserve">  &lt;tr&gt;&lt;td&gt;61103-1000&lt;/td&gt;&lt;td&gt;250mm encasement pipe, polyvinyl chloride (PVC)&lt;/td&gt;&lt;td&gt;m&lt;/td&gt;&lt;td&gt;10-INCH ENCASEMENT PIPE, POLYVINYL CHLORIDE (PVC)&lt;/td&gt;&lt;td&gt;LNFT&lt;/td&gt;&lt;td&gt;0&lt;/td&gt;&lt;td&gt;3&lt;/td&gt;&lt;td&gt;N&lt;/td&gt;&lt;td&gt; &lt;/td&gt;&lt;td&gt;&lt;/td&gt;&lt;/tr&gt;</v>
      </c>
      <c r="B2328" s="166"/>
      <c r="C2328" s="166"/>
    </row>
    <row r="2329" spans="1:3" x14ac:dyDescent="0.3">
      <c r="A2329" s="89" t="str">
        <f>IF(ROW()-ROW(HTML[])+1&gt;ROWS(Prelude[]),IFERROR(INDEX(PayItems[HTML],ROW()-ROW(HTML[])+1-ROWS(Prelude[])),IF(ROW()-ROW(HTML[])=ROWS(Prelude[])+ROWS(PayItems[]),"&lt;/tbody&gt;&lt;/table&gt;","{End}")),INDEX(Prelude[],ROW()-ROW(HTML[])+1))</f>
        <v xml:space="preserve">  &lt;tr&gt;&lt;td&gt;61103-1100&lt;/td&gt;&lt;td&gt;300mm encasement pipe, galvanized steel&lt;/td&gt;&lt;td&gt;m&lt;/td&gt;&lt;td&gt;12-INCH ENCASEMENT PIPE, GALVANIZED STEEL&lt;/td&gt;&lt;td&gt;LNFT&lt;/td&gt;&lt;td&gt;0&lt;/td&gt;&lt;td&gt;3&lt;/td&gt;&lt;td&gt;N&lt;/td&gt;&lt;td&gt; &lt;/td&gt;&lt;td&gt;&lt;/td&gt;&lt;/tr&gt;</v>
      </c>
      <c r="B2329" s="166"/>
      <c r="C2329" s="166"/>
    </row>
    <row r="2330" spans="1:3" x14ac:dyDescent="0.3">
      <c r="A2330" s="89" t="str">
        <f>IF(ROW()-ROW(HTML[])+1&gt;ROWS(Prelude[]),IFERROR(INDEX(PayItems[HTML],ROW()-ROW(HTML[])+1-ROWS(Prelude[])),IF(ROW()-ROW(HTML[])=ROWS(Prelude[])+ROWS(PayItems[]),"&lt;/tbody&gt;&lt;/table&gt;","{End}")),INDEX(Prelude[],ROW()-ROW(HTML[])+1))</f>
        <v xml:space="preserve">  &lt;tr&gt;&lt;td&gt;61103-1200&lt;/td&gt;&lt;td&gt;300mm encasement pipe, polyvinyl chloride (PVC)&lt;/td&gt;&lt;td&gt;m&lt;/td&gt;&lt;td&gt;12-INCH ENCASEMENT PIPE, POLYVINYL CHLORIDE (PVC)&lt;/td&gt;&lt;td&gt;LNFT&lt;/td&gt;&lt;td&gt;0&lt;/td&gt;&lt;td&gt;3&lt;/td&gt;&lt;td&gt;N&lt;/td&gt;&lt;td&gt; &lt;/td&gt;&lt;td&gt;&lt;/td&gt;&lt;/tr&gt;</v>
      </c>
      <c r="B2330" s="166"/>
      <c r="C2330" s="166"/>
    </row>
    <row r="2331" spans="1:3" x14ac:dyDescent="0.3">
      <c r="A2331" s="89" t="str">
        <f>IF(ROW()-ROW(HTML[])+1&gt;ROWS(Prelude[]),IFERROR(INDEX(PayItems[HTML],ROW()-ROW(HTML[])+1-ROWS(Prelude[])),IF(ROW()-ROW(HTML[])=ROWS(Prelude[])+ROWS(PayItems[]),"&lt;/tbody&gt;&lt;/table&gt;","{End}")),INDEX(Prelude[],ROW()-ROW(HTML[])+1))</f>
        <v xml:space="preserve">  &lt;tr&gt;&lt;td&gt;61103-1300&lt;/td&gt;&lt;td&gt;350mm encasement pipe, galvanized steel&lt;/td&gt;&lt;td&gt;m&lt;/td&gt;&lt;td&gt;14-INCH ENCASEMENT PIPE, GALVANIZED STEEL&lt;/td&gt;&lt;td&gt;LNFT&lt;/td&gt;&lt;td&gt;0&lt;/td&gt;&lt;td&gt;3&lt;/td&gt;&lt;td&gt;N&lt;/td&gt;&lt;td&gt; &lt;/td&gt;&lt;td&gt;&lt;/td&gt;&lt;/tr&gt;</v>
      </c>
      <c r="B2331" s="166"/>
      <c r="C2331" s="166"/>
    </row>
    <row r="2332" spans="1:3" x14ac:dyDescent="0.3">
      <c r="A2332" s="89" t="str">
        <f>IF(ROW()-ROW(HTML[])+1&gt;ROWS(Prelude[]),IFERROR(INDEX(PayItems[HTML],ROW()-ROW(HTML[])+1-ROWS(Prelude[])),IF(ROW()-ROW(HTML[])=ROWS(Prelude[])+ROWS(PayItems[]),"&lt;/tbody&gt;&lt;/table&gt;","{End}")),INDEX(Prelude[],ROW()-ROW(HTML[])+1))</f>
        <v xml:space="preserve">  &lt;tr&gt;&lt;td&gt;61103-1400&lt;/td&gt;&lt;td&gt;350mm encasement pipe, polyvinyl chloride (PVC)&lt;/td&gt;&lt;td&gt;m&lt;/td&gt;&lt;td&gt;14-INCH ENCASEMENT PIPE, POLYVINYL CHLORIDE (PVC)&lt;/td&gt;&lt;td&gt;LNFT&lt;/td&gt;&lt;td&gt;0&lt;/td&gt;&lt;td&gt;3&lt;/td&gt;&lt;td&gt;N&lt;/td&gt;&lt;td&gt; &lt;/td&gt;&lt;td&gt;&lt;/td&gt;&lt;/tr&gt;</v>
      </c>
      <c r="B2332" s="166"/>
      <c r="C2332" s="166"/>
    </row>
    <row r="2333" spans="1:3" x14ac:dyDescent="0.3">
      <c r="A2333" s="89" t="str">
        <f>IF(ROW()-ROW(HTML[])+1&gt;ROWS(Prelude[]),IFERROR(INDEX(PayItems[HTML],ROW()-ROW(HTML[])+1-ROWS(Prelude[])),IF(ROW()-ROW(HTML[])=ROWS(Prelude[])+ROWS(PayItems[]),"&lt;/tbody&gt;&lt;/table&gt;","{End}")),INDEX(Prelude[],ROW()-ROW(HTML[])+1))</f>
        <v xml:space="preserve">  &lt;tr&gt;&lt;td&gt;61103-1450&lt;/td&gt;&lt;td&gt;400mm encasement pipe, galvanized steel&lt;/td&gt;&lt;td&gt;m&lt;/td&gt;&lt;td&gt;16-INCH ENCASEMENT PIPE, GALVANIZED STEEL&lt;/td&gt;&lt;td&gt;LNFT&lt;/td&gt;&lt;td&gt;0&lt;/td&gt;&lt;td&gt;3&lt;/td&gt;&lt;td&gt;N&lt;/td&gt;&lt;td&gt; &lt;/td&gt;&lt;td&gt;&lt;/td&gt;&lt;/tr&gt;</v>
      </c>
      <c r="B2333" s="166"/>
      <c r="C2333" s="166"/>
    </row>
    <row r="2334" spans="1:3" x14ac:dyDescent="0.3">
      <c r="A2334" s="89" t="str">
        <f>IF(ROW()-ROW(HTML[])+1&gt;ROWS(Prelude[]),IFERROR(INDEX(PayItems[HTML],ROW()-ROW(HTML[])+1-ROWS(Prelude[])),IF(ROW()-ROW(HTML[])=ROWS(Prelude[])+ROWS(PayItems[]),"&lt;/tbody&gt;&lt;/table&gt;","{End}")),INDEX(Prelude[],ROW()-ROW(HTML[])+1))</f>
        <v xml:space="preserve">  &lt;tr&gt;&lt;td&gt;61103-1455&lt;/td&gt;&lt;td&gt;400mm encasement pipe, steel&lt;/td&gt;&lt;td&gt;m&lt;/td&gt;&lt;td&gt;16-INCH ENCASEMENT PIPE, STEEL&lt;/td&gt;&lt;td&gt;LNFT&lt;/td&gt;&lt;td&gt;0&lt;/td&gt;&lt;td&gt;3&lt;/td&gt;&lt;td&gt;N&lt;/td&gt;&lt;td&gt; &lt;/td&gt;&lt;td&gt;&lt;/td&gt;&lt;/tr&gt;</v>
      </c>
      <c r="B2334" s="166"/>
      <c r="C2334" s="166"/>
    </row>
    <row r="2335" spans="1:3" x14ac:dyDescent="0.3">
      <c r="A2335" s="89" t="str">
        <f>IF(ROW()-ROW(HTML[])+1&gt;ROWS(Prelude[]),IFERROR(INDEX(PayItems[HTML],ROW()-ROW(HTML[])+1-ROWS(Prelude[])),IF(ROW()-ROW(HTML[])=ROWS(Prelude[])+ROWS(PayItems[]),"&lt;/tbody&gt;&lt;/table&gt;","{End}")),INDEX(Prelude[],ROW()-ROW(HTML[])+1))</f>
        <v xml:space="preserve">  &lt;tr&gt;&lt;td&gt;61103-1480&lt;/td&gt;&lt;td&gt;500mm encasement pipe, steel&lt;/td&gt;&lt;td&gt;m&lt;/td&gt;&lt;td&gt;20-INCH ENCASEMENT PIPE, STEEL&lt;/td&gt;&lt;td&gt;LNFT&lt;/td&gt;&lt;td&gt;0&lt;/td&gt;&lt;td&gt;3&lt;/td&gt;&lt;td&gt;N&lt;/td&gt;&lt;td&gt; &lt;/td&gt;&lt;td&gt;&lt;/td&gt;&lt;/tr&gt;</v>
      </c>
      <c r="B2335" s="166"/>
      <c r="C2335" s="166"/>
    </row>
    <row r="2336" spans="1:3" x14ac:dyDescent="0.3">
      <c r="A2336" s="89" t="str">
        <f>IF(ROW()-ROW(HTML[])+1&gt;ROWS(Prelude[]),IFERROR(INDEX(PayItems[HTML],ROW()-ROW(HTML[])+1-ROWS(Prelude[])),IF(ROW()-ROW(HTML[])=ROWS(Prelude[])+ROWS(PayItems[]),"&lt;/tbody&gt;&lt;/table&gt;","{End}")),INDEX(Prelude[],ROW()-ROW(HTML[])+1))</f>
        <v xml:space="preserve">  &lt;tr&gt;&lt;td&gt;61103-1500&lt;/td&gt;&lt;td&gt;600mm encasement pipe, galvanized steel&lt;/td&gt;&lt;td&gt;m&lt;/td&gt;&lt;td&gt;24-INCH ENCASEMENT PIPE, GALVANIZED STEEL&lt;/td&gt;&lt;td&gt;LNFT&lt;/td&gt;&lt;td&gt;0&lt;/td&gt;&lt;td&gt;3&lt;/td&gt;&lt;td&gt;N&lt;/td&gt;&lt;td&gt; &lt;/td&gt;&lt;td&gt;&lt;/td&gt;&lt;/tr&gt;</v>
      </c>
      <c r="B2336" s="166"/>
      <c r="C2336" s="166"/>
    </row>
    <row r="2337" spans="1:3" x14ac:dyDescent="0.3">
      <c r="A2337" s="89" t="str">
        <f>IF(ROW()-ROW(HTML[])+1&gt;ROWS(Prelude[]),IFERROR(INDEX(PayItems[HTML],ROW()-ROW(HTML[])+1-ROWS(Prelude[])),IF(ROW()-ROW(HTML[])=ROWS(Prelude[])+ROWS(PayItems[]),"&lt;/tbody&gt;&lt;/table&gt;","{End}")),INDEX(Prelude[],ROW()-ROW(HTML[])+1))</f>
        <v xml:space="preserve">  &lt;tr&gt;&lt;td&gt;61103-1600&lt;/td&gt;&lt;td&gt;600mm encasement pipe, polyvinyl chloride (PVC)&lt;/td&gt;&lt;td&gt;m&lt;/td&gt;&lt;td&gt;24-INCH ENCASEMENT PIPE, POLYVINYL CHLORIDE (PVC)&lt;/td&gt;&lt;td&gt;LNFT&lt;/td&gt;&lt;td&gt;0&lt;/td&gt;&lt;td&gt;3&lt;/td&gt;&lt;td&gt;N&lt;/td&gt;&lt;td&gt; &lt;/td&gt;&lt;td&gt;&lt;/td&gt;&lt;/tr&gt;</v>
      </c>
      <c r="B2337" s="166"/>
      <c r="C2337" s="166"/>
    </row>
    <row r="2338" spans="1:3" x14ac:dyDescent="0.3">
      <c r="A2338" s="89" t="str">
        <f>IF(ROW()-ROW(HTML[])+1&gt;ROWS(Prelude[]),IFERROR(INDEX(PayItems[HTML],ROW()-ROW(HTML[])+1-ROWS(Prelude[])),IF(ROW()-ROW(HTML[])=ROWS(Prelude[])+ROWS(PayItems[]),"&lt;/tbody&gt;&lt;/table&gt;","{End}")),INDEX(Prelude[],ROW()-ROW(HTML[])+1))</f>
        <v xml:space="preserve">  &lt;tr&gt;&lt;td&gt;61103-2200&lt;/td&gt;&lt;td&gt;1050mm encasement pipe, galvanized steel&lt;/td&gt;&lt;td&gt;m&lt;/td&gt;&lt;td&gt;42-INCH ENCASEMENT PIPE, GALVANIZED STEEL&lt;/td&gt;&lt;td&gt;LNFT&lt;/td&gt;&lt;td&gt;0&lt;/td&gt;&lt;td&gt;3&lt;/td&gt;&lt;td&gt;N&lt;/td&gt;&lt;td&gt; &lt;/td&gt;&lt;td&gt;&lt;/td&gt;&lt;/tr&gt;</v>
      </c>
      <c r="B2338" s="166"/>
      <c r="C2338" s="166"/>
    </row>
    <row r="2339" spans="1:3" x14ac:dyDescent="0.3">
      <c r="A2339" s="89" t="str">
        <f>IF(ROW()-ROW(HTML[])+1&gt;ROWS(Prelude[]),IFERROR(INDEX(PayItems[HTML],ROW()-ROW(HTML[])+1-ROWS(Prelude[])),IF(ROW()-ROW(HTML[])=ROWS(Prelude[])+ROWS(PayItems[]),"&lt;/tbody&gt;&lt;/table&gt;","{End}")),INDEX(Prelude[],ROW()-ROW(HTML[])+1))</f>
        <v xml:space="preserve">  &lt;tr&gt;&lt;td&gt;61104-0100&lt;/td&gt;&lt;td&gt;Valve, butterfly&lt;/td&gt;&lt;td&gt;Each&lt;/td&gt;&lt;td&gt;VALVE, BUTTERFLY&lt;/td&gt;&lt;td&gt;EACH&lt;/td&gt;&lt;td&gt;0&lt;/td&gt;&lt;td&gt;3&lt;/td&gt;&lt;td&gt;N&lt;/td&gt;&lt;td&gt; &lt;/td&gt;&lt;td&gt;&lt;/td&gt;&lt;/tr&gt;</v>
      </c>
      <c r="B2339" s="166"/>
      <c r="C2339" s="166"/>
    </row>
    <row r="2340" spans="1:3" x14ac:dyDescent="0.3">
      <c r="A2340" s="89" t="str">
        <f>IF(ROW()-ROW(HTML[])+1&gt;ROWS(Prelude[]),IFERROR(INDEX(PayItems[HTML],ROW()-ROW(HTML[])+1-ROWS(Prelude[])),IF(ROW()-ROW(HTML[])=ROWS(Prelude[])+ROWS(PayItems[]),"&lt;/tbody&gt;&lt;/table&gt;","{End}")),INDEX(Prelude[],ROW()-ROW(HTML[])+1))</f>
        <v xml:space="preserve">  &lt;tr&gt;&lt;td&gt;61104-0200&lt;/td&gt;&lt;td&gt;Valve, air release&lt;/td&gt;&lt;td&gt;Each&lt;/td&gt;&lt;td&gt;VALVE, AIR RELEASE&lt;/td&gt;&lt;td&gt;EACH&lt;/td&gt;&lt;td&gt;0&lt;/td&gt;&lt;td&gt;3&lt;/td&gt;&lt;td&gt;N&lt;/td&gt;&lt;td&gt; &lt;/td&gt;&lt;td&gt;&lt;/td&gt;&lt;/tr&gt;</v>
      </c>
      <c r="B2340" s="166"/>
      <c r="C2340" s="166"/>
    </row>
    <row r="2341" spans="1:3" x14ac:dyDescent="0.3">
      <c r="A2341" s="89" t="str">
        <f>IF(ROW()-ROW(HTML[])+1&gt;ROWS(Prelude[]),IFERROR(INDEX(PayItems[HTML],ROW()-ROW(HTML[])+1-ROWS(Prelude[])),IF(ROW()-ROW(HTML[])=ROWS(Prelude[])+ROWS(PayItems[]),"&lt;/tbody&gt;&lt;/table&gt;","{End}")),INDEX(Prelude[],ROW()-ROW(HTML[])+1))</f>
        <v xml:space="preserve">  &lt;tr&gt;&lt;td&gt;61104-0300&lt;/td&gt;&lt;td&gt;Valve, blow-off&lt;/td&gt;&lt;td&gt;Each&lt;/td&gt;&lt;td&gt;VALVE, BLOW-OFF&lt;/td&gt;&lt;td&gt;EACH&lt;/td&gt;&lt;td&gt;0&lt;/td&gt;&lt;td&gt;3&lt;/td&gt;&lt;td&gt;N&lt;/td&gt;&lt;td&gt; &lt;/td&gt;&lt;td&gt;&lt;/td&gt;&lt;/tr&gt;</v>
      </c>
      <c r="B2341" s="166"/>
      <c r="C2341" s="166"/>
    </row>
    <row r="2342" spans="1:3" x14ac:dyDescent="0.3">
      <c r="A2342" s="89" t="str">
        <f>IF(ROW()-ROW(HTML[])+1&gt;ROWS(Prelude[]),IFERROR(INDEX(PayItems[HTML],ROW()-ROW(HTML[])+1-ROWS(Prelude[])),IF(ROW()-ROW(HTML[])=ROWS(Prelude[])+ROWS(PayItems[]),"&lt;/tbody&gt;&lt;/table&gt;","{End}")),INDEX(Prelude[],ROW()-ROW(HTML[])+1))</f>
        <v xml:space="preserve">  &lt;tr&gt;&lt;td&gt;61104-0400&lt;/td&gt;&lt;td&gt;Valve, gate&lt;/td&gt;&lt;td&gt;Each&lt;/td&gt;&lt;td&gt;VALVE, GATE&lt;/td&gt;&lt;td&gt;EACH&lt;/td&gt;&lt;td&gt;0&lt;/td&gt;&lt;td&gt;3&lt;/td&gt;&lt;td&gt;N&lt;/td&gt;&lt;td&gt; &lt;/td&gt;&lt;td&gt;&lt;/td&gt;&lt;/tr&gt;</v>
      </c>
      <c r="B2342" s="166"/>
      <c r="C2342" s="166"/>
    </row>
    <row r="2343" spans="1:3" x14ac:dyDescent="0.3">
      <c r="A2343" s="89" t="str">
        <f>IF(ROW()-ROW(HTML[])+1&gt;ROWS(Prelude[]),IFERROR(INDEX(PayItems[HTML],ROW()-ROW(HTML[])+1-ROWS(Prelude[])),IF(ROW()-ROW(HTML[])=ROWS(Prelude[])+ROWS(PayItems[]),"&lt;/tbody&gt;&lt;/table&gt;","{End}")),INDEX(Prelude[],ROW()-ROW(HTML[])+1))</f>
        <v xml:space="preserve">  &lt;tr&gt;&lt;td&gt;61104-0500&lt;/td&gt;&lt;td&gt;Valve, gate, 40mm&lt;/td&gt;&lt;td&gt;Each&lt;/td&gt;&lt;td&gt;VALVE, GATE, 1 1/2-INCH&lt;/td&gt;&lt;td&gt;EACH&lt;/td&gt;&lt;td&gt;0&lt;/td&gt;&lt;td&gt;3&lt;/td&gt;&lt;td&gt;N&lt;/td&gt;&lt;td&gt; &lt;/td&gt;&lt;td&gt;&lt;/td&gt;&lt;/tr&gt;</v>
      </c>
      <c r="B2343" s="166"/>
      <c r="C2343" s="166"/>
    </row>
    <row r="2344" spans="1:3" x14ac:dyDescent="0.3">
      <c r="A2344" s="89" t="str">
        <f>IF(ROW()-ROW(HTML[])+1&gt;ROWS(Prelude[]),IFERROR(INDEX(PayItems[HTML],ROW()-ROW(HTML[])+1-ROWS(Prelude[])),IF(ROW()-ROW(HTML[])=ROWS(Prelude[])+ROWS(PayItems[]),"&lt;/tbody&gt;&lt;/table&gt;","{End}")),INDEX(Prelude[],ROW()-ROW(HTML[])+1))</f>
        <v xml:space="preserve">  &lt;tr&gt;&lt;td&gt;61104-0600&lt;/td&gt;&lt;td&gt;Valve, gate, 50mm&lt;/td&gt;&lt;td&gt;Each&lt;/td&gt;&lt;td&gt;VALVE, GATE, 2-INCH&lt;/td&gt;&lt;td&gt;EACH&lt;/td&gt;&lt;td&gt;0&lt;/td&gt;&lt;td&gt;3&lt;/td&gt;&lt;td&gt;N&lt;/td&gt;&lt;td&gt; &lt;/td&gt;&lt;td&gt;&lt;/td&gt;&lt;/tr&gt;</v>
      </c>
      <c r="B2344" s="166"/>
      <c r="C2344" s="166"/>
    </row>
    <row r="2345" spans="1:3" x14ac:dyDescent="0.3">
      <c r="A2345" s="89" t="str">
        <f>IF(ROW()-ROW(HTML[])+1&gt;ROWS(Prelude[]),IFERROR(INDEX(PayItems[HTML],ROW()-ROW(HTML[])+1-ROWS(Prelude[])),IF(ROW()-ROW(HTML[])=ROWS(Prelude[])+ROWS(PayItems[]),"&lt;/tbody&gt;&lt;/table&gt;","{End}")),INDEX(Prelude[],ROW()-ROW(HTML[])+1))</f>
        <v xml:space="preserve">  &lt;tr&gt;&lt;td&gt;61104-0700&lt;/td&gt;&lt;td&gt;Valve, gate, 100mm&lt;/td&gt;&lt;td&gt;Each&lt;/td&gt;&lt;td&gt;VALVE, GATE, 4-INCH&lt;/td&gt;&lt;td&gt;EACH&lt;/td&gt;&lt;td&gt;0&lt;/td&gt;&lt;td&gt;3&lt;/td&gt;&lt;td&gt;N&lt;/td&gt;&lt;td&gt; &lt;/td&gt;&lt;td&gt;&lt;/td&gt;&lt;/tr&gt;</v>
      </c>
      <c r="B2345" s="166"/>
      <c r="C2345" s="166"/>
    </row>
    <row r="2346" spans="1:3" x14ac:dyDescent="0.3">
      <c r="A2346" s="89" t="str">
        <f>IF(ROW()-ROW(HTML[])+1&gt;ROWS(Prelude[]),IFERROR(INDEX(PayItems[HTML],ROW()-ROW(HTML[])+1-ROWS(Prelude[])),IF(ROW()-ROW(HTML[])=ROWS(Prelude[])+ROWS(PayItems[]),"&lt;/tbody&gt;&lt;/table&gt;","{End}")),INDEX(Prelude[],ROW()-ROW(HTML[])+1))</f>
        <v xml:space="preserve">  &lt;tr&gt;&lt;td&gt;61104-0800&lt;/td&gt;&lt;td&gt;Valve, gate, 150mm&lt;/td&gt;&lt;td&gt;Each&lt;/td&gt;&lt;td&gt;VALVE, GATE, 6-INCH&lt;/td&gt;&lt;td&gt;EACH&lt;/td&gt;&lt;td&gt;0&lt;/td&gt;&lt;td&gt;3&lt;/td&gt;&lt;td&gt;N&lt;/td&gt;&lt;td&gt; &lt;/td&gt;&lt;td&gt;&lt;/td&gt;&lt;/tr&gt;</v>
      </c>
      <c r="B2346" s="166"/>
      <c r="C2346" s="166"/>
    </row>
    <row r="2347" spans="1:3" x14ac:dyDescent="0.3">
      <c r="A2347" s="89" t="str">
        <f>IF(ROW()-ROW(HTML[])+1&gt;ROWS(Prelude[]),IFERROR(INDEX(PayItems[HTML],ROW()-ROW(HTML[])+1-ROWS(Prelude[])),IF(ROW()-ROW(HTML[])=ROWS(Prelude[])+ROWS(PayItems[]),"&lt;/tbody&gt;&lt;/table&gt;","{End}")),INDEX(Prelude[],ROW()-ROW(HTML[])+1))</f>
        <v xml:space="preserve">  &lt;tr&gt;&lt;td&gt;61104-0900&lt;/td&gt;&lt;td&gt;Valve, gate, 200mm&lt;/td&gt;&lt;td&gt;Each&lt;/td&gt;&lt;td&gt;VALVE, GATE, 8-INCH&lt;/td&gt;&lt;td&gt;EACH&lt;/td&gt;&lt;td&gt;0&lt;/td&gt;&lt;td&gt;3&lt;/td&gt;&lt;td&gt;N&lt;/td&gt;&lt;td&gt; &lt;/td&gt;&lt;td&gt;&lt;/td&gt;&lt;/tr&gt;</v>
      </c>
      <c r="B2347" s="166"/>
      <c r="C2347" s="166"/>
    </row>
    <row r="2348" spans="1:3" x14ac:dyDescent="0.3">
      <c r="A2348" s="89" t="str">
        <f>IF(ROW()-ROW(HTML[])+1&gt;ROWS(Prelude[]),IFERROR(INDEX(PayItems[HTML],ROW()-ROW(HTML[])+1-ROWS(Prelude[])),IF(ROW()-ROW(HTML[])=ROWS(Prelude[])+ROWS(PayItems[]),"&lt;/tbody&gt;&lt;/table&gt;","{End}")),INDEX(Prelude[],ROW()-ROW(HTML[])+1))</f>
        <v xml:space="preserve">  &lt;tr&gt;&lt;td&gt;61104-0950&lt;/td&gt;&lt;td&gt;Valve, gate, 250mm&lt;/td&gt;&lt;td&gt;Each&lt;/td&gt;&lt;td&gt;VALVE, GATE, 10-INCH&lt;/td&gt;&lt;td&gt;EACH&lt;/td&gt;&lt;td&gt;0&lt;/td&gt;&lt;td&gt;3&lt;/td&gt;&lt;td&gt;N&lt;/td&gt;&lt;td&gt; &lt;/td&gt;&lt;td&gt;&lt;/td&gt;&lt;/tr&gt;</v>
      </c>
      <c r="B2348" s="166"/>
      <c r="C2348" s="166"/>
    </row>
    <row r="2349" spans="1:3" x14ac:dyDescent="0.3">
      <c r="A2349" s="89" t="str">
        <f>IF(ROW()-ROW(HTML[])+1&gt;ROWS(Prelude[]),IFERROR(INDEX(PayItems[HTML],ROW()-ROW(HTML[])+1-ROWS(Prelude[])),IF(ROW()-ROW(HTML[])=ROWS(Prelude[])+ROWS(PayItems[]),"&lt;/tbody&gt;&lt;/table&gt;","{End}")),INDEX(Prelude[],ROW()-ROW(HTML[])+1))</f>
        <v xml:space="preserve">  &lt;tr&gt;&lt;td&gt;61104-1000&lt;/td&gt;&lt;td&gt;Valve, gate, 300mm&lt;/td&gt;&lt;td&gt;Each&lt;/td&gt;&lt;td&gt;VALVE, GATE, 12-INCH&lt;/td&gt;&lt;td&gt;EACH&lt;/td&gt;&lt;td&gt;0&lt;/td&gt;&lt;td&gt;3&lt;/td&gt;&lt;td&gt;N&lt;/td&gt;&lt;td&gt; &lt;/td&gt;&lt;td&gt;&lt;/td&gt;&lt;/tr&gt;</v>
      </c>
      <c r="B2349" s="166"/>
      <c r="C2349" s="166"/>
    </row>
    <row r="2350" spans="1:3" x14ac:dyDescent="0.3">
      <c r="A2350" s="89" t="str">
        <f>IF(ROW()-ROW(HTML[])+1&gt;ROWS(Prelude[]),IFERROR(INDEX(PayItems[HTML],ROW()-ROW(HTML[])+1-ROWS(Prelude[])),IF(ROW()-ROW(HTML[])=ROWS(Prelude[])+ROWS(PayItems[]),"&lt;/tbody&gt;&lt;/table&gt;","{End}")),INDEX(Prelude[],ROW()-ROW(HTML[])+1))</f>
        <v xml:space="preserve">  &lt;tr&gt;&lt;td&gt;61104-1100&lt;/td&gt;&lt;td&gt;Valve, gate, 600mm&lt;/td&gt;&lt;td&gt;Each&lt;/td&gt;&lt;td&gt;VALVE, GATE, 24-INCH&lt;/td&gt;&lt;td&gt;EACH&lt;/td&gt;&lt;td&gt;0&lt;/td&gt;&lt;td&gt;3&lt;/td&gt;&lt;td&gt;N&lt;/td&gt;&lt;td&gt; &lt;/td&gt;&lt;td&gt;&lt;/td&gt;&lt;/tr&gt;</v>
      </c>
      <c r="B2350" s="166"/>
      <c r="C2350" s="166"/>
    </row>
    <row r="2351" spans="1:3" x14ac:dyDescent="0.3">
      <c r="A2351" s="89" t="str">
        <f>IF(ROW()-ROW(HTML[])+1&gt;ROWS(Prelude[]),IFERROR(INDEX(PayItems[HTML],ROW()-ROW(HTML[])+1-ROWS(Prelude[])),IF(ROW()-ROW(HTML[])=ROWS(Prelude[])+ROWS(PayItems[]),"&lt;/tbody&gt;&lt;/table&gt;","{End}")),INDEX(Prelude[],ROW()-ROW(HTML[])+1))</f>
        <v xml:space="preserve">  &lt;tr&gt;&lt;td&gt;61104-1200&lt;/td&gt;&lt;td&gt;Valve, backflow prevention&lt;/td&gt;&lt;td&gt;Each&lt;/td&gt;&lt;td&gt;VALVE, BACKFLOW PREVENTION&lt;/td&gt;&lt;td&gt;EACH&lt;/td&gt;&lt;td&gt;0&lt;/td&gt;&lt;td&gt;3&lt;/td&gt;&lt;td&gt;N&lt;/td&gt;&lt;td&gt; &lt;/td&gt;&lt;td&gt;&lt;/td&gt;&lt;/tr&gt;</v>
      </c>
      <c r="B2351" s="166"/>
      <c r="C2351" s="166"/>
    </row>
    <row r="2352" spans="1:3" x14ac:dyDescent="0.3">
      <c r="A2352" s="89" t="str">
        <f>IF(ROW()-ROW(HTML[])+1&gt;ROWS(Prelude[]),IFERROR(INDEX(PayItems[HTML],ROW()-ROW(HTML[])+1-ROWS(Prelude[])),IF(ROW()-ROW(HTML[])=ROWS(Prelude[])+ROWS(PayItems[]),"&lt;/tbody&gt;&lt;/table&gt;","{End}")),INDEX(Prelude[],ROW()-ROW(HTML[])+1))</f>
        <v xml:space="preserve">  &lt;tr&gt;&lt;td&gt;61104-1300&lt;/td&gt;&lt;td&gt;Valve, plug&lt;/td&gt;&lt;td&gt;Each&lt;/td&gt;&lt;td&gt;VALVE, PLUG&lt;/td&gt;&lt;td&gt;EACH&lt;/td&gt;&lt;td&gt;0&lt;/td&gt;&lt;td&gt;3&lt;/td&gt;&lt;td&gt;N&lt;/td&gt;&lt;td&gt; &lt;/td&gt;&lt;td&gt;&lt;/td&gt;&lt;/tr&gt;</v>
      </c>
      <c r="B2352" s="166"/>
      <c r="C2352" s="166"/>
    </row>
    <row r="2353" spans="1:3" x14ac:dyDescent="0.3">
      <c r="A2353" s="89" t="str">
        <f>IF(ROW()-ROW(HTML[])+1&gt;ROWS(Prelude[]),IFERROR(INDEX(PayItems[HTML],ROW()-ROW(HTML[])+1-ROWS(Prelude[])),IF(ROW()-ROW(HTML[])=ROWS(Prelude[])+ROWS(PayItems[]),"&lt;/tbody&gt;&lt;/table&gt;","{End}")),INDEX(Prelude[],ROW()-ROW(HTML[])+1))</f>
        <v xml:space="preserve">  &lt;tr&gt;&lt;td&gt;61104-1400&lt;/td&gt;&lt;td&gt;Valve, check&lt;/td&gt;&lt;td&gt;Each&lt;/td&gt;&lt;td&gt;VALVE, CHECK&lt;/td&gt;&lt;td&gt;EACH&lt;/td&gt;&lt;td&gt;0&lt;/td&gt;&lt;td&gt;3&lt;/td&gt;&lt;td&gt;N&lt;/td&gt;&lt;td&gt;2/1/2016&lt;/td&gt;&lt;td&gt;&lt;/td&gt;&lt;/tr&gt;</v>
      </c>
      <c r="B2353" s="166"/>
      <c r="C2353" s="166"/>
    </row>
    <row r="2354" spans="1:3" x14ac:dyDescent="0.3">
      <c r="A2354" s="89" t="str">
        <f>IF(ROW()-ROW(HTML[])+1&gt;ROWS(Prelude[]),IFERROR(INDEX(PayItems[HTML],ROW()-ROW(HTML[])+1-ROWS(Prelude[])),IF(ROW()-ROW(HTML[])=ROWS(Prelude[])+ROWS(PayItems[]),"&lt;/tbody&gt;&lt;/table&gt;","{End}")),INDEX(Prelude[],ROW()-ROW(HTML[])+1))</f>
        <v xml:space="preserve">  &lt;tr&gt;&lt;td&gt;61105-0000&lt;/td&gt;&lt;td&gt;Valve box&lt;/td&gt;&lt;td&gt;Each&lt;/td&gt;&lt;td&gt;VALVE BOX&lt;/td&gt;&lt;td&gt;EACH&lt;/td&gt;&lt;td&gt;0&lt;/td&gt;&lt;td&gt;3&lt;/td&gt;&lt;td&gt;N&lt;/td&gt;&lt;td&gt; &lt;/td&gt;&lt;td&gt;&lt;/td&gt;&lt;/tr&gt;</v>
      </c>
      <c r="B2354" s="166"/>
      <c r="C2354" s="166"/>
    </row>
    <row r="2355" spans="1:3" x14ac:dyDescent="0.3">
      <c r="A2355" s="89" t="str">
        <f>IF(ROW()-ROW(HTML[])+1&gt;ROWS(Prelude[]),IFERROR(INDEX(PayItems[HTML],ROW()-ROW(HTML[])+1-ROWS(Prelude[])),IF(ROW()-ROW(HTML[])=ROWS(Prelude[])+ROWS(PayItems[]),"&lt;/tbody&gt;&lt;/table&gt;","{End}")),INDEX(Prelude[],ROW()-ROW(HTML[])+1))</f>
        <v xml:space="preserve">  &lt;tr&gt;&lt;td&gt;61106-0000&lt;/td&gt;&lt;td&gt;Fire hydrant&lt;/td&gt;&lt;td&gt;Each&lt;/td&gt;&lt;td&gt;FIRE HYDRANT&lt;/td&gt;&lt;td&gt;EACH&lt;/td&gt;&lt;td&gt;0&lt;/td&gt;&lt;td&gt;3&lt;/td&gt;&lt;td&gt;N&lt;/td&gt;&lt;td&gt; &lt;/td&gt;&lt;td&gt;&lt;/td&gt;&lt;/tr&gt;</v>
      </c>
      <c r="B2355" s="166"/>
      <c r="C2355" s="166"/>
    </row>
    <row r="2356" spans="1:3" x14ac:dyDescent="0.3">
      <c r="A2356" s="89" t="str">
        <f>IF(ROW()-ROW(HTML[])+1&gt;ROWS(Prelude[]),IFERROR(INDEX(PayItems[HTML],ROW()-ROW(HTML[])+1-ROWS(Prelude[])),IF(ROW()-ROW(HTML[])=ROWS(Prelude[])+ROWS(PayItems[]),"&lt;/tbody&gt;&lt;/table&gt;","{End}")),INDEX(Prelude[],ROW()-ROW(HTML[])+1))</f>
        <v xml:space="preserve">  &lt;tr&gt;&lt;td&gt;61106-1000&lt;/td&gt;&lt;td&gt;Fire hydrant, dry&lt;/td&gt;&lt;td&gt;Each&lt;/td&gt;&lt;td&gt;FIRE HYDRANT, DRY&lt;/td&gt;&lt;td&gt;EACH&lt;/td&gt;&lt;td&gt;0&lt;/td&gt;&lt;td&gt;3&lt;/td&gt;&lt;td&gt;N&lt;/td&gt;&lt;td&gt; &lt;/td&gt;&lt;td&gt;&lt;/td&gt;&lt;/tr&gt;</v>
      </c>
      <c r="B2356" s="166"/>
      <c r="C2356" s="166"/>
    </row>
    <row r="2357" spans="1:3" x14ac:dyDescent="0.3">
      <c r="A2357" s="89" t="str">
        <f>IF(ROW()-ROW(HTML[])+1&gt;ROWS(Prelude[]),IFERROR(INDEX(PayItems[HTML],ROW()-ROW(HTML[])+1-ROWS(Prelude[])),IF(ROW()-ROW(HTML[])=ROWS(Prelude[])+ROWS(PayItems[]),"&lt;/tbody&gt;&lt;/table&gt;","{End}")),INDEX(Prelude[],ROW()-ROW(HTML[])+1))</f>
        <v xml:space="preserve">  &lt;tr&gt;&lt;td&gt;61107-0000&lt;/td&gt;&lt;td&gt;Water meter&lt;/td&gt;&lt;td&gt;Each&lt;/td&gt;&lt;td&gt;WATER METER&lt;/td&gt;&lt;td&gt;EACH&lt;/td&gt;&lt;td&gt;0&lt;/td&gt;&lt;td&gt;3&lt;/td&gt;&lt;td&gt;N&lt;/td&gt;&lt;td&gt; &lt;/td&gt;&lt;td&gt;&lt;/td&gt;&lt;/tr&gt;</v>
      </c>
      <c r="B2357" s="166"/>
      <c r="C2357" s="166"/>
    </row>
    <row r="2358" spans="1:3" x14ac:dyDescent="0.3">
      <c r="A2358" s="89" t="str">
        <f>IF(ROW()-ROW(HTML[])+1&gt;ROWS(Prelude[]),IFERROR(INDEX(PayItems[HTML],ROW()-ROW(HTML[])+1-ROWS(Prelude[])),IF(ROW()-ROW(HTML[])=ROWS(Prelude[])+ROWS(PayItems[]),"&lt;/tbody&gt;&lt;/table&gt;","{End}")),INDEX(Prelude[],ROW()-ROW(HTML[])+1))</f>
        <v xml:space="preserve">  &lt;tr&gt;&lt;td&gt;61108-1000&lt;/td&gt;&lt;td&gt;Adjust water valve&lt;/td&gt;&lt;td&gt;Each&lt;/td&gt;&lt;td&gt;ADJUST WATER VALVE&lt;/td&gt;&lt;td&gt;EACH&lt;/td&gt;&lt;td&gt;0&lt;/td&gt;&lt;td&gt;3&lt;/td&gt;&lt;td&gt;N&lt;/td&gt;&lt;td&gt; &lt;/td&gt;&lt;td&gt;&lt;/td&gt;&lt;/tr&gt;</v>
      </c>
      <c r="B2358" s="166"/>
      <c r="C2358" s="166"/>
    </row>
    <row r="2359" spans="1:3" x14ac:dyDescent="0.3">
      <c r="A2359" s="89" t="str">
        <f>IF(ROW()-ROW(HTML[])+1&gt;ROWS(Prelude[]),IFERROR(INDEX(PayItems[HTML],ROW()-ROW(HTML[])+1-ROWS(Prelude[])),IF(ROW()-ROW(HTML[])=ROWS(Prelude[])+ROWS(PayItems[]),"&lt;/tbody&gt;&lt;/table&gt;","{End}")),INDEX(Prelude[],ROW()-ROW(HTML[])+1))</f>
        <v xml:space="preserve">  &lt;tr&gt;&lt;td&gt;61108-2000&lt;/td&gt;&lt;td&gt;Adjust fire hydrant&lt;/td&gt;&lt;td&gt;Each&lt;/td&gt;&lt;td&gt;ADJUST FIRE HYDRANT&lt;/td&gt;&lt;td&gt;EACH&lt;/td&gt;&lt;td&gt;0&lt;/td&gt;&lt;td&gt;3&lt;/td&gt;&lt;td&gt;N&lt;/td&gt;&lt;td&gt; &lt;/td&gt;&lt;td&gt;&lt;/td&gt;&lt;/tr&gt;</v>
      </c>
      <c r="B2359" s="166"/>
      <c r="C2359" s="166"/>
    </row>
    <row r="2360" spans="1:3" x14ac:dyDescent="0.3">
      <c r="A2360" s="89" t="str">
        <f>IF(ROW()-ROW(HTML[])+1&gt;ROWS(Prelude[]),IFERROR(INDEX(PayItems[HTML],ROW()-ROW(HTML[])+1-ROWS(Prelude[])),IF(ROW()-ROW(HTML[])=ROWS(Prelude[])+ROWS(PayItems[]),"&lt;/tbody&gt;&lt;/table&gt;","{End}")),INDEX(Prelude[],ROW()-ROW(HTML[])+1))</f>
        <v xml:space="preserve">  &lt;tr&gt;&lt;td&gt;61108-3000&lt;/td&gt;&lt;td&gt;Adjust water meter&lt;/td&gt;&lt;td&gt;Each&lt;/td&gt;&lt;td&gt;ADJUST WATER METER&lt;/td&gt;&lt;td&gt;EACH&lt;/td&gt;&lt;td&gt;0&lt;/td&gt;&lt;td&gt;3&lt;/td&gt;&lt;td&gt;N&lt;/td&gt;&lt;td&gt; &lt;/td&gt;&lt;td&gt;&lt;/td&gt;&lt;/tr&gt;</v>
      </c>
      <c r="B2360" s="166"/>
      <c r="C2360" s="166"/>
    </row>
    <row r="2361" spans="1:3" x14ac:dyDescent="0.3">
      <c r="A2361" s="89" t="str">
        <f>IF(ROW()-ROW(HTML[])+1&gt;ROWS(Prelude[]),IFERROR(INDEX(PayItems[HTML],ROW()-ROW(HTML[])+1-ROWS(Prelude[])),IF(ROW()-ROW(HTML[])=ROWS(Prelude[])+ROWS(PayItems[]),"&lt;/tbody&gt;&lt;/table&gt;","{End}")),INDEX(Prelude[],ROW()-ROW(HTML[])+1))</f>
        <v xml:space="preserve">  &lt;tr&gt;&lt;td&gt;61108-4000&lt;/td&gt;&lt;td&gt;Adjust valve box&lt;/td&gt;&lt;td&gt;Each&lt;/td&gt;&lt;td&gt;ADJUST VALVE BOX&lt;/td&gt;&lt;td&gt;EACH&lt;/td&gt;&lt;td&gt;0&lt;/td&gt;&lt;td&gt;3&lt;/td&gt;&lt;td&gt;N&lt;/td&gt;&lt;td&gt; &lt;/td&gt;&lt;td&gt;&lt;/td&gt;&lt;/tr&gt;</v>
      </c>
      <c r="B2361" s="166"/>
      <c r="C2361" s="166"/>
    </row>
    <row r="2362" spans="1:3" x14ac:dyDescent="0.3">
      <c r="A2362" s="89" t="str">
        <f>IF(ROW()-ROW(HTML[])+1&gt;ROWS(Prelude[]),IFERROR(INDEX(PayItems[HTML],ROW()-ROW(HTML[])+1-ROWS(Prelude[])),IF(ROW()-ROW(HTML[])=ROWS(Prelude[])+ROWS(PayItems[]),"&lt;/tbody&gt;&lt;/table&gt;","{End}")),INDEX(Prelude[],ROW()-ROW(HTML[])+1))</f>
        <v xml:space="preserve">  &lt;tr&gt;&lt;td&gt;61109-1000&lt;/td&gt;&lt;td&gt;Relocate manhole&lt;/td&gt;&lt;td&gt;Each&lt;/td&gt;&lt;td&gt;RELOCATE MANHOLE&lt;/td&gt;&lt;td&gt;EACH&lt;/td&gt;&lt;td&gt;0&lt;/td&gt;&lt;td&gt;3&lt;/td&gt;&lt;td&gt;N&lt;/td&gt;&lt;td&gt; &lt;/td&gt;&lt;td&gt;&lt;/td&gt;&lt;/tr&gt;</v>
      </c>
      <c r="B2362" s="166"/>
      <c r="C2362" s="166"/>
    </row>
    <row r="2363" spans="1:3" x14ac:dyDescent="0.3">
      <c r="A2363" s="89" t="str">
        <f>IF(ROW()-ROW(HTML[])+1&gt;ROWS(Prelude[]),IFERROR(INDEX(PayItems[HTML],ROW()-ROW(HTML[])+1-ROWS(Prelude[])),IF(ROW()-ROW(HTML[])=ROWS(Prelude[])+ROWS(PayItems[]),"&lt;/tbody&gt;&lt;/table&gt;","{End}")),INDEX(Prelude[],ROW()-ROW(HTML[])+1))</f>
        <v xml:space="preserve">  &lt;tr&gt;&lt;td&gt;61109-2000&lt;/td&gt;&lt;td&gt;Relocate water valve&lt;/td&gt;&lt;td&gt;Each&lt;/td&gt;&lt;td&gt;RELOCATE WATER VALVE&lt;/td&gt;&lt;td&gt;EACH&lt;/td&gt;&lt;td&gt;0&lt;/td&gt;&lt;td&gt;3&lt;/td&gt;&lt;td&gt;N&lt;/td&gt;&lt;td&gt; &lt;/td&gt;&lt;td&gt;&lt;/td&gt;&lt;/tr&gt;</v>
      </c>
      <c r="B2363" s="166"/>
      <c r="C2363" s="166"/>
    </row>
    <row r="2364" spans="1:3" x14ac:dyDescent="0.3">
      <c r="A2364" s="89" t="str">
        <f>IF(ROW()-ROW(HTML[])+1&gt;ROWS(Prelude[]),IFERROR(INDEX(PayItems[HTML],ROW()-ROW(HTML[])+1-ROWS(Prelude[])),IF(ROW()-ROW(HTML[])=ROWS(Prelude[])+ROWS(PayItems[]),"&lt;/tbody&gt;&lt;/table&gt;","{End}")),INDEX(Prelude[],ROW()-ROW(HTML[])+1))</f>
        <v xml:space="preserve">  &lt;tr&gt;&lt;td&gt;61109-3000&lt;/td&gt;&lt;td&gt;Relocate water fountain&lt;/td&gt;&lt;td&gt;Each&lt;/td&gt;&lt;td&gt;RELOCATE WATER FOUNTAIN&lt;/td&gt;&lt;td&gt;EACH&lt;/td&gt;&lt;td&gt;0&lt;/td&gt;&lt;td&gt;3&lt;/td&gt;&lt;td&gt;N&lt;/td&gt;&lt;td&gt; &lt;/td&gt;&lt;td&gt;&lt;/td&gt;&lt;/tr&gt;</v>
      </c>
      <c r="B2364" s="166"/>
      <c r="C2364" s="166"/>
    </row>
    <row r="2365" spans="1:3" x14ac:dyDescent="0.3">
      <c r="A2365" s="89" t="str">
        <f>IF(ROW()-ROW(HTML[])+1&gt;ROWS(Prelude[]),IFERROR(INDEX(PayItems[HTML],ROW()-ROW(HTML[])+1-ROWS(Prelude[])),IF(ROW()-ROW(HTML[])=ROWS(Prelude[])+ROWS(PayItems[]),"&lt;/tbody&gt;&lt;/table&gt;","{End}")),INDEX(Prelude[],ROW()-ROW(HTML[])+1))</f>
        <v xml:space="preserve">  &lt;tr&gt;&lt;td&gt;61109-4000&lt;/td&gt;&lt;td&gt;Relocate fire hydrant&lt;/td&gt;&lt;td&gt;Each&lt;/td&gt;&lt;td&gt;RELOCATE FIRE HYDRANT&lt;/td&gt;&lt;td&gt;EACH&lt;/td&gt;&lt;td&gt;0&lt;/td&gt;&lt;td&gt;3&lt;/td&gt;&lt;td&gt;N&lt;/td&gt;&lt;td&gt; &lt;/td&gt;&lt;td&gt;&lt;/td&gt;&lt;/tr&gt;</v>
      </c>
      <c r="B2365" s="166"/>
      <c r="C2365" s="166"/>
    </row>
    <row r="2366" spans="1:3" x14ac:dyDescent="0.3">
      <c r="A2366" s="89" t="str">
        <f>IF(ROW()-ROW(HTML[])+1&gt;ROWS(Prelude[]),IFERROR(INDEX(PayItems[HTML],ROW()-ROW(HTML[])+1-ROWS(Prelude[])),IF(ROW()-ROW(HTML[])=ROWS(Prelude[])+ROWS(PayItems[]),"&lt;/tbody&gt;&lt;/table&gt;","{End}")),INDEX(Prelude[],ROW()-ROW(HTML[])+1))</f>
        <v xml:space="preserve">  &lt;tr&gt;&lt;td&gt;61109-5000&lt;/td&gt;&lt;td&gt;Relocate water meter&lt;/td&gt;&lt;td&gt;Each&lt;/td&gt;&lt;td&gt;RELOCATE WATER METER&lt;/td&gt;&lt;td&gt;EACH&lt;/td&gt;&lt;td&gt;0&lt;/td&gt;&lt;td&gt;3&lt;/td&gt;&lt;td&gt;N&lt;/td&gt;&lt;td&gt; &lt;/td&gt;&lt;td&gt;&lt;/td&gt;&lt;/tr&gt;</v>
      </c>
      <c r="B2366" s="166"/>
      <c r="C2366" s="166"/>
    </row>
    <row r="2367" spans="1:3" x14ac:dyDescent="0.3">
      <c r="A2367" s="89" t="str">
        <f>IF(ROW()-ROW(HTML[])+1&gt;ROWS(Prelude[]),IFERROR(INDEX(PayItems[HTML],ROW()-ROW(HTML[])+1-ROWS(Prelude[])),IF(ROW()-ROW(HTML[])=ROWS(Prelude[])+ROWS(PayItems[]),"&lt;/tbody&gt;&lt;/table&gt;","{End}")),INDEX(Prelude[],ROW()-ROW(HTML[])+1))</f>
        <v xml:space="preserve">  &lt;tr&gt;&lt;td&gt;61110-0000&lt;/td&gt;&lt;td&gt;Cathodic protection system&lt;/td&gt;&lt;td&gt;LPSM&lt;/td&gt;&lt;td&gt;CATHODIC PROTECTION SYSTEM&lt;/td&gt;&lt;td&gt;LPSM&lt;/td&gt;&lt;td&gt;0&lt;/td&gt;&lt;td&gt;3&lt;/td&gt;&lt;td&gt;N&lt;/td&gt;&lt;td&gt; &lt;/td&gt;&lt;td&gt;&lt;/td&gt;&lt;/tr&gt;</v>
      </c>
      <c r="B2367" s="166"/>
      <c r="C2367" s="166"/>
    </row>
    <row r="2368" spans="1:3" x14ac:dyDescent="0.3">
      <c r="A2368" s="89" t="str">
        <f>IF(ROW()-ROW(HTML[])+1&gt;ROWS(Prelude[]),IFERROR(INDEX(PayItems[HTML],ROW()-ROW(HTML[])+1-ROWS(Prelude[])),IF(ROW()-ROW(HTML[])=ROWS(Prelude[])+ROWS(PayItems[]),"&lt;/tbody&gt;&lt;/table&gt;","{End}")),INDEX(Prelude[],ROW()-ROW(HTML[])+1))</f>
        <v xml:space="preserve">  &lt;tr&gt;&lt;td&gt;61110-1000&lt;/td&gt;&lt;td&gt;Irrigation system&lt;/td&gt;&lt;td&gt;LPSM&lt;/td&gt;&lt;td&gt;IRRIGATION SYSTEM&lt;/td&gt;&lt;td&gt;LPSM&lt;/td&gt;&lt;td&gt;0&lt;/td&gt;&lt;td&gt;3&lt;/td&gt;&lt;td&gt;N&lt;/td&gt;&lt;td&gt; &lt;/td&gt;&lt;td&gt;&lt;/td&gt;&lt;/tr&gt;</v>
      </c>
      <c r="B2368" s="166"/>
      <c r="C2368" s="166"/>
    </row>
    <row r="2369" spans="1:3" x14ac:dyDescent="0.3">
      <c r="A2369" s="89" t="str">
        <f>IF(ROW()-ROW(HTML[])+1&gt;ROWS(Prelude[]),IFERROR(INDEX(PayItems[HTML],ROW()-ROW(HTML[])+1-ROWS(Prelude[])),IF(ROW()-ROW(HTML[])=ROWS(Prelude[])+ROWS(PayItems[]),"&lt;/tbody&gt;&lt;/table&gt;","{End}")),INDEX(Prelude[],ROW()-ROW(HTML[])+1))</f>
        <v xml:space="preserve">  &lt;tr&gt;&lt;td&gt;61110-2000&lt;/td&gt;&lt;td&gt;Siphon system&lt;/td&gt;&lt;td&gt;LPSM&lt;/td&gt;&lt;td&gt;SIPHON SYSTEM&lt;/td&gt;&lt;td&gt;LPSM&lt;/td&gt;&lt;td&gt;0&lt;/td&gt;&lt;td&gt;3&lt;/td&gt;&lt;td&gt;N&lt;/td&gt;&lt;td&gt;6/14/2016&lt;/td&gt;&lt;td&gt;&lt;/td&gt;&lt;/tr&gt;</v>
      </c>
      <c r="B2369" s="166"/>
      <c r="C2369" s="166"/>
    </row>
    <row r="2370" spans="1:3" x14ac:dyDescent="0.3">
      <c r="A2370" s="89" t="str">
        <f>IF(ROW()-ROW(HTML[])+1&gt;ROWS(Prelude[]),IFERROR(INDEX(PayItems[HTML],ROW()-ROW(HTML[])+1-ROWS(Prelude[])),IF(ROW()-ROW(HTML[])=ROWS(Prelude[])+ROWS(PayItems[]),"&lt;/tbody&gt;&lt;/table&gt;","{End}")),INDEX(Prelude[],ROW()-ROW(HTML[])+1))</f>
        <v xml:space="preserve">  &lt;tr&gt;&lt;td&gt;61111-0000&lt;/td&gt;&lt;td&gt;Yard hydrant&lt;/td&gt;&lt;td&gt;Each&lt;/td&gt;&lt;td&gt;YARD HYDRANT&lt;/td&gt;&lt;td&gt;EACH&lt;/td&gt;&lt;td&gt;0&lt;/td&gt;&lt;td&gt;3&lt;/td&gt;&lt;td&gt;N&lt;/td&gt;&lt;td&gt;9/21/2020&lt;/td&gt;&lt;td&gt;&lt;/td&gt;&lt;/tr&gt;</v>
      </c>
      <c r="B2370" s="166"/>
      <c r="C2370" s="166"/>
    </row>
    <row r="2371" spans="1:3" x14ac:dyDescent="0.3">
      <c r="A2371" s="89" t="str">
        <f>IF(ROW()-ROW(HTML[])+1&gt;ROWS(Prelude[]),IFERROR(INDEX(PayItems[HTML],ROW()-ROW(HTML[])+1-ROWS(Prelude[])),IF(ROW()-ROW(HTML[])=ROWS(Prelude[])+ROWS(PayItems[]),"&lt;/tbody&gt;&lt;/table&gt;","{End}")),INDEX(Prelude[],ROW()-ROW(HTML[])+1))</f>
        <v xml:space="preserve">  &lt;tr&gt;&lt;td&gt;61112-0000&lt;/td&gt;&lt;td&gt;Water fountain&lt;/td&gt;&lt;td&gt;Each&lt;/td&gt;&lt;td&gt;WATER FOUNTAIN&lt;/td&gt;&lt;td&gt;EACH&lt;/td&gt;&lt;td&gt;0&lt;/td&gt;&lt;td&gt;3&lt;/td&gt;&lt;td&gt;N&lt;/td&gt;&lt;td&gt; &lt;/td&gt;&lt;td&gt;&lt;/td&gt;&lt;/tr&gt;</v>
      </c>
      <c r="B2371" s="166"/>
      <c r="C2371" s="166"/>
    </row>
    <row r="2372" spans="1:3" x14ac:dyDescent="0.3">
      <c r="A2372" s="89" t="str">
        <f>IF(ROW()-ROW(HTML[])+1&gt;ROWS(Prelude[]),IFERROR(INDEX(PayItems[HTML],ROW()-ROW(HTML[])+1-ROWS(Prelude[])),IF(ROW()-ROW(HTML[])=ROWS(Prelude[])+ROWS(PayItems[]),"&lt;/tbody&gt;&lt;/table&gt;","{End}")),INDEX(Prelude[],ROW()-ROW(HTML[])+1))</f>
        <v xml:space="preserve">  &lt;tr&gt;&lt;td&gt;61113-0100&lt;/td&gt;&lt;td&gt;Water system, utility company compensation&lt;/td&gt;&lt;td&gt;CTSM&lt;/td&gt;&lt;td&gt;WATER SYSTEM, UTILITY COMPANY COMPENSATION&lt;/td&gt;&lt;td&gt;CTSM&lt;/td&gt;&lt;td&gt;0&lt;/td&gt;&lt;td&gt;3&lt;/td&gt;&lt;td&gt;N&lt;/td&gt;&lt;td&gt; &lt;/td&gt;&lt;td&gt;&lt;/td&gt;&lt;/tr&gt;</v>
      </c>
      <c r="B2372" s="166"/>
      <c r="C2372" s="166"/>
    </row>
    <row r="2373" spans="1:3" x14ac:dyDescent="0.3">
      <c r="A2373" s="89" t="str">
        <f>IF(ROW()-ROW(HTML[])+1&gt;ROWS(Prelude[]),IFERROR(INDEX(PayItems[HTML],ROW()-ROW(HTML[])+1-ROWS(Prelude[])),IF(ROW()-ROW(HTML[])=ROWS(Prelude[])+ROWS(PayItems[]),"&lt;/tbody&gt;&lt;/table&gt;","{End}")),INDEX(Prelude[],ROW()-ROW(HTML[])+1))</f>
        <v xml:space="preserve">  &lt;tr&gt;&lt;td&gt;61114-0000&lt;/td&gt;&lt;td&gt;Water system accessory&lt;/td&gt;&lt;td&gt;Each&lt;/td&gt;&lt;td&gt;WATER SYSTEM ACCESSORY&lt;/td&gt;&lt;td&gt;EACH&lt;/td&gt;&lt;td&gt;0&lt;/td&gt;&lt;td&gt;3&lt;/td&gt;&lt;td&gt;N&lt;/td&gt;&lt;td&gt;7/16/2018&lt;/td&gt;&lt;td&gt;&lt;/td&gt;&lt;/tr&gt;</v>
      </c>
      <c r="B2373" s="166"/>
      <c r="C2373" s="166"/>
    </row>
    <row r="2374" spans="1:3" x14ac:dyDescent="0.3">
      <c r="A2374" s="89" t="str">
        <f>IF(ROW()-ROW(HTML[])+1&gt;ROWS(Prelude[]),IFERROR(INDEX(PayItems[HTML],ROW()-ROW(HTML[])+1-ROWS(Prelude[])),IF(ROW()-ROW(HTML[])=ROWS(Prelude[])+ROWS(PayItems[]),"&lt;/tbody&gt;&lt;/table&gt;","{End}")),INDEX(Prelude[],ROW()-ROW(HTML[])+1))</f>
        <v xml:space="preserve">  &lt;tr&gt;&lt;td&gt;61114-0500&lt;/td&gt;&lt;td&gt;Water system accessory, branch&lt;/td&gt;&lt;td&gt;Each&lt;/td&gt;&lt;td&gt;WATER SYSTEM ACCESSORY, BRANCH&lt;/td&gt;&lt;td&gt;EACH&lt;/td&gt;&lt;td&gt;0&lt;/td&gt;&lt;td&gt;3&lt;/td&gt;&lt;td&gt;N&lt;/td&gt;&lt;td&gt; &lt;/td&gt;&lt;td&gt;&lt;/td&gt;&lt;/tr&gt;</v>
      </c>
      <c r="B2374" s="166"/>
      <c r="C2374" s="166"/>
    </row>
    <row r="2375" spans="1:3" x14ac:dyDescent="0.3">
      <c r="A2375" s="89" t="str">
        <f>IF(ROW()-ROW(HTML[])+1&gt;ROWS(Prelude[]),IFERROR(INDEX(PayItems[HTML],ROW()-ROW(HTML[])+1-ROWS(Prelude[])),IF(ROW()-ROW(HTML[])=ROWS(Prelude[])+ROWS(PayItems[]),"&lt;/tbody&gt;&lt;/table&gt;","{End}")),INDEX(Prelude[],ROW()-ROW(HTML[])+1))</f>
        <v xml:space="preserve">  &lt;tr&gt;&lt;td&gt;61114-1000&lt;/td&gt;&lt;td&gt;Water system accessory, bend&lt;/td&gt;&lt;td&gt;Each&lt;/td&gt;&lt;td&gt;WATER SYSTEM ACCESSORY, BEND&lt;/td&gt;&lt;td&gt;EACH&lt;/td&gt;&lt;td&gt;0&lt;/td&gt;&lt;td&gt;3&lt;/td&gt;&lt;td&gt;N&lt;/td&gt;&lt;td&gt; &lt;/td&gt;&lt;td&gt;&lt;/td&gt;&lt;/tr&gt;</v>
      </c>
      <c r="B2375" s="166"/>
      <c r="C2375" s="166"/>
    </row>
    <row r="2376" spans="1:3" x14ac:dyDescent="0.3">
      <c r="A2376" s="89" t="str">
        <f>IF(ROW()-ROW(HTML[])+1&gt;ROWS(Prelude[]),IFERROR(INDEX(PayItems[HTML],ROW()-ROW(HTML[])+1-ROWS(Prelude[])),IF(ROW()-ROW(HTML[])=ROWS(Prelude[])+ROWS(PayItems[]),"&lt;/tbody&gt;&lt;/table&gt;","{End}")),INDEX(Prelude[],ROW()-ROW(HTML[])+1))</f>
        <v xml:space="preserve">  &lt;tr&gt;&lt;td&gt;61114-1500&lt;/td&gt;&lt;td&gt;Water system accessory, tie-in&lt;/td&gt;&lt;td&gt;Each&lt;/td&gt;&lt;td&gt;WATER SYSTEM ACCESSORY, TIE-IN&lt;/td&gt;&lt;td&gt;EACH&lt;/td&gt;&lt;td&gt;0&lt;/td&gt;&lt;td&gt;3&lt;/td&gt;&lt;td&gt;N&lt;/td&gt;&lt;td&gt; &lt;/td&gt;&lt;td&gt;&lt;/td&gt;&lt;/tr&gt;</v>
      </c>
      <c r="B2376" s="166"/>
      <c r="C2376" s="166"/>
    </row>
    <row r="2377" spans="1:3" x14ac:dyDescent="0.3">
      <c r="A2377" s="89" t="str">
        <f>IF(ROW()-ROW(HTML[])+1&gt;ROWS(Prelude[]),IFERROR(INDEX(PayItems[HTML],ROW()-ROW(HTML[])+1-ROWS(Prelude[])),IF(ROW()-ROW(HTML[])=ROWS(Prelude[])+ROWS(PayItems[]),"&lt;/tbody&gt;&lt;/table&gt;","{End}")),INDEX(Prelude[],ROW()-ROW(HTML[])+1))</f>
        <v xml:space="preserve">  &lt;tr&gt;&lt;td&gt;61114-4000&lt;/td&gt;&lt;td&gt;Water system accessory, blow-off assembly&lt;/td&gt;&lt;td&gt;Each&lt;/td&gt;&lt;td&gt;WATER SYSTEM ACCESSORY, BLOW-OFF ASSEMBLY&lt;/td&gt;&lt;td&gt;EACH&lt;/td&gt;&lt;td&gt;0&lt;/td&gt;&lt;td&gt;3&lt;/td&gt;&lt;td&gt;N&lt;/td&gt;&lt;td&gt; &lt;/td&gt;&lt;td&gt;&lt;/td&gt;&lt;/tr&gt;</v>
      </c>
      <c r="B2377" s="166"/>
      <c r="C2377" s="166"/>
    </row>
    <row r="2378" spans="1:3" x14ac:dyDescent="0.3">
      <c r="A2378" s="89" t="str">
        <f>IF(ROW()-ROW(HTML[])+1&gt;ROWS(Prelude[]),IFERROR(INDEX(PayItems[HTML],ROW()-ROW(HTML[])+1-ROWS(Prelude[])),IF(ROW()-ROW(HTML[])=ROWS(Prelude[])+ROWS(PayItems[]),"&lt;/tbody&gt;&lt;/table&gt;","{End}")),INDEX(Prelude[],ROW()-ROW(HTML[])+1))</f>
        <v xml:space="preserve">  &lt;tr&gt;&lt;td&gt;61114-5000&lt;/td&gt;&lt;td&gt;Water system accessory, curb stop, 25mm&lt;/td&gt;&lt;td&gt;Each&lt;/td&gt;&lt;td&gt;WATER SYSTEM ACCESSORY, CURB STOP, 1-INCH&lt;/td&gt;&lt;td&gt;EACH&lt;/td&gt;&lt;td&gt;0&lt;/td&gt;&lt;td&gt;3&lt;/td&gt;&lt;td&gt;N&lt;/td&gt;&lt;td&gt; &lt;/td&gt;&lt;td&gt;&lt;/td&gt;&lt;/tr&gt;</v>
      </c>
      <c r="B2378" s="166"/>
      <c r="C2378" s="166"/>
    </row>
    <row r="2379" spans="1:3" x14ac:dyDescent="0.3">
      <c r="A2379" s="89" t="str">
        <f>IF(ROW()-ROW(HTML[])+1&gt;ROWS(Prelude[]),IFERROR(INDEX(PayItems[HTML],ROW()-ROW(HTML[])+1-ROWS(Prelude[])),IF(ROW()-ROW(HTML[])=ROWS(Prelude[])+ROWS(PayItems[]),"&lt;/tbody&gt;&lt;/table&gt;","{End}")),INDEX(Prelude[],ROW()-ROW(HTML[])+1))</f>
        <v xml:space="preserve">  &lt;tr&gt;&lt;td&gt;61114-6000&lt;/td&gt;&lt;td&gt;Water system accessory, concrete thrust collar&lt;/td&gt;&lt;td&gt;Each&lt;/td&gt;&lt;td&gt;WATER SYSTEM ACCESSORY, CONCRETE THRUST COLLAR&lt;/td&gt;&lt;td&gt;EACH&lt;/td&gt;&lt;td&gt;0&lt;/td&gt;&lt;td&gt;3&lt;/td&gt;&lt;td&gt;N&lt;/td&gt;&lt;td&gt; &lt;/td&gt;&lt;td&gt;&lt;/td&gt;&lt;/tr&gt;</v>
      </c>
      <c r="B2379" s="166"/>
      <c r="C2379" s="166"/>
    </row>
    <row r="2380" spans="1:3" x14ac:dyDescent="0.3">
      <c r="A2380" s="89" t="str">
        <f>IF(ROW()-ROW(HTML[])+1&gt;ROWS(Prelude[]),IFERROR(INDEX(PayItems[HTML],ROW()-ROW(HTML[])+1-ROWS(Prelude[])),IF(ROW()-ROW(HTML[])=ROWS(Prelude[])+ROWS(PayItems[]),"&lt;/tbody&gt;&lt;/table&gt;","{End}")),INDEX(Prelude[],ROW()-ROW(HTML[])+1))</f>
        <v xml:space="preserve">  &lt;tr&gt;&lt;td&gt;61114-7000&lt;/td&gt;&lt;td&gt;Water system accessory, coupling&lt;/td&gt;&lt;td&gt;Each&lt;/td&gt;&lt;td&gt;WATER SYSTEM ACCESSORY, COUPLING&lt;/td&gt;&lt;td&gt;EACH&lt;/td&gt;&lt;td&gt;0&lt;/td&gt;&lt;td&gt;3&lt;/td&gt;&lt;td&gt;N&lt;/td&gt;&lt;td&gt;7/16/2018&lt;/td&gt;&lt;td&gt;&lt;/td&gt;&lt;/tr&gt;</v>
      </c>
      <c r="B2380" s="166"/>
      <c r="C2380" s="166"/>
    </row>
    <row r="2381" spans="1:3" x14ac:dyDescent="0.3">
      <c r="A2381" s="89" t="str">
        <f>IF(ROW()-ROW(HTML[])+1&gt;ROWS(Prelude[]),IFERROR(INDEX(PayItems[HTML],ROW()-ROW(HTML[])+1-ROWS(Prelude[])),IF(ROW()-ROW(HTML[])=ROWS(Prelude[])+ROWS(PayItems[]),"&lt;/tbody&gt;&lt;/table&gt;","{End}")),INDEX(Prelude[],ROW()-ROW(HTML[])+1))</f>
        <v xml:space="preserve">  &lt;tr&gt;&lt;td&gt;61114-8000&lt;/td&gt;&lt;td&gt;Water system accessory, reducer&lt;/td&gt;&lt;td&gt;Each&lt;/td&gt;&lt;td&gt;WATER SYSTEM ACCESSORY, REDUCER&lt;/td&gt;&lt;td&gt;EACH&lt;/td&gt;&lt;td&gt;0&lt;/td&gt;&lt;td&gt;3&lt;/td&gt;&lt;td&gt;N&lt;/td&gt;&lt;td&gt;7/16/2018&lt;/td&gt;&lt;td&gt;&lt;/td&gt;&lt;/tr&gt;</v>
      </c>
      <c r="B2381" s="166"/>
      <c r="C2381" s="166"/>
    </row>
    <row r="2382" spans="1:3" x14ac:dyDescent="0.3">
      <c r="A2382" s="89" t="str">
        <f>IF(ROW()-ROW(HTML[])+1&gt;ROWS(Prelude[]),IFERROR(INDEX(PayItems[HTML],ROW()-ROW(HTML[])+1-ROWS(Prelude[])),IF(ROW()-ROW(HTML[])=ROWS(Prelude[])+ROWS(PayItems[]),"&lt;/tbody&gt;&lt;/table&gt;","{End}")),INDEX(Prelude[],ROW()-ROW(HTML[])+1))</f>
        <v xml:space="preserve">  &lt;tr&gt;&lt;td&gt;61201-0000&lt;/td&gt;&lt;td&gt;Sewer system&lt;/td&gt;&lt;td&gt;LPSM&lt;/td&gt;&lt;td&gt;SEWER SYSTEM&lt;/td&gt;&lt;td&gt;LPSM&lt;/td&gt;&lt;td&gt;0&lt;/td&gt;&lt;td&gt;3&lt;/td&gt;&lt;td&gt;N&lt;/td&gt;&lt;td&gt; &lt;/td&gt;&lt;td&gt;&lt;/td&gt;&lt;/tr&gt;</v>
      </c>
      <c r="B2382" s="166"/>
      <c r="C2382" s="166"/>
    </row>
    <row r="2383" spans="1:3" x14ac:dyDescent="0.3">
      <c r="A2383" s="89" t="str">
        <f>IF(ROW()-ROW(HTML[])+1&gt;ROWS(Prelude[]),IFERROR(INDEX(PayItems[HTML],ROW()-ROW(HTML[])+1-ROWS(Prelude[])),IF(ROW()-ROW(HTML[])=ROWS(Prelude[])+ROWS(PayItems[]),"&lt;/tbody&gt;&lt;/table&gt;","{End}")),INDEX(Prelude[],ROW()-ROW(HTML[])+1))</f>
        <v xml:space="preserve">  &lt;tr&gt;&lt;td&gt;61202-0100&lt;/td&gt;&lt;td&gt;100mm sewer line, plastic&lt;/td&gt;&lt;td&gt;m&lt;/td&gt;&lt;td&gt;4-INCH SEWER LINE, PLASTIC&lt;/td&gt;&lt;td&gt;LNFT&lt;/td&gt;&lt;td&gt;0&lt;/td&gt;&lt;td&gt;3&lt;/td&gt;&lt;td&gt;N&lt;/td&gt;&lt;td&gt; &lt;/td&gt;&lt;td&gt;&lt;/td&gt;&lt;/tr&gt;</v>
      </c>
      <c r="B2383" s="166"/>
      <c r="C2383" s="166"/>
    </row>
    <row r="2384" spans="1:3" x14ac:dyDescent="0.3">
      <c r="A2384" s="89" t="str">
        <f>IF(ROW()-ROW(HTML[])+1&gt;ROWS(Prelude[]),IFERROR(INDEX(PayItems[HTML],ROW()-ROW(HTML[])+1-ROWS(Prelude[])),IF(ROW()-ROW(HTML[])=ROWS(Prelude[])+ROWS(PayItems[]),"&lt;/tbody&gt;&lt;/table&gt;","{End}")),INDEX(Prelude[],ROW()-ROW(HTML[])+1))</f>
        <v xml:space="preserve">  &lt;tr&gt;&lt;td&gt;61202-0200&lt;/td&gt;&lt;td&gt;100mm sewer line, ductile iron&lt;/td&gt;&lt;td&gt;m&lt;/td&gt;&lt;td&gt;4-INCH SEWER LINE, DUCTILE IRON&lt;/td&gt;&lt;td&gt;LNFT&lt;/td&gt;&lt;td&gt;0&lt;/td&gt;&lt;td&gt;3&lt;/td&gt;&lt;td&gt;N&lt;/td&gt;&lt;td&gt; &lt;/td&gt;&lt;td&gt;&lt;/td&gt;&lt;/tr&gt;</v>
      </c>
      <c r="B2384" s="166"/>
      <c r="C2384" s="166"/>
    </row>
    <row r="2385" spans="1:3" x14ac:dyDescent="0.3">
      <c r="A2385" s="89" t="str">
        <f>IF(ROW()-ROW(HTML[])+1&gt;ROWS(Prelude[]),IFERROR(INDEX(PayItems[HTML],ROW()-ROW(HTML[])+1-ROWS(Prelude[])),IF(ROW()-ROW(HTML[])=ROWS(Prelude[])+ROWS(PayItems[]),"&lt;/tbody&gt;&lt;/table&gt;","{End}")),INDEX(Prelude[],ROW()-ROW(HTML[])+1))</f>
        <v xml:space="preserve">  &lt;tr&gt;&lt;td&gt;61202-0300&lt;/td&gt;&lt;td&gt;100mm sewer line, cast iron&lt;/td&gt;&lt;td&gt;m&lt;/td&gt;&lt;td&gt;4-INCH SEWER LINE, CAST IRON&lt;/td&gt;&lt;td&gt;LNFT&lt;/td&gt;&lt;td&gt;0&lt;/td&gt;&lt;td&gt;3&lt;/td&gt;&lt;td&gt;N&lt;/td&gt;&lt;td&gt; &lt;/td&gt;&lt;td&gt;&lt;/td&gt;&lt;/tr&gt;</v>
      </c>
      <c r="B2385" s="166"/>
      <c r="C2385" s="166"/>
    </row>
    <row r="2386" spans="1:3" x14ac:dyDescent="0.3">
      <c r="A2386" s="89" t="str">
        <f>IF(ROW()-ROW(HTML[])+1&gt;ROWS(Prelude[]),IFERROR(INDEX(PayItems[HTML],ROW()-ROW(HTML[])+1-ROWS(Prelude[])),IF(ROW()-ROW(HTML[])=ROWS(Prelude[])+ROWS(PayItems[]),"&lt;/tbody&gt;&lt;/table&gt;","{End}")),INDEX(Prelude[],ROW()-ROW(HTML[])+1))</f>
        <v xml:space="preserve">  &lt;tr&gt;&lt;td&gt;61202-0400&lt;/td&gt;&lt;td&gt;150mm sewer line, plastic&lt;/td&gt;&lt;td&gt;m&lt;/td&gt;&lt;td&gt;6-INCH SEWER LINE, PLASTIC&lt;/td&gt;&lt;td&gt;LNFT&lt;/td&gt;&lt;td&gt;0&lt;/td&gt;&lt;td&gt;3&lt;/td&gt;&lt;td&gt;N&lt;/td&gt;&lt;td&gt; &lt;/td&gt;&lt;td&gt;&lt;/td&gt;&lt;/tr&gt;</v>
      </c>
      <c r="B2386" s="166"/>
      <c r="C2386" s="166"/>
    </row>
    <row r="2387" spans="1:3" x14ac:dyDescent="0.3">
      <c r="A2387" s="89" t="str">
        <f>IF(ROW()-ROW(HTML[])+1&gt;ROWS(Prelude[]),IFERROR(INDEX(PayItems[HTML],ROW()-ROW(HTML[])+1-ROWS(Prelude[])),IF(ROW()-ROW(HTML[])=ROWS(Prelude[])+ROWS(PayItems[]),"&lt;/tbody&gt;&lt;/table&gt;","{End}")),INDEX(Prelude[],ROW()-ROW(HTML[])+1))</f>
        <v xml:space="preserve">  &lt;tr&gt;&lt;td&gt;61202-0500&lt;/td&gt;&lt;td&gt;150mm sewer line, ductile iron&lt;/td&gt;&lt;td&gt;m&lt;/td&gt;&lt;td&gt;6-INCH SEWER LINE, DUCTILE IRON&lt;/td&gt;&lt;td&gt;LNFT&lt;/td&gt;&lt;td&gt;0&lt;/td&gt;&lt;td&gt;3&lt;/td&gt;&lt;td&gt;N&lt;/td&gt;&lt;td&gt; &lt;/td&gt;&lt;td&gt;&lt;/td&gt;&lt;/tr&gt;</v>
      </c>
      <c r="B2387" s="166"/>
      <c r="C2387" s="166"/>
    </row>
    <row r="2388" spans="1:3" x14ac:dyDescent="0.3">
      <c r="A2388" s="89" t="str">
        <f>IF(ROW()-ROW(HTML[])+1&gt;ROWS(Prelude[]),IFERROR(INDEX(PayItems[HTML],ROW()-ROW(HTML[])+1-ROWS(Prelude[])),IF(ROW()-ROW(HTML[])=ROWS(Prelude[])+ROWS(PayItems[]),"&lt;/tbody&gt;&lt;/table&gt;","{End}")),INDEX(Prelude[],ROW()-ROW(HTML[])+1))</f>
        <v xml:space="preserve">  &lt;tr&gt;&lt;td&gt;61202-0600&lt;/td&gt;&lt;td&gt;150mm sewer line, cast iron&lt;/td&gt;&lt;td&gt;m&lt;/td&gt;&lt;td&gt;6-INCH SEWER LINE, CAST IRON&lt;/td&gt;&lt;td&gt;LNFT&lt;/td&gt;&lt;td&gt;0&lt;/td&gt;&lt;td&gt;3&lt;/td&gt;&lt;td&gt;N&lt;/td&gt;&lt;td&gt; &lt;/td&gt;&lt;td&gt;&lt;/td&gt;&lt;/tr&gt;</v>
      </c>
      <c r="B2388" s="166"/>
      <c r="C2388" s="166"/>
    </row>
    <row r="2389" spans="1:3" x14ac:dyDescent="0.3">
      <c r="A2389" s="89" t="str">
        <f>IF(ROW()-ROW(HTML[])+1&gt;ROWS(Prelude[]),IFERROR(INDEX(PayItems[HTML],ROW()-ROW(HTML[])+1-ROWS(Prelude[])),IF(ROW()-ROW(HTML[])=ROWS(Prelude[])+ROWS(PayItems[]),"&lt;/tbody&gt;&lt;/table&gt;","{End}")),INDEX(Prelude[],ROW()-ROW(HTML[])+1))</f>
        <v xml:space="preserve">  &lt;tr&gt;&lt;td&gt;61202-0700&lt;/td&gt;&lt;td&gt;200mm sewer line, plastic&lt;/td&gt;&lt;td&gt;m&lt;/td&gt;&lt;td&gt;8-INCH SEWER LINE, PLASTIC&lt;/td&gt;&lt;td&gt;LNFT&lt;/td&gt;&lt;td&gt;0&lt;/td&gt;&lt;td&gt;3&lt;/td&gt;&lt;td&gt;N&lt;/td&gt;&lt;td&gt; &lt;/td&gt;&lt;td&gt;&lt;/td&gt;&lt;/tr&gt;</v>
      </c>
      <c r="B2389" s="166"/>
      <c r="C2389" s="166"/>
    </row>
    <row r="2390" spans="1:3" x14ac:dyDescent="0.3">
      <c r="A2390" s="89" t="str">
        <f>IF(ROW()-ROW(HTML[])+1&gt;ROWS(Prelude[]),IFERROR(INDEX(PayItems[HTML],ROW()-ROW(HTML[])+1-ROWS(Prelude[])),IF(ROW()-ROW(HTML[])=ROWS(Prelude[])+ROWS(PayItems[]),"&lt;/tbody&gt;&lt;/table&gt;","{End}")),INDEX(Prelude[],ROW()-ROW(HTML[])+1))</f>
        <v xml:space="preserve">  &lt;tr&gt;&lt;td&gt;61202-0800&lt;/td&gt;&lt;td&gt;200mm sewer line, ductile iron&lt;/td&gt;&lt;td&gt;m&lt;/td&gt;&lt;td&gt;8-INCH SEWER LINE, DUCTILE IRON&lt;/td&gt;&lt;td&gt;LNFT&lt;/td&gt;&lt;td&gt;0&lt;/td&gt;&lt;td&gt;3&lt;/td&gt;&lt;td&gt;N&lt;/td&gt;&lt;td&gt; &lt;/td&gt;&lt;td&gt;&lt;/td&gt;&lt;/tr&gt;</v>
      </c>
      <c r="B2390" s="166"/>
      <c r="C2390" s="166"/>
    </row>
    <row r="2391" spans="1:3" x14ac:dyDescent="0.3">
      <c r="A2391" s="89" t="str">
        <f>IF(ROW()-ROW(HTML[])+1&gt;ROWS(Prelude[]),IFERROR(INDEX(PayItems[HTML],ROW()-ROW(HTML[])+1-ROWS(Prelude[])),IF(ROW()-ROW(HTML[])=ROWS(Prelude[])+ROWS(PayItems[]),"&lt;/tbody&gt;&lt;/table&gt;","{End}")),INDEX(Prelude[],ROW()-ROW(HTML[])+1))</f>
        <v xml:space="preserve">  &lt;tr&gt;&lt;td&gt;61202-0900&lt;/td&gt;&lt;td&gt;200mm sewer line, cast iron&lt;/td&gt;&lt;td&gt;m&lt;/td&gt;&lt;td&gt;8-INCH SEWER LINE, CAST IRON&lt;/td&gt;&lt;td&gt;LNFT&lt;/td&gt;&lt;td&gt;0&lt;/td&gt;&lt;td&gt;3&lt;/td&gt;&lt;td&gt;N&lt;/td&gt;&lt;td&gt; &lt;/td&gt;&lt;td&gt;&lt;/td&gt;&lt;/tr&gt;</v>
      </c>
      <c r="B2391" s="166"/>
      <c r="C2391" s="166"/>
    </row>
    <row r="2392" spans="1:3" x14ac:dyDescent="0.3">
      <c r="A2392" s="89" t="str">
        <f>IF(ROW()-ROW(HTML[])+1&gt;ROWS(Prelude[]),IFERROR(INDEX(PayItems[HTML],ROW()-ROW(HTML[])+1-ROWS(Prelude[])),IF(ROW()-ROW(HTML[])=ROWS(Prelude[])+ROWS(PayItems[]),"&lt;/tbody&gt;&lt;/table&gt;","{End}")),INDEX(Prelude[],ROW()-ROW(HTML[])+1))</f>
        <v xml:space="preserve">  &lt;tr&gt;&lt;td&gt;61202-1000&lt;/td&gt;&lt;td&gt;250mm sewer line, plastic&lt;/td&gt;&lt;td&gt;m&lt;/td&gt;&lt;td&gt;10-INCH SEWER LINE, PLASTIC&lt;/td&gt;&lt;td&gt;LNFT&lt;/td&gt;&lt;td&gt;0&lt;/td&gt;&lt;td&gt;3&lt;/td&gt;&lt;td&gt;N&lt;/td&gt;&lt;td&gt;1/24/2022&lt;/td&gt;&lt;td&gt;&lt;/td&gt;&lt;/tr&gt;</v>
      </c>
      <c r="B2392" s="166"/>
      <c r="C2392" s="166"/>
    </row>
    <row r="2393" spans="1:3" x14ac:dyDescent="0.3">
      <c r="A2393" s="89" t="str">
        <f>IF(ROW()-ROW(HTML[])+1&gt;ROWS(Prelude[]),IFERROR(INDEX(PayItems[HTML],ROW()-ROW(HTML[])+1-ROWS(Prelude[])),IF(ROW()-ROW(HTML[])=ROWS(Prelude[])+ROWS(PayItems[]),"&lt;/tbody&gt;&lt;/table&gt;","{End}")),INDEX(Prelude[],ROW()-ROW(HTML[])+1))</f>
        <v xml:space="preserve">  &lt;tr&gt;&lt;td&gt;61202-1200&lt;/td&gt;&lt;td&gt;300mm sewer line, ductile iron&lt;/td&gt;&lt;td&gt;m&lt;/td&gt;&lt;td&gt;12-INCH SEWER LINE, DUCTILE IRON&lt;/td&gt;&lt;td&gt;LNFT&lt;/td&gt;&lt;td&gt;0&lt;/td&gt;&lt;td&gt;3&lt;/td&gt;&lt;td&gt;N&lt;/td&gt;&lt;td&gt;10/24/2016&lt;/td&gt;&lt;td&gt;&lt;/td&gt;&lt;/tr&gt;</v>
      </c>
      <c r="B2393" s="166"/>
      <c r="C2393" s="166"/>
    </row>
    <row r="2394" spans="1:3" x14ac:dyDescent="0.3">
      <c r="A2394" s="89" t="str">
        <f>IF(ROW()-ROW(HTML[])+1&gt;ROWS(Prelude[]),IFERROR(INDEX(PayItems[HTML],ROW()-ROW(HTML[])+1-ROWS(Prelude[])),IF(ROW()-ROW(HTML[])=ROWS(Prelude[])+ROWS(PayItems[]),"&lt;/tbody&gt;&lt;/table&gt;","{End}")),INDEX(Prelude[],ROW()-ROW(HTML[])+1))</f>
        <v xml:space="preserve">  &lt;tr&gt;&lt;td&gt;61202-4000&lt;/td&gt;&lt;td&gt;525mm sewer line, plastic&lt;/td&gt;&lt;td&gt;m&lt;/td&gt;&lt;td&gt;21-INCH SEWER LINE, PLASTIC&lt;/td&gt;&lt;td&gt;LNFT&lt;/td&gt;&lt;td&gt;0&lt;/td&gt;&lt;td&gt;3&lt;/td&gt;&lt;td&gt;N&lt;/td&gt;&lt;td&gt; &lt;/td&gt;&lt;td&gt;&lt;/td&gt;&lt;/tr&gt;</v>
      </c>
      <c r="B2394" s="166"/>
      <c r="C2394" s="166"/>
    </row>
    <row r="2395" spans="1:3" x14ac:dyDescent="0.3">
      <c r="A2395" s="89" t="str">
        <f>IF(ROW()-ROW(HTML[])+1&gt;ROWS(Prelude[]),IFERROR(INDEX(PayItems[HTML],ROW()-ROW(HTML[])+1-ROWS(Prelude[])),IF(ROW()-ROW(HTML[])=ROWS(Prelude[])+ROWS(PayItems[]),"&lt;/tbody&gt;&lt;/table&gt;","{End}")),INDEX(Prelude[],ROW()-ROW(HTML[])+1))</f>
        <v xml:space="preserve">  &lt;tr&gt;&lt;td&gt;61203-0000&lt;/td&gt;&lt;td&gt;Manhole, sanitary sewer&lt;/td&gt;&lt;td&gt;Each&lt;/td&gt;&lt;td&gt;MANHOLE, SANITARY SEWER&lt;/td&gt;&lt;td&gt;EACH&lt;/td&gt;&lt;td&gt;0&lt;/td&gt;&lt;td&gt;3&lt;/td&gt;&lt;td&gt;N&lt;/td&gt;&lt;td&gt;2/29/2016&lt;/td&gt;&lt;td&gt;Correct US unit from LNFT to EACH (corrected in EEBACS)&lt;/td&gt;&lt;/tr&gt;</v>
      </c>
      <c r="B2395" s="166"/>
      <c r="C2395" s="166"/>
    </row>
    <row r="2396" spans="1:3" x14ac:dyDescent="0.3">
      <c r="A2396" s="89" t="str">
        <f>IF(ROW()-ROW(HTML[])+1&gt;ROWS(Prelude[]),IFERROR(INDEX(PayItems[HTML],ROW()-ROW(HTML[])+1-ROWS(Prelude[])),IF(ROW()-ROW(HTML[])=ROWS(Prelude[])+ROWS(PayItems[]),"&lt;/tbody&gt;&lt;/table&gt;","{End}")),INDEX(Prelude[],ROW()-ROW(HTML[])+1))</f>
        <v xml:space="preserve">  &lt;tr&gt;&lt;td&gt;61204-1000&lt;/td&gt;&lt;td&gt;Sanitary sewer, interior drop&lt;/td&gt;&lt;td&gt;Each&lt;/td&gt;&lt;td&gt;SANITARY SEWER, INTERIOR DROP&lt;/td&gt;&lt;td&gt;EACH&lt;/td&gt;&lt;td&gt;0&lt;/td&gt;&lt;td&gt;3&lt;/td&gt;&lt;td&gt;N&lt;/td&gt;&lt;td&gt;9/21/2020&lt;/td&gt;&lt;td&gt;&lt;/td&gt;&lt;/tr&gt;</v>
      </c>
      <c r="B2396" s="166"/>
      <c r="C2396" s="166"/>
    </row>
    <row r="2397" spans="1:3" x14ac:dyDescent="0.3">
      <c r="A2397" s="89" t="str">
        <f>IF(ROW()-ROW(HTML[])+1&gt;ROWS(Prelude[]),IFERROR(INDEX(PayItems[HTML],ROW()-ROW(HTML[])+1-ROWS(Prelude[])),IF(ROW()-ROW(HTML[])=ROWS(Prelude[])+ROWS(PayItems[]),"&lt;/tbody&gt;&lt;/table&gt;","{End}")),INDEX(Prelude[],ROW()-ROW(HTML[])+1))</f>
        <v xml:space="preserve">  &lt;tr&gt;&lt;td&gt;61205-1000&lt;/td&gt;&lt;td&gt;300mm sewer encasement pipe, galvanized steel&lt;/td&gt;&lt;td&gt;m&lt;/td&gt;&lt;td&gt;12-INCH SEWER ENCASEMENT PIPE, GALVANIZED STEEL&lt;/td&gt;&lt;td&gt;LNFT&lt;/td&gt;&lt;td&gt;0&lt;/td&gt;&lt;td&gt;3&lt;/td&gt;&lt;td&gt;N&lt;/td&gt;&lt;td&gt; &lt;/td&gt;&lt;td&gt;&lt;/td&gt;&lt;/tr&gt;</v>
      </c>
      <c r="B2397" s="166"/>
      <c r="C2397" s="166"/>
    </row>
    <row r="2398" spans="1:3" x14ac:dyDescent="0.3">
      <c r="A2398" s="89" t="str">
        <f>IF(ROW()-ROW(HTML[])+1&gt;ROWS(Prelude[]),IFERROR(INDEX(PayItems[HTML],ROW()-ROW(HTML[])+1-ROWS(Prelude[])),IF(ROW()-ROW(HTML[])=ROWS(Prelude[])+ROWS(PayItems[]),"&lt;/tbody&gt;&lt;/table&gt;","{End}")),INDEX(Prelude[],ROW()-ROW(HTML[])+1))</f>
        <v xml:space="preserve">  &lt;tr&gt;&lt;td&gt;61206-0000&lt;/td&gt;&lt;td&gt;Relocate sanitary service&lt;/td&gt;&lt;td&gt;Each&lt;/td&gt;&lt;td&gt;RELOCATE SANITARY SERVICE&lt;/td&gt;&lt;td&gt;EACH&lt;/td&gt;&lt;td&gt;0&lt;/td&gt;&lt;td&gt;3&lt;/td&gt;&lt;td&gt;N&lt;/td&gt;&lt;td&gt; &lt;/td&gt;&lt;td&gt;&lt;/td&gt;&lt;/tr&gt;</v>
      </c>
      <c r="B2398" s="166"/>
      <c r="C2398" s="166"/>
    </row>
    <row r="2399" spans="1:3" x14ac:dyDescent="0.3">
      <c r="A2399" s="89" t="str">
        <f>IF(ROW()-ROW(HTML[])+1&gt;ROWS(Prelude[]),IFERROR(INDEX(PayItems[HTML],ROW()-ROW(HTML[])+1-ROWS(Prelude[])),IF(ROW()-ROW(HTML[])=ROWS(Prelude[])+ROWS(PayItems[]),"&lt;/tbody&gt;&lt;/table&gt;","{End}")),INDEX(Prelude[],ROW()-ROW(HTML[])+1))</f>
        <v xml:space="preserve">  &lt;tr&gt;&lt;td&gt;61207-0000&lt;/td&gt;&lt;td&gt;Cleanout&lt;/td&gt;&lt;td&gt;Each&lt;/td&gt;&lt;td&gt;CLEANOUT&lt;/td&gt;&lt;td&gt;EACH&lt;/td&gt;&lt;td&gt;0&lt;/td&gt;&lt;td&gt;3&lt;/td&gt;&lt;td&gt;N&lt;/td&gt;&lt;td&gt; &lt;/td&gt;&lt;td&gt;&lt;/td&gt;&lt;/tr&gt;</v>
      </c>
      <c r="B2399" s="166"/>
      <c r="C2399" s="166"/>
    </row>
    <row r="2400" spans="1:3" x14ac:dyDescent="0.3">
      <c r="A2400" s="89" t="str">
        <f>IF(ROW()-ROW(HTML[])+1&gt;ROWS(Prelude[]),IFERROR(INDEX(PayItems[HTML],ROW()-ROW(HTML[])+1-ROWS(Prelude[])),IF(ROW()-ROW(HTML[])=ROWS(Prelude[])+ROWS(PayItems[]),"&lt;/tbody&gt;&lt;/table&gt;","{End}")),INDEX(Prelude[],ROW()-ROW(HTML[])+1))</f>
        <v xml:space="preserve">  &lt;tr&gt;&lt;td&gt;61208-0000&lt;/td&gt;&lt;td&gt;Vent scrubber&lt;/td&gt;&lt;td&gt;Each&lt;/td&gt;&lt;td&gt;VENT SCRUBBER&lt;/td&gt;&lt;td&gt;EACH&lt;/td&gt;&lt;td&gt;0&lt;/td&gt;&lt;td&gt;3&lt;/td&gt;&lt;td&gt;N&lt;/td&gt;&lt;td&gt;2/1/2016&lt;/td&gt;&lt;td&gt;&lt;/td&gt;&lt;/tr&gt;</v>
      </c>
      <c r="B2400" s="166"/>
      <c r="C2400" s="166"/>
    </row>
    <row r="2401" spans="1:3" x14ac:dyDescent="0.3">
      <c r="A2401" s="89" t="str">
        <f>IF(ROW()-ROW(HTML[])+1&gt;ROWS(Prelude[]),IFERROR(INDEX(PayItems[HTML],ROW()-ROW(HTML[])+1-ROWS(Prelude[])),IF(ROW()-ROW(HTML[])=ROWS(Prelude[])+ROWS(PayItems[]),"&lt;/tbody&gt;&lt;/table&gt;","{End}")),INDEX(Prelude[],ROW()-ROW(HTML[])+1))</f>
        <v xml:space="preserve">  &lt;tr&gt;&lt;td&gt;61210-0000&lt;/td&gt;&lt;td&gt;Sanitary sewer system, utility company compensation&lt;/td&gt;&lt;td&gt;CTSM&lt;/td&gt;&lt;td&gt;SANITARY SEWER SYSTEM, UTILITY COMPANY COMPENSATION&lt;/td&gt;&lt;td&gt;CTSM&lt;/td&gt;&lt;td&gt;0&lt;/td&gt;&lt;td&gt;3&lt;/td&gt;&lt;td&gt;N&lt;/td&gt;&lt;td&gt; &lt;/td&gt;&lt;td&gt;&lt;/td&gt;&lt;/tr&gt;</v>
      </c>
      <c r="B2401" s="166"/>
      <c r="C2401" s="166"/>
    </row>
    <row r="2402" spans="1:3" x14ac:dyDescent="0.3">
      <c r="A2402" s="89" t="str">
        <f>IF(ROW()-ROW(HTML[])+1&gt;ROWS(Prelude[]),IFERROR(INDEX(PayItems[HTML],ROW()-ROW(HTML[])+1-ROWS(Prelude[])),IF(ROW()-ROW(HTML[])=ROWS(Prelude[])+ROWS(PayItems[]),"&lt;/tbody&gt;&lt;/table&gt;","{End}")),INDEX(Prelude[],ROW()-ROW(HTML[])+1))</f>
        <v xml:space="preserve">  &lt;tr&gt;&lt;td&gt;61301-0000&lt;/td&gt;&lt;td&gt;Simulated stone masonry surface treatment&lt;/td&gt;&lt;td&gt;m2&lt;/td&gt;&lt;td&gt;SIMULATED STONE MASONRY SURFACE TREATMENT&lt;/td&gt;&lt;td&gt;SQYD&lt;/td&gt;&lt;td&gt;0&lt;/td&gt;&lt;td&gt;3&lt;/td&gt;&lt;td&gt;N&lt;/td&gt;&lt;td&gt; &lt;/td&gt;&lt;td&gt;&lt;/td&gt;&lt;/tr&gt;</v>
      </c>
      <c r="B2402" s="166"/>
      <c r="C2402" s="166"/>
    </row>
    <row r="2403" spans="1:3" x14ac:dyDescent="0.3">
      <c r="A2403" s="89" t="str">
        <f>IF(ROW()-ROW(HTML[])+1&gt;ROWS(Prelude[]),IFERROR(INDEX(PayItems[HTML],ROW()-ROW(HTML[])+1-ROWS(Prelude[])),IF(ROW()-ROW(HTML[])=ROWS(Prelude[])+ROWS(PayItems[]),"&lt;/tbody&gt;&lt;/table&gt;","{End}")),INDEX(Prelude[],ROW()-ROW(HTML[])+1))</f>
        <v xml:space="preserve">  &lt;tr&gt;&lt;td&gt;61302-0000&lt;/td&gt;&lt;td&gt;Simulated stone masonry test wall&lt;/td&gt;&lt;td&gt;Each&lt;/td&gt;&lt;td&gt;SIMULATED STONE MASONRY TEST WALL&lt;/td&gt;&lt;td&gt;EACH&lt;/td&gt;&lt;td&gt;0&lt;/td&gt;&lt;td&gt;3&lt;/td&gt;&lt;td&gt;N&lt;/td&gt;&lt;td&gt; &lt;/td&gt;&lt;td&gt;&lt;/td&gt;&lt;/tr&gt;</v>
      </c>
      <c r="B2403" s="166"/>
      <c r="C2403" s="166"/>
    </row>
    <row r="2404" spans="1:3" x14ac:dyDescent="0.3">
      <c r="A2404" s="89" t="str">
        <f>IF(ROW()-ROW(HTML[])+1&gt;ROWS(Prelude[]),IFERROR(INDEX(PayItems[HTML],ROW()-ROW(HTML[])+1-ROWS(Prelude[])),IF(ROW()-ROW(HTML[])=ROWS(Prelude[])+ROWS(PayItems[]),"&lt;/tbody&gt;&lt;/table&gt;","{End}")),INDEX(Prelude[],ROW()-ROW(HTML[])+1))</f>
        <v xml:space="preserve">  &lt;tr&gt;&lt;td&gt;61303-0000&lt;/td&gt;&lt;td&gt;Simulated stone masonry surface staining&lt;/td&gt;&lt;td&gt;m2&lt;/td&gt;&lt;td&gt;SIMULATED STONE MASONRY SURFACE STAINING&lt;/td&gt;&lt;td&gt;SQYD&lt;/td&gt;&lt;td&gt;0&lt;/td&gt;&lt;td&gt;3&lt;/td&gt;&lt;td&gt;N&lt;/td&gt;&lt;td&gt; &lt;/td&gt;&lt;td&gt;&lt;/td&gt;&lt;/tr&gt;</v>
      </c>
      <c r="B2404" s="166"/>
      <c r="C2404" s="166"/>
    </row>
    <row r="2405" spans="1:3" x14ac:dyDescent="0.3">
      <c r="A2405" s="89" t="str">
        <f>IF(ROW()-ROW(HTML[])+1&gt;ROWS(Prelude[]),IFERROR(INDEX(PayItems[HTML],ROW()-ROW(HTML[])+1-ROWS(Prelude[])),IF(ROW()-ROW(HTML[])=ROWS(Prelude[])+ROWS(PayItems[]),"&lt;/tbody&gt;&lt;/table&gt;","{End}")),INDEX(Prelude[],ROW()-ROW(HTML[])+1))</f>
        <v xml:space="preserve">  &lt;tr&gt;&lt;td&gt;61401-0000&lt;/td&gt;&lt;td&gt;Lean concrete backfill&lt;/td&gt;&lt;td&gt;m3&lt;/td&gt;&lt;td&gt;LEAN CONCRETE BACKFILL&lt;/td&gt;&lt;td&gt;CUYD&lt;/td&gt;&lt;td&gt;0&lt;/td&gt;&lt;td&gt;3&lt;/td&gt;&lt;td&gt;N&lt;/td&gt;&lt;td&gt; &lt;/td&gt;&lt;td&gt;&lt;/td&gt;&lt;/tr&gt;</v>
      </c>
      <c r="B2405" s="166"/>
      <c r="C2405" s="166"/>
    </row>
    <row r="2406" spans="1:3" x14ac:dyDescent="0.3">
      <c r="A2406" s="89" t="str">
        <f>IF(ROW()-ROW(HTML[])+1&gt;ROWS(Prelude[]),IFERROR(INDEX(PayItems[HTML],ROW()-ROW(HTML[])+1-ROWS(Prelude[])),IF(ROW()-ROW(HTML[])=ROWS(Prelude[])+ROWS(PayItems[]),"&lt;/tbody&gt;&lt;/table&gt;","{End}")),INDEX(Prelude[],ROW()-ROW(HTML[])+1))</f>
        <v xml:space="preserve">  &lt;tr&gt;&lt;td&gt;61501-0100&lt;/td&gt;&lt;td&gt;Sidewalk, concrete&lt;/td&gt;&lt;td&gt;m2&lt;/td&gt;&lt;td&gt;SIDEWALK, CONCRETE&lt;/td&gt;&lt;td&gt;SQYD&lt;/td&gt;&lt;td&gt;0&lt;/td&gt;&lt;td&gt;3&lt;/td&gt;&lt;td&gt;N&lt;/td&gt;&lt;td&gt; &lt;/td&gt;&lt;td&gt;&lt;/td&gt;&lt;/tr&gt;</v>
      </c>
      <c r="B2406" s="166"/>
      <c r="C2406" s="166"/>
    </row>
    <row r="2407" spans="1:3" x14ac:dyDescent="0.3">
      <c r="A2407" s="89" t="str">
        <f>IF(ROW()-ROW(HTML[])+1&gt;ROWS(Prelude[]),IFERROR(INDEX(PayItems[HTML],ROW()-ROW(HTML[])+1-ROWS(Prelude[])),IF(ROW()-ROW(HTML[])=ROWS(Prelude[])+ROWS(PayItems[]),"&lt;/tbody&gt;&lt;/table&gt;","{End}")),INDEX(Prelude[],ROW()-ROW(HTML[])+1))</f>
        <v xml:space="preserve">  &lt;tr&gt;&lt;td&gt;61501-0200&lt;/td&gt;&lt;td&gt;Sidewalk, colored concrete&lt;/td&gt;&lt;td&gt;m2&lt;/td&gt;&lt;td&gt;SIDEWALK, COLORED CONCRETE&lt;/td&gt;&lt;td&gt;SQYD&lt;/td&gt;&lt;td&gt;0&lt;/td&gt;&lt;td&gt;3&lt;/td&gt;&lt;td&gt;N&lt;/td&gt;&lt;td&gt; &lt;/td&gt;&lt;td&gt;&lt;/td&gt;&lt;/tr&gt;</v>
      </c>
      <c r="B2407" s="166"/>
      <c r="C2407" s="166"/>
    </row>
    <row r="2408" spans="1:3" x14ac:dyDescent="0.3">
      <c r="A2408" s="89" t="str">
        <f>IF(ROW()-ROW(HTML[])+1&gt;ROWS(Prelude[]),IFERROR(INDEX(PayItems[HTML],ROW()-ROW(HTML[])+1-ROWS(Prelude[])),IF(ROW()-ROW(HTML[])=ROWS(Prelude[])+ROWS(PayItems[]),"&lt;/tbody&gt;&lt;/table&gt;","{End}")),INDEX(Prelude[],ROW()-ROW(HTML[])+1))</f>
        <v xml:space="preserve">  &lt;tr&gt;&lt;td&gt;61501-0300&lt;/td&gt;&lt;td&gt;Sidewalk, fiber reinforced colored concrete&lt;/td&gt;&lt;td&gt;m2&lt;/td&gt;&lt;td&gt;SIDEWALK, FIBER REINFORCED COLORED CONCRETE&lt;/td&gt;&lt;td&gt;SQYD&lt;/td&gt;&lt;td&gt;0&lt;/td&gt;&lt;td&gt;3&lt;/td&gt;&lt;td&gt;N&lt;/td&gt;&lt;td&gt; &lt;/td&gt;&lt;td&gt;&lt;/td&gt;&lt;/tr&gt;</v>
      </c>
      <c r="B2408" s="166"/>
      <c r="C2408" s="166"/>
    </row>
    <row r="2409" spans="1:3" x14ac:dyDescent="0.3">
      <c r="A2409" s="89" t="str">
        <f>IF(ROW()-ROW(HTML[])+1&gt;ROWS(Prelude[]),IFERROR(INDEX(PayItems[HTML],ROW()-ROW(HTML[])+1-ROWS(Prelude[])),IF(ROW()-ROW(HTML[])=ROWS(Prelude[])+ROWS(PayItems[]),"&lt;/tbody&gt;&lt;/table&gt;","{End}")),INDEX(Prelude[],ROW()-ROW(HTML[])+1))</f>
        <v xml:space="preserve">  &lt;tr&gt;&lt;td&gt;61501-0400&lt;/td&gt;&lt;td&gt;Sidewalk, precast concrete pavers&lt;/td&gt;&lt;td&gt;m2&lt;/td&gt;&lt;td&gt;SIDEWALK, PRECAST CONCRETE PAVERS&lt;/td&gt;&lt;td&gt;SQYD&lt;/td&gt;&lt;td&gt;0&lt;/td&gt;&lt;td&gt;3&lt;/td&gt;&lt;td&gt;N&lt;/td&gt;&lt;td&gt; &lt;/td&gt;&lt;td&gt;&lt;/td&gt;&lt;/tr&gt;</v>
      </c>
      <c r="B2409" s="166"/>
      <c r="C2409" s="166"/>
    </row>
    <row r="2410" spans="1:3" x14ac:dyDescent="0.3">
      <c r="A2410" s="89" t="str">
        <f>IF(ROW()-ROW(HTML[])+1&gt;ROWS(Prelude[]),IFERROR(INDEX(PayItems[HTML],ROW()-ROW(HTML[])+1-ROWS(Prelude[])),IF(ROW()-ROW(HTML[])=ROWS(Prelude[])+ROWS(PayItems[]),"&lt;/tbody&gt;&lt;/table&gt;","{End}")),INDEX(Prelude[],ROW()-ROW(HTML[])+1))</f>
        <v xml:space="preserve">  &lt;tr&gt;&lt;td&gt;61501-0500&lt;/td&gt;&lt;td&gt;Sidewalk, exposed aggregate concrete&lt;/td&gt;&lt;td&gt;m2&lt;/td&gt;&lt;td&gt;SIDEWALK, EXPOSED AGGREGATE CONCRETE&lt;/td&gt;&lt;td&gt;SQYD&lt;/td&gt;&lt;td&gt;0&lt;/td&gt;&lt;td&gt;3&lt;/td&gt;&lt;td&gt;N&lt;/td&gt;&lt;td&gt; &lt;/td&gt;&lt;td&gt;&lt;/td&gt;&lt;/tr&gt;</v>
      </c>
      <c r="B2410" s="166"/>
      <c r="C2410" s="166"/>
    </row>
    <row r="2411" spans="1:3" x14ac:dyDescent="0.3">
      <c r="A2411" s="89" t="str">
        <f>IF(ROW()-ROW(HTML[])+1&gt;ROWS(Prelude[]),IFERROR(INDEX(PayItems[HTML],ROW()-ROW(HTML[])+1-ROWS(Prelude[])),IF(ROW()-ROW(HTML[])=ROWS(Prelude[])+ROWS(PayItems[]),"&lt;/tbody&gt;&lt;/table&gt;","{End}")),INDEX(Prelude[],ROW()-ROW(HTML[])+1))</f>
        <v xml:space="preserve">  &lt;tr&gt;&lt;td&gt;61501-0600&lt;/td&gt;&lt;td&gt;Sidewalk, exposed aggregate colored concrete&lt;/td&gt;&lt;td&gt;m2&lt;/td&gt;&lt;td&gt;SIDEWALK, EXPOSED AGGREGATE COLORED CONCRETE&lt;/td&gt;&lt;td&gt;SQYD&lt;/td&gt;&lt;td&gt;0&lt;/td&gt;&lt;td&gt;3&lt;/td&gt;&lt;td&gt;N&lt;/td&gt;&lt;td&gt; &lt;/td&gt;&lt;td&gt;&lt;/td&gt;&lt;/tr&gt;</v>
      </c>
      <c r="B2411" s="166"/>
      <c r="C2411" s="166"/>
    </row>
    <row r="2412" spans="1:3" x14ac:dyDescent="0.3">
      <c r="A2412" s="89" t="str">
        <f>IF(ROW()-ROW(HTML[])+1&gt;ROWS(Prelude[]),IFERROR(INDEX(PayItems[HTML],ROW()-ROW(HTML[])+1-ROWS(Prelude[])),IF(ROW()-ROW(HTML[])=ROWS(Prelude[])+ROWS(PayItems[]),"&lt;/tbody&gt;&lt;/table&gt;","{End}")),INDEX(Prelude[],ROW()-ROW(HTML[])+1))</f>
        <v xml:space="preserve">  &lt;tr&gt;&lt;td&gt;61501-0700&lt;/td&gt;&lt;td&gt;Sidewalk, decomposed granite&lt;/td&gt;&lt;td&gt;m2&lt;/td&gt;&lt;td&gt;SIDEWALK, DECOMPOSED GRANITE&lt;/td&gt;&lt;td&gt;SQYD&lt;/td&gt;&lt;td&gt;0&lt;/td&gt;&lt;td&gt;3&lt;/td&gt;&lt;td&gt;N&lt;/td&gt;&lt;td&gt; &lt;/td&gt;&lt;td&gt;&lt;/td&gt;&lt;/tr&gt;</v>
      </c>
      <c r="B2412" s="166"/>
      <c r="C2412" s="166"/>
    </row>
    <row r="2413" spans="1:3" x14ac:dyDescent="0.3">
      <c r="A2413" s="89" t="str">
        <f>IF(ROW()-ROW(HTML[])+1&gt;ROWS(Prelude[]),IFERROR(INDEX(PayItems[HTML],ROW()-ROW(HTML[])+1-ROWS(Prelude[])),IF(ROW()-ROW(HTML[])=ROWS(Prelude[])+ROWS(PayItems[]),"&lt;/tbody&gt;&lt;/table&gt;","{End}")),INDEX(Prelude[],ROW()-ROW(HTML[])+1))</f>
        <v xml:space="preserve">  &lt;tr&gt;&lt;td&gt;61501-0800&lt;/td&gt;&lt;td&gt;Sidewalk, aggregate&lt;/td&gt;&lt;td&gt;m2&lt;/td&gt;&lt;td&gt;SIDEWALK, AGGREGATE&lt;/td&gt;&lt;td&gt;SQYD&lt;/td&gt;&lt;td&gt;0&lt;/td&gt;&lt;td&gt;3&lt;/td&gt;&lt;td&gt;N&lt;/td&gt;&lt;td&gt; &lt;/td&gt;&lt;td&gt;&lt;/td&gt;&lt;/tr&gt;</v>
      </c>
      <c r="B2413" s="166"/>
      <c r="C2413" s="166"/>
    </row>
    <row r="2414" spans="1:3" x14ac:dyDescent="0.3">
      <c r="A2414" s="89" t="str">
        <f>IF(ROW()-ROW(HTML[])+1&gt;ROWS(Prelude[]),IFERROR(INDEX(PayItems[HTML],ROW()-ROW(HTML[])+1-ROWS(Prelude[])),IF(ROW()-ROW(HTML[])=ROWS(Prelude[])+ROWS(PayItems[]),"&lt;/tbody&gt;&lt;/table&gt;","{End}")),INDEX(Prelude[],ROW()-ROW(HTML[])+1))</f>
        <v xml:space="preserve">  &lt;tr&gt;&lt;td&gt;61501-0900&lt;/td&gt;&lt;td&gt;Sidewalk, stone&lt;/td&gt;&lt;td&gt;m2&lt;/td&gt;&lt;td&gt;SIDEWALK, STONE&lt;/td&gt;&lt;td&gt;SQYD&lt;/td&gt;&lt;td&gt;0&lt;/td&gt;&lt;td&gt;3&lt;/td&gt;&lt;td&gt;N&lt;/td&gt;&lt;td&gt; &lt;/td&gt;&lt;td&gt;&lt;/td&gt;&lt;/tr&gt;</v>
      </c>
      <c r="B2414" s="166"/>
      <c r="C2414" s="166"/>
    </row>
    <row r="2415" spans="1:3" x14ac:dyDescent="0.3">
      <c r="A2415" s="89" t="str">
        <f>IF(ROW()-ROW(HTML[])+1&gt;ROWS(Prelude[]),IFERROR(INDEX(PayItems[HTML],ROW()-ROW(HTML[])+1-ROWS(Prelude[])),IF(ROW()-ROW(HTML[])=ROWS(Prelude[])+ROWS(PayItems[]),"&lt;/tbody&gt;&lt;/table&gt;","{End}")),INDEX(Prelude[],ROW()-ROW(HTML[])+1))</f>
        <v xml:space="preserve">  &lt;tr&gt;&lt;td&gt;61501-1000&lt;/td&gt;&lt;td&gt;Sidewalk, brick&lt;/td&gt;&lt;td&gt;m2&lt;/td&gt;&lt;td&gt;SIDEWALK, BRICK&lt;/td&gt;&lt;td&gt;SQYD&lt;/td&gt;&lt;td&gt;0&lt;/td&gt;&lt;td&gt;3&lt;/td&gt;&lt;td&gt;N&lt;/td&gt;&lt;td&gt; &lt;/td&gt;&lt;td&gt;&lt;/td&gt;&lt;/tr&gt;</v>
      </c>
      <c r="B2415" s="166"/>
      <c r="C2415" s="166"/>
    </row>
    <row r="2416" spans="1:3" x14ac:dyDescent="0.3">
      <c r="A2416" s="89" t="str">
        <f>IF(ROW()-ROW(HTML[])+1&gt;ROWS(Prelude[]),IFERROR(INDEX(PayItems[HTML],ROW()-ROW(HTML[])+1-ROWS(Prelude[])),IF(ROW()-ROW(HTML[])=ROWS(Prelude[])+ROWS(PayItems[]),"&lt;/tbody&gt;&lt;/table&gt;","{End}")),INDEX(Prelude[],ROW()-ROW(HTML[])+1))</f>
        <v xml:space="preserve">  &lt;tr&gt;&lt;td&gt;61501-1100&lt;/td&gt;&lt;td&gt;Sidewalk, asphalt&lt;/td&gt;&lt;td&gt;m2&lt;/td&gt;&lt;td&gt;SIDEWALK, ASPHALT&lt;/td&gt;&lt;td&gt;SQYD&lt;/td&gt;&lt;td&gt;0&lt;/td&gt;&lt;td&gt;3&lt;/td&gt;&lt;td&gt;N&lt;/td&gt;&lt;td&gt; &lt;/td&gt;&lt;td&gt;&lt;/td&gt;&lt;/tr&gt;</v>
      </c>
      <c r="B2416" s="166"/>
      <c r="C2416" s="166"/>
    </row>
    <row r="2417" spans="1:3" x14ac:dyDescent="0.3">
      <c r="A2417" s="89" t="str">
        <f>IF(ROW()-ROW(HTML[])+1&gt;ROWS(Prelude[]),IFERROR(INDEX(PayItems[HTML],ROW()-ROW(HTML[])+1-ROWS(Prelude[])),IF(ROW()-ROW(HTML[])=ROWS(Prelude[])+ROWS(PayItems[]),"&lt;/tbody&gt;&lt;/table&gt;","{End}")),INDEX(Prelude[],ROW()-ROW(HTML[])+1))</f>
        <v xml:space="preserve">  &lt;tr&gt;&lt;td&gt;61501-1200&lt;/td&gt;&lt;td&gt;Sidewalk, porous asphalt&lt;/td&gt;&lt;td&gt;m2&lt;/td&gt;&lt;td&gt;SIDEWALK, POROUS ASPHALT&lt;/td&gt;&lt;td&gt;SQYD&lt;/td&gt;&lt;td&gt;0&lt;/td&gt;&lt;td&gt;3&lt;/td&gt;&lt;td&gt;N&lt;/td&gt;&lt;td&gt;4/14/2015&lt;/td&gt;&lt;td&gt;&lt;/td&gt;&lt;/tr&gt;</v>
      </c>
      <c r="B2417" s="166"/>
      <c r="C2417" s="166"/>
    </row>
    <row r="2418" spans="1:3" x14ac:dyDescent="0.3">
      <c r="A2418" s="89" t="str">
        <f>IF(ROW()-ROW(HTML[])+1&gt;ROWS(Prelude[]),IFERROR(INDEX(PayItems[HTML],ROW()-ROW(HTML[])+1-ROWS(Prelude[])),IF(ROW()-ROW(HTML[])=ROWS(Prelude[])+ROWS(PayItems[]),"&lt;/tbody&gt;&lt;/table&gt;","{End}")),INDEX(Prelude[],ROW()-ROW(HTML[])+1))</f>
        <v xml:space="preserve">  &lt;tr&gt;&lt;td&gt;61502-1000&lt;/td&gt;&lt;td&gt;Drive pad, concrete&lt;/td&gt;&lt;td&gt;m2&lt;/td&gt;&lt;td&gt;DRIVE PAD, CONCRETE&lt;/td&gt;&lt;td&gt;SQYD&lt;/td&gt;&lt;td&gt;0&lt;/td&gt;&lt;td&gt;3&lt;/td&gt;&lt;td&gt;N&lt;/td&gt;&lt;td&gt; &lt;/td&gt;&lt;td&gt;&lt;/td&gt;&lt;/tr&gt;</v>
      </c>
      <c r="B2418" s="166"/>
      <c r="C2418" s="166"/>
    </row>
    <row r="2419" spans="1:3" x14ac:dyDescent="0.3">
      <c r="A2419" s="89" t="str">
        <f>IF(ROW()-ROW(HTML[])+1&gt;ROWS(Prelude[]),IFERROR(INDEX(PayItems[HTML],ROW()-ROW(HTML[])+1-ROWS(Prelude[])),IF(ROW()-ROW(HTML[])=ROWS(Prelude[])+ROWS(PayItems[]),"&lt;/tbody&gt;&lt;/table&gt;","{End}")),INDEX(Prelude[],ROW()-ROW(HTML[])+1))</f>
        <v xml:space="preserve">  &lt;tr&gt;&lt;td&gt;61502-2000&lt;/td&gt;&lt;td&gt;Drive pad, asphalt concrete&lt;/td&gt;&lt;td&gt;m2&lt;/td&gt;&lt;td&gt;DRIVE PAD, ASPHALT CONCRETE&lt;/td&gt;&lt;td&gt;SQYD&lt;/td&gt;&lt;td&gt;0&lt;/td&gt;&lt;td&gt;3&lt;/td&gt;&lt;td&gt;N&lt;/td&gt;&lt;td&gt; &lt;/td&gt;&lt;td&gt;&lt;/td&gt;&lt;/tr&gt;</v>
      </c>
      <c r="B2419" s="166"/>
      <c r="C2419" s="166"/>
    </row>
    <row r="2420" spans="1:3" x14ac:dyDescent="0.3">
      <c r="A2420" s="89" t="str">
        <f>IF(ROW()-ROW(HTML[])+1&gt;ROWS(Prelude[]),IFERROR(INDEX(PayItems[HTML],ROW()-ROW(HTML[])+1-ROWS(Prelude[])),IF(ROW()-ROW(HTML[])=ROWS(Prelude[])+ROWS(PayItems[]),"&lt;/tbody&gt;&lt;/table&gt;","{End}")),INDEX(Prelude[],ROW()-ROW(HTML[])+1))</f>
        <v xml:space="preserve">  &lt;tr&gt;&lt;td&gt;61502-3000&lt;/td&gt;&lt;td&gt;Drive pad, stone&lt;/td&gt;&lt;td&gt;m2&lt;/td&gt;&lt;td&gt;DRIVE PAD, STONE&lt;/td&gt;&lt;td&gt;SQYD&lt;/td&gt;&lt;td&gt;0&lt;/td&gt;&lt;td&gt;3&lt;/td&gt;&lt;td&gt;N&lt;/td&gt;&lt;td&gt; &lt;/td&gt;&lt;td&gt;&lt;/td&gt;&lt;/tr&gt;</v>
      </c>
      <c r="B2420" s="166"/>
      <c r="C2420" s="166"/>
    </row>
    <row r="2421" spans="1:3" x14ac:dyDescent="0.3">
      <c r="A2421" s="89" t="str">
        <f>IF(ROW()-ROW(HTML[])+1&gt;ROWS(Prelude[]),IFERROR(INDEX(PayItems[HTML],ROW()-ROW(HTML[])+1-ROWS(Prelude[])),IF(ROW()-ROW(HTML[])=ROWS(Prelude[])+ROWS(PayItems[]),"&lt;/tbody&gt;&lt;/table&gt;","{End}")),INDEX(Prelude[],ROW()-ROW(HTML[])+1))</f>
        <v xml:space="preserve">  &lt;tr&gt;&lt;td&gt;61502-4000&lt;/td&gt;&lt;td&gt;Drive pad, brick&lt;/td&gt;&lt;td&gt;m2&lt;/td&gt;&lt;td&gt;DRIVE PAD, BRICK&lt;/td&gt;&lt;td&gt;SQYD&lt;/td&gt;&lt;td&gt;0&lt;/td&gt;&lt;td&gt;3&lt;/td&gt;&lt;td&gt;N&lt;/td&gt;&lt;td&gt; &lt;/td&gt;&lt;td&gt;&lt;/td&gt;&lt;/tr&gt;</v>
      </c>
      <c r="B2421" s="166"/>
      <c r="C2421" s="166"/>
    </row>
    <row r="2422" spans="1:3" x14ac:dyDescent="0.3">
      <c r="A2422" s="89" t="str">
        <f>IF(ROW()-ROW(HTML[])+1&gt;ROWS(Prelude[]),IFERROR(INDEX(PayItems[HTML],ROW()-ROW(HTML[])+1-ROWS(Prelude[])),IF(ROW()-ROW(HTML[])=ROWS(Prelude[])+ROWS(PayItems[]),"&lt;/tbody&gt;&lt;/table&gt;","{End}")),INDEX(Prelude[],ROW()-ROW(HTML[])+1))</f>
        <v xml:space="preserve">  &lt;tr&gt;&lt;td&gt;61502-5000&lt;/td&gt;&lt;td&gt;Drive pad, grass paving&lt;/td&gt;&lt;td&gt;m2&lt;/td&gt;&lt;td&gt;DRIVE PAD, GRASS PAVING&lt;/td&gt;&lt;td&gt;SQYD&lt;/td&gt;&lt;td&gt;0&lt;/td&gt;&lt;td&gt;3&lt;/td&gt;&lt;td&gt;N&lt;/td&gt;&lt;td&gt; &lt;/td&gt;&lt;td&gt;&lt;/td&gt;&lt;/tr&gt;</v>
      </c>
      <c r="B2422" s="166"/>
      <c r="C2422" s="166"/>
    </row>
    <row r="2423" spans="1:3" x14ac:dyDescent="0.3">
      <c r="A2423" s="89" t="str">
        <f>IF(ROW()-ROW(HTML[])+1&gt;ROWS(Prelude[]),IFERROR(INDEX(PayItems[HTML],ROW()-ROW(HTML[])+1-ROWS(Prelude[])),IF(ROW()-ROW(HTML[])=ROWS(Prelude[])+ROWS(PayItems[]),"&lt;/tbody&gt;&lt;/table&gt;","{End}")),INDEX(Prelude[],ROW()-ROW(HTML[])+1))</f>
        <v xml:space="preserve">  &lt;tr&gt;&lt;td&gt;61503-1000&lt;/td&gt;&lt;td&gt;Median, concrete&lt;/td&gt;&lt;td&gt;m2&lt;/td&gt;&lt;td&gt;MEDIAN, CONCRETE&lt;/td&gt;&lt;td&gt;SQYD&lt;/td&gt;&lt;td&gt;0&lt;/td&gt;&lt;td&gt;3&lt;/td&gt;&lt;td&gt;N&lt;/td&gt;&lt;td&gt; &lt;/td&gt;&lt;td&gt;&lt;/td&gt;&lt;/tr&gt;</v>
      </c>
      <c r="B2423" s="166"/>
      <c r="C2423" s="166"/>
    </row>
    <row r="2424" spans="1:3" x14ac:dyDescent="0.3">
      <c r="A2424" s="89" t="str">
        <f>IF(ROW()-ROW(HTML[])+1&gt;ROWS(Prelude[]),IFERROR(INDEX(PayItems[HTML],ROW()-ROW(HTML[])+1-ROWS(Prelude[])),IF(ROW()-ROW(HTML[])=ROWS(Prelude[])+ROWS(PayItems[]),"&lt;/tbody&gt;&lt;/table&gt;","{End}")),INDEX(Prelude[],ROW()-ROW(HTML[])+1))</f>
        <v xml:space="preserve">  &lt;tr&gt;&lt;td&gt;61503-2000&lt;/td&gt;&lt;td&gt;Median, exposed aggregate concrete&lt;/td&gt;&lt;td&gt;m2&lt;/td&gt;&lt;td&gt;MEDIAN, EXPOSED AGGREGATE CONCRETE&lt;/td&gt;&lt;td&gt;SQYD&lt;/td&gt;&lt;td&gt;0&lt;/td&gt;&lt;td&gt;3&lt;/td&gt;&lt;td&gt;N&lt;/td&gt;&lt;td&gt; &lt;/td&gt;&lt;td&gt;&lt;/td&gt;&lt;/tr&gt;</v>
      </c>
      <c r="B2424" s="166"/>
      <c r="C2424" s="166"/>
    </row>
    <row r="2425" spans="1:3" x14ac:dyDescent="0.3">
      <c r="A2425" s="89" t="str">
        <f>IF(ROW()-ROW(HTML[])+1&gt;ROWS(Prelude[]),IFERROR(INDEX(PayItems[HTML],ROW()-ROW(HTML[])+1-ROWS(Prelude[])),IF(ROW()-ROW(HTML[])=ROWS(Prelude[])+ROWS(PayItems[]),"&lt;/tbody&gt;&lt;/table&gt;","{End}")),INDEX(Prelude[],ROW()-ROW(HTML[])+1))</f>
        <v xml:space="preserve">  &lt;tr&gt;&lt;td&gt;61503-3000&lt;/td&gt;&lt;td&gt;Median, asphalt&lt;/td&gt;&lt;td&gt;m2&lt;/td&gt;&lt;td&gt;MEDIAN, ASPHALT&lt;/td&gt;&lt;td&gt;SQYD&lt;/td&gt;&lt;td&gt;0&lt;/td&gt;&lt;td&gt;3&lt;/td&gt;&lt;td&gt;N&lt;/td&gt;&lt;td&gt; &lt;/td&gt;&lt;td&gt;&lt;/td&gt;&lt;/tr&gt;</v>
      </c>
      <c r="B2425" s="166"/>
      <c r="C2425" s="166"/>
    </row>
    <row r="2426" spans="1:3" x14ac:dyDescent="0.3">
      <c r="A2426" s="89" t="str">
        <f>IF(ROW()-ROW(HTML[])+1&gt;ROWS(Prelude[]),IFERROR(INDEX(PayItems[HTML],ROW()-ROW(HTML[])+1-ROWS(Prelude[])),IF(ROW()-ROW(HTML[])=ROWS(Prelude[])+ROWS(PayItems[]),"&lt;/tbody&gt;&lt;/table&gt;","{End}")),INDEX(Prelude[],ROW()-ROW(HTML[])+1))</f>
        <v xml:space="preserve">  &lt;tr&gt;&lt;td&gt;61503-4000&lt;/td&gt;&lt;td&gt;Median, grass paving&lt;/td&gt;&lt;td&gt;m2&lt;/td&gt;&lt;td&gt;MEDIAN, GRASS PAVING&lt;/td&gt;&lt;td&gt;SQYD&lt;/td&gt;&lt;td&gt;0&lt;/td&gt;&lt;td&gt;3&lt;/td&gt;&lt;td&gt;N&lt;/td&gt;&lt;td&gt; &lt;/td&gt;&lt;td&gt;&lt;/td&gt;&lt;/tr&gt;</v>
      </c>
      <c r="B2426" s="166"/>
      <c r="C2426" s="166"/>
    </row>
    <row r="2427" spans="1:3" x14ac:dyDescent="0.3">
      <c r="A2427" s="89" t="str">
        <f>IF(ROW()-ROW(HTML[])+1&gt;ROWS(Prelude[]),IFERROR(INDEX(PayItems[HTML],ROW()-ROW(HTML[])+1-ROWS(Prelude[])),IF(ROW()-ROW(HTML[])=ROWS(Prelude[])+ROWS(PayItems[]),"&lt;/tbody&gt;&lt;/table&gt;","{End}")),INDEX(Prelude[],ROW()-ROW(HTML[])+1))</f>
        <v xml:space="preserve">  &lt;tr&gt;&lt;td&gt;61503-5000&lt;/td&gt;&lt;td&gt;Median, stone&lt;/td&gt;&lt;td&gt;m2&lt;/td&gt;&lt;td&gt;MEDIAN, STONE&lt;/td&gt;&lt;td&gt;SQYD&lt;/td&gt;&lt;td&gt;0&lt;/td&gt;&lt;td&gt;3&lt;/td&gt;&lt;td&gt;N&lt;/td&gt;&lt;td&gt; &lt;/td&gt;&lt;td&gt;&lt;/td&gt;&lt;/tr&gt;</v>
      </c>
      <c r="B2427" s="166"/>
      <c r="C2427" s="166"/>
    </row>
    <row r="2428" spans="1:3" x14ac:dyDescent="0.3">
      <c r="A2428" s="89" t="str">
        <f>IF(ROW()-ROW(HTML[])+1&gt;ROWS(Prelude[]),IFERROR(INDEX(PayItems[HTML],ROW()-ROW(HTML[])+1-ROWS(Prelude[])),IF(ROW()-ROW(HTML[])=ROWS(Prelude[])+ROWS(PayItems[]),"&lt;/tbody&gt;&lt;/table&gt;","{End}")),INDEX(Prelude[],ROW()-ROW(HTML[])+1))</f>
        <v xml:space="preserve">  &lt;tr&gt;&lt;td&gt;61503-6000&lt;/td&gt;&lt;td&gt;Median, brick&lt;/td&gt;&lt;td&gt;m2&lt;/td&gt;&lt;td&gt;MEDIAN, BRICK&lt;/td&gt;&lt;td&gt;SQYD&lt;/td&gt;&lt;td&gt;0&lt;/td&gt;&lt;td&gt;3&lt;/td&gt;&lt;td&gt;N&lt;/td&gt;&lt;td&gt; &lt;/td&gt;&lt;td&gt;&lt;/td&gt;&lt;/tr&gt;</v>
      </c>
      <c r="B2428" s="166"/>
      <c r="C2428" s="166"/>
    </row>
    <row r="2429" spans="1:3" x14ac:dyDescent="0.3">
      <c r="A2429" s="89" t="str">
        <f>IF(ROW()-ROW(HTML[])+1&gt;ROWS(Prelude[]),IFERROR(INDEX(PayItems[HTML],ROW()-ROW(HTML[])+1-ROWS(Prelude[])),IF(ROW()-ROW(HTML[])=ROWS(Prelude[])+ROWS(PayItems[]),"&lt;/tbody&gt;&lt;/table&gt;","{End}")),INDEX(Prelude[],ROW()-ROW(HTML[])+1))</f>
        <v xml:space="preserve">  &lt;tr&gt;&lt;td&gt;61504-1000&lt;/td&gt;&lt;td&gt;Accessibility ramp, concrete&lt;/td&gt;&lt;td&gt;m2&lt;/td&gt;&lt;td&gt;ACCESSIBILITY RAMP, CONCRETE&lt;/td&gt;&lt;td&gt;SQYD&lt;/td&gt;&lt;td&gt;0&lt;/td&gt;&lt;td&gt;3&lt;/td&gt;&lt;td&gt;N&lt;/td&gt;&lt;td&gt; &lt;/td&gt;&lt;td&gt;&lt;/td&gt;&lt;/tr&gt;</v>
      </c>
      <c r="B2429" s="166"/>
      <c r="C2429" s="166"/>
    </row>
    <row r="2430" spans="1:3" x14ac:dyDescent="0.3">
      <c r="A2430" s="89" t="str">
        <f>IF(ROW()-ROW(HTML[])+1&gt;ROWS(Prelude[]),IFERROR(INDEX(PayItems[HTML],ROW()-ROW(HTML[])+1-ROWS(Prelude[])),IF(ROW()-ROW(HTML[])=ROWS(Prelude[])+ROWS(PayItems[]),"&lt;/tbody&gt;&lt;/table&gt;","{End}")),INDEX(Prelude[],ROW()-ROW(HTML[])+1))</f>
        <v xml:space="preserve">  &lt;tr&gt;&lt;td&gt;61504-2000&lt;/td&gt;&lt;td&gt;Accessibility ramp, exposed aggregate concrete&lt;/td&gt;&lt;td&gt;m2&lt;/td&gt;&lt;td&gt;ACCESSIBILITY RAMP, EXPOSED AGGREGATE CONCRETE&lt;/td&gt;&lt;td&gt;SQYD&lt;/td&gt;&lt;td&gt;0&lt;/td&gt;&lt;td&gt;3&lt;/td&gt;&lt;td&gt;N&lt;/td&gt;&lt;td&gt; &lt;/td&gt;&lt;td&gt;&lt;/td&gt;&lt;/tr&gt;</v>
      </c>
      <c r="B2430" s="166"/>
      <c r="C2430" s="166"/>
    </row>
    <row r="2431" spans="1:3" x14ac:dyDescent="0.3">
      <c r="A2431" s="89" t="str">
        <f>IF(ROW()-ROW(HTML[])+1&gt;ROWS(Prelude[]),IFERROR(INDEX(PayItems[HTML],ROW()-ROW(HTML[])+1-ROWS(Prelude[])),IF(ROW()-ROW(HTML[])=ROWS(Prelude[])+ROWS(PayItems[]),"&lt;/tbody&gt;&lt;/table&gt;","{End}")),INDEX(Prelude[],ROW()-ROW(HTML[])+1))</f>
        <v xml:space="preserve">  &lt;tr&gt;&lt;td&gt;61504-3000&lt;/td&gt;&lt;td&gt;Accessibility ramp, asphalt&lt;/td&gt;&lt;td&gt;m2&lt;/td&gt;&lt;td&gt;ACCESSIBILITY RAMP, ASPHALT&lt;/td&gt;&lt;td&gt;SQYD&lt;/td&gt;&lt;td&gt;0&lt;/td&gt;&lt;td&gt;3&lt;/td&gt;&lt;td&gt;N&lt;/td&gt;&lt;td&gt; &lt;/td&gt;&lt;td&gt;&lt;/td&gt;&lt;/tr&gt;</v>
      </c>
      <c r="B2431" s="166"/>
      <c r="C2431" s="166"/>
    </row>
    <row r="2432" spans="1:3" x14ac:dyDescent="0.3">
      <c r="A2432" s="89" t="str">
        <f>IF(ROW()-ROW(HTML[])+1&gt;ROWS(Prelude[]),IFERROR(INDEX(PayItems[HTML],ROW()-ROW(HTML[])+1-ROWS(Prelude[])),IF(ROW()-ROW(HTML[])=ROWS(Prelude[])+ROWS(PayItems[]),"&lt;/tbody&gt;&lt;/table&gt;","{End}")),INDEX(Prelude[],ROW()-ROW(HTML[])+1))</f>
        <v xml:space="preserve">  &lt;tr&gt;&lt;td&gt;61504-4000&lt;/td&gt;&lt;td&gt;Accessibility ramp, stone&lt;/td&gt;&lt;td&gt;m2&lt;/td&gt;&lt;td&gt;ACCESSIBILITY RAMP, STONE&lt;/td&gt;&lt;td&gt;SQYD&lt;/td&gt;&lt;td&gt;0&lt;/td&gt;&lt;td&gt;3&lt;/td&gt;&lt;td&gt;N&lt;/td&gt;&lt;td&gt; &lt;/td&gt;&lt;td&gt;&lt;/td&gt;&lt;/tr&gt;</v>
      </c>
      <c r="B2432" s="166"/>
      <c r="C2432" s="166"/>
    </row>
    <row r="2433" spans="1:3" x14ac:dyDescent="0.3">
      <c r="A2433" s="89" t="str">
        <f>IF(ROW()-ROW(HTML[])+1&gt;ROWS(Prelude[]),IFERROR(INDEX(PayItems[HTML],ROW()-ROW(HTML[])+1-ROWS(Prelude[])),IF(ROW()-ROW(HTML[])=ROWS(Prelude[])+ROWS(PayItems[]),"&lt;/tbody&gt;&lt;/table&gt;","{End}")),INDEX(Prelude[],ROW()-ROW(HTML[])+1))</f>
        <v xml:space="preserve">  &lt;tr&gt;&lt;td&gt;61504-5000&lt;/td&gt;&lt;td&gt;Accessibility ramp, brick&lt;/td&gt;&lt;td&gt;m2&lt;/td&gt;&lt;td&gt;ACCESSIBILITY RAMP, BRICK&lt;/td&gt;&lt;td&gt;SQYD&lt;/td&gt;&lt;td&gt;0&lt;/td&gt;&lt;td&gt;3&lt;/td&gt;&lt;td&gt;N&lt;/td&gt;&lt;td&gt; &lt;/td&gt;&lt;td&gt;&lt;/td&gt;&lt;/tr&gt;</v>
      </c>
      <c r="B2433" s="166"/>
      <c r="C2433" s="166"/>
    </row>
    <row r="2434" spans="1:3" x14ac:dyDescent="0.3">
      <c r="A2434" s="89" t="str">
        <f>IF(ROW()-ROW(HTML[])+1&gt;ROWS(Prelude[]),IFERROR(INDEX(PayItems[HTML],ROW()-ROW(HTML[])+1-ROWS(Prelude[])),IF(ROW()-ROW(HTML[])=ROWS(Prelude[])+ROWS(PayItems[]),"&lt;/tbody&gt;&lt;/table&gt;","{End}")),INDEX(Prelude[],ROW()-ROW(HTML[])+1))</f>
        <v xml:space="preserve">  &lt;tr&gt;&lt;td&gt;61505-1000&lt;/td&gt;&lt;td&gt;Accessibility ramp, concrete&lt;/td&gt;&lt;td&gt;Each&lt;/td&gt;&lt;td&gt;ACCESSIBILITY RAMP, CONCRETE&lt;/td&gt;&lt;td&gt;EACH&lt;/td&gt;&lt;td&gt;0&lt;/td&gt;&lt;td&gt;3&lt;/td&gt;&lt;td&gt;N&lt;/td&gt;&lt;td&gt; &lt;/td&gt;&lt;td&gt;&lt;/td&gt;&lt;/tr&gt;</v>
      </c>
      <c r="B2434" s="166"/>
      <c r="C2434" s="166"/>
    </row>
    <row r="2435" spans="1:3" x14ac:dyDescent="0.3">
      <c r="A2435" s="89" t="str">
        <f>IF(ROW()-ROW(HTML[])+1&gt;ROWS(Prelude[]),IFERROR(INDEX(PayItems[HTML],ROW()-ROW(HTML[])+1-ROWS(Prelude[])),IF(ROW()-ROW(HTML[])=ROWS(Prelude[])+ROWS(PayItems[]),"&lt;/tbody&gt;&lt;/table&gt;","{End}")),INDEX(Prelude[],ROW()-ROW(HTML[])+1))</f>
        <v xml:space="preserve">  &lt;tr&gt;&lt;td&gt;61505-2000&lt;/td&gt;&lt;td&gt;Accessibility ramp, timber&lt;/td&gt;&lt;td&gt;Each&lt;/td&gt;&lt;td&gt;ACCESSIBILITY RAMP, TIMBER&lt;/td&gt;&lt;td&gt;EACH&lt;/td&gt;&lt;td&gt;0&lt;/td&gt;&lt;td&gt;3&lt;/td&gt;&lt;td&gt;N&lt;/td&gt;&lt;td&gt; &lt;/td&gt;&lt;td&gt;&lt;/td&gt;&lt;/tr&gt;</v>
      </c>
      <c r="B2435" s="166"/>
      <c r="C2435" s="166"/>
    </row>
    <row r="2436" spans="1:3" x14ac:dyDescent="0.3">
      <c r="A2436" s="89" t="str">
        <f>IF(ROW()-ROW(HTML[])+1&gt;ROWS(Prelude[]),IFERROR(INDEX(PayItems[HTML],ROW()-ROW(HTML[])+1-ROWS(Prelude[])),IF(ROW()-ROW(HTML[])=ROWS(Prelude[])+ROWS(PayItems[]),"&lt;/tbody&gt;&lt;/table&gt;","{End}")),INDEX(Prelude[],ROW()-ROW(HTML[])+1))</f>
        <v xml:space="preserve">  &lt;tr&gt;&lt;td&gt;61506-1000&lt;/td&gt;&lt;td&gt;Paving, Brick&lt;/td&gt;&lt;td&gt;m2&lt;/td&gt;&lt;td&gt;PAVING, BRICK&lt;/td&gt;&lt;td&gt;SQYD&lt;/td&gt;&lt;td&gt;0&lt;/td&gt;&lt;td&gt;3&lt;/td&gt;&lt;td&gt;N&lt;/td&gt;&lt;td&gt; &lt;/td&gt;&lt;td&gt;&lt;/td&gt;&lt;/tr&gt;</v>
      </c>
      <c r="B2436" s="166"/>
      <c r="C2436" s="166"/>
    </row>
    <row r="2437" spans="1:3" x14ac:dyDescent="0.3">
      <c r="A2437" s="89" t="str">
        <f>IF(ROW()-ROW(HTML[])+1&gt;ROWS(Prelude[]),IFERROR(INDEX(PayItems[HTML],ROW()-ROW(HTML[])+1-ROWS(Prelude[])),IF(ROW()-ROW(HTML[])=ROWS(Prelude[])+ROWS(PayItems[]),"&lt;/tbody&gt;&lt;/table&gt;","{End}")),INDEX(Prelude[],ROW()-ROW(HTML[])+1))</f>
        <v xml:space="preserve">  &lt;tr&gt;&lt;td&gt;61506-2000&lt;/td&gt;&lt;td&gt;Paving, cobblestone&lt;/td&gt;&lt;td&gt;m2&lt;/td&gt;&lt;td&gt;PAVING, COBBLESTONE&lt;/td&gt;&lt;td&gt;SQYD&lt;/td&gt;&lt;td&gt;0&lt;/td&gt;&lt;td&gt;3&lt;/td&gt;&lt;td&gt;N&lt;/td&gt;&lt;td&gt; &lt;/td&gt;&lt;td&gt;&lt;/td&gt;&lt;/tr&gt;</v>
      </c>
      <c r="B2437" s="166"/>
      <c r="C2437" s="166"/>
    </row>
    <row r="2438" spans="1:3" x14ac:dyDescent="0.3">
      <c r="A2438" s="89" t="str">
        <f>IF(ROW()-ROW(HTML[])+1&gt;ROWS(Prelude[]),IFERROR(INDEX(PayItems[HTML],ROW()-ROW(HTML[])+1-ROWS(Prelude[])),IF(ROW()-ROW(HTML[])=ROWS(Prelude[])+ROWS(PayItems[]),"&lt;/tbody&gt;&lt;/table&gt;","{End}")),INDEX(Prelude[],ROW()-ROW(HTML[])+1))</f>
        <v xml:space="preserve">  &lt;tr&gt;&lt;td&gt;61507-1000&lt;/td&gt;&lt;td&gt;Feature strip, granite&lt;/td&gt;&lt;td&gt;m&lt;/td&gt;&lt;td&gt;FEATURE STRIP, GRANITE&lt;/td&gt;&lt;td&gt;LNFT&lt;/td&gt;&lt;td&gt;0&lt;/td&gt;&lt;td&gt;3&lt;/td&gt;&lt;td&gt;N&lt;/td&gt;&lt;td&gt; &lt;/td&gt;&lt;td&gt;&lt;/td&gt;&lt;/tr&gt;</v>
      </c>
      <c r="B2438" s="166"/>
      <c r="C2438" s="166"/>
    </row>
    <row r="2439" spans="1:3" x14ac:dyDescent="0.3">
      <c r="A2439" s="89" t="str">
        <f>IF(ROW()-ROW(HTML[])+1&gt;ROWS(Prelude[]),IFERROR(INDEX(PayItems[HTML],ROW()-ROW(HTML[])+1-ROWS(Prelude[])),IF(ROW()-ROW(HTML[])=ROWS(Prelude[])+ROWS(PayItems[]),"&lt;/tbody&gt;&lt;/table&gt;","{End}")),INDEX(Prelude[],ROW()-ROW(HTML[])+1))</f>
        <v xml:space="preserve">  &lt;tr&gt;&lt;td&gt;61507-1010&lt;/td&gt;&lt;td&gt;Feature strip, stone masonry&lt;/td&gt;&lt;td&gt;m&lt;/td&gt;&lt;td&gt;FEATURE STRIP, STONE MASONRY&lt;/td&gt;&lt;td&gt;LNFT&lt;/td&gt;&lt;td&gt;0&lt;/td&gt;&lt;td&gt;3&lt;/td&gt;&lt;td&gt;N&lt;/td&gt;&lt;td&gt; &lt;/td&gt;&lt;td&gt;&lt;/td&gt;&lt;/tr&gt;</v>
      </c>
      <c r="B2439" s="166"/>
      <c r="C2439" s="166"/>
    </row>
    <row r="2440" spans="1:3" x14ac:dyDescent="0.3">
      <c r="A2440" s="89" t="str">
        <f>IF(ROW()-ROW(HTML[])+1&gt;ROWS(Prelude[]),IFERROR(INDEX(PayItems[HTML],ROW()-ROW(HTML[])+1-ROWS(Prelude[])),IF(ROW()-ROW(HTML[])=ROWS(Prelude[])+ROWS(PayItems[]),"&lt;/tbody&gt;&lt;/table&gt;","{End}")),INDEX(Prelude[],ROW()-ROW(HTML[])+1))</f>
        <v xml:space="preserve">  &lt;tr&gt;&lt;td&gt;61508-0100&lt;/td&gt;&lt;td&gt;Reset cobblestone pavers&lt;/td&gt;&lt;td&gt;m2&lt;/td&gt;&lt;td&gt;RESET COBBLESTONE PAVERS&lt;/td&gt;&lt;td&gt;SQYD&lt;/td&gt;&lt;td&gt;0&lt;/td&gt;&lt;td&gt;3&lt;/td&gt;&lt;td&gt;N&lt;/td&gt;&lt;td&gt; &lt;/td&gt;&lt;td&gt;&lt;/td&gt;&lt;/tr&gt;</v>
      </c>
      <c r="B2440" s="166"/>
      <c r="C2440" s="166"/>
    </row>
    <row r="2441" spans="1:3" x14ac:dyDescent="0.3">
      <c r="A2441" s="89" t="str">
        <f>IF(ROW()-ROW(HTML[])+1&gt;ROWS(Prelude[]),IFERROR(INDEX(PayItems[HTML],ROW()-ROW(HTML[])+1-ROWS(Prelude[])),IF(ROW()-ROW(HTML[])=ROWS(Prelude[])+ROWS(PayItems[]),"&lt;/tbody&gt;&lt;/table&gt;","{End}")),INDEX(Prelude[],ROW()-ROW(HTML[])+1))</f>
        <v xml:space="preserve">  &lt;tr&gt;&lt;td&gt;61508-0200&lt;/td&gt;&lt;td&gt;Reset brick sidewalk&lt;/td&gt;&lt;td&gt;m2&lt;/td&gt;&lt;td&gt;RESET BRICK SIDEWALK&lt;/td&gt;&lt;td&gt;SQYD&lt;/td&gt;&lt;td&gt;0&lt;/td&gt;&lt;td&gt;3&lt;/td&gt;&lt;td&gt;N&lt;/td&gt;&lt;td&gt; &lt;/td&gt;&lt;td&gt;&lt;/td&gt;&lt;/tr&gt;</v>
      </c>
      <c r="B2441" s="166"/>
      <c r="C2441" s="166"/>
    </row>
    <row r="2442" spans="1:3" x14ac:dyDescent="0.3">
      <c r="A2442" s="89" t="str">
        <f>IF(ROW()-ROW(HTML[])+1&gt;ROWS(Prelude[]),IFERROR(INDEX(PayItems[HTML],ROW()-ROW(HTML[])+1-ROWS(Prelude[])),IF(ROW()-ROW(HTML[])=ROWS(Prelude[])+ROWS(PayItems[]),"&lt;/tbody&gt;&lt;/table&gt;","{End}")),INDEX(Prelude[],ROW()-ROW(HTML[])+1))</f>
        <v xml:space="preserve">  &lt;tr&gt;&lt;td&gt;61509-0000&lt;/td&gt;&lt;td&gt;Detectable warning panels&lt;/td&gt;&lt;td&gt;m2&lt;/td&gt;&lt;td&gt;DETECTABLE WARNING PANELS&lt;/td&gt;&lt;td&gt;SQYD&lt;/td&gt;&lt;td&gt;0&lt;/td&gt;&lt;td&gt;3&lt;/td&gt;&lt;td&gt;N&lt;/td&gt;&lt;td&gt; &lt;/td&gt;&lt;td&gt;&lt;/td&gt;&lt;/tr&gt;</v>
      </c>
      <c r="B2442" s="166"/>
      <c r="C2442" s="166"/>
    </row>
    <row r="2443" spans="1:3" x14ac:dyDescent="0.3">
      <c r="A2443" s="89" t="str">
        <f>IF(ROW()-ROW(HTML[])+1&gt;ROWS(Prelude[]),IFERROR(INDEX(PayItems[HTML],ROW()-ROW(HTML[])+1-ROWS(Prelude[])),IF(ROW()-ROW(HTML[])=ROWS(Prelude[])+ROWS(PayItems[]),"&lt;/tbody&gt;&lt;/table&gt;","{End}")),INDEX(Prelude[],ROW()-ROW(HTML[])+1))</f>
        <v xml:space="preserve">  &lt;tr&gt;&lt;td&gt;61601-1000&lt;/td&gt;&lt;td&gt;Slope paving, concrete&lt;/td&gt;&lt;td&gt;m2&lt;/td&gt;&lt;td&gt;SLOPE PAVING, CONCRETE&lt;/td&gt;&lt;td&gt;SQYD&lt;/td&gt;&lt;td&gt;0&lt;/td&gt;&lt;td&gt;3&lt;/td&gt;&lt;td&gt;N&lt;/td&gt;&lt;td&gt; &lt;/td&gt;&lt;td&gt;&lt;/td&gt;&lt;/tr&gt;</v>
      </c>
      <c r="B2443" s="166"/>
      <c r="C2443" s="166"/>
    </row>
    <row r="2444" spans="1:3" x14ac:dyDescent="0.3">
      <c r="A2444" s="89" t="str">
        <f>IF(ROW()-ROW(HTML[])+1&gt;ROWS(Prelude[]),IFERROR(INDEX(PayItems[HTML],ROW()-ROW(HTML[])+1-ROWS(Prelude[])),IF(ROW()-ROW(HTML[])=ROWS(Prelude[])+ROWS(PayItems[]),"&lt;/tbody&gt;&lt;/table&gt;","{End}")),INDEX(Prelude[],ROW()-ROW(HTML[])+1))</f>
        <v xml:space="preserve">  &lt;tr&gt;&lt;td&gt;61601-2000&lt;/td&gt;&lt;td&gt;Slope paving, cellular concrete&lt;/td&gt;&lt;td&gt;m2&lt;/td&gt;&lt;td&gt;SLOPE PAVING, CELLULAR CONCRETE&lt;/td&gt;&lt;td&gt;SQYD&lt;/td&gt;&lt;td&gt;0&lt;/td&gt;&lt;td&gt;3&lt;/td&gt;&lt;td&gt;N&lt;/td&gt;&lt;td&gt; &lt;/td&gt;&lt;td&gt;&lt;/td&gt;&lt;/tr&gt;</v>
      </c>
      <c r="B2444" s="166"/>
      <c r="C2444" s="166"/>
    </row>
    <row r="2445" spans="1:3" x14ac:dyDescent="0.3">
      <c r="A2445" s="89" t="str">
        <f>IF(ROW()-ROW(HTML[])+1&gt;ROWS(Prelude[]),IFERROR(INDEX(PayItems[HTML],ROW()-ROW(HTML[])+1-ROWS(Prelude[])),IF(ROW()-ROW(HTML[])=ROWS(Prelude[])+ROWS(PayItems[]),"&lt;/tbody&gt;&lt;/table&gt;","{End}")),INDEX(Prelude[],ROW()-ROW(HTML[])+1))</f>
        <v xml:space="preserve">  &lt;tr&gt;&lt;td&gt;61601-3000&lt;/td&gt;&lt;td&gt;Slope paving, stone&lt;/td&gt;&lt;td&gt;m2&lt;/td&gt;&lt;td&gt;SLOPE PAVING, STONE&lt;/td&gt;&lt;td&gt;SQYD&lt;/td&gt;&lt;td&gt;0&lt;/td&gt;&lt;td&gt;3&lt;/td&gt;&lt;td&gt;N&lt;/td&gt;&lt;td&gt; &lt;/td&gt;&lt;td&gt;&lt;/td&gt;&lt;/tr&gt;</v>
      </c>
      <c r="B2445" s="166"/>
      <c r="C2445" s="166"/>
    </row>
    <row r="2446" spans="1:3" x14ac:dyDescent="0.3">
      <c r="A2446" s="89" t="str">
        <f>IF(ROW()-ROW(HTML[])+1&gt;ROWS(Prelude[]),IFERROR(INDEX(PayItems[HTML],ROW()-ROW(HTML[])+1-ROWS(Prelude[])),IF(ROW()-ROW(HTML[])=ROWS(Prelude[])+ROWS(PayItems[]),"&lt;/tbody&gt;&lt;/table&gt;","{End}")),INDEX(Prelude[],ROW()-ROW(HTML[])+1))</f>
        <v xml:space="preserve">  &lt;tr&gt;&lt;td&gt;61601-4000&lt;/td&gt;&lt;td&gt;Slope paving, brick&lt;/td&gt;&lt;td&gt;m2&lt;/td&gt;&lt;td&gt;SLOPE PAVING, BRICK&lt;/td&gt;&lt;td&gt;SQYD&lt;/td&gt;&lt;td&gt;0&lt;/td&gt;&lt;td&gt;3&lt;/td&gt;&lt;td&gt;N&lt;/td&gt;&lt;td&gt; &lt;/td&gt;&lt;td&gt;&lt;/td&gt;&lt;/tr&gt;</v>
      </c>
      <c r="B2446" s="166"/>
      <c r="C2446" s="166"/>
    </row>
    <row r="2447" spans="1:3" x14ac:dyDescent="0.3">
      <c r="A2447" s="89" t="str">
        <f>IF(ROW()-ROW(HTML[])+1&gt;ROWS(Prelude[]),IFERROR(INDEX(PayItems[HTML],ROW()-ROW(HTML[])+1-ROWS(Prelude[])),IF(ROW()-ROW(HTML[])=ROWS(Prelude[])+ROWS(PayItems[]),"&lt;/tbody&gt;&lt;/table&gt;","{End}")),INDEX(Prelude[],ROW()-ROW(HTML[])+1))</f>
        <v xml:space="preserve">  &lt;tr&gt;&lt;td&gt;61601-5000&lt;/td&gt;&lt;td&gt;Slope paving, masonry block&lt;/td&gt;&lt;td&gt;m2&lt;/td&gt;&lt;td&gt;SLOPE PAVING, MASONRY BLOCK&lt;/td&gt;&lt;td&gt;SQYD&lt;/td&gt;&lt;td&gt;0&lt;/td&gt;&lt;td&gt;3&lt;/td&gt;&lt;td&gt;N&lt;/td&gt;&lt;td&gt; &lt;/td&gt;&lt;td&gt;&lt;/td&gt;&lt;/tr&gt;</v>
      </c>
      <c r="B2447" s="166"/>
      <c r="C2447" s="166"/>
    </row>
    <row r="2448" spans="1:3" x14ac:dyDescent="0.3">
      <c r="A2448" s="89" t="str">
        <f>IF(ROW()-ROW(HTML[])+1&gt;ROWS(Prelude[]),IFERROR(INDEX(PayItems[HTML],ROW()-ROW(HTML[])+1-ROWS(Prelude[])),IF(ROW()-ROW(HTML[])=ROWS(Prelude[])+ROWS(PayItems[]),"&lt;/tbody&gt;&lt;/table&gt;","{End}")),INDEX(Prelude[],ROW()-ROW(HTML[])+1))</f>
        <v xml:space="preserve">  &lt;tr&gt;&lt;td&gt;61601-6000&lt;/td&gt;&lt;td&gt;Slope paving, rubble&lt;/td&gt;&lt;td&gt;m2&lt;/td&gt;&lt;td&gt;SLOPE PAVING, RUBBLE&lt;/td&gt;&lt;td&gt;SQYD&lt;/td&gt;&lt;td&gt;0&lt;/td&gt;&lt;td&gt;3&lt;/td&gt;&lt;td&gt;N&lt;/td&gt;&lt;td&gt; &lt;/td&gt;&lt;td&gt;&lt;/td&gt;&lt;/tr&gt;</v>
      </c>
      <c r="B2448" s="166"/>
      <c r="C2448" s="166"/>
    </row>
    <row r="2449" spans="1:3" x14ac:dyDescent="0.3">
      <c r="A2449" s="89" t="str">
        <f>IF(ROW()-ROW(HTML[])+1&gt;ROWS(Prelude[]),IFERROR(INDEX(PayItems[HTML],ROW()-ROW(HTML[])+1-ROWS(Prelude[])),IF(ROW()-ROW(HTML[])=ROWS(Prelude[])+ROWS(PayItems[]),"&lt;/tbody&gt;&lt;/table&gt;","{End}")),INDEX(Prelude[],ROW()-ROW(HTML[])+1))</f>
        <v xml:space="preserve">  &lt;tr&gt;&lt;td&gt;61701-0050&lt;/td&gt;&lt;td&gt;Guardrail system G1, type 1, class A, steel posts&lt;/td&gt;&lt;td&gt;m&lt;/td&gt;&lt;td&gt;GUARDRAIL SYSTEM G1, TYPE 1, CLASS A, STEEL POSTS&lt;/td&gt;&lt;td&gt;LNFT&lt;/td&gt;&lt;td&gt;0&lt;/td&gt;&lt;td&gt;3&lt;/td&gt;&lt;td&gt;N&lt;/td&gt;&lt;td&gt; &lt;/td&gt;&lt;td&gt;&lt;/td&gt;&lt;/tr&gt;</v>
      </c>
      <c r="B2449" s="166"/>
      <c r="C2449" s="166"/>
    </row>
    <row r="2450" spans="1:3" x14ac:dyDescent="0.3">
      <c r="A2450" s="89" t="str">
        <f>IF(ROW()-ROW(HTML[])+1&gt;ROWS(Prelude[]),IFERROR(INDEX(PayItems[HTML],ROW()-ROW(HTML[])+1-ROWS(Prelude[])),IF(ROW()-ROW(HTML[])=ROWS(Prelude[])+ROWS(PayItems[]),"&lt;/tbody&gt;&lt;/table&gt;","{End}")),INDEX(Prelude[],ROW()-ROW(HTML[])+1))</f>
        <v xml:space="preserve">  &lt;tr&gt;&lt;td&gt;61701-0150&lt;/td&gt;&lt;td&gt;Guardrail system G2, type 1, class A steel posts&lt;/td&gt;&lt;td&gt;m&lt;/td&gt;&lt;td&gt;GUARDRAIL SYSTEM G2, TYPE 1, CLASS A STEEL POSTS&lt;/td&gt;&lt;td&gt;LNFT&lt;/td&gt;&lt;td&gt;0&lt;/td&gt;&lt;td&gt;3&lt;/td&gt;&lt;td&gt;N&lt;/td&gt;&lt;td&gt; &lt;/td&gt;&lt;td&gt;&lt;/td&gt;&lt;/tr&gt;</v>
      </c>
      <c r="B2450" s="166"/>
      <c r="C2450" s="166"/>
    </row>
    <row r="2451" spans="1:3" x14ac:dyDescent="0.3">
      <c r="A2451" s="89" t="str">
        <f>IF(ROW()-ROW(HTML[])+1&gt;ROWS(Prelude[]),IFERROR(INDEX(PayItems[HTML],ROW()-ROW(HTML[])+1-ROWS(Prelude[])),IF(ROW()-ROW(HTML[])=ROWS(Prelude[])+ROWS(PayItems[]),"&lt;/tbody&gt;&lt;/table&gt;","{End}")),INDEX(Prelude[],ROW()-ROW(HTML[])+1))</f>
        <v xml:space="preserve">  &lt;tr&gt;&lt;td&gt;61701-0250&lt;/td&gt;&lt;td&gt;Guardrail system G2, type 2, class A steel posts&lt;/td&gt;&lt;td&gt;m&lt;/td&gt;&lt;td&gt;GUARDRAIL SYSTEM G2, TYPE 2, CLASS A STEEL POSTS&lt;/td&gt;&lt;td&gt;LNFT&lt;/td&gt;&lt;td&gt;0&lt;/td&gt;&lt;td&gt;3&lt;/td&gt;&lt;td&gt;N&lt;/td&gt;&lt;td&gt; &lt;/td&gt;&lt;td&gt;&lt;/td&gt;&lt;/tr&gt;</v>
      </c>
      <c r="B2451" s="166"/>
      <c r="C2451" s="166"/>
    </row>
    <row r="2452" spans="1:3" x14ac:dyDescent="0.3">
      <c r="A2452" s="89" t="str">
        <f>IF(ROW()-ROW(HTML[])+1&gt;ROWS(Prelude[]),IFERROR(INDEX(PayItems[HTML],ROW()-ROW(HTML[])+1-ROWS(Prelude[])),IF(ROW()-ROW(HTML[])=ROWS(Prelude[])+ROWS(PayItems[]),"&lt;/tbody&gt;&lt;/table&gt;","{End}")),INDEX(Prelude[],ROW()-ROW(HTML[])+1))</f>
        <v xml:space="preserve">  &lt;tr&gt;&lt;td&gt;61701-0400&lt;/td&gt;&lt;td&gt;Guardrail system G2, type 2, class B steel posts&lt;/td&gt;&lt;td&gt;m&lt;/td&gt;&lt;td&gt;GUARDRAIL SYSTEM G2, TYPE 2, CLASS B STEEL POSTS&lt;/td&gt;&lt;td&gt;LNFT&lt;/td&gt;&lt;td&gt;0&lt;/td&gt;&lt;td&gt;3&lt;/td&gt;&lt;td&gt;N&lt;/td&gt;&lt;td&gt; &lt;/td&gt;&lt;td&gt;&lt;/td&gt;&lt;/tr&gt;</v>
      </c>
      <c r="B2452" s="166"/>
      <c r="C2452" s="166"/>
    </row>
    <row r="2453" spans="1:3" x14ac:dyDescent="0.3">
      <c r="A2453" s="89" t="str">
        <f>IF(ROW()-ROW(HTML[])+1&gt;ROWS(Prelude[]),IFERROR(INDEX(PayItems[HTML],ROW()-ROW(HTML[])+1-ROWS(Prelude[])),IF(ROW()-ROW(HTML[])=ROWS(Prelude[])+ROWS(PayItems[]),"&lt;/tbody&gt;&lt;/table&gt;","{End}")),INDEX(Prelude[],ROW()-ROW(HTML[])+1))</f>
        <v xml:space="preserve">  &lt;tr&gt;&lt;td&gt;61701-0550&lt;/td&gt;&lt;td&gt;Guardrail system G2, type 3, class A steel posts&lt;/td&gt;&lt;td&gt;m&lt;/td&gt;&lt;td&gt;GUARDRAIL SYSTEM G2, TYPE 3, CLASS A STEEL POSTS&lt;/td&gt;&lt;td&gt;LNFT&lt;/td&gt;&lt;td&gt;0&lt;/td&gt;&lt;td&gt;3&lt;/td&gt;&lt;td&gt;N&lt;/td&gt;&lt;td&gt; &lt;/td&gt;&lt;td&gt;&lt;/td&gt;&lt;/tr&gt;</v>
      </c>
      <c r="B2453" s="166"/>
      <c r="C2453" s="166"/>
    </row>
    <row r="2454" spans="1:3" x14ac:dyDescent="0.3">
      <c r="A2454" s="89" t="str">
        <f>IF(ROW()-ROW(HTML[])+1&gt;ROWS(Prelude[]),IFERROR(INDEX(PayItems[HTML],ROW()-ROW(HTML[])+1-ROWS(Prelude[])),IF(ROW()-ROW(HTML[])=ROWS(Prelude[])+ROWS(PayItems[]),"&lt;/tbody&gt;&lt;/table&gt;","{End}")),INDEX(Prelude[],ROW()-ROW(HTML[])+1))</f>
        <v xml:space="preserve">  &lt;tr&gt;&lt;td&gt;61701-0700&lt;/td&gt;&lt;td&gt;Guardrail system G2, type 3, class B steel posts&lt;/td&gt;&lt;td&gt;m&lt;/td&gt;&lt;td&gt;GUARDRAIL SYSTEM G2, TYPE 3, CLASS B STEEL POSTS&lt;/td&gt;&lt;td&gt;LNFT&lt;/td&gt;&lt;td&gt;0&lt;/td&gt;&lt;td&gt;3&lt;/td&gt;&lt;td&gt;N&lt;/td&gt;&lt;td&gt; &lt;/td&gt;&lt;td&gt;&lt;/td&gt;&lt;/tr&gt;</v>
      </c>
      <c r="B2454" s="166"/>
      <c r="C2454" s="166"/>
    </row>
    <row r="2455" spans="1:3" x14ac:dyDescent="0.3">
      <c r="A2455" s="89" t="str">
        <f>IF(ROW()-ROW(HTML[])+1&gt;ROWS(Prelude[]),IFERROR(INDEX(PayItems[HTML],ROW()-ROW(HTML[])+1-ROWS(Prelude[])),IF(ROW()-ROW(HTML[])=ROWS(Prelude[])+ROWS(PayItems[]),"&lt;/tbody&gt;&lt;/table&gt;","{End}")),INDEX(Prelude[],ROW()-ROW(HTML[])+1))</f>
        <v xml:space="preserve">  &lt;tr&gt;&lt;td&gt;61701-0850&lt;/td&gt;&lt;td&gt;Guardrail system G2, type 4, class A steel posts&lt;/td&gt;&lt;td&gt;m&lt;/td&gt;&lt;td&gt;GUARDRAIL SYSTEM G2, TYPE 4, CLASS A STEEL POSTS&lt;/td&gt;&lt;td&gt;LNFT&lt;/td&gt;&lt;td&gt;0&lt;/td&gt;&lt;td&gt;3&lt;/td&gt;&lt;td&gt;N&lt;/td&gt;&lt;td&gt; &lt;/td&gt;&lt;td&gt;Safety:  Do NOT use!  For next FP - DELETE pay item?&lt;/td&gt;&lt;/tr&gt;</v>
      </c>
      <c r="B2455" s="166"/>
      <c r="C2455" s="166"/>
    </row>
    <row r="2456" spans="1:3" x14ac:dyDescent="0.3">
      <c r="A2456" s="89" t="str">
        <f>IF(ROW()-ROW(HTML[])+1&gt;ROWS(Prelude[]),IFERROR(INDEX(PayItems[HTML],ROW()-ROW(HTML[])+1-ROWS(Prelude[])),IF(ROW()-ROW(HTML[])=ROWS(Prelude[])+ROWS(PayItems[]),"&lt;/tbody&gt;&lt;/table&gt;","{End}")),INDEX(Prelude[],ROW()-ROW(HTML[])+1))</f>
        <v xml:space="preserve">  &lt;tr&gt;&lt;td&gt;61701-1000&lt;/td&gt;&lt;td&gt;Guardrail system G2, type 4, class B steel posts&lt;/td&gt;&lt;td&gt;m&lt;/td&gt;&lt;td&gt;GUARDRAIL SYSTEM G2, TYPE 4, CLASS B STEEL POSTS&lt;/td&gt;&lt;td&gt;LNFT&lt;/td&gt;&lt;td&gt;0&lt;/td&gt;&lt;td&gt;3&lt;/td&gt;&lt;td&gt;N&lt;/td&gt;&lt;td&gt; &lt;/td&gt;&lt;td&gt;&lt;/td&gt;&lt;/tr&gt;</v>
      </c>
      <c r="B2456" s="166"/>
      <c r="C2456" s="166"/>
    </row>
    <row r="2457" spans="1:3" x14ac:dyDescent="0.3">
      <c r="A2457" s="89" t="str">
        <f>IF(ROW()-ROW(HTML[])+1&gt;ROWS(Prelude[]),IFERROR(INDEX(PayItems[HTML],ROW()-ROW(HTML[])+1-ROWS(Prelude[])),IF(ROW()-ROW(HTML[])=ROWS(Prelude[])+ROWS(PayItems[]),"&lt;/tbody&gt;&lt;/table&gt;","{End}")),INDEX(Prelude[],ROW()-ROW(HTML[])+1))</f>
        <v xml:space="preserve">  &lt;tr&gt;&lt;td&gt;61701-1150&lt;/td&gt;&lt;td&gt;Guardrail system G3&lt;/td&gt;&lt;td&gt;m&lt;/td&gt;&lt;td&gt;GUARDRAIL SYSTEM G3&lt;/td&gt;&lt;td&gt;LNFT&lt;/td&gt;&lt;td&gt;0&lt;/td&gt;&lt;td&gt;3&lt;/td&gt;&lt;td&gt;N&lt;/td&gt;&lt;td&gt; &lt;/td&gt;&lt;td&gt;&lt;/td&gt;&lt;/tr&gt;</v>
      </c>
      <c r="B2457" s="166"/>
      <c r="C2457" s="166"/>
    </row>
    <row r="2458" spans="1:3" x14ac:dyDescent="0.3">
      <c r="A2458" s="89" t="str">
        <f>IF(ROW()-ROW(HTML[])+1&gt;ROWS(Prelude[]),IFERROR(INDEX(PayItems[HTML],ROW()-ROW(HTML[])+1-ROWS(Prelude[])),IF(ROW()-ROW(HTML[])=ROWS(Prelude[])+ROWS(PayItems[]),"&lt;/tbody&gt;&lt;/table&gt;","{End}")),INDEX(Prelude[],ROW()-ROW(HTML[])+1))</f>
        <v xml:space="preserve">  &lt;tr&gt;&lt;td&gt;61701-1200&lt;/td&gt;&lt;td&gt;Guardrail system G4, type 2, class A steel posts&lt;/td&gt;&lt;td&gt;m&lt;/td&gt;&lt;td&gt;GUARDRAIL SYSTEM G4, TYPE 2, CLASS A STEEL POSTS&lt;/td&gt;&lt;td&gt;LNFT&lt;/td&gt;&lt;td&gt;0&lt;/td&gt;&lt;td&gt;3&lt;/td&gt;&lt;td&gt;N&lt;/td&gt;&lt;td&gt; &lt;/td&gt;&lt;td&gt;&lt;/td&gt;&lt;/tr&gt;</v>
      </c>
      <c r="B2458" s="166"/>
      <c r="C2458" s="166"/>
    </row>
    <row r="2459" spans="1:3" x14ac:dyDescent="0.3">
      <c r="A2459" s="89" t="str">
        <f>IF(ROW()-ROW(HTML[])+1&gt;ROWS(Prelude[]),IFERROR(INDEX(PayItems[HTML],ROW()-ROW(HTML[])+1-ROWS(Prelude[])),IF(ROW()-ROW(HTML[])=ROWS(Prelude[])+ROWS(PayItems[]),"&lt;/tbody&gt;&lt;/table&gt;","{End}")),INDEX(Prelude[],ROW()-ROW(HTML[])+1))</f>
        <v xml:space="preserve">  &lt;tr&gt;&lt;td&gt;61701-1250&lt;/td&gt;&lt;td&gt;Guardrail system G4, type 2, class A wood posts&lt;/td&gt;&lt;td&gt;m&lt;/td&gt;&lt;td&gt;GUARDRAIL SYSTEM G4, TYPE 2, CLASS A WOOD POSTS&lt;/td&gt;&lt;td&gt;LNFT&lt;/td&gt;&lt;td&gt;0&lt;/td&gt;&lt;td&gt;3&lt;/td&gt;&lt;td&gt;N&lt;/td&gt;&lt;td&gt; &lt;/td&gt;&lt;td&gt;&lt;/td&gt;&lt;/tr&gt;</v>
      </c>
      <c r="B2459" s="166"/>
      <c r="C2459" s="166"/>
    </row>
    <row r="2460" spans="1:3" x14ac:dyDescent="0.3">
      <c r="A2460" s="89" t="str">
        <f>IF(ROW()-ROW(HTML[])+1&gt;ROWS(Prelude[]),IFERROR(INDEX(PayItems[HTML],ROW()-ROW(HTML[])+1-ROWS(Prelude[])),IF(ROW()-ROW(HTML[])=ROWS(Prelude[])+ROWS(PayItems[]),"&lt;/tbody&gt;&lt;/table&gt;","{End}")),INDEX(Prelude[],ROW()-ROW(HTML[])+1))</f>
        <v xml:space="preserve">  &lt;tr&gt;&lt;td&gt;61701-1300&lt;/td&gt;&lt;td&gt;Guardrail system G4, type 2, class A steel or wood posts&lt;/td&gt;&lt;td&gt;m&lt;/td&gt;&lt;td&gt;GUARDRAIL SYSTEM G4, TYPE 2, CLASS A STEEL OR WOOD POSTS&lt;/td&gt;&lt;td&gt;LNFT&lt;/td&gt;&lt;td&gt;0&lt;/td&gt;&lt;td&gt;3&lt;/td&gt;&lt;td&gt;N&lt;/td&gt;&lt;td&gt; &lt;/td&gt;&lt;td&gt;&lt;/td&gt;&lt;/tr&gt;</v>
      </c>
      <c r="B2460" s="166"/>
      <c r="C2460" s="166"/>
    </row>
    <row r="2461" spans="1:3" x14ac:dyDescent="0.3">
      <c r="A2461" s="89" t="str">
        <f>IF(ROW()-ROW(HTML[])+1&gt;ROWS(Prelude[]),IFERROR(INDEX(PayItems[HTML],ROW()-ROW(HTML[])+1-ROWS(Prelude[])),IF(ROW()-ROW(HTML[])=ROWS(Prelude[])+ROWS(PayItems[]),"&lt;/tbody&gt;&lt;/table&gt;","{End}")),INDEX(Prelude[],ROW()-ROW(HTML[])+1))</f>
        <v xml:space="preserve">  &lt;tr&gt;&lt;td&gt;61701-1350&lt;/td&gt;&lt;td&gt;Guardrail system G4, type 2, class B steel posts&lt;/td&gt;&lt;td&gt;m&lt;/td&gt;&lt;td&gt;GUARDRAIL SYSTEM G4, TYPE 2, CLASS B STEEL POSTS&lt;/td&gt;&lt;td&gt;LNFT&lt;/td&gt;&lt;td&gt;0&lt;/td&gt;&lt;td&gt;3&lt;/td&gt;&lt;td&gt;N&lt;/td&gt;&lt;td&gt; &lt;/td&gt;&lt;td&gt;&lt;/td&gt;&lt;/tr&gt;</v>
      </c>
      <c r="B2461" s="166"/>
      <c r="C2461" s="166"/>
    </row>
    <row r="2462" spans="1:3" x14ac:dyDescent="0.3">
      <c r="A2462" s="89" t="str">
        <f>IF(ROW()-ROW(HTML[])+1&gt;ROWS(Prelude[]),IFERROR(INDEX(PayItems[HTML],ROW()-ROW(HTML[])+1-ROWS(Prelude[])),IF(ROW()-ROW(HTML[])=ROWS(Prelude[])+ROWS(PayItems[]),"&lt;/tbody&gt;&lt;/table&gt;","{End}")),INDEX(Prelude[],ROW()-ROW(HTML[])+1))</f>
        <v xml:space="preserve">  &lt;tr&gt;&lt;td&gt;61701-1400&lt;/td&gt;&lt;td&gt;Guardrail system G4, type 2, class B wood posts&lt;/td&gt;&lt;td&gt;m&lt;/td&gt;&lt;td&gt;GUARDRAIL SYSTEM G4, TYPE 2, CLASS B WOOD POSTS&lt;/td&gt;&lt;td&gt;LNFT&lt;/td&gt;&lt;td&gt;0&lt;/td&gt;&lt;td&gt;3&lt;/td&gt;&lt;td&gt;N&lt;/td&gt;&lt;td&gt; &lt;/td&gt;&lt;td&gt;&lt;/td&gt;&lt;/tr&gt;</v>
      </c>
      <c r="B2462" s="166"/>
      <c r="C2462" s="166"/>
    </row>
    <row r="2463" spans="1:3" x14ac:dyDescent="0.3">
      <c r="A2463" s="89" t="str">
        <f>IF(ROW()-ROW(HTML[])+1&gt;ROWS(Prelude[]),IFERROR(INDEX(PayItems[HTML],ROW()-ROW(HTML[])+1-ROWS(Prelude[])),IF(ROW()-ROW(HTML[])=ROWS(Prelude[])+ROWS(PayItems[]),"&lt;/tbody&gt;&lt;/table&gt;","{End}")),INDEX(Prelude[],ROW()-ROW(HTML[])+1))</f>
        <v xml:space="preserve">  &lt;tr&gt;&lt;td&gt;61701-1450&lt;/td&gt;&lt;td&gt;Guardrail system G4, type 2, class B steel or wood posts&lt;/td&gt;&lt;td&gt;m&lt;/td&gt;&lt;td&gt;GUARDRAIL SYSTEM G4, TYPE 2, CLASS B STEEL OR WOOD POSTS&lt;/td&gt;&lt;td&gt;LNFT&lt;/td&gt;&lt;td&gt;0&lt;/td&gt;&lt;td&gt;3&lt;/td&gt;&lt;td&gt;N&lt;/td&gt;&lt;td&gt; &lt;/td&gt;&lt;td&gt;&lt;/td&gt;&lt;/tr&gt;</v>
      </c>
      <c r="B2463" s="166"/>
      <c r="C2463" s="166"/>
    </row>
    <row r="2464" spans="1:3" x14ac:dyDescent="0.3">
      <c r="A2464" s="89" t="str">
        <f>IF(ROW()-ROW(HTML[])+1&gt;ROWS(Prelude[]),IFERROR(INDEX(PayItems[HTML],ROW()-ROW(HTML[])+1-ROWS(Prelude[])),IF(ROW()-ROW(HTML[])=ROWS(Prelude[])+ROWS(PayItems[]),"&lt;/tbody&gt;&lt;/table&gt;","{End}")),INDEX(Prelude[],ROW()-ROW(HTML[])+1))</f>
        <v xml:space="preserve">  &lt;tr&gt;&lt;td&gt;61701-1500&lt;/td&gt;&lt;td&gt;Guardrail system G4, type 3, class A steel posts&lt;/td&gt;&lt;td&gt;m&lt;/td&gt;&lt;td&gt;GUARDRAIL SYSTEM G4, TYPE 3, CLASS A STEEL POSTS&lt;/td&gt;&lt;td&gt;LNFT&lt;/td&gt;&lt;td&gt;0&lt;/td&gt;&lt;td&gt;3&lt;/td&gt;&lt;td&gt;N&lt;/td&gt;&lt;td&gt; &lt;/td&gt;&lt;td&gt;&lt;/td&gt;&lt;/tr&gt;</v>
      </c>
      <c r="B2464" s="166"/>
      <c r="C2464" s="166"/>
    </row>
    <row r="2465" spans="1:3" x14ac:dyDescent="0.3">
      <c r="A2465" s="89" t="str">
        <f>IF(ROW()-ROW(HTML[])+1&gt;ROWS(Prelude[]),IFERROR(INDEX(PayItems[HTML],ROW()-ROW(HTML[])+1-ROWS(Prelude[])),IF(ROW()-ROW(HTML[])=ROWS(Prelude[])+ROWS(PayItems[]),"&lt;/tbody&gt;&lt;/table&gt;","{End}")),INDEX(Prelude[],ROW()-ROW(HTML[])+1))</f>
        <v xml:space="preserve">  &lt;tr&gt;&lt;td&gt;61701-1550&lt;/td&gt;&lt;td&gt;Guardrail system G4, type 3, class A wood posts&lt;/td&gt;&lt;td&gt;m&lt;/td&gt;&lt;td&gt;GUARDRAIL SYSTEM G4, TYPE 3, CLASS A WOOD POSTS&lt;/td&gt;&lt;td&gt;LNFT&lt;/td&gt;&lt;td&gt;0&lt;/td&gt;&lt;td&gt;3&lt;/td&gt;&lt;td&gt;N&lt;/td&gt;&lt;td&gt; &lt;/td&gt;&lt;td&gt;&lt;/td&gt;&lt;/tr&gt;</v>
      </c>
      <c r="B2465" s="166"/>
      <c r="C2465" s="166"/>
    </row>
    <row r="2466" spans="1:3" x14ac:dyDescent="0.3">
      <c r="A2466" s="89" t="str">
        <f>IF(ROW()-ROW(HTML[])+1&gt;ROWS(Prelude[]),IFERROR(INDEX(PayItems[HTML],ROW()-ROW(HTML[])+1-ROWS(Prelude[])),IF(ROW()-ROW(HTML[])=ROWS(Prelude[])+ROWS(PayItems[]),"&lt;/tbody&gt;&lt;/table&gt;","{End}")),INDEX(Prelude[],ROW()-ROW(HTML[])+1))</f>
        <v xml:space="preserve">  &lt;tr&gt;&lt;td&gt;61701-1600&lt;/td&gt;&lt;td&gt;Guardrail system G4, type 3, class A steel or wood posts&lt;/td&gt;&lt;td&gt;m&lt;/td&gt;&lt;td&gt;GUARDRAIL SYSTEM G4, TYPE 3, CLASS A STEEL OR WOOD POSTS&lt;/td&gt;&lt;td&gt;LNFT&lt;/td&gt;&lt;td&gt;0&lt;/td&gt;&lt;td&gt;3&lt;/td&gt;&lt;td&gt;N&lt;/td&gt;&lt;td&gt; &lt;/td&gt;&lt;td&gt;&lt;/td&gt;&lt;/tr&gt;</v>
      </c>
      <c r="B2466" s="166"/>
      <c r="C2466" s="166"/>
    </row>
    <row r="2467" spans="1:3" x14ac:dyDescent="0.3">
      <c r="A2467" s="89" t="str">
        <f>IF(ROW()-ROW(HTML[])+1&gt;ROWS(Prelude[]),IFERROR(INDEX(PayItems[HTML],ROW()-ROW(HTML[])+1-ROWS(Prelude[])),IF(ROW()-ROW(HTML[])=ROWS(Prelude[])+ROWS(PayItems[]),"&lt;/tbody&gt;&lt;/table&gt;","{End}")),INDEX(Prelude[],ROW()-ROW(HTML[])+1))</f>
        <v xml:space="preserve">  &lt;tr&gt;&lt;td&gt;61701-1650&lt;/td&gt;&lt;td&gt;Guardrail system G4, type 3, class B steel posts&lt;/td&gt;&lt;td&gt;m&lt;/td&gt;&lt;td&gt;GUARDRAIL SYSTEM G4, TYPE 3, CLASS B STEEL POSTS&lt;/td&gt;&lt;td&gt;LNFT&lt;/td&gt;&lt;td&gt;0&lt;/td&gt;&lt;td&gt;3&lt;/td&gt;&lt;td&gt;N&lt;/td&gt;&lt;td&gt; &lt;/td&gt;&lt;td&gt;&lt;/td&gt;&lt;/tr&gt;</v>
      </c>
      <c r="B2467" s="166"/>
      <c r="C2467" s="166"/>
    </row>
    <row r="2468" spans="1:3" x14ac:dyDescent="0.3">
      <c r="A2468" s="89" t="str">
        <f>IF(ROW()-ROW(HTML[])+1&gt;ROWS(Prelude[]),IFERROR(INDEX(PayItems[HTML],ROW()-ROW(HTML[])+1-ROWS(Prelude[])),IF(ROW()-ROW(HTML[])=ROWS(Prelude[])+ROWS(PayItems[]),"&lt;/tbody&gt;&lt;/table&gt;","{End}")),INDEX(Prelude[],ROW()-ROW(HTML[])+1))</f>
        <v xml:space="preserve">  &lt;tr&gt;&lt;td&gt;61701-1700&lt;/td&gt;&lt;td&gt;Guardrail system G4, type 3, class B wood posts&lt;/td&gt;&lt;td&gt;m&lt;/td&gt;&lt;td&gt;GUARDRAIL SYSTEM G4, TYPE 3, CLASS B WOOD POSTS&lt;/td&gt;&lt;td&gt;LNFT&lt;/td&gt;&lt;td&gt;0&lt;/td&gt;&lt;td&gt;3&lt;/td&gt;&lt;td&gt;N&lt;/td&gt;&lt;td&gt; &lt;/td&gt;&lt;td&gt;&lt;/td&gt;&lt;/tr&gt;</v>
      </c>
      <c r="B2468" s="166"/>
      <c r="C2468" s="166"/>
    </row>
    <row r="2469" spans="1:3" x14ac:dyDescent="0.3">
      <c r="A2469" s="89" t="str">
        <f>IF(ROW()-ROW(HTML[])+1&gt;ROWS(Prelude[]),IFERROR(INDEX(PayItems[HTML],ROW()-ROW(HTML[])+1-ROWS(Prelude[])),IF(ROW()-ROW(HTML[])=ROWS(Prelude[])+ROWS(PayItems[]),"&lt;/tbody&gt;&lt;/table&gt;","{End}")),INDEX(Prelude[],ROW()-ROW(HTML[])+1))</f>
        <v xml:space="preserve">  &lt;tr&gt;&lt;td&gt;61701-1750&lt;/td&gt;&lt;td&gt;Guardrail system G4, type 3, class B steel or wood posts&lt;/td&gt;&lt;td&gt;m&lt;/td&gt;&lt;td&gt;GUARDRAIL SYSTEM G4, TYPE 3, CLASS B STEEL OR WOOD POSTS&lt;/td&gt;&lt;td&gt;LNFT&lt;/td&gt;&lt;td&gt;0&lt;/td&gt;&lt;td&gt;3&lt;/td&gt;&lt;td&gt;N&lt;/td&gt;&lt;td&gt; &lt;/td&gt;&lt;td&gt;&lt;/td&gt;&lt;/tr&gt;</v>
      </c>
      <c r="B2469" s="166"/>
      <c r="C2469" s="166"/>
    </row>
    <row r="2470" spans="1:3" x14ac:dyDescent="0.3">
      <c r="A2470" s="89" t="str">
        <f>IF(ROW()-ROW(HTML[])+1&gt;ROWS(Prelude[]),IFERROR(INDEX(PayItems[HTML],ROW()-ROW(HTML[])+1-ROWS(Prelude[])),IF(ROW()-ROW(HTML[])=ROWS(Prelude[])+ROWS(PayItems[]),"&lt;/tbody&gt;&lt;/table&gt;","{End}")),INDEX(Prelude[],ROW()-ROW(HTML[])+1))</f>
        <v xml:space="preserve">  &lt;tr&gt;&lt;td&gt;61701-1800&lt;/td&gt;&lt;td&gt;Guardrail system G4, type 4, class A steel posts&lt;/td&gt;&lt;td&gt;m&lt;/td&gt;&lt;td&gt;GUARDRAIL SYSTEM G4, TYPE 4, CLASS A STEEL POSTS&lt;/td&gt;&lt;td&gt;LNFT&lt;/td&gt;&lt;td&gt;0&lt;/td&gt;&lt;td&gt;3&lt;/td&gt;&lt;td&gt;N&lt;/td&gt;&lt;td&gt; &lt;/td&gt;&lt;td&gt;Safety:  Do NOT use!  For next FP - DELETE pay item?&lt;/td&gt;&lt;/tr&gt;</v>
      </c>
      <c r="B2470" s="166"/>
      <c r="C2470" s="166"/>
    </row>
    <row r="2471" spans="1:3" x14ac:dyDescent="0.3">
      <c r="A2471" s="89" t="str">
        <f>IF(ROW()-ROW(HTML[])+1&gt;ROWS(Prelude[]),IFERROR(INDEX(PayItems[HTML],ROW()-ROW(HTML[])+1-ROWS(Prelude[])),IF(ROW()-ROW(HTML[])=ROWS(Prelude[])+ROWS(PayItems[]),"&lt;/tbody&gt;&lt;/table&gt;","{End}")),INDEX(Prelude[],ROW()-ROW(HTML[])+1))</f>
        <v xml:space="preserve">  &lt;tr&gt;&lt;td&gt;61701-1850&lt;/td&gt;&lt;td&gt;Guardrail system G4, type 4, class A wood posts&lt;/td&gt;&lt;td&gt;m&lt;/td&gt;&lt;td&gt;GUARDRAIL SYSTEM G4, TYPE 4, CLASS A WOOD POSTS&lt;/td&gt;&lt;td&gt;LNFT&lt;/td&gt;&lt;td&gt;0&lt;/td&gt;&lt;td&gt;3&lt;/td&gt;&lt;td&gt;N&lt;/td&gt;&lt;td&gt; &lt;/td&gt;&lt;td&gt;Safety:  Do NOT use!  For next FP - DELETE pay item?&lt;/td&gt;&lt;/tr&gt;</v>
      </c>
      <c r="B2471" s="166"/>
      <c r="C2471" s="166"/>
    </row>
    <row r="2472" spans="1:3" x14ac:dyDescent="0.3">
      <c r="A2472" s="89" t="str">
        <f>IF(ROW()-ROW(HTML[])+1&gt;ROWS(Prelude[]),IFERROR(INDEX(PayItems[HTML],ROW()-ROW(HTML[])+1-ROWS(Prelude[])),IF(ROW()-ROW(HTML[])=ROWS(Prelude[])+ROWS(PayItems[]),"&lt;/tbody&gt;&lt;/table&gt;","{End}")),INDEX(Prelude[],ROW()-ROW(HTML[])+1))</f>
        <v xml:space="preserve">  &lt;tr&gt;&lt;td&gt;61701-1900&lt;/td&gt;&lt;td&gt;Guardrail system G4, type 4, class A steel or wood posts&lt;/td&gt;&lt;td&gt;m&lt;/td&gt;&lt;td&gt;GUARDRAIL SYSTEM G4, TYPE 4, CLASS A STEEL OR WOOD POSTS&lt;/td&gt;&lt;td&gt;LNFT&lt;/td&gt;&lt;td&gt;0&lt;/td&gt;&lt;td&gt;3&lt;/td&gt;&lt;td&gt;N&lt;/td&gt;&lt;td&gt; &lt;/td&gt;&lt;td&gt;Safety:  Do NOT use!  For next FP - DELETE pay item?&lt;/td&gt;&lt;/tr&gt;</v>
      </c>
      <c r="B2472" s="166"/>
      <c r="C2472" s="166"/>
    </row>
    <row r="2473" spans="1:3" x14ac:dyDescent="0.3">
      <c r="A2473" s="89" t="str">
        <f>IF(ROW()-ROW(HTML[])+1&gt;ROWS(Prelude[]),IFERROR(INDEX(PayItems[HTML],ROW()-ROW(HTML[])+1-ROWS(Prelude[])),IF(ROW()-ROW(HTML[])=ROWS(Prelude[])+ROWS(PayItems[]),"&lt;/tbody&gt;&lt;/table&gt;","{End}")),INDEX(Prelude[],ROW()-ROW(HTML[])+1))</f>
        <v xml:space="preserve">  &lt;tr&gt;&lt;td&gt;61701-1950&lt;/td&gt;&lt;td&gt;Guardrail system G4, type 4, class B steel posts&lt;/td&gt;&lt;td&gt;m&lt;/td&gt;&lt;td&gt;GUARDRAIL SYSTEM G4, TYPE 4, CLASS B STEEL POSTS&lt;/td&gt;&lt;td&gt;LNFT&lt;/td&gt;&lt;td&gt;0&lt;/td&gt;&lt;td&gt;3&lt;/td&gt;&lt;td&gt;N&lt;/td&gt;&lt;td&gt; &lt;/td&gt;&lt;td&gt;&lt;/td&gt;&lt;/tr&gt;</v>
      </c>
      <c r="B2473" s="166"/>
      <c r="C2473" s="166"/>
    </row>
    <row r="2474" spans="1:3" x14ac:dyDescent="0.3">
      <c r="A2474" s="89" t="str">
        <f>IF(ROW()-ROW(HTML[])+1&gt;ROWS(Prelude[]),IFERROR(INDEX(PayItems[HTML],ROW()-ROW(HTML[])+1-ROWS(Prelude[])),IF(ROW()-ROW(HTML[])=ROWS(Prelude[])+ROWS(PayItems[]),"&lt;/tbody&gt;&lt;/table&gt;","{End}")),INDEX(Prelude[],ROW()-ROW(HTML[])+1))</f>
        <v xml:space="preserve">  &lt;tr&gt;&lt;td&gt;61701-2000&lt;/td&gt;&lt;td&gt;Guardrail system G4, type 4, class B wood posts&lt;/td&gt;&lt;td&gt;m&lt;/td&gt;&lt;td&gt;GUARDRAIL SYSTEM G4, TYPE 4, CLASS B WOOD POSTS&lt;/td&gt;&lt;td&gt;LNFT&lt;/td&gt;&lt;td&gt;0&lt;/td&gt;&lt;td&gt;3&lt;/td&gt;&lt;td&gt;N&lt;/td&gt;&lt;td&gt; &lt;/td&gt;&lt;td&gt;&lt;/td&gt;&lt;/tr&gt;</v>
      </c>
      <c r="B2474" s="166"/>
      <c r="C2474" s="166"/>
    </row>
    <row r="2475" spans="1:3" x14ac:dyDescent="0.3">
      <c r="A2475" s="89" t="str">
        <f>IF(ROW()-ROW(HTML[])+1&gt;ROWS(Prelude[]),IFERROR(INDEX(PayItems[HTML],ROW()-ROW(HTML[])+1-ROWS(Prelude[])),IF(ROW()-ROW(HTML[])=ROWS(Prelude[])+ROWS(PayItems[]),"&lt;/tbody&gt;&lt;/table&gt;","{End}")),INDEX(Prelude[],ROW()-ROW(HTML[])+1))</f>
        <v xml:space="preserve">  &lt;tr&gt;&lt;td&gt;61701-2050&lt;/td&gt;&lt;td&gt;Guardrail system G4, type 4, class B steel or wood posts&lt;/td&gt;&lt;td&gt;m&lt;/td&gt;&lt;td&gt;GUARDRAIL SYSTEM G4, TYPE 4, CLASS B STEEL OR WOOD POSTS&lt;/td&gt;&lt;td&gt;LNFT&lt;/td&gt;&lt;td&gt;0&lt;/td&gt;&lt;td&gt;3&lt;/td&gt;&lt;td&gt;N&lt;/td&gt;&lt;td&gt; &lt;/td&gt;&lt;td&gt;&lt;/td&gt;&lt;/tr&gt;</v>
      </c>
      <c r="B2475" s="166"/>
      <c r="C2475" s="166"/>
    </row>
    <row r="2476" spans="1:3" x14ac:dyDescent="0.3">
      <c r="A2476" s="89" t="str">
        <f>IF(ROW()-ROW(HTML[])+1&gt;ROWS(Prelude[]),IFERROR(INDEX(PayItems[HTML],ROW()-ROW(HTML[])+1-ROWS(Prelude[])),IF(ROW()-ROW(HTML[])=ROWS(Prelude[])+ROWS(PayItems[]),"&lt;/tbody&gt;&lt;/table&gt;","{End}")),INDEX(Prelude[],ROW()-ROW(HTML[])+1))</f>
        <v xml:space="preserve">  &lt;tr&gt;&lt;td&gt;61701-2100&lt;/td&gt;&lt;td&gt;Guardrail system G9, type 2, class A steel posts&lt;/td&gt;&lt;td&gt;m&lt;/td&gt;&lt;td&gt;GUARDRAIL SYSTEM G9, TYPE 2, CLASS A STEEL POSTS&lt;/td&gt;&lt;td&gt;LNFT&lt;/td&gt;&lt;td&gt;0&lt;/td&gt;&lt;td&gt;3&lt;/td&gt;&lt;td&gt;N&lt;/td&gt;&lt;td&gt; &lt;/td&gt;&lt;td&gt;&lt;/td&gt;&lt;/tr&gt;</v>
      </c>
      <c r="B2476" s="166"/>
      <c r="C2476" s="166"/>
    </row>
    <row r="2477" spans="1:3" x14ac:dyDescent="0.3">
      <c r="A2477" s="89" t="str">
        <f>IF(ROW()-ROW(HTML[])+1&gt;ROWS(Prelude[]),IFERROR(INDEX(PayItems[HTML],ROW()-ROW(HTML[])+1-ROWS(Prelude[])),IF(ROW()-ROW(HTML[])=ROWS(Prelude[])+ROWS(PayItems[]),"&lt;/tbody&gt;&lt;/table&gt;","{End}")),INDEX(Prelude[],ROW()-ROW(HTML[])+1))</f>
        <v xml:space="preserve">  &lt;tr&gt;&lt;td&gt;61701-2150&lt;/td&gt;&lt;td&gt;Guardrail system G9, type 2, class A wood posts&lt;/td&gt;&lt;td&gt;m&lt;/td&gt;&lt;td&gt;GUARDRAIL SYSTEM G9, TYPE 2, CLASS A WOOD POSTS&lt;/td&gt;&lt;td&gt;LNFT&lt;/td&gt;&lt;td&gt;0&lt;/td&gt;&lt;td&gt;3&lt;/td&gt;&lt;td&gt;N&lt;/td&gt;&lt;td&gt; &lt;/td&gt;&lt;td&gt;&lt;/td&gt;&lt;/tr&gt;</v>
      </c>
      <c r="B2477" s="166"/>
      <c r="C2477" s="166"/>
    </row>
    <row r="2478" spans="1:3" x14ac:dyDescent="0.3">
      <c r="A2478" s="89" t="str">
        <f>IF(ROW()-ROW(HTML[])+1&gt;ROWS(Prelude[]),IFERROR(INDEX(PayItems[HTML],ROW()-ROW(HTML[])+1-ROWS(Prelude[])),IF(ROW()-ROW(HTML[])=ROWS(Prelude[])+ROWS(PayItems[]),"&lt;/tbody&gt;&lt;/table&gt;","{End}")),INDEX(Prelude[],ROW()-ROW(HTML[])+1))</f>
        <v xml:space="preserve">  &lt;tr&gt;&lt;td&gt;61701-2200&lt;/td&gt;&lt;td&gt;Guardrail system G9, type 2, class A steel or wood posts&lt;/td&gt;&lt;td&gt;m&lt;/td&gt;&lt;td&gt;GUARDRAIL SYSTEM G9, TYPE 2, CLASS A STEEL OR WOOD POSTS&lt;/td&gt;&lt;td&gt;LNFT&lt;/td&gt;&lt;td&gt;0&lt;/td&gt;&lt;td&gt;3&lt;/td&gt;&lt;td&gt;N&lt;/td&gt;&lt;td&gt; &lt;/td&gt;&lt;td&gt;&lt;/td&gt;&lt;/tr&gt;</v>
      </c>
      <c r="B2478" s="166"/>
      <c r="C2478" s="166"/>
    </row>
    <row r="2479" spans="1:3" x14ac:dyDescent="0.3">
      <c r="A2479" s="89" t="str">
        <f>IF(ROW()-ROW(HTML[])+1&gt;ROWS(Prelude[]),IFERROR(INDEX(PayItems[HTML],ROW()-ROW(HTML[])+1-ROWS(Prelude[])),IF(ROW()-ROW(HTML[])=ROWS(Prelude[])+ROWS(PayItems[]),"&lt;/tbody&gt;&lt;/table&gt;","{End}")),INDEX(Prelude[],ROW()-ROW(HTML[])+1))</f>
        <v xml:space="preserve">  &lt;tr&gt;&lt;td&gt;61701-2250&lt;/td&gt;&lt;td&gt;Guardrail system G9, type 2, class B steel posts&lt;/td&gt;&lt;td&gt;m&lt;/td&gt;&lt;td&gt;GUARDRAIL SYSTEM G9, TYPE 2, CLASS B STEEL POSTS&lt;/td&gt;&lt;td&gt;LNFT&lt;/td&gt;&lt;td&gt;0&lt;/td&gt;&lt;td&gt;3&lt;/td&gt;&lt;td&gt;N&lt;/td&gt;&lt;td&gt; &lt;/td&gt;&lt;td&gt;&lt;/td&gt;&lt;/tr&gt;</v>
      </c>
      <c r="B2479" s="166"/>
      <c r="C2479" s="166"/>
    </row>
    <row r="2480" spans="1:3" x14ac:dyDescent="0.3">
      <c r="A2480" s="89" t="str">
        <f>IF(ROW()-ROW(HTML[])+1&gt;ROWS(Prelude[]),IFERROR(INDEX(PayItems[HTML],ROW()-ROW(HTML[])+1-ROWS(Prelude[])),IF(ROW()-ROW(HTML[])=ROWS(Prelude[])+ROWS(PayItems[]),"&lt;/tbody&gt;&lt;/table&gt;","{End}")),INDEX(Prelude[],ROW()-ROW(HTML[])+1))</f>
        <v xml:space="preserve">  &lt;tr&gt;&lt;td&gt;61701-2300&lt;/td&gt;&lt;td&gt;Guardrail system G9, type 2, class B wood posts&lt;/td&gt;&lt;td&gt;m&lt;/td&gt;&lt;td&gt;GUARDRAIL SYSTEM G9, TYPE 2, CLASS B WOOD POSTS&lt;/td&gt;&lt;td&gt;LNFT&lt;/td&gt;&lt;td&gt;0&lt;/td&gt;&lt;td&gt;3&lt;/td&gt;&lt;td&gt;N&lt;/td&gt;&lt;td&gt; &lt;/td&gt;&lt;td&gt;&lt;/td&gt;&lt;/tr&gt;</v>
      </c>
      <c r="B2480" s="166"/>
      <c r="C2480" s="166"/>
    </row>
    <row r="2481" spans="1:3" x14ac:dyDescent="0.3">
      <c r="A2481" s="89" t="str">
        <f>IF(ROW()-ROW(HTML[])+1&gt;ROWS(Prelude[]),IFERROR(INDEX(PayItems[HTML],ROW()-ROW(HTML[])+1-ROWS(Prelude[])),IF(ROW()-ROW(HTML[])=ROWS(Prelude[])+ROWS(PayItems[]),"&lt;/tbody&gt;&lt;/table&gt;","{End}")),INDEX(Prelude[],ROW()-ROW(HTML[])+1))</f>
        <v xml:space="preserve">  &lt;tr&gt;&lt;td&gt;61701-2350&lt;/td&gt;&lt;td&gt;Guardrail system G9, type 2, class B steel or wood posts&lt;/td&gt;&lt;td&gt;m&lt;/td&gt;&lt;td&gt;GUARDRAIL SYSTEM G9, TYPE 2, CLASS B STEEL OR WOOD POSTS&lt;/td&gt;&lt;td&gt;LNFT&lt;/td&gt;&lt;td&gt;0&lt;/td&gt;&lt;td&gt;3&lt;/td&gt;&lt;td&gt;N&lt;/td&gt;&lt;td&gt; &lt;/td&gt;&lt;td&gt;&lt;/td&gt;&lt;/tr&gt;</v>
      </c>
      <c r="B2481" s="166"/>
      <c r="C2481" s="166"/>
    </row>
    <row r="2482" spans="1:3" x14ac:dyDescent="0.3">
      <c r="A2482" s="89" t="str">
        <f>IF(ROW()-ROW(HTML[])+1&gt;ROWS(Prelude[]),IFERROR(INDEX(PayItems[HTML],ROW()-ROW(HTML[])+1-ROWS(Prelude[])),IF(ROW()-ROW(HTML[])=ROWS(Prelude[])+ROWS(PayItems[]),"&lt;/tbody&gt;&lt;/table&gt;","{End}")),INDEX(Prelude[],ROW()-ROW(HTML[])+1))</f>
        <v xml:space="preserve">  &lt;tr&gt;&lt;td&gt;61701-2400&lt;/td&gt;&lt;td&gt;Guardrail system G9, type 3, class A steel posts&lt;/td&gt;&lt;td&gt;m&lt;/td&gt;&lt;td&gt;GUARDRAIL SYSTEM G9, TYPE 3, CLASS A STEEL POSTS&lt;/td&gt;&lt;td&gt;LNFT&lt;/td&gt;&lt;td&gt;0&lt;/td&gt;&lt;td&gt;3&lt;/td&gt;&lt;td&gt;N&lt;/td&gt;&lt;td&gt; &lt;/td&gt;&lt;td&gt;&lt;/td&gt;&lt;/tr&gt;</v>
      </c>
      <c r="B2482" s="166"/>
      <c r="C2482" s="166"/>
    </row>
    <row r="2483" spans="1:3" x14ac:dyDescent="0.3">
      <c r="A2483" s="89" t="str">
        <f>IF(ROW()-ROW(HTML[])+1&gt;ROWS(Prelude[]),IFERROR(INDEX(PayItems[HTML],ROW()-ROW(HTML[])+1-ROWS(Prelude[])),IF(ROW()-ROW(HTML[])=ROWS(Prelude[])+ROWS(PayItems[]),"&lt;/tbody&gt;&lt;/table&gt;","{End}")),INDEX(Prelude[],ROW()-ROW(HTML[])+1))</f>
        <v xml:space="preserve">  &lt;tr&gt;&lt;td&gt;61701-2450&lt;/td&gt;&lt;td&gt;Guardrail system G9, type 3, class A wood posts&lt;/td&gt;&lt;td&gt;m&lt;/td&gt;&lt;td&gt;GUARDRAIL SYSTEM G9, TYPE 3, CLASS A WOOD POSTS&lt;/td&gt;&lt;td&gt;LNFT&lt;/td&gt;&lt;td&gt;0&lt;/td&gt;&lt;td&gt;3&lt;/td&gt;&lt;td&gt;N&lt;/td&gt;&lt;td&gt; &lt;/td&gt;&lt;td&gt;&lt;/td&gt;&lt;/tr&gt;</v>
      </c>
      <c r="B2483" s="166"/>
      <c r="C2483" s="166"/>
    </row>
    <row r="2484" spans="1:3" x14ac:dyDescent="0.3">
      <c r="A2484" s="89" t="str">
        <f>IF(ROW()-ROW(HTML[])+1&gt;ROWS(Prelude[]),IFERROR(INDEX(PayItems[HTML],ROW()-ROW(HTML[])+1-ROWS(Prelude[])),IF(ROW()-ROW(HTML[])=ROWS(Prelude[])+ROWS(PayItems[]),"&lt;/tbody&gt;&lt;/table&gt;","{End}")),INDEX(Prelude[],ROW()-ROW(HTML[])+1))</f>
        <v xml:space="preserve">  &lt;tr&gt;&lt;td&gt;61701-2500&lt;/td&gt;&lt;td&gt;Guardrail system G9, type 3, class A steel or wood posts&lt;/td&gt;&lt;td&gt;m&lt;/td&gt;&lt;td&gt;GUARDRAIL SYSTEM G9, TYPE 3, CLASS A STEEL OR WOOD POSTS&lt;/td&gt;&lt;td&gt;LNFT&lt;/td&gt;&lt;td&gt;0&lt;/td&gt;&lt;td&gt;3&lt;/td&gt;&lt;td&gt;N&lt;/td&gt;&lt;td&gt; &lt;/td&gt;&lt;td&gt;&lt;/td&gt;&lt;/tr&gt;</v>
      </c>
      <c r="B2484" s="166"/>
      <c r="C2484" s="166"/>
    </row>
    <row r="2485" spans="1:3" x14ac:dyDescent="0.3">
      <c r="A2485" s="89" t="str">
        <f>IF(ROW()-ROW(HTML[])+1&gt;ROWS(Prelude[]),IFERROR(INDEX(PayItems[HTML],ROW()-ROW(HTML[])+1-ROWS(Prelude[])),IF(ROW()-ROW(HTML[])=ROWS(Prelude[])+ROWS(PayItems[]),"&lt;/tbody&gt;&lt;/table&gt;","{End}")),INDEX(Prelude[],ROW()-ROW(HTML[])+1))</f>
        <v xml:space="preserve">  &lt;tr&gt;&lt;td&gt;61701-2550&lt;/td&gt;&lt;td&gt;Guardrail system G9, type 3, class B steel posts&lt;/td&gt;&lt;td&gt;m&lt;/td&gt;&lt;td&gt;GUARDRAIL SYSTEM G9, TYPE 3, CLASS B STEEL POSTS&lt;/td&gt;&lt;td&gt;LNFT&lt;/td&gt;&lt;td&gt;0&lt;/td&gt;&lt;td&gt;3&lt;/td&gt;&lt;td&gt;N&lt;/td&gt;&lt;td&gt; &lt;/td&gt;&lt;td&gt;&lt;/td&gt;&lt;/tr&gt;</v>
      </c>
      <c r="B2485" s="166"/>
      <c r="C2485" s="166"/>
    </row>
    <row r="2486" spans="1:3" x14ac:dyDescent="0.3">
      <c r="A2486" s="89" t="str">
        <f>IF(ROW()-ROW(HTML[])+1&gt;ROWS(Prelude[]),IFERROR(INDEX(PayItems[HTML],ROW()-ROW(HTML[])+1-ROWS(Prelude[])),IF(ROW()-ROW(HTML[])=ROWS(Prelude[])+ROWS(PayItems[]),"&lt;/tbody&gt;&lt;/table&gt;","{End}")),INDEX(Prelude[],ROW()-ROW(HTML[])+1))</f>
        <v xml:space="preserve">  &lt;tr&gt;&lt;td&gt;61701-2600&lt;/td&gt;&lt;td&gt;Guardrail system G9, type 3, class B wood posts&lt;/td&gt;&lt;td&gt;m&lt;/td&gt;&lt;td&gt;GUARDRAIL SYSTEM G9, TYPE 3, CLASS B WOOD POSTS&lt;/td&gt;&lt;td&gt;LNFT&lt;/td&gt;&lt;td&gt;0&lt;/td&gt;&lt;td&gt;3&lt;/td&gt;&lt;td&gt;N&lt;/td&gt;&lt;td&gt; &lt;/td&gt;&lt;td&gt;&lt;/td&gt;&lt;/tr&gt;</v>
      </c>
      <c r="B2486" s="166"/>
      <c r="C2486" s="166"/>
    </row>
    <row r="2487" spans="1:3" x14ac:dyDescent="0.3">
      <c r="A2487" s="89" t="str">
        <f>IF(ROW()-ROW(HTML[])+1&gt;ROWS(Prelude[]),IFERROR(INDEX(PayItems[HTML],ROW()-ROW(HTML[])+1-ROWS(Prelude[])),IF(ROW()-ROW(HTML[])=ROWS(Prelude[])+ROWS(PayItems[]),"&lt;/tbody&gt;&lt;/table&gt;","{End}")),INDEX(Prelude[],ROW()-ROW(HTML[])+1))</f>
        <v xml:space="preserve">  &lt;tr&gt;&lt;td&gt;61701-2650&lt;/td&gt;&lt;td&gt;Guardrail system G9, type 3, class B steel or wood posts&lt;/td&gt;&lt;td&gt;m&lt;/td&gt;&lt;td&gt;GUARDRAIL SYSTEM G9, TYPE 3, CLASS B STEEL OR WOOD POSTS&lt;/td&gt;&lt;td&gt;LNFT&lt;/td&gt;&lt;td&gt;0&lt;/td&gt;&lt;td&gt;3&lt;/td&gt;&lt;td&gt;N&lt;/td&gt;&lt;td&gt; &lt;/td&gt;&lt;td&gt;&lt;/td&gt;&lt;/tr&gt;</v>
      </c>
      <c r="B2487" s="166"/>
      <c r="C2487" s="166"/>
    </row>
    <row r="2488" spans="1:3" x14ac:dyDescent="0.3">
      <c r="A2488" s="89" t="str">
        <f>IF(ROW()-ROW(HTML[])+1&gt;ROWS(Prelude[]),IFERROR(INDEX(PayItems[HTML],ROW()-ROW(HTML[])+1-ROWS(Prelude[])),IF(ROW()-ROW(HTML[])=ROWS(Prelude[])+ROWS(PayItems[]),"&lt;/tbody&gt;&lt;/table&gt;","{End}")),INDEX(Prelude[],ROW()-ROW(HTML[])+1))</f>
        <v xml:space="preserve">  &lt;tr&gt;&lt;td&gt;61701-2700&lt;/td&gt;&lt;td&gt;Guardrail system G9, type 4, class A steel posts&lt;/td&gt;&lt;td&gt;m&lt;/td&gt;&lt;td&gt;GUARDRAIL SYSTEM G9, TYPE 4, CLASS A STEEL POSTS&lt;/td&gt;&lt;td&gt;LNFT&lt;/td&gt;&lt;td&gt;0&lt;/td&gt;&lt;td&gt;3&lt;/td&gt;&lt;td&gt;N&lt;/td&gt;&lt;td&gt; &lt;/td&gt;&lt;td&gt;Safety:  Do NOT use!  For next FP - DELETE pay item?&lt;/td&gt;&lt;/tr&gt;</v>
      </c>
      <c r="B2488" s="166"/>
      <c r="C2488" s="166"/>
    </row>
    <row r="2489" spans="1:3" x14ac:dyDescent="0.3">
      <c r="A2489" s="89" t="str">
        <f>IF(ROW()-ROW(HTML[])+1&gt;ROWS(Prelude[]),IFERROR(INDEX(PayItems[HTML],ROW()-ROW(HTML[])+1-ROWS(Prelude[])),IF(ROW()-ROW(HTML[])=ROWS(Prelude[])+ROWS(PayItems[]),"&lt;/tbody&gt;&lt;/table&gt;","{End}")),INDEX(Prelude[],ROW()-ROW(HTML[])+1))</f>
        <v xml:space="preserve">  &lt;tr&gt;&lt;td&gt;61701-2750&lt;/td&gt;&lt;td&gt;Guardrail system G9, type 4, class A wood posts&lt;/td&gt;&lt;td&gt;m&lt;/td&gt;&lt;td&gt;GUARDRAIL SYSTEM G9, TYPE 4, CLASS A WOOD POSTS&lt;/td&gt;&lt;td&gt;LNFT&lt;/td&gt;&lt;td&gt;0&lt;/td&gt;&lt;td&gt;3&lt;/td&gt;&lt;td&gt;N&lt;/td&gt;&lt;td&gt; &lt;/td&gt;&lt;td&gt;Safety:  Do NOT use!  For next FP - DELETE pay item?&lt;/td&gt;&lt;/tr&gt;</v>
      </c>
      <c r="B2489" s="166"/>
      <c r="C2489" s="166"/>
    </row>
    <row r="2490" spans="1:3" x14ac:dyDescent="0.3">
      <c r="A2490" s="89" t="str">
        <f>IF(ROW()-ROW(HTML[])+1&gt;ROWS(Prelude[]),IFERROR(INDEX(PayItems[HTML],ROW()-ROW(HTML[])+1-ROWS(Prelude[])),IF(ROW()-ROW(HTML[])=ROWS(Prelude[])+ROWS(PayItems[]),"&lt;/tbody&gt;&lt;/table&gt;","{End}")),INDEX(Prelude[],ROW()-ROW(HTML[])+1))</f>
        <v xml:space="preserve">  &lt;tr&gt;&lt;td&gt;61701-2800&lt;/td&gt;&lt;td&gt;Guardrail system G9, type 4, class A steel or wood posts&lt;/td&gt;&lt;td&gt;m&lt;/td&gt;&lt;td&gt;GUARDRAIL SYSTEM G9, TYPE 4, CLASS A STEEL OR WOOD POSTS&lt;/td&gt;&lt;td&gt;LNFT&lt;/td&gt;&lt;td&gt;0&lt;/td&gt;&lt;td&gt;3&lt;/td&gt;&lt;td&gt;N&lt;/td&gt;&lt;td&gt; &lt;/td&gt;&lt;td&gt;Safety:  Do NOT use!  For next FP - DELETE pay item?&lt;/td&gt;&lt;/tr&gt;</v>
      </c>
      <c r="B2490" s="166"/>
      <c r="C2490" s="166"/>
    </row>
    <row r="2491" spans="1:3" x14ac:dyDescent="0.3">
      <c r="A2491" s="89" t="str">
        <f>IF(ROW()-ROW(HTML[])+1&gt;ROWS(Prelude[]),IFERROR(INDEX(PayItems[HTML],ROW()-ROW(HTML[])+1-ROWS(Prelude[])),IF(ROW()-ROW(HTML[])=ROWS(Prelude[])+ROWS(PayItems[]),"&lt;/tbody&gt;&lt;/table&gt;","{End}")),INDEX(Prelude[],ROW()-ROW(HTML[])+1))</f>
        <v xml:space="preserve">  &lt;tr&gt;&lt;td&gt;61701-2850&lt;/td&gt;&lt;td&gt;Guardrail system G9, type 4, class B steel posts&lt;/td&gt;&lt;td&gt;m&lt;/td&gt;&lt;td&gt;GUARDRAIL SYSTEM G9, TYPE 4, CLASS B STEEL POSTS&lt;/td&gt;&lt;td&gt;LNFT&lt;/td&gt;&lt;td&gt;0&lt;/td&gt;&lt;td&gt;3&lt;/td&gt;&lt;td&gt;N&lt;/td&gt;&lt;td&gt; &lt;/td&gt;&lt;td&gt;&lt;/td&gt;&lt;/tr&gt;</v>
      </c>
      <c r="B2491" s="166"/>
      <c r="C2491" s="166"/>
    </row>
    <row r="2492" spans="1:3" x14ac:dyDescent="0.3">
      <c r="A2492" s="89" t="str">
        <f>IF(ROW()-ROW(HTML[])+1&gt;ROWS(Prelude[]),IFERROR(INDEX(PayItems[HTML],ROW()-ROW(HTML[])+1-ROWS(Prelude[])),IF(ROW()-ROW(HTML[])=ROWS(Prelude[])+ROWS(PayItems[]),"&lt;/tbody&gt;&lt;/table&gt;","{End}")),INDEX(Prelude[],ROW()-ROW(HTML[])+1))</f>
        <v xml:space="preserve">  &lt;tr&gt;&lt;td&gt;61701-2900&lt;/td&gt;&lt;td&gt;Guardrail system G9, type 4, class B wood posts&lt;/td&gt;&lt;td&gt;m&lt;/td&gt;&lt;td&gt;GUARDRAIL SYSTEM G9, TYPE 4, CLASS B WOOD POSTS&lt;/td&gt;&lt;td&gt;LNFT&lt;/td&gt;&lt;td&gt;0&lt;/td&gt;&lt;td&gt;3&lt;/td&gt;&lt;td&gt;N&lt;/td&gt;&lt;td&gt; &lt;/td&gt;&lt;td&gt;&lt;/td&gt;&lt;/tr&gt;</v>
      </c>
      <c r="B2492" s="166"/>
      <c r="C2492" s="166"/>
    </row>
    <row r="2493" spans="1:3" x14ac:dyDescent="0.3">
      <c r="A2493" s="89" t="str">
        <f>IF(ROW()-ROW(HTML[])+1&gt;ROWS(Prelude[]),IFERROR(INDEX(PayItems[HTML],ROW()-ROW(HTML[])+1-ROWS(Prelude[])),IF(ROW()-ROW(HTML[])=ROWS(Prelude[])+ROWS(PayItems[]),"&lt;/tbody&gt;&lt;/table&gt;","{End}")),INDEX(Prelude[],ROW()-ROW(HTML[])+1))</f>
        <v xml:space="preserve">  &lt;tr&gt;&lt;td&gt;61701-2950&lt;/td&gt;&lt;td&gt;Guardrail system G9, type 4, class B steel or wood posts&lt;/td&gt;&lt;td&gt;m&lt;/td&gt;&lt;td&gt;GUARDRAIL SYSTEM G9, TYPE 4, CLASS B STEEL OR WOOD POSTS&lt;/td&gt;&lt;td&gt;LNFT&lt;/td&gt;&lt;td&gt;0&lt;/td&gt;&lt;td&gt;3&lt;/td&gt;&lt;td&gt;N&lt;/td&gt;&lt;td&gt; &lt;/td&gt;&lt;td&gt;&lt;/td&gt;&lt;/tr&gt;</v>
      </c>
      <c r="B2493" s="166"/>
      <c r="C2493" s="166"/>
    </row>
    <row r="2494" spans="1:3" x14ac:dyDescent="0.3">
      <c r="A2494" s="89" t="str">
        <f>IF(ROW()-ROW(HTML[])+1&gt;ROWS(Prelude[]),IFERROR(INDEX(PayItems[HTML],ROW()-ROW(HTML[])+1-ROWS(Prelude[])),IF(ROW()-ROW(HTML[])=ROWS(Prelude[])+ROWS(PayItems[]),"&lt;/tbody&gt;&lt;/table&gt;","{End}")),INDEX(Prelude[],ROW()-ROW(HTML[])+1))</f>
        <v xml:space="preserve">  &lt;tr&gt;&lt;td&gt;61701-3000&lt;/td&gt;&lt;td&gt;Guardrail system MB4, type 2, class A steel posts&lt;/td&gt;&lt;td&gt;m&lt;/td&gt;&lt;td&gt;GUARDRAIL SYSTEM MB4, TYPE 2, CLASS A STEEL POSTS&lt;/td&gt;&lt;td&gt;LNFT&lt;/td&gt;&lt;td&gt;0&lt;/td&gt;&lt;td&gt;3&lt;/td&gt;&lt;td&gt;N&lt;/td&gt;&lt;td&gt; &lt;/td&gt;&lt;td&gt;&lt;/td&gt;&lt;/tr&gt;</v>
      </c>
      <c r="B2494" s="166"/>
      <c r="C2494" s="166"/>
    </row>
    <row r="2495" spans="1:3" x14ac:dyDescent="0.3">
      <c r="A2495" s="89" t="str">
        <f>IF(ROW()-ROW(HTML[])+1&gt;ROWS(Prelude[]),IFERROR(INDEX(PayItems[HTML],ROW()-ROW(HTML[])+1-ROWS(Prelude[])),IF(ROW()-ROW(HTML[])=ROWS(Prelude[])+ROWS(PayItems[]),"&lt;/tbody&gt;&lt;/table&gt;","{End}")),INDEX(Prelude[],ROW()-ROW(HTML[])+1))</f>
        <v xml:space="preserve">  &lt;tr&gt;&lt;td&gt;61701-3050&lt;/td&gt;&lt;td&gt;Guardrail system MB4, type 2, class A wood posts&lt;/td&gt;&lt;td&gt;m&lt;/td&gt;&lt;td&gt;GUARDRAIL SYSTEM MB4, TYPE 2, CLASS A WOOD POSTS&lt;/td&gt;&lt;td&gt;LNFT&lt;/td&gt;&lt;td&gt;0&lt;/td&gt;&lt;td&gt;3&lt;/td&gt;&lt;td&gt;N&lt;/td&gt;&lt;td&gt; &lt;/td&gt;&lt;td&gt;&lt;/td&gt;&lt;/tr&gt;</v>
      </c>
      <c r="B2495" s="166"/>
      <c r="C2495" s="166"/>
    </row>
    <row r="2496" spans="1:3" x14ac:dyDescent="0.3">
      <c r="A2496" s="89" t="str">
        <f>IF(ROW()-ROW(HTML[])+1&gt;ROWS(Prelude[]),IFERROR(INDEX(PayItems[HTML],ROW()-ROW(HTML[])+1-ROWS(Prelude[])),IF(ROW()-ROW(HTML[])=ROWS(Prelude[])+ROWS(PayItems[]),"&lt;/tbody&gt;&lt;/table&gt;","{End}")),INDEX(Prelude[],ROW()-ROW(HTML[])+1))</f>
        <v xml:space="preserve">  &lt;tr&gt;&lt;td&gt;61701-3100&lt;/td&gt;&lt;td&gt;Guardrail system MB4, type 2, class A steel or wood posts&lt;/td&gt;&lt;td&gt;m&lt;/td&gt;&lt;td&gt;GUARDRAIL SYSTEM MB4, TYPE 2, CLASS A STEEL OR WOOD POSTS&lt;/td&gt;&lt;td&gt;LNFT&lt;/td&gt;&lt;td&gt;0&lt;/td&gt;&lt;td&gt;3&lt;/td&gt;&lt;td&gt;N&lt;/td&gt;&lt;td&gt; &lt;/td&gt;&lt;td&gt;&lt;/td&gt;&lt;/tr&gt;</v>
      </c>
      <c r="B2496" s="166"/>
      <c r="C2496" s="166"/>
    </row>
    <row r="2497" spans="1:3" x14ac:dyDescent="0.3">
      <c r="A2497" s="89" t="str">
        <f>IF(ROW()-ROW(HTML[])+1&gt;ROWS(Prelude[]),IFERROR(INDEX(PayItems[HTML],ROW()-ROW(HTML[])+1-ROWS(Prelude[])),IF(ROW()-ROW(HTML[])=ROWS(Prelude[])+ROWS(PayItems[]),"&lt;/tbody&gt;&lt;/table&gt;","{End}")),INDEX(Prelude[],ROW()-ROW(HTML[])+1))</f>
        <v xml:space="preserve">  &lt;tr&gt;&lt;td&gt;61701-3150&lt;/td&gt;&lt;td&gt;Guardrail system MB4, type 2, class B steel posts&lt;/td&gt;&lt;td&gt;m&lt;/td&gt;&lt;td&gt;GUARDRAIL SYSTEM MB4, TYPE 2, CLASS B STEEL POSTS&lt;/td&gt;&lt;td&gt;LNFT&lt;/td&gt;&lt;td&gt;0&lt;/td&gt;&lt;td&gt;3&lt;/td&gt;&lt;td&gt;N&lt;/td&gt;&lt;td&gt; &lt;/td&gt;&lt;td&gt;&lt;/td&gt;&lt;/tr&gt;</v>
      </c>
      <c r="B2497" s="166"/>
      <c r="C2497" s="166"/>
    </row>
    <row r="2498" spans="1:3" x14ac:dyDescent="0.3">
      <c r="A2498" s="89" t="str">
        <f>IF(ROW()-ROW(HTML[])+1&gt;ROWS(Prelude[]),IFERROR(INDEX(PayItems[HTML],ROW()-ROW(HTML[])+1-ROWS(Prelude[])),IF(ROW()-ROW(HTML[])=ROWS(Prelude[])+ROWS(PayItems[]),"&lt;/tbody&gt;&lt;/table&gt;","{End}")),INDEX(Prelude[],ROW()-ROW(HTML[])+1))</f>
        <v xml:space="preserve">  &lt;tr&gt;&lt;td&gt;61701-3200&lt;/td&gt;&lt;td&gt;Guardrail system MB4, type 2, class B wood posts&lt;/td&gt;&lt;td&gt;m&lt;/td&gt;&lt;td&gt;GUARDRAIL SYSTEM MB4, TYPE 2, CLASS B WOOD POSTS&lt;/td&gt;&lt;td&gt;LNFT&lt;/td&gt;&lt;td&gt;0&lt;/td&gt;&lt;td&gt;3&lt;/td&gt;&lt;td&gt;N&lt;/td&gt;&lt;td&gt; &lt;/td&gt;&lt;td&gt;&lt;/td&gt;&lt;/tr&gt;</v>
      </c>
      <c r="B2498" s="166"/>
      <c r="C2498" s="166"/>
    </row>
    <row r="2499" spans="1:3" x14ac:dyDescent="0.3">
      <c r="A2499" s="89" t="str">
        <f>IF(ROW()-ROW(HTML[])+1&gt;ROWS(Prelude[]),IFERROR(INDEX(PayItems[HTML],ROW()-ROW(HTML[])+1-ROWS(Prelude[])),IF(ROW()-ROW(HTML[])=ROWS(Prelude[])+ROWS(PayItems[]),"&lt;/tbody&gt;&lt;/table&gt;","{End}")),INDEX(Prelude[],ROW()-ROW(HTML[])+1))</f>
        <v xml:space="preserve">  &lt;tr&gt;&lt;td&gt;61701-3250&lt;/td&gt;&lt;td&gt;Guardrail system MB4, type 2, class B steel or wood posts&lt;/td&gt;&lt;td&gt;m&lt;/td&gt;&lt;td&gt;GUARDRAIL SYSTEM MB4, TYPE 2, CLASS B STEEL OR WOOD POSTS&lt;/td&gt;&lt;td&gt;LNFT&lt;/td&gt;&lt;td&gt;0&lt;/td&gt;&lt;td&gt;3&lt;/td&gt;&lt;td&gt;N&lt;/td&gt;&lt;td&gt; &lt;/td&gt;&lt;td&gt;&lt;/td&gt;&lt;/tr&gt;</v>
      </c>
      <c r="B2499" s="166"/>
      <c r="C2499" s="166"/>
    </row>
    <row r="2500" spans="1:3" x14ac:dyDescent="0.3">
      <c r="A2500" s="89" t="str">
        <f>IF(ROW()-ROW(HTML[])+1&gt;ROWS(Prelude[]),IFERROR(INDEX(PayItems[HTML],ROW()-ROW(HTML[])+1-ROWS(Prelude[])),IF(ROW()-ROW(HTML[])=ROWS(Prelude[])+ROWS(PayItems[]),"&lt;/tbody&gt;&lt;/table&gt;","{End}")),INDEX(Prelude[],ROW()-ROW(HTML[])+1))</f>
        <v xml:space="preserve">  &lt;tr&gt;&lt;td&gt;61701-3300&lt;/td&gt;&lt;td&gt;Guardrail system MB4, type 3, class A steel posts&lt;/td&gt;&lt;td&gt;m&lt;/td&gt;&lt;td&gt;GUARDRAIL SYSTEM MB4, TYPE 3, CLASS A STEEL POSTS&lt;/td&gt;&lt;td&gt;LNFT&lt;/td&gt;&lt;td&gt;0&lt;/td&gt;&lt;td&gt;3&lt;/td&gt;&lt;td&gt;N&lt;/td&gt;&lt;td&gt; &lt;/td&gt;&lt;td&gt;&lt;/td&gt;&lt;/tr&gt;</v>
      </c>
      <c r="B2500" s="166"/>
      <c r="C2500" s="166"/>
    </row>
    <row r="2501" spans="1:3" x14ac:dyDescent="0.3">
      <c r="A2501" s="89" t="str">
        <f>IF(ROW()-ROW(HTML[])+1&gt;ROWS(Prelude[]),IFERROR(INDEX(PayItems[HTML],ROW()-ROW(HTML[])+1-ROWS(Prelude[])),IF(ROW()-ROW(HTML[])=ROWS(Prelude[])+ROWS(PayItems[]),"&lt;/tbody&gt;&lt;/table&gt;","{End}")),INDEX(Prelude[],ROW()-ROW(HTML[])+1))</f>
        <v xml:space="preserve">  &lt;tr&gt;&lt;td&gt;61701-3350&lt;/td&gt;&lt;td&gt;Guardrail system MB4, type 3, class A wood posts&lt;/td&gt;&lt;td&gt;m&lt;/td&gt;&lt;td&gt;GUARDRAIL SYSTEM MB4, TYPE 3, CLASS A WOOD POSTS&lt;/td&gt;&lt;td&gt;LNFT&lt;/td&gt;&lt;td&gt;0&lt;/td&gt;&lt;td&gt;3&lt;/td&gt;&lt;td&gt;N&lt;/td&gt;&lt;td&gt; &lt;/td&gt;&lt;td&gt;&lt;/td&gt;&lt;/tr&gt;</v>
      </c>
      <c r="B2501" s="166"/>
      <c r="C2501" s="166"/>
    </row>
    <row r="2502" spans="1:3" x14ac:dyDescent="0.3">
      <c r="A2502" s="89" t="str">
        <f>IF(ROW()-ROW(HTML[])+1&gt;ROWS(Prelude[]),IFERROR(INDEX(PayItems[HTML],ROW()-ROW(HTML[])+1-ROWS(Prelude[])),IF(ROW()-ROW(HTML[])=ROWS(Prelude[])+ROWS(PayItems[]),"&lt;/tbody&gt;&lt;/table&gt;","{End}")),INDEX(Prelude[],ROW()-ROW(HTML[])+1))</f>
        <v xml:space="preserve">  &lt;tr&gt;&lt;td&gt;61701-3400&lt;/td&gt;&lt;td&gt;Guardrail system MB4, type 3, class A steel or wood posts&lt;/td&gt;&lt;td&gt;m&lt;/td&gt;&lt;td&gt;GUARDRAIL SYSTEM MB4, TYPE 3, CLASS A STEEL OR WOOD POSTS&lt;/td&gt;&lt;td&gt;LNFT&lt;/td&gt;&lt;td&gt;0&lt;/td&gt;&lt;td&gt;3&lt;/td&gt;&lt;td&gt;N&lt;/td&gt;&lt;td&gt; &lt;/td&gt;&lt;td&gt;&lt;/td&gt;&lt;/tr&gt;</v>
      </c>
      <c r="B2502" s="166"/>
      <c r="C2502" s="166"/>
    </row>
    <row r="2503" spans="1:3" x14ac:dyDescent="0.3">
      <c r="A2503" s="89" t="str">
        <f>IF(ROW()-ROW(HTML[])+1&gt;ROWS(Prelude[]),IFERROR(INDEX(PayItems[HTML],ROW()-ROW(HTML[])+1-ROWS(Prelude[])),IF(ROW()-ROW(HTML[])=ROWS(Prelude[])+ROWS(PayItems[]),"&lt;/tbody&gt;&lt;/table&gt;","{End}")),INDEX(Prelude[],ROW()-ROW(HTML[])+1))</f>
        <v xml:space="preserve">  &lt;tr&gt;&lt;td&gt;61701-3450&lt;/td&gt;&lt;td&gt;Guardrail system MB4, type 3, class B steel posts&lt;/td&gt;&lt;td&gt;m&lt;/td&gt;&lt;td&gt;GUARDRAIL SYSTEM MB4, TYPE 3, CLASS B STEEL POSTS&lt;/td&gt;&lt;td&gt;LNFT&lt;/td&gt;&lt;td&gt;0&lt;/td&gt;&lt;td&gt;3&lt;/td&gt;&lt;td&gt;N&lt;/td&gt;&lt;td&gt; &lt;/td&gt;&lt;td&gt;&lt;/td&gt;&lt;/tr&gt;</v>
      </c>
      <c r="B2503" s="166"/>
      <c r="C2503" s="166"/>
    </row>
    <row r="2504" spans="1:3" x14ac:dyDescent="0.3">
      <c r="A2504" s="89" t="str">
        <f>IF(ROW()-ROW(HTML[])+1&gt;ROWS(Prelude[]),IFERROR(INDEX(PayItems[HTML],ROW()-ROW(HTML[])+1-ROWS(Prelude[])),IF(ROW()-ROW(HTML[])=ROWS(Prelude[])+ROWS(PayItems[]),"&lt;/tbody&gt;&lt;/table&gt;","{End}")),INDEX(Prelude[],ROW()-ROW(HTML[])+1))</f>
        <v xml:space="preserve">  &lt;tr&gt;&lt;td&gt;61701-3500&lt;/td&gt;&lt;td&gt;Guardrail system MB4, type 3, class B wood posts&lt;/td&gt;&lt;td&gt;m&lt;/td&gt;&lt;td&gt;GUARDRAIL SYSTEM MB4, TYPE 3, CLASS B WOOD POSTS&lt;/td&gt;&lt;td&gt;LNFT&lt;/td&gt;&lt;td&gt;0&lt;/td&gt;&lt;td&gt;3&lt;/td&gt;&lt;td&gt;N&lt;/td&gt;&lt;td&gt; &lt;/td&gt;&lt;td&gt;&lt;/td&gt;&lt;/tr&gt;</v>
      </c>
      <c r="B2504" s="166"/>
      <c r="C2504" s="166"/>
    </row>
    <row r="2505" spans="1:3" x14ac:dyDescent="0.3">
      <c r="A2505" s="89" t="str">
        <f>IF(ROW()-ROW(HTML[])+1&gt;ROWS(Prelude[]),IFERROR(INDEX(PayItems[HTML],ROW()-ROW(HTML[])+1-ROWS(Prelude[])),IF(ROW()-ROW(HTML[])=ROWS(Prelude[])+ROWS(PayItems[]),"&lt;/tbody&gt;&lt;/table&gt;","{End}")),INDEX(Prelude[],ROW()-ROW(HTML[])+1))</f>
        <v xml:space="preserve">  &lt;tr&gt;&lt;td&gt;61701-3550&lt;/td&gt;&lt;td&gt;Guardrail system MB4, type 3, class B steel or wood posts&lt;/td&gt;&lt;td&gt;m&lt;/td&gt;&lt;td&gt;GUARDRAIL SYSTEM MB4, TYPE 3, CLASS B STEEL OR WOOD POSTS&lt;/td&gt;&lt;td&gt;LNFT&lt;/td&gt;&lt;td&gt;0&lt;/td&gt;&lt;td&gt;3&lt;/td&gt;&lt;td&gt;N&lt;/td&gt;&lt;td&gt; &lt;/td&gt;&lt;td&gt;&lt;/td&gt;&lt;/tr&gt;</v>
      </c>
      <c r="B2505" s="166"/>
      <c r="C2505" s="166"/>
    </row>
    <row r="2506" spans="1:3" x14ac:dyDescent="0.3">
      <c r="A2506" s="89" t="str">
        <f>IF(ROW()-ROW(HTML[])+1&gt;ROWS(Prelude[]),IFERROR(INDEX(PayItems[HTML],ROW()-ROW(HTML[])+1-ROWS(Prelude[])),IF(ROW()-ROW(HTML[])=ROWS(Prelude[])+ROWS(PayItems[]),"&lt;/tbody&gt;&lt;/table&gt;","{End}")),INDEX(Prelude[],ROW()-ROW(HTML[])+1))</f>
        <v xml:space="preserve">  &lt;tr&gt;&lt;td&gt;61701-3600&lt;/td&gt;&lt;td&gt;Guardrail system MB4, type 4, class A steel posts&lt;/td&gt;&lt;td&gt;m&lt;/td&gt;&lt;td&gt;GUARDRAIL SYSTEM MB4, TYPE 4, CLASS A STEEL POSTS&lt;/td&gt;&lt;td&gt;LNFT&lt;/td&gt;&lt;td&gt;0&lt;/td&gt;&lt;td&gt;3&lt;/td&gt;&lt;td&gt;N&lt;/td&gt;&lt;td&gt; &lt;/td&gt;&lt;td&gt;Safety:  Do NOT use!  For next FP - DELETE pay item?&lt;/td&gt;&lt;/tr&gt;</v>
      </c>
      <c r="B2506" s="166"/>
      <c r="C2506" s="166"/>
    </row>
    <row r="2507" spans="1:3" x14ac:dyDescent="0.3">
      <c r="A2507" s="89" t="str">
        <f>IF(ROW()-ROW(HTML[])+1&gt;ROWS(Prelude[]),IFERROR(INDEX(PayItems[HTML],ROW()-ROW(HTML[])+1-ROWS(Prelude[])),IF(ROW()-ROW(HTML[])=ROWS(Prelude[])+ROWS(PayItems[]),"&lt;/tbody&gt;&lt;/table&gt;","{End}")),INDEX(Prelude[],ROW()-ROW(HTML[])+1))</f>
        <v xml:space="preserve">  &lt;tr&gt;&lt;td&gt;61701-3650&lt;/td&gt;&lt;td&gt;Guardrail system MB4, type 4, class A wood posts&lt;/td&gt;&lt;td&gt;m&lt;/td&gt;&lt;td&gt;GUARDRAIL SYSTEM MB4, TYPE 4, CLASS A WOOD POSTS&lt;/td&gt;&lt;td&gt;LNFT&lt;/td&gt;&lt;td&gt;0&lt;/td&gt;&lt;td&gt;3&lt;/td&gt;&lt;td&gt;N&lt;/td&gt;&lt;td&gt; &lt;/td&gt;&lt;td&gt;Safety:  Do NOT use!  For next FP - DELETE pay item?&lt;/td&gt;&lt;/tr&gt;</v>
      </c>
      <c r="B2507" s="166"/>
      <c r="C2507" s="166"/>
    </row>
    <row r="2508" spans="1:3" x14ac:dyDescent="0.3">
      <c r="A2508" s="89" t="str">
        <f>IF(ROW()-ROW(HTML[])+1&gt;ROWS(Prelude[]),IFERROR(INDEX(PayItems[HTML],ROW()-ROW(HTML[])+1-ROWS(Prelude[])),IF(ROW()-ROW(HTML[])=ROWS(Prelude[])+ROWS(PayItems[]),"&lt;/tbody&gt;&lt;/table&gt;","{End}")),INDEX(Prelude[],ROW()-ROW(HTML[])+1))</f>
        <v xml:space="preserve">  &lt;tr&gt;&lt;td&gt;61701-3700&lt;/td&gt;&lt;td&gt;Guardrail system MB4, type 4, class A steel or wood posts&lt;/td&gt;&lt;td&gt;m&lt;/td&gt;&lt;td&gt;GUARDRAIL SYSTEM MB4, TYPE 4, CLASS A STEEL OR WOOD POSTS&lt;/td&gt;&lt;td&gt;LNFT&lt;/td&gt;&lt;td&gt;0&lt;/td&gt;&lt;td&gt;3&lt;/td&gt;&lt;td&gt;N&lt;/td&gt;&lt;td&gt; &lt;/td&gt;&lt;td&gt;Safety:  Do NOT use!  For next FP - DELETE pay item?&lt;/td&gt;&lt;/tr&gt;</v>
      </c>
      <c r="B2508" s="166"/>
      <c r="C2508" s="166"/>
    </row>
    <row r="2509" spans="1:3" x14ac:dyDescent="0.3">
      <c r="A2509" s="89" t="str">
        <f>IF(ROW()-ROW(HTML[])+1&gt;ROWS(Prelude[]),IFERROR(INDEX(PayItems[HTML],ROW()-ROW(HTML[])+1-ROWS(Prelude[])),IF(ROW()-ROW(HTML[])=ROWS(Prelude[])+ROWS(PayItems[]),"&lt;/tbody&gt;&lt;/table&gt;","{End}")),INDEX(Prelude[],ROW()-ROW(HTML[])+1))</f>
        <v xml:space="preserve">  &lt;tr&gt;&lt;td&gt;61701-3750&lt;/td&gt;&lt;td&gt;Guardrail system MB4, type 4, class B steel posts&lt;/td&gt;&lt;td&gt;m&lt;/td&gt;&lt;td&gt;GUARDRAIL SYSTEM MB4, TYPE 4, CLASS B STEEL POSTS&lt;/td&gt;&lt;td&gt;LNFT&lt;/td&gt;&lt;td&gt;0&lt;/td&gt;&lt;td&gt;3&lt;/td&gt;&lt;td&gt;N&lt;/td&gt;&lt;td&gt; &lt;/td&gt;&lt;td&gt;&lt;/td&gt;&lt;/tr&gt;</v>
      </c>
      <c r="B2509" s="166"/>
      <c r="C2509" s="166"/>
    </row>
    <row r="2510" spans="1:3" x14ac:dyDescent="0.3">
      <c r="A2510" s="89" t="str">
        <f>IF(ROW()-ROW(HTML[])+1&gt;ROWS(Prelude[]),IFERROR(INDEX(PayItems[HTML],ROW()-ROW(HTML[])+1-ROWS(Prelude[])),IF(ROW()-ROW(HTML[])=ROWS(Prelude[])+ROWS(PayItems[]),"&lt;/tbody&gt;&lt;/table&gt;","{End}")),INDEX(Prelude[],ROW()-ROW(HTML[])+1))</f>
        <v xml:space="preserve">  &lt;tr&gt;&lt;td&gt;61701-3800&lt;/td&gt;&lt;td&gt;Guardrail system MB4, type 4, class B wood posts&lt;/td&gt;&lt;td&gt;m&lt;/td&gt;&lt;td&gt;GUARDRAIL SYSTEM MB4, TYPE 4, CLASS B WOOD POSTS&lt;/td&gt;&lt;td&gt;LNFT&lt;/td&gt;&lt;td&gt;0&lt;/td&gt;&lt;td&gt;3&lt;/td&gt;&lt;td&gt;N&lt;/td&gt;&lt;td&gt; &lt;/td&gt;&lt;td&gt;&lt;/td&gt;&lt;/tr&gt;</v>
      </c>
      <c r="B2510" s="166"/>
      <c r="C2510" s="166"/>
    </row>
    <row r="2511" spans="1:3" x14ac:dyDescent="0.3">
      <c r="A2511" s="89" t="str">
        <f>IF(ROW()-ROW(HTML[])+1&gt;ROWS(Prelude[]),IFERROR(INDEX(PayItems[HTML],ROW()-ROW(HTML[])+1-ROWS(Prelude[])),IF(ROW()-ROW(HTML[])=ROWS(Prelude[])+ROWS(PayItems[]),"&lt;/tbody&gt;&lt;/table&gt;","{End}")),INDEX(Prelude[],ROW()-ROW(HTML[])+1))</f>
        <v xml:space="preserve">  &lt;tr&gt;&lt;td&gt;61701-3850&lt;/td&gt;&lt;td&gt;Guardrail system MB4, type 4, class B steel or wood posts&lt;/td&gt;&lt;td&gt;m&lt;/td&gt;&lt;td&gt;GUARDRAIL SYSTEM MB4, TYPE 4, CLASS B STEEL OR WOOD POSTS&lt;/td&gt;&lt;td&gt;LNFT&lt;/td&gt;&lt;td&gt;0&lt;/td&gt;&lt;td&gt;3&lt;/td&gt;&lt;td&gt;N&lt;/td&gt;&lt;td&gt; &lt;/td&gt;&lt;td&gt;&lt;/td&gt;&lt;/tr&gt;</v>
      </c>
      <c r="B2511" s="166"/>
      <c r="C2511" s="166"/>
    </row>
    <row r="2512" spans="1:3" x14ac:dyDescent="0.3">
      <c r="A2512" s="89" t="str">
        <f>IF(ROW()-ROW(HTML[])+1&gt;ROWS(Prelude[]),IFERROR(INDEX(PayItems[HTML],ROW()-ROW(HTML[])+1-ROWS(Prelude[])),IF(ROW()-ROW(HTML[])=ROWS(Prelude[])+ROWS(PayItems[]),"&lt;/tbody&gt;&lt;/table&gt;","{End}")),INDEX(Prelude[],ROW()-ROW(HTML[])+1))</f>
        <v xml:space="preserve">  &lt;tr&gt;&lt;td&gt;61701-3900&lt;/td&gt;&lt;td&gt;Guardrail system SBTA&lt;/td&gt;&lt;td&gt;m&lt;/td&gt;&lt;td&gt;GUARDRAIL SYSTEM SBTA&lt;/td&gt;&lt;td&gt;LNFT&lt;/td&gt;&lt;td&gt;0&lt;/td&gt;&lt;td&gt;3&lt;/td&gt;&lt;td&gt;N&lt;/td&gt;&lt;td&gt; &lt;/td&gt;&lt;td&gt;&lt;/td&gt;&lt;/tr&gt;</v>
      </c>
      <c r="B2512" s="166"/>
      <c r="C2512" s="166"/>
    </row>
    <row r="2513" spans="1:3" x14ac:dyDescent="0.3">
      <c r="A2513" s="89" t="str">
        <f>IF(ROW()-ROW(HTML[])+1&gt;ROWS(Prelude[]),IFERROR(INDEX(PayItems[HTML],ROW()-ROW(HTML[])+1-ROWS(Prelude[])),IF(ROW()-ROW(HTML[])=ROWS(Prelude[])+ROWS(PayItems[]),"&lt;/tbody&gt;&lt;/table&gt;","{End}")),INDEX(Prelude[],ROW()-ROW(HTML[])+1))</f>
        <v xml:space="preserve">  &lt;tr&gt;&lt;td&gt;61701-3950&lt;/td&gt;&lt;td&gt;Guardrail system SBTA, Merritt Parkway Guiderail&lt;/td&gt;&lt;td&gt;m&lt;/td&gt;&lt;td&gt;GUARDRAIL SYSTEM SBTA, MERRITT PARKWAY GUIDERAIL&lt;/td&gt;&lt;td&gt;LNFT&lt;/td&gt;&lt;td&gt;0&lt;/td&gt;&lt;td&gt;3&lt;/td&gt;&lt;td&gt;N&lt;/td&gt;&lt;td&gt; &lt;/td&gt;&lt;td&gt;&lt;/td&gt;&lt;/tr&gt;</v>
      </c>
      <c r="B2513" s="166"/>
      <c r="C2513" s="166"/>
    </row>
    <row r="2514" spans="1:3" x14ac:dyDescent="0.3">
      <c r="A2514" s="89" t="str">
        <f>IF(ROW()-ROW(HTML[])+1&gt;ROWS(Prelude[]),IFERROR(INDEX(PayItems[HTML],ROW()-ROW(HTML[])+1-ROWS(Prelude[])),IF(ROW()-ROW(HTML[])=ROWS(Prelude[])+ROWS(PayItems[]),"&lt;/tbody&gt;&lt;/table&gt;","{End}")),INDEX(Prelude[],ROW()-ROW(HTML[])+1))</f>
        <v xml:space="preserve">  &lt;tr&gt;&lt;td&gt;61701-4000&lt;/td&gt;&lt;td&gt;Guardrail system SBTB&lt;/td&gt;&lt;td&gt;m&lt;/td&gt;&lt;td&gt;GUARDRAIL SYSTEM SBTB&lt;/td&gt;&lt;td&gt;LNFT&lt;/td&gt;&lt;td&gt;0&lt;/td&gt;&lt;td&gt;3&lt;/td&gt;&lt;td&gt;N&lt;/td&gt;&lt;td&gt; &lt;/td&gt;&lt;td&gt;&lt;/td&gt;&lt;/tr&gt;</v>
      </c>
      <c r="B2514" s="166"/>
      <c r="C2514" s="166"/>
    </row>
    <row r="2515" spans="1:3" x14ac:dyDescent="0.3">
      <c r="A2515" s="89" t="str">
        <f>IF(ROW()-ROW(HTML[])+1&gt;ROWS(Prelude[]),IFERROR(INDEX(PayItems[HTML],ROW()-ROW(HTML[])+1-ROWS(Prelude[])),IF(ROW()-ROW(HTML[])=ROWS(Prelude[])+ROWS(PayItems[]),"&lt;/tbody&gt;&lt;/table&gt;","{End}")),INDEX(Prelude[],ROW()-ROW(HTML[])+1))</f>
        <v xml:space="preserve">  &lt;tr&gt;&lt;td&gt;61701-4010&lt;/td&gt;&lt;td&gt;Guardrail system SBTB, Merritt Parkway Guiderail&lt;/td&gt;&lt;td&gt;m&lt;/td&gt;&lt;td&gt;GUARDRAIL SYSTEM SBTB, MERRITT PARKWAY GUIDERAIL&lt;/td&gt;&lt;td&gt;LNFT&lt;/td&gt;&lt;td&gt;0&lt;/td&gt;&lt;td&gt;3&lt;/td&gt;&lt;td&gt;N&lt;/td&gt;&lt;td&gt; &lt;/td&gt;&lt;td&gt;&lt;/td&gt;&lt;/tr&gt;</v>
      </c>
      <c r="B2515" s="166"/>
      <c r="C2515" s="166"/>
    </row>
    <row r="2516" spans="1:3" x14ac:dyDescent="0.3">
      <c r="A2516" s="89" t="str">
        <f>IF(ROW()-ROW(HTML[])+1&gt;ROWS(Prelude[]),IFERROR(INDEX(PayItems[HTML],ROW()-ROW(HTML[])+1-ROWS(Prelude[])),IF(ROW()-ROW(HTML[])=ROWS(Prelude[])+ROWS(PayItems[]),"&lt;/tbody&gt;&lt;/table&gt;","{End}")),INDEX(Prelude[],ROW()-ROW(HTML[])+1))</f>
        <v xml:space="preserve">  &lt;tr&gt;&lt;td&gt;61701-4020&lt;/td&gt;&lt;td&gt;Guardrail system SBTC&lt;/td&gt;&lt;td&gt;m&lt;/td&gt;&lt;td&gt;GUARDRAIL SYSTEM SBTC&lt;/td&gt;&lt;td&gt;LNFT&lt;/td&gt;&lt;td&gt;0&lt;/td&gt;&lt;td&gt;3&lt;/td&gt;&lt;td&gt;N&lt;/td&gt;&lt;td&gt; &lt;/td&gt;&lt;td&gt;&lt;/td&gt;&lt;/tr&gt;</v>
      </c>
      <c r="B2516" s="166"/>
      <c r="C2516" s="166"/>
    </row>
    <row r="2517" spans="1:3" x14ac:dyDescent="0.3">
      <c r="A2517" s="89" t="str">
        <f>IF(ROW()-ROW(HTML[])+1&gt;ROWS(Prelude[]),IFERROR(INDEX(PayItems[HTML],ROW()-ROW(HTML[])+1-ROWS(Prelude[])),IF(ROW()-ROW(HTML[])=ROWS(Prelude[])+ROWS(PayItems[]),"&lt;/tbody&gt;&lt;/table&gt;","{End}")),INDEX(Prelude[],ROW()-ROW(HTML[])+1))</f>
        <v xml:space="preserve">  &lt;tr&gt;&lt;td&gt;61701-4050&lt;/td&gt;&lt;td&gt;Guardrail system MBSBTB&lt;/td&gt;&lt;td&gt;m&lt;/td&gt;&lt;td&gt;GUARDRAIL SYSTEM MBSBTB&lt;/td&gt;&lt;td&gt;LNFT&lt;/td&gt;&lt;td&gt;0&lt;/td&gt;&lt;td&gt;3&lt;/td&gt;&lt;td&gt;N&lt;/td&gt;&lt;td&gt; &lt;/td&gt;&lt;td&gt;&lt;/td&gt;&lt;/tr&gt;</v>
      </c>
      <c r="B2517" s="166"/>
      <c r="C2517" s="166"/>
    </row>
    <row r="2518" spans="1:3" x14ac:dyDescent="0.3">
      <c r="A2518" s="89" t="str">
        <f>IF(ROW()-ROW(HTML[])+1&gt;ROWS(Prelude[]),IFERROR(INDEX(PayItems[HTML],ROW()-ROW(HTML[])+1-ROWS(Prelude[])),IF(ROW()-ROW(HTML[])=ROWS(Prelude[])+ROWS(PayItems[]),"&lt;/tbody&gt;&lt;/table&gt;","{End}")),INDEX(Prelude[],ROW()-ROW(HTML[])+1))</f>
        <v xml:space="preserve">  &lt;tr&gt;&lt;td&gt;61701-4100&lt;/td&gt;&lt;td&gt;Guardrail system CRG, type 2, class A&lt;/td&gt;&lt;td&gt;m&lt;/td&gt;&lt;td&gt;GUARDRAIL SYSTEM CRG, TYPE 2, CLASS A&lt;/td&gt;&lt;td&gt;LNFT&lt;/td&gt;&lt;td&gt;0&lt;/td&gt;&lt;td&gt;3&lt;/td&gt;&lt;td&gt;N&lt;/td&gt;&lt;td&gt; &lt;/td&gt;&lt;td&gt;&lt;/td&gt;&lt;/tr&gt;</v>
      </c>
      <c r="B2518" s="166"/>
      <c r="C2518" s="166"/>
    </row>
    <row r="2519" spans="1:3" x14ac:dyDescent="0.3">
      <c r="A2519" s="89" t="str">
        <f>IF(ROW()-ROW(HTML[])+1&gt;ROWS(Prelude[]),IFERROR(INDEX(PayItems[HTML],ROW()-ROW(HTML[])+1-ROWS(Prelude[])),IF(ROW()-ROW(HTML[])=ROWS(Prelude[])+ROWS(PayItems[]),"&lt;/tbody&gt;&lt;/table&gt;","{End}")),INDEX(Prelude[],ROW()-ROW(HTML[])+1))</f>
        <v xml:space="preserve">  &lt;tr&gt;&lt;td&gt;61701-4150&lt;/td&gt;&lt;td&gt;Guardrail system CRG, type 2, class B&lt;/td&gt;&lt;td&gt;m&lt;/td&gt;&lt;td&gt;GUARDRAIL SYSTEM CRG, TYPE 2, CLASS B&lt;/td&gt;&lt;td&gt;LNFT&lt;/td&gt;&lt;td&gt;0&lt;/td&gt;&lt;td&gt;3&lt;/td&gt;&lt;td&gt;N&lt;/td&gt;&lt;td&gt; &lt;/td&gt;&lt;td&gt;&lt;/td&gt;&lt;/tr&gt;</v>
      </c>
      <c r="B2519" s="166"/>
      <c r="C2519" s="166"/>
    </row>
    <row r="2520" spans="1:3" x14ac:dyDescent="0.3">
      <c r="A2520" s="89" t="str">
        <f>IF(ROW()-ROW(HTML[])+1&gt;ROWS(Prelude[]),IFERROR(INDEX(PayItems[HTML],ROW()-ROW(HTML[])+1-ROWS(Prelude[])),IF(ROW()-ROW(HTML[])=ROWS(Prelude[])+ROWS(PayItems[]),"&lt;/tbody&gt;&lt;/table&gt;","{End}")),INDEX(Prelude[],ROW()-ROW(HTML[])+1))</f>
        <v xml:space="preserve">  &lt;tr&gt;&lt;td&gt;61701-4200&lt;/td&gt;&lt;td&gt;Guardrail system CRG, type 3, class A&lt;/td&gt;&lt;td&gt;m&lt;/td&gt;&lt;td&gt;GUARDRAIL SYSTEM CRG, TYPE 3, CLASS A&lt;/td&gt;&lt;td&gt;LNFT&lt;/td&gt;&lt;td&gt;0&lt;/td&gt;&lt;td&gt;3&lt;/td&gt;&lt;td&gt;N&lt;/td&gt;&lt;td&gt; &lt;/td&gt;&lt;td&gt;&lt;/td&gt;&lt;/tr&gt;</v>
      </c>
      <c r="B2520" s="166"/>
      <c r="C2520" s="166"/>
    </row>
    <row r="2521" spans="1:3" x14ac:dyDescent="0.3">
      <c r="A2521" s="89" t="str">
        <f>IF(ROW()-ROW(HTML[])+1&gt;ROWS(Prelude[]),IFERROR(INDEX(PayItems[HTML],ROW()-ROW(HTML[])+1-ROWS(Prelude[])),IF(ROW()-ROW(HTML[])=ROWS(Prelude[])+ROWS(PayItems[]),"&lt;/tbody&gt;&lt;/table&gt;","{End}")),INDEX(Prelude[],ROW()-ROW(HTML[])+1))</f>
        <v xml:space="preserve">  &lt;tr&gt;&lt;td&gt;61701-4250&lt;/td&gt;&lt;td&gt;Guardrail system CRG, type 3, class B&lt;/td&gt;&lt;td&gt;m&lt;/td&gt;&lt;td&gt;GUARDRAIL SYSTEM CRG, TYPE 3, CLASS B&lt;/td&gt;&lt;td&gt;LNFT&lt;/td&gt;&lt;td&gt;0&lt;/td&gt;&lt;td&gt;3&lt;/td&gt;&lt;td&gt;N&lt;/td&gt;&lt;td&gt; &lt;/td&gt;&lt;td&gt;&lt;/td&gt;&lt;/tr&gt;</v>
      </c>
      <c r="B2521" s="166"/>
      <c r="C2521" s="166"/>
    </row>
    <row r="2522" spans="1:3" x14ac:dyDescent="0.3">
      <c r="A2522" s="89" t="str">
        <f>IF(ROW()-ROW(HTML[])+1&gt;ROWS(Prelude[]),IFERROR(INDEX(PayItems[HTML],ROW()-ROW(HTML[])+1-ROWS(Prelude[])),IF(ROW()-ROW(HTML[])=ROWS(Prelude[])+ROWS(PayItems[]),"&lt;/tbody&gt;&lt;/table&gt;","{End}")),INDEX(Prelude[],ROW()-ROW(HTML[])+1))</f>
        <v xml:space="preserve">  &lt;tr&gt;&lt;td&gt;61701-4300&lt;/td&gt;&lt;td&gt;Guardrail system CRG, type 4, class A&lt;/td&gt;&lt;td&gt;m&lt;/td&gt;&lt;td&gt;GUARDRAIL SYSTEM CRG, TYPE 4, CLASS A&lt;/td&gt;&lt;td&gt;LNFT&lt;/td&gt;&lt;td&gt;0&lt;/td&gt;&lt;td&gt;3&lt;/td&gt;&lt;td&gt;N&lt;/td&gt;&lt;td&gt; &lt;/td&gt;&lt;td&gt;Safety:  Do NOT use!  For next FP - DELETE pay item?&lt;/td&gt;&lt;/tr&gt;</v>
      </c>
      <c r="B2522" s="166"/>
      <c r="C2522" s="166"/>
    </row>
    <row r="2523" spans="1:3" x14ac:dyDescent="0.3">
      <c r="A2523" s="89" t="str">
        <f>IF(ROW()-ROW(HTML[])+1&gt;ROWS(Prelude[]),IFERROR(INDEX(PayItems[HTML],ROW()-ROW(HTML[])+1-ROWS(Prelude[])),IF(ROW()-ROW(HTML[])=ROWS(Prelude[])+ROWS(PayItems[]),"&lt;/tbody&gt;&lt;/table&gt;","{End}")),INDEX(Prelude[],ROW()-ROW(HTML[])+1))</f>
        <v xml:space="preserve">  &lt;tr&gt;&lt;td&gt;61701-4350&lt;/td&gt;&lt;td&gt;Guardrail system CRG, type 4, class B&lt;/td&gt;&lt;td&gt;m&lt;/td&gt;&lt;td&gt;GUARDRAIL SYSTEM CRG, TYPE 4, CLASS B&lt;/td&gt;&lt;td&gt;LNFT&lt;/td&gt;&lt;td&gt;0&lt;/td&gt;&lt;td&gt;3&lt;/td&gt;&lt;td&gt;N&lt;/td&gt;&lt;td&gt; &lt;/td&gt;&lt;td&gt;&lt;/td&gt;&lt;/tr&gt;</v>
      </c>
      <c r="B2523" s="166"/>
      <c r="C2523" s="166"/>
    </row>
    <row r="2524" spans="1:3" x14ac:dyDescent="0.3">
      <c r="A2524" s="89" t="str">
        <f>IF(ROW()-ROW(HTML[])+1&gt;ROWS(Prelude[]),IFERROR(INDEX(PayItems[HTML],ROW()-ROW(HTML[])+1-ROWS(Prelude[])),IF(ROW()-ROW(HTML[])=ROWS(Prelude[])+ROWS(PayItems[]),"&lt;/tbody&gt;&lt;/table&gt;","{End}")),INDEX(Prelude[],ROW()-ROW(HTML[])+1))</f>
        <v xml:space="preserve">  &lt;tr&gt;&lt;td&gt;61701-4400&lt;/td&gt;&lt;td&gt;Guardrail system SBLG&lt;/td&gt;&lt;td&gt;m&lt;/td&gt;&lt;td&gt;GUARDRAIL SYSTEM SBLG&lt;/td&gt;&lt;td&gt;LNFT&lt;/td&gt;&lt;td&gt;0&lt;/td&gt;&lt;td&gt;3&lt;/td&gt;&lt;td&gt;N&lt;/td&gt;&lt;td&gt; &lt;/td&gt;&lt;td&gt;&lt;/td&gt;&lt;/tr&gt;</v>
      </c>
      <c r="B2524" s="166"/>
      <c r="C2524" s="166"/>
    </row>
    <row r="2525" spans="1:3" x14ac:dyDescent="0.3">
      <c r="A2525" s="89" t="str">
        <f>IF(ROW()-ROW(HTML[])+1&gt;ROWS(Prelude[]),IFERROR(INDEX(PayItems[HTML],ROW()-ROW(HTML[])+1-ROWS(Prelude[])),IF(ROW()-ROW(HTML[])=ROWS(Prelude[])+ROWS(PayItems[]),"&lt;/tbody&gt;&lt;/table&gt;","{End}")),INDEX(Prelude[],ROW()-ROW(HTML[])+1))</f>
        <v xml:space="preserve">  &lt;tr&gt;&lt;td&gt;61701-4450&lt;/td&gt;&lt;td&gt;Guardrail system SBLG, removable rail&lt;/td&gt;&lt;td&gt;m&lt;/td&gt;&lt;td&gt;GUARDRAIL SYSTEM SBLG, REMOVABLE RAIL&lt;/td&gt;&lt;td&gt;LNFT&lt;/td&gt;&lt;td&gt;0&lt;/td&gt;&lt;td&gt;3&lt;/td&gt;&lt;td&gt;N&lt;/td&gt;&lt;td&gt; &lt;/td&gt;&lt;td&gt;&lt;/td&gt;&lt;/tr&gt;</v>
      </c>
      <c r="B2525" s="166"/>
      <c r="C2525" s="166"/>
    </row>
    <row r="2526" spans="1:3" x14ac:dyDescent="0.3">
      <c r="A2526" s="89" t="str">
        <f>IF(ROW()-ROW(HTML[])+1&gt;ROWS(Prelude[]),IFERROR(INDEX(PayItems[HTML],ROW()-ROW(HTML[])+1-ROWS(Prelude[])),IF(ROW()-ROW(HTML[])=ROWS(Prelude[])+ROWS(PayItems[]),"&lt;/tbody&gt;&lt;/table&gt;","{End}")),INDEX(Prelude[],ROW()-ROW(HTML[])+1))</f>
        <v xml:space="preserve">  &lt;tr&gt;&lt;td&gt;61701-4500&lt;/td&gt;&lt;td&gt;Guardrail system MGS, type 2, class A steel posts&lt;/td&gt;&lt;td&gt;m&lt;/td&gt;&lt;td&gt;GUARDRAIL SYSTEM MGS, TYPE 2, CLASS A STEEL POSTS&lt;/td&gt;&lt;td&gt;LNFT&lt;/td&gt;&lt;td&gt;0&lt;/td&gt;&lt;td&gt;3&lt;/td&gt;&lt;td&gt;N&lt;/td&gt;&lt;td&gt;8/18/2014&lt;/td&gt;&lt;td&gt;&lt;/td&gt;&lt;/tr&gt;</v>
      </c>
      <c r="B2526" s="166"/>
      <c r="C2526" s="166"/>
    </row>
    <row r="2527" spans="1:3" x14ac:dyDescent="0.3">
      <c r="A2527" s="89" t="str">
        <f>IF(ROW()-ROW(HTML[])+1&gt;ROWS(Prelude[]),IFERROR(INDEX(PayItems[HTML],ROW()-ROW(HTML[])+1-ROWS(Prelude[])),IF(ROW()-ROW(HTML[])=ROWS(Prelude[])+ROWS(PayItems[]),"&lt;/tbody&gt;&lt;/table&gt;","{End}")),INDEX(Prelude[],ROW()-ROW(HTML[])+1))</f>
        <v xml:space="preserve">  &lt;tr&gt;&lt;td&gt;61701-4550&lt;/td&gt;&lt;td&gt;Guardrail system MGS, type 2, class A wood posts&lt;/td&gt;&lt;td&gt;m&lt;/td&gt;&lt;td&gt;GUARDRAIL SYSTEM MGS, TYPE 2, CLASS A WOOD POSTS&lt;/td&gt;&lt;td&gt;LNFT&lt;/td&gt;&lt;td&gt;0&lt;/td&gt;&lt;td&gt;3&lt;/td&gt;&lt;td&gt;N&lt;/td&gt;&lt;td&gt;8/18/2014&lt;/td&gt;&lt;td&gt;&lt;/td&gt;&lt;/tr&gt;</v>
      </c>
      <c r="B2527" s="166"/>
      <c r="C2527" s="166"/>
    </row>
    <row r="2528" spans="1:3" x14ac:dyDescent="0.3">
      <c r="A2528" s="89" t="str">
        <f>IF(ROW()-ROW(HTML[])+1&gt;ROWS(Prelude[]),IFERROR(INDEX(PayItems[HTML],ROW()-ROW(HTML[])+1-ROWS(Prelude[])),IF(ROW()-ROW(HTML[])=ROWS(Prelude[])+ROWS(PayItems[]),"&lt;/tbody&gt;&lt;/table&gt;","{End}")),INDEX(Prelude[],ROW()-ROW(HTML[])+1))</f>
        <v xml:space="preserve">  &lt;tr&gt;&lt;td&gt;61701-4600&lt;/td&gt;&lt;td&gt;Guardrail system MGS, type 2, class A steel or wood posts&lt;/td&gt;&lt;td&gt;m&lt;/td&gt;&lt;td&gt;GUARDRAIL SYSTEM MGS, TYPE 2, CLASS A STEEL OR WOOD POSTS&lt;/td&gt;&lt;td&gt;LNFT&lt;/td&gt;&lt;td&gt;0&lt;/td&gt;&lt;td&gt;3&lt;/td&gt;&lt;td&gt;N&lt;/td&gt;&lt;td&gt;8/18/2014&lt;/td&gt;&lt;td&gt;&lt;/td&gt;&lt;/tr&gt;</v>
      </c>
      <c r="B2528" s="166"/>
      <c r="C2528" s="166"/>
    </row>
    <row r="2529" spans="1:3" x14ac:dyDescent="0.3">
      <c r="A2529" s="89" t="str">
        <f>IF(ROW()-ROW(HTML[])+1&gt;ROWS(Prelude[]),IFERROR(INDEX(PayItems[HTML],ROW()-ROW(HTML[])+1-ROWS(Prelude[])),IF(ROW()-ROW(HTML[])=ROWS(Prelude[])+ROWS(PayItems[]),"&lt;/tbody&gt;&lt;/table&gt;","{End}")),INDEX(Prelude[],ROW()-ROW(HTML[])+1))</f>
        <v xml:space="preserve">  &lt;tr&gt;&lt;td&gt;61701-4650&lt;/td&gt;&lt;td&gt;Guardrail system MGS, type 2, class B steel posts&lt;/td&gt;&lt;td&gt;m&lt;/td&gt;&lt;td&gt;GUARDRAIL SYSTEM MGS, TYPE 2, CLASS B STEEL POSTS&lt;/td&gt;&lt;td&gt;LNFT&lt;/td&gt;&lt;td&gt;0&lt;/td&gt;&lt;td&gt;3&lt;/td&gt;&lt;td&gt;N&lt;/td&gt;&lt;td&gt;8/18/2014&lt;/td&gt;&lt;td&gt;&lt;/td&gt;&lt;/tr&gt;</v>
      </c>
      <c r="B2529" s="166"/>
      <c r="C2529" s="166"/>
    </row>
    <row r="2530" spans="1:3" x14ac:dyDescent="0.3">
      <c r="A2530" s="89" t="str">
        <f>IF(ROW()-ROW(HTML[])+1&gt;ROWS(Prelude[]),IFERROR(INDEX(PayItems[HTML],ROW()-ROW(HTML[])+1-ROWS(Prelude[])),IF(ROW()-ROW(HTML[])=ROWS(Prelude[])+ROWS(PayItems[]),"&lt;/tbody&gt;&lt;/table&gt;","{End}")),INDEX(Prelude[],ROW()-ROW(HTML[])+1))</f>
        <v xml:space="preserve">  &lt;tr&gt;&lt;td&gt;61701-4700&lt;/td&gt;&lt;td&gt;Guardrail system MGS, type 2, class B wood posts&lt;/td&gt;&lt;td&gt;m&lt;/td&gt;&lt;td&gt;GUARDRAIL SYSTEM MGS, TYPE 2, CLASS B WOOD POSTS&lt;/td&gt;&lt;td&gt;LNFT&lt;/td&gt;&lt;td&gt;0&lt;/td&gt;&lt;td&gt;3&lt;/td&gt;&lt;td&gt;N&lt;/td&gt;&lt;td&gt;8/18/2014&lt;/td&gt;&lt;td&gt;&lt;/td&gt;&lt;/tr&gt;</v>
      </c>
      <c r="B2530" s="166"/>
      <c r="C2530" s="166"/>
    </row>
    <row r="2531" spans="1:3" x14ac:dyDescent="0.3">
      <c r="A2531" s="89" t="str">
        <f>IF(ROW()-ROW(HTML[])+1&gt;ROWS(Prelude[]),IFERROR(INDEX(PayItems[HTML],ROW()-ROW(HTML[])+1-ROWS(Prelude[])),IF(ROW()-ROW(HTML[])=ROWS(Prelude[])+ROWS(PayItems[]),"&lt;/tbody&gt;&lt;/table&gt;","{End}")),INDEX(Prelude[],ROW()-ROW(HTML[])+1))</f>
        <v xml:space="preserve">  &lt;tr&gt;&lt;td&gt;61701-4750&lt;/td&gt;&lt;td&gt;Guardrail system MGS, type 2, class B steel or wood posts&lt;/td&gt;&lt;td&gt;m&lt;/td&gt;&lt;td&gt;GUARDRAIL SYSTEM MGS, TYPE 2, CLASS B STEEL OR WOOD POSTS&lt;/td&gt;&lt;td&gt;LNFT&lt;/td&gt;&lt;td&gt;0&lt;/td&gt;&lt;td&gt;3&lt;/td&gt;&lt;td&gt;N&lt;/td&gt;&lt;td&gt;8/18/2014&lt;/td&gt;&lt;td&gt;&lt;/td&gt;&lt;/tr&gt;</v>
      </c>
      <c r="B2531" s="166"/>
      <c r="C2531" s="166"/>
    </row>
    <row r="2532" spans="1:3" x14ac:dyDescent="0.3">
      <c r="A2532" s="89" t="str">
        <f>IF(ROW()-ROW(HTML[])+1&gt;ROWS(Prelude[]),IFERROR(INDEX(PayItems[HTML],ROW()-ROW(HTML[])+1-ROWS(Prelude[])),IF(ROW()-ROW(HTML[])=ROWS(Prelude[])+ROWS(PayItems[]),"&lt;/tbody&gt;&lt;/table&gt;","{End}")),INDEX(Prelude[],ROW()-ROW(HTML[])+1))</f>
        <v xml:space="preserve">  &lt;tr&gt;&lt;td&gt;61701-4800&lt;/td&gt;&lt;td&gt;Guardrail system MGS, type 3, class A steel posts&lt;/td&gt;&lt;td&gt;m&lt;/td&gt;&lt;td&gt;GUARDRAIL SYSTEM MGS, TYPE 3, CLASS A STEEL POSTS&lt;/td&gt;&lt;td&gt;LNFT&lt;/td&gt;&lt;td&gt;0&lt;/td&gt;&lt;td&gt;3&lt;/td&gt;&lt;td&gt;N&lt;/td&gt;&lt;td&gt;8/18/2014&lt;/td&gt;&lt;td&gt;&lt;/td&gt;&lt;/tr&gt;</v>
      </c>
      <c r="B2532" s="166"/>
      <c r="C2532" s="166"/>
    </row>
    <row r="2533" spans="1:3" x14ac:dyDescent="0.3">
      <c r="A2533" s="89" t="str">
        <f>IF(ROW()-ROW(HTML[])+1&gt;ROWS(Prelude[]),IFERROR(INDEX(PayItems[HTML],ROW()-ROW(HTML[])+1-ROWS(Prelude[])),IF(ROW()-ROW(HTML[])=ROWS(Prelude[])+ROWS(PayItems[]),"&lt;/tbody&gt;&lt;/table&gt;","{End}")),INDEX(Prelude[],ROW()-ROW(HTML[])+1))</f>
        <v xml:space="preserve">  &lt;tr&gt;&lt;td&gt;61701-4850&lt;/td&gt;&lt;td&gt;Guardrail system MGS, type 3, class A wood posts&lt;/td&gt;&lt;td&gt;m&lt;/td&gt;&lt;td&gt;GUARDRAIL SYSTEM MGS, TYPE 3, CLASS A WOOD POSTS&lt;/td&gt;&lt;td&gt;LNFT&lt;/td&gt;&lt;td&gt;0&lt;/td&gt;&lt;td&gt;3&lt;/td&gt;&lt;td&gt;N&lt;/td&gt;&lt;td&gt;8/18/2014&lt;/td&gt;&lt;td&gt;&lt;/td&gt;&lt;/tr&gt;</v>
      </c>
      <c r="B2533" s="166"/>
      <c r="C2533" s="166"/>
    </row>
    <row r="2534" spans="1:3" x14ac:dyDescent="0.3">
      <c r="A2534" s="89" t="str">
        <f>IF(ROW()-ROW(HTML[])+1&gt;ROWS(Prelude[]),IFERROR(INDEX(PayItems[HTML],ROW()-ROW(HTML[])+1-ROWS(Prelude[])),IF(ROW()-ROW(HTML[])=ROWS(Prelude[])+ROWS(PayItems[]),"&lt;/tbody&gt;&lt;/table&gt;","{End}")),INDEX(Prelude[],ROW()-ROW(HTML[])+1))</f>
        <v xml:space="preserve">  &lt;tr&gt;&lt;td&gt;61701-4900&lt;/td&gt;&lt;td&gt;Guardrail system MGS, type 3, class A steel or wood posts&lt;/td&gt;&lt;td&gt;m&lt;/td&gt;&lt;td&gt;GUARDRAIL SYSTEM MGS, TYPE 3, CLASS A STEEL OR WOOD POSTS&lt;/td&gt;&lt;td&gt;LNFT&lt;/td&gt;&lt;td&gt;0&lt;/td&gt;&lt;td&gt;3&lt;/td&gt;&lt;td&gt;N&lt;/td&gt;&lt;td&gt;8/18/2014&lt;/td&gt;&lt;td&gt;&lt;/td&gt;&lt;/tr&gt;</v>
      </c>
      <c r="B2534" s="166"/>
      <c r="C2534" s="166"/>
    </row>
    <row r="2535" spans="1:3" x14ac:dyDescent="0.3">
      <c r="A2535" s="89" t="str">
        <f>IF(ROW()-ROW(HTML[])+1&gt;ROWS(Prelude[]),IFERROR(INDEX(PayItems[HTML],ROW()-ROW(HTML[])+1-ROWS(Prelude[])),IF(ROW()-ROW(HTML[])=ROWS(Prelude[])+ROWS(PayItems[]),"&lt;/tbody&gt;&lt;/table&gt;","{End}")),INDEX(Prelude[],ROW()-ROW(HTML[])+1))</f>
        <v xml:space="preserve">  &lt;tr&gt;&lt;td&gt;61701-4950&lt;/td&gt;&lt;td&gt;Guardrail system MGS, type 3, class B steel posts&lt;/td&gt;&lt;td&gt;m&lt;/td&gt;&lt;td&gt;GUARDRAIL SYSTEM MGS, TYPE 3, CLASS B STEEL POSTS&lt;/td&gt;&lt;td&gt;LNFT&lt;/td&gt;&lt;td&gt;0&lt;/td&gt;&lt;td&gt;3&lt;/td&gt;&lt;td&gt;N&lt;/td&gt;&lt;td&gt;8/18/2014&lt;/td&gt;&lt;td&gt;&lt;/td&gt;&lt;/tr&gt;</v>
      </c>
      <c r="B2535" s="166"/>
      <c r="C2535" s="166"/>
    </row>
    <row r="2536" spans="1:3" x14ac:dyDescent="0.3">
      <c r="A2536" s="89" t="str">
        <f>IF(ROW()-ROW(HTML[])+1&gt;ROWS(Prelude[]),IFERROR(INDEX(PayItems[HTML],ROW()-ROW(HTML[])+1-ROWS(Prelude[])),IF(ROW()-ROW(HTML[])=ROWS(Prelude[])+ROWS(PayItems[]),"&lt;/tbody&gt;&lt;/table&gt;","{End}")),INDEX(Prelude[],ROW()-ROW(HTML[])+1))</f>
        <v xml:space="preserve">  &lt;tr&gt;&lt;td&gt;61701-5000&lt;/td&gt;&lt;td&gt;Guardrail system MGS, type 3, class B wood posts&lt;/td&gt;&lt;td&gt;m&lt;/td&gt;&lt;td&gt;GUARDRAIL SYSTEM MGS, TYPE 3, CLASS B WOOD POSTS&lt;/td&gt;&lt;td&gt;LNFT&lt;/td&gt;&lt;td&gt;0&lt;/td&gt;&lt;td&gt;3&lt;/td&gt;&lt;td&gt;N&lt;/td&gt;&lt;td&gt;8/18/2014&lt;/td&gt;&lt;td&gt;&lt;/td&gt;&lt;/tr&gt;</v>
      </c>
      <c r="B2536" s="166"/>
      <c r="C2536" s="166"/>
    </row>
    <row r="2537" spans="1:3" x14ac:dyDescent="0.3">
      <c r="A2537" s="89" t="str">
        <f>IF(ROW()-ROW(HTML[])+1&gt;ROWS(Prelude[]),IFERROR(INDEX(PayItems[HTML],ROW()-ROW(HTML[])+1-ROWS(Prelude[])),IF(ROW()-ROW(HTML[])=ROWS(Prelude[])+ROWS(PayItems[]),"&lt;/tbody&gt;&lt;/table&gt;","{End}")),INDEX(Prelude[],ROW()-ROW(HTML[])+1))</f>
        <v xml:space="preserve">  &lt;tr&gt;&lt;td&gt;61701-5050&lt;/td&gt;&lt;td&gt;Guardrail system MGS, type 3, class B steel or wood posts&lt;/td&gt;&lt;td&gt;m&lt;/td&gt;&lt;td&gt;GUARDRAIL SYSTEM MGS, TYPE 3, CLASS B STEEL OR WOOD POSTS&lt;/td&gt;&lt;td&gt;LNFT&lt;/td&gt;&lt;td&gt;0&lt;/td&gt;&lt;td&gt;3&lt;/td&gt;&lt;td&gt;N&lt;/td&gt;&lt;td&gt;8/18/2014&lt;/td&gt;&lt;td&gt;&lt;/td&gt;&lt;/tr&gt;</v>
      </c>
      <c r="B2537" s="166"/>
      <c r="C2537" s="166"/>
    </row>
    <row r="2538" spans="1:3" x14ac:dyDescent="0.3">
      <c r="A2538" s="89" t="str">
        <f>IF(ROW()-ROW(HTML[])+1&gt;ROWS(Prelude[]),IFERROR(INDEX(PayItems[HTML],ROW()-ROW(HTML[])+1-ROWS(Prelude[])),IF(ROW()-ROW(HTML[])=ROWS(Prelude[])+ROWS(PayItems[]),"&lt;/tbody&gt;&lt;/table&gt;","{End}")),INDEX(Prelude[],ROW()-ROW(HTML[])+1))</f>
        <v xml:space="preserve">  &lt;tr&gt;&lt;td&gt;61701-5100&lt;/td&gt;&lt;td&gt;Guardrail system MGS, type 4, class B steel posts&lt;/td&gt;&lt;td&gt;m&lt;/td&gt;&lt;td&gt;GUARDRAIL SYSTEM MGS, TYPE 4, CLASS B STEEL POSTS&lt;/td&gt;&lt;td&gt;LNFT&lt;/td&gt;&lt;td&gt;0&lt;/td&gt;&lt;td&gt;3&lt;/td&gt;&lt;td&gt;N&lt;/td&gt;&lt;td&gt;8/18/2014&lt;/td&gt;&lt;td&gt;&lt;/td&gt;&lt;/tr&gt;</v>
      </c>
      <c r="B2538" s="166"/>
      <c r="C2538" s="166"/>
    </row>
    <row r="2539" spans="1:3" x14ac:dyDescent="0.3">
      <c r="A2539" s="89" t="str">
        <f>IF(ROW()-ROW(HTML[])+1&gt;ROWS(Prelude[]),IFERROR(INDEX(PayItems[HTML],ROW()-ROW(HTML[])+1-ROWS(Prelude[])),IF(ROW()-ROW(HTML[])=ROWS(Prelude[])+ROWS(PayItems[]),"&lt;/tbody&gt;&lt;/table&gt;","{End}")),INDEX(Prelude[],ROW()-ROW(HTML[])+1))</f>
        <v xml:space="preserve">  &lt;tr&gt;&lt;td&gt;61701-5150&lt;/td&gt;&lt;td&gt;Guardrail system MGS, type 4, class B wood posts&lt;/td&gt;&lt;td&gt;m&lt;/td&gt;&lt;td&gt;GUARDRAIL SYSTEM MGS, TYPE 4, CLASS B WOOD POSTS&lt;/td&gt;&lt;td&gt;LNFT&lt;/td&gt;&lt;td&gt;0&lt;/td&gt;&lt;td&gt;3&lt;/td&gt;&lt;td&gt;N&lt;/td&gt;&lt;td&gt;8/18/2014&lt;/td&gt;&lt;td&gt;&lt;/td&gt;&lt;/tr&gt;</v>
      </c>
      <c r="B2539" s="166"/>
      <c r="C2539" s="166"/>
    </row>
    <row r="2540" spans="1:3" x14ac:dyDescent="0.3">
      <c r="A2540" s="89" t="str">
        <f>IF(ROW()-ROW(HTML[])+1&gt;ROWS(Prelude[]),IFERROR(INDEX(PayItems[HTML],ROW()-ROW(HTML[])+1-ROWS(Prelude[])),IF(ROW()-ROW(HTML[])=ROWS(Prelude[])+ROWS(PayItems[]),"&lt;/tbody&gt;&lt;/table&gt;","{End}")),INDEX(Prelude[],ROW()-ROW(HTML[])+1))</f>
        <v xml:space="preserve">  &lt;tr&gt;&lt;td&gt;61701-5200&lt;/td&gt;&lt;td&gt;Guardrail system MGS, type 4, class B steel or wood posts&lt;/td&gt;&lt;td&gt;m&lt;/td&gt;&lt;td&gt;GUARDRAIL SYSTEM MGS, TYPE 4, CLASS B STEEL OR WOOD POSTS&lt;/td&gt;&lt;td&gt;LNFT&lt;/td&gt;&lt;td&gt;0&lt;/td&gt;&lt;td&gt;3&lt;/td&gt;&lt;td&gt;N&lt;/td&gt;&lt;td&gt;8/18/2014&lt;/td&gt;&lt;td&gt;&lt;/td&gt;&lt;/tr&gt;</v>
      </c>
      <c r="B2540" s="166"/>
      <c r="C2540" s="166"/>
    </row>
    <row r="2541" spans="1:3" x14ac:dyDescent="0.3">
      <c r="A2541" s="89" t="str">
        <f>IF(ROW()-ROW(HTML[])+1&gt;ROWS(Prelude[]),IFERROR(INDEX(PayItems[HTML],ROW()-ROW(HTML[])+1-ROWS(Prelude[])),IF(ROW()-ROW(HTML[])=ROWS(Prelude[])+ROWS(PayItems[]),"&lt;/tbody&gt;&lt;/table&gt;","{End}")),INDEX(Prelude[],ROW()-ROW(HTML[])+1))</f>
        <v xml:space="preserve">  &lt;tr&gt;&lt;td&gt;61702-0000&lt;/td&gt;&lt;td&gt;Terminal section&lt;/td&gt;&lt;td&gt;Each&lt;/td&gt;&lt;td&gt;TERMINAL SECTION&lt;/td&gt;&lt;td&gt;EACH&lt;/td&gt;&lt;td&gt;0&lt;/td&gt;&lt;td&gt;3&lt;/td&gt;&lt;td&gt;N&lt;/td&gt;&lt;td&gt; &lt;/td&gt;&lt;td&gt;&lt;/td&gt;&lt;/tr&gt;</v>
      </c>
      <c r="B2541" s="166"/>
      <c r="C2541" s="166"/>
    </row>
    <row r="2542" spans="1:3" x14ac:dyDescent="0.3">
      <c r="A2542" s="89" t="str">
        <f>IF(ROW()-ROW(HTML[])+1&gt;ROWS(Prelude[]),IFERROR(INDEX(PayItems[HTML],ROW()-ROW(HTML[])+1-ROWS(Prelude[])),IF(ROW()-ROW(HTML[])=ROWS(Prelude[])+ROWS(PayItems[]),"&lt;/tbody&gt;&lt;/table&gt;","{End}")),INDEX(Prelude[],ROW()-ROW(HTML[])+1))</f>
        <v xml:space="preserve">  &lt;tr&gt;&lt;td&gt;61702-0100&lt;/td&gt;&lt;td&gt;Terminal section, type SBT-BAT&lt;/td&gt;&lt;td&gt;Each&lt;/td&gt;&lt;td&gt;TERMINAL SECTION, TYPE SBT-BAT&lt;/td&gt;&lt;td&gt;EACH&lt;/td&gt;&lt;td&gt;0&lt;/td&gt;&lt;td&gt;3&lt;/td&gt;&lt;td&gt;N&lt;/td&gt;&lt;td&gt; &lt;/td&gt;&lt;td&gt;&lt;/td&gt;&lt;/tr&gt;</v>
      </c>
      <c r="B2542" s="166"/>
      <c r="C2542" s="166"/>
    </row>
    <row r="2543" spans="1:3" x14ac:dyDescent="0.3">
      <c r="A2543" s="89" t="str">
        <f>IF(ROW()-ROW(HTML[])+1&gt;ROWS(Prelude[]),IFERROR(INDEX(PayItems[HTML],ROW()-ROW(HTML[])+1-ROWS(Prelude[])),IF(ROW()-ROW(HTML[])=ROWS(Prelude[])+ROWS(PayItems[]),"&lt;/tbody&gt;&lt;/table&gt;","{End}")),INDEX(Prelude[],ROW()-ROW(HTML[])+1))</f>
        <v xml:space="preserve">  &lt;tr&gt;&lt;td&gt;61702-0300&lt;/td&gt;&lt;td&gt;Terminal section, type G4-BAT&lt;/td&gt;&lt;td&gt;Each&lt;/td&gt;&lt;td&gt;TERMINAL SECTION, TYPE G4-BAT&lt;/td&gt;&lt;td&gt;EACH&lt;/td&gt;&lt;td&gt;0&lt;/td&gt;&lt;td&gt;3&lt;/td&gt;&lt;td&gt;N&lt;/td&gt;&lt;td&gt; &lt;/td&gt;&lt;td&gt;&lt;/td&gt;&lt;/tr&gt;</v>
      </c>
      <c r="B2543" s="166"/>
      <c r="C2543" s="166"/>
    </row>
    <row r="2544" spans="1:3" x14ac:dyDescent="0.3">
      <c r="A2544" s="89" t="str">
        <f>IF(ROW()-ROW(HTML[])+1&gt;ROWS(Prelude[]),IFERROR(INDEX(PayItems[HTML],ROW()-ROW(HTML[])+1-ROWS(Prelude[])),IF(ROW()-ROW(HTML[])=ROWS(Prelude[])+ROWS(PayItems[]),"&lt;/tbody&gt;&lt;/table&gt;","{End}")),INDEX(Prelude[],ROW()-ROW(HTML[])+1))</f>
        <v xml:space="preserve">  &lt;tr&gt;&lt;td&gt;61702-0400&lt;/td&gt;&lt;td&gt;Terminal section, type G4-CRT&lt;/td&gt;&lt;td&gt;Each&lt;/td&gt;&lt;td&gt;TERMINAL SECTION, TYPE G4-CRT&lt;/td&gt;&lt;td&gt;EACH&lt;/td&gt;&lt;td&gt;0&lt;/td&gt;&lt;td&gt;3&lt;/td&gt;&lt;td&gt;N&lt;/td&gt;&lt;td&gt; &lt;/td&gt;&lt;td&gt;&lt;/td&gt;&lt;/tr&gt;</v>
      </c>
      <c r="B2544" s="166"/>
      <c r="C2544" s="166"/>
    </row>
    <row r="2545" spans="1:3" x14ac:dyDescent="0.3">
      <c r="A2545" s="89" t="str">
        <f>IF(ROW()-ROW(HTML[])+1&gt;ROWS(Prelude[]),IFERROR(INDEX(PayItems[HTML],ROW()-ROW(HTML[])+1-ROWS(Prelude[])),IF(ROW()-ROW(HTML[])=ROWS(Prelude[])+ROWS(PayItems[]),"&lt;/tbody&gt;&lt;/table&gt;","{End}")),INDEX(Prelude[],ROW()-ROW(HTML[])+1))</f>
        <v xml:space="preserve">  &lt;tr&gt;&lt;td&gt;61702-0510&lt;/td&gt;&lt;td&gt;Terminal section, type SBT-FAT&lt;/td&gt;&lt;td&gt;Each&lt;/td&gt;&lt;td&gt;TERMINAL SECTION, TYPE SBT-FAT&lt;/td&gt;&lt;td&gt;EACH&lt;/td&gt;&lt;td&gt;0&lt;/td&gt;&lt;td&gt;3&lt;/td&gt;&lt;td&gt;N&lt;/td&gt;&lt;td&gt; &lt;/td&gt;&lt;td&gt;&lt;/td&gt;&lt;/tr&gt;</v>
      </c>
      <c r="B2545" s="166"/>
      <c r="C2545" s="166"/>
    </row>
    <row r="2546" spans="1:3" x14ac:dyDescent="0.3">
      <c r="A2546" s="89" t="str">
        <f>IF(ROW()-ROW(HTML[])+1&gt;ROWS(Prelude[]),IFERROR(INDEX(PayItems[HTML],ROW()-ROW(HTML[])+1-ROWS(Prelude[])),IF(ROW()-ROW(HTML[])=ROWS(Prelude[])+ROWS(PayItems[]),"&lt;/tbody&gt;&lt;/table&gt;","{End}")),INDEX(Prelude[],ROW()-ROW(HTML[])+1))</f>
        <v xml:space="preserve">  &lt;tr&gt;&lt;td&gt;61702-0600&lt;/td&gt;&lt;td&gt;Terminal section, type flared&lt;/td&gt;&lt;td&gt;Each&lt;/td&gt;&lt;td&gt;TERMINAL SECTION, TYPE FLARED&lt;/td&gt;&lt;td&gt;EACH&lt;/td&gt;&lt;td&gt;0&lt;/td&gt;&lt;td&gt;3&lt;/td&gt;&lt;td&gt;N&lt;/td&gt;&lt;td&gt; &lt;/td&gt;&lt;td&gt;&lt;/td&gt;&lt;/tr&gt;</v>
      </c>
      <c r="B2546" s="166"/>
      <c r="C2546" s="166"/>
    </row>
    <row r="2547" spans="1:3" x14ac:dyDescent="0.3">
      <c r="A2547" s="89" t="str">
        <f>IF(ROW()-ROW(HTML[])+1&gt;ROWS(Prelude[]),IFERROR(INDEX(PayItems[HTML],ROW()-ROW(HTML[])+1-ROWS(Prelude[])),IF(ROW()-ROW(HTML[])=ROWS(Prelude[])+ROWS(PayItems[]),"&lt;/tbody&gt;&lt;/table&gt;","{End}")),INDEX(Prelude[],ROW()-ROW(HTML[])+1))</f>
        <v xml:space="preserve">  &lt;tr&gt;&lt;td&gt;61702-0700&lt;/td&gt;&lt;td&gt;Terminal section, type flared turned down&lt;/td&gt;&lt;td&gt;Each&lt;/td&gt;&lt;td&gt;TERMINAL SECTION, TYPE FLARED TURNED DOWN&lt;/td&gt;&lt;td&gt;EACH&lt;/td&gt;&lt;td&gt;0&lt;/td&gt;&lt;td&gt;3&lt;/td&gt;&lt;td&gt;N&lt;/td&gt;&lt;td&gt; &lt;/td&gt;&lt;td&gt;&lt;/td&gt;&lt;/tr&gt;</v>
      </c>
      <c r="B2547" s="166"/>
      <c r="C2547" s="166"/>
    </row>
    <row r="2548" spans="1:3" x14ac:dyDescent="0.3">
      <c r="A2548" s="89" t="str">
        <f>IF(ROW()-ROW(HTML[])+1&gt;ROWS(Prelude[]),IFERROR(INDEX(PayItems[HTML],ROW()-ROW(HTML[])+1-ROWS(Prelude[])),IF(ROW()-ROW(HTML[])=ROWS(Prelude[])+ROWS(PayItems[]),"&lt;/tbody&gt;&lt;/table&gt;","{End}")),INDEX(Prelude[],ROW()-ROW(HTML[])+1))</f>
        <v xml:space="preserve">  &lt;tr&gt;&lt;td&gt;61702-0800&lt;/td&gt;&lt;td&gt;Terminal section type tangent&lt;/td&gt;&lt;td&gt;Each&lt;/td&gt;&lt;td&gt;TERMINAL SECTION TYPE TANGENT&lt;/td&gt;&lt;td&gt;EACH&lt;/td&gt;&lt;td&gt;0&lt;/td&gt;&lt;td&gt;3&lt;/td&gt;&lt;td&gt;N&lt;/td&gt;&lt;td&gt; &lt;/td&gt;&lt;td&gt;&lt;/td&gt;&lt;/tr&gt;</v>
      </c>
      <c r="B2548" s="166"/>
      <c r="C2548" s="166"/>
    </row>
    <row r="2549" spans="1:3" x14ac:dyDescent="0.3">
      <c r="A2549" s="89" t="str">
        <f>IF(ROW()-ROW(HTML[])+1&gt;ROWS(Prelude[]),IFERROR(INDEX(PayItems[HTML],ROW()-ROW(HTML[])+1-ROWS(Prelude[])),IF(ROW()-ROW(HTML[])=ROWS(Prelude[])+ROWS(PayItems[]),"&lt;/tbody&gt;&lt;/table&gt;","{End}")),INDEX(Prelude[],ROW()-ROW(HTML[])+1))</f>
        <v xml:space="preserve">  &lt;tr&gt;&lt;td&gt;61702-0900&lt;/td&gt;&lt;td&gt;Terminal section, type BAT-Merritt Parkway Guiderail&lt;/td&gt;&lt;td&gt;Each&lt;/td&gt;&lt;td&gt;TERMINAL SECTION, TYPE BAT-MERRITT PARKWAY GUIDERAIL&lt;/td&gt;&lt;td&gt;EACH&lt;/td&gt;&lt;td&gt;0&lt;/td&gt;&lt;td&gt;3&lt;/td&gt;&lt;td&gt;N&lt;/td&gt;&lt;td&gt; &lt;/td&gt;&lt;td&gt;&lt;/td&gt;&lt;/tr&gt;</v>
      </c>
      <c r="B2549" s="166"/>
      <c r="C2549" s="166"/>
    </row>
    <row r="2550" spans="1:3" x14ac:dyDescent="0.3">
      <c r="A2550" s="89" t="str">
        <f>IF(ROW()-ROW(HTML[])+1&gt;ROWS(Prelude[]),IFERROR(INDEX(PayItems[HTML],ROW()-ROW(HTML[])+1-ROWS(Prelude[])),IF(ROW()-ROW(HTML[])=ROWS(Prelude[])+ROWS(PayItems[]),"&lt;/tbody&gt;&lt;/table&gt;","{End}")),INDEX(Prelude[],ROW()-ROW(HTML[])+1))</f>
        <v xml:space="preserve">  &lt;tr&gt;&lt;td&gt;61702-1000&lt;/td&gt;&lt;td&gt;Terminal section, type FAT-Merritt Parkway Guiderail&lt;/td&gt;&lt;td&gt;Each&lt;/td&gt;&lt;td&gt;TERMINAL SECTION, TYPE FAT-MERRITT PARKWAY GUIDERAIL&lt;/td&gt;&lt;td&gt;EACH&lt;/td&gt;&lt;td&gt;0&lt;/td&gt;&lt;td&gt;3&lt;/td&gt;&lt;td&gt;N&lt;/td&gt;&lt;td&gt; &lt;/td&gt;&lt;td&gt;&lt;/td&gt;&lt;/tr&gt;</v>
      </c>
      <c r="B2550" s="166"/>
      <c r="C2550" s="166"/>
    </row>
    <row r="2551" spans="1:3" x14ac:dyDescent="0.3">
      <c r="A2551" s="89" t="str">
        <f>IF(ROW()-ROW(HTML[])+1&gt;ROWS(Prelude[]),IFERROR(INDEX(PayItems[HTML],ROW()-ROW(HTML[])+1-ROWS(Prelude[])),IF(ROW()-ROW(HTML[])=ROWS(Prelude[])+ROWS(PayItems[]),"&lt;/tbody&gt;&lt;/table&gt;","{End}")),INDEX(Prelude[],ROW()-ROW(HTML[])+1))</f>
        <v xml:space="preserve">  &lt;tr&gt;&lt;td&gt;61702-1100&lt;/td&gt;&lt;td&gt;Terminal section, type G3&lt;/td&gt;&lt;td&gt;Each&lt;/td&gt;&lt;td&gt;TERMINAL SECTION, TYPE G3&lt;/td&gt;&lt;td&gt;EACH&lt;/td&gt;&lt;td&gt;0&lt;/td&gt;&lt;td&gt;3&lt;/td&gt;&lt;td&gt;N&lt;/td&gt;&lt;td&gt; &lt;/td&gt;&lt;td&gt;&lt;/td&gt;&lt;/tr&gt;</v>
      </c>
      <c r="B2551" s="166"/>
      <c r="C2551" s="166"/>
    </row>
    <row r="2552" spans="1:3" x14ac:dyDescent="0.3">
      <c r="A2552" s="89" t="str">
        <f>IF(ROW()-ROW(HTML[])+1&gt;ROWS(Prelude[]),IFERROR(INDEX(PayItems[HTML],ROW()-ROW(HTML[])+1-ROWS(Prelude[])),IF(ROW()-ROW(HTML[])=ROWS(Prelude[])+ROWS(PayItems[]),"&lt;/tbody&gt;&lt;/table&gt;","{End}")),INDEX(Prelude[],ROW()-ROW(HTML[])+1))</f>
        <v xml:space="preserve">  &lt;tr&gt;&lt;td&gt;61702-1200&lt;/td&gt;&lt;td&gt;Terminal section, type LST&lt;/td&gt;&lt;td&gt;Each&lt;/td&gt;&lt;td&gt;TERMINAL SECTION, TYPE LST&lt;/td&gt;&lt;td&gt;EACH&lt;/td&gt;&lt;td&gt;0&lt;/td&gt;&lt;td&gt;3&lt;/td&gt;&lt;td&gt;N&lt;/td&gt;&lt;td&gt; &lt;/td&gt;&lt;td&gt;&lt;/td&gt;&lt;/tr&gt;</v>
      </c>
      <c r="B2552" s="166"/>
      <c r="C2552" s="166"/>
    </row>
    <row r="2553" spans="1:3" x14ac:dyDescent="0.3">
      <c r="A2553" s="89" t="str">
        <f>IF(ROW()-ROW(HTML[])+1&gt;ROWS(Prelude[]),IFERROR(INDEX(PayItems[HTML],ROW()-ROW(HTML[])+1-ROWS(Prelude[])),IF(ROW()-ROW(HTML[])=ROWS(Prelude[])+ROWS(PayItems[]),"&lt;/tbody&gt;&lt;/table&gt;","{End}")),INDEX(Prelude[],ROW()-ROW(HTML[])+1))</f>
        <v xml:space="preserve">  &lt;tr&gt;&lt;td&gt;61702-1300&lt;/td&gt;&lt;td&gt;Terminal section, type MELT&lt;/td&gt;&lt;td&gt;Each&lt;/td&gt;&lt;td&gt;TERMINAL SECTION, TYPE MELT&lt;/td&gt;&lt;td&gt;EACH&lt;/td&gt;&lt;td&gt;0&lt;/td&gt;&lt;td&gt;3&lt;/td&gt;&lt;td&gt;N&lt;/td&gt;&lt;td&gt; &lt;/td&gt;&lt;td&gt;&lt;/td&gt;&lt;/tr&gt;</v>
      </c>
      <c r="B2553" s="166"/>
      <c r="C2553" s="166"/>
    </row>
    <row r="2554" spans="1:3" x14ac:dyDescent="0.3">
      <c r="A2554" s="89" t="str">
        <f>IF(ROW()-ROW(HTML[])+1&gt;ROWS(Prelude[]),IFERROR(INDEX(PayItems[HTML],ROW()-ROW(HTML[])+1-ROWS(Prelude[])),IF(ROW()-ROW(HTML[])=ROWS(Prelude[])+ROWS(PayItems[]),"&lt;/tbody&gt;&lt;/table&gt;","{End}")),INDEX(Prelude[],ROW()-ROW(HTML[])+1))</f>
        <v xml:space="preserve">  &lt;tr&gt;&lt;td&gt;61702-1400&lt;/td&gt;&lt;td&gt;Terminal section, type SBT TANGENT&lt;/td&gt;&lt;td&gt;Each&lt;/td&gt;&lt;td&gt;TERMINAL SECTION, TYPE SBT TANGENT&lt;/td&gt;&lt;td&gt;EACH&lt;/td&gt;&lt;td&gt;0&lt;/td&gt;&lt;td&gt;3&lt;/td&gt;&lt;td&gt;N&lt;/td&gt;&lt;td&gt; &lt;/td&gt;&lt;td&gt;&lt;/td&gt;&lt;/tr&gt;</v>
      </c>
      <c r="B2554" s="166"/>
      <c r="C2554" s="166"/>
    </row>
    <row r="2555" spans="1:3" x14ac:dyDescent="0.3">
      <c r="A2555" s="89" t="str">
        <f>IF(ROW()-ROW(HTML[])+1&gt;ROWS(Prelude[]),IFERROR(INDEX(PayItems[HTML],ROW()-ROW(HTML[])+1-ROWS(Prelude[])),IF(ROW()-ROW(HTML[])=ROWS(Prelude[])+ROWS(PayItems[]),"&lt;/tbody&gt;&lt;/table&gt;","{End}")),INDEX(Prelude[],ROW()-ROW(HTML[])+1))</f>
        <v xml:space="preserve">  &lt;tr&gt;&lt;td&gt;61702-1500&lt;/td&gt;&lt;td&gt;Terminal section, type MGS tangent&lt;/td&gt;&lt;td&gt;Each&lt;/td&gt;&lt;td&gt;TERMINAL SECTION, TYPE MGS TANGENT&lt;/td&gt;&lt;td&gt;EACH&lt;/td&gt;&lt;td&gt;0&lt;/td&gt;&lt;td&gt;3&lt;/td&gt;&lt;td&gt;N&lt;/td&gt;&lt;td&gt;8/18/2014&lt;/td&gt;&lt;td&gt;&lt;/td&gt;&lt;/tr&gt;</v>
      </c>
      <c r="B2555" s="166"/>
      <c r="C2555" s="166"/>
    </row>
    <row r="2556" spans="1:3" x14ac:dyDescent="0.3">
      <c r="A2556" s="89" t="str">
        <f>IF(ROW()-ROW(HTML[])+1&gt;ROWS(Prelude[]),IFERROR(INDEX(PayItems[HTML],ROW()-ROW(HTML[])+1-ROWS(Prelude[])),IF(ROW()-ROW(HTML[])=ROWS(Prelude[])+ROWS(PayItems[]),"&lt;/tbody&gt;&lt;/table&gt;","{End}")),INDEX(Prelude[],ROW()-ROW(HTML[])+1))</f>
        <v xml:space="preserve">  &lt;tr&gt;&lt;td&gt;61702-1600&lt;/td&gt;&lt;td&gt;Terminal section, type MGS flared&lt;/td&gt;&lt;td&gt;Each&lt;/td&gt;&lt;td&gt;TERMINAL SECTION, TYPE MGS FLARED&lt;/td&gt;&lt;td&gt;EACH&lt;/td&gt;&lt;td&gt;0&lt;/td&gt;&lt;td&gt;3&lt;/td&gt;&lt;td&gt;N&lt;/td&gt;&lt;td&gt;8/18/2014&lt;/td&gt;&lt;td&gt;&lt;/td&gt;&lt;/tr&gt;</v>
      </c>
      <c r="B2556" s="166"/>
      <c r="C2556" s="166"/>
    </row>
    <row r="2557" spans="1:3" x14ac:dyDescent="0.3">
      <c r="A2557" s="89" t="str">
        <f>IF(ROW()-ROW(HTML[])+1&gt;ROWS(Prelude[]),IFERROR(INDEX(PayItems[HTML],ROW()-ROW(HTML[])+1-ROWS(Prelude[])),IF(ROW()-ROW(HTML[])=ROWS(Prelude[])+ROWS(PayItems[]),"&lt;/tbody&gt;&lt;/table&gt;","{End}")),INDEX(Prelude[],ROW()-ROW(HTML[])+1))</f>
        <v xml:space="preserve">  &lt;tr&gt;&lt;td&gt;61702-1700&lt;/td&gt;&lt;td&gt;Terminal section, type MGS-BAT&lt;/td&gt;&lt;td&gt;Each&lt;/td&gt;&lt;td&gt;TERMINAL SECTION, TYPE MGS-BAT&lt;/td&gt;&lt;td&gt;EACH&lt;/td&gt;&lt;td&gt;0&lt;/td&gt;&lt;td&gt;3&lt;/td&gt;&lt;td&gt;N&lt;/td&gt;&lt;td&gt;8/18/2014&lt;/td&gt;&lt;td&gt;&lt;/td&gt;&lt;/tr&gt;</v>
      </c>
      <c r="B2557" s="166"/>
      <c r="C2557" s="166"/>
    </row>
    <row r="2558" spans="1:3" x14ac:dyDescent="0.3">
      <c r="A2558" s="89" t="str">
        <f>IF(ROW()-ROW(HTML[])+1&gt;ROWS(Prelude[]),IFERROR(INDEX(PayItems[HTML],ROW()-ROW(HTML[])+1-ROWS(Prelude[])),IF(ROW()-ROW(HTML[])=ROWS(Prelude[])+ROWS(PayItems[]),"&lt;/tbody&gt;&lt;/table&gt;","{End}")),INDEX(Prelude[],ROW()-ROW(HTML[])+1))</f>
        <v xml:space="preserve">  &lt;tr&gt;&lt;td&gt;61703-0000&lt;/td&gt;&lt;td&gt;Terminal end&lt;/td&gt;&lt;td&gt;Each&lt;/td&gt;&lt;td&gt;TERMINAL END&lt;/td&gt;&lt;td&gt;EACH&lt;/td&gt;&lt;td&gt;0&lt;/td&gt;&lt;td&gt;3&lt;/td&gt;&lt;td&gt;N&lt;/td&gt;&lt;td&gt; &lt;/td&gt;&lt;td&gt;&lt;/td&gt;&lt;/tr&gt;</v>
      </c>
      <c r="B2558" s="166"/>
      <c r="C2558" s="166"/>
    </row>
    <row r="2559" spans="1:3" x14ac:dyDescent="0.3">
      <c r="A2559" s="89" t="str">
        <f>IF(ROW()-ROW(HTML[])+1&gt;ROWS(Prelude[]),IFERROR(INDEX(PayItems[HTML],ROW()-ROW(HTML[])+1-ROWS(Prelude[])),IF(ROW()-ROW(HTML[])=ROWS(Prelude[])+ROWS(PayItems[]),"&lt;/tbody&gt;&lt;/table&gt;","{End}")),INDEX(Prelude[],ROW()-ROW(HTML[])+1))</f>
        <v xml:space="preserve">  &lt;tr&gt;&lt;td&gt;61703-1000&lt;/td&gt;&lt;td&gt;Terminal end, type flared end section&lt;/td&gt;&lt;td&gt;Each&lt;/td&gt;&lt;td&gt;TERMINAL END, TYPE FLARED END SECTION&lt;/td&gt;&lt;td&gt;EACH&lt;/td&gt;&lt;td&gt;0&lt;/td&gt;&lt;td&gt;3&lt;/td&gt;&lt;td&gt;N&lt;/td&gt;&lt;td&gt; &lt;/td&gt;&lt;td&gt;&lt;/td&gt;&lt;/tr&gt;</v>
      </c>
      <c r="B2559" s="166"/>
      <c r="C2559" s="166"/>
    </row>
    <row r="2560" spans="1:3" x14ac:dyDescent="0.3">
      <c r="A2560" s="89" t="str">
        <f>IF(ROW()-ROW(HTML[])+1&gt;ROWS(Prelude[]),IFERROR(INDEX(PayItems[HTML],ROW()-ROW(HTML[])+1-ROWS(Prelude[])),IF(ROW()-ROW(HTML[])=ROWS(Prelude[])+ROWS(PayItems[]),"&lt;/tbody&gt;&lt;/table&gt;","{End}")),INDEX(Prelude[],ROW()-ROW(HTML[])+1))</f>
        <v xml:space="preserve">  &lt;tr&gt;&lt;td&gt;61703-2000&lt;/td&gt;&lt;td&gt;Terminal end, type round end section&lt;/td&gt;&lt;td&gt;Each&lt;/td&gt;&lt;td&gt;TERMINAL END, TYPE ROUND END SECTION&lt;/td&gt;&lt;td&gt;EACH&lt;/td&gt;&lt;td&gt;0&lt;/td&gt;&lt;td&gt;3&lt;/td&gt;&lt;td&gt;N&lt;/td&gt;&lt;td&gt; &lt;/td&gt;&lt;td&gt;&lt;/td&gt;&lt;/tr&gt;</v>
      </c>
      <c r="B2560" s="166"/>
      <c r="C2560" s="166"/>
    </row>
    <row r="2561" spans="1:3" x14ac:dyDescent="0.3">
      <c r="A2561" s="89" t="str">
        <f>IF(ROW()-ROW(HTML[])+1&gt;ROWS(Prelude[]),IFERROR(INDEX(PayItems[HTML],ROW()-ROW(HTML[])+1-ROWS(Prelude[])),IF(ROW()-ROW(HTML[])=ROWS(Prelude[])+ROWS(PayItems[]),"&lt;/tbody&gt;&lt;/table&gt;","{End}")),INDEX(Prelude[],ROW()-ROW(HTML[])+1))</f>
        <v xml:space="preserve">  &lt;tr&gt;&lt;td&gt;61704-1000&lt;/td&gt;&lt;td&gt;Replacement post, steel&lt;/td&gt;&lt;td&gt;Each&lt;/td&gt;&lt;td&gt;REPLACEMENT POST, STEEL&lt;/td&gt;&lt;td&gt;EACH&lt;/td&gt;&lt;td&gt;0&lt;/td&gt;&lt;td&gt;3&lt;/td&gt;&lt;td&gt;N&lt;/td&gt;&lt;td&gt; &lt;/td&gt;&lt;td&gt;&lt;/td&gt;&lt;/tr&gt;</v>
      </c>
      <c r="B2561" s="166"/>
      <c r="C2561" s="166"/>
    </row>
    <row r="2562" spans="1:3" x14ac:dyDescent="0.3">
      <c r="A2562" s="89" t="str">
        <f>IF(ROW()-ROW(HTML[])+1&gt;ROWS(Prelude[]),IFERROR(INDEX(PayItems[HTML],ROW()-ROW(HTML[])+1-ROWS(Prelude[])),IF(ROW()-ROW(HTML[])=ROWS(Prelude[])+ROWS(PayItems[]),"&lt;/tbody&gt;&lt;/table&gt;","{End}")),INDEX(Prelude[],ROW()-ROW(HTML[])+1))</f>
        <v xml:space="preserve">  &lt;tr&gt;&lt;td&gt;61704-2000&lt;/td&gt;&lt;td&gt;Replacement post, wood&lt;/td&gt;&lt;td&gt;Each&lt;/td&gt;&lt;td&gt;REPLACEMENT POST, WOOD&lt;/td&gt;&lt;td&gt;EACH&lt;/td&gt;&lt;td&gt;0&lt;/td&gt;&lt;td&gt;3&lt;/td&gt;&lt;td&gt;N&lt;/td&gt;&lt;td&gt; &lt;/td&gt;&lt;td&gt;&lt;/td&gt;&lt;/tr&gt;</v>
      </c>
      <c r="B2562" s="166"/>
      <c r="C2562" s="166"/>
    </row>
    <row r="2563" spans="1:3" x14ac:dyDescent="0.3">
      <c r="A2563" s="89" t="str">
        <f>IF(ROW()-ROW(HTML[])+1&gt;ROWS(Prelude[]),IFERROR(INDEX(PayItems[HTML],ROW()-ROW(HTML[])+1-ROWS(Prelude[])),IF(ROW()-ROW(HTML[])=ROWS(Prelude[])+ROWS(PayItems[]),"&lt;/tbody&gt;&lt;/table&gt;","{End}")),INDEX(Prelude[],ROW()-ROW(HTML[])+1))</f>
        <v xml:space="preserve">  &lt;tr&gt;&lt;td&gt;61704-4000&lt;/td&gt;&lt;td&gt;Replacement blockout&lt;/td&gt;&lt;td&gt;Each&lt;/td&gt;&lt;td&gt;REPLACEMENT BLOCKOUT&lt;/td&gt;&lt;td&gt;EACH&lt;/td&gt;&lt;td&gt;0&lt;/td&gt;&lt;td&gt;3&lt;/td&gt;&lt;td&gt;N&lt;/td&gt;&lt;td&gt; &lt;/td&gt;&lt;td&gt;&lt;/td&gt;&lt;/tr&gt;</v>
      </c>
      <c r="B2563" s="166"/>
      <c r="C2563" s="166"/>
    </row>
    <row r="2564" spans="1:3" x14ac:dyDescent="0.3">
      <c r="A2564" s="89" t="str">
        <f>IF(ROW()-ROW(HTML[])+1&gt;ROWS(Prelude[]),IFERROR(INDEX(PayItems[HTML],ROW()-ROW(HTML[])+1-ROWS(Prelude[])),IF(ROW()-ROW(HTML[])=ROWS(Prelude[])+ROWS(PayItems[]),"&lt;/tbody&gt;&lt;/table&gt;","{End}")),INDEX(Prelude[],ROW()-ROW(HTML[])+1))</f>
        <v xml:space="preserve">  &lt;tr&gt;&lt;td&gt;61705-0100&lt;/td&gt;&lt;td&gt;Replacement guardrail W-beam rail element, type 2, class A&lt;/td&gt;&lt;td&gt;m&lt;/td&gt;&lt;td&gt;REPLACEMENT GUARDRAIL W-BEAM RAIL ELEMENT, TYPE 2, CLASS A&lt;/td&gt;&lt;td&gt;LNFT&lt;/td&gt;&lt;td&gt;0&lt;/td&gt;&lt;td&gt;3&lt;/td&gt;&lt;td&gt;N&lt;/td&gt;&lt;td&gt; &lt;/td&gt;&lt;td&gt;&lt;/td&gt;&lt;/tr&gt;</v>
      </c>
      <c r="B2564" s="166"/>
      <c r="C2564" s="166"/>
    </row>
    <row r="2565" spans="1:3" x14ac:dyDescent="0.3">
      <c r="A2565" s="89" t="str">
        <f>IF(ROW()-ROW(HTML[])+1&gt;ROWS(Prelude[]),IFERROR(INDEX(PayItems[HTML],ROW()-ROW(HTML[])+1-ROWS(Prelude[])),IF(ROW()-ROW(HTML[])=ROWS(Prelude[])+ROWS(PayItems[]),"&lt;/tbody&gt;&lt;/table&gt;","{End}")),INDEX(Prelude[],ROW()-ROW(HTML[])+1))</f>
        <v xml:space="preserve">  &lt;tr&gt;&lt;td&gt;61705-0200&lt;/td&gt;&lt;td&gt;Replacement guardrail W-beam rail element, type 2, class B&lt;/td&gt;&lt;td&gt;m&lt;/td&gt;&lt;td&gt;REPLACEMENT GUARDRAIL W-BEAM RAIL ELEMENT, TYPE 2, CLASS B&lt;/td&gt;&lt;td&gt;LNFT&lt;/td&gt;&lt;td&gt;0&lt;/td&gt;&lt;td&gt;3&lt;/td&gt;&lt;td&gt;N&lt;/td&gt;&lt;td&gt; &lt;/td&gt;&lt;td&gt;&lt;/td&gt;&lt;/tr&gt;</v>
      </c>
      <c r="B2565" s="166"/>
      <c r="C2565" s="166"/>
    </row>
    <row r="2566" spans="1:3" x14ac:dyDescent="0.3">
      <c r="A2566" s="89" t="str">
        <f>IF(ROW()-ROW(HTML[])+1&gt;ROWS(Prelude[]),IFERROR(INDEX(PayItems[HTML],ROW()-ROW(HTML[])+1-ROWS(Prelude[])),IF(ROW()-ROW(HTML[])=ROWS(Prelude[])+ROWS(PayItems[]),"&lt;/tbody&gt;&lt;/table&gt;","{End}")),INDEX(Prelude[],ROW()-ROW(HTML[])+1))</f>
        <v xml:space="preserve">  &lt;tr&gt;&lt;td&gt;61705-0300&lt;/td&gt;&lt;td&gt;Replacement guardrail W-beam rail element, type 3, class A&lt;/td&gt;&lt;td&gt;m&lt;/td&gt;&lt;td&gt;REPLACEMENT GUARDRAIL W-BEAM RAIL ELEMENT, TYPE 3, CLASS A&lt;/td&gt;&lt;td&gt;LNFT&lt;/td&gt;&lt;td&gt;0&lt;/td&gt;&lt;td&gt;3&lt;/td&gt;&lt;td&gt;N&lt;/td&gt;&lt;td&gt; &lt;/td&gt;&lt;td&gt;&lt;/td&gt;&lt;/tr&gt;</v>
      </c>
      <c r="B2566" s="166"/>
      <c r="C2566" s="166"/>
    </row>
    <row r="2567" spans="1:3" x14ac:dyDescent="0.3">
      <c r="A2567" s="89" t="str">
        <f>IF(ROW()-ROW(HTML[])+1&gt;ROWS(Prelude[]),IFERROR(INDEX(PayItems[HTML],ROW()-ROW(HTML[])+1-ROWS(Prelude[])),IF(ROW()-ROW(HTML[])=ROWS(Prelude[])+ROWS(PayItems[]),"&lt;/tbody&gt;&lt;/table&gt;","{End}")),INDEX(Prelude[],ROW()-ROW(HTML[])+1))</f>
        <v xml:space="preserve">  &lt;tr&gt;&lt;td&gt;61705-0400&lt;/td&gt;&lt;td&gt;Replacement guardrail W-beam rail element, type 3, class B&lt;/td&gt;&lt;td&gt;m&lt;/td&gt;&lt;td&gt;REPLACEMENT GUARDRAIL W-BEAM RAIL ELEMENT, TYPE 3, CLASS B&lt;/td&gt;&lt;td&gt;LNFT&lt;/td&gt;&lt;td&gt;0&lt;/td&gt;&lt;td&gt;3&lt;/td&gt;&lt;td&gt;N&lt;/td&gt;&lt;td&gt; &lt;/td&gt;&lt;td&gt;&lt;/td&gt;&lt;/tr&gt;</v>
      </c>
      <c r="B2567" s="166"/>
      <c r="C2567" s="166"/>
    </row>
    <row r="2568" spans="1:3" x14ac:dyDescent="0.3">
      <c r="A2568" s="89" t="str">
        <f>IF(ROW()-ROW(HTML[])+1&gt;ROWS(Prelude[]),IFERROR(INDEX(PayItems[HTML],ROW()-ROW(HTML[])+1-ROWS(Prelude[])),IF(ROW()-ROW(HTML[])=ROWS(Prelude[])+ROWS(PayItems[]),"&lt;/tbody&gt;&lt;/table&gt;","{End}")),INDEX(Prelude[],ROW()-ROW(HTML[])+1))</f>
        <v xml:space="preserve">  &lt;tr&gt;&lt;td&gt;61705-0600&lt;/td&gt;&lt;td&gt;Replacement guardrail W-beam rail element, type 4, class B&lt;/td&gt;&lt;td&gt;m&lt;/td&gt;&lt;td&gt;REPLACEMENT GUARDRAIL W-BEAM RAIL ELEMENT, TYPE 4, CLASS B&lt;/td&gt;&lt;td&gt;LNFT&lt;/td&gt;&lt;td&gt;0&lt;/td&gt;&lt;td&gt;3&lt;/td&gt;&lt;td&gt;N&lt;/td&gt;&lt;td&gt; &lt;/td&gt;&lt;td&gt;&lt;/td&gt;&lt;/tr&gt;</v>
      </c>
      <c r="B2568" s="166"/>
      <c r="C2568" s="166"/>
    </row>
    <row r="2569" spans="1:3" x14ac:dyDescent="0.3">
      <c r="A2569" s="89" t="str">
        <f>IF(ROW()-ROW(HTML[])+1&gt;ROWS(Prelude[]),IFERROR(INDEX(PayItems[HTML],ROW()-ROW(HTML[])+1-ROWS(Prelude[])),IF(ROW()-ROW(HTML[])=ROWS(Prelude[])+ROWS(PayItems[]),"&lt;/tbody&gt;&lt;/table&gt;","{End}")),INDEX(Prelude[],ROW()-ROW(HTML[])+1))</f>
        <v xml:space="preserve">  &lt;tr&gt;&lt;td&gt;61705-0700&lt;/td&gt;&lt;td&gt;Replacement guardrail thrie-beam rail element, type 2, class A&lt;/td&gt;&lt;td&gt;m&lt;/td&gt;&lt;td&gt;REPLACEMENT GUARDRAIL THRIE-BEAM RAIL ELEMENT, TYPE 2, CLASS A&lt;/td&gt;&lt;td&gt;LNFT&lt;/td&gt;&lt;td&gt;0&lt;/td&gt;&lt;td&gt;3&lt;/td&gt;&lt;td&gt;N&lt;/td&gt;&lt;td&gt; &lt;/td&gt;&lt;td&gt;&lt;/td&gt;&lt;/tr&gt;</v>
      </c>
      <c r="B2569" s="166"/>
      <c r="C2569" s="166"/>
    </row>
    <row r="2570" spans="1:3" x14ac:dyDescent="0.3">
      <c r="A2570" s="89" t="str">
        <f>IF(ROW()-ROW(HTML[])+1&gt;ROWS(Prelude[]),IFERROR(INDEX(PayItems[HTML],ROW()-ROW(HTML[])+1-ROWS(Prelude[])),IF(ROW()-ROW(HTML[])=ROWS(Prelude[])+ROWS(PayItems[]),"&lt;/tbody&gt;&lt;/table&gt;","{End}")),INDEX(Prelude[],ROW()-ROW(HTML[])+1))</f>
        <v xml:space="preserve">  &lt;tr&gt;&lt;td&gt;61705-0800&lt;/td&gt;&lt;td&gt;Replacement guardrail thrie-beam rail element, type 2, class B&lt;/td&gt;&lt;td&gt;m&lt;/td&gt;&lt;td&gt;REPLACEMENT GUARDRAIL THRIE-BEAM RAIL ELEMENT, TYPE 2, CLASS B&lt;/td&gt;&lt;td&gt;LNFT&lt;/td&gt;&lt;td&gt;0&lt;/td&gt;&lt;td&gt;3&lt;/td&gt;&lt;td&gt;N&lt;/td&gt;&lt;td&gt; &lt;/td&gt;&lt;td&gt;&lt;/td&gt;&lt;/tr&gt;</v>
      </c>
      <c r="B2570" s="166"/>
      <c r="C2570" s="166"/>
    </row>
    <row r="2571" spans="1:3" x14ac:dyDescent="0.3">
      <c r="A2571" s="89" t="str">
        <f>IF(ROW()-ROW(HTML[])+1&gt;ROWS(Prelude[]),IFERROR(INDEX(PayItems[HTML],ROW()-ROW(HTML[])+1-ROWS(Prelude[])),IF(ROW()-ROW(HTML[])=ROWS(Prelude[])+ROWS(PayItems[]),"&lt;/tbody&gt;&lt;/table&gt;","{End}")),INDEX(Prelude[],ROW()-ROW(HTML[])+1))</f>
        <v xml:space="preserve">  &lt;tr&gt;&lt;td&gt;61705-0900&lt;/td&gt;&lt;td&gt;Replacement guardrail thrie-beam rail element, type 3, class A&lt;/td&gt;&lt;td&gt;m&lt;/td&gt;&lt;td&gt;REPLACEMENT GUARDRAIL THRIE-BEAM RAIL ELEMENT, TYPE 3, CLASS A&lt;/td&gt;&lt;td&gt;LNFT&lt;/td&gt;&lt;td&gt;0&lt;/td&gt;&lt;td&gt;3&lt;/td&gt;&lt;td&gt;N&lt;/td&gt;&lt;td&gt; &lt;/td&gt;&lt;td&gt;&lt;/td&gt;&lt;/tr&gt;</v>
      </c>
      <c r="B2571" s="166"/>
      <c r="C2571" s="166"/>
    </row>
    <row r="2572" spans="1:3" x14ac:dyDescent="0.3">
      <c r="A2572" s="89" t="str">
        <f>IF(ROW()-ROW(HTML[])+1&gt;ROWS(Prelude[]),IFERROR(INDEX(PayItems[HTML],ROW()-ROW(HTML[])+1-ROWS(Prelude[])),IF(ROW()-ROW(HTML[])=ROWS(Prelude[])+ROWS(PayItems[]),"&lt;/tbody&gt;&lt;/table&gt;","{End}")),INDEX(Prelude[],ROW()-ROW(HTML[])+1))</f>
        <v xml:space="preserve">  &lt;tr&gt;&lt;td&gt;61705-1000&lt;/td&gt;&lt;td&gt;Replacement guardrail thrie-beam rail element, type 3, class B&lt;/td&gt;&lt;td&gt;m&lt;/td&gt;&lt;td&gt;REPLACEMENT GUARDRAIL THRIE-BEAM RAIL ELEMENT, TYPE 3, CLASS B&lt;/td&gt;&lt;td&gt;LNFT&lt;/td&gt;&lt;td&gt;0&lt;/td&gt;&lt;td&gt;3&lt;/td&gt;&lt;td&gt;N&lt;/td&gt;&lt;td&gt; &lt;/td&gt;&lt;td&gt;&lt;/td&gt;&lt;/tr&gt;</v>
      </c>
      <c r="B2572" s="166"/>
      <c r="C2572" s="166"/>
    </row>
    <row r="2573" spans="1:3" x14ac:dyDescent="0.3">
      <c r="A2573" s="89" t="str">
        <f>IF(ROW()-ROW(HTML[])+1&gt;ROWS(Prelude[]),IFERROR(INDEX(PayItems[HTML],ROW()-ROW(HTML[])+1-ROWS(Prelude[])),IF(ROW()-ROW(HTML[])=ROWS(Prelude[])+ROWS(PayItems[]),"&lt;/tbody&gt;&lt;/table&gt;","{End}")),INDEX(Prelude[],ROW()-ROW(HTML[])+1))</f>
        <v xml:space="preserve">  &lt;tr&gt;&lt;td&gt;61705-1100&lt;/td&gt;&lt;td&gt;Replacement guardrail thrie-beam rail element, type 4, class A&lt;/td&gt;&lt;td&gt;m&lt;/td&gt;&lt;td&gt;REPLACEMENT GUARDRAIL THRIE-BEAM RAIL ELEMENT, TYPE 4, CLASS A&lt;/td&gt;&lt;td&gt;LNFT&lt;/td&gt;&lt;td&gt;0&lt;/td&gt;&lt;td&gt;3&lt;/td&gt;&lt;td&gt;N&lt;/td&gt;&lt;td&gt; &lt;/td&gt;&lt;td&gt;Safety:  Do NOT use!  For next FP - DELETE pay item?&lt;/td&gt;&lt;/tr&gt;</v>
      </c>
      <c r="B2573" s="166"/>
      <c r="C2573" s="166"/>
    </row>
    <row r="2574" spans="1:3" x14ac:dyDescent="0.3">
      <c r="A2574" s="89" t="str">
        <f>IF(ROW()-ROW(HTML[])+1&gt;ROWS(Prelude[]),IFERROR(INDEX(PayItems[HTML],ROW()-ROW(HTML[])+1-ROWS(Prelude[])),IF(ROW()-ROW(HTML[])=ROWS(Prelude[])+ROWS(PayItems[]),"&lt;/tbody&gt;&lt;/table&gt;","{End}")),INDEX(Prelude[],ROW()-ROW(HTML[])+1))</f>
        <v xml:space="preserve">  &lt;tr&gt;&lt;td&gt;61705-1200&lt;/td&gt;&lt;td&gt;Replacement guardrail thrie-beam rail element, type 4, class B&lt;/td&gt;&lt;td&gt;m&lt;/td&gt;&lt;td&gt;REPLACEMENT GUARDRAIL THRIE-BEAM RAIL ELEMENT, TYPE 4, CLASS B&lt;/td&gt;&lt;td&gt;LNFT&lt;/td&gt;&lt;td&gt;0&lt;/td&gt;&lt;td&gt;3&lt;/td&gt;&lt;td&gt;N&lt;/td&gt;&lt;td&gt; &lt;/td&gt;&lt;td&gt;&lt;/td&gt;&lt;/tr&gt;</v>
      </c>
      <c r="B2574" s="166"/>
      <c r="C2574" s="166"/>
    </row>
    <row r="2575" spans="1:3" x14ac:dyDescent="0.3">
      <c r="A2575" s="89" t="str">
        <f>IF(ROW()-ROW(HTML[])+1&gt;ROWS(Prelude[]),IFERROR(INDEX(PayItems[HTML],ROW()-ROW(HTML[])+1-ROWS(Prelude[])),IF(ROW()-ROW(HTML[])=ROWS(Prelude[])+ROWS(PayItems[]),"&lt;/tbody&gt;&lt;/table&gt;","{End}")),INDEX(Prelude[],ROW()-ROW(HTML[])+1))</f>
        <v xml:space="preserve">  &lt;tr&gt;&lt;td&gt;61705-1700&lt;/td&gt;&lt;td&gt;Replacement guardrail MB4 rail element, type 4, class B&lt;/td&gt;&lt;td&gt;m&lt;/td&gt;&lt;td&gt;REPLACEMENT GUARDRAIL MB4 RAIL ELEMENT, TYPE 4, CLASS B&lt;/td&gt;&lt;td&gt;LNFT&lt;/td&gt;&lt;td&gt;0&lt;/td&gt;&lt;td&gt;3&lt;/td&gt;&lt;td&gt;N&lt;/td&gt;&lt;td&gt;8/3/2016&lt;/td&gt;&lt;td&gt;&lt;/td&gt;&lt;/tr&gt;</v>
      </c>
      <c r="B2575" s="166"/>
      <c r="C2575" s="166"/>
    </row>
    <row r="2576" spans="1:3" x14ac:dyDescent="0.3">
      <c r="A2576" s="89" t="str">
        <f>IF(ROW()-ROW(HTML[])+1&gt;ROWS(Prelude[]),IFERROR(INDEX(PayItems[HTML],ROW()-ROW(HTML[])+1-ROWS(Prelude[])),IF(ROW()-ROW(HTML[])=ROWS(Prelude[])+ROWS(PayItems[]),"&lt;/tbody&gt;&lt;/table&gt;","{End}")),INDEX(Prelude[],ROW()-ROW(HTML[])+1))</f>
        <v xml:space="preserve">  &lt;tr&gt;&lt;td&gt;61707-0000&lt;/td&gt;&lt;td&gt;Structure transition railing&lt;/td&gt;&lt;td&gt;m&lt;/td&gt;&lt;td&gt;STRUCTURE TRANSITION RAILING&lt;/td&gt;&lt;td&gt;LNFT&lt;/td&gt;&lt;td&gt;0&lt;/td&gt;&lt;td&gt;3&lt;/td&gt;&lt;td&gt;N&lt;/td&gt;&lt;td&gt; &lt;/td&gt;&lt;td&gt;&lt;/td&gt;&lt;/tr&gt;</v>
      </c>
      <c r="B2576" s="166"/>
      <c r="C2576" s="166"/>
    </row>
    <row r="2577" spans="1:3" x14ac:dyDescent="0.3">
      <c r="A2577" s="89" t="str">
        <f>IF(ROW()-ROW(HTML[])+1&gt;ROWS(Prelude[]),IFERROR(INDEX(PayItems[HTML],ROW()-ROW(HTML[])+1-ROWS(Prelude[])),IF(ROW()-ROW(HTML[])=ROWS(Prelude[])+ROWS(PayItems[]),"&lt;/tbody&gt;&lt;/table&gt;","{End}")),INDEX(Prelude[],ROW()-ROW(HTML[])+1))</f>
        <v xml:space="preserve">  &lt;tr&gt;&lt;td&gt;61707-1000&lt;/td&gt;&lt;td&gt;Structure transition railing, G4 system&lt;/td&gt;&lt;td&gt;m&lt;/td&gt;&lt;td&gt;STRUCTURE TRANSITION RAILING, G4 SYSTEM&lt;/td&gt;&lt;td&gt;LNFT&lt;/td&gt;&lt;td&gt;0&lt;/td&gt;&lt;td&gt;3&lt;/td&gt;&lt;td&gt;N&lt;/td&gt;&lt;td&gt; &lt;/td&gt;&lt;td&gt;&lt;/td&gt;&lt;/tr&gt;</v>
      </c>
      <c r="B2577" s="166"/>
      <c r="C2577" s="166"/>
    </row>
    <row r="2578" spans="1:3" x14ac:dyDescent="0.3">
      <c r="A2578" s="89" t="str">
        <f>IF(ROW()-ROW(HTML[])+1&gt;ROWS(Prelude[]),IFERROR(INDEX(PayItems[HTML],ROW()-ROW(HTML[])+1-ROWS(Prelude[])),IF(ROW()-ROW(HTML[])=ROWS(Prelude[])+ROWS(PayItems[]),"&lt;/tbody&gt;&lt;/table&gt;","{End}")),INDEX(Prelude[],ROW()-ROW(HTML[])+1))</f>
        <v xml:space="preserve">  &lt;tr&gt;&lt;td&gt;61707-2000&lt;/td&gt;&lt;td&gt;Structure transition railing, SBT system&lt;/td&gt;&lt;td&gt;m&lt;/td&gt;&lt;td&gt;STRUCTURE TRANSITION RAILING, SBT SYSTEM&lt;/td&gt;&lt;td&gt;LNFT&lt;/td&gt;&lt;td&gt;0&lt;/td&gt;&lt;td&gt;3&lt;/td&gt;&lt;td&gt;N&lt;/td&gt;&lt;td&gt; &lt;/td&gt;&lt;td&gt;&lt;/td&gt;&lt;/tr&gt;</v>
      </c>
      <c r="B2578" s="166"/>
      <c r="C2578" s="166"/>
    </row>
    <row r="2579" spans="1:3" x14ac:dyDescent="0.3">
      <c r="A2579" s="89" t="str">
        <f>IF(ROW()-ROW(HTML[])+1&gt;ROWS(Prelude[]),IFERROR(INDEX(PayItems[HTML],ROW()-ROW(HTML[])+1-ROWS(Prelude[])),IF(ROW()-ROW(HTML[])=ROWS(Prelude[])+ROWS(PayItems[]),"&lt;/tbody&gt;&lt;/table&gt;","{End}")),INDEX(Prelude[],ROW()-ROW(HTML[])+1))</f>
        <v xml:space="preserve">  &lt;tr&gt;&lt;td&gt;61707-3000&lt;/td&gt;&lt;td&gt;Structure transition railing, abutting steel backed timber&lt;/td&gt;&lt;td&gt;m&lt;/td&gt;&lt;td&gt;STRUCTURE TRANSITION RAILING, ABUTTING STEEL BACKED TIMBER&lt;/td&gt;&lt;td&gt;LNFT&lt;/td&gt;&lt;td&gt;0&lt;/td&gt;&lt;td&gt;3&lt;/td&gt;&lt;td&gt;N&lt;/td&gt;&lt;td&gt; &lt;/td&gt;&lt;td&gt;&lt;/td&gt;&lt;/tr&gt;</v>
      </c>
      <c r="B2579" s="166"/>
      <c r="C2579" s="166"/>
    </row>
    <row r="2580" spans="1:3" x14ac:dyDescent="0.3">
      <c r="A2580" s="89" t="str">
        <f>IF(ROW()-ROW(HTML[])+1&gt;ROWS(Prelude[]),IFERROR(INDEX(PayItems[HTML],ROW()-ROW(HTML[])+1-ROWS(Prelude[])),IF(ROW()-ROW(HTML[])=ROWS(Prelude[])+ROWS(PayItems[]),"&lt;/tbody&gt;&lt;/table&gt;","{End}")),INDEX(Prelude[],ROW()-ROW(HTML[])+1))</f>
        <v xml:space="preserve">  &lt;tr&gt;&lt;td&gt;61707-4000&lt;/td&gt;&lt;td&gt;Structure transition railing, MGS system&lt;/td&gt;&lt;td&gt;m&lt;/td&gt;&lt;td&gt;STRUCTURE TRANSITION RAILING, MGS SYSTEM&lt;/td&gt;&lt;td&gt;LNFT&lt;/td&gt;&lt;td&gt;0&lt;/td&gt;&lt;td&gt;3&lt;/td&gt;&lt;td&gt;N&lt;/td&gt;&lt;td&gt;8/18/2014&lt;/td&gt;&lt;td&gt;&lt;/td&gt;&lt;/tr&gt;</v>
      </c>
      <c r="B2580" s="166"/>
      <c r="C2580" s="166"/>
    </row>
    <row r="2581" spans="1:3" x14ac:dyDescent="0.3">
      <c r="A2581" s="89" t="str">
        <f>IF(ROW()-ROW(HTML[])+1&gt;ROWS(Prelude[]),IFERROR(INDEX(PayItems[HTML],ROW()-ROW(HTML[])+1-ROWS(Prelude[])),IF(ROW()-ROW(HTML[])=ROWS(Prelude[])+ROWS(PayItems[]),"&lt;/tbody&gt;&lt;/table&gt;","{End}")),INDEX(Prelude[],ROW()-ROW(HTML[])+1))</f>
        <v xml:space="preserve">  &lt;tr&gt;&lt;td&gt;61708-1000&lt;/td&gt;&lt;td&gt;Remove and reset, guardrail&lt;/td&gt;&lt;td&gt;m&lt;/td&gt;&lt;td&gt;REMOVE AND RESET, GUARDRAIL&lt;/td&gt;&lt;td&gt;LNFT&lt;/td&gt;&lt;td&gt;0&lt;/td&gt;&lt;td&gt;3&lt;/td&gt;&lt;td&gt;N&lt;/td&gt;&lt;td&gt; &lt;/td&gt;&lt;td&gt;&lt;/td&gt;&lt;/tr&gt;</v>
      </c>
      <c r="B2581" s="166"/>
      <c r="C2581" s="166"/>
    </row>
    <row r="2582" spans="1:3" x14ac:dyDescent="0.3">
      <c r="A2582" s="89" t="str">
        <f>IF(ROW()-ROW(HTML[])+1&gt;ROWS(Prelude[]),IFERROR(INDEX(PayItems[HTML],ROW()-ROW(HTML[])+1-ROWS(Prelude[])),IF(ROW()-ROW(HTML[])=ROWS(Prelude[])+ROWS(PayItems[]),"&lt;/tbody&gt;&lt;/table&gt;","{End}")),INDEX(Prelude[],ROW()-ROW(HTML[])+1))</f>
        <v xml:space="preserve">  &lt;tr&gt;&lt;td&gt;61709-1000&lt;/td&gt;&lt;td&gt;Remove and reset, post&lt;/td&gt;&lt;td&gt;Each&lt;/td&gt;&lt;td&gt;REMOVE AND RESET, POST&lt;/td&gt;&lt;td&gt;EACH&lt;/td&gt;&lt;td&gt;0&lt;/td&gt;&lt;td&gt;3&lt;/td&gt;&lt;td&gt;N&lt;/td&gt;&lt;td&gt; &lt;/td&gt;&lt;td&gt;&lt;/td&gt;&lt;/tr&gt;</v>
      </c>
      <c r="B2582" s="166"/>
      <c r="C2582" s="166"/>
    </row>
    <row r="2583" spans="1:3" x14ac:dyDescent="0.3">
      <c r="A2583" s="89" t="str">
        <f>IF(ROW()-ROW(HTML[])+1&gt;ROWS(Prelude[]),IFERROR(INDEX(PayItems[HTML],ROW()-ROW(HTML[])+1-ROWS(Prelude[])),IF(ROW()-ROW(HTML[])=ROWS(Prelude[])+ROWS(PayItems[]),"&lt;/tbody&gt;&lt;/table&gt;","{End}")),INDEX(Prelude[],ROW()-ROW(HTML[])+1))</f>
        <v xml:space="preserve">  &lt;tr&gt;&lt;td&gt;61709-2000&lt;/td&gt;&lt;td&gt;Remove and reset, rail section&lt;/td&gt;&lt;td&gt;Each&lt;/td&gt;&lt;td&gt;REMOVE AND RESET, RAIL SECTION&lt;/td&gt;&lt;td&gt;EACH&lt;/td&gt;&lt;td&gt;0&lt;/td&gt;&lt;td&gt;3&lt;/td&gt;&lt;td&gt;N&lt;/td&gt;&lt;td&gt; &lt;/td&gt;&lt;td&gt;&lt;/td&gt;&lt;/tr&gt;</v>
      </c>
      <c r="B2583" s="166"/>
      <c r="C2583" s="166"/>
    </row>
    <row r="2584" spans="1:3" x14ac:dyDescent="0.3">
      <c r="A2584" s="89" t="str">
        <f>IF(ROW()-ROW(HTML[])+1&gt;ROWS(Prelude[]),IFERROR(INDEX(PayItems[HTML],ROW()-ROW(HTML[])+1-ROWS(Prelude[])),IF(ROW()-ROW(HTML[])=ROWS(Prelude[])+ROWS(PayItems[]),"&lt;/tbody&gt;&lt;/table&gt;","{End}")),INDEX(Prelude[],ROW()-ROW(HTML[])+1))</f>
        <v xml:space="preserve">  &lt;tr&gt;&lt;td&gt;61709-3000&lt;/td&gt;&lt;td&gt;Remove and reset, impact attenuator&lt;/td&gt;&lt;td&gt;Each&lt;/td&gt;&lt;td&gt;REMOVE AND RESET, IMPACT ATTENUATOR&lt;/td&gt;&lt;td&gt;EACH&lt;/td&gt;&lt;td&gt;0&lt;/td&gt;&lt;td&gt;3&lt;/td&gt;&lt;td&gt;N&lt;/td&gt;&lt;td&gt; &lt;/td&gt;&lt;td&gt;&lt;/td&gt;&lt;/tr&gt;</v>
      </c>
      <c r="B2584" s="166"/>
      <c r="C2584" s="166"/>
    </row>
    <row r="2585" spans="1:3" x14ac:dyDescent="0.3">
      <c r="A2585" s="89" t="str">
        <f>IF(ROW()-ROW(HTML[])+1&gt;ROWS(Prelude[]),IFERROR(INDEX(PayItems[HTML],ROW()-ROW(HTML[])+1-ROWS(Prelude[])),IF(ROW()-ROW(HTML[])=ROWS(Prelude[])+ROWS(PayItems[]),"&lt;/tbody&gt;&lt;/table&gt;","{End}")),INDEX(Prelude[],ROW()-ROW(HTML[])+1))</f>
        <v xml:space="preserve">  &lt;tr&gt;&lt;td&gt;61709-4000&lt;/td&gt;&lt;td&gt;Remove and reset, terminal section&lt;/td&gt;&lt;td&gt;Each&lt;/td&gt;&lt;td&gt;REMOVE AND RESET, TERMINAL SECTION&lt;/td&gt;&lt;td&gt;EACH&lt;/td&gt;&lt;td&gt;0&lt;/td&gt;&lt;td&gt;3&lt;/td&gt;&lt;td&gt;N&lt;/td&gt;&lt;td&gt; &lt;/td&gt;&lt;td&gt;&lt;/td&gt;&lt;/tr&gt;</v>
      </c>
      <c r="B2585" s="166"/>
      <c r="C2585" s="166"/>
    </row>
    <row r="2586" spans="1:3" x14ac:dyDescent="0.3">
      <c r="A2586" s="89" t="str">
        <f>IF(ROW()-ROW(HTML[])+1&gt;ROWS(Prelude[]),IFERROR(INDEX(PayItems[HTML],ROW()-ROW(HTML[])+1-ROWS(Prelude[])),IF(ROW()-ROW(HTML[])=ROWS(Prelude[])+ROWS(PayItems[]),"&lt;/tbody&gt;&lt;/table&gt;","{End}")),INDEX(Prelude[],ROW()-ROW(HTML[])+1))</f>
        <v xml:space="preserve">  &lt;tr&gt;&lt;td&gt;61710-0000&lt;/td&gt;&lt;td&gt;Raising guardrail&lt;/td&gt;&lt;td&gt;m&lt;/td&gt;&lt;td&gt;RAISING GUARDRAIL&lt;/td&gt;&lt;td&gt;LNFT&lt;/td&gt;&lt;td&gt;0&lt;/td&gt;&lt;td&gt;3&lt;/td&gt;&lt;td&gt;N&lt;/td&gt;&lt;td&gt; &lt;/td&gt;&lt;td&gt;Next FP: Consider changing name to "Raise Guardrail"&lt;/td&gt;&lt;/tr&gt;</v>
      </c>
      <c r="B2586" s="166"/>
      <c r="C2586" s="166"/>
    </row>
    <row r="2587" spans="1:3" x14ac:dyDescent="0.3">
      <c r="A2587" s="89" t="str">
        <f>IF(ROW()-ROW(HTML[])+1&gt;ROWS(Prelude[]),IFERROR(INDEX(PayItems[HTML],ROW()-ROW(HTML[])+1-ROWS(Prelude[])),IF(ROW()-ROW(HTML[])=ROWS(Prelude[])+ROWS(PayItems[]),"&lt;/tbody&gt;&lt;/table&gt;","{End}")),INDEX(Prelude[],ROW()-ROW(HTML[])+1))</f>
        <v xml:space="preserve">  &lt;tr&gt;&lt;td&gt;61711-0000&lt;/td&gt;&lt;td&gt;Impact attenuator&lt;/td&gt;&lt;td&gt;Each&lt;/td&gt;&lt;td&gt;IMPACT ATTENUATOR&lt;/td&gt;&lt;td&gt;EACH&lt;/td&gt;&lt;td&gt;0&lt;/td&gt;&lt;td&gt;3&lt;/td&gt;&lt;td&gt;N&lt;/td&gt;&lt;td&gt; &lt;/td&gt;&lt;td&gt;&lt;/td&gt;&lt;/tr&gt;</v>
      </c>
      <c r="B2587" s="166"/>
      <c r="C2587" s="166"/>
    </row>
    <row r="2588" spans="1:3" x14ac:dyDescent="0.3">
      <c r="A2588" s="89" t="str">
        <f>IF(ROW()-ROW(HTML[])+1&gt;ROWS(Prelude[]),IFERROR(INDEX(PayItems[HTML],ROW()-ROW(HTML[])+1-ROWS(Prelude[])),IF(ROW()-ROW(HTML[])=ROWS(Prelude[])+ROWS(PayItems[]),"&lt;/tbody&gt;&lt;/table&gt;","{End}")),INDEX(Prelude[],ROW()-ROW(HTML[])+1))</f>
        <v xml:space="preserve">  &lt;tr&gt;&lt;td&gt;61801-0000&lt;/td&gt;&lt;td&gt;Concrete barrier&lt;/td&gt;&lt;td&gt;m&lt;/td&gt;&lt;td&gt;CONCRETE BARRIER&lt;/td&gt;&lt;td&gt;LNFT&lt;/td&gt;&lt;td&gt;0&lt;/td&gt;&lt;td&gt;3&lt;/td&gt;&lt;td&gt;N&lt;/td&gt;&lt;td&gt; &lt;/td&gt;&lt;td&gt;&lt;/td&gt;&lt;/tr&gt;</v>
      </c>
      <c r="B2588" s="166"/>
      <c r="C2588" s="166"/>
    </row>
    <row r="2589" spans="1:3" x14ac:dyDescent="0.3">
      <c r="A2589" s="89" t="str">
        <f>IF(ROW()-ROW(HTML[])+1&gt;ROWS(Prelude[]),IFERROR(INDEX(PayItems[HTML],ROW()-ROW(HTML[])+1-ROWS(Prelude[])),IF(ROW()-ROW(HTML[])=ROWS(Prelude[])+ROWS(PayItems[]),"&lt;/tbody&gt;&lt;/table&gt;","{End}")),INDEX(Prelude[],ROW()-ROW(HTML[])+1))</f>
        <v xml:space="preserve">  &lt;tr&gt;&lt;td&gt;61802-0000&lt;/td&gt;&lt;td&gt;Concrete guardwall&lt;/td&gt;&lt;td&gt;m&lt;/td&gt;&lt;td&gt;CONCRETE GUARDWALL&lt;/td&gt;&lt;td&gt;LNFT&lt;/td&gt;&lt;td&gt;0&lt;/td&gt;&lt;td&gt;3&lt;/td&gt;&lt;td&gt;N&lt;/td&gt;&lt;td&gt; &lt;/td&gt;&lt;td&gt;&lt;/td&gt;&lt;/tr&gt;</v>
      </c>
      <c r="B2589" s="166"/>
      <c r="C2589" s="166"/>
    </row>
    <row r="2590" spans="1:3" x14ac:dyDescent="0.3">
      <c r="A2590" s="89" t="str">
        <f>IF(ROW()-ROW(HTML[])+1&gt;ROWS(Prelude[]),IFERROR(INDEX(PayItems[HTML],ROW()-ROW(HTML[])+1-ROWS(Prelude[])),IF(ROW()-ROW(HTML[])=ROWS(Prelude[])+ROWS(PayItems[]),"&lt;/tbody&gt;&lt;/table&gt;","{End}")),INDEX(Prelude[],ROW()-ROW(HTML[])+1))</f>
        <v xml:space="preserve">  &lt;tr&gt;&lt;td&gt;61803-1000&lt;/td&gt;&lt;td&gt;Precast concrete guardwall, type 1&lt;/td&gt;&lt;td&gt;m&lt;/td&gt;&lt;td&gt;PRECAST CONCRETE GUARDWALL, TYPE 1&lt;/td&gt;&lt;td&gt;LNFT&lt;/td&gt;&lt;td&gt;0&lt;/td&gt;&lt;td&gt;3&lt;/td&gt;&lt;td&gt;N&lt;/td&gt;&lt;td&gt; &lt;/td&gt;&lt;td&gt;&lt;/td&gt;&lt;/tr&gt;</v>
      </c>
      <c r="B2590" s="166"/>
      <c r="C2590" s="166"/>
    </row>
    <row r="2591" spans="1:3" x14ac:dyDescent="0.3">
      <c r="A2591" s="89" t="str">
        <f>IF(ROW()-ROW(HTML[])+1&gt;ROWS(Prelude[]),IFERROR(INDEX(PayItems[HTML],ROW()-ROW(HTML[])+1-ROWS(Prelude[])),IF(ROW()-ROW(HTML[])=ROWS(Prelude[])+ROWS(PayItems[]),"&lt;/tbody&gt;&lt;/table&gt;","{End}")),INDEX(Prelude[],ROW()-ROW(HTML[])+1))</f>
        <v xml:space="preserve">  &lt;tr&gt;&lt;td&gt;61803-2000&lt;/td&gt;&lt;td&gt;Precast concrete guardwall, type 2&lt;/td&gt;&lt;td&gt;m&lt;/td&gt;&lt;td&gt;PRECAST CONCRETE GUARDWALL, TYPE 2&lt;/td&gt;&lt;td&gt;LNFT&lt;/td&gt;&lt;td&gt;0&lt;/td&gt;&lt;td&gt;3&lt;/td&gt;&lt;td&gt;N&lt;/td&gt;&lt;td&gt; &lt;/td&gt;&lt;td&gt;&lt;/td&gt;&lt;/tr&gt;</v>
      </c>
      <c r="B2591" s="166"/>
      <c r="C2591" s="166"/>
    </row>
    <row r="2592" spans="1:3" x14ac:dyDescent="0.3">
      <c r="A2592" s="89" t="str">
        <f>IF(ROW()-ROW(HTML[])+1&gt;ROWS(Prelude[]),IFERROR(INDEX(PayItems[HTML],ROW()-ROW(HTML[])+1-ROWS(Prelude[])),IF(ROW()-ROW(HTML[])=ROWS(Prelude[])+ROWS(PayItems[]),"&lt;/tbody&gt;&lt;/table&gt;","{End}")),INDEX(Prelude[],ROW()-ROW(HTML[])+1))</f>
        <v xml:space="preserve">  &lt;tr&gt;&lt;td&gt;61803-3000&lt;/td&gt;&lt;td&gt;Precast concrete guardwall, type 3&lt;/td&gt;&lt;td&gt;m&lt;/td&gt;&lt;td&gt;PRECAST CONCRETE GUARDWALL, TYPE 3&lt;/td&gt;&lt;td&gt;LNFT&lt;/td&gt;&lt;td&gt;0&lt;/td&gt;&lt;td&gt;3&lt;/td&gt;&lt;td&gt;N&lt;/td&gt;&lt;td&gt; &lt;/td&gt;&lt;td&gt;&lt;/td&gt;&lt;/tr&gt;</v>
      </c>
      <c r="B2592" s="166"/>
      <c r="C2592" s="166"/>
    </row>
    <row r="2593" spans="1:3" x14ac:dyDescent="0.3">
      <c r="A2593" s="89" t="str">
        <f>IF(ROW()-ROW(HTML[])+1&gt;ROWS(Prelude[]),IFERROR(INDEX(PayItems[HTML],ROW()-ROW(HTML[])+1-ROWS(Prelude[])),IF(ROW()-ROW(HTML[])=ROWS(Prelude[])+ROWS(PayItems[]),"&lt;/tbody&gt;&lt;/table&gt;","{End}")),INDEX(Prelude[],ROW()-ROW(HTML[])+1))</f>
        <v xml:space="preserve">  &lt;tr&gt;&lt;td&gt;61803-4000&lt;/td&gt;&lt;td&gt;Precast concrete guardwall, type 4&lt;/td&gt;&lt;td&gt;m&lt;/td&gt;&lt;td&gt;PRECAST CONCRETE GUARDWALL, TYPE 4&lt;/td&gt;&lt;td&gt;LNFT&lt;/td&gt;&lt;td&gt;0&lt;/td&gt;&lt;td&gt;3&lt;/td&gt;&lt;td&gt;N&lt;/td&gt;&lt;td&gt; &lt;/td&gt;&lt;td&gt;&lt;/td&gt;&lt;/tr&gt;</v>
      </c>
      <c r="B2593" s="166"/>
      <c r="C2593" s="166"/>
    </row>
    <row r="2594" spans="1:3" x14ac:dyDescent="0.3">
      <c r="A2594" s="89" t="str">
        <f>IF(ROW()-ROW(HTML[])+1&gt;ROWS(Prelude[]),IFERROR(INDEX(PayItems[HTML],ROW()-ROW(HTML[])+1-ROWS(Prelude[])),IF(ROW()-ROW(HTML[])=ROWS(Prelude[])+ROWS(PayItems[]),"&lt;/tbody&gt;&lt;/table&gt;","{End}")),INDEX(Prelude[],ROW()-ROW(HTML[])+1))</f>
        <v xml:space="preserve">  &lt;tr&gt;&lt;td&gt;61804-1000&lt;/td&gt;&lt;td&gt;Terminal section, type 1&lt;/td&gt;&lt;td&gt;Each&lt;/td&gt;&lt;td&gt;TERMINAL SECTION, TYPE 1&lt;/td&gt;&lt;td&gt;EACH&lt;/td&gt;&lt;td&gt;0&lt;/td&gt;&lt;td&gt;3&lt;/td&gt;&lt;td&gt;N&lt;/td&gt;&lt;td&gt; &lt;/td&gt;&lt;td&gt;&lt;/td&gt;&lt;/tr&gt;</v>
      </c>
      <c r="B2594" s="166"/>
      <c r="C2594" s="166"/>
    </row>
    <row r="2595" spans="1:3" x14ac:dyDescent="0.3">
      <c r="A2595" s="89" t="str">
        <f>IF(ROW()-ROW(HTML[])+1&gt;ROWS(Prelude[]),IFERROR(INDEX(PayItems[HTML],ROW()-ROW(HTML[])+1-ROWS(Prelude[])),IF(ROW()-ROW(HTML[])=ROWS(Prelude[])+ROWS(PayItems[]),"&lt;/tbody&gt;&lt;/table&gt;","{End}")),INDEX(Prelude[],ROW()-ROW(HTML[])+1))</f>
        <v xml:space="preserve">  &lt;tr&gt;&lt;td&gt;61805-0000&lt;/td&gt;&lt;td&gt;Reset barrier&lt;/td&gt;&lt;td&gt;m&lt;/td&gt;&lt;td&gt;RESET BARRIER&lt;/td&gt;&lt;td&gt;LNFT&lt;/td&gt;&lt;td&gt;0&lt;/td&gt;&lt;td&gt;3&lt;/td&gt;&lt;td&gt;N&lt;/td&gt;&lt;td&gt; &lt;/td&gt;&lt;td&gt;&lt;/td&gt;&lt;/tr&gt;</v>
      </c>
      <c r="B2595" s="166"/>
      <c r="C2595" s="166"/>
    </row>
    <row r="2596" spans="1:3" x14ac:dyDescent="0.3">
      <c r="A2596" s="89" t="str">
        <f>IF(ROW()-ROW(HTML[])+1&gt;ROWS(Prelude[]),IFERROR(INDEX(PayItems[HTML],ROW()-ROW(HTML[])+1-ROWS(Prelude[])),IF(ROW()-ROW(HTML[])=ROWS(Prelude[])+ROWS(PayItems[]),"&lt;/tbody&gt;&lt;/table&gt;","{End}")),INDEX(Prelude[],ROW()-ROW(HTML[])+1))</f>
        <v xml:space="preserve">  &lt;tr&gt;&lt;td&gt;61806-0000&lt;/td&gt;&lt;td&gt;Reset terminal section&lt;/td&gt;&lt;td&gt;Each&lt;/td&gt;&lt;td&gt;RESET TERMINAL SECTION&lt;/td&gt;&lt;td&gt;EACH&lt;/td&gt;&lt;td&gt;0&lt;/td&gt;&lt;td&gt;3&lt;/td&gt;&lt;td&gt;N&lt;/td&gt;&lt;td&gt; &lt;/td&gt;&lt;td&gt;&lt;/td&gt;&lt;/tr&gt;</v>
      </c>
      <c r="B2596" s="166"/>
      <c r="C2596" s="166"/>
    </row>
    <row r="2597" spans="1:3" x14ac:dyDescent="0.3">
      <c r="A2597" s="89" t="str">
        <f>IF(ROW()-ROW(HTML[])+1&gt;ROWS(Prelude[]),IFERROR(INDEX(PayItems[HTML],ROW()-ROW(HTML[])+1-ROWS(Prelude[])),IF(ROW()-ROW(HTML[])=ROWS(Prelude[])+ROWS(PayItems[]),"&lt;/tbody&gt;&lt;/table&gt;","{End}")),INDEX(Prelude[],ROW()-ROW(HTML[])+1))</f>
        <v xml:space="preserve">  &lt;tr&gt;&lt;td&gt;61807-0000&lt;/td&gt;&lt;td&gt;Concrete parapet&lt;/td&gt;&lt;td&gt;m&lt;/td&gt;&lt;td&gt;CONCRETE PARAPET&lt;/td&gt;&lt;td&gt;LNFT&lt;/td&gt;&lt;td&gt;0&lt;/td&gt;&lt;td&gt;3&lt;/td&gt;&lt;td&gt;N&lt;/td&gt;&lt;td&gt; &lt;/td&gt;&lt;td&gt;&lt;/td&gt;&lt;/tr&gt;</v>
      </c>
      <c r="B2597" s="166"/>
      <c r="C2597" s="166"/>
    </row>
    <row r="2598" spans="1:3" x14ac:dyDescent="0.3">
      <c r="A2598" s="89" t="str">
        <f>IF(ROW()-ROW(HTML[])+1&gt;ROWS(Prelude[]),IFERROR(INDEX(PayItems[HTML],ROW()-ROW(HTML[])+1-ROWS(Prelude[])),IF(ROW()-ROW(HTML[])=ROWS(Prelude[])+ROWS(PayItems[]),"&lt;/tbody&gt;&lt;/table&gt;","{End}")),INDEX(Prelude[],ROW()-ROW(HTML[])+1))</f>
        <v xml:space="preserve">  &lt;tr&gt;&lt;td&gt;61901-0000&lt;/td&gt;&lt;td&gt;Fence&lt;/td&gt;&lt;td&gt;m&lt;/td&gt;&lt;td&gt;FENCE&lt;/td&gt;&lt;td&gt;LNFT&lt;/td&gt;&lt;td&gt;0&lt;/td&gt;&lt;td&gt;3&lt;/td&gt;&lt;td&gt;N&lt;/td&gt;&lt;td&gt; &lt;/td&gt;&lt;td&gt;&lt;/td&gt;&lt;/tr&gt;</v>
      </c>
      <c r="B2598" s="166"/>
      <c r="C2598" s="166"/>
    </row>
    <row r="2599" spans="1:3" x14ac:dyDescent="0.3">
      <c r="A2599" s="89" t="str">
        <f>IF(ROW()-ROW(HTML[])+1&gt;ROWS(Prelude[]),IFERROR(INDEX(PayItems[HTML],ROW()-ROW(HTML[])+1-ROWS(Prelude[])),IF(ROW()-ROW(HTML[])=ROWS(Prelude[])+ROWS(PayItems[]),"&lt;/tbody&gt;&lt;/table&gt;","{End}")),INDEX(Prelude[],ROW()-ROW(HTML[])+1))</f>
        <v xml:space="preserve">  &lt;tr&gt;&lt;td&gt;61901-0100&lt;/td&gt;&lt;td&gt;Fence, woven wire&lt;/td&gt;&lt;td&gt;m&lt;/td&gt;&lt;td&gt;FENCE, WOVEN WIRE&lt;/td&gt;&lt;td&gt;LNFT&lt;/td&gt;&lt;td&gt;0&lt;/td&gt;&lt;td&gt;3&lt;/td&gt;&lt;td&gt;N&lt;/td&gt;&lt;td&gt; &lt;/td&gt;&lt;td&gt;&lt;/td&gt;&lt;/tr&gt;</v>
      </c>
      <c r="B2599" s="166"/>
      <c r="C2599" s="166"/>
    </row>
    <row r="2600" spans="1:3" x14ac:dyDescent="0.3">
      <c r="A2600" s="89" t="str">
        <f>IF(ROW()-ROW(HTML[])+1&gt;ROWS(Prelude[]),IFERROR(INDEX(PayItems[HTML],ROW()-ROW(HTML[])+1-ROWS(Prelude[])),IF(ROW()-ROW(HTML[])=ROWS(Prelude[])+ROWS(PayItems[]),"&lt;/tbody&gt;&lt;/table&gt;","{End}")),INDEX(Prelude[],ROW()-ROW(HTML[])+1))</f>
        <v xml:space="preserve">  &lt;tr&gt;&lt;td&gt;61901-0200&lt;/td&gt;&lt;td&gt;Fence, woven wire, 1200mm height&lt;/td&gt;&lt;td&gt;m&lt;/td&gt;&lt;td&gt;FENCE, WOVEN WIRE, 48-INCH HEIGHT&lt;/td&gt;&lt;td&gt;LNFT&lt;/td&gt;&lt;td&gt;0&lt;/td&gt;&lt;td&gt;3&lt;/td&gt;&lt;td&gt;N&lt;/td&gt;&lt;td&gt; &lt;/td&gt;&lt;td&gt;&lt;/td&gt;&lt;/tr&gt;</v>
      </c>
      <c r="B2600" s="166"/>
      <c r="C2600" s="166"/>
    </row>
    <row r="2601" spans="1:3" x14ac:dyDescent="0.3">
      <c r="A2601" s="89" t="str">
        <f>IF(ROW()-ROW(HTML[])+1&gt;ROWS(Prelude[]),IFERROR(INDEX(PayItems[HTML],ROW()-ROW(HTML[])+1-ROWS(Prelude[])),IF(ROW()-ROW(HTML[])=ROWS(Prelude[])+ROWS(PayItems[]),"&lt;/tbody&gt;&lt;/table&gt;","{End}")),INDEX(Prelude[],ROW()-ROW(HTML[])+1))</f>
        <v xml:space="preserve">  &lt;tr&gt;&lt;td&gt;61901-0300&lt;/td&gt;&lt;td&gt;Fence, woven wire, 1350mm height&lt;/td&gt;&lt;td&gt;m&lt;/td&gt;&lt;td&gt;FENCE, WOVEN WIRE, 54-INCH HEIGHT&lt;/td&gt;&lt;td&gt;LNFT&lt;/td&gt;&lt;td&gt;0&lt;/td&gt;&lt;td&gt;3&lt;/td&gt;&lt;td&gt;N&lt;/td&gt;&lt;td&gt; &lt;/td&gt;&lt;td&gt;&lt;/td&gt;&lt;/tr&gt;</v>
      </c>
      <c r="B2601" s="166"/>
      <c r="C2601" s="166"/>
    </row>
    <row r="2602" spans="1:3" x14ac:dyDescent="0.3">
      <c r="A2602" s="89" t="str">
        <f>IF(ROW()-ROW(HTML[])+1&gt;ROWS(Prelude[]),IFERROR(INDEX(PayItems[HTML],ROW()-ROW(HTML[])+1-ROWS(Prelude[])),IF(ROW()-ROW(HTML[])=ROWS(Prelude[])+ROWS(PayItems[]),"&lt;/tbody&gt;&lt;/table&gt;","{End}")),INDEX(Prelude[],ROW()-ROW(HTML[])+1))</f>
        <v xml:space="preserve">  &lt;tr&gt;&lt;td&gt;61901-0400&lt;/td&gt;&lt;td&gt;Fence, woven wire, 1800mm height&lt;/td&gt;&lt;td&gt;m&lt;/td&gt;&lt;td&gt;FENCE, WOVEN WIRE, 72-INCH HEIGHT&lt;/td&gt;&lt;td&gt;LNFT&lt;/td&gt;&lt;td&gt;0&lt;/td&gt;&lt;td&gt;3&lt;/td&gt;&lt;td&gt;N&lt;/td&gt;&lt;td&gt; &lt;/td&gt;&lt;td&gt;&lt;/td&gt;&lt;/tr&gt;</v>
      </c>
      <c r="B2602" s="166"/>
      <c r="C2602" s="166"/>
    </row>
    <row r="2603" spans="1:3" x14ac:dyDescent="0.3">
      <c r="A2603" s="89" t="str">
        <f>IF(ROW()-ROW(HTML[])+1&gt;ROWS(Prelude[]),IFERROR(INDEX(PayItems[HTML],ROW()-ROW(HTML[])+1-ROWS(Prelude[])),IF(ROW()-ROW(HTML[])=ROWS(Prelude[])+ROWS(PayItems[]),"&lt;/tbody&gt;&lt;/table&gt;","{End}")),INDEX(Prelude[],ROW()-ROW(HTML[])+1))</f>
        <v xml:space="preserve">  &lt;tr&gt;&lt;td&gt;61901-0500&lt;/td&gt;&lt;td&gt;Fence, woven wire, 2400mm height&lt;/td&gt;&lt;td&gt;m&lt;/td&gt;&lt;td&gt;FENCE, WOVEN WIRE, 96-INCH HEIGHT&lt;/td&gt;&lt;td&gt;LNFT&lt;/td&gt;&lt;td&gt;0&lt;/td&gt;&lt;td&gt;3&lt;/td&gt;&lt;td&gt;N&lt;/td&gt;&lt;td&gt; &lt;/td&gt;&lt;td&gt;&lt;/td&gt;&lt;/tr&gt;</v>
      </c>
      <c r="B2603" s="166"/>
      <c r="C2603" s="166"/>
    </row>
    <row r="2604" spans="1:3" x14ac:dyDescent="0.3">
      <c r="A2604" s="89" t="str">
        <f>IF(ROW()-ROW(HTML[])+1&gt;ROWS(Prelude[]),IFERROR(INDEX(PayItems[HTML],ROW()-ROW(HTML[])+1-ROWS(Prelude[])),IF(ROW()-ROW(HTML[])=ROWS(Prelude[])+ROWS(PayItems[]),"&lt;/tbody&gt;&lt;/table&gt;","{End}")),INDEX(Prelude[],ROW()-ROW(HTML[])+1))</f>
        <v xml:space="preserve">  &lt;tr&gt;&lt;td&gt;61901-0550&lt;/td&gt;&lt;td&gt;Fence, barb-less wire&lt;/td&gt;&lt;td&gt;m&lt;/td&gt;&lt;td&gt;FENCE, BARB-LESS WIRE&lt;/td&gt;&lt;td&gt;LNFT&lt;/td&gt;&lt;td&gt;0&lt;/td&gt;&lt;td&gt;3&lt;/td&gt;&lt;td&gt;N&lt;/td&gt;&lt;td&gt; &lt;/td&gt;&lt;td&gt;&lt;/td&gt;&lt;/tr&gt;</v>
      </c>
      <c r="B2604" s="166"/>
      <c r="C2604" s="166"/>
    </row>
    <row r="2605" spans="1:3" x14ac:dyDescent="0.3">
      <c r="A2605" s="89" t="str">
        <f>IF(ROW()-ROW(HTML[])+1&gt;ROWS(Prelude[]),IFERROR(INDEX(PayItems[HTML],ROW()-ROW(HTML[])+1-ROWS(Prelude[])),IF(ROW()-ROW(HTML[])=ROWS(Prelude[])+ROWS(PayItems[]),"&lt;/tbody&gt;&lt;/table&gt;","{End}")),INDEX(Prelude[],ROW()-ROW(HTML[])+1))</f>
        <v xml:space="preserve">  &lt;tr&gt;&lt;td&gt;61901-0553&lt;/td&gt;&lt;td&gt;Fence, barb-less wire, 4 strand&lt;/td&gt;&lt;td&gt;m&lt;/td&gt;&lt;td&gt;FENCE, BARB-LESS WIRE, 4 STRAND&lt;/td&gt;&lt;td&gt;LNFT&lt;/td&gt;&lt;td&gt;0&lt;/td&gt;&lt;td&gt;3&lt;/td&gt;&lt;td&gt;N&lt;/td&gt;&lt;td&gt; &lt;/td&gt;&lt;td&gt;&lt;/td&gt;&lt;/tr&gt;</v>
      </c>
      <c r="B2605" s="166"/>
      <c r="C2605" s="166"/>
    </row>
    <row r="2606" spans="1:3" x14ac:dyDescent="0.3">
      <c r="A2606" s="89" t="str">
        <f>IF(ROW()-ROW(HTML[])+1&gt;ROWS(Prelude[]),IFERROR(INDEX(PayItems[HTML],ROW()-ROW(HTML[])+1-ROWS(Prelude[])),IF(ROW()-ROW(HTML[])=ROWS(Prelude[])+ROWS(PayItems[]),"&lt;/tbody&gt;&lt;/table&gt;","{End}")),INDEX(Prelude[],ROW()-ROW(HTML[])+1))</f>
        <v xml:space="preserve">  &lt;tr&gt;&lt;td&gt;61901-0600&lt;/td&gt;&lt;td&gt;Fence, barbed wire&lt;/td&gt;&lt;td&gt;m&lt;/td&gt;&lt;td&gt;FENCE, BARBED WIRE&lt;/td&gt;&lt;td&gt;LNFT&lt;/td&gt;&lt;td&gt;0&lt;/td&gt;&lt;td&gt;3&lt;/td&gt;&lt;td&gt;N&lt;/td&gt;&lt;td&gt; &lt;/td&gt;&lt;td&gt;&lt;/td&gt;&lt;/tr&gt;</v>
      </c>
      <c r="B2606" s="166"/>
      <c r="C2606" s="166"/>
    </row>
    <row r="2607" spans="1:3" x14ac:dyDescent="0.3">
      <c r="A2607" s="89" t="str">
        <f>IF(ROW()-ROW(HTML[])+1&gt;ROWS(Prelude[]),IFERROR(INDEX(PayItems[HTML],ROW()-ROW(HTML[])+1-ROWS(Prelude[])),IF(ROW()-ROW(HTML[])=ROWS(Prelude[])+ROWS(PayItems[]),"&lt;/tbody&gt;&lt;/table&gt;","{End}")),INDEX(Prelude[],ROW()-ROW(HTML[])+1))</f>
        <v xml:space="preserve">  &lt;tr&gt;&lt;td&gt;61901-0700&lt;/td&gt;&lt;td&gt;Fence, barbed wire, 2 strand&lt;/td&gt;&lt;td&gt;m&lt;/td&gt;&lt;td&gt;FENCE, BARBED WIRE, 2 STRAND&lt;/td&gt;&lt;td&gt;LNFT&lt;/td&gt;&lt;td&gt;0&lt;/td&gt;&lt;td&gt;3&lt;/td&gt;&lt;td&gt;N&lt;/td&gt;&lt;td&gt; &lt;/td&gt;&lt;td&gt;&lt;/td&gt;&lt;/tr&gt;</v>
      </c>
      <c r="B2607" s="166"/>
      <c r="C2607" s="166"/>
    </row>
    <row r="2608" spans="1:3" x14ac:dyDescent="0.3">
      <c r="A2608" s="89" t="str">
        <f>IF(ROW()-ROW(HTML[])+1&gt;ROWS(Prelude[]),IFERROR(INDEX(PayItems[HTML],ROW()-ROW(HTML[])+1-ROWS(Prelude[])),IF(ROW()-ROW(HTML[])=ROWS(Prelude[])+ROWS(PayItems[]),"&lt;/tbody&gt;&lt;/table&gt;","{End}")),INDEX(Prelude[],ROW()-ROW(HTML[])+1))</f>
        <v xml:space="preserve">  &lt;tr&gt;&lt;td&gt;61901-0800&lt;/td&gt;&lt;td&gt;Fence, barbed wire, 3 strand&lt;/td&gt;&lt;td&gt;m&lt;/td&gt;&lt;td&gt;FENCE, BARBED WIRE, 3 STRAND&lt;/td&gt;&lt;td&gt;LNFT&lt;/td&gt;&lt;td&gt;0&lt;/td&gt;&lt;td&gt;3&lt;/td&gt;&lt;td&gt;N&lt;/td&gt;&lt;td&gt; &lt;/td&gt;&lt;td&gt;&lt;/td&gt;&lt;/tr&gt;</v>
      </c>
      <c r="B2608" s="166"/>
      <c r="C2608" s="166"/>
    </row>
    <row r="2609" spans="1:3" x14ac:dyDescent="0.3">
      <c r="A2609" s="89" t="str">
        <f>IF(ROW()-ROW(HTML[])+1&gt;ROWS(Prelude[]),IFERROR(INDEX(PayItems[HTML],ROW()-ROW(HTML[])+1-ROWS(Prelude[])),IF(ROW()-ROW(HTML[])=ROWS(Prelude[])+ROWS(PayItems[]),"&lt;/tbody&gt;&lt;/table&gt;","{End}")),INDEX(Prelude[],ROW()-ROW(HTML[])+1))</f>
        <v xml:space="preserve">  &lt;tr&gt;&lt;td&gt;61901-0900&lt;/td&gt;&lt;td&gt;Fence, barbed wire, 4 strand&lt;/td&gt;&lt;td&gt;m&lt;/td&gt;&lt;td&gt;FENCE, BARBED WIRE, 4 STRAND&lt;/td&gt;&lt;td&gt;LNFT&lt;/td&gt;&lt;td&gt;0&lt;/td&gt;&lt;td&gt;3&lt;/td&gt;&lt;td&gt;N&lt;/td&gt;&lt;td&gt; &lt;/td&gt;&lt;td&gt;&lt;/td&gt;&lt;/tr&gt;</v>
      </c>
      <c r="B2609" s="166"/>
      <c r="C2609" s="166"/>
    </row>
    <row r="2610" spans="1:3" x14ac:dyDescent="0.3">
      <c r="A2610" s="89" t="str">
        <f>IF(ROW()-ROW(HTML[])+1&gt;ROWS(Prelude[]),IFERROR(INDEX(PayItems[HTML],ROW()-ROW(HTML[])+1-ROWS(Prelude[])),IF(ROW()-ROW(HTML[])=ROWS(Prelude[])+ROWS(PayItems[]),"&lt;/tbody&gt;&lt;/table&gt;","{End}")),INDEX(Prelude[],ROW()-ROW(HTML[])+1))</f>
        <v xml:space="preserve">  &lt;tr&gt;&lt;td&gt;61901-1000&lt;/td&gt;&lt;td&gt;Fence, barbed wire, 5 strand&lt;/td&gt;&lt;td&gt;m&lt;/td&gt;&lt;td&gt;FENCE, BARBED WIRE, 5 STRAND&lt;/td&gt;&lt;td&gt;LNFT&lt;/td&gt;&lt;td&gt;0&lt;/td&gt;&lt;td&gt;3&lt;/td&gt;&lt;td&gt;N&lt;/td&gt;&lt;td&gt; &lt;/td&gt;&lt;td&gt;&lt;/td&gt;&lt;/tr&gt;</v>
      </c>
      <c r="B2610" s="166"/>
      <c r="C2610" s="166"/>
    </row>
    <row r="2611" spans="1:3" x14ac:dyDescent="0.3">
      <c r="A2611" s="89" t="str">
        <f>IF(ROW()-ROW(HTML[])+1&gt;ROWS(Prelude[]),IFERROR(INDEX(PayItems[HTML],ROW()-ROW(HTML[])+1-ROWS(Prelude[])),IF(ROW()-ROW(HTML[])=ROWS(Prelude[])+ROWS(PayItems[]),"&lt;/tbody&gt;&lt;/table&gt;","{End}")),INDEX(Prelude[],ROW()-ROW(HTML[])+1))</f>
        <v xml:space="preserve">  &lt;tr&gt;&lt;td&gt;61901-1100&lt;/td&gt;&lt;td&gt;Fence, barbed wire, 5 strand, laydown&lt;/td&gt;&lt;td&gt;m&lt;/td&gt;&lt;td&gt;FENCE, BARBED WIRE, 5 STRAND, LAYDOWN&lt;/td&gt;&lt;td&gt;LNFT&lt;/td&gt;&lt;td&gt;0&lt;/td&gt;&lt;td&gt;3&lt;/td&gt;&lt;td&gt;N&lt;/td&gt;&lt;td&gt; &lt;/td&gt;&lt;td&gt;&lt;/td&gt;&lt;/tr&gt;</v>
      </c>
      <c r="B2611" s="166"/>
      <c r="C2611" s="166"/>
    </row>
    <row r="2612" spans="1:3" x14ac:dyDescent="0.3">
      <c r="A2612" s="89" t="str">
        <f>IF(ROW()-ROW(HTML[])+1&gt;ROWS(Prelude[]),IFERROR(INDEX(PayItems[HTML],ROW()-ROW(HTML[])+1-ROWS(Prelude[])),IF(ROW()-ROW(HTML[])=ROWS(Prelude[])+ROWS(PayItems[]),"&lt;/tbody&gt;&lt;/table&gt;","{End}")),INDEX(Prelude[],ROW()-ROW(HTML[])+1))</f>
        <v xml:space="preserve">  &lt;tr&gt;&lt;td&gt;61901-1200&lt;/td&gt;&lt;td&gt;Fence, barbed wire, 6 strand&lt;/td&gt;&lt;td&gt;m&lt;/td&gt;&lt;td&gt;FENCE, BARBED WIRE, 6 STRAND&lt;/td&gt;&lt;td&gt;LNFT&lt;/td&gt;&lt;td&gt;0&lt;/td&gt;&lt;td&gt;3&lt;/td&gt;&lt;td&gt;N&lt;/td&gt;&lt;td&gt; &lt;/td&gt;&lt;td&gt;&lt;/td&gt;&lt;/tr&gt;</v>
      </c>
      <c r="B2612" s="166"/>
      <c r="C2612" s="166"/>
    </row>
    <row r="2613" spans="1:3" x14ac:dyDescent="0.3">
      <c r="A2613" s="89" t="str">
        <f>IF(ROW()-ROW(HTML[])+1&gt;ROWS(Prelude[]),IFERROR(INDEX(PayItems[HTML],ROW()-ROW(HTML[])+1-ROWS(Prelude[])),IF(ROW()-ROW(HTML[])=ROWS(Prelude[])+ROWS(PayItems[]),"&lt;/tbody&gt;&lt;/table&gt;","{End}")),INDEX(Prelude[],ROW()-ROW(HTML[])+1))</f>
        <v xml:space="preserve">  &lt;tr&gt;&lt;td&gt;61901-1300&lt;/td&gt;&lt;td&gt;Fence, chain link&lt;/td&gt;&lt;td&gt;m&lt;/td&gt;&lt;td&gt;FENCE, CHAIN LINK&lt;/td&gt;&lt;td&gt;LNFT&lt;/td&gt;&lt;td&gt;0&lt;/td&gt;&lt;td&gt;3&lt;/td&gt;&lt;td&gt;N&lt;/td&gt;&lt;td&gt; &lt;/td&gt;&lt;td&gt;&lt;/td&gt;&lt;/tr&gt;</v>
      </c>
      <c r="B2613" s="166"/>
      <c r="C2613" s="166"/>
    </row>
    <row r="2614" spans="1:3" x14ac:dyDescent="0.3">
      <c r="A2614" s="89" t="str">
        <f>IF(ROW()-ROW(HTML[])+1&gt;ROWS(Prelude[]),IFERROR(INDEX(PayItems[HTML],ROW()-ROW(HTML[])+1-ROWS(Prelude[])),IF(ROW()-ROW(HTML[])=ROWS(Prelude[])+ROWS(PayItems[]),"&lt;/tbody&gt;&lt;/table&gt;","{End}")),INDEX(Prelude[],ROW()-ROW(HTML[])+1))</f>
        <v xml:space="preserve">  &lt;tr&gt;&lt;td&gt;61901-1400&lt;/td&gt;&lt;td&gt;Fence, chain link, 900mm height&lt;/td&gt;&lt;td&gt;m&lt;/td&gt;&lt;td&gt;FENCE, CHAIN LINK, 36-INCH HEIGHT&lt;/td&gt;&lt;td&gt;LNFT&lt;/td&gt;&lt;td&gt;0&lt;/td&gt;&lt;td&gt;3&lt;/td&gt;&lt;td&gt;N&lt;/td&gt;&lt;td&gt; &lt;/td&gt;&lt;td&gt;&lt;/td&gt;&lt;/tr&gt;</v>
      </c>
      <c r="B2614" s="166"/>
      <c r="C2614" s="166"/>
    </row>
    <row r="2615" spans="1:3" x14ac:dyDescent="0.3">
      <c r="A2615" s="89" t="str">
        <f>IF(ROW()-ROW(HTML[])+1&gt;ROWS(Prelude[]),IFERROR(INDEX(PayItems[HTML],ROW()-ROW(HTML[])+1-ROWS(Prelude[])),IF(ROW()-ROW(HTML[])=ROWS(Prelude[])+ROWS(PayItems[]),"&lt;/tbody&gt;&lt;/table&gt;","{End}")),INDEX(Prelude[],ROW()-ROW(HTML[])+1))</f>
        <v xml:space="preserve">  &lt;tr&gt;&lt;td&gt;61901-1500&lt;/td&gt;&lt;td&gt;Fence, chain link, 1050mm height&lt;/td&gt;&lt;td&gt;m&lt;/td&gt;&lt;td&gt;FENCE, CHAIN LINK, 42-INCH HEIGHT&lt;/td&gt;&lt;td&gt;LNFT&lt;/td&gt;&lt;td&gt;0&lt;/td&gt;&lt;td&gt;3&lt;/td&gt;&lt;td&gt;N&lt;/td&gt;&lt;td&gt; &lt;/td&gt;&lt;td&gt;&lt;/td&gt;&lt;/tr&gt;</v>
      </c>
      <c r="B2615" s="166"/>
      <c r="C2615" s="166"/>
    </row>
    <row r="2616" spans="1:3" x14ac:dyDescent="0.3">
      <c r="A2616" s="89" t="str">
        <f>IF(ROW()-ROW(HTML[])+1&gt;ROWS(Prelude[]),IFERROR(INDEX(PayItems[HTML],ROW()-ROW(HTML[])+1-ROWS(Prelude[])),IF(ROW()-ROW(HTML[])=ROWS(Prelude[])+ROWS(PayItems[]),"&lt;/tbody&gt;&lt;/table&gt;","{End}")),INDEX(Prelude[],ROW()-ROW(HTML[])+1))</f>
        <v xml:space="preserve">  &lt;tr&gt;&lt;td&gt;61901-1600&lt;/td&gt;&lt;td&gt;Fence, chain link, 1200mm height&lt;/td&gt;&lt;td&gt;m&lt;/td&gt;&lt;td&gt;FENCE, CHAIN LINK, 48-INCH HEIGHT&lt;/td&gt;&lt;td&gt;LNFT&lt;/td&gt;&lt;td&gt;0&lt;/td&gt;&lt;td&gt;3&lt;/td&gt;&lt;td&gt;N&lt;/td&gt;&lt;td&gt; &lt;/td&gt;&lt;td&gt;&lt;/td&gt;&lt;/tr&gt;</v>
      </c>
      <c r="B2616" s="166"/>
      <c r="C2616" s="166"/>
    </row>
    <row r="2617" spans="1:3" x14ac:dyDescent="0.3">
      <c r="A2617" s="89" t="str">
        <f>IF(ROW()-ROW(HTML[])+1&gt;ROWS(Prelude[]),IFERROR(INDEX(PayItems[HTML],ROW()-ROW(HTML[])+1-ROWS(Prelude[])),IF(ROW()-ROW(HTML[])=ROWS(Prelude[])+ROWS(PayItems[]),"&lt;/tbody&gt;&lt;/table&gt;","{End}")),INDEX(Prelude[],ROW()-ROW(HTML[])+1))</f>
        <v xml:space="preserve">  &lt;tr&gt;&lt;td&gt;61901-1700&lt;/td&gt;&lt;td&gt;Fence, chain link, 1350mm height&lt;/td&gt;&lt;td&gt;m&lt;/td&gt;&lt;td&gt;FENCE, CHAIN LINK, 54-INCH HEIGHT&lt;/td&gt;&lt;td&gt;LNFT&lt;/td&gt;&lt;td&gt;0&lt;/td&gt;&lt;td&gt;3&lt;/td&gt;&lt;td&gt;N&lt;/td&gt;&lt;td&gt; &lt;/td&gt;&lt;td&gt;&lt;/td&gt;&lt;/tr&gt;</v>
      </c>
      <c r="B2617" s="166"/>
      <c r="C2617" s="166"/>
    </row>
    <row r="2618" spans="1:3" x14ac:dyDescent="0.3">
      <c r="A2618" s="89" t="str">
        <f>IF(ROW()-ROW(HTML[])+1&gt;ROWS(Prelude[]),IFERROR(INDEX(PayItems[HTML],ROW()-ROW(HTML[])+1-ROWS(Prelude[])),IF(ROW()-ROW(HTML[])=ROWS(Prelude[])+ROWS(PayItems[]),"&lt;/tbody&gt;&lt;/table&gt;","{End}")),INDEX(Prelude[],ROW()-ROW(HTML[])+1))</f>
        <v xml:space="preserve">  &lt;tr&gt;&lt;td&gt;61901-1800&lt;/td&gt;&lt;td&gt;Fence, chain link, 1500mm height&lt;/td&gt;&lt;td&gt;m&lt;/td&gt;&lt;td&gt;FENCE, CHAIN LINK, 60-INCH HEIGHT&lt;/td&gt;&lt;td&gt;LNFT&lt;/td&gt;&lt;td&gt;0&lt;/td&gt;&lt;td&gt;3&lt;/td&gt;&lt;td&gt;N&lt;/td&gt;&lt;td&gt; &lt;/td&gt;&lt;td&gt;&lt;/td&gt;&lt;/tr&gt;</v>
      </c>
      <c r="B2618" s="166"/>
      <c r="C2618" s="166"/>
    </row>
    <row r="2619" spans="1:3" x14ac:dyDescent="0.3">
      <c r="A2619" s="89" t="str">
        <f>IF(ROW()-ROW(HTML[])+1&gt;ROWS(Prelude[]),IFERROR(INDEX(PayItems[HTML],ROW()-ROW(HTML[])+1-ROWS(Prelude[])),IF(ROW()-ROW(HTML[])=ROWS(Prelude[])+ROWS(PayItems[]),"&lt;/tbody&gt;&lt;/table&gt;","{End}")),INDEX(Prelude[],ROW()-ROW(HTML[])+1))</f>
        <v xml:space="preserve">  &lt;tr&gt;&lt;td&gt;61901-1900&lt;/td&gt;&lt;td&gt;Fence, chain link, 1650mm height&lt;/td&gt;&lt;td&gt;m&lt;/td&gt;&lt;td&gt;FENCE, CHAIN LINK, 66-INCH HEIGHT&lt;/td&gt;&lt;td&gt;LNFT&lt;/td&gt;&lt;td&gt;0&lt;/td&gt;&lt;td&gt;3&lt;/td&gt;&lt;td&gt;N&lt;/td&gt;&lt;td&gt; &lt;/td&gt;&lt;td&gt;&lt;/td&gt;&lt;/tr&gt;</v>
      </c>
      <c r="B2619" s="166"/>
      <c r="C2619" s="166"/>
    </row>
    <row r="2620" spans="1:3" x14ac:dyDescent="0.3">
      <c r="A2620" s="89" t="str">
        <f>IF(ROW()-ROW(HTML[])+1&gt;ROWS(Prelude[]),IFERROR(INDEX(PayItems[HTML],ROW()-ROW(HTML[])+1-ROWS(Prelude[])),IF(ROW()-ROW(HTML[])=ROWS(Prelude[])+ROWS(PayItems[]),"&lt;/tbody&gt;&lt;/table&gt;","{End}")),INDEX(Prelude[],ROW()-ROW(HTML[])+1))</f>
        <v xml:space="preserve">  &lt;tr&gt;&lt;td&gt;61901-2000&lt;/td&gt;&lt;td&gt;Fence, chain link, 1800mm height&lt;/td&gt;&lt;td&gt;m&lt;/td&gt;&lt;td&gt;FENCE, CHAIN LINK, 72-INCH HEIGHT&lt;/td&gt;&lt;td&gt;LNFT&lt;/td&gt;&lt;td&gt;0&lt;/td&gt;&lt;td&gt;3&lt;/td&gt;&lt;td&gt;N&lt;/td&gt;&lt;td&gt; &lt;/td&gt;&lt;td&gt;&lt;/td&gt;&lt;/tr&gt;</v>
      </c>
      <c r="B2620" s="166"/>
      <c r="C2620" s="166"/>
    </row>
    <row r="2621" spans="1:3" x14ac:dyDescent="0.3">
      <c r="A2621" s="89" t="str">
        <f>IF(ROW()-ROW(HTML[])+1&gt;ROWS(Prelude[]),IFERROR(INDEX(PayItems[HTML],ROW()-ROW(HTML[])+1-ROWS(Prelude[])),IF(ROW()-ROW(HTML[])=ROWS(Prelude[])+ROWS(PayItems[]),"&lt;/tbody&gt;&lt;/table&gt;","{End}")),INDEX(Prelude[],ROW()-ROW(HTML[])+1))</f>
        <v xml:space="preserve">  &lt;tr&gt;&lt;td&gt;61901-2100&lt;/td&gt;&lt;td&gt;Fence, chain link, 2400mm height&lt;/td&gt;&lt;td&gt;m&lt;/td&gt;&lt;td&gt;FENCE, CHAIN LINK, 96-INCH HEIGHT&lt;/td&gt;&lt;td&gt;LNFT&lt;/td&gt;&lt;td&gt;0&lt;/td&gt;&lt;td&gt;3&lt;/td&gt;&lt;td&gt;N&lt;/td&gt;&lt;td&gt; &lt;/td&gt;&lt;td&gt;&lt;/td&gt;&lt;/tr&gt;</v>
      </c>
      <c r="B2621" s="166"/>
      <c r="C2621" s="166"/>
    </row>
    <row r="2622" spans="1:3" x14ac:dyDescent="0.3">
      <c r="A2622" s="89" t="str">
        <f>IF(ROW()-ROW(HTML[])+1&gt;ROWS(Prelude[]),IFERROR(INDEX(PayItems[HTML],ROW()-ROW(HTML[])+1-ROWS(Prelude[])),IF(ROW()-ROW(HTML[])=ROWS(Prelude[])+ROWS(PayItems[]),"&lt;/tbody&gt;&lt;/table&gt;","{End}")),INDEX(Prelude[],ROW()-ROW(HTML[])+1))</f>
        <v xml:space="preserve">  &lt;tr&gt;&lt;td&gt;61901-2200&lt;/td&gt;&lt;td&gt;Fence, chain link, 3000mm height&lt;/td&gt;&lt;td&gt;m&lt;/td&gt;&lt;td&gt;FENCE, CHAIN LINK, 120-INCH HEIGHT&lt;/td&gt;&lt;td&gt;LNFT&lt;/td&gt;&lt;td&gt;0&lt;/td&gt;&lt;td&gt;3&lt;/td&gt;&lt;td&gt;N&lt;/td&gt;&lt;td&gt; &lt;/td&gt;&lt;td&gt;&lt;/td&gt;&lt;/tr&gt;</v>
      </c>
      <c r="B2622" s="166"/>
      <c r="C2622" s="166"/>
    </row>
    <row r="2623" spans="1:3" x14ac:dyDescent="0.3">
      <c r="A2623" s="89" t="str">
        <f>IF(ROW()-ROW(HTML[])+1&gt;ROWS(Prelude[]),IFERROR(INDEX(PayItems[HTML],ROW()-ROW(HTML[])+1-ROWS(Prelude[])),IF(ROW()-ROW(HTML[])=ROWS(Prelude[])+ROWS(PayItems[]),"&lt;/tbody&gt;&lt;/table&gt;","{End}")),INDEX(Prelude[],ROW()-ROW(HTML[])+1))</f>
        <v xml:space="preserve">  &lt;tr&gt;&lt;td&gt;61901-2250&lt;/td&gt;&lt;td&gt;Fence, rail&lt;/td&gt;&lt;td&gt;m&lt;/td&gt;&lt;td&gt;FENCE, RAIL&lt;/td&gt;&lt;td&gt;LNFT&lt;/td&gt;&lt;td&gt;0&lt;/td&gt;&lt;td&gt;3&lt;/td&gt;&lt;td&gt;N&lt;/td&gt;&lt;td&gt; &lt;/td&gt;&lt;td&gt;&lt;/td&gt;&lt;/tr&gt;</v>
      </c>
      <c r="B2623" s="166"/>
      <c r="C2623" s="166"/>
    </row>
    <row r="2624" spans="1:3" x14ac:dyDescent="0.3">
      <c r="A2624" s="89" t="str">
        <f>IF(ROW()-ROW(HTML[])+1&gt;ROWS(Prelude[]),IFERROR(INDEX(PayItems[HTML],ROW()-ROW(HTML[])+1-ROWS(Prelude[])),IF(ROW()-ROW(HTML[])=ROWS(Prelude[])+ROWS(PayItems[]),"&lt;/tbody&gt;&lt;/table&gt;","{End}")),INDEX(Prelude[],ROW()-ROW(HTML[])+1))</f>
        <v xml:space="preserve">  &lt;tr&gt;&lt;td&gt;61901-2253&lt;/td&gt;&lt;td&gt;Fence, rail, 4 rail&lt;/td&gt;&lt;td&gt;m&lt;/td&gt;&lt;td&gt;FENCE, RAIL, 4 RAIL&lt;/td&gt;&lt;td&gt;LNFT&lt;/td&gt;&lt;td&gt;0&lt;/td&gt;&lt;td&gt;3&lt;/td&gt;&lt;td&gt;N&lt;/td&gt;&lt;td&gt; &lt;/td&gt;&lt;td&gt;&lt;/td&gt;&lt;/tr&gt;</v>
      </c>
      <c r="B2624" s="166"/>
      <c r="C2624" s="166"/>
    </row>
    <row r="2625" spans="1:3" x14ac:dyDescent="0.3">
      <c r="A2625" s="89" t="str">
        <f>IF(ROW()-ROW(HTML[])+1&gt;ROWS(Prelude[]),IFERROR(INDEX(PayItems[HTML],ROW()-ROW(HTML[])+1-ROWS(Prelude[])),IF(ROW()-ROW(HTML[])=ROWS(Prelude[])+ROWS(PayItems[]),"&lt;/tbody&gt;&lt;/table&gt;","{End}")),INDEX(Prelude[],ROW()-ROW(HTML[])+1))</f>
        <v xml:space="preserve">  &lt;tr&gt;&lt;td&gt;61901-2300&lt;/td&gt;&lt;td&gt;Fence, split rail&lt;/td&gt;&lt;td&gt;m&lt;/td&gt;&lt;td&gt;FENCE, SPLIT RAIL&lt;/td&gt;&lt;td&gt;LNFT&lt;/td&gt;&lt;td&gt;0&lt;/td&gt;&lt;td&gt;3&lt;/td&gt;&lt;td&gt;N&lt;/td&gt;&lt;td&gt; &lt;/td&gt;&lt;td&gt;&lt;/td&gt;&lt;/tr&gt;</v>
      </c>
      <c r="B2625" s="166"/>
      <c r="C2625" s="166"/>
    </row>
    <row r="2626" spans="1:3" x14ac:dyDescent="0.3">
      <c r="A2626" s="89" t="str">
        <f>IF(ROW()-ROW(HTML[])+1&gt;ROWS(Prelude[]),IFERROR(INDEX(PayItems[HTML],ROW()-ROW(HTML[])+1-ROWS(Prelude[])),IF(ROW()-ROW(HTML[])=ROWS(Prelude[])+ROWS(PayItems[]),"&lt;/tbody&gt;&lt;/table&gt;","{End}")),INDEX(Prelude[],ROW()-ROW(HTML[])+1))</f>
        <v xml:space="preserve">  &lt;tr&gt;&lt;td&gt;61901-2400&lt;/td&gt;&lt;td&gt;Fence, split rail, 2 rail&lt;/td&gt;&lt;td&gt;m&lt;/td&gt;&lt;td&gt;FENCE, SPLIT RAIL, 2 RAIL&lt;/td&gt;&lt;td&gt;LNFT&lt;/td&gt;&lt;td&gt;0&lt;/td&gt;&lt;td&gt;3&lt;/td&gt;&lt;td&gt;N&lt;/td&gt;&lt;td&gt; &lt;/td&gt;&lt;td&gt;&lt;/td&gt;&lt;/tr&gt;</v>
      </c>
      <c r="B2626" s="166"/>
      <c r="C2626" s="166"/>
    </row>
    <row r="2627" spans="1:3" x14ac:dyDescent="0.3">
      <c r="A2627" s="89" t="str">
        <f>IF(ROW()-ROW(HTML[])+1&gt;ROWS(Prelude[]),IFERROR(INDEX(PayItems[HTML],ROW()-ROW(HTML[])+1-ROWS(Prelude[])),IF(ROW()-ROW(HTML[])=ROWS(Prelude[])+ROWS(PayItems[]),"&lt;/tbody&gt;&lt;/table&gt;","{End}")),INDEX(Prelude[],ROW()-ROW(HTML[])+1))</f>
        <v xml:space="preserve">  &lt;tr&gt;&lt;td&gt;61901-2500&lt;/td&gt;&lt;td&gt;Fence, split rail, 3 rail&lt;/td&gt;&lt;td&gt;m&lt;/td&gt;&lt;td&gt;FENCE, SPLIT RAIL, 3 RAIL&lt;/td&gt;&lt;td&gt;LNFT&lt;/td&gt;&lt;td&gt;0&lt;/td&gt;&lt;td&gt;3&lt;/td&gt;&lt;td&gt;N&lt;/td&gt;&lt;td&gt; &lt;/td&gt;&lt;td&gt;&lt;/td&gt;&lt;/tr&gt;</v>
      </c>
      <c r="B2627" s="166"/>
      <c r="C2627" s="166"/>
    </row>
    <row r="2628" spans="1:3" x14ac:dyDescent="0.3">
      <c r="A2628" s="89" t="str">
        <f>IF(ROW()-ROW(HTML[])+1&gt;ROWS(Prelude[]),IFERROR(INDEX(PayItems[HTML],ROW()-ROW(HTML[])+1-ROWS(Prelude[])),IF(ROW()-ROW(HTML[])=ROWS(Prelude[])+ROWS(PayItems[]),"&lt;/tbody&gt;&lt;/table&gt;","{End}")),INDEX(Prelude[],ROW()-ROW(HTML[])+1))</f>
        <v xml:space="preserve">  &lt;tr&gt;&lt;td&gt;61901-2600&lt;/td&gt;&lt;td&gt;Fence, split rail, 4 rail&lt;/td&gt;&lt;td&gt;m&lt;/td&gt;&lt;td&gt;FENCE, SPLIT RAIL, 4 RAIL&lt;/td&gt;&lt;td&gt;LNFT&lt;/td&gt;&lt;td&gt;0&lt;/td&gt;&lt;td&gt;3&lt;/td&gt;&lt;td&gt;N&lt;/td&gt;&lt;td&gt; &lt;/td&gt;&lt;td&gt;&lt;/td&gt;&lt;/tr&gt;</v>
      </c>
      <c r="B2628" s="166"/>
      <c r="C2628" s="166"/>
    </row>
    <row r="2629" spans="1:3" x14ac:dyDescent="0.3">
      <c r="A2629" s="89" t="str">
        <f>IF(ROW()-ROW(HTML[])+1&gt;ROWS(Prelude[]),IFERROR(INDEX(PayItems[HTML],ROW()-ROW(HTML[])+1-ROWS(Prelude[])),IF(ROW()-ROW(HTML[])=ROWS(Prelude[])+ROWS(PayItems[]),"&lt;/tbody&gt;&lt;/table&gt;","{End}")),INDEX(Prelude[],ROW()-ROW(HTML[])+1))</f>
        <v xml:space="preserve">  &lt;tr&gt;&lt;td&gt;61901-2700&lt;/td&gt;&lt;td&gt;Fence, split rail, 5 rail&lt;/td&gt;&lt;td&gt;m&lt;/td&gt;&lt;td&gt;FENCE, SPLIT RAIL, 5 RAIL&lt;/td&gt;&lt;td&gt;LNFT&lt;/td&gt;&lt;td&gt;0&lt;/td&gt;&lt;td&gt;3&lt;/td&gt;&lt;td&gt;N&lt;/td&gt;&lt;td&gt; &lt;/td&gt;&lt;td&gt;&lt;/td&gt;&lt;/tr&gt;</v>
      </c>
      <c r="B2629" s="166"/>
      <c r="C2629" s="166"/>
    </row>
    <row r="2630" spans="1:3" x14ac:dyDescent="0.3">
      <c r="A2630" s="89" t="str">
        <f>IF(ROW()-ROW(HTML[])+1&gt;ROWS(Prelude[]),IFERROR(INDEX(PayItems[HTML],ROW()-ROW(HTML[])+1-ROWS(Prelude[])),IF(ROW()-ROW(HTML[])=ROWS(Prelude[])+ROWS(PayItems[]),"&lt;/tbody&gt;&lt;/table&gt;","{End}")),INDEX(Prelude[],ROW()-ROW(HTML[])+1))</f>
        <v xml:space="preserve">  &lt;tr&gt;&lt;td&gt;61901-2800&lt;/td&gt;&lt;td&gt;Fence, split rail, 6 rail&lt;/td&gt;&lt;td&gt;m&lt;/td&gt;&lt;td&gt;FENCE, SPLIT RAIL, 6 RAIL&lt;/td&gt;&lt;td&gt;LNFT&lt;/td&gt;&lt;td&gt;0&lt;/td&gt;&lt;td&gt;3&lt;/td&gt;&lt;td&gt;N&lt;/td&gt;&lt;td&gt; &lt;/td&gt;&lt;td&gt;&lt;/td&gt;&lt;/tr&gt;</v>
      </c>
      <c r="B2630" s="166"/>
      <c r="C2630" s="166"/>
    </row>
    <row r="2631" spans="1:3" x14ac:dyDescent="0.3">
      <c r="A2631" s="89" t="str">
        <f>IF(ROW()-ROW(HTML[])+1&gt;ROWS(Prelude[]),IFERROR(INDEX(PayItems[HTML],ROW()-ROW(HTML[])+1-ROWS(Prelude[])),IF(ROW()-ROW(HTML[])=ROWS(Prelude[])+ROWS(PayItems[]),"&lt;/tbody&gt;&lt;/table&gt;","{End}")),INDEX(Prelude[],ROW()-ROW(HTML[])+1))</f>
        <v xml:space="preserve">  &lt;tr&gt;&lt;td&gt;61901-2900&lt;/td&gt;&lt;td&gt;Fence, split rail, 7 rail&lt;/td&gt;&lt;td&gt;m&lt;/td&gt;&lt;td&gt;FENCE, SPLIT RAIL, 7 RAIL&lt;/td&gt;&lt;td&gt;LNFT&lt;/td&gt;&lt;td&gt;0&lt;/td&gt;&lt;td&gt;3&lt;/td&gt;&lt;td&gt;N&lt;/td&gt;&lt;td&gt; &lt;/td&gt;&lt;td&gt;&lt;/td&gt;&lt;/tr&gt;</v>
      </c>
      <c r="B2631" s="166"/>
      <c r="C2631" s="166"/>
    </row>
    <row r="2632" spans="1:3" x14ac:dyDescent="0.3">
      <c r="A2632" s="89" t="str">
        <f>IF(ROW()-ROW(HTML[])+1&gt;ROWS(Prelude[]),IFERROR(INDEX(PayItems[HTML],ROW()-ROW(HTML[])+1-ROWS(Prelude[])),IF(ROW()-ROW(HTML[])=ROWS(Prelude[])+ROWS(PayItems[]),"&lt;/tbody&gt;&lt;/table&gt;","{End}")),INDEX(Prelude[],ROW()-ROW(HTML[])+1))</f>
        <v xml:space="preserve">  &lt;tr&gt;&lt;td&gt;61901-3000&lt;/td&gt;&lt;td&gt;Fence, wood stockade&lt;/td&gt;&lt;td&gt;m&lt;/td&gt;&lt;td&gt;FENCE, WOOD STOCKADE&lt;/td&gt;&lt;td&gt;LNFT&lt;/td&gt;&lt;td&gt;0&lt;/td&gt;&lt;td&gt;3&lt;/td&gt;&lt;td&gt;N&lt;/td&gt;&lt;td&gt; &lt;/td&gt;&lt;td&gt;&lt;/td&gt;&lt;/tr&gt;</v>
      </c>
      <c r="B2632" s="166"/>
      <c r="C2632" s="166"/>
    </row>
    <row r="2633" spans="1:3" x14ac:dyDescent="0.3">
      <c r="A2633" s="89" t="str">
        <f>IF(ROW()-ROW(HTML[])+1&gt;ROWS(Prelude[]),IFERROR(INDEX(PayItems[HTML],ROW()-ROW(HTML[])+1-ROWS(Prelude[])),IF(ROW()-ROW(HTML[])=ROWS(Prelude[])+ROWS(PayItems[]),"&lt;/tbody&gt;&lt;/table&gt;","{End}")),INDEX(Prelude[],ROW()-ROW(HTML[])+1))</f>
        <v xml:space="preserve">  &lt;tr&gt;&lt;td&gt;61901-3100&lt;/td&gt;&lt;td&gt;Fence, wood stockade, 1800mm height&lt;/td&gt;&lt;td&gt;m&lt;/td&gt;&lt;td&gt;FENCE, WOOD STOCKADE, 72-INCH HEIGHT&lt;/td&gt;&lt;td&gt;LNFT&lt;/td&gt;&lt;td&gt;0&lt;/td&gt;&lt;td&gt;3&lt;/td&gt;&lt;td&gt;N&lt;/td&gt;&lt;td&gt; &lt;/td&gt;&lt;td&gt;&lt;/td&gt;&lt;/tr&gt;</v>
      </c>
      <c r="B2633" s="166"/>
      <c r="C2633" s="166"/>
    </row>
    <row r="2634" spans="1:3" x14ac:dyDescent="0.3">
      <c r="A2634" s="89" t="str">
        <f>IF(ROW()-ROW(HTML[])+1&gt;ROWS(Prelude[]),IFERROR(INDEX(PayItems[HTML],ROW()-ROW(HTML[])+1-ROWS(Prelude[])),IF(ROW()-ROW(HTML[])=ROWS(Prelude[])+ROWS(PayItems[]),"&lt;/tbody&gt;&lt;/table&gt;","{End}")),INDEX(Prelude[],ROW()-ROW(HTML[])+1))</f>
        <v xml:space="preserve">  &lt;tr&gt;&lt;td&gt;61901-3200&lt;/td&gt;&lt;td&gt;Fence, wood stockade, 2400mm height&lt;/td&gt;&lt;td&gt;m&lt;/td&gt;&lt;td&gt;FENCE, WOOD STOCKADE, 96-INCH HEIGHT&lt;/td&gt;&lt;td&gt;LNFT&lt;/td&gt;&lt;td&gt;0&lt;/td&gt;&lt;td&gt;3&lt;/td&gt;&lt;td&gt;N&lt;/td&gt;&lt;td&gt; &lt;/td&gt;&lt;td&gt;&lt;/td&gt;&lt;/tr&gt;</v>
      </c>
      <c r="B2634" s="166"/>
      <c r="C2634" s="166"/>
    </row>
    <row r="2635" spans="1:3" x14ac:dyDescent="0.3">
      <c r="A2635" s="89" t="str">
        <f>IF(ROW()-ROW(HTML[])+1&gt;ROWS(Prelude[]),IFERROR(INDEX(PayItems[HTML],ROW()-ROW(HTML[])+1-ROWS(Prelude[])),IF(ROW()-ROW(HTML[])=ROWS(Prelude[])+ROWS(PayItems[]),"&lt;/tbody&gt;&lt;/table&gt;","{End}")),INDEX(Prelude[],ROW()-ROW(HTML[])+1))</f>
        <v xml:space="preserve">  &lt;tr&gt;&lt;td&gt;61901-3300&lt;/td&gt;&lt;td&gt;Fence, tortoise barrier&lt;/td&gt;&lt;td&gt;m&lt;/td&gt;&lt;td&gt;FENCE, TORTOISE BARRIER&lt;/td&gt;&lt;td&gt;LNFT&lt;/td&gt;&lt;td&gt;0&lt;/td&gt;&lt;td&gt;3&lt;/td&gt;&lt;td&gt;N&lt;/td&gt;&lt;td&gt; &lt;/td&gt;&lt;td&gt;&lt;/td&gt;&lt;/tr&gt;</v>
      </c>
      <c r="B2635" s="166"/>
      <c r="C2635" s="166"/>
    </row>
    <row r="2636" spans="1:3" x14ac:dyDescent="0.3">
      <c r="A2636" s="89" t="str">
        <f>IF(ROW()-ROW(HTML[])+1&gt;ROWS(Prelude[]),IFERROR(INDEX(PayItems[HTML],ROW()-ROW(HTML[])+1-ROWS(Prelude[])),IF(ROW()-ROW(HTML[])=ROWS(Prelude[])+ROWS(PayItems[]),"&lt;/tbody&gt;&lt;/table&gt;","{End}")),INDEX(Prelude[],ROW()-ROW(HTML[])+1))</f>
        <v xml:space="preserve">  &lt;tr&gt;&lt;td&gt;61901-3400&lt;/td&gt;&lt;td&gt;Fence, combination wire&lt;/td&gt;&lt;td&gt;m&lt;/td&gt;&lt;td&gt;FENCE, COMBINATION WIRE&lt;/td&gt;&lt;td&gt;LNFT&lt;/td&gt;&lt;td&gt;0&lt;/td&gt;&lt;td&gt;3&lt;/td&gt;&lt;td&gt;N&lt;/td&gt;&lt;td&gt; &lt;/td&gt;&lt;td&gt;&lt;/td&gt;&lt;/tr&gt;</v>
      </c>
      <c r="B2636" s="166"/>
      <c r="C2636" s="166"/>
    </row>
    <row r="2637" spans="1:3" x14ac:dyDescent="0.3">
      <c r="A2637" s="89" t="str">
        <f>IF(ROW()-ROW(HTML[])+1&gt;ROWS(Prelude[]),IFERROR(INDEX(PayItems[HTML],ROW()-ROW(HTML[])+1-ROWS(Prelude[])),IF(ROW()-ROW(HTML[])=ROWS(Prelude[])+ROWS(PayItems[]),"&lt;/tbody&gt;&lt;/table&gt;","{End}")),INDEX(Prelude[],ROW()-ROW(HTML[])+1))</f>
        <v xml:space="preserve">  &lt;tr&gt;&lt;td&gt;61902-0000&lt;/td&gt;&lt;td&gt;Gate&lt;/td&gt;&lt;td&gt;Each&lt;/td&gt;&lt;td&gt;GATE&lt;/td&gt;&lt;td&gt;EACH&lt;/td&gt;&lt;td&gt;0&lt;/td&gt;&lt;td&gt;3&lt;/td&gt;&lt;td&gt;N&lt;/td&gt;&lt;td&gt; &lt;/td&gt;&lt;td&gt;&lt;/td&gt;&lt;/tr&gt;</v>
      </c>
      <c r="B2637" s="166"/>
      <c r="C2637" s="166"/>
    </row>
    <row r="2638" spans="1:3" x14ac:dyDescent="0.3">
      <c r="A2638" s="89" t="str">
        <f>IF(ROW()-ROW(HTML[])+1&gt;ROWS(Prelude[]),IFERROR(INDEX(PayItems[HTML],ROW()-ROW(HTML[])+1-ROWS(Prelude[])),IF(ROW()-ROW(HTML[])=ROWS(Prelude[])+ROWS(PayItems[]),"&lt;/tbody&gt;&lt;/table&gt;","{End}")),INDEX(Prelude[],ROW()-ROW(HTML[])+1))</f>
        <v xml:space="preserve">  &lt;tr&gt;&lt;td&gt;61902-0100&lt;/td&gt;&lt;td&gt;Gate, wood&lt;/td&gt;&lt;td&gt;Each&lt;/td&gt;&lt;td&gt;GATE, WOOD&lt;/td&gt;&lt;td&gt;EACH&lt;/td&gt;&lt;td&gt;0&lt;/td&gt;&lt;td&gt;3&lt;/td&gt;&lt;td&gt;N&lt;/td&gt;&lt;td&gt; &lt;/td&gt;&lt;td&gt;&lt;/td&gt;&lt;/tr&gt;</v>
      </c>
      <c r="B2638" s="166"/>
      <c r="C2638" s="166"/>
    </row>
    <row r="2639" spans="1:3" x14ac:dyDescent="0.3">
      <c r="A2639" s="89" t="str">
        <f>IF(ROW()-ROW(HTML[])+1&gt;ROWS(Prelude[]),IFERROR(INDEX(PayItems[HTML],ROW()-ROW(HTML[])+1-ROWS(Prelude[])),IF(ROW()-ROW(HTML[])=ROWS(Prelude[])+ROWS(PayItems[]),"&lt;/tbody&gt;&lt;/table&gt;","{End}")),INDEX(Prelude[],ROW()-ROW(HTML[])+1))</f>
        <v xml:space="preserve">  &lt;tr&gt;&lt;td&gt;61902-0200&lt;/td&gt;&lt;td&gt;Gate, wood, 900mm width&lt;/td&gt;&lt;td&gt;Each&lt;/td&gt;&lt;td&gt;GATE, WOOD, 3 FEET WIDTH&lt;/td&gt;&lt;td&gt;EACH&lt;/td&gt;&lt;td&gt;0&lt;/td&gt;&lt;td&gt;3&lt;/td&gt;&lt;td&gt;N&lt;/td&gt;&lt;td&gt; &lt;/td&gt;&lt;td&gt;&lt;/td&gt;&lt;/tr&gt;</v>
      </c>
      <c r="B2639" s="166"/>
      <c r="C2639" s="166"/>
    </row>
    <row r="2640" spans="1:3" x14ac:dyDescent="0.3">
      <c r="A2640" s="89" t="str">
        <f>IF(ROW()-ROW(HTML[])+1&gt;ROWS(Prelude[]),IFERROR(INDEX(PayItems[HTML],ROW()-ROW(HTML[])+1-ROWS(Prelude[])),IF(ROW()-ROW(HTML[])=ROWS(Prelude[])+ROWS(PayItems[]),"&lt;/tbody&gt;&lt;/table&gt;","{End}")),INDEX(Prelude[],ROW()-ROW(HTML[])+1))</f>
        <v xml:space="preserve">  &lt;tr&gt;&lt;td&gt;61902-0300&lt;/td&gt;&lt;td&gt;Gate, wood, 3000mm width&lt;/td&gt;&lt;td&gt;Each&lt;/td&gt;&lt;td&gt;GATE, WOOD, 10 FEET WIDTH&lt;/td&gt;&lt;td&gt;EACH&lt;/td&gt;&lt;td&gt;0&lt;/td&gt;&lt;td&gt;3&lt;/td&gt;&lt;td&gt;N&lt;/td&gt;&lt;td&gt; &lt;/td&gt;&lt;td&gt;&lt;/td&gt;&lt;/tr&gt;</v>
      </c>
      <c r="B2640" s="166"/>
      <c r="C2640" s="166"/>
    </row>
    <row r="2641" spans="1:3" x14ac:dyDescent="0.3">
      <c r="A2641" s="89" t="str">
        <f>IF(ROW()-ROW(HTML[])+1&gt;ROWS(Prelude[]),IFERROR(INDEX(PayItems[HTML],ROW()-ROW(HTML[])+1-ROWS(Prelude[])),IF(ROW()-ROW(HTML[])=ROWS(Prelude[])+ROWS(PayItems[]),"&lt;/tbody&gt;&lt;/table&gt;","{End}")),INDEX(Prelude[],ROW()-ROW(HTML[])+1))</f>
        <v xml:space="preserve">  &lt;tr&gt;&lt;td&gt;61902-0400&lt;/td&gt;&lt;td&gt;Gate, wood, 4200mm width&lt;/td&gt;&lt;td&gt;Each&lt;/td&gt;&lt;td&gt;GATE, WOOD, 12 FEET WIDTH&lt;/td&gt;&lt;td&gt;EACH&lt;/td&gt;&lt;td&gt;0&lt;/td&gt;&lt;td&gt;3&lt;/td&gt;&lt;td&gt;N&lt;/td&gt;&lt;td&gt; &lt;/td&gt;&lt;td&gt;&lt;/td&gt;&lt;/tr&gt;</v>
      </c>
      <c r="B2641" s="166"/>
      <c r="C2641" s="166"/>
    </row>
    <row r="2642" spans="1:3" x14ac:dyDescent="0.3">
      <c r="A2642" s="89" t="str">
        <f>IF(ROW()-ROW(HTML[])+1&gt;ROWS(Prelude[]),IFERROR(INDEX(PayItems[HTML],ROW()-ROW(HTML[])+1-ROWS(Prelude[])),IF(ROW()-ROW(HTML[])=ROWS(Prelude[])+ROWS(PayItems[]),"&lt;/tbody&gt;&lt;/table&gt;","{End}")),INDEX(Prelude[],ROW()-ROW(HTML[])+1))</f>
        <v xml:space="preserve">  &lt;tr&gt;&lt;td&gt;61902-0500&lt;/td&gt;&lt;td&gt;Gate, wood, 4800mm width&lt;/td&gt;&lt;td&gt;Each&lt;/td&gt;&lt;td&gt;GATE, WOOD, 16 FEET WIDTH&lt;/td&gt;&lt;td&gt;EACH&lt;/td&gt;&lt;td&gt;0&lt;/td&gt;&lt;td&gt;3&lt;/td&gt;&lt;td&gt;N&lt;/td&gt;&lt;td&gt; &lt;/td&gt;&lt;td&gt;&lt;/td&gt;&lt;/tr&gt;</v>
      </c>
      <c r="B2642" s="166"/>
      <c r="C2642" s="166"/>
    </row>
    <row r="2643" spans="1:3" x14ac:dyDescent="0.3">
      <c r="A2643" s="89" t="str">
        <f>IF(ROW()-ROW(HTML[])+1&gt;ROWS(Prelude[]),IFERROR(INDEX(PayItems[HTML],ROW()-ROW(HTML[])+1-ROWS(Prelude[])),IF(ROW()-ROW(HTML[])=ROWS(Prelude[])+ROWS(PayItems[]),"&lt;/tbody&gt;&lt;/table&gt;","{End}")),INDEX(Prelude[],ROW()-ROW(HTML[])+1))</f>
        <v xml:space="preserve">  &lt;tr&gt;&lt;td&gt;61902-0600&lt;/td&gt;&lt;td&gt;Gate, wood, 6000mm width&lt;/td&gt;&lt;td&gt;Each&lt;/td&gt;&lt;td&gt;GATE, WOOD, 20 FEET WIDTH&lt;/td&gt;&lt;td&gt;EACH&lt;/td&gt;&lt;td&gt;0&lt;/td&gt;&lt;td&gt;3&lt;/td&gt;&lt;td&gt;N&lt;/td&gt;&lt;td&gt; &lt;/td&gt;&lt;td&gt;&lt;/td&gt;&lt;/tr&gt;</v>
      </c>
      <c r="B2643" s="166"/>
      <c r="C2643" s="166"/>
    </row>
    <row r="2644" spans="1:3" x14ac:dyDescent="0.3">
      <c r="A2644" s="89" t="str">
        <f>IF(ROW()-ROW(HTML[])+1&gt;ROWS(Prelude[]),IFERROR(INDEX(PayItems[HTML],ROW()-ROW(HTML[])+1-ROWS(Prelude[])),IF(ROW()-ROW(HTML[])=ROWS(Prelude[])+ROWS(PayItems[]),"&lt;/tbody&gt;&lt;/table&gt;","{End}")),INDEX(Prelude[],ROW()-ROW(HTML[])+1))</f>
        <v xml:space="preserve">  &lt;tr&gt;&lt;td&gt;61902-0700&lt;/td&gt;&lt;td&gt;Gate, wood, 6600mm width&lt;/td&gt;&lt;td&gt;Each&lt;/td&gt;&lt;td&gt;GATE, WOOD, 22 FEET WIDTH&lt;/td&gt;&lt;td&gt;EACH&lt;/td&gt;&lt;td&gt;0&lt;/td&gt;&lt;td&gt;3&lt;/td&gt;&lt;td&gt;N&lt;/td&gt;&lt;td&gt; &lt;/td&gt;&lt;td&gt;&lt;/td&gt;&lt;/tr&gt;</v>
      </c>
      <c r="B2644" s="166"/>
      <c r="C2644" s="166"/>
    </row>
    <row r="2645" spans="1:3" x14ac:dyDescent="0.3">
      <c r="A2645" s="89" t="str">
        <f>IF(ROW()-ROW(HTML[])+1&gt;ROWS(Prelude[]),IFERROR(INDEX(PayItems[HTML],ROW()-ROW(HTML[])+1-ROWS(Prelude[])),IF(ROW()-ROW(HTML[])=ROWS(Prelude[])+ROWS(PayItems[]),"&lt;/tbody&gt;&lt;/table&gt;","{End}")),INDEX(Prelude[],ROW()-ROW(HTML[])+1))</f>
        <v xml:space="preserve">  &lt;tr&gt;&lt;td&gt;61902-0800&lt;/td&gt;&lt;td&gt;Gate, wood, 8400mm width&lt;/td&gt;&lt;td&gt;Each&lt;/td&gt;&lt;td&gt;GATE, WOOD, 28 FEET WIDTH&lt;/td&gt;&lt;td&gt;EACH&lt;/td&gt;&lt;td&gt;0&lt;/td&gt;&lt;td&gt;3&lt;/td&gt;&lt;td&gt;N&lt;/td&gt;&lt;td&gt; &lt;/td&gt;&lt;td&gt;&lt;/td&gt;&lt;/tr&gt;</v>
      </c>
      <c r="B2645" s="166"/>
      <c r="C2645" s="166"/>
    </row>
    <row r="2646" spans="1:3" x14ac:dyDescent="0.3">
      <c r="A2646" s="89" t="str">
        <f>IF(ROW()-ROW(HTML[])+1&gt;ROWS(Prelude[]),IFERROR(INDEX(PayItems[HTML],ROW()-ROW(HTML[])+1-ROWS(Prelude[])),IF(ROW()-ROW(HTML[])=ROWS(Prelude[])+ROWS(PayItems[]),"&lt;/tbody&gt;&lt;/table&gt;","{End}")),INDEX(Prelude[],ROW()-ROW(HTML[])+1))</f>
        <v xml:space="preserve">  &lt;tr&gt;&lt;td&gt;61902-0900&lt;/td&gt;&lt;td&gt;Gate, metal&lt;/td&gt;&lt;td&gt;Each&lt;/td&gt;&lt;td&gt;GATE, METAL&lt;/td&gt;&lt;td&gt;EACH&lt;/td&gt;&lt;td&gt;0&lt;/td&gt;&lt;td&gt;3&lt;/td&gt;&lt;td&gt;N&lt;/td&gt;&lt;td&gt; &lt;/td&gt;&lt;td&gt;&lt;/td&gt;&lt;/tr&gt;</v>
      </c>
      <c r="B2646" s="166"/>
      <c r="C2646" s="166"/>
    </row>
    <row r="2647" spans="1:3" x14ac:dyDescent="0.3">
      <c r="A2647" s="89" t="str">
        <f>IF(ROW()-ROW(HTML[])+1&gt;ROWS(Prelude[]),IFERROR(INDEX(PayItems[HTML],ROW()-ROW(HTML[])+1-ROWS(Prelude[])),IF(ROW()-ROW(HTML[])=ROWS(Prelude[])+ROWS(PayItems[]),"&lt;/tbody&gt;&lt;/table&gt;","{End}")),INDEX(Prelude[],ROW()-ROW(HTML[])+1))</f>
        <v xml:space="preserve">  &lt;tr&gt;&lt;td&gt;61902-1000&lt;/td&gt;&lt;td&gt;Gate, metal, 900mm width&lt;/td&gt;&lt;td&gt;Each&lt;/td&gt;&lt;td&gt;GATE, METAL, 3 FEET WIDTH&lt;/td&gt;&lt;td&gt;EACH&lt;/td&gt;&lt;td&gt;0&lt;/td&gt;&lt;td&gt;3&lt;/td&gt;&lt;td&gt;N&lt;/td&gt;&lt;td&gt; &lt;/td&gt;&lt;td&gt;&lt;/td&gt;&lt;/tr&gt;</v>
      </c>
      <c r="B2647" s="166"/>
      <c r="C2647" s="166"/>
    </row>
    <row r="2648" spans="1:3" x14ac:dyDescent="0.3">
      <c r="A2648" s="89" t="str">
        <f>IF(ROW()-ROW(HTML[])+1&gt;ROWS(Prelude[]),IFERROR(INDEX(PayItems[HTML],ROW()-ROW(HTML[])+1-ROWS(Prelude[])),IF(ROW()-ROW(HTML[])=ROWS(Prelude[])+ROWS(PayItems[]),"&lt;/tbody&gt;&lt;/table&gt;","{End}")),INDEX(Prelude[],ROW()-ROW(HTML[])+1))</f>
        <v xml:space="preserve">  &lt;tr&gt;&lt;td&gt;61902-1100&lt;/td&gt;&lt;td&gt;Gate, metal, 3000mm width&lt;/td&gt;&lt;td&gt;Each&lt;/td&gt;&lt;td&gt;GATE, METAL, 10 FEET WIDTH&lt;/td&gt;&lt;td&gt;EACH&lt;/td&gt;&lt;td&gt;0&lt;/td&gt;&lt;td&gt;3&lt;/td&gt;&lt;td&gt;N&lt;/td&gt;&lt;td&gt; &lt;/td&gt;&lt;td&gt;&lt;/td&gt;&lt;/tr&gt;</v>
      </c>
      <c r="B2648" s="166"/>
      <c r="C2648" s="166"/>
    </row>
    <row r="2649" spans="1:3" x14ac:dyDescent="0.3">
      <c r="A2649" s="89" t="str">
        <f>IF(ROW()-ROW(HTML[])+1&gt;ROWS(Prelude[]),IFERROR(INDEX(PayItems[HTML],ROW()-ROW(HTML[])+1-ROWS(Prelude[])),IF(ROW()-ROW(HTML[])=ROWS(Prelude[])+ROWS(PayItems[]),"&lt;/tbody&gt;&lt;/table&gt;","{End}")),INDEX(Prelude[],ROW()-ROW(HTML[])+1))</f>
        <v xml:space="preserve">  &lt;tr&gt;&lt;td&gt;61902-1200&lt;/td&gt;&lt;td&gt;Gate, metal, 3600mm width&lt;/td&gt;&lt;td&gt;Each&lt;/td&gt;&lt;td&gt;GATE, METAL, 12 FEET WIDTH&lt;/td&gt;&lt;td&gt;EACH&lt;/td&gt;&lt;td&gt;0&lt;/td&gt;&lt;td&gt;3&lt;/td&gt;&lt;td&gt;N&lt;/td&gt;&lt;td&gt; &lt;/td&gt;&lt;td&gt;&lt;/td&gt;&lt;/tr&gt;</v>
      </c>
      <c r="B2649" s="166"/>
      <c r="C2649" s="166"/>
    </row>
    <row r="2650" spans="1:3" x14ac:dyDescent="0.3">
      <c r="A2650" s="89" t="str">
        <f>IF(ROW()-ROW(HTML[])+1&gt;ROWS(Prelude[]),IFERROR(INDEX(PayItems[HTML],ROW()-ROW(HTML[])+1-ROWS(Prelude[])),IF(ROW()-ROW(HTML[])=ROWS(Prelude[])+ROWS(PayItems[]),"&lt;/tbody&gt;&lt;/table&gt;","{End}")),INDEX(Prelude[],ROW()-ROW(HTML[])+1))</f>
        <v xml:space="preserve">  &lt;tr&gt;&lt;td&gt;61902-1300&lt;/td&gt;&lt;td&gt;Gate, metal, 4200mm width&lt;/td&gt;&lt;td&gt;Each&lt;/td&gt;&lt;td&gt;GATE, METAL, 14 FEET WIDTH&lt;/td&gt;&lt;td&gt;EACH&lt;/td&gt;&lt;td&gt;0&lt;/td&gt;&lt;td&gt;3&lt;/td&gt;&lt;td&gt;N&lt;/td&gt;&lt;td&gt; &lt;/td&gt;&lt;td&gt;&lt;/td&gt;&lt;/tr&gt;</v>
      </c>
      <c r="B2650" s="166"/>
      <c r="C2650" s="166"/>
    </row>
    <row r="2651" spans="1:3" x14ac:dyDescent="0.3">
      <c r="A2651" s="89" t="str">
        <f>IF(ROW()-ROW(HTML[])+1&gt;ROWS(Prelude[]),IFERROR(INDEX(PayItems[HTML],ROW()-ROW(HTML[])+1-ROWS(Prelude[])),IF(ROW()-ROW(HTML[])=ROWS(Prelude[])+ROWS(PayItems[]),"&lt;/tbody&gt;&lt;/table&gt;","{End}")),INDEX(Prelude[],ROW()-ROW(HTML[])+1))</f>
        <v xml:space="preserve">  &lt;tr&gt;&lt;td&gt;61902-1400&lt;/td&gt;&lt;td&gt;Gate, metal, 4800mm width&lt;/td&gt;&lt;td&gt;Each&lt;/td&gt;&lt;td&gt;GATE, METAL, 16 FEET WIDTH&lt;/td&gt;&lt;td&gt;EACH&lt;/td&gt;&lt;td&gt;0&lt;/td&gt;&lt;td&gt;3&lt;/td&gt;&lt;td&gt;N&lt;/td&gt;&lt;td&gt; &lt;/td&gt;&lt;td&gt;&lt;/td&gt;&lt;/tr&gt;</v>
      </c>
      <c r="B2651" s="166"/>
      <c r="C2651" s="166"/>
    </row>
    <row r="2652" spans="1:3" x14ac:dyDescent="0.3">
      <c r="A2652" s="89" t="str">
        <f>IF(ROW()-ROW(HTML[])+1&gt;ROWS(Prelude[]),IFERROR(INDEX(PayItems[HTML],ROW()-ROW(HTML[])+1-ROWS(Prelude[])),IF(ROW()-ROW(HTML[])=ROWS(Prelude[])+ROWS(PayItems[]),"&lt;/tbody&gt;&lt;/table&gt;","{End}")),INDEX(Prelude[],ROW()-ROW(HTML[])+1))</f>
        <v xml:space="preserve">  &lt;tr&gt;&lt;td&gt;61902-1500&lt;/td&gt;&lt;td&gt;Gate, metal, 5400mm width&lt;/td&gt;&lt;td&gt;Each&lt;/td&gt;&lt;td&gt;GATE, METAL, 18 FEET WIDTH&lt;/td&gt;&lt;td&gt;EACH&lt;/td&gt;&lt;td&gt;0&lt;/td&gt;&lt;td&gt;3&lt;/td&gt;&lt;td&gt;N&lt;/td&gt;&lt;td&gt; &lt;/td&gt;&lt;td&gt;&lt;/td&gt;&lt;/tr&gt;</v>
      </c>
      <c r="B2652" s="166"/>
      <c r="C2652" s="166"/>
    </row>
    <row r="2653" spans="1:3" x14ac:dyDescent="0.3">
      <c r="A2653" s="89" t="str">
        <f>IF(ROW()-ROW(HTML[])+1&gt;ROWS(Prelude[]),IFERROR(INDEX(PayItems[HTML],ROW()-ROW(HTML[])+1-ROWS(Prelude[])),IF(ROW()-ROW(HTML[])=ROWS(Prelude[])+ROWS(PayItems[]),"&lt;/tbody&gt;&lt;/table&gt;","{End}")),INDEX(Prelude[],ROW()-ROW(HTML[])+1))</f>
        <v xml:space="preserve">  &lt;tr&gt;&lt;td&gt;61902-1600&lt;/td&gt;&lt;td&gt;Gate, metal, 6000mm width&lt;/td&gt;&lt;td&gt;Each&lt;/td&gt;&lt;td&gt;GATE, METAL, 20 FEET WIDTH&lt;/td&gt;&lt;td&gt;EACH&lt;/td&gt;&lt;td&gt;0&lt;/td&gt;&lt;td&gt;3&lt;/td&gt;&lt;td&gt;N&lt;/td&gt;&lt;td&gt; &lt;/td&gt;&lt;td&gt;&lt;/td&gt;&lt;/tr&gt;</v>
      </c>
      <c r="B2653" s="166"/>
      <c r="C2653" s="166"/>
    </row>
    <row r="2654" spans="1:3" x14ac:dyDescent="0.3">
      <c r="A2654" s="89" t="str">
        <f>IF(ROW()-ROW(HTML[])+1&gt;ROWS(Prelude[]),IFERROR(INDEX(PayItems[HTML],ROW()-ROW(HTML[])+1-ROWS(Prelude[])),IF(ROW()-ROW(HTML[])=ROWS(Prelude[])+ROWS(PayItems[]),"&lt;/tbody&gt;&lt;/table&gt;","{End}")),INDEX(Prelude[],ROW()-ROW(HTML[])+1))</f>
        <v xml:space="preserve">  &lt;tr&gt;&lt;td&gt;61902-1700&lt;/td&gt;&lt;td&gt;Gate, metal, 6600mm width&lt;/td&gt;&lt;td&gt;Each&lt;/td&gt;&lt;td&gt;GATE, METAL, 22 FEET WIDTH&lt;/td&gt;&lt;td&gt;EACH&lt;/td&gt;&lt;td&gt;0&lt;/td&gt;&lt;td&gt;3&lt;/td&gt;&lt;td&gt;N&lt;/td&gt;&lt;td&gt; &lt;/td&gt;&lt;td&gt;&lt;/td&gt;&lt;/tr&gt;</v>
      </c>
      <c r="B2654" s="166"/>
      <c r="C2654" s="166"/>
    </row>
    <row r="2655" spans="1:3" x14ac:dyDescent="0.3">
      <c r="A2655" s="89" t="str">
        <f>IF(ROW()-ROW(HTML[])+1&gt;ROWS(Prelude[]),IFERROR(INDEX(PayItems[HTML],ROW()-ROW(HTML[])+1-ROWS(Prelude[])),IF(ROW()-ROW(HTML[])=ROWS(Prelude[])+ROWS(PayItems[]),"&lt;/tbody&gt;&lt;/table&gt;","{End}")),INDEX(Prelude[],ROW()-ROW(HTML[])+1))</f>
        <v xml:space="preserve">  &lt;tr&gt;&lt;td&gt;61902-1800&lt;/td&gt;&lt;td&gt;Gate, metal, 7200mm width&lt;/td&gt;&lt;td&gt;Each&lt;/td&gt;&lt;td&gt;GATE, METAL, 24 FEET WIDTH&lt;/td&gt;&lt;td&gt;EACH&lt;/td&gt;&lt;td&gt;0&lt;/td&gt;&lt;td&gt;3&lt;/td&gt;&lt;td&gt;N&lt;/td&gt;&lt;td&gt; &lt;/td&gt;&lt;td&gt;&lt;/td&gt;&lt;/tr&gt;</v>
      </c>
      <c r="B2655" s="166"/>
      <c r="C2655" s="166"/>
    </row>
    <row r="2656" spans="1:3" x14ac:dyDescent="0.3">
      <c r="A2656" s="89" t="str">
        <f>IF(ROW()-ROW(HTML[])+1&gt;ROWS(Prelude[]),IFERROR(INDEX(PayItems[HTML],ROW()-ROW(HTML[])+1-ROWS(Prelude[])),IF(ROW()-ROW(HTML[])=ROWS(Prelude[])+ROWS(PayItems[]),"&lt;/tbody&gt;&lt;/table&gt;","{End}")),INDEX(Prelude[],ROW()-ROW(HTML[])+1))</f>
        <v xml:space="preserve">  &lt;tr&gt;&lt;td&gt;61902-1900&lt;/td&gt;&lt;td&gt;Gate, metal, 7800mm width&lt;/td&gt;&lt;td&gt;Each&lt;/td&gt;&lt;td&gt;GATE, METAL, 26 FEET WIDTH&lt;/td&gt;&lt;td&gt;EACH&lt;/td&gt;&lt;td&gt;0&lt;/td&gt;&lt;td&gt;3&lt;/td&gt;&lt;td&gt;N&lt;/td&gt;&lt;td&gt; &lt;/td&gt;&lt;td&gt;&lt;/td&gt;&lt;/tr&gt;</v>
      </c>
      <c r="B2656" s="166"/>
      <c r="C2656" s="166"/>
    </row>
    <row r="2657" spans="1:3" x14ac:dyDescent="0.3">
      <c r="A2657" s="89" t="str">
        <f>IF(ROW()-ROW(HTML[])+1&gt;ROWS(Prelude[]),IFERROR(INDEX(PayItems[HTML],ROW()-ROW(HTML[])+1-ROWS(Prelude[])),IF(ROW()-ROW(HTML[])=ROWS(Prelude[])+ROWS(PayItems[]),"&lt;/tbody&gt;&lt;/table&gt;","{End}")),INDEX(Prelude[],ROW()-ROW(HTML[])+1))</f>
        <v xml:space="preserve">  &lt;tr&gt;&lt;td&gt;61902-2000&lt;/td&gt;&lt;td&gt;Gate, metal, 8400mm width&lt;/td&gt;&lt;td&gt;Each&lt;/td&gt;&lt;td&gt;GATE, METAL, 28 FEET WIDTH&lt;/td&gt;&lt;td&gt;EACH&lt;/td&gt;&lt;td&gt;0&lt;/td&gt;&lt;td&gt;3&lt;/td&gt;&lt;td&gt;N&lt;/td&gt;&lt;td&gt; &lt;/td&gt;&lt;td&gt;&lt;/td&gt;&lt;/tr&gt;</v>
      </c>
      <c r="B2657" s="166"/>
      <c r="C2657" s="166"/>
    </row>
    <row r="2658" spans="1:3" x14ac:dyDescent="0.3">
      <c r="A2658" s="89" t="str">
        <f>IF(ROW()-ROW(HTML[])+1&gt;ROWS(Prelude[]),IFERROR(INDEX(PayItems[HTML],ROW()-ROW(HTML[])+1-ROWS(Prelude[])),IF(ROW()-ROW(HTML[])=ROWS(Prelude[])+ROWS(PayItems[]),"&lt;/tbody&gt;&lt;/table&gt;","{End}")),INDEX(Prelude[],ROW()-ROW(HTML[])+1))</f>
        <v xml:space="preserve">  &lt;tr&gt;&lt;td&gt;61902-2100&lt;/td&gt;&lt;td&gt;Gate, metal, 9000mm width&lt;/td&gt;&lt;td&gt;Each&lt;/td&gt;&lt;td&gt;GATE, METAL, 30 FEET WIDTH&lt;/td&gt;&lt;td&gt;EACH&lt;/td&gt;&lt;td&gt;0&lt;/td&gt;&lt;td&gt;3&lt;/td&gt;&lt;td&gt;N&lt;/td&gt;&lt;td&gt; &lt;/td&gt;&lt;td&gt;&lt;/td&gt;&lt;/tr&gt;</v>
      </c>
      <c r="B2658" s="166"/>
      <c r="C2658" s="166"/>
    </row>
    <row r="2659" spans="1:3" x14ac:dyDescent="0.3">
      <c r="A2659" s="89" t="str">
        <f>IF(ROW()-ROW(HTML[])+1&gt;ROWS(Prelude[]),IFERROR(INDEX(PayItems[HTML],ROW()-ROW(HTML[])+1-ROWS(Prelude[])),IF(ROW()-ROW(HTML[])=ROWS(Prelude[])+ROWS(PayItems[]),"&lt;/tbody&gt;&lt;/table&gt;","{End}")),INDEX(Prelude[],ROW()-ROW(HTML[])+1))</f>
        <v xml:space="preserve">  &lt;tr&gt;&lt;td&gt;61902-2150&lt;/td&gt;&lt;td&gt;Gate, metal, 9600mm width&lt;/td&gt;&lt;td&gt;Each&lt;/td&gt;&lt;td&gt;GATE, METAL, 32 FEET WIDTH&lt;/td&gt;&lt;td&gt;EACH&lt;/td&gt;&lt;td&gt;0&lt;/td&gt;&lt;td&gt;3&lt;/td&gt;&lt;td&gt;N&lt;/td&gt;&lt;td&gt;12/13/2021&lt;/td&gt;&lt;td&gt;&lt;/td&gt;&lt;/tr&gt;</v>
      </c>
      <c r="B2659" s="166"/>
      <c r="C2659" s="166"/>
    </row>
    <row r="2660" spans="1:3" x14ac:dyDescent="0.3">
      <c r="A2660" s="89" t="str">
        <f>IF(ROW()-ROW(HTML[])+1&gt;ROWS(Prelude[]),IFERROR(INDEX(PayItems[HTML],ROW()-ROW(HTML[])+1-ROWS(Prelude[])),IF(ROW()-ROW(HTML[])=ROWS(Prelude[])+ROWS(PayItems[]),"&lt;/tbody&gt;&lt;/table&gt;","{End}")),INDEX(Prelude[],ROW()-ROW(HTML[])+1))</f>
        <v xml:space="preserve">  &lt;tr&gt;&lt;td&gt;61902-2200&lt;/td&gt;&lt;td&gt;Gate, metal, 10200mm width&lt;/td&gt;&lt;td&gt;Each&lt;/td&gt;&lt;td&gt;GATE, METAL, 34 FEET WIDTH&lt;/td&gt;&lt;td&gt;EACH&lt;/td&gt;&lt;td&gt;0&lt;/td&gt;&lt;td&gt;3&lt;/td&gt;&lt;td&gt;N&lt;/td&gt;&lt;td&gt; &lt;/td&gt;&lt;td&gt;&lt;/td&gt;&lt;/tr&gt;</v>
      </c>
      <c r="B2660" s="166"/>
      <c r="C2660" s="166"/>
    </row>
    <row r="2661" spans="1:3" x14ac:dyDescent="0.3">
      <c r="A2661" s="89" t="str">
        <f>IF(ROW()-ROW(HTML[])+1&gt;ROWS(Prelude[]),IFERROR(INDEX(PayItems[HTML],ROW()-ROW(HTML[])+1-ROWS(Prelude[])),IF(ROW()-ROW(HTML[])=ROWS(Prelude[])+ROWS(PayItems[]),"&lt;/tbody&gt;&lt;/table&gt;","{End}")),INDEX(Prelude[],ROW()-ROW(HTML[])+1))</f>
        <v xml:space="preserve">  &lt;tr&gt;&lt;td&gt;61902-2300&lt;/td&gt;&lt;td&gt;Gate, barbed wire&lt;/td&gt;&lt;td&gt;Each&lt;/td&gt;&lt;td&gt;GATE, BARBED WIRE&lt;/td&gt;&lt;td&gt;EACH&lt;/td&gt;&lt;td&gt;0&lt;/td&gt;&lt;td&gt;3&lt;/td&gt;&lt;td&gt;N&lt;/td&gt;&lt;td&gt; &lt;/td&gt;&lt;td&gt;&lt;/td&gt;&lt;/tr&gt;</v>
      </c>
      <c r="B2661" s="166"/>
      <c r="C2661" s="166"/>
    </row>
    <row r="2662" spans="1:3" x14ac:dyDescent="0.3">
      <c r="A2662" s="89" t="str">
        <f>IF(ROW()-ROW(HTML[])+1&gt;ROWS(Prelude[]),IFERROR(INDEX(PayItems[HTML],ROW()-ROW(HTML[])+1-ROWS(Prelude[])),IF(ROW()-ROW(HTML[])=ROWS(Prelude[])+ROWS(PayItems[]),"&lt;/tbody&gt;&lt;/table&gt;","{End}")),INDEX(Prelude[],ROW()-ROW(HTML[])+1))</f>
        <v xml:space="preserve">  &lt;tr&gt;&lt;td&gt;61902-2400&lt;/td&gt;&lt;td&gt;Gate, barbed wire, 3-strand&lt;/td&gt;&lt;td&gt;Each&lt;/td&gt;&lt;td&gt;GATE, BARBED WIRE, 3-STRAND&lt;/td&gt;&lt;td&gt;EACH&lt;/td&gt;&lt;td&gt;0&lt;/td&gt;&lt;td&gt;3&lt;/td&gt;&lt;td&gt;N&lt;/td&gt;&lt;td&gt; &lt;/td&gt;&lt;td&gt;&lt;/td&gt;&lt;/tr&gt;</v>
      </c>
      <c r="B2662" s="166"/>
      <c r="C2662" s="166"/>
    </row>
    <row r="2663" spans="1:3" x14ac:dyDescent="0.3">
      <c r="A2663" s="89" t="str">
        <f>IF(ROW()-ROW(HTML[])+1&gt;ROWS(Prelude[]),IFERROR(INDEX(PayItems[HTML],ROW()-ROW(HTML[])+1-ROWS(Prelude[])),IF(ROW()-ROW(HTML[])=ROWS(Prelude[])+ROWS(PayItems[]),"&lt;/tbody&gt;&lt;/table&gt;","{End}")),INDEX(Prelude[],ROW()-ROW(HTML[])+1))</f>
        <v xml:space="preserve">  &lt;tr&gt;&lt;td&gt;61902-2500&lt;/td&gt;&lt;td&gt;Gate, barbed wire, 4-strand&lt;/td&gt;&lt;td&gt;Each&lt;/td&gt;&lt;td&gt;GATE, BARBED WIRE, 4-STRAND&lt;/td&gt;&lt;td&gt;EACH&lt;/td&gt;&lt;td&gt;0&lt;/td&gt;&lt;td&gt;3&lt;/td&gt;&lt;td&gt;N&lt;/td&gt;&lt;td&gt; &lt;/td&gt;&lt;td&gt;&lt;/td&gt;&lt;/tr&gt;</v>
      </c>
      <c r="B2663" s="166"/>
      <c r="C2663" s="166"/>
    </row>
    <row r="2664" spans="1:3" x14ac:dyDescent="0.3">
      <c r="A2664" s="89" t="str">
        <f>IF(ROW()-ROW(HTML[])+1&gt;ROWS(Prelude[]),IFERROR(INDEX(PayItems[HTML],ROW()-ROW(HTML[])+1-ROWS(Prelude[])),IF(ROW()-ROW(HTML[])=ROWS(Prelude[])+ROWS(PayItems[]),"&lt;/tbody&gt;&lt;/table&gt;","{End}")),INDEX(Prelude[],ROW()-ROW(HTML[])+1))</f>
        <v xml:space="preserve">  &lt;tr&gt;&lt;td&gt;61902-2600&lt;/td&gt;&lt;td&gt;Gate, barbed wire, 5-strand&lt;/td&gt;&lt;td&gt;Each&lt;/td&gt;&lt;td&gt;GATE, BARBED WIRE, 5-STRAND&lt;/td&gt;&lt;td&gt;EACH&lt;/td&gt;&lt;td&gt;0&lt;/td&gt;&lt;td&gt;3&lt;/td&gt;&lt;td&gt;N&lt;/td&gt;&lt;td&gt; &lt;/td&gt;&lt;td&gt;&lt;/td&gt;&lt;/tr&gt;</v>
      </c>
      <c r="B2664" s="166"/>
      <c r="C2664" s="166"/>
    </row>
    <row r="2665" spans="1:3" x14ac:dyDescent="0.3">
      <c r="A2665" s="89" t="str">
        <f>IF(ROW()-ROW(HTML[])+1&gt;ROWS(Prelude[]),IFERROR(INDEX(PayItems[HTML],ROW()-ROW(HTML[])+1-ROWS(Prelude[])),IF(ROW()-ROW(HTML[])=ROWS(Prelude[])+ROWS(PayItems[]),"&lt;/tbody&gt;&lt;/table&gt;","{End}")),INDEX(Prelude[],ROW()-ROW(HTML[])+1))</f>
        <v xml:space="preserve">  &lt;tr&gt;&lt;td&gt;61902-2700&lt;/td&gt;&lt;td&gt;Gate, chain link&lt;/td&gt;&lt;td&gt;Each&lt;/td&gt;&lt;td&gt;GATE, CHAIN LINK&lt;/td&gt;&lt;td&gt;EACH&lt;/td&gt;&lt;td&gt;0&lt;/td&gt;&lt;td&gt;3&lt;/td&gt;&lt;td&gt;N&lt;/td&gt;&lt;td&gt; &lt;/td&gt;&lt;td&gt;&lt;/td&gt;&lt;/tr&gt;</v>
      </c>
      <c r="B2665" s="166"/>
      <c r="C2665" s="166"/>
    </row>
    <row r="2666" spans="1:3" x14ac:dyDescent="0.3">
      <c r="A2666" s="89" t="str">
        <f>IF(ROW()-ROW(HTML[])+1&gt;ROWS(Prelude[]),IFERROR(INDEX(PayItems[HTML],ROW()-ROW(HTML[])+1-ROWS(Prelude[])),IF(ROW()-ROW(HTML[])=ROWS(Prelude[])+ROWS(PayItems[]),"&lt;/tbody&gt;&lt;/table&gt;","{End}")),INDEX(Prelude[],ROW()-ROW(HTML[])+1))</f>
        <v xml:space="preserve">  &lt;tr&gt;&lt;td&gt;61902-2800&lt;/td&gt;&lt;td&gt;Gate, chain link, 900mm width&lt;/td&gt;&lt;td&gt;Each&lt;/td&gt;&lt;td&gt;GATE, CHAIN LINK, 3 FEET WIDTH&lt;/td&gt;&lt;td&gt;EACH&lt;/td&gt;&lt;td&gt;0&lt;/td&gt;&lt;td&gt;3&lt;/td&gt;&lt;td&gt;N&lt;/td&gt;&lt;td&gt; &lt;/td&gt;&lt;td&gt;&lt;/td&gt;&lt;/tr&gt;</v>
      </c>
      <c r="B2666" s="166"/>
      <c r="C2666" s="166"/>
    </row>
    <row r="2667" spans="1:3" x14ac:dyDescent="0.3">
      <c r="A2667" s="89" t="str">
        <f>IF(ROW()-ROW(HTML[])+1&gt;ROWS(Prelude[]),IFERROR(INDEX(PayItems[HTML],ROW()-ROW(HTML[])+1-ROWS(Prelude[])),IF(ROW()-ROW(HTML[])=ROWS(Prelude[])+ROWS(PayItems[]),"&lt;/tbody&gt;&lt;/table&gt;","{End}")),INDEX(Prelude[],ROW()-ROW(HTML[])+1))</f>
        <v xml:space="preserve">  &lt;tr&gt;&lt;td&gt;61902-2900&lt;/td&gt;&lt;td&gt;Gate, chain link, 1200mm width&lt;/td&gt;&lt;td&gt;Each&lt;/td&gt;&lt;td&gt;GATE, CHAIN LINK, 4 FEET WIDTH&lt;/td&gt;&lt;td&gt;EACH&lt;/td&gt;&lt;td&gt;0&lt;/td&gt;&lt;td&gt;3&lt;/td&gt;&lt;td&gt;N&lt;/td&gt;&lt;td&gt; &lt;/td&gt;&lt;td&gt;&lt;/td&gt;&lt;/tr&gt;</v>
      </c>
      <c r="B2667" s="166"/>
      <c r="C2667" s="166"/>
    </row>
    <row r="2668" spans="1:3" x14ac:dyDescent="0.3">
      <c r="A2668" s="89" t="str">
        <f>IF(ROW()-ROW(HTML[])+1&gt;ROWS(Prelude[]),IFERROR(INDEX(PayItems[HTML],ROW()-ROW(HTML[])+1-ROWS(Prelude[])),IF(ROW()-ROW(HTML[])=ROWS(Prelude[])+ROWS(PayItems[]),"&lt;/tbody&gt;&lt;/table&gt;","{End}")),INDEX(Prelude[],ROW()-ROW(HTML[])+1))</f>
        <v xml:space="preserve">  &lt;tr&gt;&lt;td&gt;61902-3000&lt;/td&gt;&lt;td&gt;Gate, chain link, 1800mm width&lt;/td&gt;&lt;td&gt;Each&lt;/td&gt;&lt;td&gt;GATE, CHAIN LINK, 6 FEET WIDTH&lt;/td&gt;&lt;td&gt;EACH&lt;/td&gt;&lt;td&gt;0&lt;/td&gt;&lt;td&gt;3&lt;/td&gt;&lt;td&gt;N&lt;/td&gt;&lt;td&gt; &lt;/td&gt;&lt;td&gt;&lt;/td&gt;&lt;/tr&gt;</v>
      </c>
      <c r="B2668" s="166"/>
      <c r="C2668" s="166"/>
    </row>
    <row r="2669" spans="1:3" x14ac:dyDescent="0.3">
      <c r="A2669" s="89" t="str">
        <f>IF(ROW()-ROW(HTML[])+1&gt;ROWS(Prelude[]),IFERROR(INDEX(PayItems[HTML],ROW()-ROW(HTML[])+1-ROWS(Prelude[])),IF(ROW()-ROW(HTML[])=ROWS(Prelude[])+ROWS(PayItems[]),"&lt;/tbody&gt;&lt;/table&gt;","{End}")),INDEX(Prelude[],ROW()-ROW(HTML[])+1))</f>
        <v xml:space="preserve">  &lt;tr&gt;&lt;td&gt;61902-3100&lt;/td&gt;&lt;td&gt;Gate, chain link, 2400mm width&lt;/td&gt;&lt;td&gt;Each&lt;/td&gt;&lt;td&gt;GATE, CHAIN LINK, 8 FEET WIDTH&lt;/td&gt;&lt;td&gt;EACH&lt;/td&gt;&lt;td&gt;0&lt;/td&gt;&lt;td&gt;3&lt;/td&gt;&lt;td&gt;N&lt;/td&gt;&lt;td&gt; &lt;/td&gt;&lt;td&gt;&lt;/td&gt;&lt;/tr&gt;</v>
      </c>
      <c r="B2669" s="166"/>
      <c r="C2669" s="166"/>
    </row>
    <row r="2670" spans="1:3" x14ac:dyDescent="0.3">
      <c r="A2670" s="89" t="str">
        <f>IF(ROW()-ROW(HTML[])+1&gt;ROWS(Prelude[]),IFERROR(INDEX(PayItems[HTML],ROW()-ROW(HTML[])+1-ROWS(Prelude[])),IF(ROW()-ROW(HTML[])=ROWS(Prelude[])+ROWS(PayItems[]),"&lt;/tbody&gt;&lt;/table&gt;","{End}")),INDEX(Prelude[],ROW()-ROW(HTML[])+1))</f>
        <v xml:space="preserve">  &lt;tr&gt;&lt;td&gt;61902-3200&lt;/td&gt;&lt;td&gt;Gate, chain link, 3000mm width&lt;/td&gt;&lt;td&gt;Each&lt;/td&gt;&lt;td&gt;GATE, CHAIN LINK, 10 FEET WIDTH&lt;/td&gt;&lt;td&gt;EACH&lt;/td&gt;&lt;td&gt;0&lt;/td&gt;&lt;td&gt;3&lt;/td&gt;&lt;td&gt;N&lt;/td&gt;&lt;td&gt; &lt;/td&gt;&lt;td&gt;&lt;/td&gt;&lt;/tr&gt;</v>
      </c>
      <c r="B2670" s="166"/>
      <c r="C2670" s="166"/>
    </row>
    <row r="2671" spans="1:3" x14ac:dyDescent="0.3">
      <c r="A2671" s="89" t="str">
        <f>IF(ROW()-ROW(HTML[])+1&gt;ROWS(Prelude[]),IFERROR(INDEX(PayItems[HTML],ROW()-ROW(HTML[])+1-ROWS(Prelude[])),IF(ROW()-ROW(HTML[])=ROWS(Prelude[])+ROWS(PayItems[]),"&lt;/tbody&gt;&lt;/table&gt;","{End}")),INDEX(Prelude[],ROW()-ROW(HTML[])+1))</f>
        <v xml:space="preserve">  &lt;tr&gt;&lt;td&gt;61902-3300&lt;/td&gt;&lt;td&gt;Gate, chain link, 3600mm width&lt;/td&gt;&lt;td&gt;Each&lt;/td&gt;&lt;td&gt;GATE, CHAIN LINK, 12 FEET WIDTH&lt;/td&gt;&lt;td&gt;EACH&lt;/td&gt;&lt;td&gt;0&lt;/td&gt;&lt;td&gt;3&lt;/td&gt;&lt;td&gt;N&lt;/td&gt;&lt;td&gt; &lt;/td&gt;&lt;td&gt;&lt;/td&gt;&lt;/tr&gt;</v>
      </c>
      <c r="B2671" s="166"/>
      <c r="C2671" s="166"/>
    </row>
    <row r="2672" spans="1:3" x14ac:dyDescent="0.3">
      <c r="A2672" s="89" t="str">
        <f>IF(ROW()-ROW(HTML[])+1&gt;ROWS(Prelude[]),IFERROR(INDEX(PayItems[HTML],ROW()-ROW(HTML[])+1-ROWS(Prelude[])),IF(ROW()-ROW(HTML[])=ROWS(Prelude[])+ROWS(PayItems[]),"&lt;/tbody&gt;&lt;/table&gt;","{End}")),INDEX(Prelude[],ROW()-ROW(HTML[])+1))</f>
        <v xml:space="preserve">  &lt;tr&gt;&lt;td&gt;61902-3400&lt;/td&gt;&lt;td&gt;Gate, chain link, 4200mm width&lt;/td&gt;&lt;td&gt;Each&lt;/td&gt;&lt;td&gt;GATE, CHAIN LINK, 14 FEET WIDTH&lt;/td&gt;&lt;td&gt;EACH&lt;/td&gt;&lt;td&gt;0&lt;/td&gt;&lt;td&gt;3&lt;/td&gt;&lt;td&gt;N&lt;/td&gt;&lt;td&gt; &lt;/td&gt;&lt;td&gt;&lt;/td&gt;&lt;/tr&gt;</v>
      </c>
      <c r="B2672" s="166"/>
      <c r="C2672" s="166"/>
    </row>
    <row r="2673" spans="1:3" x14ac:dyDescent="0.3">
      <c r="A2673" s="89" t="str">
        <f>IF(ROW()-ROW(HTML[])+1&gt;ROWS(Prelude[]),IFERROR(INDEX(PayItems[HTML],ROW()-ROW(HTML[])+1-ROWS(Prelude[])),IF(ROW()-ROW(HTML[])=ROWS(Prelude[])+ROWS(PayItems[]),"&lt;/tbody&gt;&lt;/table&gt;","{End}")),INDEX(Prelude[],ROW()-ROW(HTML[])+1))</f>
        <v xml:space="preserve">  &lt;tr&gt;&lt;td&gt;61902-3500&lt;/td&gt;&lt;td&gt;Gate, chain link, 4800mm width&lt;/td&gt;&lt;td&gt;Each&lt;/td&gt;&lt;td&gt;GATE, CHAIN LINK, 16 FEET WIDTH&lt;/td&gt;&lt;td&gt;EACH&lt;/td&gt;&lt;td&gt;0&lt;/td&gt;&lt;td&gt;3&lt;/td&gt;&lt;td&gt;N&lt;/td&gt;&lt;td&gt; &lt;/td&gt;&lt;td&gt;&lt;/td&gt;&lt;/tr&gt;</v>
      </c>
      <c r="B2673" s="166"/>
      <c r="C2673" s="166"/>
    </row>
    <row r="2674" spans="1:3" x14ac:dyDescent="0.3">
      <c r="A2674" s="89" t="str">
        <f>IF(ROW()-ROW(HTML[])+1&gt;ROWS(Prelude[]),IFERROR(INDEX(PayItems[HTML],ROW()-ROW(HTML[])+1-ROWS(Prelude[])),IF(ROW()-ROW(HTML[])=ROWS(Prelude[])+ROWS(PayItems[]),"&lt;/tbody&gt;&lt;/table&gt;","{End}")),INDEX(Prelude[],ROW()-ROW(HTML[])+1))</f>
        <v xml:space="preserve">  &lt;tr&gt;&lt;td&gt;61902-3600&lt;/td&gt;&lt;td&gt;Gate, chain link, 5400mm width&lt;/td&gt;&lt;td&gt;Each&lt;/td&gt;&lt;td&gt;GATE, CHAIN LINK, 18 FEET WIDTH&lt;/td&gt;&lt;td&gt;EACH&lt;/td&gt;&lt;td&gt;0&lt;/td&gt;&lt;td&gt;3&lt;/td&gt;&lt;td&gt;N&lt;/td&gt;&lt;td&gt; &lt;/td&gt;&lt;td&gt;&lt;/td&gt;&lt;/tr&gt;</v>
      </c>
      <c r="B2674" s="166"/>
      <c r="C2674" s="166"/>
    </row>
    <row r="2675" spans="1:3" x14ac:dyDescent="0.3">
      <c r="A2675" s="89" t="str">
        <f>IF(ROW()-ROW(HTML[])+1&gt;ROWS(Prelude[]),IFERROR(INDEX(PayItems[HTML],ROW()-ROW(HTML[])+1-ROWS(Prelude[])),IF(ROW()-ROW(HTML[])=ROWS(Prelude[])+ROWS(PayItems[]),"&lt;/tbody&gt;&lt;/table&gt;","{End}")),INDEX(Prelude[],ROW()-ROW(HTML[])+1))</f>
        <v xml:space="preserve">  &lt;tr&gt;&lt;td&gt;61902-3700&lt;/td&gt;&lt;td&gt;Gate, chain link, 6000mm width&lt;/td&gt;&lt;td&gt;Each&lt;/td&gt;&lt;td&gt;GATE, CHAIN LINK, 20 FEET WIDTH&lt;/td&gt;&lt;td&gt;EACH&lt;/td&gt;&lt;td&gt;0&lt;/td&gt;&lt;td&gt;3&lt;/td&gt;&lt;td&gt;N&lt;/td&gt;&lt;td&gt; &lt;/td&gt;&lt;td&gt;&lt;/td&gt;&lt;/tr&gt;</v>
      </c>
      <c r="B2675" s="166"/>
      <c r="C2675" s="166"/>
    </row>
    <row r="2676" spans="1:3" x14ac:dyDescent="0.3">
      <c r="A2676" s="89" t="str">
        <f>IF(ROW()-ROW(HTML[])+1&gt;ROWS(Prelude[]),IFERROR(INDEX(PayItems[HTML],ROW()-ROW(HTML[])+1-ROWS(Prelude[])),IF(ROW()-ROW(HTML[])=ROWS(Prelude[])+ROWS(PayItems[]),"&lt;/tbody&gt;&lt;/table&gt;","{End}")),INDEX(Prelude[],ROW()-ROW(HTML[])+1))</f>
        <v xml:space="preserve">  &lt;tr&gt;&lt;td&gt;61902-3800&lt;/td&gt;&lt;td&gt;Gate, chain link, 6600mm width&lt;/td&gt;&lt;td&gt;Each&lt;/td&gt;&lt;td&gt;GATE, CHAIN LINK, 22 FEET WIDTH&lt;/td&gt;&lt;td&gt;EACH&lt;/td&gt;&lt;td&gt;0&lt;/td&gt;&lt;td&gt;3&lt;/td&gt;&lt;td&gt;N&lt;/td&gt;&lt;td&gt; &lt;/td&gt;&lt;td&gt;&lt;/td&gt;&lt;/tr&gt;</v>
      </c>
      <c r="B2676" s="166"/>
      <c r="C2676" s="166"/>
    </row>
    <row r="2677" spans="1:3" x14ac:dyDescent="0.3">
      <c r="A2677" s="89" t="str">
        <f>IF(ROW()-ROW(HTML[])+1&gt;ROWS(Prelude[]),IFERROR(INDEX(PayItems[HTML],ROW()-ROW(HTML[])+1-ROWS(Prelude[])),IF(ROW()-ROW(HTML[])=ROWS(Prelude[])+ROWS(PayItems[]),"&lt;/tbody&gt;&lt;/table&gt;","{End}")),INDEX(Prelude[],ROW()-ROW(HTML[])+1))</f>
        <v xml:space="preserve">  &lt;tr&gt;&lt;td&gt;61902-3900&lt;/td&gt;&lt;td&gt;Gate, chain link, 7200mm width&lt;/td&gt;&lt;td&gt;Each&lt;/td&gt;&lt;td&gt;GATE, CHAIN LINK, 24 FEET WIDTH&lt;/td&gt;&lt;td&gt;EACH&lt;/td&gt;&lt;td&gt;0&lt;/td&gt;&lt;td&gt;3&lt;/td&gt;&lt;td&gt;N&lt;/td&gt;&lt;td&gt; &lt;/td&gt;&lt;td&gt;&lt;/td&gt;&lt;/tr&gt;</v>
      </c>
      <c r="B2677" s="166"/>
      <c r="C2677" s="166"/>
    </row>
    <row r="2678" spans="1:3" x14ac:dyDescent="0.3">
      <c r="A2678" s="89" t="str">
        <f>IF(ROW()-ROW(HTML[])+1&gt;ROWS(Prelude[]),IFERROR(INDEX(PayItems[HTML],ROW()-ROW(HTML[])+1-ROWS(Prelude[])),IF(ROW()-ROW(HTML[])=ROWS(Prelude[])+ROWS(PayItems[]),"&lt;/tbody&gt;&lt;/table&gt;","{End}")),INDEX(Prelude[],ROW()-ROW(HTML[])+1))</f>
        <v xml:space="preserve">  &lt;tr&gt;&lt;td&gt;61902-4000&lt;/td&gt;&lt;td&gt;Gate, chain link, 7800mm width&lt;/td&gt;&lt;td&gt;Each&lt;/td&gt;&lt;td&gt;GATE, CHAIN LINK, 26 FEET WIDTH&lt;/td&gt;&lt;td&gt;EACH&lt;/td&gt;&lt;td&gt;0&lt;/td&gt;&lt;td&gt;3&lt;/td&gt;&lt;td&gt;N&lt;/td&gt;&lt;td&gt; &lt;/td&gt;&lt;td&gt;&lt;/td&gt;&lt;/tr&gt;</v>
      </c>
      <c r="B2678" s="166"/>
      <c r="C2678" s="166"/>
    </row>
    <row r="2679" spans="1:3" x14ac:dyDescent="0.3">
      <c r="A2679" s="89" t="str">
        <f>IF(ROW()-ROW(HTML[])+1&gt;ROWS(Prelude[]),IFERROR(INDEX(PayItems[HTML],ROW()-ROW(HTML[])+1-ROWS(Prelude[])),IF(ROW()-ROW(HTML[])=ROWS(Prelude[])+ROWS(PayItems[]),"&lt;/tbody&gt;&lt;/table&gt;","{End}")),INDEX(Prelude[],ROW()-ROW(HTML[])+1))</f>
        <v xml:space="preserve">  &lt;tr&gt;&lt;td&gt;61902-4100&lt;/td&gt;&lt;td&gt;Gate, chain link, 8400mm width&lt;/td&gt;&lt;td&gt;Each&lt;/td&gt;&lt;td&gt;GATE, CHAIN LINK, 28 FEET WIDTH&lt;/td&gt;&lt;td&gt;EACH&lt;/td&gt;&lt;td&gt;0&lt;/td&gt;&lt;td&gt;3&lt;/td&gt;&lt;td&gt;N&lt;/td&gt;&lt;td&gt; &lt;/td&gt;&lt;td&gt;&lt;/td&gt;&lt;/tr&gt;</v>
      </c>
      <c r="B2679" s="166"/>
      <c r="C2679" s="166"/>
    </row>
    <row r="2680" spans="1:3" x14ac:dyDescent="0.3">
      <c r="A2680" s="89" t="str">
        <f>IF(ROW()-ROW(HTML[])+1&gt;ROWS(Prelude[]),IFERROR(INDEX(PayItems[HTML],ROW()-ROW(HTML[])+1-ROWS(Prelude[])),IF(ROW()-ROW(HTML[])=ROWS(Prelude[])+ROWS(PayItems[]),"&lt;/tbody&gt;&lt;/table&gt;","{End}")),INDEX(Prelude[],ROW()-ROW(HTML[])+1))</f>
        <v xml:space="preserve">  &lt;tr&gt;&lt;td&gt;61902-4200&lt;/td&gt;&lt;td&gt;Gate, chain link, 9000mm width&lt;/td&gt;&lt;td&gt;Each&lt;/td&gt;&lt;td&gt;GATE, CHAIN LINK, 30 FEET WIDTH&lt;/td&gt;&lt;td&gt;EACH&lt;/td&gt;&lt;td&gt;0&lt;/td&gt;&lt;td&gt;3&lt;/td&gt;&lt;td&gt;N&lt;/td&gt;&lt;td&gt; &lt;/td&gt;&lt;td&gt;&lt;/td&gt;&lt;/tr&gt;</v>
      </c>
      <c r="B2680" s="166"/>
      <c r="C2680" s="166"/>
    </row>
    <row r="2681" spans="1:3" x14ac:dyDescent="0.3">
      <c r="A2681" s="89" t="str">
        <f>IF(ROW()-ROW(HTML[])+1&gt;ROWS(Prelude[]),IFERROR(INDEX(PayItems[HTML],ROW()-ROW(HTML[])+1-ROWS(Prelude[])),IF(ROW()-ROW(HTML[])=ROWS(Prelude[])+ROWS(PayItems[]),"&lt;/tbody&gt;&lt;/table&gt;","{End}")),INDEX(Prelude[],ROW()-ROW(HTML[])+1))</f>
        <v xml:space="preserve">  &lt;tr&gt;&lt;td&gt;61902-4300&lt;/td&gt;&lt;td&gt;Gate, woven wire&lt;/td&gt;&lt;td&gt;Each&lt;/td&gt;&lt;td&gt;GATE, WOVEN WIRE&lt;/td&gt;&lt;td&gt;EACH&lt;/td&gt;&lt;td&gt;0&lt;/td&gt;&lt;td&gt;3&lt;/td&gt;&lt;td&gt;N&lt;/td&gt;&lt;td&gt; &lt;/td&gt;&lt;td&gt;&lt;/td&gt;&lt;/tr&gt;</v>
      </c>
      <c r="B2681" s="166"/>
      <c r="C2681" s="166"/>
    </row>
    <row r="2682" spans="1:3" x14ac:dyDescent="0.3">
      <c r="A2682" s="89" t="str">
        <f>IF(ROW()-ROW(HTML[])+1&gt;ROWS(Prelude[]),IFERROR(INDEX(PayItems[HTML],ROW()-ROW(HTML[])+1-ROWS(Prelude[])),IF(ROW()-ROW(HTML[])=ROWS(Prelude[])+ROWS(PayItems[]),"&lt;/tbody&gt;&lt;/table&gt;","{End}")),INDEX(Prelude[],ROW()-ROW(HTML[])+1))</f>
        <v xml:space="preserve">  &lt;tr&gt;&lt;td&gt;61902-4400&lt;/td&gt;&lt;td&gt;Gate, woven wire, 900mm width&lt;/td&gt;&lt;td&gt;Each&lt;/td&gt;&lt;td&gt;GATE, WOVEN WIRE, 3 FEET WIDTH&lt;/td&gt;&lt;td&gt;EACH&lt;/td&gt;&lt;td&gt;0&lt;/td&gt;&lt;td&gt;3&lt;/td&gt;&lt;td&gt;N&lt;/td&gt;&lt;td&gt; &lt;/td&gt;&lt;td&gt;&lt;/td&gt;&lt;/tr&gt;</v>
      </c>
      <c r="B2682" s="166"/>
      <c r="C2682" s="166"/>
    </row>
    <row r="2683" spans="1:3" x14ac:dyDescent="0.3">
      <c r="A2683" s="89" t="str">
        <f>IF(ROW()-ROW(HTML[])+1&gt;ROWS(Prelude[]),IFERROR(INDEX(PayItems[HTML],ROW()-ROW(HTML[])+1-ROWS(Prelude[])),IF(ROW()-ROW(HTML[])=ROWS(Prelude[])+ROWS(PayItems[]),"&lt;/tbody&gt;&lt;/table&gt;","{End}")),INDEX(Prelude[],ROW()-ROW(HTML[])+1))</f>
        <v xml:space="preserve">  &lt;tr&gt;&lt;td&gt;61902-4500&lt;/td&gt;&lt;td&gt;Gate, woven wire, 1200mm width&lt;/td&gt;&lt;td&gt;Each&lt;/td&gt;&lt;td&gt;GATE, WOVEN WIRE, 4 FEET WIDTH&lt;/td&gt;&lt;td&gt;EACH&lt;/td&gt;&lt;td&gt;0&lt;/td&gt;&lt;td&gt;3&lt;/td&gt;&lt;td&gt;N&lt;/td&gt;&lt;td&gt; &lt;/td&gt;&lt;td&gt;&lt;/td&gt;&lt;/tr&gt;</v>
      </c>
      <c r="B2683" s="166"/>
      <c r="C2683" s="166"/>
    </row>
    <row r="2684" spans="1:3" x14ac:dyDescent="0.3">
      <c r="A2684" s="89" t="str">
        <f>IF(ROW()-ROW(HTML[])+1&gt;ROWS(Prelude[]),IFERROR(INDEX(PayItems[HTML],ROW()-ROW(HTML[])+1-ROWS(Prelude[])),IF(ROW()-ROW(HTML[])=ROWS(Prelude[])+ROWS(PayItems[]),"&lt;/tbody&gt;&lt;/table&gt;","{End}")),INDEX(Prelude[],ROW()-ROW(HTML[])+1))</f>
        <v xml:space="preserve">  &lt;tr&gt;&lt;td&gt;61902-4600&lt;/td&gt;&lt;td&gt;Gate, woven wire, 1800mm width&lt;/td&gt;&lt;td&gt;Each&lt;/td&gt;&lt;td&gt;GATE, WOVEN WIRE, 6 FEET WIDTH&lt;/td&gt;&lt;td&gt;EACH&lt;/td&gt;&lt;td&gt;0&lt;/td&gt;&lt;td&gt;3&lt;/td&gt;&lt;td&gt;N&lt;/td&gt;&lt;td&gt; &lt;/td&gt;&lt;td&gt;&lt;/td&gt;&lt;/tr&gt;</v>
      </c>
      <c r="B2684" s="166"/>
      <c r="C2684" s="166"/>
    </row>
    <row r="2685" spans="1:3" x14ac:dyDescent="0.3">
      <c r="A2685" s="89" t="str">
        <f>IF(ROW()-ROW(HTML[])+1&gt;ROWS(Prelude[]),IFERROR(INDEX(PayItems[HTML],ROW()-ROW(HTML[])+1-ROWS(Prelude[])),IF(ROW()-ROW(HTML[])=ROWS(Prelude[])+ROWS(PayItems[]),"&lt;/tbody&gt;&lt;/table&gt;","{End}")),INDEX(Prelude[],ROW()-ROW(HTML[])+1))</f>
        <v xml:space="preserve">  &lt;tr&gt;&lt;td&gt;61902-4700&lt;/td&gt;&lt;td&gt;Gate, woven wire, 2400mm width&lt;/td&gt;&lt;td&gt;Each&lt;/td&gt;&lt;td&gt;GATE, WOVEN WIRE, 8 FEET WIDTH&lt;/td&gt;&lt;td&gt;EACH&lt;/td&gt;&lt;td&gt;0&lt;/td&gt;&lt;td&gt;3&lt;/td&gt;&lt;td&gt;N&lt;/td&gt;&lt;td&gt; &lt;/td&gt;&lt;td&gt;&lt;/td&gt;&lt;/tr&gt;</v>
      </c>
      <c r="B2685" s="166"/>
      <c r="C2685" s="166"/>
    </row>
    <row r="2686" spans="1:3" x14ac:dyDescent="0.3">
      <c r="A2686" s="89" t="str">
        <f>IF(ROW()-ROW(HTML[])+1&gt;ROWS(Prelude[]),IFERROR(INDEX(PayItems[HTML],ROW()-ROW(HTML[])+1-ROWS(Prelude[])),IF(ROW()-ROW(HTML[])=ROWS(Prelude[])+ROWS(PayItems[]),"&lt;/tbody&gt;&lt;/table&gt;","{End}")),INDEX(Prelude[],ROW()-ROW(HTML[])+1))</f>
        <v xml:space="preserve">  &lt;tr&gt;&lt;td&gt;61902-4800&lt;/td&gt;&lt;td&gt;Gate, woven wire, 3000mm width&lt;/td&gt;&lt;td&gt;Each&lt;/td&gt;&lt;td&gt;GATE, WOVEN WIRE, 10 FEET WIDTH&lt;/td&gt;&lt;td&gt;EACH&lt;/td&gt;&lt;td&gt;0&lt;/td&gt;&lt;td&gt;3&lt;/td&gt;&lt;td&gt;N&lt;/td&gt;&lt;td&gt; &lt;/td&gt;&lt;td&gt;&lt;/td&gt;&lt;/tr&gt;</v>
      </c>
      <c r="B2686" s="166"/>
      <c r="C2686" s="166"/>
    </row>
    <row r="2687" spans="1:3" x14ac:dyDescent="0.3">
      <c r="A2687" s="89" t="str">
        <f>IF(ROW()-ROW(HTML[])+1&gt;ROWS(Prelude[]),IFERROR(INDEX(PayItems[HTML],ROW()-ROW(HTML[])+1-ROWS(Prelude[])),IF(ROW()-ROW(HTML[])=ROWS(Prelude[])+ROWS(PayItems[]),"&lt;/tbody&gt;&lt;/table&gt;","{End}")),INDEX(Prelude[],ROW()-ROW(HTML[])+1))</f>
        <v xml:space="preserve">  &lt;tr&gt;&lt;td&gt;61902-4900&lt;/td&gt;&lt;td&gt;Gate, woven wire, 3600mm width&lt;/td&gt;&lt;td&gt;Each&lt;/td&gt;&lt;td&gt;GATE, WOVEN WIRE, 12 FEET WIDTH&lt;/td&gt;&lt;td&gt;EACH&lt;/td&gt;&lt;td&gt;0&lt;/td&gt;&lt;td&gt;3&lt;/td&gt;&lt;td&gt;N&lt;/td&gt;&lt;td&gt; &lt;/td&gt;&lt;td&gt;&lt;/td&gt;&lt;/tr&gt;</v>
      </c>
      <c r="B2687" s="166"/>
      <c r="C2687" s="166"/>
    </row>
    <row r="2688" spans="1:3" x14ac:dyDescent="0.3">
      <c r="A2688" s="89" t="str">
        <f>IF(ROW()-ROW(HTML[])+1&gt;ROWS(Prelude[]),IFERROR(INDEX(PayItems[HTML],ROW()-ROW(HTML[])+1-ROWS(Prelude[])),IF(ROW()-ROW(HTML[])=ROWS(Prelude[])+ROWS(PayItems[]),"&lt;/tbody&gt;&lt;/table&gt;","{End}")),INDEX(Prelude[],ROW()-ROW(HTML[])+1))</f>
        <v xml:space="preserve">  &lt;tr&gt;&lt;td&gt;61902-5000&lt;/td&gt;&lt;td&gt;Gate, woven wire, 4200mm width&lt;/td&gt;&lt;td&gt;Each&lt;/td&gt;&lt;td&gt;GATE, WOVEN WIRE, 14 FEET WIDTH&lt;/td&gt;&lt;td&gt;EACH&lt;/td&gt;&lt;td&gt;0&lt;/td&gt;&lt;td&gt;3&lt;/td&gt;&lt;td&gt;N&lt;/td&gt;&lt;td&gt; &lt;/td&gt;&lt;td&gt;&lt;/td&gt;&lt;/tr&gt;</v>
      </c>
      <c r="B2688" s="166"/>
      <c r="C2688" s="166"/>
    </row>
    <row r="2689" spans="1:3" x14ac:dyDescent="0.3">
      <c r="A2689" s="89" t="str">
        <f>IF(ROW()-ROW(HTML[])+1&gt;ROWS(Prelude[]),IFERROR(INDEX(PayItems[HTML],ROW()-ROW(HTML[])+1-ROWS(Prelude[])),IF(ROW()-ROW(HTML[])=ROWS(Prelude[])+ROWS(PayItems[]),"&lt;/tbody&gt;&lt;/table&gt;","{End}")),INDEX(Prelude[],ROW()-ROW(HTML[])+1))</f>
        <v xml:space="preserve">  &lt;tr&gt;&lt;td&gt;61902-5100&lt;/td&gt;&lt;td&gt;Gate, woven wire, 4800mm width&lt;/td&gt;&lt;td&gt;Each&lt;/td&gt;&lt;td&gt;GATE, WOVEN WIRE, 16 FEET WIDTH&lt;/td&gt;&lt;td&gt;EACH&lt;/td&gt;&lt;td&gt;0&lt;/td&gt;&lt;td&gt;3&lt;/td&gt;&lt;td&gt;N&lt;/td&gt;&lt;td&gt; &lt;/td&gt;&lt;td&gt;&lt;/td&gt;&lt;/tr&gt;</v>
      </c>
      <c r="B2689" s="166"/>
      <c r="C2689" s="166"/>
    </row>
    <row r="2690" spans="1:3" x14ac:dyDescent="0.3">
      <c r="A2690" s="89" t="str">
        <f>IF(ROW()-ROW(HTML[])+1&gt;ROWS(Prelude[]),IFERROR(INDEX(PayItems[HTML],ROW()-ROW(HTML[])+1-ROWS(Prelude[])),IF(ROW()-ROW(HTML[])=ROWS(Prelude[])+ROWS(PayItems[]),"&lt;/tbody&gt;&lt;/table&gt;","{End}")),INDEX(Prelude[],ROW()-ROW(HTML[])+1))</f>
        <v xml:space="preserve">  &lt;tr&gt;&lt;td&gt;61902-5200&lt;/td&gt;&lt;td&gt;Gate, woven wire, 5400mm width&lt;/td&gt;&lt;td&gt;Each&lt;/td&gt;&lt;td&gt;GATE, WOVEN WIRE, 18 FEET WIDTH&lt;/td&gt;&lt;td&gt;EACH&lt;/td&gt;&lt;td&gt;0&lt;/td&gt;&lt;td&gt;3&lt;/td&gt;&lt;td&gt;N&lt;/td&gt;&lt;td&gt; &lt;/td&gt;&lt;td&gt;&lt;/td&gt;&lt;/tr&gt;</v>
      </c>
      <c r="B2690" s="166"/>
      <c r="C2690" s="166"/>
    </row>
    <row r="2691" spans="1:3" x14ac:dyDescent="0.3">
      <c r="A2691" s="89" t="str">
        <f>IF(ROW()-ROW(HTML[])+1&gt;ROWS(Prelude[]),IFERROR(INDEX(PayItems[HTML],ROW()-ROW(HTML[])+1-ROWS(Prelude[])),IF(ROW()-ROW(HTML[])=ROWS(Prelude[])+ROWS(PayItems[]),"&lt;/tbody&gt;&lt;/table&gt;","{End}")),INDEX(Prelude[],ROW()-ROW(HTML[])+1))</f>
        <v xml:space="preserve">  &lt;tr&gt;&lt;td&gt;61902-5300&lt;/td&gt;&lt;td&gt;Gate, combination wire&lt;/td&gt;&lt;td&gt;Each&lt;/td&gt;&lt;td&gt;GATE, COMBINATION WIRE&lt;/td&gt;&lt;td&gt;EACH&lt;/td&gt;&lt;td&gt;0&lt;/td&gt;&lt;td&gt;3&lt;/td&gt;&lt;td&gt;N&lt;/td&gt;&lt;td&gt; &lt;/td&gt;&lt;td&gt;&lt;/td&gt;&lt;/tr&gt;</v>
      </c>
      <c r="B2691" s="166"/>
      <c r="C2691" s="166"/>
    </row>
    <row r="2692" spans="1:3" x14ac:dyDescent="0.3">
      <c r="A2692" s="89" t="str">
        <f>IF(ROW()-ROW(HTML[])+1&gt;ROWS(Prelude[]),IFERROR(INDEX(PayItems[HTML],ROW()-ROW(HTML[])+1-ROWS(Prelude[])),IF(ROW()-ROW(HTML[])=ROWS(Prelude[])+ROWS(PayItems[]),"&lt;/tbody&gt;&lt;/table&gt;","{End}")),INDEX(Prelude[],ROW()-ROW(HTML[])+1))</f>
        <v xml:space="preserve">  &lt;tr&gt;&lt;td&gt;61903-0000&lt;/td&gt;&lt;td&gt;Cattle guard&lt;/td&gt;&lt;td&gt;Each&lt;/td&gt;&lt;td&gt;CATTLE GUARD&lt;/td&gt;&lt;td&gt;EACH&lt;/td&gt;&lt;td&gt;0&lt;/td&gt;&lt;td&gt;3&lt;/td&gt;&lt;td&gt;N&lt;/td&gt;&lt;td&gt;2/12/2018&lt;/td&gt;&lt;td&gt;&lt;/td&gt;&lt;/tr&gt;</v>
      </c>
      <c r="B2692" s="166"/>
      <c r="C2692" s="166"/>
    </row>
    <row r="2693" spans="1:3" x14ac:dyDescent="0.3">
      <c r="A2693" s="89" t="str">
        <f>IF(ROW()-ROW(HTML[])+1&gt;ROWS(Prelude[]),IFERROR(INDEX(PayItems[HTML],ROW()-ROW(HTML[])+1-ROWS(Prelude[])),IF(ROW()-ROW(HTML[])=ROWS(Prelude[])+ROWS(PayItems[]),"&lt;/tbody&gt;&lt;/table&gt;","{End}")),INDEX(Prelude[],ROW()-ROW(HTML[])+1))</f>
        <v xml:space="preserve">  &lt;tr&gt;&lt;td&gt;61903-0100&lt;/td&gt;&lt;td&gt;Cattle guard, 3600mm&lt;/td&gt;&lt;td&gt;Each&lt;/td&gt;&lt;td&gt;CATTLE GUARD, 12 FEET&lt;/td&gt;&lt;td&gt;EACH&lt;/td&gt;&lt;td&gt;0&lt;/td&gt;&lt;td&gt;3&lt;/td&gt;&lt;td&gt;N&lt;/td&gt;&lt;td&gt; &lt;/td&gt;&lt;td&gt;&lt;/td&gt;&lt;/tr&gt;</v>
      </c>
      <c r="B2693" s="166"/>
      <c r="C2693" s="166"/>
    </row>
    <row r="2694" spans="1:3" x14ac:dyDescent="0.3">
      <c r="A2694" s="89" t="str">
        <f>IF(ROW()-ROW(HTML[])+1&gt;ROWS(Prelude[]),IFERROR(INDEX(PayItems[HTML],ROW()-ROW(HTML[])+1-ROWS(Prelude[])),IF(ROW()-ROW(HTML[])=ROWS(Prelude[])+ROWS(PayItems[]),"&lt;/tbody&gt;&lt;/table&gt;","{End}")),INDEX(Prelude[],ROW()-ROW(HTML[])+1))</f>
        <v xml:space="preserve">  &lt;tr&gt;&lt;td&gt;61903-0200&lt;/td&gt;&lt;td&gt;Cattle guard, 4200mm&lt;/td&gt;&lt;td&gt;Each&lt;/td&gt;&lt;td&gt;CATTLE GUARD, 14 FEET&lt;/td&gt;&lt;td&gt;EACH&lt;/td&gt;&lt;td&gt;0&lt;/td&gt;&lt;td&gt;3&lt;/td&gt;&lt;td&gt;N&lt;/td&gt;&lt;td&gt; &lt;/td&gt;&lt;td&gt;&lt;/td&gt;&lt;/tr&gt;</v>
      </c>
      <c r="B2694" s="166"/>
      <c r="C2694" s="166"/>
    </row>
    <row r="2695" spans="1:3" x14ac:dyDescent="0.3">
      <c r="A2695" s="89" t="str">
        <f>IF(ROW()-ROW(HTML[])+1&gt;ROWS(Prelude[]),IFERROR(INDEX(PayItems[HTML],ROW()-ROW(HTML[])+1-ROWS(Prelude[])),IF(ROW()-ROW(HTML[])=ROWS(Prelude[])+ROWS(PayItems[]),"&lt;/tbody&gt;&lt;/table&gt;","{End}")),INDEX(Prelude[],ROW()-ROW(HTML[])+1))</f>
        <v xml:space="preserve">  &lt;tr&gt;&lt;td&gt;61903-0300&lt;/td&gt;&lt;td&gt;Cattle guard, 4800mm&lt;/td&gt;&lt;td&gt;Each&lt;/td&gt;&lt;td&gt;CATTLE GUARD, 16 FEET&lt;/td&gt;&lt;td&gt;EACH&lt;/td&gt;&lt;td&gt;0&lt;/td&gt;&lt;td&gt;3&lt;/td&gt;&lt;td&gt;N&lt;/td&gt;&lt;td&gt; &lt;/td&gt;&lt;td&gt;&lt;/td&gt;&lt;/tr&gt;</v>
      </c>
      <c r="B2695" s="166"/>
      <c r="C2695" s="166"/>
    </row>
    <row r="2696" spans="1:3" x14ac:dyDescent="0.3">
      <c r="A2696" s="89" t="str">
        <f>IF(ROW()-ROW(HTML[])+1&gt;ROWS(Prelude[]),IFERROR(INDEX(PayItems[HTML],ROW()-ROW(HTML[])+1-ROWS(Prelude[])),IF(ROW()-ROW(HTML[])=ROWS(Prelude[])+ROWS(PayItems[]),"&lt;/tbody&gt;&lt;/table&gt;","{End}")),INDEX(Prelude[],ROW()-ROW(HTML[])+1))</f>
        <v xml:space="preserve">  &lt;tr&gt;&lt;td&gt;61903-0400&lt;/td&gt;&lt;td&gt;Cattle guard, 5400mm&lt;/td&gt;&lt;td&gt;Each&lt;/td&gt;&lt;td&gt;CATTLE GUARD, 18 FEET&lt;/td&gt;&lt;td&gt;EACH&lt;/td&gt;&lt;td&gt;0&lt;/td&gt;&lt;td&gt;3&lt;/td&gt;&lt;td&gt;N&lt;/td&gt;&lt;td&gt; &lt;/td&gt;&lt;td&gt;&lt;/td&gt;&lt;/tr&gt;</v>
      </c>
      <c r="B2696" s="166"/>
      <c r="C2696" s="166"/>
    </row>
    <row r="2697" spans="1:3" x14ac:dyDescent="0.3">
      <c r="A2697" s="89" t="str">
        <f>IF(ROW()-ROW(HTML[])+1&gt;ROWS(Prelude[]),IFERROR(INDEX(PayItems[HTML],ROW()-ROW(HTML[])+1-ROWS(Prelude[])),IF(ROW()-ROW(HTML[])=ROWS(Prelude[])+ROWS(PayItems[]),"&lt;/tbody&gt;&lt;/table&gt;","{End}")),INDEX(Prelude[],ROW()-ROW(HTML[])+1))</f>
        <v xml:space="preserve">  &lt;tr&gt;&lt;td&gt;61903-0500&lt;/td&gt;&lt;td&gt;Cattle guard, 6000mm&lt;/td&gt;&lt;td&gt;Each&lt;/td&gt;&lt;td&gt;CATTLE GUARD, 20 FEET&lt;/td&gt;&lt;td&gt;EACH&lt;/td&gt;&lt;td&gt;0&lt;/td&gt;&lt;td&gt;3&lt;/td&gt;&lt;td&gt;N&lt;/td&gt;&lt;td&gt; &lt;/td&gt;&lt;td&gt;&lt;/td&gt;&lt;/tr&gt;</v>
      </c>
      <c r="B2697" s="166"/>
      <c r="C2697" s="166"/>
    </row>
    <row r="2698" spans="1:3" x14ac:dyDescent="0.3">
      <c r="A2698" s="89" t="str">
        <f>IF(ROW()-ROW(HTML[])+1&gt;ROWS(Prelude[]),IFERROR(INDEX(PayItems[HTML],ROW()-ROW(HTML[])+1-ROWS(Prelude[])),IF(ROW()-ROW(HTML[])=ROWS(Prelude[])+ROWS(PayItems[]),"&lt;/tbody&gt;&lt;/table&gt;","{End}")),INDEX(Prelude[],ROW()-ROW(HTML[])+1))</f>
        <v xml:space="preserve">  &lt;tr&gt;&lt;td&gt;61903-0600&lt;/td&gt;&lt;td&gt;Cattle guard, 6600mm&lt;/td&gt;&lt;td&gt;Each&lt;/td&gt;&lt;td&gt;CATTLE GUARD, 22 FEET&lt;/td&gt;&lt;td&gt;EACH&lt;/td&gt;&lt;td&gt;0&lt;/td&gt;&lt;td&gt;3&lt;/td&gt;&lt;td&gt;N&lt;/td&gt;&lt;td&gt; &lt;/td&gt;&lt;td&gt;&lt;/td&gt;&lt;/tr&gt;</v>
      </c>
      <c r="B2698" s="166"/>
      <c r="C2698" s="166"/>
    </row>
    <row r="2699" spans="1:3" x14ac:dyDescent="0.3">
      <c r="A2699" s="89" t="str">
        <f>IF(ROW()-ROW(HTML[])+1&gt;ROWS(Prelude[]),IFERROR(INDEX(PayItems[HTML],ROW()-ROW(HTML[])+1-ROWS(Prelude[])),IF(ROW()-ROW(HTML[])=ROWS(Prelude[])+ROWS(PayItems[]),"&lt;/tbody&gt;&lt;/table&gt;","{End}")),INDEX(Prelude[],ROW()-ROW(HTML[])+1))</f>
        <v xml:space="preserve">  &lt;tr&gt;&lt;td&gt;61903-0700&lt;/td&gt;&lt;td&gt;Cattle guard, 7200mm&lt;/td&gt;&lt;td&gt;Each&lt;/td&gt;&lt;td&gt;CATTLE GUARD, 24 FEET&lt;/td&gt;&lt;td&gt;EACH&lt;/td&gt;&lt;td&gt;0&lt;/td&gt;&lt;td&gt;3&lt;/td&gt;&lt;td&gt;N&lt;/td&gt;&lt;td&gt; &lt;/td&gt;&lt;td&gt;&lt;/td&gt;&lt;/tr&gt;</v>
      </c>
      <c r="B2699" s="166"/>
      <c r="C2699" s="166"/>
    </row>
    <row r="2700" spans="1:3" x14ac:dyDescent="0.3">
      <c r="A2700" s="89" t="str">
        <f>IF(ROW()-ROW(HTML[])+1&gt;ROWS(Prelude[]),IFERROR(INDEX(PayItems[HTML],ROW()-ROW(HTML[])+1-ROWS(Prelude[])),IF(ROW()-ROW(HTML[])=ROWS(Prelude[])+ROWS(PayItems[]),"&lt;/tbody&gt;&lt;/table&gt;","{End}")),INDEX(Prelude[],ROW()-ROW(HTML[])+1))</f>
        <v xml:space="preserve">  &lt;tr&gt;&lt;td&gt;61903-0800&lt;/td&gt;&lt;td&gt;Cattle guard, 7800mm&lt;/td&gt;&lt;td&gt;Each&lt;/td&gt;&lt;td&gt;CATTLE GUARD, 26 FEET&lt;/td&gt;&lt;td&gt;EACH&lt;/td&gt;&lt;td&gt;0&lt;/td&gt;&lt;td&gt;3&lt;/td&gt;&lt;td&gt;N&lt;/td&gt;&lt;td&gt; &lt;/td&gt;&lt;td&gt;&lt;/td&gt;&lt;/tr&gt;</v>
      </c>
      <c r="B2700" s="166"/>
      <c r="C2700" s="166"/>
    </row>
    <row r="2701" spans="1:3" x14ac:dyDescent="0.3">
      <c r="A2701" s="89" t="str">
        <f>IF(ROW()-ROW(HTML[])+1&gt;ROWS(Prelude[]),IFERROR(INDEX(PayItems[HTML],ROW()-ROW(HTML[])+1-ROWS(Prelude[])),IF(ROW()-ROW(HTML[])=ROWS(Prelude[])+ROWS(PayItems[]),"&lt;/tbody&gt;&lt;/table&gt;","{End}")),INDEX(Prelude[],ROW()-ROW(HTML[])+1))</f>
        <v xml:space="preserve">  &lt;tr&gt;&lt;td&gt;61903-0900&lt;/td&gt;&lt;td&gt;Cattle guard, 8400mm&lt;/td&gt;&lt;td&gt;Each&lt;/td&gt;&lt;td&gt;CATTLE GUARD, 28 FEET&lt;/td&gt;&lt;td&gt;EACH&lt;/td&gt;&lt;td&gt;0&lt;/td&gt;&lt;td&gt;3&lt;/td&gt;&lt;td&gt;N&lt;/td&gt;&lt;td&gt; &lt;/td&gt;&lt;td&gt;&lt;/td&gt;&lt;/tr&gt;</v>
      </c>
      <c r="B2701" s="166"/>
      <c r="C2701" s="166"/>
    </row>
    <row r="2702" spans="1:3" x14ac:dyDescent="0.3">
      <c r="A2702" s="89" t="str">
        <f>IF(ROW()-ROW(HTML[])+1&gt;ROWS(Prelude[]),IFERROR(INDEX(PayItems[HTML],ROW()-ROW(HTML[])+1-ROWS(Prelude[])),IF(ROW()-ROW(HTML[])=ROWS(Prelude[])+ROWS(PayItems[]),"&lt;/tbody&gt;&lt;/table&gt;","{End}")),INDEX(Prelude[],ROW()-ROW(HTML[])+1))</f>
        <v xml:space="preserve">  &lt;tr&gt;&lt;td&gt;61903-1000&lt;/td&gt;&lt;td&gt;Cattle guard, 9000mm&lt;/td&gt;&lt;td&gt;Each&lt;/td&gt;&lt;td&gt;CATTLE GUARD, 30 FEET&lt;/td&gt;&lt;td&gt;EACH&lt;/td&gt;&lt;td&gt;0&lt;/td&gt;&lt;td&gt;3&lt;/td&gt;&lt;td&gt;N&lt;/td&gt;&lt;td&gt; &lt;/td&gt;&lt;td&gt;&lt;/td&gt;&lt;/tr&gt;</v>
      </c>
      <c r="B2702" s="166"/>
      <c r="C2702" s="166"/>
    </row>
    <row r="2703" spans="1:3" x14ac:dyDescent="0.3">
      <c r="A2703" s="89" t="str">
        <f>IF(ROW()-ROW(HTML[])+1&gt;ROWS(Prelude[]),IFERROR(INDEX(PayItems[HTML],ROW()-ROW(HTML[])+1-ROWS(Prelude[])),IF(ROW()-ROW(HTML[])=ROWS(Prelude[])+ROWS(PayItems[]),"&lt;/tbody&gt;&lt;/table&gt;","{End}")),INDEX(Prelude[],ROW()-ROW(HTML[])+1))</f>
        <v xml:space="preserve">  &lt;tr&gt;&lt;td&gt;61903-1100&lt;/td&gt;&lt;td&gt;Cattle guard, 9600mm&lt;/td&gt;&lt;td&gt;Each&lt;/td&gt;&lt;td&gt;CATTLE GUARD, 32 FEET&lt;/td&gt;&lt;td&gt;EACH&lt;/td&gt;&lt;td&gt;0&lt;/td&gt;&lt;td&gt;3&lt;/td&gt;&lt;td&gt;N&lt;/td&gt;&lt;td&gt; &lt;/td&gt;&lt;td&gt;&lt;/td&gt;&lt;/tr&gt;</v>
      </c>
      <c r="B2703" s="166"/>
      <c r="C2703" s="166"/>
    </row>
    <row r="2704" spans="1:3" x14ac:dyDescent="0.3">
      <c r="A2704" s="89" t="str">
        <f>IF(ROW()-ROW(HTML[])+1&gt;ROWS(Prelude[]),IFERROR(INDEX(PayItems[HTML],ROW()-ROW(HTML[])+1-ROWS(Prelude[])),IF(ROW()-ROW(HTML[])=ROWS(Prelude[])+ROWS(PayItems[]),"&lt;/tbody&gt;&lt;/table&gt;","{End}")),INDEX(Prelude[],ROW()-ROW(HTML[])+1))</f>
        <v xml:space="preserve">  &lt;tr&gt;&lt;td&gt;61903-1300&lt;/td&gt;&lt;td&gt;Cattle guard, 10800mm&lt;/td&gt;&lt;td&gt;Each&lt;/td&gt;&lt;td&gt;CATTLE GUARD, 36 FEET&lt;/td&gt;&lt;td&gt;EACH&lt;/td&gt;&lt;td&gt;0&lt;/td&gt;&lt;td&gt;3&lt;/td&gt;&lt;td&gt;N&lt;/td&gt;&lt;td&gt; &lt;/td&gt;&lt;td&gt;&lt;/td&gt;&lt;/tr&gt;</v>
      </c>
      <c r="B2704" s="166"/>
      <c r="C2704" s="166"/>
    </row>
    <row r="2705" spans="1:3" x14ac:dyDescent="0.3">
      <c r="A2705" s="89" t="str">
        <f>IF(ROW()-ROW(HTML[])+1&gt;ROWS(Prelude[]),IFERROR(INDEX(PayItems[HTML],ROW()-ROW(HTML[])+1-ROWS(Prelude[])),IF(ROW()-ROW(HTML[])=ROWS(Prelude[])+ROWS(PayItems[]),"&lt;/tbody&gt;&lt;/table&gt;","{End}")),INDEX(Prelude[],ROW()-ROW(HTML[])+1))</f>
        <v xml:space="preserve">  &lt;tr&gt;&lt;td&gt;61903-1500&lt;/td&gt;&lt;td&gt;Cattle guard, 12000mm&lt;/td&gt;&lt;td&gt;Each&lt;/td&gt;&lt;td&gt;CATTLE GUARD, 40 FEET&lt;/td&gt;&lt;td&gt;EACH&lt;/td&gt;&lt;td&gt;0&lt;/td&gt;&lt;td&gt;3&lt;/td&gt;&lt;td&gt;N&lt;/td&gt;&lt;td&gt; &lt;/td&gt;&lt;td&gt;&lt;/td&gt;&lt;/tr&gt;</v>
      </c>
      <c r="B2705" s="166"/>
      <c r="C2705" s="166"/>
    </row>
    <row r="2706" spans="1:3" x14ac:dyDescent="0.3">
      <c r="A2706" s="89" t="str">
        <f>IF(ROW()-ROW(HTML[])+1&gt;ROWS(Prelude[]),IFERROR(INDEX(PayItems[HTML],ROW()-ROW(HTML[])+1-ROWS(Prelude[])),IF(ROW()-ROW(HTML[])=ROWS(Prelude[])+ROWS(PayItems[]),"&lt;/tbody&gt;&lt;/table&gt;","{End}")),INDEX(Prelude[],ROW()-ROW(HTML[])+1))</f>
        <v xml:space="preserve">  &lt;tr&gt;&lt;td&gt;61904-0000&lt;/td&gt;&lt;td&gt;Bollard post&lt;/td&gt;&lt;td&gt;Each&lt;/td&gt;&lt;td&gt;BOLLARD POST&lt;/td&gt;&lt;td&gt;EACH&lt;/td&gt;&lt;td&gt;0&lt;/td&gt;&lt;td&gt;3&lt;/td&gt;&lt;td&gt;N&lt;/td&gt;&lt;td&gt; &lt;/td&gt;&lt;td&gt;&lt;/td&gt;&lt;/tr&gt;</v>
      </c>
      <c r="B2706" s="166"/>
      <c r="C2706" s="166"/>
    </row>
    <row r="2707" spans="1:3" x14ac:dyDescent="0.3">
      <c r="A2707" s="89" t="str">
        <f>IF(ROW()-ROW(HTML[])+1&gt;ROWS(Prelude[]),IFERROR(INDEX(PayItems[HTML],ROW()-ROW(HTML[])+1-ROWS(Prelude[])),IF(ROW()-ROW(HTML[])=ROWS(Prelude[])+ROWS(PayItems[]),"&lt;/tbody&gt;&lt;/table&gt;","{End}")),INDEX(Prelude[],ROW()-ROW(HTML[])+1))</f>
        <v xml:space="preserve">  &lt;tr&gt;&lt;td&gt;61905-0000&lt;/td&gt;&lt;td&gt;Tree planking&lt;/td&gt;&lt;td&gt;m&lt;/td&gt;&lt;td&gt;TREE PLANKING&lt;/td&gt;&lt;td&gt;LNFT&lt;/td&gt;&lt;td&gt;0&lt;/td&gt;&lt;td&gt;3&lt;/td&gt;&lt;td&gt;N&lt;/td&gt;&lt;td&gt; &lt;/td&gt;&lt;td&gt;&lt;/td&gt;&lt;/tr&gt;</v>
      </c>
      <c r="B2707" s="166"/>
      <c r="C2707" s="166"/>
    </row>
    <row r="2708" spans="1:3" x14ac:dyDescent="0.3">
      <c r="A2708" s="89" t="str">
        <f>IF(ROW()-ROW(HTML[])+1&gt;ROWS(Prelude[]),IFERROR(INDEX(PayItems[HTML],ROW()-ROW(HTML[])+1-ROWS(Prelude[])),IF(ROW()-ROW(HTML[])=ROWS(Prelude[])+ROWS(PayItems[]),"&lt;/tbody&gt;&lt;/table&gt;","{End}")),INDEX(Prelude[],ROW()-ROW(HTML[])+1))</f>
        <v xml:space="preserve">  &lt;tr&gt;&lt;td&gt;61906-0000&lt;/td&gt;&lt;td&gt;Stile&lt;/td&gt;&lt;td&gt;Each&lt;/td&gt;&lt;td&gt;STILE&lt;/td&gt;&lt;td&gt;EACH&lt;/td&gt;&lt;td&gt;0&lt;/td&gt;&lt;td&gt;3&lt;/td&gt;&lt;td&gt;N&lt;/td&gt;&lt;td&gt; &lt;/td&gt;&lt;td&gt;&lt;/td&gt;&lt;/tr&gt;</v>
      </c>
      <c r="B2708" s="166"/>
      <c r="C2708" s="166"/>
    </row>
    <row r="2709" spans="1:3" x14ac:dyDescent="0.3">
      <c r="A2709" s="89" t="str">
        <f>IF(ROW()-ROW(HTML[])+1&gt;ROWS(Prelude[]),IFERROR(INDEX(PayItems[HTML],ROW()-ROW(HTML[])+1-ROWS(Prelude[])),IF(ROW()-ROW(HTML[])=ROWS(Prelude[])+ROWS(PayItems[]),"&lt;/tbody&gt;&lt;/table&gt;","{End}")),INDEX(Prelude[],ROW()-ROW(HTML[])+1))</f>
        <v xml:space="preserve">  &lt;tr&gt;&lt;td&gt;61907-0000&lt;/td&gt;&lt;td&gt;Fence post&lt;/td&gt;&lt;td&gt;Each&lt;/td&gt;&lt;td&gt;FENCE POST&lt;/td&gt;&lt;td&gt;EACH&lt;/td&gt;&lt;td&gt;0&lt;/td&gt;&lt;td&gt;3&lt;/td&gt;&lt;td&gt;N&lt;/td&gt;&lt;td&gt; &lt;/td&gt;&lt;td&gt;&lt;/td&gt;&lt;/tr&gt;</v>
      </c>
      <c r="B2709" s="166"/>
      <c r="C2709" s="166"/>
    </row>
    <row r="2710" spans="1:3" x14ac:dyDescent="0.3">
      <c r="A2710" s="89" t="str">
        <f>IF(ROW()-ROW(HTML[])+1&gt;ROWS(Prelude[]),IFERROR(INDEX(PayItems[HTML],ROW()-ROW(HTML[])+1-ROWS(Prelude[])),IF(ROW()-ROW(HTML[])=ROWS(Prelude[])+ROWS(PayItems[]),"&lt;/tbody&gt;&lt;/table&gt;","{End}")),INDEX(Prelude[],ROW()-ROW(HTML[])+1))</f>
        <v xml:space="preserve">  &lt;tr&gt;&lt;td&gt;61907-1000&lt;/td&gt;&lt;td&gt;Fence post, concrete&lt;/td&gt;&lt;td&gt;Each&lt;/td&gt;&lt;td&gt;FENCE POST, CONCRETE&lt;/td&gt;&lt;td&gt;EACH&lt;/td&gt;&lt;td&gt;0&lt;/td&gt;&lt;td&gt;3&lt;/td&gt;&lt;td&gt;N&lt;/td&gt;&lt;td&gt; &lt;/td&gt;&lt;td&gt;&lt;/td&gt;&lt;/tr&gt;</v>
      </c>
      <c r="B2710" s="166"/>
      <c r="C2710" s="166"/>
    </row>
    <row r="2711" spans="1:3" x14ac:dyDescent="0.3">
      <c r="A2711" s="89" t="str">
        <f>IF(ROW()-ROW(HTML[])+1&gt;ROWS(Prelude[]),IFERROR(INDEX(PayItems[HTML],ROW()-ROW(HTML[])+1-ROWS(Prelude[])),IF(ROW()-ROW(HTML[])=ROWS(Prelude[])+ROWS(PayItems[]),"&lt;/tbody&gt;&lt;/table&gt;","{End}")),INDEX(Prelude[],ROW()-ROW(HTML[])+1))</f>
        <v xml:space="preserve">  &lt;tr&gt;&lt;td&gt;61920-1000&lt;/td&gt;&lt;td&gt;Remove and reset bollard post&lt;/td&gt;&lt;td&gt;Each&lt;/td&gt;&lt;td&gt;REMOVE AND RESET BOLLARD POST&lt;/td&gt;&lt;td&gt;EACH&lt;/td&gt;&lt;td&gt;0&lt;/td&gt;&lt;td&gt;3&lt;/td&gt;&lt;td&gt;N&lt;/td&gt;&lt;td&gt; &lt;/td&gt;&lt;td&gt;&lt;/td&gt;&lt;/tr&gt;</v>
      </c>
      <c r="B2711" s="166"/>
      <c r="C2711" s="166"/>
    </row>
    <row r="2712" spans="1:3" x14ac:dyDescent="0.3">
      <c r="A2712" s="89" t="str">
        <f>IF(ROW()-ROW(HTML[])+1&gt;ROWS(Prelude[]),IFERROR(INDEX(PayItems[HTML],ROW()-ROW(HTML[])+1-ROWS(Prelude[])),IF(ROW()-ROW(HTML[])=ROWS(Prelude[])+ROWS(PayItems[]),"&lt;/tbody&gt;&lt;/table&gt;","{End}")),INDEX(Prelude[],ROW()-ROW(HTML[])+1))</f>
        <v xml:space="preserve">  &lt;tr&gt;&lt;td&gt;61920-2000&lt;/td&gt;&lt;td&gt;Remove and reset gate&lt;/td&gt;&lt;td&gt;Each&lt;/td&gt;&lt;td&gt;REMOVE AND RESET GATE&lt;/td&gt;&lt;td&gt;EACH&lt;/td&gt;&lt;td&gt;0&lt;/td&gt;&lt;td&gt;3&lt;/td&gt;&lt;td&gt;N&lt;/td&gt;&lt;td&gt; &lt;/td&gt;&lt;td&gt;&lt;/td&gt;&lt;/tr&gt;</v>
      </c>
      <c r="B2712" s="166"/>
      <c r="C2712" s="166"/>
    </row>
    <row r="2713" spans="1:3" x14ac:dyDescent="0.3">
      <c r="A2713" s="89" t="str">
        <f>IF(ROW()-ROW(HTML[])+1&gt;ROWS(Prelude[]),IFERROR(INDEX(PayItems[HTML],ROW()-ROW(HTML[])+1-ROWS(Prelude[])),IF(ROW()-ROW(HTML[])=ROWS(Prelude[])+ROWS(PayItems[]),"&lt;/tbody&gt;&lt;/table&gt;","{End}")),INDEX(Prelude[],ROW()-ROW(HTML[])+1))</f>
        <v xml:space="preserve">  &lt;tr&gt;&lt;td&gt;61920-3000&lt;/td&gt;&lt;td&gt;Remove and reset cattle guard&lt;/td&gt;&lt;td&gt;Each&lt;/td&gt;&lt;td&gt;REMOVE AND RESET CATTLE GUARD&lt;/td&gt;&lt;td&gt;EACH&lt;/td&gt;&lt;td&gt;0&lt;/td&gt;&lt;td&gt;3&lt;/td&gt;&lt;td&gt;N&lt;/td&gt;&lt;td&gt; &lt;/td&gt;&lt;td&gt;&lt;/td&gt;&lt;/tr&gt;</v>
      </c>
      <c r="B2713" s="166"/>
      <c r="C2713" s="166"/>
    </row>
    <row r="2714" spans="1:3" x14ac:dyDescent="0.3">
      <c r="A2714" s="89" t="str">
        <f>IF(ROW()-ROW(HTML[])+1&gt;ROWS(Prelude[]),IFERROR(INDEX(PayItems[HTML],ROW()-ROW(HTML[])+1-ROWS(Prelude[])),IF(ROW()-ROW(HTML[])=ROWS(Prelude[])+ROWS(PayItems[]),"&lt;/tbody&gt;&lt;/table&gt;","{End}")),INDEX(Prelude[],ROW()-ROW(HTML[])+1))</f>
        <v xml:space="preserve">  &lt;tr&gt;&lt;td&gt;61920-4000&lt;/td&gt;&lt;td&gt;Remove and reset stile&lt;/td&gt;&lt;td&gt;Each&lt;/td&gt;&lt;td&gt;REMOVE AND RESET STILE&lt;/td&gt;&lt;td&gt;EACH&lt;/td&gt;&lt;td&gt;0&lt;/td&gt;&lt;td&gt;3&lt;/td&gt;&lt;td&gt;N&lt;/td&gt;&lt;td&gt; &lt;/td&gt;&lt;td&gt;&lt;/td&gt;&lt;/tr&gt;</v>
      </c>
      <c r="B2714" s="166"/>
      <c r="C2714" s="166"/>
    </row>
    <row r="2715" spans="1:3" x14ac:dyDescent="0.3">
      <c r="A2715" s="89" t="str">
        <f>IF(ROW()-ROW(HTML[])+1&gt;ROWS(Prelude[]),IFERROR(INDEX(PayItems[HTML],ROW()-ROW(HTML[])+1-ROWS(Prelude[])),IF(ROW()-ROW(HTML[])=ROWS(Prelude[])+ROWS(PayItems[]),"&lt;/tbody&gt;&lt;/table&gt;","{End}")),INDEX(Prelude[],ROW()-ROW(HTML[])+1))</f>
        <v xml:space="preserve">  &lt;tr&gt;&lt;td&gt;61921-1000&lt;/td&gt;&lt;td&gt;Remove and reset fence&lt;/td&gt;&lt;td&gt;m&lt;/td&gt;&lt;td&gt;REMOVE AND RESET FENCE&lt;/td&gt;&lt;td&gt;LNFT&lt;/td&gt;&lt;td&gt;0&lt;/td&gt;&lt;td&gt;3&lt;/td&gt;&lt;td&gt;N&lt;/td&gt;&lt;td&gt; &lt;/td&gt;&lt;td&gt;&lt;/td&gt;&lt;/tr&gt;</v>
      </c>
      <c r="B2715" s="166"/>
      <c r="C2715" s="166"/>
    </row>
    <row r="2716" spans="1:3" x14ac:dyDescent="0.3">
      <c r="A2716" s="89" t="str">
        <f>IF(ROW()-ROW(HTML[])+1&gt;ROWS(Prelude[]),IFERROR(INDEX(PayItems[HTML],ROW()-ROW(HTML[])+1-ROWS(Prelude[])),IF(ROW()-ROW(HTML[])=ROWS(Prelude[])+ROWS(PayItems[]),"&lt;/tbody&gt;&lt;/table&gt;","{End}")),INDEX(Prelude[],ROW()-ROW(HTML[])+1))</f>
        <v xml:space="preserve">  &lt;tr&gt;&lt;td&gt;62001-0000&lt;/td&gt;&lt;td&gt;Stone masonry&lt;/td&gt;&lt;td&gt;m3&lt;/td&gt;&lt;td&gt;STONE MASONRY&lt;/td&gt;&lt;td&gt;CUYD&lt;/td&gt;&lt;td&gt;0&lt;/td&gt;&lt;td&gt;3&lt;/td&gt;&lt;td&gt;N&lt;/td&gt;&lt;td&gt; &lt;/td&gt;&lt;td&gt;&lt;/td&gt;&lt;/tr&gt;</v>
      </c>
      <c r="B2716" s="166"/>
      <c r="C2716" s="166"/>
    </row>
    <row r="2717" spans="1:3" x14ac:dyDescent="0.3">
      <c r="A2717" s="89" t="str">
        <f>IF(ROW()-ROW(HTML[])+1&gt;ROWS(Prelude[]),IFERROR(INDEX(PayItems[HTML],ROW()-ROW(HTML[])+1-ROWS(Prelude[])),IF(ROW()-ROW(HTML[])=ROWS(Prelude[])+ROWS(PayItems[]),"&lt;/tbody&gt;&lt;/table&gt;","{End}")),INDEX(Prelude[],ROW()-ROW(HTML[])+1))</f>
        <v xml:space="preserve">  &lt;tr&gt;&lt;td&gt;62001-0100&lt;/td&gt;&lt;td&gt;Class A masonry, fine pointed finish&lt;/td&gt;&lt;td&gt;m3&lt;/td&gt;&lt;td&gt;CLASS A MASONRY, FINE POINTED FINISH&lt;/td&gt;&lt;td&gt;CUYD&lt;/td&gt;&lt;td&gt;0&lt;/td&gt;&lt;td&gt;3&lt;/td&gt;&lt;td&gt;N&lt;/td&gt;&lt;td&gt; &lt;/td&gt;&lt;td&gt;&lt;/td&gt;&lt;/tr&gt;</v>
      </c>
      <c r="B2717" s="166"/>
      <c r="C2717" s="166"/>
    </row>
    <row r="2718" spans="1:3" x14ac:dyDescent="0.3">
      <c r="A2718" s="89" t="str">
        <f>IF(ROW()-ROW(HTML[])+1&gt;ROWS(Prelude[]),IFERROR(INDEX(PayItems[HTML],ROW()-ROW(HTML[])+1-ROWS(Prelude[])),IF(ROW()-ROW(HTML[])=ROWS(Prelude[])+ROWS(PayItems[]),"&lt;/tbody&gt;&lt;/table&gt;","{End}")),INDEX(Prelude[],ROW()-ROW(HTML[])+1))</f>
        <v xml:space="preserve">  &lt;tr&gt;&lt;td&gt;62001-0200&lt;/td&gt;&lt;td&gt;Class A masonry, medium pointed finish&lt;/td&gt;&lt;td&gt;m3&lt;/td&gt;&lt;td&gt;CLASS A MASONRY, MEDIUM POINTED FINISH&lt;/td&gt;&lt;td&gt;CUYD&lt;/td&gt;&lt;td&gt;0&lt;/td&gt;&lt;td&gt;3&lt;/td&gt;&lt;td&gt;N&lt;/td&gt;&lt;td&gt; &lt;/td&gt;&lt;td&gt;&lt;/td&gt;&lt;/tr&gt;</v>
      </c>
      <c r="B2718" s="166"/>
      <c r="C2718" s="166"/>
    </row>
    <row r="2719" spans="1:3" x14ac:dyDescent="0.3">
      <c r="A2719" s="89" t="str">
        <f>IF(ROW()-ROW(HTML[])+1&gt;ROWS(Prelude[]),IFERROR(INDEX(PayItems[HTML],ROW()-ROW(HTML[])+1-ROWS(Prelude[])),IF(ROW()-ROW(HTML[])=ROWS(Prelude[])+ROWS(PayItems[]),"&lt;/tbody&gt;&lt;/table&gt;","{End}")),INDEX(Prelude[],ROW()-ROW(HTML[])+1))</f>
        <v xml:space="preserve">  &lt;tr&gt;&lt;td&gt;62001-0300&lt;/td&gt;&lt;td&gt;Class A masonry, course pointed finish&lt;/td&gt;&lt;td&gt;m3&lt;/td&gt;&lt;td&gt;CLASS A MASONRY, COURSE POINTED FINISH&lt;/td&gt;&lt;td&gt;CUYD&lt;/td&gt;&lt;td&gt;0&lt;/td&gt;&lt;td&gt;3&lt;/td&gt;&lt;td&gt;N&lt;/td&gt;&lt;td&gt; &lt;/td&gt;&lt;td&gt;&lt;/td&gt;&lt;/tr&gt;</v>
      </c>
      <c r="B2719" s="166"/>
      <c r="C2719" s="166"/>
    </row>
    <row r="2720" spans="1:3" x14ac:dyDescent="0.3">
      <c r="A2720" s="89" t="str">
        <f>IF(ROW()-ROW(HTML[])+1&gt;ROWS(Prelude[]),IFERROR(INDEX(PayItems[HTML],ROW()-ROW(HTML[])+1-ROWS(Prelude[])),IF(ROW()-ROW(HTML[])=ROWS(Prelude[])+ROWS(PayItems[]),"&lt;/tbody&gt;&lt;/table&gt;","{End}")),INDEX(Prelude[],ROW()-ROW(HTML[])+1))</f>
        <v xml:space="preserve">  &lt;tr&gt;&lt;td&gt;62001-0400&lt;/td&gt;&lt;td&gt;Class A masonry, split face finish&lt;/td&gt;&lt;td&gt;m3&lt;/td&gt;&lt;td&gt;CLASS A MASONRY, SPLIT FACE FINISH&lt;/td&gt;&lt;td&gt;CUYD&lt;/td&gt;&lt;td&gt;0&lt;/td&gt;&lt;td&gt;3&lt;/td&gt;&lt;td&gt;N&lt;/td&gt;&lt;td&gt; &lt;/td&gt;&lt;td&gt;&lt;/td&gt;&lt;/tr&gt;</v>
      </c>
      <c r="B2720" s="166"/>
      <c r="C2720" s="166"/>
    </row>
    <row r="2721" spans="1:3" x14ac:dyDescent="0.3">
      <c r="A2721" s="89" t="str">
        <f>IF(ROW()-ROW(HTML[])+1&gt;ROWS(Prelude[]),IFERROR(INDEX(PayItems[HTML],ROW()-ROW(HTML[])+1-ROWS(Prelude[])),IF(ROW()-ROW(HTML[])=ROWS(Prelude[])+ROWS(PayItems[]),"&lt;/tbody&gt;&lt;/table&gt;","{End}")),INDEX(Prelude[],ROW()-ROW(HTML[])+1))</f>
        <v xml:space="preserve">  &lt;tr&gt;&lt;td&gt;62001-0500&lt;/td&gt;&lt;td&gt;Class A masonry, rock face finish&lt;/td&gt;&lt;td&gt;m3&lt;/td&gt;&lt;td&gt;CLASS A MASONRY, ROCK FACE FINISH&lt;/td&gt;&lt;td&gt;CUYD&lt;/td&gt;&lt;td&gt;0&lt;/td&gt;&lt;td&gt;3&lt;/td&gt;&lt;td&gt;N&lt;/td&gt;&lt;td&gt; &lt;/td&gt;&lt;td&gt;&lt;/td&gt;&lt;/tr&gt;</v>
      </c>
      <c r="B2721" s="166"/>
      <c r="C2721" s="166"/>
    </row>
    <row r="2722" spans="1:3" x14ac:dyDescent="0.3">
      <c r="A2722" s="89" t="str">
        <f>IF(ROW()-ROW(HTML[])+1&gt;ROWS(Prelude[]),IFERROR(INDEX(PayItems[HTML],ROW()-ROW(HTML[])+1-ROWS(Prelude[])),IF(ROW()-ROW(HTML[])=ROWS(Prelude[])+ROWS(PayItems[]),"&lt;/tbody&gt;&lt;/table&gt;","{End}")),INDEX(Prelude[],ROW()-ROW(HTML[])+1))</f>
        <v xml:space="preserve">  &lt;tr&gt;&lt;td&gt;62001-0600&lt;/td&gt;&lt;td&gt;Class B masonry, fine pointed finish&lt;/td&gt;&lt;td&gt;m3&lt;/td&gt;&lt;td&gt;CLASS B MASONRY, FINE POINTED FINISH&lt;/td&gt;&lt;td&gt;CUYD&lt;/td&gt;&lt;td&gt;0&lt;/td&gt;&lt;td&gt;3&lt;/td&gt;&lt;td&gt;N&lt;/td&gt;&lt;td&gt; &lt;/td&gt;&lt;td&gt;&lt;/td&gt;&lt;/tr&gt;</v>
      </c>
      <c r="B2722" s="166"/>
      <c r="C2722" s="166"/>
    </row>
    <row r="2723" spans="1:3" x14ac:dyDescent="0.3">
      <c r="A2723" s="89" t="str">
        <f>IF(ROW()-ROW(HTML[])+1&gt;ROWS(Prelude[]),IFERROR(INDEX(PayItems[HTML],ROW()-ROW(HTML[])+1-ROWS(Prelude[])),IF(ROW()-ROW(HTML[])=ROWS(Prelude[])+ROWS(PayItems[]),"&lt;/tbody&gt;&lt;/table&gt;","{End}")),INDEX(Prelude[],ROW()-ROW(HTML[])+1))</f>
        <v xml:space="preserve">  &lt;tr&gt;&lt;td&gt;62001-0700&lt;/td&gt;&lt;td&gt;Class B masonry, medium pointed finish&lt;/td&gt;&lt;td&gt;m3&lt;/td&gt;&lt;td&gt;CLASS B MASONRY, MEDIUM POINTED FINISH&lt;/td&gt;&lt;td&gt;CUYD&lt;/td&gt;&lt;td&gt;0&lt;/td&gt;&lt;td&gt;3&lt;/td&gt;&lt;td&gt;N&lt;/td&gt;&lt;td&gt; &lt;/td&gt;&lt;td&gt;&lt;/td&gt;&lt;/tr&gt;</v>
      </c>
      <c r="B2723" s="166"/>
      <c r="C2723" s="166"/>
    </row>
    <row r="2724" spans="1:3" x14ac:dyDescent="0.3">
      <c r="A2724" s="89" t="str">
        <f>IF(ROW()-ROW(HTML[])+1&gt;ROWS(Prelude[]),IFERROR(INDEX(PayItems[HTML],ROW()-ROW(HTML[])+1-ROWS(Prelude[])),IF(ROW()-ROW(HTML[])=ROWS(Prelude[])+ROWS(PayItems[]),"&lt;/tbody&gt;&lt;/table&gt;","{End}")),INDEX(Prelude[],ROW()-ROW(HTML[])+1))</f>
        <v xml:space="preserve">  &lt;tr&gt;&lt;td&gt;62001-0800&lt;/td&gt;&lt;td&gt;Class B masonry, course pointed finish&lt;/td&gt;&lt;td&gt;m3&lt;/td&gt;&lt;td&gt;CLASS B MASONRY, COURSE POINTED FINISH&lt;/td&gt;&lt;td&gt;CUYD&lt;/td&gt;&lt;td&gt;0&lt;/td&gt;&lt;td&gt;3&lt;/td&gt;&lt;td&gt;N&lt;/td&gt;&lt;td&gt; &lt;/td&gt;&lt;td&gt;&lt;/td&gt;&lt;/tr&gt;</v>
      </c>
      <c r="B2724" s="166"/>
      <c r="C2724" s="166"/>
    </row>
    <row r="2725" spans="1:3" x14ac:dyDescent="0.3">
      <c r="A2725" s="89" t="str">
        <f>IF(ROW()-ROW(HTML[])+1&gt;ROWS(Prelude[]),IFERROR(INDEX(PayItems[HTML],ROW()-ROW(HTML[])+1-ROWS(Prelude[])),IF(ROW()-ROW(HTML[])=ROWS(Prelude[])+ROWS(PayItems[]),"&lt;/tbody&gt;&lt;/table&gt;","{End}")),INDEX(Prelude[],ROW()-ROW(HTML[])+1))</f>
        <v xml:space="preserve">  &lt;tr&gt;&lt;td&gt;62001-0900&lt;/td&gt;&lt;td&gt;Class B masonry, split face finish&lt;/td&gt;&lt;td&gt;m3&lt;/td&gt;&lt;td&gt;CLASS B MASONRY, SPLIT FACE FINISH&lt;/td&gt;&lt;td&gt;CUYD&lt;/td&gt;&lt;td&gt;0&lt;/td&gt;&lt;td&gt;3&lt;/td&gt;&lt;td&gt;N&lt;/td&gt;&lt;td&gt; &lt;/td&gt;&lt;td&gt;&lt;/td&gt;&lt;/tr&gt;</v>
      </c>
      <c r="B2725" s="166"/>
      <c r="C2725" s="166"/>
    </row>
    <row r="2726" spans="1:3" x14ac:dyDescent="0.3">
      <c r="A2726" s="89" t="str">
        <f>IF(ROW()-ROW(HTML[])+1&gt;ROWS(Prelude[]),IFERROR(INDEX(PayItems[HTML],ROW()-ROW(HTML[])+1-ROWS(Prelude[])),IF(ROW()-ROW(HTML[])=ROWS(Prelude[])+ROWS(PayItems[]),"&lt;/tbody&gt;&lt;/table&gt;","{End}")),INDEX(Prelude[],ROW()-ROW(HTML[])+1))</f>
        <v xml:space="preserve">  &lt;tr&gt;&lt;td&gt;62001-1000&lt;/td&gt;&lt;td&gt;Class B masonry, rock face finish&lt;/td&gt;&lt;td&gt;m3&lt;/td&gt;&lt;td&gt;CLASS B MASONRY, ROCK FACE FINISH&lt;/td&gt;&lt;td&gt;CUYD&lt;/td&gt;&lt;td&gt;0&lt;/td&gt;&lt;td&gt;3&lt;/td&gt;&lt;td&gt;N&lt;/td&gt;&lt;td&gt; &lt;/td&gt;&lt;td&gt;&lt;/td&gt;&lt;/tr&gt;</v>
      </c>
      <c r="B2726" s="166"/>
      <c r="C2726" s="166"/>
    </row>
    <row r="2727" spans="1:3" x14ac:dyDescent="0.3">
      <c r="A2727" s="89" t="str">
        <f>IF(ROW()-ROW(HTML[])+1&gt;ROWS(Prelude[]),IFERROR(INDEX(PayItems[HTML],ROW()-ROW(HTML[])+1-ROWS(Prelude[])),IF(ROW()-ROW(HTML[])=ROWS(Prelude[])+ROWS(PayItems[]),"&lt;/tbody&gt;&lt;/table&gt;","{End}")),INDEX(Prelude[],ROW()-ROW(HTML[])+1))</f>
        <v xml:space="preserve">  &lt;tr&gt;&lt;td&gt;62001-1100&lt;/td&gt;&lt;td&gt;Rubble masonry, fine pointed finish&lt;/td&gt;&lt;td&gt;m3&lt;/td&gt;&lt;td&gt;RUBBLE MASONRY, FINE POINTED FINISH&lt;/td&gt;&lt;td&gt;CUYD&lt;/td&gt;&lt;td&gt;0&lt;/td&gt;&lt;td&gt;3&lt;/td&gt;&lt;td&gt;N&lt;/td&gt;&lt;td&gt; &lt;/td&gt;&lt;td&gt;&lt;/td&gt;&lt;/tr&gt;</v>
      </c>
      <c r="B2727" s="166"/>
      <c r="C2727" s="166"/>
    </row>
    <row r="2728" spans="1:3" x14ac:dyDescent="0.3">
      <c r="A2728" s="89" t="str">
        <f>IF(ROW()-ROW(HTML[])+1&gt;ROWS(Prelude[]),IFERROR(INDEX(PayItems[HTML],ROW()-ROW(HTML[])+1-ROWS(Prelude[])),IF(ROW()-ROW(HTML[])=ROWS(Prelude[])+ROWS(PayItems[]),"&lt;/tbody&gt;&lt;/table&gt;","{End}")),INDEX(Prelude[],ROW()-ROW(HTML[])+1))</f>
        <v xml:space="preserve">  &lt;tr&gt;&lt;td&gt;62001-1200&lt;/td&gt;&lt;td&gt;Rubble masonry, medium pointed finish&lt;/td&gt;&lt;td&gt;m3&lt;/td&gt;&lt;td&gt;RUBBLE MASONRY, MEDIUM POINTED FINISH&lt;/td&gt;&lt;td&gt;CUYD&lt;/td&gt;&lt;td&gt;0&lt;/td&gt;&lt;td&gt;3&lt;/td&gt;&lt;td&gt;N&lt;/td&gt;&lt;td&gt; &lt;/td&gt;&lt;td&gt;&lt;/td&gt;&lt;/tr&gt;</v>
      </c>
      <c r="B2728" s="166"/>
      <c r="C2728" s="166"/>
    </row>
    <row r="2729" spans="1:3" x14ac:dyDescent="0.3">
      <c r="A2729" s="89" t="str">
        <f>IF(ROW()-ROW(HTML[])+1&gt;ROWS(Prelude[]),IFERROR(INDEX(PayItems[HTML],ROW()-ROW(HTML[])+1-ROWS(Prelude[])),IF(ROW()-ROW(HTML[])=ROWS(Prelude[])+ROWS(PayItems[]),"&lt;/tbody&gt;&lt;/table&gt;","{End}")),INDEX(Prelude[],ROW()-ROW(HTML[])+1))</f>
        <v xml:space="preserve">  &lt;tr&gt;&lt;td&gt;62001-1300&lt;/td&gt;&lt;td&gt;Rubble masonry, course pointed finish&lt;/td&gt;&lt;td&gt;m3&lt;/td&gt;&lt;td&gt;RUBBLE MASONRY, COURSE POINTED FINISH&lt;/td&gt;&lt;td&gt;CUYD&lt;/td&gt;&lt;td&gt;0&lt;/td&gt;&lt;td&gt;3&lt;/td&gt;&lt;td&gt;N&lt;/td&gt;&lt;td&gt; &lt;/td&gt;&lt;td&gt;&lt;/td&gt;&lt;/tr&gt;</v>
      </c>
      <c r="B2729" s="166"/>
      <c r="C2729" s="166"/>
    </row>
    <row r="2730" spans="1:3" x14ac:dyDescent="0.3">
      <c r="A2730" s="89" t="str">
        <f>IF(ROW()-ROW(HTML[])+1&gt;ROWS(Prelude[]),IFERROR(INDEX(PayItems[HTML],ROW()-ROW(HTML[])+1-ROWS(Prelude[])),IF(ROW()-ROW(HTML[])=ROWS(Prelude[])+ROWS(PayItems[]),"&lt;/tbody&gt;&lt;/table&gt;","{End}")),INDEX(Prelude[],ROW()-ROW(HTML[])+1))</f>
        <v xml:space="preserve">  &lt;tr&gt;&lt;td&gt;62001-1400&lt;/td&gt;&lt;td&gt;Rubble masonry, split face finish&lt;/td&gt;&lt;td&gt;m3&lt;/td&gt;&lt;td&gt;RUBBLE MASONRY, SPLIT FACE FINISH&lt;/td&gt;&lt;td&gt;CUYD&lt;/td&gt;&lt;td&gt;0&lt;/td&gt;&lt;td&gt;3&lt;/td&gt;&lt;td&gt;N&lt;/td&gt;&lt;td&gt; &lt;/td&gt;&lt;td&gt;&lt;/td&gt;&lt;/tr&gt;</v>
      </c>
      <c r="B2730" s="166"/>
      <c r="C2730" s="166"/>
    </row>
    <row r="2731" spans="1:3" x14ac:dyDescent="0.3">
      <c r="A2731" s="89" t="str">
        <f>IF(ROW()-ROW(HTML[])+1&gt;ROWS(Prelude[]),IFERROR(INDEX(PayItems[HTML],ROW()-ROW(HTML[])+1-ROWS(Prelude[])),IF(ROW()-ROW(HTML[])=ROWS(Prelude[])+ROWS(PayItems[]),"&lt;/tbody&gt;&lt;/table&gt;","{End}")),INDEX(Prelude[],ROW()-ROW(HTML[])+1))</f>
        <v xml:space="preserve">  &lt;tr&gt;&lt;td&gt;62001-1500&lt;/td&gt;&lt;td&gt;Rubble masonry, rock face finish&lt;/td&gt;&lt;td&gt;m3&lt;/td&gt;&lt;td&gt;RUBBLE MASONRY, ROCK FACE FINISH&lt;/td&gt;&lt;td&gt;CUYD&lt;/td&gt;&lt;td&gt;0&lt;/td&gt;&lt;td&gt;3&lt;/td&gt;&lt;td&gt;N&lt;/td&gt;&lt;td&gt; &lt;/td&gt;&lt;td&gt;&lt;/td&gt;&lt;/tr&gt;</v>
      </c>
      <c r="B2731" s="166"/>
      <c r="C2731" s="166"/>
    </row>
    <row r="2732" spans="1:3" x14ac:dyDescent="0.3">
      <c r="A2732" s="89" t="str">
        <f>IF(ROW()-ROW(HTML[])+1&gt;ROWS(Prelude[]),IFERROR(INDEX(PayItems[HTML],ROW()-ROW(HTML[])+1-ROWS(Prelude[])),IF(ROW()-ROW(HTML[])=ROWS(Prelude[])+ROWS(PayItems[]),"&lt;/tbody&gt;&lt;/table&gt;","{End}")),INDEX(Prelude[],ROW()-ROW(HTML[])+1))</f>
        <v xml:space="preserve">  &lt;tr&gt;&lt;td&gt;62001-1600&lt;/td&gt;&lt;td&gt;Dimensioned masonry, fine pointed finish&lt;/td&gt;&lt;td&gt;m3&lt;/td&gt;&lt;td&gt;DIMENSIONED MASONRY, FINE POINTED FINISH&lt;/td&gt;&lt;td&gt;CUYD&lt;/td&gt;&lt;td&gt;0&lt;/td&gt;&lt;td&gt;3&lt;/td&gt;&lt;td&gt;N&lt;/td&gt;&lt;td&gt; &lt;/td&gt;&lt;td&gt;&lt;/td&gt;&lt;/tr&gt;</v>
      </c>
      <c r="B2732" s="166"/>
      <c r="C2732" s="166"/>
    </row>
    <row r="2733" spans="1:3" x14ac:dyDescent="0.3">
      <c r="A2733" s="89" t="str">
        <f>IF(ROW()-ROW(HTML[])+1&gt;ROWS(Prelude[]),IFERROR(INDEX(PayItems[HTML],ROW()-ROW(HTML[])+1-ROWS(Prelude[])),IF(ROW()-ROW(HTML[])=ROWS(Prelude[])+ROWS(PayItems[]),"&lt;/tbody&gt;&lt;/table&gt;","{End}")),INDEX(Prelude[],ROW()-ROW(HTML[])+1))</f>
        <v xml:space="preserve">  &lt;tr&gt;&lt;td&gt;62001-1700&lt;/td&gt;&lt;td&gt;Dimensioned masonry, medium pointed finish&lt;/td&gt;&lt;td&gt;m3&lt;/td&gt;&lt;td&gt;DIMENSIONED MASONRY, MEDIUM POINTED FINISH&lt;/td&gt;&lt;td&gt;CUYD&lt;/td&gt;&lt;td&gt;0&lt;/td&gt;&lt;td&gt;3&lt;/td&gt;&lt;td&gt;N&lt;/td&gt;&lt;td&gt; &lt;/td&gt;&lt;td&gt;&lt;/td&gt;&lt;/tr&gt;</v>
      </c>
      <c r="B2733" s="166"/>
      <c r="C2733" s="166"/>
    </row>
    <row r="2734" spans="1:3" x14ac:dyDescent="0.3">
      <c r="A2734" s="89" t="str">
        <f>IF(ROW()-ROW(HTML[])+1&gt;ROWS(Prelude[]),IFERROR(INDEX(PayItems[HTML],ROW()-ROW(HTML[])+1-ROWS(Prelude[])),IF(ROW()-ROW(HTML[])=ROWS(Prelude[])+ROWS(PayItems[]),"&lt;/tbody&gt;&lt;/table&gt;","{End}")),INDEX(Prelude[],ROW()-ROW(HTML[])+1))</f>
        <v xml:space="preserve">  &lt;tr&gt;&lt;td&gt;62001-1800&lt;/td&gt;&lt;td&gt;Dimensioned masonry, course pointed finish&lt;/td&gt;&lt;td&gt;m3&lt;/td&gt;&lt;td&gt;DIMENSIONED MASONRY, COURSE POINTED FINISH&lt;/td&gt;&lt;td&gt;CUYD&lt;/td&gt;&lt;td&gt;0&lt;/td&gt;&lt;td&gt;3&lt;/td&gt;&lt;td&gt;N&lt;/td&gt;&lt;td&gt; &lt;/td&gt;&lt;td&gt;&lt;/td&gt;&lt;/tr&gt;</v>
      </c>
      <c r="B2734" s="166"/>
      <c r="C2734" s="166"/>
    </row>
    <row r="2735" spans="1:3" x14ac:dyDescent="0.3">
      <c r="A2735" s="89" t="str">
        <f>IF(ROW()-ROW(HTML[])+1&gt;ROWS(Prelude[]),IFERROR(INDEX(PayItems[HTML],ROW()-ROW(HTML[])+1-ROWS(Prelude[])),IF(ROW()-ROW(HTML[])=ROWS(Prelude[])+ROWS(PayItems[]),"&lt;/tbody&gt;&lt;/table&gt;","{End}")),INDEX(Prelude[],ROW()-ROW(HTML[])+1))</f>
        <v xml:space="preserve">  &lt;tr&gt;&lt;td&gt;62001-1900&lt;/td&gt;&lt;td&gt;Dimensioned masonry, split face finish&lt;/td&gt;&lt;td&gt;m3&lt;/td&gt;&lt;td&gt;DIMENSIONED MASONRY, SPLIT FACE FINISH&lt;/td&gt;&lt;td&gt;CUYD&lt;/td&gt;&lt;td&gt;0&lt;/td&gt;&lt;td&gt;3&lt;/td&gt;&lt;td&gt;N&lt;/td&gt;&lt;td&gt; &lt;/td&gt;&lt;td&gt;&lt;/td&gt;&lt;/tr&gt;</v>
      </c>
      <c r="B2735" s="166"/>
      <c r="C2735" s="166"/>
    </row>
    <row r="2736" spans="1:3" x14ac:dyDescent="0.3">
      <c r="A2736" s="89" t="str">
        <f>IF(ROW()-ROW(HTML[])+1&gt;ROWS(Prelude[]),IFERROR(INDEX(PayItems[HTML],ROW()-ROW(HTML[])+1-ROWS(Prelude[])),IF(ROW()-ROW(HTML[])=ROWS(Prelude[])+ROWS(PayItems[]),"&lt;/tbody&gt;&lt;/table&gt;","{End}")),INDEX(Prelude[],ROW()-ROW(HTML[])+1))</f>
        <v xml:space="preserve">  &lt;tr&gt;&lt;td&gt;62001-2000&lt;/td&gt;&lt;td&gt;Dimensioned masonry, rock face finish&lt;/td&gt;&lt;td&gt;m3&lt;/td&gt;&lt;td&gt;DIMENSIONED MASONRY, ROCK FACE FINISH&lt;/td&gt;&lt;td&gt;CUYD&lt;/td&gt;&lt;td&gt;0&lt;/td&gt;&lt;td&gt;3&lt;/td&gt;&lt;td&gt;N&lt;/td&gt;&lt;td&gt; &lt;/td&gt;&lt;td&gt;&lt;/td&gt;&lt;/tr&gt;</v>
      </c>
      <c r="B2736" s="166"/>
      <c r="C2736" s="166"/>
    </row>
    <row r="2737" spans="1:3" x14ac:dyDescent="0.3">
      <c r="A2737" s="89" t="str">
        <f>IF(ROW()-ROW(HTML[])+1&gt;ROWS(Prelude[]),IFERROR(INDEX(PayItems[HTML],ROW()-ROW(HTML[])+1-ROWS(Prelude[])),IF(ROW()-ROW(HTML[])=ROWS(Prelude[])+ROWS(PayItems[]),"&lt;/tbody&gt;&lt;/table&gt;","{End}")),INDEX(Prelude[],ROW()-ROW(HTML[])+1))</f>
        <v xml:space="preserve">  &lt;tr&gt;&lt;td&gt;62002-0000&lt;/td&gt;&lt;td&gt;Stone masonry&lt;/td&gt;&lt;td&gt;m2&lt;/td&gt;&lt;td&gt;STONE MASONRY&lt;/td&gt;&lt;td&gt;SQYD&lt;/td&gt;&lt;td&gt;0&lt;/td&gt;&lt;td&gt;3&lt;/td&gt;&lt;td&gt;N&lt;/td&gt;&lt;td&gt; &lt;/td&gt;&lt;td&gt;&lt;/td&gt;&lt;/tr&gt;</v>
      </c>
      <c r="B2737" s="166"/>
      <c r="C2737" s="166"/>
    </row>
    <row r="2738" spans="1:3" x14ac:dyDescent="0.3">
      <c r="A2738" s="89" t="str">
        <f>IF(ROW()-ROW(HTML[])+1&gt;ROWS(Prelude[]),IFERROR(INDEX(PayItems[HTML],ROW()-ROW(HTML[])+1-ROWS(Prelude[])),IF(ROW()-ROW(HTML[])=ROWS(Prelude[])+ROWS(PayItems[]),"&lt;/tbody&gt;&lt;/table&gt;","{End}")),INDEX(Prelude[],ROW()-ROW(HTML[])+1))</f>
        <v xml:space="preserve">  &lt;tr&gt;&lt;td&gt;62002-0100&lt;/td&gt;&lt;td&gt;Class A masonry, fine pointed finish&lt;/td&gt;&lt;td&gt;m2&lt;/td&gt;&lt;td&gt;CLASS A MASONRY, FINE POINTED FINISH&lt;/td&gt;&lt;td&gt;SQYD&lt;/td&gt;&lt;td&gt;0&lt;/td&gt;&lt;td&gt;3&lt;/td&gt;&lt;td&gt;N&lt;/td&gt;&lt;td&gt; &lt;/td&gt;&lt;td&gt;&lt;/td&gt;&lt;/tr&gt;</v>
      </c>
      <c r="B2738" s="166"/>
      <c r="C2738" s="166"/>
    </row>
    <row r="2739" spans="1:3" x14ac:dyDescent="0.3">
      <c r="A2739" s="89" t="str">
        <f>IF(ROW()-ROW(HTML[])+1&gt;ROWS(Prelude[]),IFERROR(INDEX(PayItems[HTML],ROW()-ROW(HTML[])+1-ROWS(Prelude[])),IF(ROW()-ROW(HTML[])=ROWS(Prelude[])+ROWS(PayItems[]),"&lt;/tbody&gt;&lt;/table&gt;","{End}")),INDEX(Prelude[],ROW()-ROW(HTML[])+1))</f>
        <v xml:space="preserve">  &lt;tr&gt;&lt;td&gt;62002-0200&lt;/td&gt;&lt;td&gt;Class A masonry, medium pointed finish&lt;/td&gt;&lt;td&gt;m2&lt;/td&gt;&lt;td&gt;CLASS A MASONRY, MEDIUM POINTED FINISH&lt;/td&gt;&lt;td&gt;SQYD&lt;/td&gt;&lt;td&gt;0&lt;/td&gt;&lt;td&gt;3&lt;/td&gt;&lt;td&gt;N&lt;/td&gt;&lt;td&gt; &lt;/td&gt;&lt;td&gt;&lt;/td&gt;&lt;/tr&gt;</v>
      </c>
      <c r="B2739" s="166"/>
      <c r="C2739" s="166"/>
    </row>
    <row r="2740" spans="1:3" x14ac:dyDescent="0.3">
      <c r="A2740" s="89" t="str">
        <f>IF(ROW()-ROW(HTML[])+1&gt;ROWS(Prelude[]),IFERROR(INDEX(PayItems[HTML],ROW()-ROW(HTML[])+1-ROWS(Prelude[])),IF(ROW()-ROW(HTML[])=ROWS(Prelude[])+ROWS(PayItems[]),"&lt;/tbody&gt;&lt;/table&gt;","{End}")),INDEX(Prelude[],ROW()-ROW(HTML[])+1))</f>
        <v xml:space="preserve">  &lt;tr&gt;&lt;td&gt;62002-0300&lt;/td&gt;&lt;td&gt;Class A masonry, course pointed finish&lt;/td&gt;&lt;td&gt;m2&lt;/td&gt;&lt;td&gt;CLASS A MASONRY, COURSE POINTED FINISH&lt;/td&gt;&lt;td&gt;SQYD&lt;/td&gt;&lt;td&gt;0&lt;/td&gt;&lt;td&gt;3&lt;/td&gt;&lt;td&gt;N&lt;/td&gt;&lt;td&gt; &lt;/td&gt;&lt;td&gt;&lt;/td&gt;&lt;/tr&gt;</v>
      </c>
      <c r="B2740" s="166"/>
      <c r="C2740" s="166"/>
    </row>
    <row r="2741" spans="1:3" x14ac:dyDescent="0.3">
      <c r="A2741" s="89" t="str">
        <f>IF(ROW()-ROW(HTML[])+1&gt;ROWS(Prelude[]),IFERROR(INDEX(PayItems[HTML],ROW()-ROW(HTML[])+1-ROWS(Prelude[])),IF(ROW()-ROW(HTML[])=ROWS(Prelude[])+ROWS(PayItems[]),"&lt;/tbody&gt;&lt;/table&gt;","{End}")),INDEX(Prelude[],ROW()-ROW(HTML[])+1))</f>
        <v xml:space="preserve">  &lt;tr&gt;&lt;td&gt;62002-0400&lt;/td&gt;&lt;td&gt;Class A masonry, split face finish&lt;/td&gt;&lt;td&gt;m2&lt;/td&gt;&lt;td&gt;CLASS A MASONRY, SPLIT FACE FINISH&lt;/td&gt;&lt;td&gt;SQYD&lt;/td&gt;&lt;td&gt;0&lt;/td&gt;&lt;td&gt;3&lt;/td&gt;&lt;td&gt;N&lt;/td&gt;&lt;td&gt; &lt;/td&gt;&lt;td&gt;&lt;/td&gt;&lt;/tr&gt;</v>
      </c>
      <c r="B2741" s="166"/>
      <c r="C2741" s="166"/>
    </row>
    <row r="2742" spans="1:3" x14ac:dyDescent="0.3">
      <c r="A2742" s="89" t="str">
        <f>IF(ROW()-ROW(HTML[])+1&gt;ROWS(Prelude[]),IFERROR(INDEX(PayItems[HTML],ROW()-ROW(HTML[])+1-ROWS(Prelude[])),IF(ROW()-ROW(HTML[])=ROWS(Prelude[])+ROWS(PayItems[]),"&lt;/tbody&gt;&lt;/table&gt;","{End}")),INDEX(Prelude[],ROW()-ROW(HTML[])+1))</f>
        <v xml:space="preserve">  &lt;tr&gt;&lt;td&gt;62002-0500&lt;/td&gt;&lt;td&gt;Class A masonry, rock face finish&lt;/td&gt;&lt;td&gt;m2&lt;/td&gt;&lt;td&gt;CLASS A MASONRY, ROCK FACE FINISH&lt;/td&gt;&lt;td&gt;SQYD&lt;/td&gt;&lt;td&gt;0&lt;/td&gt;&lt;td&gt;3&lt;/td&gt;&lt;td&gt;N&lt;/td&gt;&lt;td&gt; &lt;/td&gt;&lt;td&gt;&lt;/td&gt;&lt;/tr&gt;</v>
      </c>
      <c r="B2742" s="166"/>
      <c r="C2742" s="166"/>
    </row>
    <row r="2743" spans="1:3" x14ac:dyDescent="0.3">
      <c r="A2743" s="89" t="str">
        <f>IF(ROW()-ROW(HTML[])+1&gt;ROWS(Prelude[]),IFERROR(INDEX(PayItems[HTML],ROW()-ROW(HTML[])+1-ROWS(Prelude[])),IF(ROW()-ROW(HTML[])=ROWS(Prelude[])+ROWS(PayItems[]),"&lt;/tbody&gt;&lt;/table&gt;","{End}")),INDEX(Prelude[],ROW()-ROW(HTML[])+1))</f>
        <v xml:space="preserve">  &lt;tr&gt;&lt;td&gt;62002-0600&lt;/td&gt;&lt;td&gt;Class B masonry, fine pointed finish&lt;/td&gt;&lt;td&gt;m2&lt;/td&gt;&lt;td&gt;CLASS B MASONRY, FINE POINTED FINISH&lt;/td&gt;&lt;td&gt;SQYD&lt;/td&gt;&lt;td&gt;0&lt;/td&gt;&lt;td&gt;3&lt;/td&gt;&lt;td&gt;N&lt;/td&gt;&lt;td&gt; &lt;/td&gt;&lt;td&gt;&lt;/td&gt;&lt;/tr&gt;</v>
      </c>
      <c r="B2743" s="166"/>
      <c r="C2743" s="166"/>
    </row>
    <row r="2744" spans="1:3" x14ac:dyDescent="0.3">
      <c r="A2744" s="89" t="str">
        <f>IF(ROW()-ROW(HTML[])+1&gt;ROWS(Prelude[]),IFERROR(INDEX(PayItems[HTML],ROW()-ROW(HTML[])+1-ROWS(Prelude[])),IF(ROW()-ROW(HTML[])=ROWS(Prelude[])+ROWS(PayItems[]),"&lt;/tbody&gt;&lt;/table&gt;","{End}")),INDEX(Prelude[],ROW()-ROW(HTML[])+1))</f>
        <v xml:space="preserve">  &lt;tr&gt;&lt;td&gt;62002-0700&lt;/td&gt;&lt;td&gt;Class B masonry, medium pointed finish&lt;/td&gt;&lt;td&gt;m2&lt;/td&gt;&lt;td&gt;CLASS B MASONRY, MEDIUM POINTED FINISH&lt;/td&gt;&lt;td&gt;SQYD&lt;/td&gt;&lt;td&gt;0&lt;/td&gt;&lt;td&gt;3&lt;/td&gt;&lt;td&gt;N&lt;/td&gt;&lt;td&gt; &lt;/td&gt;&lt;td&gt;&lt;/td&gt;&lt;/tr&gt;</v>
      </c>
      <c r="B2744" s="166"/>
      <c r="C2744" s="166"/>
    </row>
    <row r="2745" spans="1:3" x14ac:dyDescent="0.3">
      <c r="A2745" s="89" t="str">
        <f>IF(ROW()-ROW(HTML[])+1&gt;ROWS(Prelude[]),IFERROR(INDEX(PayItems[HTML],ROW()-ROW(HTML[])+1-ROWS(Prelude[])),IF(ROW()-ROW(HTML[])=ROWS(Prelude[])+ROWS(PayItems[]),"&lt;/tbody&gt;&lt;/table&gt;","{End}")),INDEX(Prelude[],ROW()-ROW(HTML[])+1))</f>
        <v xml:space="preserve">  &lt;tr&gt;&lt;td&gt;62002-0800&lt;/td&gt;&lt;td&gt;Class B masonry, course pointed finish&lt;/td&gt;&lt;td&gt;m2&lt;/td&gt;&lt;td&gt;CLASS B MASONRY, COURSE POINTED FINISH&lt;/td&gt;&lt;td&gt;SQYD&lt;/td&gt;&lt;td&gt;0&lt;/td&gt;&lt;td&gt;3&lt;/td&gt;&lt;td&gt;N&lt;/td&gt;&lt;td&gt; &lt;/td&gt;&lt;td&gt;&lt;/td&gt;&lt;/tr&gt;</v>
      </c>
      <c r="B2745" s="166"/>
      <c r="C2745" s="166"/>
    </row>
    <row r="2746" spans="1:3" x14ac:dyDescent="0.3">
      <c r="A2746" s="89" t="str">
        <f>IF(ROW()-ROW(HTML[])+1&gt;ROWS(Prelude[]),IFERROR(INDEX(PayItems[HTML],ROW()-ROW(HTML[])+1-ROWS(Prelude[])),IF(ROW()-ROW(HTML[])=ROWS(Prelude[])+ROWS(PayItems[]),"&lt;/tbody&gt;&lt;/table&gt;","{End}")),INDEX(Prelude[],ROW()-ROW(HTML[])+1))</f>
        <v xml:space="preserve">  &lt;tr&gt;&lt;td&gt;62002-0900&lt;/td&gt;&lt;td&gt;Class B masonry, split face finish&lt;/td&gt;&lt;td&gt;m2&lt;/td&gt;&lt;td&gt;CLASS B MASONRY, SPLIT FACE FINISH&lt;/td&gt;&lt;td&gt;SQYD&lt;/td&gt;&lt;td&gt;0&lt;/td&gt;&lt;td&gt;3&lt;/td&gt;&lt;td&gt;N&lt;/td&gt;&lt;td&gt; &lt;/td&gt;&lt;td&gt;&lt;/td&gt;&lt;/tr&gt;</v>
      </c>
      <c r="B2746" s="166"/>
      <c r="C2746" s="166"/>
    </row>
    <row r="2747" spans="1:3" x14ac:dyDescent="0.3">
      <c r="A2747" s="89" t="str">
        <f>IF(ROW()-ROW(HTML[])+1&gt;ROWS(Prelude[]),IFERROR(INDEX(PayItems[HTML],ROW()-ROW(HTML[])+1-ROWS(Prelude[])),IF(ROW()-ROW(HTML[])=ROWS(Prelude[])+ROWS(PayItems[]),"&lt;/tbody&gt;&lt;/table&gt;","{End}")),INDEX(Prelude[],ROW()-ROW(HTML[])+1))</f>
        <v xml:space="preserve">  &lt;tr&gt;&lt;td&gt;62002-1000&lt;/td&gt;&lt;td&gt;Class B masonry, rock face finish&lt;/td&gt;&lt;td&gt;m2&lt;/td&gt;&lt;td&gt;CLASS B MASONRY, ROCK FACE FINISH&lt;/td&gt;&lt;td&gt;SQYD&lt;/td&gt;&lt;td&gt;0&lt;/td&gt;&lt;td&gt;3&lt;/td&gt;&lt;td&gt;N&lt;/td&gt;&lt;td&gt; &lt;/td&gt;&lt;td&gt;&lt;/td&gt;&lt;/tr&gt;</v>
      </c>
      <c r="B2747" s="166"/>
      <c r="C2747" s="166"/>
    </row>
    <row r="2748" spans="1:3" x14ac:dyDescent="0.3">
      <c r="A2748" s="89" t="str">
        <f>IF(ROW()-ROW(HTML[])+1&gt;ROWS(Prelude[]),IFERROR(INDEX(PayItems[HTML],ROW()-ROW(HTML[])+1-ROWS(Prelude[])),IF(ROW()-ROW(HTML[])=ROWS(Prelude[])+ROWS(PayItems[]),"&lt;/tbody&gt;&lt;/table&gt;","{End}")),INDEX(Prelude[],ROW()-ROW(HTML[])+1))</f>
        <v xml:space="preserve">  &lt;tr&gt;&lt;td&gt;62003-0000&lt;/td&gt;&lt;td&gt;Stone masonry&lt;/td&gt;&lt;td&gt;LPSM&lt;/td&gt;&lt;td&gt;STONE MASONRY&lt;/td&gt;&lt;td&gt;LPSM&lt;/td&gt;&lt;td&gt;0&lt;/td&gt;&lt;td&gt;3&lt;/td&gt;&lt;td&gt;N&lt;/td&gt;&lt;td&gt; &lt;/td&gt;&lt;td&gt;&lt;/td&gt;&lt;/tr&gt;</v>
      </c>
      <c r="B2748" s="166"/>
      <c r="C2748" s="166"/>
    </row>
    <row r="2749" spans="1:3" x14ac:dyDescent="0.3">
      <c r="A2749" s="89" t="str">
        <f>IF(ROW()-ROW(HTML[])+1&gt;ROWS(Prelude[]),IFERROR(INDEX(PayItems[HTML],ROW()-ROW(HTML[])+1-ROWS(Prelude[])),IF(ROW()-ROW(HTML[])=ROWS(Prelude[])+ROWS(PayItems[]),"&lt;/tbody&gt;&lt;/table&gt;","{End}")),INDEX(Prelude[],ROW()-ROW(HTML[])+1))</f>
        <v xml:space="preserve">  &lt;tr&gt;&lt;td&gt;62005-0000&lt;/td&gt;&lt;td&gt;Concrete masonry units&lt;/td&gt;&lt;td&gt;m3&lt;/td&gt;&lt;td&gt;CONCRETE MASONRY UNITS&lt;/td&gt;&lt;td&gt;CUYD&lt;/td&gt;&lt;td&gt;0&lt;/td&gt;&lt;td&gt;3&lt;/td&gt;&lt;td&gt;N&lt;/td&gt;&lt;td&gt; &lt;/td&gt;&lt;td&gt;&lt;/td&gt;&lt;/tr&gt;</v>
      </c>
      <c r="B2749" s="166"/>
      <c r="C2749" s="166"/>
    </row>
    <row r="2750" spans="1:3" x14ac:dyDescent="0.3">
      <c r="A2750" s="89" t="str">
        <f>IF(ROW()-ROW(HTML[])+1&gt;ROWS(Prelude[]),IFERROR(INDEX(PayItems[HTML],ROW()-ROW(HTML[])+1-ROWS(Prelude[])),IF(ROW()-ROW(HTML[])=ROWS(Prelude[])+ROWS(PayItems[]),"&lt;/tbody&gt;&lt;/table&gt;","{End}")),INDEX(Prelude[],ROW()-ROW(HTML[])+1))</f>
        <v xml:space="preserve">  &lt;tr&gt;&lt;td&gt;62006-0000&lt;/td&gt;&lt;td&gt;Concrete masonry units&lt;/td&gt;&lt;td&gt;m2&lt;/td&gt;&lt;td&gt;CONCRETE MASONRY UNITS&lt;/td&gt;&lt;td&gt;SQYD&lt;/td&gt;&lt;td&gt;0&lt;/td&gt;&lt;td&gt;3&lt;/td&gt;&lt;td&gt;N&lt;/td&gt;&lt;td&gt; &lt;/td&gt;&lt;td&gt;&lt;/td&gt;&lt;/tr&gt;</v>
      </c>
      <c r="B2750" s="166"/>
      <c r="C2750" s="166"/>
    </row>
    <row r="2751" spans="1:3" x14ac:dyDescent="0.3">
      <c r="A2751" s="89" t="str">
        <f>IF(ROW()-ROW(HTML[])+1&gt;ROWS(Prelude[]),IFERROR(INDEX(PayItems[HTML],ROW()-ROW(HTML[])+1-ROWS(Prelude[])),IF(ROW()-ROW(HTML[])=ROWS(Prelude[])+ROWS(PayItems[]),"&lt;/tbody&gt;&lt;/table&gt;","{End}")),INDEX(Prelude[],ROW()-ROW(HTML[])+1))</f>
        <v xml:space="preserve">  &lt;tr&gt;&lt;td&gt;62010-0000&lt;/td&gt;&lt;td&gt;Stone masonry&lt;/td&gt;&lt;td&gt;m&lt;/td&gt;&lt;td&gt;STONE MASONRY&lt;/td&gt;&lt;td&gt;LNFT&lt;/td&gt;&lt;td&gt;0&lt;/td&gt;&lt;td&gt;3&lt;/td&gt;&lt;td&gt;N&lt;/td&gt;&lt;td&gt; &lt;/td&gt;&lt;td&gt;&lt;/td&gt;&lt;/tr&gt;</v>
      </c>
      <c r="B2751" s="166"/>
      <c r="C2751" s="166"/>
    </row>
    <row r="2752" spans="1:3" x14ac:dyDescent="0.3">
      <c r="A2752" s="89" t="str">
        <f>IF(ROW()-ROW(HTML[])+1&gt;ROWS(Prelude[]),IFERROR(INDEX(PayItems[HTML],ROW()-ROW(HTML[])+1-ROWS(Prelude[])),IF(ROW()-ROW(HTML[])=ROWS(Prelude[])+ROWS(PayItems[]),"&lt;/tbody&gt;&lt;/table&gt;","{End}")),INDEX(Prelude[],ROW()-ROW(HTML[])+1))</f>
        <v xml:space="preserve">  &lt;tr&gt;&lt;td&gt;62010-1000&lt;/td&gt;&lt;td&gt;Stone masonry guardwall&lt;/td&gt;&lt;td&gt;m&lt;/td&gt;&lt;td&gt;STONE MASONRY GUARDWALL&lt;/td&gt;&lt;td&gt;LNFT&lt;/td&gt;&lt;td&gt;0&lt;/td&gt;&lt;td&gt;3&lt;/td&gt;&lt;td&gt;N&lt;/td&gt;&lt;td&gt; &lt;/td&gt;&lt;td&gt;&lt;/td&gt;&lt;/tr&gt;</v>
      </c>
      <c r="B2752" s="166"/>
      <c r="C2752" s="166"/>
    </row>
    <row r="2753" spans="1:3" x14ac:dyDescent="0.3">
      <c r="A2753" s="89" t="str">
        <f>IF(ROW()-ROW(HTML[])+1&gt;ROWS(Prelude[]),IFERROR(INDEX(PayItems[HTML],ROW()-ROW(HTML[])+1-ROWS(Prelude[])),IF(ROW()-ROW(HTML[])=ROWS(Prelude[])+ROWS(PayItems[]),"&lt;/tbody&gt;&lt;/table&gt;","{End}")),INDEX(Prelude[],ROW()-ROW(HTML[])+1))</f>
        <v xml:space="preserve">  &lt;tr&gt;&lt;td&gt;62010-2000&lt;/td&gt;&lt;td&gt;Stone masonry anchor slab guardwall&lt;/td&gt;&lt;td&gt;m&lt;/td&gt;&lt;td&gt;STONE MASONRY ANCHOR SLAB GUARDWALL&lt;/td&gt;&lt;td&gt;LNFT&lt;/td&gt;&lt;td&gt;0&lt;/td&gt;&lt;td&gt;3&lt;/td&gt;&lt;td&gt;N&lt;/td&gt;&lt;td&gt; &lt;/td&gt;&lt;td&gt;&lt;/td&gt;&lt;/tr&gt;</v>
      </c>
      <c r="B2753" s="166"/>
      <c r="C2753" s="166"/>
    </row>
    <row r="2754" spans="1:3" x14ac:dyDescent="0.3">
      <c r="A2754" s="89" t="str">
        <f>IF(ROW()-ROW(HTML[])+1&gt;ROWS(Prelude[]),IFERROR(INDEX(PayItems[HTML],ROW()-ROW(HTML[])+1-ROWS(Prelude[])),IF(ROW()-ROW(HTML[])=ROWS(Prelude[])+ROWS(PayItems[]),"&lt;/tbody&gt;&lt;/table&gt;","{End}")),INDEX(Prelude[],ROW()-ROW(HTML[])+1))</f>
        <v xml:space="preserve">  &lt;tr&gt;&lt;td&gt;62010-3000&lt;/td&gt;&lt;td&gt;Stone masonry guardwall type 1&lt;/td&gt;&lt;td&gt;m&lt;/td&gt;&lt;td&gt;STONE MASONRY GUARDWALL TYPE 1&lt;/td&gt;&lt;td&gt;LNFT&lt;/td&gt;&lt;td&gt;0&lt;/td&gt;&lt;td&gt;3&lt;/td&gt;&lt;td&gt;N&lt;/td&gt;&lt;td&gt; &lt;/td&gt;&lt;td&gt;&lt;/td&gt;&lt;/tr&gt;</v>
      </c>
      <c r="B2754" s="166"/>
      <c r="C2754" s="166"/>
    </row>
    <row r="2755" spans="1:3" x14ac:dyDescent="0.3">
      <c r="A2755" s="89" t="str">
        <f>IF(ROW()-ROW(HTML[])+1&gt;ROWS(Prelude[]),IFERROR(INDEX(PayItems[HTML],ROW()-ROW(HTML[])+1-ROWS(Prelude[])),IF(ROW()-ROW(HTML[])=ROWS(Prelude[])+ROWS(PayItems[]),"&lt;/tbody&gt;&lt;/table&gt;","{End}")),INDEX(Prelude[],ROW()-ROW(HTML[])+1))</f>
        <v xml:space="preserve">  &lt;tr&gt;&lt;td&gt;62010-4000&lt;/td&gt;&lt;td&gt;Stone masonry guardwall type 2&lt;/td&gt;&lt;td&gt;m&lt;/td&gt;&lt;td&gt;STONE MASONRY GUARDWALL TYPE 2&lt;/td&gt;&lt;td&gt;LNFT&lt;/td&gt;&lt;td&gt;0&lt;/td&gt;&lt;td&gt;3&lt;/td&gt;&lt;td&gt;N&lt;/td&gt;&lt;td&gt; &lt;/td&gt;&lt;td&gt;&lt;/td&gt;&lt;/tr&gt;</v>
      </c>
      <c r="B2755" s="166"/>
      <c r="C2755" s="166"/>
    </row>
    <row r="2756" spans="1:3" x14ac:dyDescent="0.3">
      <c r="A2756" s="89" t="str">
        <f>IF(ROW()-ROW(HTML[])+1&gt;ROWS(Prelude[]),IFERROR(INDEX(PayItems[HTML],ROW()-ROW(HTML[])+1-ROWS(Prelude[])),IF(ROW()-ROW(HTML[])=ROWS(Prelude[])+ROWS(PayItems[]),"&lt;/tbody&gt;&lt;/table&gt;","{End}")),INDEX(Prelude[],ROW()-ROW(HTML[])+1))</f>
        <v xml:space="preserve">  &lt;tr&gt;&lt;td&gt;62010-5000&lt;/td&gt;&lt;td&gt;Stone masonry guardwall type 3&lt;/td&gt;&lt;td&gt;m&lt;/td&gt;&lt;td&gt;STONE MASONRY GUARDWALL TYPE 3&lt;/td&gt;&lt;td&gt;LNFT&lt;/td&gt;&lt;td&gt;0&lt;/td&gt;&lt;td&gt;3&lt;/td&gt;&lt;td&gt;N&lt;/td&gt;&lt;td&gt; &lt;/td&gt;&lt;td&gt;&lt;/td&gt;&lt;/tr&gt;</v>
      </c>
      <c r="B2756" s="166"/>
      <c r="C2756" s="166"/>
    </row>
    <row r="2757" spans="1:3" x14ac:dyDescent="0.3">
      <c r="A2757" s="89" t="str">
        <f>IF(ROW()-ROW(HTML[])+1&gt;ROWS(Prelude[]),IFERROR(INDEX(PayItems[HTML],ROW()-ROW(HTML[])+1-ROWS(Prelude[])),IF(ROW()-ROW(HTML[])=ROWS(Prelude[])+ROWS(PayItems[]),"&lt;/tbody&gt;&lt;/table&gt;","{End}")),INDEX(Prelude[],ROW()-ROW(HTML[])+1))</f>
        <v xml:space="preserve">  &lt;tr&gt;&lt;td&gt;62010-6000&lt;/td&gt;&lt;td&gt;Stone masonry guardwall type 4&lt;/td&gt;&lt;td&gt;m&lt;/td&gt;&lt;td&gt;STONE MASONRY GUARDWALL TYPE 4&lt;/td&gt;&lt;td&gt;LNFT&lt;/td&gt;&lt;td&gt;0&lt;/td&gt;&lt;td&gt;3&lt;/td&gt;&lt;td&gt;N&lt;/td&gt;&lt;td&gt; &lt;/td&gt;&lt;td&gt;&lt;/td&gt;&lt;/tr&gt;</v>
      </c>
      <c r="B2757" s="166"/>
      <c r="C2757" s="166"/>
    </row>
    <row r="2758" spans="1:3" x14ac:dyDescent="0.3">
      <c r="A2758" s="89" t="str">
        <f>IF(ROW()-ROW(HTML[])+1&gt;ROWS(Prelude[]),IFERROR(INDEX(PayItems[HTML],ROW()-ROW(HTML[])+1-ROWS(Prelude[])),IF(ROW()-ROW(HTML[])=ROWS(Prelude[])+ROWS(PayItems[]),"&lt;/tbody&gt;&lt;/table&gt;","{End}")),INDEX(Prelude[],ROW()-ROW(HTML[])+1))</f>
        <v xml:space="preserve">  &lt;tr&gt;&lt;td&gt;62010-7000&lt;/td&gt;&lt;td&gt;Stone masonry parapet&lt;/td&gt;&lt;td&gt;m&lt;/td&gt;&lt;td&gt;STONE MASONRY PARAPET&lt;/td&gt;&lt;td&gt;LNFT&lt;/td&gt;&lt;td&gt;0&lt;/td&gt;&lt;td&gt;3&lt;/td&gt;&lt;td&gt;N&lt;/td&gt;&lt;td&gt; &lt;/td&gt;&lt;td&gt;&lt;/td&gt;&lt;/tr&gt;</v>
      </c>
      <c r="B2758" s="166"/>
      <c r="C2758" s="166"/>
    </row>
    <row r="2759" spans="1:3" x14ac:dyDescent="0.3">
      <c r="A2759" s="89" t="str">
        <f>IF(ROW()-ROW(HTML[])+1&gt;ROWS(Prelude[]),IFERROR(INDEX(PayItems[HTML],ROW()-ROW(HTML[])+1-ROWS(Prelude[])),IF(ROW()-ROW(HTML[])=ROWS(Prelude[])+ROWS(PayItems[]),"&lt;/tbody&gt;&lt;/table&gt;","{End}")),INDEX(Prelude[],ROW()-ROW(HTML[])+1))</f>
        <v xml:space="preserve">  &lt;tr&gt;&lt;td&gt;62011-0100&lt;/td&gt;&lt;td&gt;Stone masonry headwall for 300mm pipe culvert&lt;/td&gt;&lt;td&gt;Each&lt;/td&gt;&lt;td&gt;STONE MASONRY HEADWALL FOR 12-INCH PIPE CULVERT&lt;/td&gt;&lt;td&gt;EACH&lt;/td&gt;&lt;td&gt;0&lt;/td&gt;&lt;td&gt;3&lt;/td&gt;&lt;td&gt;N&lt;/td&gt;&lt;td&gt; &lt;/td&gt;&lt;td&gt;&lt;/td&gt;&lt;/tr&gt;</v>
      </c>
      <c r="B2759" s="166"/>
      <c r="C2759" s="166"/>
    </row>
    <row r="2760" spans="1:3" x14ac:dyDescent="0.3">
      <c r="A2760" s="89" t="str">
        <f>IF(ROW()-ROW(HTML[])+1&gt;ROWS(Prelude[]),IFERROR(INDEX(PayItems[HTML],ROW()-ROW(HTML[])+1-ROWS(Prelude[])),IF(ROW()-ROW(HTML[])=ROWS(Prelude[])+ROWS(PayItems[]),"&lt;/tbody&gt;&lt;/table&gt;","{End}")),INDEX(Prelude[],ROW()-ROW(HTML[])+1))</f>
        <v xml:space="preserve">  &lt;tr&gt;&lt;td&gt;62011-0200&lt;/td&gt;&lt;td&gt;Stone masonry headwall for 375mm pipe culvert&lt;/td&gt;&lt;td&gt;Each&lt;/td&gt;&lt;td&gt;STONE MASONRY HEADWALL FOR 15-INCH PIPE CULVERT&lt;/td&gt;&lt;td&gt;EACH&lt;/td&gt;&lt;td&gt;0&lt;/td&gt;&lt;td&gt;3&lt;/td&gt;&lt;td&gt;N&lt;/td&gt;&lt;td&gt; &lt;/td&gt;&lt;td&gt;&lt;/td&gt;&lt;/tr&gt;</v>
      </c>
      <c r="B2760" s="166"/>
      <c r="C2760" s="166"/>
    </row>
    <row r="2761" spans="1:3" x14ac:dyDescent="0.3">
      <c r="A2761" s="89" t="str">
        <f>IF(ROW()-ROW(HTML[])+1&gt;ROWS(Prelude[]),IFERROR(INDEX(PayItems[HTML],ROW()-ROW(HTML[])+1-ROWS(Prelude[])),IF(ROW()-ROW(HTML[])=ROWS(Prelude[])+ROWS(PayItems[]),"&lt;/tbody&gt;&lt;/table&gt;","{End}")),INDEX(Prelude[],ROW()-ROW(HTML[])+1))</f>
        <v xml:space="preserve">  &lt;tr&gt;&lt;td&gt;62011-0300&lt;/td&gt;&lt;td&gt;Stone masonry headwall for 450mm pipe culvert&lt;/td&gt;&lt;td&gt;Each&lt;/td&gt;&lt;td&gt;STONE MASONRY HEADWALL FOR 18-INCH PIPE CULVERT&lt;/td&gt;&lt;td&gt;EACH&lt;/td&gt;&lt;td&gt;0&lt;/td&gt;&lt;td&gt;3&lt;/td&gt;&lt;td&gt;N&lt;/td&gt;&lt;td&gt; &lt;/td&gt;&lt;td&gt;&lt;/td&gt;&lt;/tr&gt;</v>
      </c>
      <c r="B2761" s="166"/>
      <c r="C2761" s="166"/>
    </row>
    <row r="2762" spans="1:3" x14ac:dyDescent="0.3">
      <c r="A2762" s="89" t="str">
        <f>IF(ROW()-ROW(HTML[])+1&gt;ROWS(Prelude[]),IFERROR(INDEX(PayItems[HTML],ROW()-ROW(HTML[])+1-ROWS(Prelude[])),IF(ROW()-ROW(HTML[])=ROWS(Prelude[])+ROWS(PayItems[]),"&lt;/tbody&gt;&lt;/table&gt;","{End}")),INDEX(Prelude[],ROW()-ROW(HTML[])+1))</f>
        <v xml:space="preserve">  &lt;tr&gt;&lt;td&gt;62011-0400&lt;/td&gt;&lt;td&gt;Stone masonry headwall for 525mm pipe culvert&lt;/td&gt;&lt;td&gt;Each&lt;/td&gt;&lt;td&gt;STONE MASONRY HEADWALL FOR 21-INCH PIPE CULVERT&lt;/td&gt;&lt;td&gt;EACH&lt;/td&gt;&lt;td&gt;0&lt;/td&gt;&lt;td&gt;3&lt;/td&gt;&lt;td&gt;N&lt;/td&gt;&lt;td&gt; &lt;/td&gt;&lt;td&gt;&lt;/td&gt;&lt;/tr&gt;</v>
      </c>
      <c r="B2762" s="166"/>
      <c r="C2762" s="166"/>
    </row>
    <row r="2763" spans="1:3" x14ac:dyDescent="0.3">
      <c r="A2763" s="89" t="str">
        <f>IF(ROW()-ROW(HTML[])+1&gt;ROWS(Prelude[]),IFERROR(INDEX(PayItems[HTML],ROW()-ROW(HTML[])+1-ROWS(Prelude[])),IF(ROW()-ROW(HTML[])=ROWS(Prelude[])+ROWS(PayItems[]),"&lt;/tbody&gt;&lt;/table&gt;","{End}")),INDEX(Prelude[],ROW()-ROW(HTML[])+1))</f>
        <v xml:space="preserve">  &lt;tr&gt;&lt;td&gt;62011-0500&lt;/td&gt;&lt;td&gt;Stone masonry headwall for 600mm pipe culvert&lt;/td&gt;&lt;td&gt;Each&lt;/td&gt;&lt;td&gt;STONE MASONRY HEADWALL FOR 24-INCH PIPE CULVERT&lt;/td&gt;&lt;td&gt;EACH&lt;/td&gt;&lt;td&gt;0&lt;/td&gt;&lt;td&gt;3&lt;/td&gt;&lt;td&gt;N&lt;/td&gt;&lt;td&gt; &lt;/td&gt;&lt;td&gt;&lt;/td&gt;&lt;/tr&gt;</v>
      </c>
      <c r="B2763" s="166"/>
      <c r="C2763" s="166"/>
    </row>
    <row r="2764" spans="1:3" x14ac:dyDescent="0.3">
      <c r="A2764" s="89" t="str">
        <f>IF(ROW()-ROW(HTML[])+1&gt;ROWS(Prelude[]),IFERROR(INDEX(PayItems[HTML],ROW()-ROW(HTML[])+1-ROWS(Prelude[])),IF(ROW()-ROW(HTML[])=ROWS(Prelude[])+ROWS(PayItems[]),"&lt;/tbody&gt;&lt;/table&gt;","{End}")),INDEX(Prelude[],ROW()-ROW(HTML[])+1))</f>
        <v xml:space="preserve">  &lt;tr&gt;&lt;td&gt;62011-0600&lt;/td&gt;&lt;td&gt;Stone masonry headwall for 750mm pipe culvert&lt;/td&gt;&lt;td&gt;Each&lt;/td&gt;&lt;td&gt;STONE MASONRY HEADWALL FOR 30-INCH PIPE CULVERT&lt;/td&gt;&lt;td&gt;EACH&lt;/td&gt;&lt;td&gt;0&lt;/td&gt;&lt;td&gt;3&lt;/td&gt;&lt;td&gt;N&lt;/td&gt;&lt;td&gt; &lt;/td&gt;&lt;td&gt;&lt;/td&gt;&lt;/tr&gt;</v>
      </c>
      <c r="B2764" s="166"/>
      <c r="C2764" s="166"/>
    </row>
    <row r="2765" spans="1:3" x14ac:dyDescent="0.3">
      <c r="A2765" s="89" t="str">
        <f>IF(ROW()-ROW(HTML[])+1&gt;ROWS(Prelude[]),IFERROR(INDEX(PayItems[HTML],ROW()-ROW(HTML[])+1-ROWS(Prelude[])),IF(ROW()-ROW(HTML[])=ROWS(Prelude[])+ROWS(PayItems[]),"&lt;/tbody&gt;&lt;/table&gt;","{End}")),INDEX(Prelude[],ROW()-ROW(HTML[])+1))</f>
        <v xml:space="preserve">  &lt;tr&gt;&lt;td&gt;62011-0700&lt;/td&gt;&lt;td&gt;Stone masonry headwall for 900mm pipe culvert&lt;/td&gt;&lt;td&gt;Each&lt;/td&gt;&lt;td&gt;STONE MASONRY HEADWALL FOR 36-INCH PIPE CULVERT&lt;/td&gt;&lt;td&gt;EACH&lt;/td&gt;&lt;td&gt;0&lt;/td&gt;&lt;td&gt;3&lt;/td&gt;&lt;td&gt;N&lt;/td&gt;&lt;td&gt; &lt;/td&gt;&lt;td&gt;&lt;/td&gt;&lt;/tr&gt;</v>
      </c>
      <c r="B2765" s="166"/>
      <c r="C2765" s="166"/>
    </row>
    <row r="2766" spans="1:3" x14ac:dyDescent="0.3">
      <c r="A2766" s="89" t="str">
        <f>IF(ROW()-ROW(HTML[])+1&gt;ROWS(Prelude[]),IFERROR(INDEX(PayItems[HTML],ROW()-ROW(HTML[])+1-ROWS(Prelude[])),IF(ROW()-ROW(HTML[])=ROWS(Prelude[])+ROWS(PayItems[]),"&lt;/tbody&gt;&lt;/table&gt;","{End}")),INDEX(Prelude[],ROW()-ROW(HTML[])+1))</f>
        <v xml:space="preserve">  &lt;tr&gt;&lt;td&gt;62011-0800&lt;/td&gt;&lt;td&gt;Stone masonry headwall for 1050mm pipe culvert&lt;/td&gt;&lt;td&gt;Each&lt;/td&gt;&lt;td&gt;STONE MASONRY HEADWALL FOR 42-INCH PIPE CULVERT&lt;/td&gt;&lt;td&gt;EACH&lt;/td&gt;&lt;td&gt;0&lt;/td&gt;&lt;td&gt;3&lt;/td&gt;&lt;td&gt;N&lt;/td&gt;&lt;td&gt; &lt;/td&gt;&lt;td&gt;&lt;/td&gt;&lt;/tr&gt;</v>
      </c>
      <c r="B2766" s="166"/>
      <c r="C2766" s="166"/>
    </row>
    <row r="2767" spans="1:3" x14ac:dyDescent="0.3">
      <c r="A2767" s="89" t="str">
        <f>IF(ROW()-ROW(HTML[])+1&gt;ROWS(Prelude[]),IFERROR(INDEX(PayItems[HTML],ROW()-ROW(HTML[])+1-ROWS(Prelude[])),IF(ROW()-ROW(HTML[])=ROWS(Prelude[])+ROWS(PayItems[]),"&lt;/tbody&gt;&lt;/table&gt;","{End}")),INDEX(Prelude[],ROW()-ROW(HTML[])+1))</f>
        <v xml:space="preserve">  &lt;tr&gt;&lt;td&gt;62011-0900&lt;/td&gt;&lt;td&gt;Stone masonry headwall for 1200mm pipe culvert&lt;/td&gt;&lt;td&gt;Each&lt;/td&gt;&lt;td&gt;STONE MASONRY HEADWALL FOR 48-INCH PIPE CULVERT&lt;/td&gt;&lt;td&gt;EACH&lt;/td&gt;&lt;td&gt;0&lt;/td&gt;&lt;td&gt;3&lt;/td&gt;&lt;td&gt;N&lt;/td&gt;&lt;td&gt; &lt;/td&gt;&lt;td&gt;&lt;/td&gt;&lt;/tr&gt;</v>
      </c>
      <c r="B2767" s="166"/>
      <c r="C2767" s="166"/>
    </row>
    <row r="2768" spans="1:3" x14ac:dyDescent="0.3">
      <c r="A2768" s="89" t="str">
        <f>IF(ROW()-ROW(HTML[])+1&gt;ROWS(Prelude[]),IFERROR(INDEX(PayItems[HTML],ROW()-ROW(HTML[])+1-ROWS(Prelude[])),IF(ROW()-ROW(HTML[])=ROWS(Prelude[])+ROWS(PayItems[]),"&lt;/tbody&gt;&lt;/table&gt;","{End}")),INDEX(Prelude[],ROW()-ROW(HTML[])+1))</f>
        <v xml:space="preserve">  &lt;tr&gt;&lt;td&gt;62011-1000&lt;/td&gt;&lt;td&gt;Stone masonry headwall for 1350mm pipe culvert&lt;/td&gt;&lt;td&gt;Each&lt;/td&gt;&lt;td&gt;STONE MASONRY HEADWALL FOR 54-INCH PIPE CULVERT&lt;/td&gt;&lt;td&gt;EACH&lt;/td&gt;&lt;td&gt;0&lt;/td&gt;&lt;td&gt;3&lt;/td&gt;&lt;td&gt;N&lt;/td&gt;&lt;td&gt; &lt;/td&gt;&lt;td&gt;&lt;/td&gt;&lt;/tr&gt;</v>
      </c>
      <c r="B2768" s="166"/>
      <c r="C2768" s="166"/>
    </row>
    <row r="2769" spans="1:3" x14ac:dyDescent="0.3">
      <c r="A2769" s="89" t="str">
        <f>IF(ROW()-ROW(HTML[])+1&gt;ROWS(Prelude[]),IFERROR(INDEX(PayItems[HTML],ROW()-ROW(HTML[])+1-ROWS(Prelude[])),IF(ROW()-ROW(HTML[])=ROWS(Prelude[])+ROWS(PayItems[]),"&lt;/tbody&gt;&lt;/table&gt;","{End}")),INDEX(Prelude[],ROW()-ROW(HTML[])+1))</f>
        <v xml:space="preserve">  &lt;tr&gt;&lt;td&gt;62011-1100&lt;/td&gt;&lt;td&gt;Stone masonry headwall for 1500mm pipe culvert&lt;/td&gt;&lt;td&gt;Each&lt;/td&gt;&lt;td&gt;STONE MASONRY HEADWALL FOR 60-INCH PIPE CULVERT&lt;/td&gt;&lt;td&gt;EACH&lt;/td&gt;&lt;td&gt;0&lt;/td&gt;&lt;td&gt;3&lt;/td&gt;&lt;td&gt;N&lt;/td&gt;&lt;td&gt; &lt;/td&gt;&lt;td&gt;&lt;/td&gt;&lt;/tr&gt;</v>
      </c>
      <c r="B2769" s="166"/>
      <c r="C2769" s="166"/>
    </row>
    <row r="2770" spans="1:3" x14ac:dyDescent="0.3">
      <c r="A2770" s="89" t="str">
        <f>IF(ROW()-ROW(HTML[])+1&gt;ROWS(Prelude[]),IFERROR(INDEX(PayItems[HTML],ROW()-ROW(HTML[])+1-ROWS(Prelude[])),IF(ROW()-ROW(HTML[])=ROWS(Prelude[])+ROWS(PayItems[]),"&lt;/tbody&gt;&lt;/table&gt;","{End}")),INDEX(Prelude[],ROW()-ROW(HTML[])+1))</f>
        <v xml:space="preserve">  &lt;tr&gt;&lt;td&gt;62011-1200&lt;/td&gt;&lt;td&gt;Stone masonry headwall for 1650mm pipe culvert&lt;/td&gt;&lt;td&gt;Each&lt;/td&gt;&lt;td&gt;STONE MASONRY HEADWALL FOR 66-INCH PIPE CULVERT&lt;/td&gt;&lt;td&gt;EACH&lt;/td&gt;&lt;td&gt;0&lt;/td&gt;&lt;td&gt;3&lt;/td&gt;&lt;td&gt;N&lt;/td&gt;&lt;td&gt; &lt;/td&gt;&lt;td&gt;&lt;/td&gt;&lt;/tr&gt;</v>
      </c>
      <c r="B2770" s="166"/>
      <c r="C2770" s="166"/>
    </row>
    <row r="2771" spans="1:3" x14ac:dyDescent="0.3">
      <c r="A2771" s="89" t="str">
        <f>IF(ROW()-ROW(HTML[])+1&gt;ROWS(Prelude[]),IFERROR(INDEX(PayItems[HTML],ROW()-ROW(HTML[])+1-ROWS(Prelude[])),IF(ROW()-ROW(HTML[])=ROWS(Prelude[])+ROWS(PayItems[]),"&lt;/tbody&gt;&lt;/table&gt;","{End}")),INDEX(Prelude[],ROW()-ROW(HTML[])+1))</f>
        <v xml:space="preserve">  &lt;tr&gt;&lt;td&gt;62011-1300&lt;/td&gt;&lt;td&gt;Stone masonry headwall for 1800mm pipe culvert&lt;/td&gt;&lt;td&gt;Each&lt;/td&gt;&lt;td&gt;STONE MASONRY HEADWALL FOR 72-INCH PIPE CULVERT&lt;/td&gt;&lt;td&gt;EACH&lt;/td&gt;&lt;td&gt;0&lt;/td&gt;&lt;td&gt;3&lt;/td&gt;&lt;td&gt;N&lt;/td&gt;&lt;td&gt; &lt;/td&gt;&lt;td&gt;&lt;/td&gt;&lt;/tr&gt;</v>
      </c>
      <c r="B2771" s="166"/>
      <c r="C2771" s="166"/>
    </row>
    <row r="2772" spans="1:3" x14ac:dyDescent="0.3">
      <c r="A2772" s="89" t="str">
        <f>IF(ROW()-ROW(HTML[])+1&gt;ROWS(Prelude[]),IFERROR(INDEX(PayItems[HTML],ROW()-ROW(HTML[])+1-ROWS(Prelude[])),IF(ROW()-ROW(HTML[])=ROWS(Prelude[])+ROWS(PayItems[]),"&lt;/tbody&gt;&lt;/table&gt;","{End}")),INDEX(Prelude[],ROW()-ROW(HTML[])+1))</f>
        <v xml:space="preserve">  &lt;tr&gt;&lt;td&gt;62011-1400&lt;/td&gt;&lt;td&gt;Stone masonry headwall for double 300mm pipe culvert&lt;/td&gt;&lt;td&gt;Each&lt;/td&gt;&lt;td&gt;STONE MASONRY HEADWALL FOR DOUBLE 12-INCH PIPE CULVERT&lt;/td&gt;&lt;td&gt;EACH&lt;/td&gt;&lt;td&gt;0&lt;/td&gt;&lt;td&gt;3&lt;/td&gt;&lt;td&gt;N&lt;/td&gt;&lt;td&gt; &lt;/td&gt;&lt;td&gt;&lt;/td&gt;&lt;/tr&gt;</v>
      </c>
      <c r="B2772" s="166"/>
      <c r="C2772" s="166"/>
    </row>
    <row r="2773" spans="1:3" x14ac:dyDescent="0.3">
      <c r="A2773" s="89" t="str">
        <f>IF(ROW()-ROW(HTML[])+1&gt;ROWS(Prelude[]),IFERROR(INDEX(PayItems[HTML],ROW()-ROW(HTML[])+1-ROWS(Prelude[])),IF(ROW()-ROW(HTML[])=ROWS(Prelude[])+ROWS(PayItems[]),"&lt;/tbody&gt;&lt;/table&gt;","{End}")),INDEX(Prelude[],ROW()-ROW(HTML[])+1))</f>
        <v xml:space="preserve">  &lt;tr&gt;&lt;td&gt;62011-1500&lt;/td&gt;&lt;td&gt;Stone masonry headwall for double 375mm pipe culvert&lt;/td&gt;&lt;td&gt;Each&lt;/td&gt;&lt;td&gt;STONE MASONRY HEADWALL FOR DOUBLE 15-INCH PIPE CULVERT&lt;/td&gt;&lt;td&gt;EACH&lt;/td&gt;&lt;td&gt;0&lt;/td&gt;&lt;td&gt;3&lt;/td&gt;&lt;td&gt;N&lt;/td&gt;&lt;td&gt; &lt;/td&gt;&lt;td&gt;&lt;/td&gt;&lt;/tr&gt;</v>
      </c>
      <c r="B2773" s="166"/>
      <c r="C2773" s="166"/>
    </row>
    <row r="2774" spans="1:3" x14ac:dyDescent="0.3">
      <c r="A2774" s="89" t="str">
        <f>IF(ROW()-ROW(HTML[])+1&gt;ROWS(Prelude[]),IFERROR(INDEX(PayItems[HTML],ROW()-ROW(HTML[])+1-ROWS(Prelude[])),IF(ROW()-ROW(HTML[])=ROWS(Prelude[])+ROWS(PayItems[]),"&lt;/tbody&gt;&lt;/table&gt;","{End}")),INDEX(Prelude[],ROW()-ROW(HTML[])+1))</f>
        <v xml:space="preserve">  &lt;tr&gt;&lt;td&gt;62011-1600&lt;/td&gt;&lt;td&gt;Stone masonry headwall for double 450mm pipe culvert&lt;/td&gt;&lt;td&gt;Each&lt;/td&gt;&lt;td&gt;STONE MASONRY HEADWALL FOR DOUBLE 18-INCH PIPE CULVERT&lt;/td&gt;&lt;td&gt;EACH&lt;/td&gt;&lt;td&gt;0&lt;/td&gt;&lt;td&gt;3&lt;/td&gt;&lt;td&gt;N&lt;/td&gt;&lt;td&gt; &lt;/td&gt;&lt;td&gt;&lt;/td&gt;&lt;/tr&gt;</v>
      </c>
      <c r="B2774" s="166"/>
      <c r="C2774" s="166"/>
    </row>
    <row r="2775" spans="1:3" x14ac:dyDescent="0.3">
      <c r="A2775" s="89" t="str">
        <f>IF(ROW()-ROW(HTML[])+1&gt;ROWS(Prelude[]),IFERROR(INDEX(PayItems[HTML],ROW()-ROW(HTML[])+1-ROWS(Prelude[])),IF(ROW()-ROW(HTML[])=ROWS(Prelude[])+ROWS(PayItems[]),"&lt;/tbody&gt;&lt;/table&gt;","{End}")),INDEX(Prelude[],ROW()-ROW(HTML[])+1))</f>
        <v xml:space="preserve">  &lt;tr&gt;&lt;td&gt;62011-1700&lt;/td&gt;&lt;td&gt;Stone masonry headwall for double 525mm pipe culvert&lt;/td&gt;&lt;td&gt;Each&lt;/td&gt;&lt;td&gt;STONE MASONRY HEADWALL FOR DOUBLE 21-INCH PIPE CULVERT&lt;/td&gt;&lt;td&gt;EACH&lt;/td&gt;&lt;td&gt;0&lt;/td&gt;&lt;td&gt;3&lt;/td&gt;&lt;td&gt;N&lt;/td&gt;&lt;td&gt; &lt;/td&gt;&lt;td&gt;&lt;/td&gt;&lt;/tr&gt;</v>
      </c>
      <c r="B2775" s="166"/>
      <c r="C2775" s="166"/>
    </row>
    <row r="2776" spans="1:3" x14ac:dyDescent="0.3">
      <c r="A2776" s="89" t="str">
        <f>IF(ROW()-ROW(HTML[])+1&gt;ROWS(Prelude[]),IFERROR(INDEX(PayItems[HTML],ROW()-ROW(HTML[])+1-ROWS(Prelude[])),IF(ROW()-ROW(HTML[])=ROWS(Prelude[])+ROWS(PayItems[]),"&lt;/tbody&gt;&lt;/table&gt;","{End}")),INDEX(Prelude[],ROW()-ROW(HTML[])+1))</f>
        <v xml:space="preserve">  &lt;tr&gt;&lt;td&gt;62011-1800&lt;/td&gt;&lt;td&gt;Stone masonry headwall for double 600mm pipe culvert&lt;/td&gt;&lt;td&gt;Each&lt;/td&gt;&lt;td&gt;STONE MASONRY HEADWALL FOR DOUBLE 24-INCH PIPE CULVERT&lt;/td&gt;&lt;td&gt;EACH&lt;/td&gt;&lt;td&gt;0&lt;/td&gt;&lt;td&gt;3&lt;/td&gt;&lt;td&gt;N&lt;/td&gt;&lt;td&gt; &lt;/td&gt;&lt;td&gt;&lt;/td&gt;&lt;/tr&gt;</v>
      </c>
      <c r="B2776" s="166"/>
      <c r="C2776" s="166"/>
    </row>
    <row r="2777" spans="1:3" x14ac:dyDescent="0.3">
      <c r="A2777" s="89" t="str">
        <f>IF(ROW()-ROW(HTML[])+1&gt;ROWS(Prelude[]),IFERROR(INDEX(PayItems[HTML],ROW()-ROW(HTML[])+1-ROWS(Prelude[])),IF(ROW()-ROW(HTML[])=ROWS(Prelude[])+ROWS(PayItems[]),"&lt;/tbody&gt;&lt;/table&gt;","{End}")),INDEX(Prelude[],ROW()-ROW(HTML[])+1))</f>
        <v xml:space="preserve">  &lt;tr&gt;&lt;td&gt;62011-1900&lt;/td&gt;&lt;td&gt;Stone masonry headwall for double 750mm pipe culvert&lt;/td&gt;&lt;td&gt;Each&lt;/td&gt;&lt;td&gt;STONE MASONRY HEADWALL FOR DOUBLE 30-INCH PIPE CULVERT&lt;/td&gt;&lt;td&gt;EACH&lt;/td&gt;&lt;td&gt;0&lt;/td&gt;&lt;td&gt;3&lt;/td&gt;&lt;td&gt;N&lt;/td&gt;&lt;td&gt; &lt;/td&gt;&lt;td&gt;&lt;/td&gt;&lt;/tr&gt;</v>
      </c>
      <c r="B2777" s="166"/>
      <c r="C2777" s="166"/>
    </row>
    <row r="2778" spans="1:3" x14ac:dyDescent="0.3">
      <c r="A2778" s="89" t="str">
        <f>IF(ROW()-ROW(HTML[])+1&gt;ROWS(Prelude[]),IFERROR(INDEX(PayItems[HTML],ROW()-ROW(HTML[])+1-ROWS(Prelude[])),IF(ROW()-ROW(HTML[])=ROWS(Prelude[])+ROWS(PayItems[]),"&lt;/tbody&gt;&lt;/table&gt;","{End}")),INDEX(Prelude[],ROW()-ROW(HTML[])+1))</f>
        <v xml:space="preserve">  &lt;tr&gt;&lt;td&gt;62011-2000&lt;/td&gt;&lt;td&gt;Stone masonry headwall for double 900mm pipe culvert&lt;/td&gt;&lt;td&gt;Each&lt;/td&gt;&lt;td&gt;STONE MASONRY HEADWALL FOR DOUBLE 36-INCH PIPE CULVERT&lt;/td&gt;&lt;td&gt;EACH&lt;/td&gt;&lt;td&gt;0&lt;/td&gt;&lt;td&gt;3&lt;/td&gt;&lt;td&gt;N&lt;/td&gt;&lt;td&gt; &lt;/td&gt;&lt;td&gt;&lt;/td&gt;&lt;/tr&gt;</v>
      </c>
      <c r="B2778" s="166"/>
      <c r="C2778" s="166"/>
    </row>
    <row r="2779" spans="1:3" x14ac:dyDescent="0.3">
      <c r="A2779" s="89" t="str">
        <f>IF(ROW()-ROW(HTML[])+1&gt;ROWS(Prelude[]),IFERROR(INDEX(PayItems[HTML],ROW()-ROW(HTML[])+1-ROWS(Prelude[])),IF(ROW()-ROW(HTML[])=ROWS(Prelude[])+ROWS(PayItems[]),"&lt;/tbody&gt;&lt;/table&gt;","{End}")),INDEX(Prelude[],ROW()-ROW(HTML[])+1))</f>
        <v xml:space="preserve">  &lt;tr&gt;&lt;td&gt;62011-2100&lt;/td&gt;&lt;td&gt;Stone masonry headwall for double 1050mm pipe culvert&lt;/td&gt;&lt;td&gt;Each&lt;/td&gt;&lt;td&gt;STONE MASONRY HEADWALL FOR DOUBLE 42-INCH PIPE CULVERT&lt;/td&gt;&lt;td&gt;EACH&lt;/td&gt;&lt;td&gt;0&lt;/td&gt;&lt;td&gt;3&lt;/td&gt;&lt;td&gt;N&lt;/td&gt;&lt;td&gt; &lt;/td&gt;&lt;td&gt;&lt;/td&gt;&lt;/tr&gt;</v>
      </c>
      <c r="B2779" s="166"/>
      <c r="C2779" s="166"/>
    </row>
    <row r="2780" spans="1:3" x14ac:dyDescent="0.3">
      <c r="A2780" s="89" t="str">
        <f>IF(ROW()-ROW(HTML[])+1&gt;ROWS(Prelude[]),IFERROR(INDEX(PayItems[HTML],ROW()-ROW(HTML[])+1-ROWS(Prelude[])),IF(ROW()-ROW(HTML[])=ROWS(Prelude[])+ROWS(PayItems[]),"&lt;/tbody&gt;&lt;/table&gt;","{End}")),INDEX(Prelude[],ROW()-ROW(HTML[])+1))</f>
        <v xml:space="preserve">  &lt;tr&gt;&lt;td&gt;62011-2200&lt;/td&gt;&lt;td&gt;Stone masonry headwall for double 1200mm pipe culvert&lt;/td&gt;&lt;td&gt;Each&lt;/td&gt;&lt;td&gt;STONE MASONRY HEADWALL FOR DOUBLE 48-INCH PIPE CULVERT&lt;/td&gt;&lt;td&gt;EACH&lt;/td&gt;&lt;td&gt;0&lt;/td&gt;&lt;td&gt;3&lt;/td&gt;&lt;td&gt;N&lt;/td&gt;&lt;td&gt; &lt;/td&gt;&lt;td&gt;&lt;/td&gt;&lt;/tr&gt;</v>
      </c>
      <c r="B2780" s="166"/>
      <c r="C2780" s="166"/>
    </row>
    <row r="2781" spans="1:3" x14ac:dyDescent="0.3">
      <c r="A2781" s="89" t="str">
        <f>IF(ROW()-ROW(HTML[])+1&gt;ROWS(Prelude[]),IFERROR(INDEX(PayItems[HTML],ROW()-ROW(HTML[])+1-ROWS(Prelude[])),IF(ROW()-ROW(HTML[])=ROWS(Prelude[])+ROWS(PayItems[]),"&lt;/tbody&gt;&lt;/table&gt;","{End}")),INDEX(Prelude[],ROW()-ROW(HTML[])+1))</f>
        <v xml:space="preserve">  &lt;tr&gt;&lt;td&gt;62011-2300&lt;/td&gt;&lt;td&gt;Stone masonry headwall for double 1350mm pipe culvert&lt;/td&gt;&lt;td&gt;Each&lt;/td&gt;&lt;td&gt;STONE MASONRY HEADWALL FOR DOUBLE 54-INCH PIPE CULVERT&lt;/td&gt;&lt;td&gt;EACH&lt;/td&gt;&lt;td&gt;0&lt;/td&gt;&lt;td&gt;3&lt;/td&gt;&lt;td&gt;N&lt;/td&gt;&lt;td&gt; &lt;/td&gt;&lt;td&gt;&lt;/td&gt;&lt;/tr&gt;</v>
      </c>
      <c r="B2781" s="166"/>
      <c r="C2781" s="166"/>
    </row>
    <row r="2782" spans="1:3" x14ac:dyDescent="0.3">
      <c r="A2782" s="89" t="str">
        <f>IF(ROW()-ROW(HTML[])+1&gt;ROWS(Prelude[]),IFERROR(INDEX(PayItems[HTML],ROW()-ROW(HTML[])+1-ROWS(Prelude[])),IF(ROW()-ROW(HTML[])=ROWS(Prelude[])+ROWS(PayItems[]),"&lt;/tbody&gt;&lt;/table&gt;","{End}")),INDEX(Prelude[],ROW()-ROW(HTML[])+1))</f>
        <v xml:space="preserve">  &lt;tr&gt;&lt;td&gt;62011-2400&lt;/td&gt;&lt;td&gt;Stone masonry headwall for double 1500mm pipe culvert&lt;/td&gt;&lt;td&gt;Each&lt;/td&gt;&lt;td&gt;STONE MASONRY HEADWALL FOR DOUBLE 60-INCH PIPE CULVERT&lt;/td&gt;&lt;td&gt;EACH&lt;/td&gt;&lt;td&gt;0&lt;/td&gt;&lt;td&gt;3&lt;/td&gt;&lt;td&gt;N&lt;/td&gt;&lt;td&gt; &lt;/td&gt;&lt;td&gt;&lt;/td&gt;&lt;/tr&gt;</v>
      </c>
      <c r="B2782" s="166"/>
      <c r="C2782" s="166"/>
    </row>
    <row r="2783" spans="1:3" x14ac:dyDescent="0.3">
      <c r="A2783" s="89" t="str">
        <f>IF(ROW()-ROW(HTML[])+1&gt;ROWS(Prelude[]),IFERROR(INDEX(PayItems[HTML],ROW()-ROW(HTML[])+1-ROWS(Prelude[])),IF(ROW()-ROW(HTML[])=ROWS(Prelude[])+ROWS(PayItems[]),"&lt;/tbody&gt;&lt;/table&gt;","{End}")),INDEX(Prelude[],ROW()-ROW(HTML[])+1))</f>
        <v xml:space="preserve">  &lt;tr&gt;&lt;td&gt;62011-2500&lt;/td&gt;&lt;td&gt;Stone masonry headwall for double 1650mm pipe culvert&lt;/td&gt;&lt;td&gt;Each&lt;/td&gt;&lt;td&gt;STONE MASONRY HEADWALL FOR DOUBLE 66-INCH PIPE CULVERT&lt;/td&gt;&lt;td&gt;EACH&lt;/td&gt;&lt;td&gt;0&lt;/td&gt;&lt;td&gt;3&lt;/td&gt;&lt;td&gt;N&lt;/td&gt;&lt;td&gt; &lt;/td&gt;&lt;td&gt;&lt;/td&gt;&lt;/tr&gt;</v>
      </c>
      <c r="B2783" s="166"/>
      <c r="C2783" s="166"/>
    </row>
    <row r="2784" spans="1:3" x14ac:dyDescent="0.3">
      <c r="A2784" s="89" t="str">
        <f>IF(ROW()-ROW(HTML[])+1&gt;ROWS(Prelude[]),IFERROR(INDEX(PayItems[HTML],ROW()-ROW(HTML[])+1-ROWS(Prelude[])),IF(ROW()-ROW(HTML[])=ROWS(Prelude[])+ROWS(PayItems[]),"&lt;/tbody&gt;&lt;/table&gt;","{End}")),INDEX(Prelude[],ROW()-ROW(HTML[])+1))</f>
        <v xml:space="preserve">  &lt;tr&gt;&lt;td&gt;62011-2600&lt;/td&gt;&lt;td&gt;Stone masonry headwall for double 1800mm pipe culvert&lt;/td&gt;&lt;td&gt;Each&lt;/td&gt;&lt;td&gt;STONE MASONRY HEADWALL FOR DOUBLE 72-INCH PIPE CULVERT&lt;/td&gt;&lt;td&gt;EACH&lt;/td&gt;&lt;td&gt;0&lt;/td&gt;&lt;td&gt;3&lt;/td&gt;&lt;td&gt;N&lt;/td&gt;&lt;td&gt; &lt;/td&gt;&lt;td&gt;&lt;/td&gt;&lt;/tr&gt;</v>
      </c>
      <c r="B2784" s="166"/>
      <c r="C2784" s="166"/>
    </row>
    <row r="2785" spans="1:3" x14ac:dyDescent="0.3">
      <c r="A2785" s="89" t="str">
        <f>IF(ROW()-ROW(HTML[])+1&gt;ROWS(Prelude[]),IFERROR(INDEX(PayItems[HTML],ROW()-ROW(HTML[])+1-ROWS(Prelude[])),IF(ROW()-ROW(HTML[])=ROWS(Prelude[])+ROWS(PayItems[]),"&lt;/tbody&gt;&lt;/table&gt;","{End}")),INDEX(Prelude[],ROW()-ROW(HTML[])+1))</f>
        <v xml:space="preserve">  &lt;tr&gt;&lt;td&gt;62011-2710&lt;/td&gt;&lt;td&gt;Stone masonry headwall for triple 600mm pipe culvert&lt;/td&gt;&lt;td&gt;Each&lt;/td&gt;&lt;td&gt;STONE MASONRY HEADWALL FOR TRIPLE 24-INCH PIPE CULVERT&lt;/td&gt;&lt;td&gt;EACH&lt;/td&gt;&lt;td&gt;0&lt;/td&gt;&lt;td&gt;3&lt;/td&gt;&lt;td&gt;N&lt;/td&gt;&lt;td&gt; &lt;/td&gt;&lt;td&gt;&lt;/td&gt;&lt;/tr&gt;</v>
      </c>
      <c r="B2785" s="166"/>
      <c r="C2785" s="166"/>
    </row>
    <row r="2786" spans="1:3" x14ac:dyDescent="0.3">
      <c r="A2786" s="89" t="str">
        <f>IF(ROW()-ROW(HTML[])+1&gt;ROWS(Prelude[]),IFERROR(INDEX(PayItems[HTML],ROW()-ROW(HTML[])+1-ROWS(Prelude[])),IF(ROW()-ROW(HTML[])=ROWS(Prelude[])+ROWS(PayItems[]),"&lt;/tbody&gt;&lt;/table&gt;","{End}")),INDEX(Prelude[],ROW()-ROW(HTML[])+1))</f>
        <v xml:space="preserve">  &lt;tr&gt;&lt;td&gt;62011-2720&lt;/td&gt;&lt;td&gt;Stone masonry headwall for triple 750mm pipe culvert&lt;/td&gt;&lt;td&gt;Each&lt;/td&gt;&lt;td&gt;STONE MASONRY HEADWALL FOR TRIPLE 30-INCH PIPE CULVERT&lt;/td&gt;&lt;td&gt;EACH&lt;/td&gt;&lt;td&gt;0&lt;/td&gt;&lt;td&gt;3&lt;/td&gt;&lt;td&gt;N&lt;/td&gt;&lt;td&gt; &lt;/td&gt;&lt;td&gt;&lt;/td&gt;&lt;/tr&gt;</v>
      </c>
      <c r="B2786" s="166"/>
      <c r="C2786" s="166"/>
    </row>
    <row r="2787" spans="1:3" x14ac:dyDescent="0.3">
      <c r="A2787" s="89" t="str">
        <f>IF(ROW()-ROW(HTML[])+1&gt;ROWS(Prelude[]),IFERROR(INDEX(PayItems[HTML],ROW()-ROW(HTML[])+1-ROWS(Prelude[])),IF(ROW()-ROW(HTML[])=ROWS(Prelude[])+ROWS(PayItems[]),"&lt;/tbody&gt;&lt;/table&gt;","{End}")),INDEX(Prelude[],ROW()-ROW(HTML[])+1))</f>
        <v xml:space="preserve">  &lt;tr&gt;&lt;td&gt;62011-2730&lt;/td&gt;&lt;td&gt;Stone masonry headwall for triple 900mm pipe culvert&lt;/td&gt;&lt;td&gt;Each&lt;/td&gt;&lt;td&gt;STONE MASONRY HEADWALL FOR TRIPLE 36-INCH PIPE CULVERT&lt;/td&gt;&lt;td&gt;EACH&lt;/td&gt;&lt;td&gt;0&lt;/td&gt;&lt;td&gt;3&lt;/td&gt;&lt;td&gt;N&lt;/td&gt;&lt;td&gt; &lt;/td&gt;&lt;td&gt;&lt;/td&gt;&lt;/tr&gt;</v>
      </c>
      <c r="B2787" s="166"/>
      <c r="C2787" s="166"/>
    </row>
    <row r="2788" spans="1:3" x14ac:dyDescent="0.3">
      <c r="A2788" s="89" t="str">
        <f>IF(ROW()-ROW(HTML[])+1&gt;ROWS(Prelude[]),IFERROR(INDEX(PayItems[HTML],ROW()-ROW(HTML[])+1-ROWS(Prelude[])),IF(ROW()-ROW(HTML[])=ROWS(Prelude[])+ROWS(PayItems[]),"&lt;/tbody&gt;&lt;/table&gt;","{End}")),INDEX(Prelude[],ROW()-ROW(HTML[])+1))</f>
        <v xml:space="preserve">  &lt;tr&gt;&lt;td&gt;62011-2740&lt;/td&gt;&lt;td&gt;Stone masonry headwall for triple 1050mm pipe culvert&lt;/td&gt;&lt;td&gt;Each&lt;/td&gt;&lt;td&gt;STONE MASONRY HEADWALL FOR TRIPLE 42-INCH PIPE CULVERT&lt;/td&gt;&lt;td&gt;EACH&lt;/td&gt;&lt;td&gt;0&lt;/td&gt;&lt;td&gt;3&lt;/td&gt;&lt;td&gt;N&lt;/td&gt;&lt;td&gt; &lt;/td&gt;&lt;td&gt;&lt;/td&gt;&lt;/tr&gt;</v>
      </c>
      <c r="B2788" s="166"/>
      <c r="C2788" s="166"/>
    </row>
    <row r="2789" spans="1:3" x14ac:dyDescent="0.3">
      <c r="A2789" s="89" t="str">
        <f>IF(ROW()-ROW(HTML[])+1&gt;ROWS(Prelude[]),IFERROR(INDEX(PayItems[HTML],ROW()-ROW(HTML[])+1-ROWS(Prelude[])),IF(ROW()-ROW(HTML[])=ROWS(Prelude[])+ROWS(PayItems[]),"&lt;/tbody&gt;&lt;/table&gt;","{End}")),INDEX(Prelude[],ROW()-ROW(HTML[])+1))</f>
        <v xml:space="preserve">  &lt;tr&gt;&lt;td&gt;62011-2750&lt;/td&gt;&lt;td&gt;Stone masonry headwall for triple 1200mm pipe culvert&lt;/td&gt;&lt;td&gt;Each&lt;/td&gt;&lt;td&gt;STONE MASONRY HEADWALL FOR TRIPLE 48-INCH PIPE CULVERT&lt;/td&gt;&lt;td&gt;EACH&lt;/td&gt;&lt;td&gt;0&lt;/td&gt;&lt;td&gt;3&lt;/td&gt;&lt;td&gt;N&lt;/td&gt;&lt;td&gt; &lt;/td&gt;&lt;td&gt;&lt;/td&gt;&lt;/tr&gt;</v>
      </c>
      <c r="B2789" s="166"/>
      <c r="C2789" s="166"/>
    </row>
    <row r="2790" spans="1:3" x14ac:dyDescent="0.3">
      <c r="A2790" s="89" t="str">
        <f>IF(ROW()-ROW(HTML[])+1&gt;ROWS(Prelude[]),IFERROR(INDEX(PayItems[HTML],ROW()-ROW(HTML[])+1-ROWS(Prelude[])),IF(ROW()-ROW(HTML[])=ROWS(Prelude[])+ROWS(PayItems[]),"&lt;/tbody&gt;&lt;/table&gt;","{End}")),INDEX(Prelude[],ROW()-ROW(HTML[])+1))</f>
        <v xml:space="preserve">  &lt;tr&gt;&lt;td&gt;62011-3090&lt;/td&gt;&lt;td&gt;Stone masonry headwall for 1350mm equivalent diameter arch or elliptical pipe culvert&lt;/td&gt;&lt;td&gt;Each&lt;/td&gt;&lt;td&gt;STONE MASONRY HEADWALL FOR 54-INCH EQUIVALENT DIAMETER ARCH OR ELLIPTICAL PIPE CULVERT&lt;/td&gt;&lt;td&gt;EACH&lt;/td&gt;&lt;td&gt;0&lt;/td&gt;&lt;td&gt;3&lt;/td&gt;&lt;td&gt;N&lt;/td&gt;&lt;td&gt;9/18/2023&lt;/td&gt;&lt;td&gt;&lt;/td&gt;&lt;/tr&gt;</v>
      </c>
      <c r="B2790" s="166"/>
      <c r="C2790" s="166"/>
    </row>
    <row r="2791" spans="1:3" x14ac:dyDescent="0.3">
      <c r="A2791" s="89" t="str">
        <f>IF(ROW()-ROW(HTML[])+1&gt;ROWS(Prelude[]),IFERROR(INDEX(PayItems[HTML],ROW()-ROW(HTML[])+1-ROWS(Prelude[])),IF(ROW()-ROW(HTML[])=ROWS(Prelude[])+ROWS(PayItems[]),"&lt;/tbody&gt;&lt;/table&gt;","{End}")),INDEX(Prelude[],ROW()-ROW(HTML[])+1))</f>
        <v xml:space="preserve">  &lt;tr&gt;&lt;td&gt;62011-3120&lt;/td&gt;&lt;td&gt;Stone masonry headwall for 1800mm equivalent diameter arch or elliptical pipe culvert&lt;/td&gt;&lt;td&gt;Each&lt;/td&gt;&lt;td&gt;STONE MASONRY HEADWALL FOR 72-INCH EQUIVALENT DIAMETER ARCH OR ELLIPTICAL PIPE CULVERT&lt;/td&gt;&lt;td&gt;EACH&lt;/td&gt;&lt;td&gt;0&lt;/td&gt;&lt;td&gt;3&lt;/td&gt;&lt;td&gt;N&lt;/td&gt;&lt;td&gt;9/18/2023&lt;/td&gt;&lt;td&gt;&lt;/td&gt;&lt;/tr&gt;</v>
      </c>
      <c r="B2791" s="166"/>
      <c r="C2791" s="166"/>
    </row>
    <row r="2792" spans="1:3" x14ac:dyDescent="0.3">
      <c r="A2792" s="89" t="str">
        <f>IF(ROW()-ROW(HTML[])+1&gt;ROWS(Prelude[]),IFERROR(INDEX(PayItems[HTML],ROW()-ROW(HTML[])+1-ROWS(Prelude[])),IF(ROW()-ROW(HTML[])=ROWS(Prelude[])+ROWS(PayItems[]),"&lt;/tbody&gt;&lt;/table&gt;","{End}")),INDEX(Prelude[],ROW()-ROW(HTML[])+1))</f>
        <v xml:space="preserve">  &lt;tr&gt;&lt;td&gt;62011-3170&lt;/td&gt;&lt;td&gt;Stone masonry headwall for 2550mm equivalent diameter arch or elliptical pipe culvert&lt;/td&gt;&lt;td&gt;Each&lt;/td&gt;&lt;td&gt;STONE MASONRY HEADWALL FOR 102-INCH EQUIVALENT DIAMETER ARCH OR ELLIPTICAL PIPE CULVERT&lt;/td&gt;&lt;td&gt;EACH&lt;/td&gt;&lt;td&gt;0&lt;/td&gt;&lt;td&gt;3&lt;/td&gt;&lt;td&gt;N&lt;/td&gt;&lt;td&gt;9/18/2023&lt;/td&gt;&lt;td&gt;&lt;/td&gt;&lt;/tr&gt;</v>
      </c>
      <c r="B2792" s="166"/>
      <c r="C2792" s="166"/>
    </row>
    <row r="2793" spans="1:3" x14ac:dyDescent="0.3">
      <c r="A2793" s="89" t="str">
        <f>IF(ROW()-ROW(HTML[])+1&gt;ROWS(Prelude[]),IFERROR(INDEX(PayItems[HTML],ROW()-ROW(HTML[])+1-ROWS(Prelude[])),IF(ROW()-ROW(HTML[])=ROWS(Prelude[])+ROWS(PayItems[]),"&lt;/tbody&gt;&lt;/table&gt;","{End}")),INDEX(Prelude[],ROW()-ROW(HTML[])+1))</f>
        <v xml:space="preserve">  &lt;tr&gt;&lt;td&gt;62011-5000&lt;/td&gt;&lt;td&gt;Stone masonry pillar&lt;/td&gt;&lt;td&gt;Each&lt;/td&gt;&lt;td&gt;STONE MASONRY PILLAR&lt;/td&gt;&lt;td&gt;EACH&lt;/td&gt;&lt;td&gt;0&lt;/td&gt;&lt;td&gt;3&lt;/td&gt;&lt;td&gt;N&lt;/td&gt;&lt;td&gt;9/16/2014&lt;/td&gt;&lt;td&gt;&lt;/td&gt;&lt;/tr&gt;</v>
      </c>
      <c r="B2793" s="166"/>
      <c r="C2793" s="166"/>
    </row>
    <row r="2794" spans="1:3" x14ac:dyDescent="0.3">
      <c r="A2794" s="89" t="str">
        <f>IF(ROW()-ROW(HTML[])+1&gt;ROWS(Prelude[]),IFERROR(INDEX(PayItems[HTML],ROW()-ROW(HTML[])+1-ROWS(Prelude[])),IF(ROW()-ROW(HTML[])=ROWS(Prelude[])+ROWS(PayItems[]),"&lt;/tbody&gt;&lt;/table&gt;","{End}")),INDEX(Prelude[],ROW()-ROW(HTML[])+1))</f>
        <v xml:space="preserve">  &lt;tr&gt;&lt;td&gt;62011-5100&lt;/td&gt;&lt;td&gt;Stone masonry cap&lt;/td&gt;&lt;td&gt;Each&lt;/td&gt;&lt;td&gt;STONE MASONRY CAP&lt;/td&gt;&lt;td&gt;EACH&lt;/td&gt;&lt;td&gt;0&lt;/td&gt;&lt;td&gt;3&lt;/td&gt;&lt;td&gt;N&lt;/td&gt;&lt;td&gt;12/8/2014&lt;/td&gt;&lt;td&gt;&lt;/td&gt;&lt;/tr&gt;</v>
      </c>
      <c r="B2794" s="166"/>
      <c r="C2794" s="166"/>
    </row>
    <row r="2795" spans="1:3" x14ac:dyDescent="0.3">
      <c r="A2795" s="89" t="str">
        <f>IF(ROW()-ROW(HTML[])+1&gt;ROWS(Prelude[]),IFERROR(INDEX(PayItems[HTML],ROW()-ROW(HTML[])+1-ROWS(Prelude[])),IF(ROW()-ROW(HTML[])=ROWS(Prelude[])+ROWS(PayItems[]),"&lt;/tbody&gt;&lt;/table&gt;","{End}")),INDEX(Prelude[],ROW()-ROW(HTML[])+1))</f>
        <v xml:space="preserve">  &lt;tr&gt;&lt;td&gt;62012-1000&lt;/td&gt;&lt;td&gt;Stone masonry wall&lt;/td&gt;&lt;td&gt;m3&lt;/td&gt;&lt;td&gt;STONE MASONRY WALL&lt;/td&gt;&lt;td&gt;CUYD&lt;/td&gt;&lt;td&gt;0&lt;/td&gt;&lt;td&gt;3&lt;/td&gt;&lt;td&gt;N&lt;/td&gt;&lt;td&gt; &lt;/td&gt;&lt;td&gt;&lt;/td&gt;&lt;/tr&gt;</v>
      </c>
      <c r="B2795" s="166"/>
      <c r="C2795" s="166"/>
    </row>
    <row r="2796" spans="1:3" x14ac:dyDescent="0.3">
      <c r="A2796" s="89" t="str">
        <f>IF(ROW()-ROW(HTML[])+1&gt;ROWS(Prelude[]),IFERROR(INDEX(PayItems[HTML],ROW()-ROW(HTML[])+1-ROWS(Prelude[])),IF(ROW()-ROW(HTML[])=ROWS(Prelude[])+ROWS(PayItems[]),"&lt;/tbody&gt;&lt;/table&gt;","{End}")),INDEX(Prelude[],ROW()-ROW(HTML[])+1))</f>
        <v xml:space="preserve">  &lt;tr&gt;&lt;td&gt;62012-2000&lt;/td&gt;&lt;td&gt;Stone masonry sign base&lt;/td&gt;&lt;td&gt;m3&lt;/td&gt;&lt;td&gt;STONE MASONRY SIGN BASE&lt;/td&gt;&lt;td&gt;CUYD&lt;/td&gt;&lt;td&gt;0&lt;/td&gt;&lt;td&gt;3&lt;/td&gt;&lt;td&gt;N&lt;/td&gt;&lt;td&gt; &lt;/td&gt;&lt;td&gt;&lt;/td&gt;&lt;/tr&gt;</v>
      </c>
      <c r="B2796" s="166"/>
      <c r="C2796" s="166"/>
    </row>
    <row r="2797" spans="1:3" x14ac:dyDescent="0.3">
      <c r="A2797" s="89" t="str">
        <f>IF(ROW()-ROW(HTML[])+1&gt;ROWS(Prelude[]),IFERROR(INDEX(PayItems[HTML],ROW()-ROW(HTML[])+1-ROWS(Prelude[])),IF(ROW()-ROW(HTML[])=ROWS(Prelude[])+ROWS(PayItems[]),"&lt;/tbody&gt;&lt;/table&gt;","{End}")),INDEX(Prelude[],ROW()-ROW(HTML[])+1))</f>
        <v xml:space="preserve">  &lt;tr&gt;&lt;td&gt;62012-3000&lt;/td&gt;&lt;td&gt;Stone masonry headwall for box culvert&lt;/td&gt;&lt;td&gt;m3&lt;/td&gt;&lt;td&gt;STONE MASONRY HEADWALL FOR BOX CULVERT&lt;/td&gt;&lt;td&gt;CUYD&lt;/td&gt;&lt;td&gt;0&lt;/td&gt;&lt;td&gt;3&lt;/td&gt;&lt;td&gt;N&lt;/td&gt;&lt;td&gt; &lt;/td&gt;&lt;td&gt;&lt;/td&gt;&lt;/tr&gt;</v>
      </c>
      <c r="B2797" s="166"/>
      <c r="C2797" s="166"/>
    </row>
    <row r="2798" spans="1:3" x14ac:dyDescent="0.3">
      <c r="A2798" s="89" t="str">
        <f>IF(ROW()-ROW(HTML[])+1&gt;ROWS(Prelude[]),IFERROR(INDEX(PayItems[HTML],ROW()-ROW(HTML[])+1-ROWS(Prelude[])),IF(ROW()-ROW(HTML[])=ROWS(Prelude[])+ROWS(PayItems[]),"&lt;/tbody&gt;&lt;/table&gt;","{End}")),INDEX(Prelude[],ROW()-ROW(HTML[])+1))</f>
        <v xml:space="preserve">  &lt;tr&gt;&lt;td&gt;62013-1000&lt;/td&gt;&lt;td&gt;Stone masonry apron&lt;/td&gt;&lt;td&gt;m2&lt;/td&gt;&lt;td&gt;STONE MASONRY APRON&lt;/td&gt;&lt;td&gt;SQYD&lt;/td&gt;&lt;td&gt;0&lt;/td&gt;&lt;td&gt;3&lt;/td&gt;&lt;td&gt;N&lt;/td&gt;&lt;td&gt; &lt;/td&gt;&lt;td&gt;&lt;/td&gt;&lt;/tr&gt;</v>
      </c>
      <c r="B2798" s="166"/>
      <c r="C2798" s="166"/>
    </row>
    <row r="2799" spans="1:3" x14ac:dyDescent="0.3">
      <c r="A2799" s="89" t="str">
        <f>IF(ROW()-ROW(HTML[])+1&gt;ROWS(Prelude[]),IFERROR(INDEX(PayItems[HTML],ROW()-ROW(HTML[])+1-ROWS(Prelude[])),IF(ROW()-ROW(HTML[])=ROWS(Prelude[])+ROWS(PayItems[]),"&lt;/tbody&gt;&lt;/table&gt;","{End}")),INDEX(Prelude[],ROW()-ROW(HTML[])+1))</f>
        <v xml:space="preserve">  &lt;tr&gt;&lt;td&gt;62013-2000&lt;/td&gt;&lt;td&gt;Stone masonry wall&lt;/td&gt;&lt;td&gt;m2&lt;/td&gt;&lt;td&gt;STONE MASONRY WALL&lt;/td&gt;&lt;td&gt;SQYD&lt;/td&gt;&lt;td&gt;0&lt;/td&gt;&lt;td&gt;3&lt;/td&gt;&lt;td&gt;N&lt;/td&gt;&lt;td&gt; &lt;/td&gt;&lt;td&gt;&lt;/td&gt;&lt;/tr&gt;</v>
      </c>
      <c r="B2799" s="166"/>
      <c r="C2799" s="166"/>
    </row>
    <row r="2800" spans="1:3" x14ac:dyDescent="0.3">
      <c r="A2800" s="89" t="str">
        <f>IF(ROW()-ROW(HTML[])+1&gt;ROWS(Prelude[]),IFERROR(INDEX(PayItems[HTML],ROW()-ROW(HTML[])+1-ROWS(Prelude[])),IF(ROW()-ROW(HTML[])=ROWS(Prelude[])+ROWS(PayItems[]),"&lt;/tbody&gt;&lt;/table&gt;","{End}")),INDEX(Prelude[],ROW()-ROW(HTML[])+1))</f>
        <v xml:space="preserve">  &lt;tr&gt;&lt;td&gt;62014-0000&lt;/td&gt;&lt;td&gt;Sample wall&lt;/td&gt;&lt;td&gt;LPSM&lt;/td&gt;&lt;td&gt;SAMPLE WALL&lt;/td&gt;&lt;td&gt;LPSM&lt;/td&gt;&lt;td&gt;0&lt;/td&gt;&lt;td&gt;3&lt;/td&gt;&lt;td&gt;N&lt;/td&gt;&lt;td&gt; &lt;/td&gt;&lt;td&gt;&lt;/td&gt;&lt;/tr&gt;</v>
      </c>
      <c r="B2800" s="166"/>
      <c r="C2800" s="166"/>
    </row>
    <row r="2801" spans="1:3" x14ac:dyDescent="0.3">
      <c r="A2801" s="89" t="str">
        <f>IF(ROW()-ROW(HTML[])+1&gt;ROWS(Prelude[]),IFERROR(INDEX(PayItems[HTML],ROW()-ROW(HTML[])+1-ROWS(Prelude[])),IF(ROW()-ROW(HTML[])=ROWS(Prelude[])+ROWS(PayItems[]),"&lt;/tbody&gt;&lt;/table&gt;","{End}")),INDEX(Prelude[],ROW()-ROW(HTML[])+1))</f>
        <v xml:space="preserve">  &lt;tr&gt;&lt;td&gt;62015-1000&lt;/td&gt;&lt;td&gt;Masonry, brick, wall&lt;/td&gt;&lt;td&gt;m3&lt;/td&gt;&lt;td&gt;MASONRY, BRICK, WALL&lt;/td&gt;&lt;td&gt;CUYD&lt;/td&gt;&lt;td&gt;0&lt;/td&gt;&lt;td&gt;3&lt;/td&gt;&lt;td&gt;N&lt;/td&gt;&lt;td&gt; &lt;/td&gt;&lt;td&gt;&lt;/td&gt;&lt;/tr&gt;</v>
      </c>
      <c r="B2801" s="166"/>
      <c r="C2801" s="166"/>
    </row>
    <row r="2802" spans="1:3" x14ac:dyDescent="0.3">
      <c r="A2802" s="89" t="str">
        <f>IF(ROW()-ROW(HTML[])+1&gt;ROWS(Prelude[]),IFERROR(INDEX(PayItems[HTML],ROW()-ROW(HTML[])+1-ROWS(Prelude[])),IF(ROW()-ROW(HTML[])=ROWS(Prelude[])+ROWS(PayItems[]),"&lt;/tbody&gt;&lt;/table&gt;","{End}")),INDEX(Prelude[],ROW()-ROW(HTML[])+1))</f>
        <v xml:space="preserve">  &lt;tr&gt;&lt;td&gt;62016-1000&lt;/td&gt;&lt;td&gt;Masonry, brick, wall&lt;/td&gt;&lt;td&gt;m2&lt;/td&gt;&lt;td&gt;MASONRY, BRICK, WALL&lt;/td&gt;&lt;td&gt;SQYD&lt;/td&gt;&lt;td&gt;0&lt;/td&gt;&lt;td&gt;3&lt;/td&gt;&lt;td&gt;N&lt;/td&gt;&lt;td&gt; &lt;/td&gt;&lt;td&gt;&lt;/td&gt;&lt;/tr&gt;</v>
      </c>
      <c r="B2802" s="166"/>
      <c r="C2802" s="166"/>
    </row>
    <row r="2803" spans="1:3" x14ac:dyDescent="0.3">
      <c r="A2803" s="89" t="str">
        <f>IF(ROW()-ROW(HTML[])+1&gt;ROWS(Prelude[]),IFERROR(INDEX(PayItems[HTML],ROW()-ROW(HTML[])+1-ROWS(Prelude[])),IF(ROW()-ROW(HTML[])=ROWS(Prelude[])+ROWS(PayItems[]),"&lt;/tbody&gt;&lt;/table&gt;","{End}")),INDEX(Prelude[],ROW()-ROW(HTML[])+1))</f>
        <v xml:space="preserve">  &lt;tr&gt;&lt;td&gt;62017-0200&lt;/td&gt;&lt;td&gt;Dry stacked stone masonry headwall for 375mm pipe culvert&lt;/td&gt;&lt;td&gt;Each&lt;/td&gt;&lt;td&gt;DRY STACKED STONE MASONRY HEADWALL FOR 15-INCH PIPE CULVERT&lt;/td&gt;&lt;td&gt;EACH&lt;/td&gt;&lt;td&gt;0&lt;/td&gt;&lt;td&gt;3&lt;/td&gt;&lt;td&gt;N&lt;/td&gt;&lt;td&gt;5/4/2020&lt;/td&gt;&lt;td&gt;&lt;/td&gt;&lt;/tr&gt;</v>
      </c>
      <c r="B2803" s="166"/>
      <c r="C2803" s="166"/>
    </row>
    <row r="2804" spans="1:3" x14ac:dyDescent="0.3">
      <c r="A2804" s="89" t="str">
        <f>IF(ROW()-ROW(HTML[])+1&gt;ROWS(Prelude[]),IFERROR(INDEX(PayItems[HTML],ROW()-ROW(HTML[])+1-ROWS(Prelude[])),IF(ROW()-ROW(HTML[])=ROWS(Prelude[])+ROWS(PayItems[]),"&lt;/tbody&gt;&lt;/table&gt;","{End}")),INDEX(Prelude[],ROW()-ROW(HTML[])+1))</f>
        <v xml:space="preserve">  &lt;tr&gt;&lt;td&gt;62017-0300&lt;/td&gt;&lt;td&gt;Dry stacked stone masonry headwall for 450mm pipe culvert&lt;/td&gt;&lt;td&gt;Each&lt;/td&gt;&lt;td&gt;DRY STACKED STONE MASONRY HEADWALL FOR 18-INCH PIPE CULVERT&lt;/td&gt;&lt;td&gt;EACH&lt;/td&gt;&lt;td&gt;0&lt;/td&gt;&lt;td&gt;3&lt;/td&gt;&lt;td&gt;N&lt;/td&gt;&lt;td&gt; &lt;/td&gt;&lt;td&gt;&lt;/td&gt;&lt;/tr&gt;</v>
      </c>
      <c r="B2804" s="166"/>
      <c r="C2804" s="166"/>
    </row>
    <row r="2805" spans="1:3" x14ac:dyDescent="0.3">
      <c r="A2805" s="89" t="str">
        <f>IF(ROW()-ROW(HTML[])+1&gt;ROWS(Prelude[]),IFERROR(INDEX(PayItems[HTML],ROW()-ROW(HTML[])+1-ROWS(Prelude[])),IF(ROW()-ROW(HTML[])=ROWS(Prelude[])+ROWS(PayItems[]),"&lt;/tbody&gt;&lt;/table&gt;","{End}")),INDEX(Prelude[],ROW()-ROW(HTML[])+1))</f>
        <v xml:space="preserve">  &lt;tr&gt;&lt;td&gt;62017-0500&lt;/td&gt;&lt;td&gt;Dry stacked stone masonry headwall for 600mm pipe culvert&lt;/td&gt;&lt;td&gt;Each&lt;/td&gt;&lt;td&gt;DRY STACKED STONE MASONRY HEADWALL FOR 24-INCH PIPE CULVERT&lt;/td&gt;&lt;td&gt;EACH&lt;/td&gt;&lt;td&gt;0&lt;/td&gt;&lt;td&gt;3&lt;/td&gt;&lt;td&gt;N&lt;/td&gt;&lt;td&gt; &lt;/td&gt;&lt;td&gt;&lt;/td&gt;&lt;/tr&gt;</v>
      </c>
      <c r="B2805" s="166"/>
      <c r="C2805" s="166"/>
    </row>
    <row r="2806" spans="1:3" x14ac:dyDescent="0.3">
      <c r="A2806" s="89" t="str">
        <f>IF(ROW()-ROW(HTML[])+1&gt;ROWS(Prelude[]),IFERROR(INDEX(PayItems[HTML],ROW()-ROW(HTML[])+1-ROWS(Prelude[])),IF(ROW()-ROW(HTML[])=ROWS(Prelude[])+ROWS(PayItems[]),"&lt;/tbody&gt;&lt;/table&gt;","{End}")),INDEX(Prelude[],ROW()-ROW(HTML[])+1))</f>
        <v xml:space="preserve">  &lt;tr&gt;&lt;td&gt;62017-0600&lt;/td&gt;&lt;td&gt;Dry stacked stone masonry headwall for 750mm pipe culvert&lt;/td&gt;&lt;td&gt;Each&lt;/td&gt;&lt;td&gt;DRY STACKED STONE MASONRY HEADWALL FOR 30-INCH PIPE CULVERT&lt;/td&gt;&lt;td&gt;EACH&lt;/td&gt;&lt;td&gt;0&lt;/td&gt;&lt;td&gt;3&lt;/td&gt;&lt;td&gt;N&lt;/td&gt;&lt;td&gt; &lt;/td&gt;&lt;td&gt;&lt;/td&gt;&lt;/tr&gt;</v>
      </c>
      <c r="B2806" s="166"/>
      <c r="C2806" s="166"/>
    </row>
    <row r="2807" spans="1:3" x14ac:dyDescent="0.3">
      <c r="A2807" s="89" t="str">
        <f>IF(ROW()-ROW(HTML[])+1&gt;ROWS(Prelude[]),IFERROR(INDEX(PayItems[HTML],ROW()-ROW(HTML[])+1-ROWS(Prelude[])),IF(ROW()-ROW(HTML[])=ROWS(Prelude[])+ROWS(PayItems[]),"&lt;/tbody&gt;&lt;/table&gt;","{End}")),INDEX(Prelude[],ROW()-ROW(HTML[])+1))</f>
        <v xml:space="preserve">  &lt;tr&gt;&lt;td&gt;62017-0700&lt;/td&gt;&lt;td&gt;Dry stacked stone masonry headwall for 900mm pipe culvert&lt;/td&gt;&lt;td&gt;Each&lt;/td&gt;&lt;td&gt;DRY STACKED STONE MASONRY HEADWALL FOR 36-INCH PIPE CULVERT&lt;/td&gt;&lt;td&gt;EACH&lt;/td&gt;&lt;td&gt;0&lt;/td&gt;&lt;td&gt;3&lt;/td&gt;&lt;td&gt;N&lt;/td&gt;&lt;td&gt; &lt;/td&gt;&lt;td&gt;&lt;/td&gt;&lt;/tr&gt;</v>
      </c>
      <c r="B2807" s="166"/>
      <c r="C2807" s="166"/>
    </row>
    <row r="2808" spans="1:3" x14ac:dyDescent="0.3">
      <c r="A2808" s="89" t="str">
        <f>IF(ROW()-ROW(HTML[])+1&gt;ROWS(Prelude[]),IFERROR(INDEX(PayItems[HTML],ROW()-ROW(HTML[])+1-ROWS(Prelude[])),IF(ROW()-ROW(HTML[])=ROWS(Prelude[])+ROWS(PayItems[]),"&lt;/tbody&gt;&lt;/table&gt;","{End}")),INDEX(Prelude[],ROW()-ROW(HTML[])+1))</f>
        <v xml:space="preserve">  &lt;tr&gt;&lt;td&gt;62017-0800&lt;/td&gt;&lt;td&gt;Dry stacked stone masonry headwall for 1050mm pipe culvert&lt;/td&gt;&lt;td&gt;Each&lt;/td&gt;&lt;td&gt;DRY STACKED STONE MASONRY HEADWALL FOR 42-INCH PIPE CULVERT&lt;/td&gt;&lt;td&gt;EACH&lt;/td&gt;&lt;td&gt;0&lt;/td&gt;&lt;td&gt;3&lt;/td&gt;&lt;td&gt;N&lt;/td&gt;&lt;td&gt;10/16/2018&lt;/td&gt;&lt;td&gt;&lt;/td&gt;&lt;/tr&gt;</v>
      </c>
      <c r="B2808" s="166"/>
      <c r="C2808" s="166"/>
    </row>
    <row r="2809" spans="1:3" x14ac:dyDescent="0.3">
      <c r="A2809" s="89" t="str">
        <f>IF(ROW()-ROW(HTML[])+1&gt;ROWS(Prelude[]),IFERROR(INDEX(PayItems[HTML],ROW()-ROW(HTML[])+1-ROWS(Prelude[])),IF(ROW()-ROW(HTML[])=ROWS(Prelude[])+ROWS(PayItems[]),"&lt;/tbody&gt;&lt;/table&gt;","{End}")),INDEX(Prelude[],ROW()-ROW(HTML[])+1))</f>
        <v xml:space="preserve">  &lt;tr&gt;&lt;td&gt;62017-0900&lt;/td&gt;&lt;td&gt;Dry stacked stone masonry headwall for 1200mm pipe culvert&lt;/td&gt;&lt;td&gt;Each&lt;/td&gt;&lt;td&gt;DRY STACKED STONE MASONRY HEADWALL FOR 48-INCH PIPE CULVERT&lt;/td&gt;&lt;td&gt;EACH&lt;/td&gt;&lt;td&gt;0&lt;/td&gt;&lt;td&gt;3&lt;/td&gt;&lt;td&gt;N&lt;/td&gt;&lt;td&gt; &lt;/td&gt;&lt;td&gt;&lt;/td&gt;&lt;/tr&gt;</v>
      </c>
      <c r="B2809" s="166"/>
      <c r="C2809" s="166"/>
    </row>
    <row r="2810" spans="1:3" x14ac:dyDescent="0.3">
      <c r="A2810" s="89" t="str">
        <f>IF(ROW()-ROW(HTML[])+1&gt;ROWS(Prelude[]),IFERROR(INDEX(PayItems[HTML],ROW()-ROW(HTML[])+1-ROWS(Prelude[])),IF(ROW()-ROW(HTML[])=ROWS(Prelude[])+ROWS(PayItems[]),"&lt;/tbody&gt;&lt;/table&gt;","{End}")),INDEX(Prelude[],ROW()-ROW(HTML[])+1))</f>
        <v xml:space="preserve">  &lt;tr&gt;&lt;td&gt;62017-3000&lt;/td&gt;&lt;td&gt;Dry stacked stone masonry headwall for box culvert&lt;/td&gt;&lt;td&gt;Each&lt;/td&gt;&lt;td&gt;DRY STACKED STONE MASONRY HEADWALL FOR BOX CULVERT&lt;/td&gt;&lt;td&gt;EACH&lt;/td&gt;&lt;td&gt;0&lt;/td&gt;&lt;td&gt;3&lt;/td&gt;&lt;td&gt;N&lt;/td&gt;&lt;td&gt; &lt;/td&gt;&lt;td&gt;&lt;/td&gt;&lt;/tr&gt;</v>
      </c>
      <c r="B2810" s="166"/>
      <c r="C2810" s="166"/>
    </row>
    <row r="2811" spans="1:3" x14ac:dyDescent="0.3">
      <c r="A2811" s="89" t="str">
        <f>IF(ROW()-ROW(HTML[])+1&gt;ROWS(Prelude[]),IFERROR(INDEX(PayItems[HTML],ROW()-ROW(HTML[])+1-ROWS(Prelude[])),IF(ROW()-ROW(HTML[])=ROWS(Prelude[])+ROWS(PayItems[]),"&lt;/tbody&gt;&lt;/table&gt;","{End}")),INDEX(Prelude[],ROW()-ROW(HTML[])+1))</f>
        <v xml:space="preserve">  &lt;tr&gt;&lt;td&gt;62018-0700&lt;/td&gt;&lt;td&gt;Dry stacked stone masonry headwall for 900mm equivalent diameter arch or elliptical pipe culvert&lt;/td&gt;&lt;td&gt;Each&lt;/td&gt;&lt;td&gt;DRY STACKED STONE MASONRY HEADWALL FOR 36-INCH EQUIVALENT DIAMETER ARCH OR ELLIPTICAL PIPE CULVERT&lt;/td&gt;&lt;td&gt;EACH&lt;/td&gt;&lt;td&gt;0&lt;/td&gt;&lt;td&gt;3&lt;/td&gt;&lt;td&gt;N&lt;/td&gt;&lt;td&gt;3/7/2022&lt;/td&gt;&lt;td&gt;&lt;/td&gt;&lt;/tr&gt;</v>
      </c>
      <c r="B2811" s="166"/>
      <c r="C2811" s="166"/>
    </row>
    <row r="2812" spans="1:3" x14ac:dyDescent="0.3">
      <c r="A2812" s="89" t="str">
        <f>IF(ROW()-ROW(HTML[])+1&gt;ROWS(Prelude[]),IFERROR(INDEX(PayItems[HTML],ROW()-ROW(HTML[])+1-ROWS(Prelude[])),IF(ROW()-ROW(HTML[])=ROWS(Prelude[])+ROWS(PayItems[]),"&lt;/tbody&gt;&lt;/table&gt;","{End}")),INDEX(Prelude[],ROW()-ROW(HTML[])+1))</f>
        <v xml:space="preserve">  &lt;tr&gt;&lt;td&gt;62018-0900&lt;/td&gt;&lt;td&gt;Dry stacked stone masonry headwall for 1200mm equivalent diameter arch or elliptical pipe culvert&lt;/td&gt;&lt;td&gt;Each&lt;/td&gt;&lt;td&gt;DRY STACKED STONE MASONRY HEADWALL FOR 48-INCH EQUIVALENT DIAMETER ARCH OR ELLIPTICAL PIPE CULVERT&lt;/td&gt;&lt;td&gt;EACH&lt;/td&gt;&lt;td&gt;0&lt;/td&gt;&lt;td&gt;3&lt;/td&gt;&lt;td&gt;N&lt;/td&gt;&lt;td&gt;3/7/2022&lt;/td&gt;&lt;td&gt;&lt;/td&gt;&lt;/tr&gt;</v>
      </c>
      <c r="B2812" s="166"/>
      <c r="C2812" s="166"/>
    </row>
    <row r="2813" spans="1:3" x14ac:dyDescent="0.3">
      <c r="A2813" s="89" t="str">
        <f>IF(ROW()-ROW(HTML[])+1&gt;ROWS(Prelude[]),IFERROR(INDEX(PayItems[HTML],ROW()-ROW(HTML[])+1-ROWS(Prelude[])),IF(ROW()-ROW(HTML[])=ROWS(Prelude[])+ROWS(PayItems[]),"&lt;/tbody&gt;&lt;/table&gt;","{End}")),INDEX(Prelude[],ROW()-ROW(HTML[])+1))</f>
        <v xml:space="preserve">  &lt;tr&gt;&lt;td&gt;62025-1000&lt;/td&gt;&lt;td&gt;Remove and reset stone masonry&lt;/td&gt;&lt;td&gt;m3&lt;/td&gt;&lt;td&gt;REMOVE AND RESET STONE MASONRY&lt;/td&gt;&lt;td&gt;CUYD&lt;/td&gt;&lt;td&gt;0&lt;/td&gt;&lt;td&gt;3&lt;/td&gt;&lt;td&gt;N&lt;/td&gt;&lt;td&gt; &lt;/td&gt;&lt;td&gt;&lt;/td&gt;&lt;/tr&gt;</v>
      </c>
      <c r="B2813" s="166"/>
      <c r="C2813" s="166"/>
    </row>
    <row r="2814" spans="1:3" x14ac:dyDescent="0.3">
      <c r="A2814" s="89" t="str">
        <f>IF(ROW()-ROW(HTML[])+1&gt;ROWS(Prelude[]),IFERROR(INDEX(PayItems[HTML],ROW()-ROW(HTML[])+1-ROWS(Prelude[])),IF(ROW()-ROW(HTML[])=ROWS(Prelude[])+ROWS(PayItems[]),"&lt;/tbody&gt;&lt;/table&gt;","{End}")),INDEX(Prelude[],ROW()-ROW(HTML[])+1))</f>
        <v xml:space="preserve">  &lt;tr&gt;&lt;td&gt;62026-1000&lt;/td&gt;&lt;td&gt;Remove and reset stone masonry&lt;/td&gt;&lt;td&gt;m2&lt;/td&gt;&lt;td&gt;REMOVE AND RESET STONE MASONRY&lt;/td&gt;&lt;td&gt;SQYD&lt;/td&gt;&lt;td&gt;0&lt;/td&gt;&lt;td&gt;3&lt;/td&gt;&lt;td&gt;N&lt;/td&gt;&lt;td&gt; &lt;/td&gt;&lt;td&gt;&lt;/td&gt;&lt;/tr&gt;</v>
      </c>
      <c r="B2814" s="166"/>
      <c r="C2814" s="166"/>
    </row>
    <row r="2815" spans="1:3" x14ac:dyDescent="0.3">
      <c r="A2815" s="89" t="str">
        <f>IF(ROW()-ROW(HTML[])+1&gt;ROWS(Prelude[]),IFERROR(INDEX(PayItems[HTML],ROW()-ROW(HTML[])+1-ROWS(Prelude[])),IF(ROW()-ROW(HTML[])=ROWS(Prelude[])+ROWS(PayItems[]),"&lt;/tbody&gt;&lt;/table&gt;","{End}")),INDEX(Prelude[],ROW()-ROW(HTML[])+1))</f>
        <v xml:space="preserve">  &lt;tr&gt;&lt;td&gt;62027-0000&lt;/td&gt;&lt;td&gt;Remove and reset stone masonry&lt;/td&gt;&lt;td&gt;m&lt;/td&gt;&lt;td&gt;REMOVE AND RESET STONE MASONRY&lt;/td&gt;&lt;td&gt;LNFT&lt;/td&gt;&lt;td&gt;0&lt;/td&gt;&lt;td&gt;3&lt;/td&gt;&lt;td&gt;N&lt;/td&gt;&lt;td&gt; &lt;/td&gt;&lt;td&gt;&lt;/td&gt;&lt;/tr&gt;</v>
      </c>
      <c r="B2815" s="166"/>
      <c r="C2815" s="166"/>
    </row>
    <row r="2816" spans="1:3" x14ac:dyDescent="0.3">
      <c r="A2816" s="89" t="str">
        <f>IF(ROW()-ROW(HTML[])+1&gt;ROWS(Prelude[]),IFERROR(INDEX(PayItems[HTML],ROW()-ROW(HTML[])+1-ROWS(Prelude[])),IF(ROW()-ROW(HTML[])=ROWS(Prelude[])+ROWS(PayItems[]),"&lt;/tbody&gt;&lt;/table&gt;","{End}")),INDEX(Prelude[],ROW()-ROW(HTML[])+1))</f>
        <v xml:space="preserve">  &lt;tr&gt;&lt;td&gt;62027-1000&lt;/td&gt;&lt;td&gt;Remove and reset stone masonry guardwall&lt;/td&gt;&lt;td&gt;m&lt;/td&gt;&lt;td&gt;REMOVE AND RESET STONE MASONRY GUARDWALL&lt;/td&gt;&lt;td&gt;LNFT&lt;/td&gt;&lt;td&gt;0&lt;/td&gt;&lt;td&gt;3&lt;/td&gt;&lt;td&gt;N&lt;/td&gt;&lt;td&gt; &lt;/td&gt;&lt;td&gt;&lt;/td&gt;&lt;/tr&gt;</v>
      </c>
      <c r="B2816" s="166"/>
      <c r="C2816" s="166"/>
    </row>
    <row r="2817" spans="1:3" x14ac:dyDescent="0.3">
      <c r="A2817" s="89" t="str">
        <f>IF(ROW()-ROW(HTML[])+1&gt;ROWS(Prelude[]),IFERROR(INDEX(PayItems[HTML],ROW()-ROW(HTML[])+1-ROWS(Prelude[])),IF(ROW()-ROW(HTML[])=ROWS(Prelude[])+ROWS(PayItems[]),"&lt;/tbody&gt;&lt;/table&gt;","{End}")),INDEX(Prelude[],ROW()-ROW(HTML[])+1))</f>
        <v xml:space="preserve">  &lt;tr&gt;&lt;td&gt;62027-2000&lt;/td&gt;&lt;td&gt;Remove and reset dry laid wall&lt;/td&gt;&lt;td&gt;m&lt;/td&gt;&lt;td&gt;REMOVE AND RESET DRY LAID WALL&lt;/td&gt;&lt;td&gt;LNFT&lt;/td&gt;&lt;td&gt;0&lt;/td&gt;&lt;td&gt;3&lt;/td&gt;&lt;td&gt;N&lt;/td&gt;&lt;td&gt; &lt;/td&gt;&lt;td&gt;&lt;/td&gt;&lt;/tr&gt;</v>
      </c>
      <c r="B2817" s="166"/>
      <c r="C2817" s="166"/>
    </row>
    <row r="2818" spans="1:3" x14ac:dyDescent="0.3">
      <c r="A2818" s="89" t="str">
        <f>IF(ROW()-ROW(HTML[])+1&gt;ROWS(Prelude[]),IFERROR(INDEX(PayItems[HTML],ROW()-ROW(HTML[])+1-ROWS(Prelude[])),IF(ROW()-ROW(HTML[])=ROWS(Prelude[])+ROWS(PayItems[]),"&lt;/tbody&gt;&lt;/table&gt;","{End}")),INDEX(Prelude[],ROW()-ROW(HTML[])+1))</f>
        <v xml:space="preserve">  &lt;tr&gt;&lt;td&gt;62028-1000&lt;/td&gt;&lt;td&gt;Remove and reset stone masonry headwall&lt;/td&gt;&lt;td&gt;Each&lt;/td&gt;&lt;td&gt;REMOVE AND RESET STONE MASONRY HEADWALL&lt;/td&gt;&lt;td&gt;EACH&lt;/td&gt;&lt;td&gt;0&lt;/td&gt;&lt;td&gt;3&lt;/td&gt;&lt;td&gt;N&lt;/td&gt;&lt;td&gt; &lt;/td&gt;&lt;td&gt;&lt;/td&gt;&lt;/tr&gt;</v>
      </c>
      <c r="B2818" s="166"/>
      <c r="C2818" s="166"/>
    </row>
    <row r="2819" spans="1:3" x14ac:dyDescent="0.3">
      <c r="A2819" s="89" t="str">
        <f>IF(ROW()-ROW(HTML[])+1&gt;ROWS(Prelude[]),IFERROR(INDEX(PayItems[HTML],ROW()-ROW(HTML[])+1-ROWS(Prelude[])),IF(ROW()-ROW(HTML[])=ROWS(Prelude[])+ROWS(PayItems[]),"&lt;/tbody&gt;&lt;/table&gt;","{End}")),INDEX(Prelude[],ROW()-ROW(HTML[])+1))</f>
        <v xml:space="preserve">  &lt;tr&gt;&lt;td&gt;62030-0000&lt;/td&gt;&lt;td&gt;Repoint stone masonry&lt;/td&gt;&lt;td&gt;m&lt;/td&gt;&lt;td&gt;REPOINT STONE MASONRY&lt;/td&gt;&lt;td&gt;LNFT&lt;/td&gt;&lt;td&gt;0&lt;/td&gt;&lt;td&gt;3&lt;/td&gt;&lt;td&gt;N&lt;/td&gt;&lt;td&gt; &lt;/td&gt;&lt;td&gt;&lt;/td&gt;&lt;/tr&gt;</v>
      </c>
      <c r="B2819" s="166"/>
      <c r="C2819" s="166"/>
    </row>
    <row r="2820" spans="1:3" x14ac:dyDescent="0.3">
      <c r="A2820" s="89" t="str">
        <f>IF(ROW()-ROW(HTML[])+1&gt;ROWS(Prelude[]),IFERROR(INDEX(PayItems[HTML],ROW()-ROW(HTML[])+1-ROWS(Prelude[])),IF(ROW()-ROW(HTML[])=ROWS(Prelude[])+ROWS(PayItems[]),"&lt;/tbody&gt;&lt;/table&gt;","{End}")),INDEX(Prelude[],ROW()-ROW(HTML[])+1))</f>
        <v xml:space="preserve">  &lt;tr&gt;&lt;td&gt;62031-0000&lt;/td&gt;&lt;td&gt;Repoint stone masonry&lt;/td&gt;&lt;td&gt;m2&lt;/td&gt;&lt;td&gt;REPOINT STONE MASONRY&lt;/td&gt;&lt;td&gt;SQFT&lt;/td&gt;&lt;td&gt;0&lt;/td&gt;&lt;td&gt;3&lt;/td&gt;&lt;td&gt;N&lt;/td&gt;&lt;td&gt; &lt;/td&gt;&lt;td&gt;&lt;/td&gt;&lt;/tr&gt;</v>
      </c>
      <c r="B2820" s="166"/>
      <c r="C2820" s="166"/>
    </row>
    <row r="2821" spans="1:3" x14ac:dyDescent="0.3">
      <c r="A2821" s="89" t="str">
        <f>IF(ROW()-ROW(HTML[])+1&gt;ROWS(Prelude[]),IFERROR(INDEX(PayItems[HTML],ROW()-ROW(HTML[])+1-ROWS(Prelude[])),IF(ROW()-ROW(HTML[])=ROWS(Prelude[])+ROWS(PayItems[]),"&lt;/tbody&gt;&lt;/table&gt;","{End}")),INDEX(Prelude[],ROW()-ROW(HTML[])+1))</f>
        <v xml:space="preserve">  &lt;tr&gt;&lt;td&gt;62032-0000&lt;/td&gt;&lt;td&gt;Repoint stone masonry&lt;/td&gt;&lt;td&gt;LPSM&lt;/td&gt;&lt;td&gt;REPOINT STONE MASONRY&lt;/td&gt;&lt;td&gt;LPSM&lt;/td&gt;&lt;td&gt;0&lt;/td&gt;&lt;td&gt;3&lt;/td&gt;&lt;td&gt;N&lt;/td&gt;&lt;td&gt; &lt;/td&gt;&lt;td&gt;&lt;/td&gt;&lt;/tr&gt;</v>
      </c>
      <c r="B2821" s="166"/>
      <c r="C2821" s="166"/>
    </row>
    <row r="2822" spans="1:3" x14ac:dyDescent="0.3">
      <c r="A2822" s="89" t="str">
        <f>IF(ROW()-ROW(HTML[])+1&gt;ROWS(Prelude[]),IFERROR(INDEX(PayItems[HTML],ROW()-ROW(HTML[])+1-ROWS(Prelude[])),IF(ROW()-ROW(HTML[])=ROWS(Prelude[])+ROWS(PayItems[]),"&lt;/tbody&gt;&lt;/table&gt;","{End}")),INDEX(Prelude[],ROW()-ROW(HTML[])+1))</f>
        <v xml:space="preserve">  &lt;tr&gt;&lt;td&gt;62035-0000&lt;/td&gt;&lt;td&gt;Clean stone masonry surfaces&lt;/td&gt;&lt;td&gt;m2&lt;/td&gt;&lt;td&gt;CLEAN STONE MASONRY SURFACES&lt;/td&gt;&lt;td&gt;SQYD&lt;/td&gt;&lt;td&gt;0&lt;/td&gt;&lt;td&gt;3&lt;/td&gt;&lt;td&gt;N&lt;/td&gt;&lt;td&gt; &lt;/td&gt;&lt;td&gt;&lt;/td&gt;&lt;/tr&gt;</v>
      </c>
      <c r="B2822" s="166"/>
      <c r="C2822" s="166"/>
    </row>
    <row r="2823" spans="1:3" x14ac:dyDescent="0.3">
      <c r="A2823" s="89" t="str">
        <f>IF(ROW()-ROW(HTML[])+1&gt;ROWS(Prelude[]),IFERROR(INDEX(PayItems[HTML],ROW()-ROW(HTML[])+1-ROWS(Prelude[])),IF(ROW()-ROW(HTML[])=ROWS(Prelude[])+ROWS(PayItems[]),"&lt;/tbody&gt;&lt;/table&gt;","{End}")),INDEX(Prelude[],ROW()-ROW(HTML[])+1))</f>
        <v xml:space="preserve">  &lt;tr&gt;&lt;td&gt;62036-0000&lt;/td&gt;&lt;td&gt;Joint sealant&lt;/td&gt;&lt;td&gt;m&lt;/td&gt;&lt;td&gt;JOINT SEALANT&lt;/td&gt;&lt;td&gt;LNFT&lt;/td&gt;&lt;td&gt;0&lt;/td&gt;&lt;td&gt;3&lt;/td&gt;&lt;td&gt;N&lt;/td&gt;&lt;td&gt; &lt;/td&gt;&lt;td&gt;&lt;/td&gt;&lt;/tr&gt;</v>
      </c>
      <c r="B2823" s="166"/>
      <c r="C2823" s="166"/>
    </row>
    <row r="2824" spans="1:3" x14ac:dyDescent="0.3">
      <c r="A2824" s="89" t="str">
        <f>IF(ROW()-ROW(HTML[])+1&gt;ROWS(Prelude[]),IFERROR(INDEX(PayItems[HTML],ROW()-ROW(HTML[])+1-ROWS(Prelude[])),IF(ROW()-ROW(HTML[])=ROWS(Prelude[])+ROWS(PayItems[]),"&lt;/tbody&gt;&lt;/table&gt;","{End}")),INDEX(Prelude[],ROW()-ROW(HTML[])+1))</f>
        <v xml:space="preserve">  &lt;tr&gt;&lt;td&gt;62038-0000&lt;/td&gt;&lt;td&gt;Rock for masonry structures&lt;/td&gt;&lt;td&gt;t&lt;/td&gt;&lt;td&gt;ROCK FOR MASONRY STRUCTURES&lt;/td&gt;&lt;td&gt;TON&lt;/td&gt;&lt;td&gt;0&lt;/td&gt;&lt;td&gt;3&lt;/td&gt;&lt;td&gt;N&lt;/td&gt;&lt;td&gt; &lt;/td&gt;&lt;td&gt;&lt;/td&gt;&lt;/tr&gt;</v>
      </c>
      <c r="B2824" s="166"/>
      <c r="C2824" s="166"/>
    </row>
    <row r="2825" spans="1:3" x14ac:dyDescent="0.3">
      <c r="A2825" s="89" t="str">
        <f>IF(ROW()-ROW(HTML[])+1&gt;ROWS(Prelude[]),IFERROR(INDEX(PayItems[HTML],ROW()-ROW(HTML[])+1-ROWS(Prelude[])),IF(ROW()-ROW(HTML[])=ROWS(Prelude[])+ROWS(PayItems[]),"&lt;/tbody&gt;&lt;/table&gt;","{End}")),INDEX(Prelude[],ROW()-ROW(HTML[])+1))</f>
        <v xml:space="preserve">  &lt;tr&gt;&lt;td&gt;62101-0000&lt;/td&gt;&lt;td&gt;Monument&lt;/td&gt;&lt;td&gt;Each&lt;/td&gt;&lt;td&gt;MONUMENT&lt;/td&gt;&lt;td&gt;EACH&lt;/td&gt;&lt;td&gt;0&lt;/td&gt;&lt;td&gt;3&lt;/td&gt;&lt;td&gt;N&lt;/td&gt;&lt;td&gt; &lt;/td&gt;&lt;td&gt;&lt;/td&gt;&lt;/tr&gt;</v>
      </c>
      <c r="B2825" s="166"/>
      <c r="C2825" s="166"/>
    </row>
    <row r="2826" spans="1:3" x14ac:dyDescent="0.3">
      <c r="A2826" s="89" t="str">
        <f>IF(ROW()-ROW(HTML[])+1&gt;ROWS(Prelude[]),IFERROR(INDEX(PayItems[HTML],ROW()-ROW(HTML[])+1-ROWS(Prelude[])),IF(ROW()-ROW(HTML[])=ROWS(Prelude[])+ROWS(PayItems[]),"&lt;/tbody&gt;&lt;/table&gt;","{End}")),INDEX(Prelude[],ROW()-ROW(HTML[])+1))</f>
        <v xml:space="preserve">  &lt;tr&gt;&lt;td&gt;62102-0000&lt;/td&gt;&lt;td&gt;Marker&lt;/td&gt;&lt;td&gt;Each&lt;/td&gt;&lt;td&gt;MARKER&lt;/td&gt;&lt;td&gt;EACH&lt;/td&gt;&lt;td&gt;0&lt;/td&gt;&lt;td&gt;3&lt;/td&gt;&lt;td&gt;N&lt;/td&gt;&lt;td&gt; &lt;/td&gt;&lt;td&gt;&lt;/td&gt;&lt;/tr&gt;</v>
      </c>
      <c r="B2826" s="166"/>
      <c r="C2826" s="166"/>
    </row>
    <row r="2827" spans="1:3" x14ac:dyDescent="0.3">
      <c r="A2827" s="89" t="str">
        <f>IF(ROW()-ROW(HTML[])+1&gt;ROWS(Prelude[]),IFERROR(INDEX(PayItems[HTML],ROW()-ROW(HTML[])+1-ROWS(Prelude[])),IF(ROW()-ROW(HTML[])=ROWS(Prelude[])+ROWS(PayItems[]),"&lt;/tbody&gt;&lt;/table&gt;","{End}")),INDEX(Prelude[],ROW()-ROW(HTML[])+1))</f>
        <v xml:space="preserve">  &lt;tr&gt;&lt;td&gt;62201-0000&lt;/td&gt;&lt;td&gt;Equipment&lt;/td&gt;&lt;td&gt;Hour&lt;/td&gt;&lt;td&gt;EQUIPMENT&lt;/td&gt;&lt;td&gt;HOUR&lt;/td&gt;&lt;td&gt;0&lt;/td&gt;&lt;td&gt;3&lt;/td&gt;&lt;td&gt;N&lt;/td&gt;&lt;td&gt; &lt;/td&gt;&lt;td&gt;&lt;/td&gt;&lt;/tr&gt;</v>
      </c>
      <c r="B2827" s="166"/>
      <c r="C2827" s="166"/>
    </row>
    <row r="2828" spans="1:3" x14ac:dyDescent="0.3">
      <c r="A2828" s="89" t="str">
        <f>IF(ROW()-ROW(HTML[])+1&gt;ROWS(Prelude[]),IFERROR(INDEX(PayItems[HTML],ROW()-ROW(HTML[])+1-ROWS(Prelude[])),IF(ROW()-ROW(HTML[])=ROWS(Prelude[])+ROWS(PayItems[]),"&lt;/tbody&gt;&lt;/table&gt;","{End}")),INDEX(Prelude[],ROW()-ROW(HTML[])+1))</f>
        <v xml:space="preserve">  &lt;tr&gt;&lt;td&gt;62201-0050&lt;/td&gt;&lt;td&gt;Dump truck, 5 cubic meter minimum capacity&lt;/td&gt;&lt;td&gt;Hour&lt;/td&gt;&lt;td&gt;DUMP TRUCK, 5 CUBIC YARD MINIMUM CAPACITY&lt;/td&gt;&lt;td&gt;HOUR&lt;/td&gt;&lt;td&gt;0&lt;/td&gt;&lt;td&gt;3&lt;/td&gt;&lt;td&gt;N&lt;/td&gt;&lt;td&gt; &lt;/td&gt;&lt;td&gt;&lt;/td&gt;&lt;/tr&gt;</v>
      </c>
      <c r="B2828" s="166"/>
      <c r="C2828" s="166"/>
    </row>
    <row r="2829" spans="1:3" x14ac:dyDescent="0.3">
      <c r="A2829" s="89" t="str">
        <f>IF(ROW()-ROW(HTML[])+1&gt;ROWS(Prelude[]),IFERROR(INDEX(PayItems[HTML],ROW()-ROW(HTML[])+1-ROWS(Prelude[])),IF(ROW()-ROW(HTML[])=ROWS(Prelude[])+ROWS(PayItems[]),"&lt;/tbody&gt;&lt;/table&gt;","{End}")),INDEX(Prelude[],ROW()-ROW(HTML[])+1))</f>
        <v xml:space="preserve">  &lt;tr&gt;&lt;td&gt;62201-0100&lt;/td&gt;&lt;td&gt;Dump truck, 6 cubic meter minimum capacity&lt;/td&gt;&lt;td&gt;Hour&lt;/td&gt;&lt;td&gt;DUMP TRUCK, 6 CUBIC YARD MINIMUM CAPACITY&lt;/td&gt;&lt;td&gt;HOUR&lt;/td&gt;&lt;td&gt;0&lt;/td&gt;&lt;td&gt;3&lt;/td&gt;&lt;td&gt;N&lt;/td&gt;&lt;td&gt; &lt;/td&gt;&lt;td&gt;&lt;/td&gt;&lt;/tr&gt;</v>
      </c>
      <c r="B2829" s="166"/>
      <c r="C2829" s="166"/>
    </row>
    <row r="2830" spans="1:3" x14ac:dyDescent="0.3">
      <c r="A2830" s="89" t="str">
        <f>IF(ROW()-ROW(HTML[])+1&gt;ROWS(Prelude[]),IFERROR(INDEX(PayItems[HTML],ROW()-ROW(HTML[])+1-ROWS(Prelude[])),IF(ROW()-ROW(HTML[])=ROWS(Prelude[])+ROWS(PayItems[]),"&lt;/tbody&gt;&lt;/table&gt;","{End}")),INDEX(Prelude[],ROW()-ROW(HTML[])+1))</f>
        <v xml:space="preserve">  &lt;tr&gt;&lt;td&gt;62201-0150&lt;/td&gt;&lt;td&gt;Dump truck, 7 cubic meter minimum capacity&lt;/td&gt;&lt;td&gt;Hour&lt;/td&gt;&lt;td&gt;DUMP TRUCK, 7 CUBIC YARD MINIMUM CAPACITY&lt;/td&gt;&lt;td&gt;HOUR&lt;/td&gt;&lt;td&gt;0&lt;/td&gt;&lt;td&gt;3&lt;/td&gt;&lt;td&gt;N&lt;/td&gt;&lt;td&gt; &lt;/td&gt;&lt;td&gt;&lt;/td&gt;&lt;/tr&gt;</v>
      </c>
      <c r="B2830" s="166"/>
      <c r="C2830" s="166"/>
    </row>
    <row r="2831" spans="1:3" x14ac:dyDescent="0.3">
      <c r="A2831" s="89" t="str">
        <f>IF(ROW()-ROW(HTML[])+1&gt;ROWS(Prelude[]),IFERROR(INDEX(PayItems[HTML],ROW()-ROW(HTML[])+1-ROWS(Prelude[])),IF(ROW()-ROW(HTML[])=ROWS(Prelude[])+ROWS(PayItems[]),"&lt;/tbody&gt;&lt;/table&gt;","{End}")),INDEX(Prelude[],ROW()-ROW(HTML[])+1))</f>
        <v xml:space="preserve">  &lt;tr&gt;&lt;td&gt;62201-0200&lt;/td&gt;&lt;td&gt;Dump truck, 8 cubic meter minimum capacity&lt;/td&gt;&lt;td&gt;Hour&lt;/td&gt;&lt;td&gt;DUMP TRUCK, 8 CUBIC YARD MINIMUM CAPACITY&lt;/td&gt;&lt;td&gt;HOUR&lt;/td&gt;&lt;td&gt;0&lt;/td&gt;&lt;td&gt;3&lt;/td&gt;&lt;td&gt;N&lt;/td&gt;&lt;td&gt; &lt;/td&gt;&lt;td&gt;&lt;/td&gt;&lt;/tr&gt;</v>
      </c>
      <c r="B2831" s="166"/>
      <c r="C2831" s="166"/>
    </row>
    <row r="2832" spans="1:3" x14ac:dyDescent="0.3">
      <c r="A2832" s="89" t="str">
        <f>IF(ROW()-ROW(HTML[])+1&gt;ROWS(Prelude[]),IFERROR(INDEX(PayItems[HTML],ROW()-ROW(HTML[])+1-ROWS(Prelude[])),IF(ROW()-ROW(HTML[])=ROWS(Prelude[])+ROWS(PayItems[]),"&lt;/tbody&gt;&lt;/table&gt;","{End}")),INDEX(Prelude[],ROW()-ROW(HTML[])+1))</f>
        <v xml:space="preserve">  &lt;tr&gt;&lt;td&gt;62201-0250&lt;/td&gt;&lt;td&gt;Dump truck, 10 cubic meter minimum capacity&lt;/td&gt;&lt;td&gt;Hour&lt;/td&gt;&lt;td&gt;DUMP TRUCK, 10 CUBIC YARD MINIMUM CAPACITY&lt;/td&gt;&lt;td&gt;HOUR&lt;/td&gt;&lt;td&gt;0&lt;/td&gt;&lt;td&gt;3&lt;/td&gt;&lt;td&gt;N&lt;/td&gt;&lt;td&gt; &lt;/td&gt;&lt;td&gt;&lt;/td&gt;&lt;/tr&gt;</v>
      </c>
      <c r="B2832" s="166"/>
      <c r="C2832" s="166"/>
    </row>
    <row r="2833" spans="1:3" x14ac:dyDescent="0.3">
      <c r="A2833" s="89" t="str">
        <f>IF(ROW()-ROW(HTML[])+1&gt;ROWS(Prelude[]),IFERROR(INDEX(PayItems[HTML],ROW()-ROW(HTML[])+1-ROWS(Prelude[])),IF(ROW()-ROW(HTML[])=ROWS(Prelude[])+ROWS(PayItems[]),"&lt;/tbody&gt;&lt;/table&gt;","{End}")),INDEX(Prelude[],ROW()-ROW(HTML[])+1))</f>
        <v xml:space="preserve">  &lt;tr&gt;&lt;td&gt;62201-0300&lt;/td&gt;&lt;td&gt;Dump truck, 12 cubic meter minimum capacity&lt;/td&gt;&lt;td&gt;Hour&lt;/td&gt;&lt;td&gt;DUMP TRUCK, 12 CUBIC YARD MINIMUM CAPACITY&lt;/td&gt;&lt;td&gt;HOUR&lt;/td&gt;&lt;td&gt;0&lt;/td&gt;&lt;td&gt;3&lt;/td&gt;&lt;td&gt;N&lt;/td&gt;&lt;td&gt; &lt;/td&gt;&lt;td&gt;&lt;/td&gt;&lt;/tr&gt;</v>
      </c>
      <c r="B2833" s="166"/>
      <c r="C2833" s="166"/>
    </row>
    <row r="2834" spans="1:3" x14ac:dyDescent="0.3">
      <c r="A2834" s="89" t="str">
        <f>IF(ROW()-ROW(HTML[])+1&gt;ROWS(Prelude[]),IFERROR(INDEX(PayItems[HTML],ROW()-ROW(HTML[])+1-ROWS(Prelude[])),IF(ROW()-ROW(HTML[])=ROWS(Prelude[])+ROWS(PayItems[]),"&lt;/tbody&gt;&lt;/table&gt;","{End}")),INDEX(Prelude[],ROW()-ROW(HTML[])+1))</f>
        <v xml:space="preserve">  &lt;tr&gt;&lt;td&gt;62201-0310&lt;/td&gt;&lt;td&gt;Dump truck, 17 cubic meter minimum capacity&lt;/td&gt;&lt;td&gt;Hour&lt;/td&gt;&lt;td&gt;DUMP TRUCK, 17 CUBIC YARD MINIMUM CAPACITY&lt;/td&gt;&lt;td&gt;HOUR&lt;/td&gt;&lt;td&gt;0&lt;/td&gt;&lt;td&gt;3&lt;/td&gt;&lt;td&gt;N&lt;/td&gt;&lt;td&gt; &lt;/td&gt;&lt;td&gt;&lt;/td&gt;&lt;/tr&gt;</v>
      </c>
      <c r="B2834" s="166"/>
      <c r="C2834" s="166"/>
    </row>
    <row r="2835" spans="1:3" x14ac:dyDescent="0.3">
      <c r="A2835" s="89" t="str">
        <f>IF(ROW()-ROW(HTML[])+1&gt;ROWS(Prelude[]),IFERROR(INDEX(PayItems[HTML],ROW()-ROW(HTML[])+1-ROWS(Prelude[])),IF(ROW()-ROW(HTML[])=ROWS(Prelude[])+ROWS(PayItems[]),"&lt;/tbody&gt;&lt;/table&gt;","{End}")),INDEX(Prelude[],ROW()-ROW(HTML[])+1))</f>
        <v xml:space="preserve">  &lt;tr&gt;&lt;td&gt;62201-0350&lt;/td&gt;&lt;td&gt;Backhoe&lt;/td&gt;&lt;td&gt;Hour&lt;/td&gt;&lt;td&gt;BACKHOE&lt;/td&gt;&lt;td&gt;HOUR&lt;/td&gt;&lt;td&gt;0&lt;/td&gt;&lt;td&gt;3&lt;/td&gt;&lt;td&gt;N&lt;/td&gt;&lt;td&gt; &lt;/td&gt;&lt;td&gt;&lt;/td&gt;&lt;/tr&gt;</v>
      </c>
      <c r="B2835" s="166"/>
      <c r="C2835" s="166"/>
    </row>
    <row r="2836" spans="1:3" x14ac:dyDescent="0.3">
      <c r="A2836" s="89" t="str">
        <f>IF(ROW()-ROW(HTML[])+1&gt;ROWS(Prelude[]),IFERROR(INDEX(PayItems[HTML],ROW()-ROW(HTML[])+1-ROWS(Prelude[])),IF(ROW()-ROW(HTML[])=ROWS(Prelude[])+ROWS(PayItems[]),"&lt;/tbody&gt;&lt;/table&gt;","{End}")),INDEX(Prelude[],ROW()-ROW(HTML[])+1))</f>
        <v xml:space="preserve">  &lt;tr&gt;&lt;td&gt;62201-0400&lt;/td&gt;&lt;td&gt;Backhoe loader, 60 liter minimum rated capacity bucket, 300mm width&lt;/td&gt;&lt;td&gt;Hour&lt;/td&gt;&lt;td&gt;BACKHOE LOADER, 2 CUBIC FOOT MINIMUM RATED CAPACITY BUCKET, 12-INCH WIDTH&lt;/td&gt;&lt;td&gt;HOUR&lt;/td&gt;&lt;td&gt;0&lt;/td&gt;&lt;td&gt;3&lt;/td&gt;&lt;td&gt;N&lt;/td&gt;&lt;td&gt;9/13/2017&lt;/td&gt;&lt;td&gt;fixed typo&lt;/td&gt;&lt;/tr&gt;</v>
      </c>
      <c r="B2836" s="166"/>
      <c r="C2836" s="166"/>
    </row>
    <row r="2837" spans="1:3" x14ac:dyDescent="0.3">
      <c r="A2837" s="89" t="str">
        <f>IF(ROW()-ROW(HTML[])+1&gt;ROWS(Prelude[]),IFERROR(INDEX(PayItems[HTML],ROW()-ROW(HTML[])+1-ROWS(Prelude[])),IF(ROW()-ROW(HTML[])=ROWS(Prelude[])+ROWS(PayItems[]),"&lt;/tbody&gt;&lt;/table&gt;","{End}")),INDEX(Prelude[],ROW()-ROW(HTML[])+1))</f>
        <v xml:space="preserve">  &lt;tr&gt;&lt;td&gt;62201-0450&lt;/td&gt;&lt;td&gt;Backhoe loader, 120 liter minimum rated capacity bucket, 450mm width&lt;/td&gt;&lt;td&gt;Hour&lt;/td&gt;&lt;td&gt;BACKHOE LOADER, 4 CUBIC FOOT MINIMUM RATED CAPACITY BUCKET, 18-INCH WIDTH&lt;/td&gt;&lt;td&gt;HOUR&lt;/td&gt;&lt;td&gt;0&lt;/td&gt;&lt;td&gt;3&lt;/td&gt;&lt;td&gt;N&lt;/td&gt;&lt;td&gt; &lt;/td&gt;&lt;td&gt;&lt;/td&gt;&lt;/tr&gt;</v>
      </c>
      <c r="B2837" s="166"/>
      <c r="C2837" s="166"/>
    </row>
    <row r="2838" spans="1:3" x14ac:dyDescent="0.3">
      <c r="A2838" s="89" t="str">
        <f>IF(ROW()-ROW(HTML[])+1&gt;ROWS(Prelude[]),IFERROR(INDEX(PayItems[HTML],ROW()-ROW(HTML[])+1-ROWS(Prelude[])),IF(ROW()-ROW(HTML[])=ROWS(Prelude[])+ROWS(PayItems[]),"&lt;/tbody&gt;&lt;/table&gt;","{End}")),INDEX(Prelude[],ROW()-ROW(HTML[])+1))</f>
        <v xml:space="preserve">  &lt;tr&gt;&lt;td&gt;62201-0500&lt;/td&gt;&lt;td&gt;Backhoe loader, 120 liter minimum rated capacity bucket, 4-wheel drive&lt;/td&gt;&lt;td&gt;Hour&lt;/td&gt;&lt;td&gt;BACKHOE LOADER, 4 CUBIC FOOT MINIMUM RATED CAPACITY BUCKET, 4-WHEEL DRIVE&lt;/td&gt;&lt;td&gt;HOUR&lt;/td&gt;&lt;td&gt;0&lt;/td&gt;&lt;td&gt;3&lt;/td&gt;&lt;td&gt;N&lt;/td&gt;&lt;td&gt; &lt;/td&gt;&lt;td&gt;&lt;/td&gt;&lt;/tr&gt;</v>
      </c>
      <c r="B2838" s="166"/>
      <c r="C2838" s="166"/>
    </row>
    <row r="2839" spans="1:3" x14ac:dyDescent="0.3">
      <c r="A2839" s="89" t="str">
        <f>IF(ROW()-ROW(HTML[])+1&gt;ROWS(Prelude[]),IFERROR(INDEX(PayItems[HTML],ROW()-ROW(HTML[])+1-ROWS(Prelude[])),IF(ROW()-ROW(HTML[])=ROWS(Prelude[])+ROWS(PayItems[]),"&lt;/tbody&gt;&lt;/table&gt;","{End}")),INDEX(Prelude[],ROW()-ROW(HTML[])+1))</f>
        <v xml:space="preserve">  &lt;tr&gt;&lt;td&gt;62201-0550&lt;/td&gt;&lt;td&gt;Backhoe loader, 180 liter minimum rated capacity bucket, 600mm width&lt;/td&gt;&lt;td&gt;Hour&lt;/td&gt;&lt;td&gt;BACKHOE LOADER, 6 CUBIC FOOT MINIMUM RATED CAPACITY BUCKET, 24-INCH WIDTH&lt;/td&gt;&lt;td&gt;HOUR&lt;/td&gt;&lt;td&gt;0&lt;/td&gt;&lt;td&gt;3&lt;/td&gt;&lt;td&gt;N&lt;/td&gt;&lt;td&gt; &lt;/td&gt;&lt;td&gt;&lt;/td&gt;&lt;/tr&gt;</v>
      </c>
      <c r="B2839" s="166"/>
      <c r="C2839" s="166"/>
    </row>
    <row r="2840" spans="1:3" x14ac:dyDescent="0.3">
      <c r="A2840" s="89" t="str">
        <f>IF(ROW()-ROW(HTML[])+1&gt;ROWS(Prelude[]),IFERROR(INDEX(PayItems[HTML],ROW()-ROW(HTML[])+1-ROWS(Prelude[])),IF(ROW()-ROW(HTML[])=ROWS(Prelude[])+ROWS(PayItems[]),"&lt;/tbody&gt;&lt;/table&gt;","{End}")),INDEX(Prelude[],ROW()-ROW(HTML[])+1))</f>
        <v xml:space="preserve">  &lt;tr&gt;&lt;td&gt;62201-0600&lt;/td&gt;&lt;td&gt;Backhoe loader, 240 liter minimum rated capacity bucket, 750mm width&lt;/td&gt;&lt;td&gt;Hour&lt;/td&gt;&lt;td&gt;BACKHOE LOADER, 8 CUBIC FOOT MINIMUM RATED CAPACITY BUCKET, 30-INCH WIDTH&lt;/td&gt;&lt;td&gt;HOUR&lt;/td&gt;&lt;td&gt;0&lt;/td&gt;&lt;td&gt;3&lt;/td&gt;&lt;td&gt;N&lt;/td&gt;&lt;td&gt; &lt;/td&gt;&lt;td&gt;&lt;/td&gt;&lt;/tr&gt;</v>
      </c>
      <c r="B2840" s="166"/>
      <c r="C2840" s="166"/>
    </row>
    <row r="2841" spans="1:3" x14ac:dyDescent="0.3">
      <c r="A2841" s="89" t="str">
        <f>IF(ROW()-ROW(HTML[])+1&gt;ROWS(Prelude[]),IFERROR(INDEX(PayItems[HTML],ROW()-ROW(HTML[])+1-ROWS(Prelude[])),IF(ROW()-ROW(HTML[])=ROWS(Prelude[])+ROWS(PayItems[]),"&lt;/tbody&gt;&lt;/table&gt;","{End}")),INDEX(Prelude[],ROW()-ROW(HTML[])+1))</f>
        <v xml:space="preserve">  &lt;tr&gt;&lt;td&gt;62201-0650&lt;/td&gt;&lt;td&gt;Backhoe loader, 300 liter minimum rated capacity bucket, 900mm width&lt;/td&gt;&lt;td&gt;Hour&lt;/td&gt;&lt;td&gt;BACKHOE LOADER, 10 CUBIC FOOT MINIMUM RATED CAPACITY BUCKET, 36-INCH WIDTH&lt;/td&gt;&lt;td&gt;HOUR&lt;/td&gt;&lt;td&gt;0&lt;/td&gt;&lt;td&gt;3&lt;/td&gt;&lt;td&gt;N&lt;/td&gt;&lt;td&gt; &lt;/td&gt;&lt;td&gt;&lt;/td&gt;&lt;/tr&gt;</v>
      </c>
      <c r="B2841" s="166"/>
      <c r="C2841" s="166"/>
    </row>
    <row r="2842" spans="1:3" x14ac:dyDescent="0.3">
      <c r="A2842" s="89" t="str">
        <f>IF(ROW()-ROW(HTML[])+1&gt;ROWS(Prelude[]),IFERROR(INDEX(PayItems[HTML],ROW()-ROW(HTML[])+1-ROWS(Prelude[])),IF(ROW()-ROW(HTML[])=ROWS(Prelude[])+ROWS(PayItems[]),"&lt;/tbody&gt;&lt;/table&gt;","{End}")),INDEX(Prelude[],ROW()-ROW(HTML[])+1))</f>
        <v xml:space="preserve">  &lt;tr&gt;&lt;td&gt;62201-0700&lt;/td&gt;&lt;td&gt;Backhoe loader, 1 cubic meter minimum capacity frontend bucket, 0.3 cubic meter minimum capacity backhoe bucket, 65 kW minimum flywheel&lt;/td&gt;&lt;td&gt;Hour&lt;/td&gt;&lt;td&gt;BACKHOE LOADER, 1 CUBIC YARD MINIMUM CAPACITY FRONTEND BUCKET, 10 CUBIC FOOT MINIMUM CAPACITY BACKHOE BUCKET, 90 HP MINIMUM FLYWHEEL&lt;/td&gt;&lt;td&gt;HOUR&lt;/td&gt;&lt;td&gt;0&lt;/td&gt;&lt;td&gt;3&lt;/td&gt;&lt;td&gt;N&lt;/td&gt;&lt;td&gt; &lt;/td&gt;&lt;td&gt;&lt;/td&gt;&lt;/tr&gt;</v>
      </c>
      <c r="B2842" s="166"/>
      <c r="C2842" s="166"/>
    </row>
    <row r="2843" spans="1:3" x14ac:dyDescent="0.3">
      <c r="A2843" s="89" t="str">
        <f>IF(ROW()-ROW(HTML[])+1&gt;ROWS(Prelude[]),IFERROR(INDEX(PayItems[HTML],ROW()-ROW(HTML[])+1-ROWS(Prelude[])),IF(ROW()-ROW(HTML[])=ROWS(Prelude[])+ROWS(PayItems[]),"&lt;/tbody&gt;&lt;/table&gt;","{End}")),INDEX(Prelude[],ROW()-ROW(HTML[])+1))</f>
        <v xml:space="preserve">  &lt;tr&gt;&lt;td&gt;62201-0750&lt;/td&gt;&lt;td&gt;Wheel loader, 0.4 cubic meter minimum rated capacity&lt;/td&gt;&lt;td&gt;Hour&lt;/td&gt;&lt;td&gt;WHEEL LOADER, 0.4 CUBIC YARD MINIMUM RATED CAPACITY&lt;/td&gt;&lt;td&gt;HOUR&lt;/td&gt;&lt;td&gt;0&lt;/td&gt;&lt;td&gt;3&lt;/td&gt;&lt;td&gt;N&lt;/td&gt;&lt;td&gt; &lt;/td&gt;&lt;td&gt;&lt;/td&gt;&lt;/tr&gt;</v>
      </c>
      <c r="B2843" s="166"/>
      <c r="C2843" s="166"/>
    </row>
    <row r="2844" spans="1:3" x14ac:dyDescent="0.3">
      <c r="A2844" s="89" t="str">
        <f>IF(ROW()-ROW(HTML[])+1&gt;ROWS(Prelude[]),IFERROR(INDEX(PayItems[HTML],ROW()-ROW(HTML[])+1-ROWS(Prelude[])),IF(ROW()-ROW(HTML[])=ROWS(Prelude[])+ROWS(PayItems[]),"&lt;/tbody&gt;&lt;/table&gt;","{End}")),INDEX(Prelude[],ROW()-ROW(HTML[])+1))</f>
        <v xml:space="preserve">  &lt;tr&gt;&lt;td&gt;62201-0800&lt;/td&gt;&lt;td&gt;Wheel Loader, 0.7 cubic meter minimum rated capacity&lt;/td&gt;&lt;td&gt;Hour&lt;/td&gt;&lt;td&gt;WHEEL LOADER, 0.7 CUBIC YARD MINIMUM RATED CAPACITY&lt;/td&gt;&lt;td&gt;HOUR&lt;/td&gt;&lt;td&gt;0&lt;/td&gt;&lt;td&gt;3&lt;/td&gt;&lt;td&gt;N&lt;/td&gt;&lt;td&gt; &lt;/td&gt;&lt;td&gt;&lt;/td&gt;&lt;/tr&gt;</v>
      </c>
      <c r="B2844" s="166"/>
      <c r="C2844" s="166"/>
    </row>
    <row r="2845" spans="1:3" x14ac:dyDescent="0.3">
      <c r="A2845" s="89" t="str">
        <f>IF(ROW()-ROW(HTML[])+1&gt;ROWS(Prelude[]),IFERROR(INDEX(PayItems[HTML],ROW()-ROW(HTML[])+1-ROWS(Prelude[])),IF(ROW()-ROW(HTML[])=ROWS(Prelude[])+ROWS(PayItems[]),"&lt;/tbody&gt;&lt;/table&gt;","{End}")),INDEX(Prelude[],ROW()-ROW(HTML[])+1))</f>
        <v xml:space="preserve">  &lt;tr&gt;&lt;td&gt;62201-0850&lt;/td&gt;&lt;td&gt;Wheel loader, 1 cubic meter minimum rated capacity&lt;/td&gt;&lt;td&gt;Hour&lt;/td&gt;&lt;td&gt;WHEEL LOADER, 1 CUBIC YARD MINIMUM RATED CAPACITY&lt;/td&gt;&lt;td&gt;HOUR&lt;/td&gt;&lt;td&gt;0&lt;/td&gt;&lt;td&gt;3&lt;/td&gt;&lt;td&gt;N&lt;/td&gt;&lt;td&gt; &lt;/td&gt;&lt;td&gt;&lt;/td&gt;&lt;/tr&gt;</v>
      </c>
      <c r="B2845" s="166"/>
      <c r="C2845" s="166"/>
    </row>
    <row r="2846" spans="1:3" x14ac:dyDescent="0.3">
      <c r="A2846" s="89" t="str">
        <f>IF(ROW()-ROW(HTML[])+1&gt;ROWS(Prelude[]),IFERROR(INDEX(PayItems[HTML],ROW()-ROW(HTML[])+1-ROWS(Prelude[])),IF(ROW()-ROW(HTML[])=ROWS(Prelude[])+ROWS(PayItems[]),"&lt;/tbody&gt;&lt;/table&gt;","{End}")),INDEX(Prelude[],ROW()-ROW(HTML[])+1))</f>
        <v xml:space="preserve">  &lt;tr&gt;&lt;td&gt;62201-0900&lt;/td&gt;&lt;td&gt;Wheel loader, 2 cubic meter minimum rated capacity&lt;/td&gt;&lt;td&gt;Hour&lt;/td&gt;&lt;td&gt;WHEEL LOADER, 2 CUBIC YARD MINIMUM RATED CAPACITY&lt;/td&gt;&lt;td&gt;HOUR&lt;/td&gt;&lt;td&gt;0&lt;/td&gt;&lt;td&gt;3&lt;/td&gt;&lt;td&gt;N&lt;/td&gt;&lt;td&gt; &lt;/td&gt;&lt;td&gt;&lt;/td&gt;&lt;/tr&gt;</v>
      </c>
      <c r="B2846" s="166"/>
      <c r="C2846" s="166"/>
    </row>
    <row r="2847" spans="1:3" x14ac:dyDescent="0.3">
      <c r="A2847" s="89" t="str">
        <f>IF(ROW()-ROW(HTML[])+1&gt;ROWS(Prelude[]),IFERROR(INDEX(PayItems[HTML],ROW()-ROW(HTML[])+1-ROWS(Prelude[])),IF(ROW()-ROW(HTML[])=ROWS(Prelude[])+ROWS(PayItems[]),"&lt;/tbody&gt;&lt;/table&gt;","{End}")),INDEX(Prelude[],ROW()-ROW(HTML[])+1))</f>
        <v xml:space="preserve">  &lt;tr&gt;&lt;td&gt;62201-0950&lt;/td&gt;&lt;td&gt;Wheel loader, 3 cubic meter minimum rated capacity&lt;/td&gt;&lt;td&gt;Hour&lt;/td&gt;&lt;td&gt;WHEEL LOADER, 3 CUBIC YARD MINIMUM RATED CAPACITY&lt;/td&gt;&lt;td&gt;HOUR&lt;/td&gt;&lt;td&gt;0&lt;/td&gt;&lt;td&gt;3&lt;/td&gt;&lt;td&gt;N&lt;/td&gt;&lt;td&gt; &lt;/td&gt;&lt;td&gt;&lt;/td&gt;&lt;/tr&gt;</v>
      </c>
      <c r="B2847" s="166"/>
      <c r="C2847" s="166"/>
    </row>
    <row r="2848" spans="1:3" x14ac:dyDescent="0.3">
      <c r="A2848" s="89" t="str">
        <f>IF(ROW()-ROW(HTML[])+1&gt;ROWS(Prelude[]),IFERROR(INDEX(PayItems[HTML],ROW()-ROW(HTML[])+1-ROWS(Prelude[])),IF(ROW()-ROW(HTML[])=ROWS(Prelude[])+ROWS(PayItems[]),"&lt;/tbody&gt;&lt;/table&gt;","{End}")),INDEX(Prelude[],ROW()-ROW(HTML[])+1))</f>
        <v xml:space="preserve">  &lt;tr&gt;&lt;td&gt;62201-1000&lt;/td&gt;&lt;td&gt;Wheel loader, 4 cubic meter minimum rated capacity&lt;/td&gt;&lt;td&gt;Hour&lt;/td&gt;&lt;td&gt;WHEEL LOADER, 4 CUBIC YARD MINIMUM RATED CAPACITY&lt;/td&gt;&lt;td&gt;HOUR&lt;/td&gt;&lt;td&gt;0&lt;/td&gt;&lt;td&gt;3&lt;/td&gt;&lt;td&gt;N&lt;/td&gt;&lt;td&gt; &lt;/td&gt;&lt;td&gt;&lt;/td&gt;&lt;/tr&gt;</v>
      </c>
      <c r="B2848" s="166"/>
      <c r="C2848" s="166"/>
    </row>
    <row r="2849" spans="1:3" x14ac:dyDescent="0.3">
      <c r="A2849" s="89" t="str">
        <f>IF(ROW()-ROW(HTML[])+1&gt;ROWS(Prelude[]),IFERROR(INDEX(PayItems[HTML],ROW()-ROW(HTML[])+1-ROWS(Prelude[])),IF(ROW()-ROW(HTML[])=ROWS(Prelude[])+ROWS(PayItems[]),"&lt;/tbody&gt;&lt;/table&gt;","{End}")),INDEX(Prelude[],ROW()-ROW(HTML[])+1))</f>
        <v xml:space="preserve">  &lt;tr&gt;&lt;td&gt;62201-1050&lt;/td&gt;&lt;td&gt;Wheel loader, 5 cubic meter minimum rated capacity&lt;/td&gt;&lt;td&gt;Hour&lt;/td&gt;&lt;td&gt;WHEEL LOADER, 5 CUBIC YARD MINIMUM RATED CAPACITY&lt;/td&gt;&lt;td&gt;HOUR&lt;/td&gt;&lt;td&gt;0&lt;/td&gt;&lt;td&gt;3&lt;/td&gt;&lt;td&gt;N&lt;/td&gt;&lt;td&gt; &lt;/td&gt;&lt;td&gt;&lt;/td&gt;&lt;/tr&gt;</v>
      </c>
      <c r="B2849" s="166"/>
      <c r="C2849" s="166"/>
    </row>
    <row r="2850" spans="1:3" x14ac:dyDescent="0.3">
      <c r="A2850" s="89" t="str">
        <f>IF(ROW()-ROW(HTML[])+1&gt;ROWS(Prelude[]),IFERROR(INDEX(PayItems[HTML],ROW()-ROW(HTML[])+1-ROWS(Prelude[])),IF(ROW()-ROW(HTML[])=ROWS(Prelude[])+ROWS(PayItems[]),"&lt;/tbody&gt;&lt;/table&gt;","{End}")),INDEX(Prelude[],ROW()-ROW(HTML[])+1))</f>
        <v xml:space="preserve">  &lt;tr&gt;&lt;td&gt;62201-1100&lt;/td&gt;&lt;td&gt;Wheel loader, 6 cubic meter minimum rated capacity&lt;/td&gt;&lt;td&gt;Hour&lt;/td&gt;&lt;td&gt;WHEEL LOADER, 6 CUBIC YARD MINIMUM RATED CAPACITY&lt;/td&gt;&lt;td&gt;HOUR&lt;/td&gt;&lt;td&gt;0&lt;/td&gt;&lt;td&gt;3&lt;/td&gt;&lt;td&gt;N&lt;/td&gt;&lt;td&gt; &lt;/td&gt;&lt;td&gt;&lt;/td&gt;&lt;/tr&gt;</v>
      </c>
      <c r="B2850" s="166"/>
      <c r="C2850" s="166"/>
    </row>
    <row r="2851" spans="1:3" x14ac:dyDescent="0.3">
      <c r="A2851" s="89" t="str">
        <f>IF(ROW()-ROW(HTML[])+1&gt;ROWS(Prelude[]),IFERROR(INDEX(PayItems[HTML],ROW()-ROW(HTML[])+1-ROWS(Prelude[])),IF(ROW()-ROW(HTML[])=ROWS(Prelude[])+ROWS(PayItems[]),"&lt;/tbody&gt;&lt;/table&gt;","{End}")),INDEX(Prelude[],ROW()-ROW(HTML[])+1))</f>
        <v xml:space="preserve">  &lt;tr&gt;&lt;td&gt;62201-1150&lt;/td&gt;&lt;td&gt;Bulldozer, 50kW minimum flywheel power&lt;/td&gt;&lt;td&gt;Hour&lt;/td&gt;&lt;td&gt;BULLDOZER, 70HP MINIMUM FLYWHEEL POWER&lt;/td&gt;&lt;td&gt;HOUR&lt;/td&gt;&lt;td&gt;0&lt;/td&gt;&lt;td&gt;3&lt;/td&gt;&lt;td&gt;N&lt;/td&gt;&lt;td&gt; &lt;/td&gt;&lt;td&gt;&lt;/td&gt;&lt;/tr&gt;</v>
      </c>
      <c r="B2851" s="166"/>
      <c r="C2851" s="166"/>
    </row>
    <row r="2852" spans="1:3" x14ac:dyDescent="0.3">
      <c r="A2852" s="89" t="str">
        <f>IF(ROW()-ROW(HTML[])+1&gt;ROWS(Prelude[]),IFERROR(INDEX(PayItems[HTML],ROW()-ROW(HTML[])+1-ROWS(Prelude[])),IF(ROW()-ROW(HTML[])=ROWS(Prelude[])+ROWS(PayItems[]),"&lt;/tbody&gt;&lt;/table&gt;","{End}")),INDEX(Prelude[],ROW()-ROW(HTML[])+1))</f>
        <v xml:space="preserve">  &lt;tr&gt;&lt;td&gt;62201-1200&lt;/td&gt;&lt;td&gt;Bulldozer, 60kW minimum flywheel power&lt;/td&gt;&lt;td&gt;Hour&lt;/td&gt;&lt;td&gt;BULLDOZER, 80HP MINIMUM FLYWHEEL POWER&lt;/td&gt;&lt;td&gt;HOUR&lt;/td&gt;&lt;td&gt;0&lt;/td&gt;&lt;td&gt;3&lt;/td&gt;&lt;td&gt;N&lt;/td&gt;&lt;td&gt; &lt;/td&gt;&lt;td&gt;&lt;/td&gt;&lt;/tr&gt;</v>
      </c>
      <c r="B2852" s="166"/>
      <c r="C2852" s="166"/>
    </row>
    <row r="2853" spans="1:3" x14ac:dyDescent="0.3">
      <c r="A2853" s="89" t="str">
        <f>IF(ROW()-ROW(HTML[])+1&gt;ROWS(Prelude[]),IFERROR(INDEX(PayItems[HTML],ROW()-ROW(HTML[])+1-ROWS(Prelude[])),IF(ROW()-ROW(HTML[])=ROWS(Prelude[])+ROWS(PayItems[]),"&lt;/tbody&gt;&lt;/table&gt;","{End}")),INDEX(Prelude[],ROW()-ROW(HTML[])+1))</f>
        <v xml:space="preserve">  &lt;tr&gt;&lt;td&gt;62201-1250&lt;/td&gt;&lt;td&gt;Bulldozer, 90kW minimum flywheel power&lt;/td&gt;&lt;td&gt;Hour&lt;/td&gt;&lt;td&gt;BULLDOZER, 120HP MINIMUM FLYWHEEL POWER&lt;/td&gt;&lt;td&gt;HOUR&lt;/td&gt;&lt;td&gt;0&lt;/td&gt;&lt;td&gt;3&lt;/td&gt;&lt;td&gt;N&lt;/td&gt;&lt;td&gt; &lt;/td&gt;&lt;td&gt;&lt;/td&gt;&lt;/tr&gt;</v>
      </c>
      <c r="B2853" s="166"/>
      <c r="C2853" s="166"/>
    </row>
    <row r="2854" spans="1:3" x14ac:dyDescent="0.3">
      <c r="A2854" s="89" t="str">
        <f>IF(ROW()-ROW(HTML[])+1&gt;ROWS(Prelude[]),IFERROR(INDEX(PayItems[HTML],ROW()-ROW(HTML[])+1-ROWS(Prelude[])),IF(ROW()-ROW(HTML[])=ROWS(Prelude[])+ROWS(PayItems[]),"&lt;/tbody&gt;&lt;/table&gt;","{End}")),INDEX(Prelude[],ROW()-ROW(HTML[])+1))</f>
        <v xml:space="preserve">  &lt;tr&gt;&lt;td&gt;62201-1300&lt;/td&gt;&lt;td&gt;Bulldozer, 120kW minimum flywheel power&lt;/td&gt;&lt;td&gt;Hour&lt;/td&gt;&lt;td&gt;BULLDOZER, 160HP MINIMUM FLYWHEEL POWER&lt;/td&gt;&lt;td&gt;HOUR&lt;/td&gt;&lt;td&gt;0&lt;/td&gt;&lt;td&gt;3&lt;/td&gt;&lt;td&gt;N&lt;/td&gt;&lt;td&gt; &lt;/td&gt;&lt;td&gt;&lt;/td&gt;&lt;/tr&gt;</v>
      </c>
      <c r="B2854" s="166"/>
      <c r="C2854" s="166"/>
    </row>
    <row r="2855" spans="1:3" x14ac:dyDescent="0.3">
      <c r="A2855" s="89" t="str">
        <f>IF(ROW()-ROW(HTML[])+1&gt;ROWS(Prelude[]),IFERROR(INDEX(PayItems[HTML],ROW()-ROW(HTML[])+1-ROWS(Prelude[])),IF(ROW()-ROW(HTML[])=ROWS(Prelude[])+ROWS(PayItems[]),"&lt;/tbody&gt;&lt;/table&gt;","{End}")),INDEX(Prelude[],ROW()-ROW(HTML[])+1))</f>
        <v xml:space="preserve">  &lt;tr&gt;&lt;td&gt;62201-1350&lt;/td&gt;&lt;td&gt;Bulldozer, 150kW minimum flywheel power&lt;/td&gt;&lt;td&gt;Hour&lt;/td&gt;&lt;td&gt;BULLDOZER, 200HP MINIMUM FLYWHEEL POWER&lt;/td&gt;&lt;td&gt;HOUR&lt;/td&gt;&lt;td&gt;0&lt;/td&gt;&lt;td&gt;3&lt;/td&gt;&lt;td&gt;N&lt;/td&gt;&lt;td&gt; &lt;/td&gt;&lt;td&gt;&lt;/td&gt;&lt;/tr&gt;</v>
      </c>
      <c r="B2855" s="166"/>
      <c r="C2855" s="166"/>
    </row>
    <row r="2856" spans="1:3" x14ac:dyDescent="0.3">
      <c r="A2856" s="89" t="str">
        <f>IF(ROW()-ROW(HTML[])+1&gt;ROWS(Prelude[]),IFERROR(INDEX(PayItems[HTML],ROW()-ROW(HTML[])+1-ROWS(Prelude[])),IF(ROW()-ROW(HTML[])=ROWS(Prelude[])+ROWS(PayItems[]),"&lt;/tbody&gt;&lt;/table&gt;","{End}")),INDEX(Prelude[],ROW()-ROW(HTML[])+1))</f>
        <v xml:space="preserve">  &lt;tr&gt;&lt;td&gt;62201-1400&lt;/td&gt;&lt;td&gt;Bulldozer, 200kW minimum flywheel power&lt;/td&gt;&lt;td&gt;Hour&lt;/td&gt;&lt;td&gt;BULLDOZER, 250HP MINIMUM FLYWHEEL POWER&lt;/td&gt;&lt;td&gt;HOUR&lt;/td&gt;&lt;td&gt;0&lt;/td&gt;&lt;td&gt;3&lt;/td&gt;&lt;td&gt;N&lt;/td&gt;&lt;td&gt; &lt;/td&gt;&lt;td&gt;&lt;/td&gt;&lt;/tr&gt;</v>
      </c>
      <c r="B2856" s="166"/>
      <c r="C2856" s="166"/>
    </row>
    <row r="2857" spans="1:3" x14ac:dyDescent="0.3">
      <c r="A2857" s="89" t="str">
        <f>IF(ROW()-ROW(HTML[])+1&gt;ROWS(Prelude[]),IFERROR(INDEX(PayItems[HTML],ROW()-ROW(HTML[])+1-ROWS(Prelude[])),IF(ROW()-ROW(HTML[])=ROWS(Prelude[])+ROWS(PayItems[]),"&lt;/tbody&gt;&lt;/table&gt;","{End}")),INDEX(Prelude[],ROW()-ROW(HTML[])+1))</f>
        <v xml:space="preserve">  &lt;tr&gt;&lt;td&gt;62201-1450&lt;/td&gt;&lt;td&gt;Bulldozer, 250kW minimum flywheel power&lt;/td&gt;&lt;td&gt;Hour&lt;/td&gt;&lt;td&gt;BULLDOZER, 350HP MINIMUM FLYWHEEL POWER&lt;/td&gt;&lt;td&gt;HOUR&lt;/td&gt;&lt;td&gt;0&lt;/td&gt;&lt;td&gt;3&lt;/td&gt;&lt;td&gt;N&lt;/td&gt;&lt;td&gt; &lt;/td&gt;&lt;td&gt;&lt;/td&gt;&lt;/tr&gt;</v>
      </c>
      <c r="B2857" s="166"/>
      <c r="C2857" s="166"/>
    </row>
    <row r="2858" spans="1:3" x14ac:dyDescent="0.3">
      <c r="A2858" s="89" t="str">
        <f>IF(ROW()-ROW(HTML[])+1&gt;ROWS(Prelude[]),IFERROR(INDEX(PayItems[HTML],ROW()-ROW(HTML[])+1-ROWS(Prelude[])),IF(ROW()-ROW(HTML[])=ROWS(Prelude[])+ROWS(PayItems[]),"&lt;/tbody&gt;&lt;/table&gt;","{End}")),INDEX(Prelude[],ROW()-ROW(HTML[])+1))</f>
        <v xml:space="preserve">  &lt;tr&gt;&lt;td&gt;62201-1500&lt;/td&gt;&lt;td&gt;Bulldozer, 300kW minimum flywheel power&lt;/td&gt;&lt;td&gt;Hour&lt;/td&gt;&lt;td&gt;BULLDOZER, 400HP MINIMUM FLYWHEEL POWER&lt;/td&gt;&lt;td&gt;HOUR&lt;/td&gt;&lt;td&gt;0&lt;/td&gt;&lt;td&gt;3&lt;/td&gt;&lt;td&gt;N&lt;/td&gt;&lt;td&gt; &lt;/td&gt;&lt;td&gt;&lt;/td&gt;&lt;/tr&gt;</v>
      </c>
      <c r="B2858" s="166"/>
      <c r="C2858" s="166"/>
    </row>
    <row r="2859" spans="1:3" x14ac:dyDescent="0.3">
      <c r="A2859" s="89" t="str">
        <f>IF(ROW()-ROW(HTML[])+1&gt;ROWS(Prelude[]),IFERROR(INDEX(PayItems[HTML],ROW()-ROW(HTML[])+1-ROWS(Prelude[])),IF(ROW()-ROW(HTML[])=ROWS(Prelude[])+ROWS(PayItems[]),"&lt;/tbody&gt;&lt;/table&gt;","{End}")),INDEX(Prelude[],ROW()-ROW(HTML[])+1))</f>
        <v xml:space="preserve">  &lt;tr&gt;&lt;td&gt;62201-1550&lt;/td&gt;&lt;td&gt;Bulldozer, power angle and power tilt blade, 45kW minimum&lt;/td&gt;&lt;td&gt;Hour&lt;/td&gt;&lt;td&gt;BULLDOZER, POWER ANGLE AND POWER TILT BLADE, 60HP MINIMUM&lt;/td&gt;&lt;td&gt;HOUR&lt;/td&gt;&lt;td&gt;0&lt;/td&gt;&lt;td&gt;3&lt;/td&gt;&lt;td&gt;N&lt;/td&gt;&lt;td&gt; &lt;/td&gt;&lt;td&gt;&lt;/td&gt;&lt;/tr&gt;</v>
      </c>
      <c r="B2859" s="166"/>
      <c r="C2859" s="166"/>
    </row>
    <row r="2860" spans="1:3" x14ac:dyDescent="0.3">
      <c r="A2860" s="89" t="str">
        <f>IF(ROW()-ROW(HTML[])+1&gt;ROWS(Prelude[]),IFERROR(INDEX(PayItems[HTML],ROW()-ROW(HTML[])+1-ROWS(Prelude[])),IF(ROW()-ROW(HTML[])=ROWS(Prelude[])+ROWS(PayItems[]),"&lt;/tbody&gt;&lt;/table&gt;","{End}")),INDEX(Prelude[],ROW()-ROW(HTML[])+1))</f>
        <v xml:space="preserve">  &lt;tr&gt;&lt;td&gt;62201-1600&lt;/td&gt;&lt;td&gt;Bulldozer, universal blade, 80kW minimum&lt;/td&gt;&lt;td&gt;Hour&lt;/td&gt;&lt;td&gt;BULLDOZER, UNIVERSAL BLADE, 100HP MINIMUM&lt;/td&gt;&lt;td&gt;HOUR&lt;/td&gt;&lt;td&gt;0&lt;/td&gt;&lt;td&gt;3&lt;/td&gt;&lt;td&gt;N&lt;/td&gt;&lt;td&gt; &lt;/td&gt;&lt;td&gt;&lt;/td&gt;&lt;/tr&gt;</v>
      </c>
      <c r="B2860" s="166"/>
      <c r="C2860" s="166"/>
    </row>
    <row r="2861" spans="1:3" x14ac:dyDescent="0.3">
      <c r="A2861" s="89" t="str">
        <f>IF(ROW()-ROW(HTML[])+1&gt;ROWS(Prelude[]),IFERROR(INDEX(PayItems[HTML],ROW()-ROW(HTML[])+1-ROWS(Prelude[])),IF(ROW()-ROW(HTML[])=ROWS(Prelude[])+ROWS(PayItems[]),"&lt;/tbody&gt;&lt;/table&gt;","{End}")),INDEX(Prelude[],ROW()-ROW(HTML[])+1))</f>
        <v xml:space="preserve">  &lt;tr&gt;&lt;td&gt;62201-1650&lt;/td&gt;&lt;td&gt;Bulldozer, universal blade, 125kW minimum&lt;/td&gt;&lt;td&gt;Hour&lt;/td&gt;&lt;td&gt;BULLDOZER, UNIVERSAL BLADE, 170HP MINIMUM&lt;/td&gt;&lt;td&gt;HOUR&lt;/td&gt;&lt;td&gt;0&lt;/td&gt;&lt;td&gt;3&lt;/td&gt;&lt;td&gt;N&lt;/td&gt;&lt;td&gt; &lt;/td&gt;&lt;td&gt;&lt;/td&gt;&lt;/tr&gt;</v>
      </c>
      <c r="B2861" s="166"/>
      <c r="C2861" s="166"/>
    </row>
    <row r="2862" spans="1:3" x14ac:dyDescent="0.3">
      <c r="A2862" s="89" t="str">
        <f>IF(ROW()-ROW(HTML[])+1&gt;ROWS(Prelude[]),IFERROR(INDEX(PayItems[HTML],ROW()-ROW(HTML[])+1-ROWS(Prelude[])),IF(ROW()-ROW(HTML[])=ROWS(Prelude[])+ROWS(PayItems[]),"&lt;/tbody&gt;&lt;/table&gt;","{End}")),INDEX(Prelude[],ROW()-ROW(HTML[])+1))</f>
        <v xml:space="preserve">  &lt;tr&gt;&lt;td&gt;62201-1700&lt;/td&gt;&lt;td&gt;Bulldozer, straight blade, 125kW&lt;/td&gt;&lt;td&gt;Hour&lt;/td&gt;&lt;td&gt;BULLDOZER, STRAIGHT BLADE, 170HP&lt;/td&gt;&lt;td&gt;HOUR&lt;/td&gt;&lt;td&gt;0&lt;/td&gt;&lt;td&gt;3&lt;/td&gt;&lt;td&gt;N&lt;/td&gt;&lt;td&gt; &lt;/td&gt;&lt;td&gt;&lt;/td&gt;&lt;/tr&gt;</v>
      </c>
      <c r="B2862" s="166"/>
      <c r="C2862" s="166"/>
    </row>
    <row r="2863" spans="1:3" x14ac:dyDescent="0.3">
      <c r="A2863" s="89" t="str">
        <f>IF(ROW()-ROW(HTML[])+1&gt;ROWS(Prelude[]),IFERROR(INDEX(PayItems[HTML],ROW()-ROW(HTML[])+1-ROWS(Prelude[])),IF(ROW()-ROW(HTML[])=ROWS(Prelude[])+ROWS(PayItems[]),"&lt;/tbody&gt;&lt;/table&gt;","{End}")),INDEX(Prelude[],ROW()-ROW(HTML[])+1))</f>
        <v xml:space="preserve">  &lt;tr&gt;&lt;td&gt;62201-1750&lt;/td&gt;&lt;td&gt;Bulldozer, 150kW minimum&lt;/td&gt;&lt;td&gt;Hour&lt;/td&gt;&lt;td&gt;BULLDOZER, 200HP MINIMUM&lt;/td&gt;&lt;td&gt;HOUR&lt;/td&gt;&lt;td&gt;0&lt;/td&gt;&lt;td&gt;3&lt;/td&gt;&lt;td&gt;N&lt;/td&gt;&lt;td&gt; &lt;/td&gt;&lt;td&gt;&lt;/td&gt;&lt;/tr&gt;</v>
      </c>
      <c r="B2863" s="166"/>
      <c r="C2863" s="166"/>
    </row>
    <row r="2864" spans="1:3" x14ac:dyDescent="0.3">
      <c r="A2864" s="89" t="str">
        <f>IF(ROW()-ROW(HTML[])+1&gt;ROWS(Prelude[]),IFERROR(INDEX(PayItems[HTML],ROW()-ROW(HTML[])+1-ROWS(Prelude[])),IF(ROW()-ROW(HTML[])=ROWS(Prelude[])+ROWS(PayItems[]),"&lt;/tbody&gt;&lt;/table&gt;","{End}")),INDEX(Prelude[],ROW()-ROW(HTML[])+1))</f>
        <v xml:space="preserve">  &lt;tr&gt;&lt;td&gt;62201-1800&lt;/td&gt;&lt;td&gt;Bulldozer, universal blade, 150kW minimum&lt;/td&gt;&lt;td&gt;Hour&lt;/td&gt;&lt;td&gt;BULLDOZER, UNIVERSAL BLADE, 200HP MINIMUM&lt;/td&gt;&lt;td&gt;HOUR&lt;/td&gt;&lt;td&gt;0&lt;/td&gt;&lt;td&gt;3&lt;/td&gt;&lt;td&gt;N&lt;/td&gt;&lt;td&gt; &lt;/td&gt;&lt;td&gt;&lt;/td&gt;&lt;/tr&gt;</v>
      </c>
      <c r="B2864" s="166"/>
      <c r="C2864" s="166"/>
    </row>
    <row r="2865" spans="1:3" x14ac:dyDescent="0.3">
      <c r="A2865" s="89" t="str">
        <f>IF(ROW()-ROW(HTML[])+1&gt;ROWS(Prelude[]),IFERROR(INDEX(PayItems[HTML],ROW()-ROW(HTML[])+1-ROWS(Prelude[])),IF(ROW()-ROW(HTML[])=ROWS(Prelude[])+ROWS(PayItems[]),"&lt;/tbody&gt;&lt;/table&gt;","{End}")),INDEX(Prelude[],ROW()-ROW(HTML[])+1))</f>
        <v xml:space="preserve">  &lt;tr&gt;&lt;td&gt;62201-1850&lt;/td&gt;&lt;td&gt;Bulldozer, universal blade, 210kW minimum, with winch and cable&lt;/td&gt;&lt;td&gt;Hour&lt;/td&gt;&lt;td&gt;BULLDOZER, UNIVERSAL BLADE, 250HP MINIMUM, WITH WINCH AND CABLE&lt;/td&gt;&lt;td&gt;HOUR&lt;/td&gt;&lt;td&gt;0&lt;/td&gt;&lt;td&gt;3&lt;/td&gt;&lt;td&gt;N&lt;/td&gt;&lt;td&gt; &lt;/td&gt;&lt;td&gt;&lt;/td&gt;&lt;/tr&gt;</v>
      </c>
      <c r="B2865" s="166"/>
      <c r="C2865" s="166"/>
    </row>
    <row r="2866" spans="1:3" x14ac:dyDescent="0.3">
      <c r="A2866" s="89" t="str">
        <f>IF(ROW()-ROW(HTML[])+1&gt;ROWS(Prelude[]),IFERROR(INDEX(PayItems[HTML],ROW()-ROW(HTML[])+1-ROWS(Prelude[])),IF(ROW()-ROW(HTML[])=ROWS(Prelude[])+ROWS(PayItems[]),"&lt;/tbody&gt;&lt;/table&gt;","{End}")),INDEX(Prelude[],ROW()-ROW(HTML[])+1))</f>
        <v xml:space="preserve">  &lt;tr&gt;&lt;td&gt;62201-1900&lt;/td&gt;&lt;td&gt;Bulldozer, ripper, 225kW minimum&lt;/td&gt;&lt;td&gt;Hour&lt;/td&gt;&lt;td&gt;BULLDOZER, RIPPER, 300HP MINIMUM&lt;/td&gt;&lt;td&gt;HOUR&lt;/td&gt;&lt;td&gt;0&lt;/td&gt;&lt;td&gt;3&lt;/td&gt;&lt;td&gt;N&lt;/td&gt;&lt;td&gt; &lt;/td&gt;&lt;td&gt;&lt;/td&gt;&lt;/tr&gt;</v>
      </c>
      <c r="B2866" s="166"/>
      <c r="C2866" s="166"/>
    </row>
    <row r="2867" spans="1:3" x14ac:dyDescent="0.3">
      <c r="A2867" s="89" t="str">
        <f>IF(ROW()-ROW(HTML[])+1&gt;ROWS(Prelude[]),IFERROR(INDEX(PayItems[HTML],ROW()-ROW(HTML[])+1-ROWS(Prelude[])),IF(ROW()-ROW(HTML[])=ROWS(Prelude[])+ROWS(PayItems[]),"&lt;/tbody&gt;&lt;/table&gt;","{End}")),INDEX(Prelude[],ROW()-ROW(HTML[])+1))</f>
        <v xml:space="preserve">  &lt;tr&gt;&lt;td&gt;62201-1950&lt;/td&gt;&lt;td&gt;Bulldozer, universal blade, 225kW minimum&lt;/td&gt;&lt;td&gt;Hour&lt;/td&gt;&lt;td&gt;BULLDOZER, UNIVERSAL BLADE, 300HP MINIMUM&lt;/td&gt;&lt;td&gt;HOUR&lt;/td&gt;&lt;td&gt;0&lt;/td&gt;&lt;td&gt;3&lt;/td&gt;&lt;td&gt;N&lt;/td&gt;&lt;td&gt; &lt;/td&gt;&lt;td&gt;&lt;/td&gt;&lt;/tr&gt;</v>
      </c>
      <c r="B2867" s="166"/>
      <c r="C2867" s="166"/>
    </row>
    <row r="2868" spans="1:3" x14ac:dyDescent="0.3">
      <c r="A2868" s="89" t="str">
        <f>IF(ROW()-ROW(HTML[])+1&gt;ROWS(Prelude[]),IFERROR(INDEX(PayItems[HTML],ROW()-ROW(HTML[])+1-ROWS(Prelude[])),IF(ROW()-ROW(HTML[])=ROWS(Prelude[])+ROWS(PayItems[]),"&lt;/tbody&gt;&lt;/table&gt;","{End}")),INDEX(Prelude[],ROW()-ROW(HTML[])+1))</f>
        <v xml:space="preserve">  &lt;tr&gt;&lt;td&gt;62201-2000&lt;/td&gt;&lt;td&gt;Bulldozer, universal blade and ripper, 225kW minimum&lt;/td&gt;&lt;td&gt;Hour&lt;/td&gt;&lt;td&gt;BULLDOZER, UNIVERSAL BLADE AND RIPPER, 300HP MINIMUM&lt;/td&gt;&lt;td&gt;HOUR&lt;/td&gt;&lt;td&gt;0&lt;/td&gt;&lt;td&gt;3&lt;/td&gt;&lt;td&gt;N&lt;/td&gt;&lt;td&gt; &lt;/td&gt;&lt;td&gt;&lt;/td&gt;&lt;/tr&gt;</v>
      </c>
      <c r="B2868" s="166"/>
      <c r="C2868" s="166"/>
    </row>
    <row r="2869" spans="1:3" x14ac:dyDescent="0.3">
      <c r="A2869" s="89" t="str">
        <f>IF(ROW()-ROW(HTML[])+1&gt;ROWS(Prelude[]),IFERROR(INDEX(PayItems[HTML],ROW()-ROW(HTML[])+1-ROWS(Prelude[])),IF(ROW()-ROW(HTML[])=ROWS(Prelude[])+ROWS(PayItems[]),"&lt;/tbody&gt;&lt;/table&gt;","{End}")),INDEX(Prelude[],ROW()-ROW(HTML[])+1))</f>
        <v xml:space="preserve">  &lt;tr&gt;&lt;td&gt;62201-2050&lt;/td&gt;&lt;td&gt;Roller&lt;/td&gt;&lt;td&gt;Hour&lt;/td&gt;&lt;td&gt;ROLLER&lt;/td&gt;&lt;td&gt;HOUR&lt;/td&gt;&lt;td&gt;0&lt;/td&gt;&lt;td&gt;3&lt;/td&gt;&lt;td&gt;N&lt;/td&gt;&lt;td&gt; &lt;/td&gt;&lt;td&gt;&lt;/td&gt;&lt;/tr&gt;</v>
      </c>
      <c r="B2869" s="166"/>
      <c r="C2869" s="166"/>
    </row>
    <row r="2870" spans="1:3" x14ac:dyDescent="0.3">
      <c r="A2870" s="89" t="str">
        <f>IF(ROW()-ROW(HTML[])+1&gt;ROWS(Prelude[]),IFERROR(INDEX(PayItems[HTML],ROW()-ROW(HTML[])+1-ROWS(Prelude[])),IF(ROW()-ROW(HTML[])=ROWS(Prelude[])+ROWS(PayItems[]),"&lt;/tbody&gt;&lt;/table&gt;","{End}")),INDEX(Prelude[],ROW()-ROW(HTML[])+1))</f>
        <v xml:space="preserve">  &lt;tr&gt;&lt;td&gt;62201-2100&lt;/td&gt;&lt;td&gt;Compactor&lt;/td&gt;&lt;td&gt;Hour&lt;/td&gt;&lt;td&gt;COMPACTOR&lt;/td&gt;&lt;td&gt;HOUR&lt;/td&gt;&lt;td&gt;0&lt;/td&gt;&lt;td&gt;3&lt;/td&gt;&lt;td&gt;N&lt;/td&gt;&lt;td&gt; &lt;/td&gt;&lt;td&gt;&lt;/td&gt;&lt;/tr&gt;</v>
      </c>
      <c r="B2870" s="166"/>
      <c r="C2870" s="166"/>
    </row>
    <row r="2871" spans="1:3" x14ac:dyDescent="0.3">
      <c r="A2871" s="89" t="str">
        <f>IF(ROW()-ROW(HTML[])+1&gt;ROWS(Prelude[]),IFERROR(INDEX(PayItems[HTML],ROW()-ROW(HTML[])+1-ROWS(Prelude[])),IF(ROW()-ROW(HTML[])=ROWS(Prelude[])+ROWS(PayItems[]),"&lt;/tbody&gt;&lt;/table&gt;","{End}")),INDEX(Prelude[],ROW()-ROW(HTML[])+1))</f>
        <v xml:space="preserve">  &lt;tr&gt;&lt;td&gt;62201-2150&lt;/td&gt;&lt;td&gt;Tractor, with 1500mm bar mower&lt;/td&gt;&lt;td&gt;Hour&lt;/td&gt;&lt;td&gt;TRACTOR, WITH 60-INCH BAR MOWER&lt;/td&gt;&lt;td&gt;HOUR&lt;/td&gt;&lt;td&gt;0&lt;/td&gt;&lt;td&gt;3&lt;/td&gt;&lt;td&gt;N&lt;/td&gt;&lt;td&gt; &lt;/td&gt;&lt;td&gt;&lt;/td&gt;&lt;/tr&gt;</v>
      </c>
      <c r="B2871" s="166"/>
      <c r="C2871" s="166"/>
    </row>
    <row r="2872" spans="1:3" x14ac:dyDescent="0.3">
      <c r="A2872" s="89" t="str">
        <f>IF(ROW()-ROW(HTML[])+1&gt;ROWS(Prelude[]),IFERROR(INDEX(PayItems[HTML],ROW()-ROW(HTML[])+1-ROWS(Prelude[])),IF(ROW()-ROW(HTML[])=ROWS(Prelude[])+ROWS(PayItems[]),"&lt;/tbody&gt;&lt;/table&gt;","{End}")),INDEX(Prelude[],ROW()-ROW(HTML[])+1))</f>
        <v xml:space="preserve">  &lt;tr&gt;&lt;td&gt;62201-2200&lt;/td&gt;&lt;td&gt;Tractor, with 1800mm bar mower&lt;/td&gt;&lt;td&gt;Hour&lt;/td&gt;&lt;td&gt;TRACTOR, WITH 72-INCH BAR MOWER&lt;/td&gt;&lt;td&gt;HOUR&lt;/td&gt;&lt;td&gt;0&lt;/td&gt;&lt;td&gt;3&lt;/td&gt;&lt;td&gt;N&lt;/td&gt;&lt;td&gt; &lt;/td&gt;&lt;td&gt;&lt;/td&gt;&lt;/tr&gt;</v>
      </c>
      <c r="B2872" s="166"/>
      <c r="C2872" s="166"/>
    </row>
    <row r="2873" spans="1:3" x14ac:dyDescent="0.3">
      <c r="A2873" s="89" t="str">
        <f>IF(ROW()-ROW(HTML[])+1&gt;ROWS(Prelude[]),IFERROR(INDEX(PayItems[HTML],ROW()-ROW(HTML[])+1-ROWS(Prelude[])),IF(ROW()-ROW(HTML[])=ROWS(Prelude[])+ROWS(PayItems[]),"&lt;/tbody&gt;&lt;/table&gt;","{End}")),INDEX(Prelude[],ROW()-ROW(HTML[])+1))</f>
        <v xml:space="preserve">  &lt;tr&gt;&lt;td&gt;62201-2250&lt;/td&gt;&lt;td&gt;Tractor, with 1800mm diameter rotary mower, 12HP&lt;/td&gt;&lt;td&gt;Hour&lt;/td&gt;&lt;td&gt;TRACTOR, WITH 72-INCH DIAMETER ROTARY MOWER, 12HP&lt;/td&gt;&lt;td&gt;HOUR&lt;/td&gt;&lt;td&gt;0&lt;/td&gt;&lt;td&gt;3&lt;/td&gt;&lt;td&gt;N&lt;/td&gt;&lt;td&gt; &lt;/td&gt;&lt;td&gt;&lt;/td&gt;&lt;/tr&gt;</v>
      </c>
      <c r="B2873" s="166"/>
      <c r="C2873" s="166"/>
    </row>
    <row r="2874" spans="1:3" x14ac:dyDescent="0.3">
      <c r="A2874" s="89" t="str">
        <f>IF(ROW()-ROW(HTML[])+1&gt;ROWS(Prelude[]),IFERROR(INDEX(PayItems[HTML],ROW()-ROW(HTML[])+1-ROWS(Prelude[])),IF(ROW()-ROW(HTML[])=ROWS(Prelude[])+ROWS(PayItems[]),"&lt;/tbody&gt;&lt;/table&gt;","{End}")),INDEX(Prelude[],ROW()-ROW(HTML[])+1))</f>
        <v xml:space="preserve">  &lt;tr&gt;&lt;td&gt;62201-2300&lt;/td&gt;&lt;td&gt;Brush mower, with 1800mm diameter rotary mower, 50HP&lt;/td&gt;&lt;td&gt;Hour&lt;/td&gt;&lt;td&gt;BRUSH MOWER, WITH 72-INCH DIAMETER ROTARY MOWER, 50HP&lt;/td&gt;&lt;td&gt;HOUR&lt;/td&gt;&lt;td&gt;0&lt;/td&gt;&lt;td&gt;3&lt;/td&gt;&lt;td&gt;N&lt;/td&gt;&lt;td&gt; &lt;/td&gt;&lt;td&gt;&lt;/td&gt;&lt;/tr&gt;</v>
      </c>
      <c r="B2874" s="166"/>
      <c r="C2874" s="166"/>
    </row>
    <row r="2875" spans="1:3" x14ac:dyDescent="0.3">
      <c r="A2875" s="89" t="str">
        <f>IF(ROW()-ROW(HTML[])+1&gt;ROWS(Prelude[]),IFERROR(INDEX(PayItems[HTML],ROW()-ROW(HTML[])+1-ROWS(Prelude[])),IF(ROW()-ROW(HTML[])=ROWS(Prelude[])+ROWS(PayItems[]),"&lt;/tbody&gt;&lt;/table&gt;","{End}")),INDEX(Prelude[],ROW()-ROW(HTML[])+1))</f>
        <v xml:space="preserve">  &lt;tr&gt;&lt;td&gt;62201-2350&lt;/td&gt;&lt;td&gt;Power broom&lt;/td&gt;&lt;td&gt;Hour&lt;/td&gt;&lt;td&gt;POWER BROOM&lt;/td&gt;&lt;td&gt;HOUR&lt;/td&gt;&lt;td&gt;0&lt;/td&gt;&lt;td&gt;3&lt;/td&gt;&lt;td&gt;N&lt;/td&gt;&lt;td&gt; &lt;/td&gt;&lt;td&gt;&lt;/td&gt;&lt;/tr&gt;</v>
      </c>
      <c r="B2875" s="166"/>
      <c r="C2875" s="166"/>
    </row>
    <row r="2876" spans="1:3" x14ac:dyDescent="0.3">
      <c r="A2876" s="89" t="str">
        <f>IF(ROW()-ROW(HTML[])+1&gt;ROWS(Prelude[]),IFERROR(INDEX(PayItems[HTML],ROW()-ROW(HTML[])+1-ROWS(Prelude[])),IF(ROW()-ROW(HTML[])=ROWS(Prelude[])+ROWS(PayItems[]),"&lt;/tbody&gt;&lt;/table&gt;","{End}")),INDEX(Prelude[],ROW()-ROW(HTML[])+1))</f>
        <v xml:space="preserve">  &lt;tr&gt;&lt;td&gt;62201-2360&lt;/td&gt;&lt;td&gt;Vacuum sweeper&lt;/td&gt;&lt;td&gt;Hour&lt;/td&gt;&lt;td&gt;VACUUM SWEEPER&lt;/td&gt;&lt;td&gt;HOUR&lt;/td&gt;&lt;td&gt;0&lt;/td&gt;&lt;td&gt;3&lt;/td&gt;&lt;td&gt;N&lt;/td&gt;&lt;td&gt; &lt;/td&gt;&lt;td&gt;&lt;/td&gt;&lt;/tr&gt;</v>
      </c>
      <c r="B2876" s="166"/>
      <c r="C2876" s="166"/>
    </row>
    <row r="2877" spans="1:3" x14ac:dyDescent="0.3">
      <c r="A2877" s="89" t="str">
        <f>IF(ROW()-ROW(HTML[])+1&gt;ROWS(Prelude[]),IFERROR(INDEX(PayItems[HTML],ROW()-ROW(HTML[])+1-ROWS(Prelude[])),IF(ROW()-ROW(HTML[])=ROWS(Prelude[])+ROWS(PayItems[]),"&lt;/tbody&gt;&lt;/table&gt;","{End}")),INDEX(Prelude[],ROW()-ROW(HTML[])+1))</f>
        <v xml:space="preserve">  &lt;tr&gt;&lt;td&gt;62201-2400&lt;/td&gt;&lt;td&gt;Crane&lt;/td&gt;&lt;td&gt;Hour&lt;/td&gt;&lt;td&gt;CRANE&lt;/td&gt;&lt;td&gt;HOUR&lt;/td&gt;&lt;td&gt;0&lt;/td&gt;&lt;td&gt;3&lt;/td&gt;&lt;td&gt;N&lt;/td&gt;&lt;td&gt; &lt;/td&gt;&lt;td&gt;&lt;/td&gt;&lt;/tr&gt;</v>
      </c>
      <c r="B2877" s="166"/>
      <c r="C2877" s="166"/>
    </row>
    <row r="2878" spans="1:3" x14ac:dyDescent="0.3">
      <c r="A2878" s="89" t="str">
        <f>IF(ROW()-ROW(HTML[])+1&gt;ROWS(Prelude[]),IFERROR(INDEX(PayItems[HTML],ROW()-ROW(HTML[])+1-ROWS(Prelude[])),IF(ROW()-ROW(HTML[])=ROWS(Prelude[])+ROWS(PayItems[]),"&lt;/tbody&gt;&lt;/table&gt;","{End}")),INDEX(Prelude[],ROW()-ROW(HTML[])+1))</f>
        <v xml:space="preserve">  &lt;tr&gt;&lt;td&gt;62201-2450&lt;/td&gt;&lt;td&gt;Crane, truck mounted, 40 metric ton minimum capacity, 33 meter minimum boom with clam bucket&lt;/td&gt;&lt;td&gt;Hour&lt;/td&gt;&lt;td&gt;CRANE, TRUCK MOUNTED, 40 TON MINIMUM CAPACITY, 100 FOOT MINIMUM BOOM WITH CLAM BUCKET&lt;/td&gt;&lt;td&gt;HOUR&lt;/td&gt;&lt;td&gt;0&lt;/td&gt;&lt;td&gt;3&lt;/td&gt;&lt;td&gt;N&lt;/td&gt;&lt;td&gt; &lt;/td&gt;&lt;td&gt;&lt;/td&gt;&lt;/tr&gt;</v>
      </c>
      <c r="B2878" s="166"/>
      <c r="C2878" s="166"/>
    </row>
    <row r="2879" spans="1:3" x14ac:dyDescent="0.3">
      <c r="A2879" s="89" t="str">
        <f>IF(ROW()-ROW(HTML[])+1&gt;ROWS(Prelude[]),IFERROR(INDEX(PayItems[HTML],ROW()-ROW(HTML[])+1-ROWS(Prelude[])),IF(ROW()-ROW(HTML[])=ROWS(Prelude[])+ROWS(PayItems[]),"&lt;/tbody&gt;&lt;/table&gt;","{End}")),INDEX(Prelude[],ROW()-ROW(HTML[])+1))</f>
        <v xml:space="preserve">  &lt;tr&gt;&lt;td&gt;62201-2500&lt;/td&gt;&lt;td&gt;Crane, truck mounted, 45 metric ton minimum capacity, 27 meter minimum boom, with dragline bucket&lt;/td&gt;&lt;td&gt;Hour&lt;/td&gt;&lt;td&gt;CRANE, TRUCK MOUNTED, 45 TON MINIMUM CAPACITY, 90 FOOT MINIMUM BOOM, WITH DRAGLINE BUCKET&lt;/td&gt;&lt;td&gt;HOUR&lt;/td&gt;&lt;td&gt;0&lt;/td&gt;&lt;td&gt;3&lt;/td&gt;&lt;td&gt;N&lt;/td&gt;&lt;td&gt; &lt;/td&gt;&lt;td&gt;&lt;/td&gt;&lt;/tr&gt;</v>
      </c>
      <c r="B2879" s="166"/>
      <c r="C2879" s="166"/>
    </row>
    <row r="2880" spans="1:3" x14ac:dyDescent="0.3">
      <c r="A2880" s="89" t="str">
        <f>IF(ROW()-ROW(HTML[])+1&gt;ROWS(Prelude[]),IFERROR(INDEX(PayItems[HTML],ROW()-ROW(HTML[])+1-ROWS(Prelude[])),IF(ROW()-ROW(HTML[])=ROWS(Prelude[])+ROWS(PayItems[]),"&lt;/tbody&gt;&lt;/table&gt;","{End}")),INDEX(Prelude[],ROW()-ROW(HTML[])+1))</f>
        <v xml:space="preserve">  &lt;tr&gt;&lt;td&gt;62201-2550&lt;/td&gt;&lt;td&gt;Crane, truck mounted, 45 metric ton minimum capacity, 30 meter minimum boom, with dragline bucket&lt;/td&gt;&lt;td&gt;Hour&lt;/td&gt;&lt;td&gt;CRANE, TRUCK MOUNTED, 45 TON MINIMUM CAPACITY, 100 FOOT MINIMUM BOOM, WITH DRAGLINE BUCKET&lt;/td&gt;&lt;td&gt;HOUR&lt;/td&gt;&lt;td&gt;0&lt;/td&gt;&lt;td&gt;3&lt;/td&gt;&lt;td&gt;N&lt;/td&gt;&lt;td&gt; &lt;/td&gt;&lt;td&gt;&lt;/td&gt;&lt;/tr&gt;</v>
      </c>
      <c r="B2880" s="166"/>
      <c r="C2880" s="166"/>
    </row>
    <row r="2881" spans="1:3" x14ac:dyDescent="0.3">
      <c r="A2881" s="89" t="str">
        <f>IF(ROW()-ROW(HTML[])+1&gt;ROWS(Prelude[]),IFERROR(INDEX(PayItems[HTML],ROW()-ROW(HTML[])+1-ROWS(Prelude[])),IF(ROW()-ROW(HTML[])=ROWS(Prelude[])+ROWS(PayItems[]),"&lt;/tbody&gt;&lt;/table&gt;","{End}")),INDEX(Prelude[],ROW()-ROW(HTML[])+1))</f>
        <v xml:space="preserve">  &lt;tr&gt;&lt;td&gt;62201-2600&lt;/td&gt;&lt;td&gt;Crane, truck mounted or self-propelled, 90 metric tons minimum capacity, 55m min. boom, with dragline bucket, wrecking ball, 6m dozer track&lt;/td&gt;&lt;td&gt;Hour&lt;/td&gt;&lt;td&gt;CRANE, TRUCK MOUNTED OR SELF-PROPELLED, 90 TONS MINIMUM CAPACITY, 180 FOOT MIN. BOOM, WITH DRAGLINE BUCKET, WRECKING BALL, 20 FOOT DOZER TRACK&lt;/td&gt;&lt;td&gt;HOUR&lt;/td&gt;&lt;td&gt;0&lt;/td&gt;&lt;td&gt;3&lt;/td&gt;&lt;td&gt;N&lt;/td&gt;&lt;td&gt; &lt;/td&gt;&lt;td&gt;&lt;/td&gt;&lt;/tr&gt;</v>
      </c>
      <c r="B2881" s="166"/>
      <c r="C2881" s="166"/>
    </row>
    <row r="2882" spans="1:3" x14ac:dyDescent="0.3">
      <c r="A2882" s="89" t="str">
        <f>IF(ROW()-ROW(HTML[])+1&gt;ROWS(Prelude[]),IFERROR(INDEX(PayItems[HTML],ROW()-ROW(HTML[])+1-ROWS(Prelude[])),IF(ROW()-ROW(HTML[])=ROWS(Prelude[])+ROWS(PayItems[]),"&lt;/tbody&gt;&lt;/table&gt;","{End}")),INDEX(Prelude[],ROW()-ROW(HTML[])+1))</f>
        <v xml:space="preserve">  &lt;tr&gt;&lt;td&gt;62201-2650&lt;/td&gt;&lt;td&gt;Crane, truck mounted, 65 metric ton minimum capacity, 55m minimum boom, with dragline bucket and 6m dozer track drag&lt;/td&gt;&lt;td&gt;Hour&lt;/td&gt;&lt;td&gt;CRANE, TRUCK MOUNTED, 65 TON MINIMUM CAPACITY, 180 FOOT MINIMUM BOOM, WITH DRAGLINE BUCKET AND 20 FOOT DOZER TRACK DRAG&lt;/td&gt;&lt;td&gt;HOUR&lt;/td&gt;&lt;td&gt;0&lt;/td&gt;&lt;td&gt;3&lt;/td&gt;&lt;td&gt;N&lt;/td&gt;&lt;td&gt; &lt;/td&gt;&lt;td&gt;&lt;/td&gt;&lt;/tr&gt;</v>
      </c>
      <c r="B2882" s="166"/>
      <c r="C2882" s="166"/>
    </row>
    <row r="2883" spans="1:3" x14ac:dyDescent="0.3">
      <c r="A2883" s="89" t="str">
        <f>IF(ROW()-ROW(HTML[])+1&gt;ROWS(Prelude[]),IFERROR(INDEX(PayItems[HTML],ROW()-ROW(HTML[])+1-ROWS(Prelude[])),IF(ROW()-ROW(HTML[])=ROWS(Prelude[])+ROWS(PayItems[]),"&lt;/tbody&gt;&lt;/table&gt;","{End}")),INDEX(Prelude[],ROW()-ROW(HTML[])+1))</f>
        <v xml:space="preserve">  &lt;tr&gt;&lt;td&gt;62201-2700&lt;/td&gt;&lt;td&gt;Crane, truck mounted, 90 metric ton minimum capacity, 55m minimum boom, with dragline bucket and 3m dozer track drag&lt;/td&gt;&lt;td&gt;Hour&lt;/td&gt;&lt;td&gt;CRANE, TRUCK MOUNTED, 90 TON MINIMUM CAPACITY, 180 FOOT MINIMUM BOOM, WITH DRAGLINE BUCKET AND 10 FOOT DOZER TRACK DRAG&lt;/td&gt;&lt;td&gt;HOUR&lt;/td&gt;&lt;td&gt;0&lt;/td&gt;&lt;td&gt;3&lt;/td&gt;&lt;td&gt;N&lt;/td&gt;&lt;td&gt; &lt;/td&gt;&lt;td&gt;&lt;/td&gt;&lt;/tr&gt;</v>
      </c>
      <c r="B2883" s="166"/>
      <c r="C2883" s="166"/>
    </row>
    <row r="2884" spans="1:3" x14ac:dyDescent="0.3">
      <c r="A2884" s="89" t="str">
        <f>IF(ROW()-ROW(HTML[])+1&gt;ROWS(Prelude[]),IFERROR(INDEX(PayItems[HTML],ROW()-ROW(HTML[])+1-ROWS(Prelude[])),IF(ROW()-ROW(HTML[])=ROWS(Prelude[])+ROWS(PayItems[]),"&lt;/tbody&gt;&lt;/table&gt;","{End}")),INDEX(Prelude[],ROW()-ROW(HTML[])+1))</f>
        <v xml:space="preserve">  &lt;tr&gt;&lt;td&gt;62201-2750&lt;/td&gt;&lt;td&gt;Motor grader&lt;/td&gt;&lt;td&gt;Hour&lt;/td&gt;&lt;td&gt;MOTOR GRADER&lt;/td&gt;&lt;td&gt;HOUR&lt;/td&gt;&lt;td&gt;0&lt;/td&gt;&lt;td&gt;3&lt;/td&gt;&lt;td&gt;N&lt;/td&gt;&lt;td&gt; &lt;/td&gt;&lt;td&gt;&lt;/td&gt;&lt;/tr&gt;</v>
      </c>
      <c r="B2884" s="166"/>
      <c r="C2884" s="166"/>
    </row>
    <row r="2885" spans="1:3" x14ac:dyDescent="0.3">
      <c r="A2885" s="89" t="str">
        <f>IF(ROW()-ROW(HTML[])+1&gt;ROWS(Prelude[]),IFERROR(INDEX(PayItems[HTML],ROW()-ROW(HTML[])+1-ROWS(Prelude[])),IF(ROW()-ROW(HTML[])=ROWS(Prelude[])+ROWS(PayItems[]),"&lt;/tbody&gt;&lt;/table&gt;","{End}")),INDEX(Prelude[],ROW()-ROW(HTML[])+1))</f>
        <v xml:space="preserve">  &lt;tr&gt;&lt;td&gt;62201-2800&lt;/td&gt;&lt;td&gt;Motor grader, 2.4 meter minimum blade&lt;/td&gt;&lt;td&gt;Hour&lt;/td&gt;&lt;td&gt;MOTOR GRADER, 8 FOOT MINIMUM BLADE&lt;/td&gt;&lt;td&gt;HOUR&lt;/td&gt;&lt;td&gt;0&lt;/td&gt;&lt;td&gt;3&lt;/td&gt;&lt;td&gt;N&lt;/td&gt;&lt;td&gt; &lt;/td&gt;&lt;td&gt;&lt;/td&gt;&lt;/tr&gt;</v>
      </c>
      <c r="B2885" s="166"/>
      <c r="C2885" s="166"/>
    </row>
    <row r="2886" spans="1:3" x14ac:dyDescent="0.3">
      <c r="A2886" s="89" t="str">
        <f>IF(ROW()-ROW(HTML[])+1&gt;ROWS(Prelude[]),IFERROR(INDEX(PayItems[HTML],ROW()-ROW(HTML[])+1-ROWS(Prelude[])),IF(ROW()-ROW(HTML[])=ROWS(Prelude[])+ROWS(PayItems[]),"&lt;/tbody&gt;&lt;/table&gt;","{End}")),INDEX(Prelude[],ROW()-ROW(HTML[])+1))</f>
        <v xml:space="preserve">  &lt;tr&gt;&lt;td&gt;62201-2850&lt;/td&gt;&lt;td&gt;Motor grader, 3.6 meter minimum blade&lt;/td&gt;&lt;td&gt;Hour&lt;/td&gt;&lt;td&gt;MOTOR GRADER, 12 FOOT MINIMUM BLADE&lt;/td&gt;&lt;td&gt;HOUR&lt;/td&gt;&lt;td&gt;0&lt;/td&gt;&lt;td&gt;3&lt;/td&gt;&lt;td&gt;N&lt;/td&gt;&lt;td&gt; &lt;/td&gt;&lt;td&gt;&lt;/td&gt;&lt;/tr&gt;</v>
      </c>
      <c r="B2886" s="166"/>
      <c r="C2886" s="166"/>
    </row>
    <row r="2887" spans="1:3" x14ac:dyDescent="0.3">
      <c r="A2887" s="89" t="str">
        <f>IF(ROW()-ROW(HTML[])+1&gt;ROWS(Prelude[]),IFERROR(INDEX(PayItems[HTML],ROW()-ROW(HTML[])+1-ROWS(Prelude[])),IF(ROW()-ROW(HTML[])=ROWS(Prelude[])+ROWS(PayItems[]),"&lt;/tbody&gt;&lt;/table&gt;","{End}")),INDEX(Prelude[],ROW()-ROW(HTML[])+1))</f>
        <v xml:space="preserve">  &lt;tr&gt;&lt;td&gt;62201-2950&lt;/td&gt;&lt;td&gt;Motor grader, 4.2 meter minimum blade&lt;/td&gt;&lt;td&gt;Hour&lt;/td&gt;&lt;td&gt;MOTOR GRADER, 14 FOOT MINIMUM BLADE&lt;/td&gt;&lt;td&gt;HOUR&lt;/td&gt;&lt;td&gt;0&lt;/td&gt;&lt;td&gt;3&lt;/td&gt;&lt;td&gt;N&lt;/td&gt;&lt;td&gt; &lt;/td&gt;&lt;td&gt;&lt;/td&gt;&lt;/tr&gt;</v>
      </c>
      <c r="B2887" s="166"/>
      <c r="C2887" s="166"/>
    </row>
    <row r="2888" spans="1:3" x14ac:dyDescent="0.3">
      <c r="A2888" s="89" t="str">
        <f>IF(ROW()-ROW(HTML[])+1&gt;ROWS(Prelude[]),IFERROR(INDEX(PayItems[HTML],ROW()-ROW(HTML[])+1-ROWS(Prelude[])),IF(ROW()-ROW(HTML[])=ROWS(Prelude[])+ROWS(PayItems[]),"&lt;/tbody&gt;&lt;/table&gt;","{End}")),INDEX(Prelude[],ROW()-ROW(HTML[])+1))</f>
        <v xml:space="preserve">  &lt;tr&gt;&lt;td&gt;62201-3000&lt;/td&gt;&lt;td&gt;Hydraulic excavator&lt;/td&gt;&lt;td&gt;Hour&lt;/td&gt;&lt;td&gt;HYDRAULIC EXCAVATOR&lt;/td&gt;&lt;td&gt;HOUR&lt;/td&gt;&lt;td&gt;0&lt;/td&gt;&lt;td&gt;3&lt;/td&gt;&lt;td&gt;N&lt;/td&gt;&lt;td&gt; &lt;/td&gt;&lt;td&gt;&lt;/td&gt;&lt;/tr&gt;</v>
      </c>
      <c r="B2888" s="166"/>
      <c r="C2888" s="166"/>
    </row>
    <row r="2889" spans="1:3" x14ac:dyDescent="0.3">
      <c r="A2889" s="89" t="str">
        <f>IF(ROW()-ROW(HTML[])+1&gt;ROWS(Prelude[]),IFERROR(INDEX(PayItems[HTML],ROW()-ROW(HTML[])+1-ROWS(Prelude[])),IF(ROW()-ROW(HTML[])=ROWS(Prelude[])+ROWS(PayItems[]),"&lt;/tbody&gt;&lt;/table&gt;","{End}")),INDEX(Prelude[],ROW()-ROW(HTML[])+1))</f>
        <v xml:space="preserve">  &lt;tr&gt;&lt;td&gt;62201-3050&lt;/td&gt;&lt;td&gt;Hydraulic excavator, rubber tired, 140-150HP, 0.75-0.96 cubic meter bucket&lt;/td&gt;&lt;td&gt;Hour&lt;/td&gt;&lt;td&gt;HYDRAULIC EXCAVATOR, RUBBER TIRED, 1.0 to 1.25 CUBIC YARD CAPACITY, 140-150HP MINIMUM&lt;/td&gt;&lt;td&gt;HOUR&lt;/td&gt;&lt;td&gt;0&lt;/td&gt;&lt;td&gt;3&lt;/td&gt;&lt;td&gt;N&lt;/td&gt;&lt;td&gt; &lt;/td&gt;&lt;td&gt;&lt;/td&gt;&lt;/tr&gt;</v>
      </c>
      <c r="B2889" s="166"/>
      <c r="C2889" s="166"/>
    </row>
    <row r="2890" spans="1:3" x14ac:dyDescent="0.3">
      <c r="A2890" s="89" t="str">
        <f>IF(ROW()-ROW(HTML[])+1&gt;ROWS(Prelude[]),IFERROR(INDEX(PayItems[HTML],ROW()-ROW(HTML[])+1-ROWS(Prelude[])),IF(ROW()-ROW(HTML[])=ROWS(Prelude[])+ROWS(PayItems[]),"&lt;/tbody&gt;&lt;/table&gt;","{End}")),INDEX(Prelude[],ROW()-ROW(HTML[])+1))</f>
        <v xml:space="preserve">  &lt;tr&gt;&lt;td&gt;62201-3100&lt;/td&gt;&lt;td&gt;Hydraulic excavator, 2.2 cubic meter minimum capacity bucket, 125kW minimum flywheel power&lt;/td&gt;&lt;td&gt;Hour&lt;/td&gt;&lt;td&gt;HYDRAULIC EXCAVATOR, 3.0 CUBIC YARD MINIMUM CAPACITY, 165HP MINIMUM FLYWHEEL POWER&lt;/td&gt;&lt;td&gt;HOUR&lt;/td&gt;&lt;td&gt;0&lt;/td&gt;&lt;td&gt;3&lt;/td&gt;&lt;td&gt;N&lt;/td&gt;&lt;td&gt; &lt;/td&gt;&lt;td&gt;&lt;/td&gt;&lt;/tr&gt;</v>
      </c>
      <c r="B2890" s="166"/>
      <c r="C2890" s="166"/>
    </row>
    <row r="2891" spans="1:3" x14ac:dyDescent="0.3">
      <c r="A2891" s="89" t="str">
        <f>IF(ROW()-ROW(HTML[])+1&gt;ROWS(Prelude[]),IFERROR(INDEX(PayItems[HTML],ROW()-ROW(HTML[])+1-ROWS(Prelude[])),IF(ROW()-ROW(HTML[])=ROWS(Prelude[])+ROWS(PayItems[]),"&lt;/tbody&gt;&lt;/table&gt;","{End}")),INDEX(Prelude[],ROW()-ROW(HTML[])+1))</f>
        <v xml:space="preserve">  &lt;tr&gt;&lt;td&gt;62201-3150&lt;/td&gt;&lt;td&gt;Hydraulic excavator, crawler mounted, 0.7m3 minimum capacity with thumb attachment&lt;/td&gt;&lt;td&gt;Hour&lt;/td&gt;&lt;td&gt;HYDRAULIC EXCAVATOR, CRAWLER MOUNTED, 1.0 CUBIC YARD MINIMUM CAPACITY WITH THUMB ATTACHMENT&lt;/td&gt;&lt;td&gt;HOUR&lt;/td&gt;&lt;td&gt;0&lt;/td&gt;&lt;td&gt;3&lt;/td&gt;&lt;td&gt;N&lt;/td&gt;&lt;td&gt; &lt;/td&gt;&lt;td&gt;&lt;/td&gt;&lt;/tr&gt;</v>
      </c>
      <c r="B2891" s="166"/>
      <c r="C2891" s="166"/>
    </row>
    <row r="2892" spans="1:3" x14ac:dyDescent="0.3">
      <c r="A2892" s="89" t="str">
        <f>IF(ROW()-ROW(HTML[])+1&gt;ROWS(Prelude[]),IFERROR(INDEX(PayItems[HTML],ROW()-ROW(HTML[])+1-ROWS(Prelude[])),IF(ROW()-ROW(HTML[])=ROWS(Prelude[])+ROWS(PayItems[]),"&lt;/tbody&gt;&lt;/table&gt;","{End}")),INDEX(Prelude[],ROW()-ROW(HTML[])+1))</f>
        <v xml:space="preserve">  &lt;tr&gt;&lt;td&gt;62201-3200&lt;/td&gt;&lt;td&gt;Hydraulic excavator, crawler mounted, 1.1m3 minimum capacity&lt;/td&gt;&lt;td&gt;Hour&lt;/td&gt;&lt;td&gt;HYDRAULIC EXCAVATOR, CRAWLER MOUNTED, 1.5 CUBIC YARD MINIMUM CAPACITY&lt;/td&gt;&lt;td&gt;HOUR&lt;/td&gt;&lt;td&gt;0&lt;/td&gt;&lt;td&gt;3&lt;/td&gt;&lt;td&gt;N&lt;/td&gt;&lt;td&gt; &lt;/td&gt;&lt;td&gt;&lt;/td&gt;&lt;/tr&gt;</v>
      </c>
      <c r="B2892" s="166"/>
      <c r="C2892" s="166"/>
    </row>
    <row r="2893" spans="1:3" x14ac:dyDescent="0.3">
      <c r="A2893" s="89" t="str">
        <f>IF(ROW()-ROW(HTML[])+1&gt;ROWS(Prelude[]),IFERROR(INDEX(PayItems[HTML],ROW()-ROW(HTML[])+1-ROWS(Prelude[])),IF(ROW()-ROW(HTML[])=ROWS(Prelude[])+ROWS(PayItems[]),"&lt;/tbody&gt;&lt;/table&gt;","{End}")),INDEX(Prelude[],ROW()-ROW(HTML[])+1))</f>
        <v xml:space="preserve">  &lt;tr&gt;&lt;td&gt;62201-3250&lt;/td&gt;&lt;td&gt;Hydraulic excavator, crawler mounted, 1.1m3 minimum, 185kW minimum&lt;/td&gt;&lt;td&gt;Hour&lt;/td&gt;&lt;td&gt;HYDRAULIC EXCAVATOR, CRAWLER MOUNTED, 1.5 CUBIC YARD MINIMUM CAPACITY, 245HP MINIMUM&lt;/td&gt;&lt;td&gt;HOUR&lt;/td&gt;&lt;td&gt;0&lt;/td&gt;&lt;td&gt;3&lt;/td&gt;&lt;td&gt;N&lt;/td&gt;&lt;td&gt; &lt;/td&gt;&lt;td&gt;&lt;/td&gt;&lt;/tr&gt;</v>
      </c>
      <c r="B2893" s="166"/>
      <c r="C2893" s="166"/>
    </row>
    <row r="2894" spans="1:3" x14ac:dyDescent="0.3">
      <c r="A2894" s="89" t="str">
        <f>IF(ROW()-ROW(HTML[])+1&gt;ROWS(Prelude[]),IFERROR(INDEX(PayItems[HTML],ROW()-ROW(HTML[])+1-ROWS(Prelude[])),IF(ROW()-ROW(HTML[])=ROWS(Prelude[])+ROWS(PayItems[]),"&lt;/tbody&gt;&lt;/table&gt;","{End}")),INDEX(Prelude[],ROW()-ROW(HTML[])+1))</f>
        <v xml:space="preserve">  &lt;tr&gt;&lt;td&gt;62201-3300&lt;/td&gt;&lt;td&gt;Hydraulic excavator, 0.7 cubic meter minimum capacity&lt;/td&gt;&lt;td&gt;Hour&lt;/td&gt;&lt;td&gt;HYDRAULIC EXCAVATOR, 3/4 CUBIC YARD MINIMUM CAPACITY&lt;/td&gt;&lt;td&gt;HOUR&lt;/td&gt;&lt;td&gt;0&lt;/td&gt;&lt;td&gt;3&lt;/td&gt;&lt;td&gt;N&lt;/td&gt;&lt;td&gt; &lt;/td&gt;&lt;td&gt;&lt;/td&gt;&lt;/tr&gt;</v>
      </c>
      <c r="B2894" s="166"/>
      <c r="C2894" s="166"/>
    </row>
    <row r="2895" spans="1:3" x14ac:dyDescent="0.3">
      <c r="A2895" s="89" t="str">
        <f>IF(ROW()-ROW(HTML[])+1&gt;ROWS(Prelude[]),IFERROR(INDEX(PayItems[HTML],ROW()-ROW(HTML[])+1-ROWS(Prelude[])),IF(ROW()-ROW(HTML[])=ROWS(Prelude[])+ROWS(PayItems[]),"&lt;/tbody&gt;&lt;/table&gt;","{End}")),INDEX(Prelude[],ROW()-ROW(HTML[])+1))</f>
        <v xml:space="preserve">  &lt;tr&gt;&lt;td&gt;62201-3350&lt;/td&gt;&lt;td&gt;Hydraulic excavator, 1.1 cubic meter minimum capacity&lt;/td&gt;&lt;td&gt;Hour&lt;/td&gt;&lt;td&gt;HYDRAULIC EXCAVATOR, 1 CUBIC YARD MINIMUM CAPACITY&lt;/td&gt;&lt;td&gt;HOUR&lt;/td&gt;&lt;td&gt;0&lt;/td&gt;&lt;td&gt;3&lt;/td&gt;&lt;td&gt;N&lt;/td&gt;&lt;td&gt; &lt;/td&gt;&lt;td&gt;&lt;/td&gt;&lt;/tr&gt;</v>
      </c>
      <c r="B2895" s="166"/>
      <c r="C2895" s="166"/>
    </row>
    <row r="2896" spans="1:3" x14ac:dyDescent="0.3">
      <c r="A2896" s="89" t="str">
        <f>IF(ROW()-ROW(HTML[])+1&gt;ROWS(Prelude[]),IFERROR(INDEX(PayItems[HTML],ROW()-ROW(HTML[])+1-ROWS(Prelude[])),IF(ROW()-ROW(HTML[])=ROWS(Prelude[])+ROWS(PayItems[]),"&lt;/tbody&gt;&lt;/table&gt;","{End}")),INDEX(Prelude[],ROW()-ROW(HTML[])+1))</f>
        <v xml:space="preserve">  &lt;tr&gt;&lt;td&gt;62201-3400&lt;/td&gt;&lt;td&gt;Hydraulic excavator, 1.1 cubic meter minimum capacity with thumb attachment&lt;/td&gt;&lt;td&gt;Hour&lt;/td&gt;&lt;td&gt;HYDRAULIC EXCAVATOR, 1 CUBIC YARD MINIMUM CAPACITY WITH THUMB ATTACHMENT&lt;/td&gt;&lt;td&gt;HOUR&lt;/td&gt;&lt;td&gt;0&lt;/td&gt;&lt;td&gt;3&lt;/td&gt;&lt;td&gt;N&lt;/td&gt;&lt;td&gt; &lt;/td&gt;&lt;td&gt;&lt;/td&gt;&lt;/tr&gt;</v>
      </c>
      <c r="B2896" s="166"/>
      <c r="C2896" s="166"/>
    </row>
    <row r="2897" spans="1:3" x14ac:dyDescent="0.3">
      <c r="A2897" s="89" t="str">
        <f>IF(ROW()-ROW(HTML[])+1&gt;ROWS(Prelude[]),IFERROR(INDEX(PayItems[HTML],ROW()-ROW(HTML[])+1-ROWS(Prelude[])),IF(ROW()-ROW(HTML[])=ROWS(Prelude[])+ROWS(PayItems[]),"&lt;/tbody&gt;&lt;/table&gt;","{End}")),INDEX(Prelude[],ROW()-ROW(HTML[])+1))</f>
        <v xml:space="preserve">  &lt;tr&gt;&lt;td&gt;62201-3450&lt;/td&gt;&lt;td&gt;Loader, track type, 2 cubic meter minimum capacity&lt;/td&gt;&lt;td&gt;Hour&lt;/td&gt;&lt;td&gt;LOADER, TRACK TYPE, 2 CUBIC YARD MINIMUM CAPACITY&lt;/td&gt;&lt;td&gt;HOUR&lt;/td&gt;&lt;td&gt;0&lt;/td&gt;&lt;td&gt;3&lt;/td&gt;&lt;td&gt;N&lt;/td&gt;&lt;td&gt; &lt;/td&gt;&lt;td&gt;&lt;/td&gt;&lt;/tr&gt;</v>
      </c>
      <c r="B2897" s="166"/>
      <c r="C2897" s="166"/>
    </row>
    <row r="2898" spans="1:3" x14ac:dyDescent="0.3">
      <c r="A2898" s="89" t="str">
        <f>IF(ROW()-ROW(HTML[])+1&gt;ROWS(Prelude[]),IFERROR(INDEX(PayItems[HTML],ROW()-ROW(HTML[])+1-ROWS(Prelude[])),IF(ROW()-ROW(HTML[])=ROWS(Prelude[])+ROWS(PayItems[]),"&lt;/tbody&gt;&lt;/table&gt;","{End}")),INDEX(Prelude[],ROW()-ROW(HTML[])+1))</f>
        <v xml:space="preserve">  &lt;tr&gt;&lt;td&gt;62201-3500&lt;/td&gt;&lt;td&gt;Loader, wheel, skid steer, 30kW minimum&lt;/td&gt;&lt;td&gt;Hour&lt;/td&gt;&lt;td&gt;LOADER, WHEEL, SKID STEER, 40HP MINIMUM&lt;/td&gt;&lt;td&gt;HOUR&lt;/td&gt;&lt;td&gt;0&lt;/td&gt;&lt;td&gt;3&lt;/td&gt;&lt;td&gt;N&lt;/td&gt;&lt;td&gt; &lt;/td&gt;&lt;td&gt;&lt;/td&gt;&lt;/tr&gt;</v>
      </c>
      <c r="B2898" s="166"/>
      <c r="C2898" s="166"/>
    </row>
    <row r="2899" spans="1:3" x14ac:dyDescent="0.3">
      <c r="A2899" s="89" t="str">
        <f>IF(ROW()-ROW(HTML[])+1&gt;ROWS(Prelude[]),IFERROR(INDEX(PayItems[HTML],ROW()-ROW(HTML[])+1-ROWS(Prelude[])),IF(ROW()-ROW(HTML[])=ROWS(Prelude[])+ROWS(PayItems[]),"&lt;/tbody&gt;&lt;/table&gt;","{End}")),INDEX(Prelude[],ROW()-ROW(HTML[])+1))</f>
        <v xml:space="preserve">  &lt;tr&gt;&lt;td&gt;62201-3550&lt;/td&gt;&lt;td&gt;Four wheel all terrain vehicle&lt;/td&gt;&lt;td&gt;Hour&lt;/td&gt;&lt;td&gt;FOUR WHEEL ALL TERRAIN VEHICLE&lt;/td&gt;&lt;td&gt;HOUR&lt;/td&gt;&lt;td&gt;0&lt;/td&gt;&lt;td&gt;3&lt;/td&gt;&lt;td&gt;N&lt;/td&gt;&lt;td&gt; &lt;/td&gt;&lt;td&gt;&lt;/td&gt;&lt;/tr&gt;</v>
      </c>
      <c r="B2899" s="166"/>
      <c r="C2899" s="166"/>
    </row>
    <row r="2900" spans="1:3" x14ac:dyDescent="0.3">
      <c r="A2900" s="89" t="str">
        <f>IF(ROW()-ROW(HTML[])+1&gt;ROWS(Prelude[]),IFERROR(INDEX(PayItems[HTML],ROW()-ROW(HTML[])+1-ROWS(Prelude[])),IF(ROW()-ROW(HTML[])=ROWS(Prelude[])+ROWS(PayItems[]),"&lt;/tbody&gt;&lt;/table&gt;","{End}")),INDEX(Prelude[],ROW()-ROW(HTML[])+1))</f>
        <v xml:space="preserve">  &lt;tr&gt;&lt;td&gt;62201-3600&lt;/td&gt;&lt;td&gt;Manlift&lt;/td&gt;&lt;td&gt;Hour&lt;/td&gt;&lt;td&gt;MANLIFT&lt;/td&gt;&lt;td&gt;HOUR&lt;/td&gt;&lt;td&gt;0&lt;/td&gt;&lt;td&gt;3&lt;/td&gt;&lt;td&gt;N&lt;/td&gt;&lt;td&gt; &lt;/td&gt;&lt;td&gt;&lt;/td&gt;&lt;/tr&gt;</v>
      </c>
      <c r="B2900" s="166"/>
      <c r="C2900" s="166"/>
    </row>
    <row r="2901" spans="1:3" x14ac:dyDescent="0.3">
      <c r="A2901" s="89" t="str">
        <f>IF(ROW()-ROW(HTML[])+1&gt;ROWS(Prelude[]),IFERROR(INDEX(PayItems[HTML],ROW()-ROW(HTML[])+1-ROWS(Prelude[])),IF(ROW()-ROW(HTML[])=ROWS(Prelude[])+ROWS(PayItems[]),"&lt;/tbody&gt;&lt;/table&gt;","{End}")),INDEX(Prelude[],ROW()-ROW(HTML[])+1))</f>
        <v xml:space="preserve">  &lt;tr&gt;&lt;td&gt;62201-3650&lt;/td&gt;&lt;td&gt;Chipper&lt;/td&gt;&lt;td&gt;Hour&lt;/td&gt;&lt;td&gt;CHIPPER&lt;/td&gt;&lt;td&gt;HOUR&lt;/td&gt;&lt;td&gt;0&lt;/td&gt;&lt;td&gt;3&lt;/td&gt;&lt;td&gt;N&lt;/td&gt;&lt;td&gt; &lt;/td&gt;&lt;td&gt;&lt;/td&gt;&lt;/tr&gt;</v>
      </c>
      <c r="B2901" s="166"/>
      <c r="C2901" s="166"/>
    </row>
    <row r="2902" spans="1:3" x14ac:dyDescent="0.3">
      <c r="A2902" s="89" t="str">
        <f>IF(ROW()-ROW(HTML[])+1&gt;ROWS(Prelude[]),IFERROR(INDEX(PayItems[HTML],ROW()-ROW(HTML[])+1-ROWS(Prelude[])),IF(ROW()-ROW(HTML[])=ROWS(Prelude[])+ROWS(PayItems[]),"&lt;/tbody&gt;&lt;/table&gt;","{End}")),INDEX(Prelude[],ROW()-ROW(HTML[])+1))</f>
        <v xml:space="preserve">  &lt;tr&gt;&lt;td&gt;62201-3700&lt;/td&gt;&lt;td&gt;Stump Cutter&lt;/td&gt;&lt;td&gt;Hour&lt;/td&gt;&lt;td&gt;STUMP CUTTER&lt;/td&gt;&lt;td&gt;HOUR&lt;/td&gt;&lt;td&gt;0&lt;/td&gt;&lt;td&gt;3&lt;/td&gt;&lt;td&gt;N&lt;/td&gt;&lt;td&gt; &lt;/td&gt;&lt;td&gt;&lt;/td&gt;&lt;/tr&gt;</v>
      </c>
      <c r="B2902" s="166"/>
      <c r="C2902" s="166"/>
    </row>
    <row r="2903" spans="1:3" x14ac:dyDescent="0.3">
      <c r="A2903" s="89" t="str">
        <f>IF(ROW()-ROW(HTML[])+1&gt;ROWS(Prelude[]),IFERROR(INDEX(PayItems[HTML],ROW()-ROW(HTML[])+1-ROWS(Prelude[])),IF(ROW()-ROW(HTML[])=ROWS(Prelude[])+ROWS(PayItems[]),"&lt;/tbody&gt;&lt;/table&gt;","{End}")),INDEX(Prelude[],ROW()-ROW(HTML[])+1))</f>
        <v xml:space="preserve">  &lt;tr&gt;&lt;td&gt;62201-3750&lt;/td&gt;&lt;td&gt;Chain Saw&lt;/td&gt;&lt;td&gt;Hour&lt;/td&gt;&lt;td&gt;CHAIN SAW&lt;/td&gt;&lt;td&gt;HOUR&lt;/td&gt;&lt;td&gt;0&lt;/td&gt;&lt;td&gt;3&lt;/td&gt;&lt;td&gt;N&lt;/td&gt;&lt;td&gt; &lt;/td&gt;&lt;td&gt;&lt;/td&gt;&lt;/tr&gt;</v>
      </c>
      <c r="B2903" s="166"/>
      <c r="C2903" s="166"/>
    </row>
    <row r="2904" spans="1:3" x14ac:dyDescent="0.3">
      <c r="A2904" s="89" t="str">
        <f>IF(ROW()-ROW(HTML[])+1&gt;ROWS(Prelude[]),IFERROR(INDEX(PayItems[HTML],ROW()-ROW(HTML[])+1-ROWS(Prelude[])),IF(ROW()-ROW(HTML[])=ROWS(Prelude[])+ROWS(PayItems[]),"&lt;/tbody&gt;&lt;/table&gt;","{End}")),INDEX(Prelude[],ROW()-ROW(HTML[])+1))</f>
        <v xml:space="preserve">  &lt;tr&gt;&lt;td&gt;62201-3800&lt;/td&gt;&lt;td&gt;Pickup Truck, 1 Ton&lt;/td&gt;&lt;td&gt;Hour&lt;/td&gt;&lt;td&gt;PICKUP TRUCK, 1 TON&lt;/td&gt;&lt;td&gt;HOUR&lt;/td&gt;&lt;td&gt;0&lt;/td&gt;&lt;td&gt;3&lt;/td&gt;&lt;td&gt;N&lt;/td&gt;&lt;td&gt; &lt;/td&gt;&lt;td&gt;&lt;/td&gt;&lt;/tr&gt;</v>
      </c>
      <c r="B2904" s="166"/>
      <c r="C2904" s="166"/>
    </row>
    <row r="2905" spans="1:3" x14ac:dyDescent="0.3">
      <c r="A2905" s="89" t="str">
        <f>IF(ROW()-ROW(HTML[])+1&gt;ROWS(Prelude[]),IFERROR(INDEX(PayItems[HTML],ROW()-ROW(HTML[])+1-ROWS(Prelude[])),IF(ROW()-ROW(HTML[])=ROWS(Prelude[])+ROWS(PayItems[]),"&lt;/tbody&gt;&lt;/table&gt;","{End}")),INDEX(Prelude[],ROW()-ROW(HTML[])+1))</f>
        <v xml:space="preserve">  &lt;tr&gt;&lt;td&gt;62201-3850&lt;/td&gt;&lt;td&gt;Water truck&lt;/td&gt;&lt;td&gt;Hour&lt;/td&gt;&lt;td&gt;WATER TRUCK&lt;/td&gt;&lt;td&gt;HOUR&lt;/td&gt;&lt;td&gt;0&lt;/td&gt;&lt;td&gt;3&lt;/td&gt;&lt;td&gt;N&lt;/td&gt;&lt;td&gt; &lt;/td&gt;&lt;td&gt;&lt;/td&gt;&lt;/tr&gt;</v>
      </c>
      <c r="B2905" s="166"/>
      <c r="C2905" s="166"/>
    </row>
    <row r="2906" spans="1:3" x14ac:dyDescent="0.3">
      <c r="A2906" s="89" t="str">
        <f>IF(ROW()-ROW(HTML[])+1&gt;ROWS(Prelude[]),IFERROR(INDEX(PayItems[HTML],ROW()-ROW(HTML[])+1-ROWS(Prelude[])),IF(ROW()-ROW(HTML[])=ROWS(Prelude[])+ROWS(PayItems[]),"&lt;/tbody&gt;&lt;/table&gt;","{End}")),INDEX(Prelude[],ROW()-ROW(HTML[])+1))</f>
        <v xml:space="preserve">  &lt;tr&gt;&lt;td&gt;62201-3900&lt;/td&gt;&lt;td&gt;Snow plow&lt;/td&gt;&lt;td&gt;Hour&lt;/td&gt;&lt;td&gt;SNOW PLOW&lt;/td&gt;&lt;td&gt;HOUR&lt;/td&gt;&lt;td&gt;0&lt;/td&gt;&lt;td&gt;3&lt;/td&gt;&lt;td&gt;N&lt;/td&gt;&lt;td&gt; &lt;/td&gt;&lt;td&gt;&lt;/td&gt;&lt;/tr&gt;</v>
      </c>
      <c r="B2906" s="166"/>
      <c r="C2906" s="166"/>
    </row>
    <row r="2907" spans="1:3" x14ac:dyDescent="0.3">
      <c r="A2907" s="89" t="str">
        <f>IF(ROW()-ROW(HTML[])+1&gt;ROWS(Prelude[]),IFERROR(INDEX(PayItems[HTML],ROW()-ROW(HTML[])+1-ROWS(Prelude[])),IF(ROW()-ROW(HTML[])=ROWS(Prelude[])+ROWS(PayItems[]),"&lt;/tbody&gt;&lt;/table&gt;","{End}")),INDEX(Prelude[],ROW()-ROW(HTML[])+1))</f>
        <v xml:space="preserve">  &lt;tr&gt;&lt;td&gt;62201-3950&lt;/td&gt;&lt;td&gt;Scraper, 15 cubic meter minimum capacity&lt;/td&gt;&lt;td&gt;Hour&lt;/td&gt;&lt;td&gt;SCRAPER, 15 CUBIC YARD MINIMUM CAPACITY&lt;/td&gt;&lt;td&gt;HOUR&lt;/td&gt;&lt;td&gt;0&lt;/td&gt;&lt;td&gt;3&lt;/td&gt;&lt;td&gt;N&lt;/td&gt;&lt;td&gt; &lt;/td&gt;&lt;td&gt;&lt;/td&gt;&lt;/tr&gt;</v>
      </c>
      <c r="B2907" s="166"/>
      <c r="C2907" s="166"/>
    </row>
    <row r="2908" spans="1:3" x14ac:dyDescent="0.3">
      <c r="A2908" s="89" t="str">
        <f>IF(ROW()-ROW(HTML[])+1&gt;ROWS(Prelude[]),IFERROR(INDEX(PayItems[HTML],ROW()-ROW(HTML[])+1-ROWS(Prelude[])),IF(ROW()-ROW(HTML[])=ROWS(Prelude[])+ROWS(PayItems[]),"&lt;/tbody&gt;&lt;/table&gt;","{End}")),INDEX(Prelude[],ROW()-ROW(HTML[])+1))</f>
        <v xml:space="preserve">  &lt;tr&gt;&lt;td&gt;62201-4000&lt;/td&gt;&lt;td&gt;Truck, highway 0.7 metric tons pickup (without operator)&lt;/td&gt;&lt;td&gt;Hour&lt;/td&gt;&lt;td&gt;TRUCK, HIGHWAY 3/4 TON PICKUP (WITHOUT OPERATOR)&lt;/td&gt;&lt;td&gt;HOUR&lt;/td&gt;&lt;td&gt;0&lt;/td&gt;&lt;td&gt;3&lt;/td&gt;&lt;td&gt;N&lt;/td&gt;&lt;td&gt; &lt;/td&gt;&lt;td&gt;&lt;/td&gt;&lt;/tr&gt;</v>
      </c>
      <c r="B2908" s="166"/>
      <c r="C2908" s="166"/>
    </row>
    <row r="2909" spans="1:3" x14ac:dyDescent="0.3">
      <c r="A2909" s="89" t="str">
        <f>IF(ROW()-ROW(HTML[])+1&gt;ROWS(Prelude[]),IFERROR(INDEX(PayItems[HTML],ROW()-ROW(HTML[])+1-ROWS(Prelude[])),IF(ROW()-ROW(HTML[])=ROWS(Prelude[])+ROWS(PayItems[]),"&lt;/tbody&gt;&lt;/table&gt;","{End}")),INDEX(Prelude[],ROW()-ROW(HTML[])+1))</f>
        <v xml:space="preserve">  &lt;tr&gt;&lt;td&gt;62201-4050&lt;/td&gt;&lt;td&gt;Air equipment, bushhammer, including bits and fittings (without operator)&lt;/td&gt;&lt;td&gt;Hour&lt;/td&gt;&lt;td&gt;AIR EQUIPMENT, BUSHHAMMER, INCLUDING BITS AND FITTINGS (WITHOUT OPERATOR)&lt;/td&gt;&lt;td&gt;HOUR&lt;/td&gt;&lt;td&gt;0&lt;/td&gt;&lt;td&gt;3&lt;/td&gt;&lt;td&gt;N&lt;/td&gt;&lt;td&gt; &lt;/td&gt;&lt;td&gt;&lt;/td&gt;&lt;/tr&gt;</v>
      </c>
      <c r="B2909" s="166"/>
      <c r="C2909" s="166"/>
    </row>
    <row r="2910" spans="1:3" x14ac:dyDescent="0.3">
      <c r="A2910" s="89" t="str">
        <f>IF(ROW()-ROW(HTML[])+1&gt;ROWS(Prelude[]),IFERROR(INDEX(PayItems[HTML],ROW()-ROW(HTML[])+1-ROWS(Prelude[])),IF(ROW()-ROW(HTML[])=ROWS(Prelude[])+ROWS(PayItems[]),"&lt;/tbody&gt;&lt;/table&gt;","{End}")),INDEX(Prelude[],ROW()-ROW(HTML[])+1))</f>
        <v xml:space="preserve">  &lt;tr&gt;&lt;td&gt;62201-4100&lt;/td&gt;&lt;td&gt;Air equipment, paving breaker, 20 kg minimum (without operator)&lt;/td&gt;&lt;td&gt;Hour&lt;/td&gt;&lt;td&gt;AIR EQUIPMENT, PAVING BREAKER, 50 POUND MINIMUM (WITHOUT OPERATOR)&lt;/td&gt;&lt;td&gt;HOUR&lt;/td&gt;&lt;td&gt;0&lt;/td&gt;&lt;td&gt;3&lt;/td&gt;&lt;td&gt;N&lt;/td&gt;&lt;td&gt; &lt;/td&gt;&lt;td&gt;&lt;/td&gt;&lt;/tr&gt;</v>
      </c>
      <c r="B2910" s="166"/>
      <c r="C2910" s="166"/>
    </row>
    <row r="2911" spans="1:3" x14ac:dyDescent="0.3">
      <c r="A2911" s="89" t="str">
        <f>IF(ROW()-ROW(HTML[])+1&gt;ROWS(Prelude[]),IFERROR(INDEX(PayItems[HTML],ROW()-ROW(HTML[])+1-ROWS(Prelude[])),IF(ROW()-ROW(HTML[])=ROWS(Prelude[])+ROWS(PayItems[]),"&lt;/tbody&gt;&lt;/table&gt;","{End}")),INDEX(Prelude[],ROW()-ROW(HTML[])+1))</f>
        <v xml:space="preserve">  &lt;tr&gt;&lt;td&gt;62201-4150&lt;/td&gt;&lt;td&gt;Power tool, saw, chain, gasoline powered, 600 mm bar length (without operator)&lt;/td&gt;&lt;td&gt;Hour&lt;/td&gt;&lt;td&gt;POWER TOOL, SAW, CHAIN, GASOLINE POWERED, 2 FOOT BAR LENGTH (WITHOUT OPERATOR)&lt;/td&gt;&lt;td&gt;HOUR&lt;/td&gt;&lt;td&gt;0&lt;/td&gt;&lt;td&gt;3&lt;/td&gt;&lt;td&gt;N&lt;/td&gt;&lt;td&gt; &lt;/td&gt;&lt;td&gt;&lt;/td&gt;&lt;/tr&gt;</v>
      </c>
      <c r="B2911" s="166"/>
      <c r="C2911" s="166"/>
    </row>
    <row r="2912" spans="1:3" x14ac:dyDescent="0.3">
      <c r="A2912" s="89" t="str">
        <f>IF(ROW()-ROW(HTML[])+1&gt;ROWS(Prelude[]),IFERROR(INDEX(PayItems[HTML],ROW()-ROW(HTML[])+1-ROWS(Prelude[])),IF(ROW()-ROW(HTML[])=ROWS(Prelude[])+ROWS(PayItems[]),"&lt;/tbody&gt;&lt;/table&gt;","{End}")),INDEX(Prelude[],ROW()-ROW(HTML[])+1))</f>
        <v xml:space="preserve">  &lt;tr&gt;&lt;td&gt;62201-4200&lt;/td&gt;&lt;td&gt;Cutting torch, oxygen-acetylene, portable, including hose and tips (without operator)&lt;/td&gt;&lt;td&gt;Hour&lt;/td&gt;&lt;td&gt;CUTTING TORCH, OXYGEN-ACETYLENE, PORTABLE, INCLUDING HOSE AND TIPS (WITHOUT OPERATOR)&lt;/td&gt;&lt;td&gt;HOUR&lt;/td&gt;&lt;td&gt;0&lt;/td&gt;&lt;td&gt;3&lt;/td&gt;&lt;td&gt;N&lt;/td&gt;&lt;td&gt; &lt;/td&gt;&lt;td&gt;&lt;/td&gt;&lt;/tr&gt;</v>
      </c>
      <c r="B2912" s="166"/>
      <c r="C2912" s="166"/>
    </row>
    <row r="2913" spans="1:3" x14ac:dyDescent="0.3">
      <c r="A2913" s="89" t="str">
        <f>IF(ROW()-ROW(HTML[])+1&gt;ROWS(Prelude[]),IFERROR(INDEX(PayItems[HTML],ROW()-ROW(HTML[])+1-ROWS(Prelude[])),IF(ROW()-ROW(HTML[])=ROWS(Prelude[])+ROWS(PayItems[]),"&lt;/tbody&gt;&lt;/table&gt;","{End}")),INDEX(Prelude[],ROW()-ROW(HTML[])+1))</f>
        <v xml:space="preserve">  &lt;tr&gt;&lt;td&gt;62201-4250&lt;/td&gt;&lt;td&gt;Hydraulic excavator, 0.7 cubic meter minimum capacity&lt;/td&gt;&lt;td&gt;Hour&lt;/td&gt;&lt;td&gt;HYDRAULIC EXCAVATOR, 0.7 CUBIC METER MINIMUM CAPACITY&lt;/td&gt;&lt;td&gt;HOUR&lt;/td&gt;&lt;td&gt;0&lt;/td&gt;&lt;td&gt;3&lt;/td&gt;&lt;td&gt;N&lt;/td&gt;&lt;td&gt; &lt;/td&gt;&lt;td&gt;&lt;/td&gt;&lt;/tr&gt;</v>
      </c>
      <c r="B2913" s="166"/>
      <c r="C2913" s="166"/>
    </row>
    <row r="2914" spans="1:3" x14ac:dyDescent="0.3">
      <c r="A2914" s="89" t="str">
        <f>IF(ROW()-ROW(HTML[])+1&gt;ROWS(Prelude[]),IFERROR(INDEX(PayItems[HTML],ROW()-ROW(HTML[])+1-ROWS(Prelude[])),IF(ROW()-ROW(HTML[])=ROWS(Prelude[])+ROWS(PayItems[]),"&lt;/tbody&gt;&lt;/table&gt;","{End}")),INDEX(Prelude[],ROW()-ROW(HTML[])+1))</f>
        <v xml:space="preserve">  &lt;tr&gt;&lt;td&gt;62201-4300&lt;/td&gt;&lt;td&gt;Pump, water, trash, 150mm&lt;/td&gt;&lt;td&gt;Hour&lt;/td&gt;&lt;td&gt;PUMP, WATER, TRASH, 6-INCH&lt;/td&gt;&lt;td&gt;HOUR&lt;/td&gt;&lt;td&gt;0&lt;/td&gt;&lt;td&gt;3&lt;/td&gt;&lt;td&gt;N&lt;/td&gt;&lt;td&gt; &lt;/td&gt;&lt;td&gt;&lt;/td&gt;&lt;/tr&gt;</v>
      </c>
      <c r="B2914" s="166"/>
      <c r="C2914" s="166"/>
    </row>
    <row r="2915" spans="1:3" x14ac:dyDescent="0.3">
      <c r="A2915" s="89" t="str">
        <f>IF(ROW()-ROW(HTML[])+1&gt;ROWS(Prelude[]),IFERROR(INDEX(PayItems[HTML],ROW()-ROW(HTML[])+1-ROWS(Prelude[])),IF(ROW()-ROW(HTML[])=ROWS(Prelude[])+ROWS(PayItems[]),"&lt;/tbody&gt;&lt;/table&gt;","{End}")),INDEX(Prelude[],ROW()-ROW(HTML[])+1))</f>
        <v xml:space="preserve">  &lt;tr&gt;&lt;td&gt;62202-1000&lt;/td&gt;&lt;td&gt;Materials transfer vehicle&lt;/td&gt;&lt;td&gt;LPSM&lt;/td&gt;&lt;td&gt;MATERIALS TRANSFER VEHICLE&lt;/td&gt;&lt;td&gt;LPSM&lt;/td&gt;&lt;td&gt;0&lt;/td&gt;&lt;td&gt;3&lt;/td&gt;&lt;td&gt;N&lt;/td&gt;&lt;td&gt; &lt;/td&gt;&lt;td&gt;&lt;/td&gt;&lt;/tr&gt;</v>
      </c>
      <c r="B2915" s="166"/>
      <c r="C2915" s="166"/>
    </row>
    <row r="2916" spans="1:3" x14ac:dyDescent="0.3">
      <c r="A2916" s="89" t="str">
        <f>IF(ROW()-ROW(HTML[])+1&gt;ROWS(Prelude[]),IFERROR(INDEX(PayItems[HTML],ROW()-ROW(HTML[])+1-ROWS(Prelude[])),IF(ROW()-ROW(HTML[])=ROWS(Prelude[])+ROWS(PayItems[]),"&lt;/tbody&gt;&lt;/table&gt;","{End}")),INDEX(Prelude[],ROW()-ROW(HTML[])+1))</f>
        <v xml:space="preserve">  &lt;tr&gt;&lt;td&gt;62202-2000&lt;/td&gt;&lt;td&gt;Vacuum sweeper&lt;/td&gt;&lt;td&gt;LPSM&lt;/td&gt;&lt;td&gt;VACUUM SWEEPER&lt;/td&gt;&lt;td&gt;LPSM&lt;/td&gt;&lt;td&gt;0&lt;/td&gt;&lt;td&gt;3&lt;/td&gt;&lt;td&gt;N&lt;/td&gt;&lt;td&gt;2/24/2020&lt;/td&gt;&lt;td&gt;&lt;/td&gt;&lt;/tr&gt;</v>
      </c>
      <c r="B2916" s="166"/>
      <c r="C2916" s="166"/>
    </row>
    <row r="2917" spans="1:3" x14ac:dyDescent="0.3">
      <c r="A2917" s="89" t="str">
        <f>IF(ROW()-ROW(HTML[])+1&gt;ROWS(Prelude[]),IFERROR(INDEX(PayItems[HTML],ROW()-ROW(HTML[])+1-ROWS(Prelude[])),IF(ROW()-ROW(HTML[])=ROWS(Prelude[])+ROWS(PayItems[]),"&lt;/tbody&gt;&lt;/table&gt;","{End}")),INDEX(Prelude[],ROW()-ROW(HTML[])+1))</f>
        <v xml:space="preserve">  &lt;tr&gt;&lt;td&gt;62301-0000&lt;/td&gt;&lt;td&gt;General labor&lt;/td&gt;&lt;td&gt;Hour&lt;/td&gt;&lt;td&gt;GENERAL LABOR&lt;/td&gt;&lt;td&gt;HOUR&lt;/td&gt;&lt;td&gt;0&lt;/td&gt;&lt;td&gt;3&lt;/td&gt;&lt;td&gt;N&lt;/td&gt;&lt;td&gt; &lt;/td&gt;&lt;td&gt;&lt;/td&gt;&lt;/tr&gt;</v>
      </c>
      <c r="B2917" s="166"/>
      <c r="C2917" s="166"/>
    </row>
    <row r="2918" spans="1:3" x14ac:dyDescent="0.3">
      <c r="A2918" s="89" t="str">
        <f>IF(ROW()-ROW(HTML[])+1&gt;ROWS(Prelude[]),IFERROR(INDEX(PayItems[HTML],ROW()-ROW(HTML[])+1-ROWS(Prelude[])),IF(ROW()-ROW(HTML[])=ROWS(Prelude[])+ROWS(PayItems[]),"&lt;/tbody&gt;&lt;/table&gt;","{End}")),INDEX(Prelude[],ROW()-ROW(HTML[])+1))</f>
        <v xml:space="preserve">  &lt;tr&gt;&lt;td&gt;62302-0000&lt;/td&gt;&lt;td&gt;Special labor&lt;/td&gt;&lt;td&gt;Hour&lt;/td&gt;&lt;td&gt;SPECIAL LABOR&lt;/td&gt;&lt;td&gt;HOUR&lt;/td&gt;&lt;td&gt;0&lt;/td&gt;&lt;td&gt;3&lt;/td&gt;&lt;td&gt;N&lt;/td&gt;&lt;td&gt; &lt;/td&gt;&lt;td&gt;&lt;/td&gt;&lt;/tr&gt;</v>
      </c>
      <c r="B2918" s="166"/>
      <c r="C2918" s="166"/>
    </row>
    <row r="2919" spans="1:3" x14ac:dyDescent="0.3">
      <c r="A2919" s="89" t="str">
        <f>IF(ROW()-ROW(HTML[])+1&gt;ROWS(Prelude[]),IFERROR(INDEX(PayItems[HTML],ROW()-ROW(HTML[])+1-ROWS(Prelude[])),IF(ROW()-ROW(HTML[])=ROWS(Prelude[])+ROWS(PayItems[]),"&lt;/tbody&gt;&lt;/table&gt;","{End}")),INDEX(Prelude[],ROW()-ROW(HTML[])+1))</f>
        <v xml:space="preserve">  &lt;tr&gt;&lt;td&gt;62302-0100&lt;/td&gt;&lt;td&gt;Special labor, slope scaling&lt;/td&gt;&lt;td&gt;Hour&lt;/td&gt;&lt;td&gt;SPECIAL LABOR, SLOPE SCALING&lt;/td&gt;&lt;td&gt;HOUR&lt;/td&gt;&lt;td&gt;0&lt;/td&gt;&lt;td&gt;3&lt;/td&gt;&lt;td&gt;N&lt;/td&gt;&lt;td&gt; &lt;/td&gt;&lt;td&gt;&lt;/td&gt;&lt;/tr&gt;</v>
      </c>
      <c r="B2919" s="166"/>
      <c r="C2919" s="166"/>
    </row>
    <row r="2920" spans="1:3" x14ac:dyDescent="0.3">
      <c r="A2920" s="89" t="str">
        <f>IF(ROW()-ROW(HTML[])+1&gt;ROWS(Prelude[]),IFERROR(INDEX(PayItems[HTML],ROW()-ROW(HTML[])+1-ROWS(Prelude[])),IF(ROW()-ROW(HTML[])=ROWS(Prelude[])+ROWS(PayItems[]),"&lt;/tbody&gt;&lt;/table&gt;","{End}")),INDEX(Prelude[],ROW()-ROW(HTML[])+1))</f>
        <v xml:space="preserve">  &lt;tr&gt;&lt;td&gt;62302-1000&lt;/td&gt;&lt;td&gt;Special labor, hired technical services&lt;/td&gt;&lt;td&gt;Hour&lt;/td&gt;&lt;td&gt;SPECIAL LABOR, HIRED TECHNICAL SERVICES&lt;/td&gt;&lt;td&gt;HOUR&lt;/td&gt;&lt;td&gt;0&lt;/td&gt;&lt;td&gt;3&lt;/td&gt;&lt;td&gt;N&lt;/td&gt;&lt;td&gt; &lt;/td&gt;&lt;td&gt;&lt;/td&gt;&lt;/tr&gt;</v>
      </c>
      <c r="B2920" s="166"/>
      <c r="C2920" s="166"/>
    </row>
    <row r="2921" spans="1:3" x14ac:dyDescent="0.3">
      <c r="A2921" s="89" t="str">
        <f>IF(ROW()-ROW(HTML[])+1&gt;ROWS(Prelude[]),IFERROR(INDEX(PayItems[HTML],ROW()-ROW(HTML[])+1-ROWS(Prelude[])),IF(ROW()-ROW(HTML[])=ROWS(Prelude[])+ROWS(PayItems[]),"&lt;/tbody&gt;&lt;/table&gt;","{End}")),INDEX(Prelude[],ROW()-ROW(HTML[])+1))</f>
        <v xml:space="preserve">  &lt;tr&gt;&lt;td&gt;62302-1100&lt;/td&gt;&lt;td&gt;Special labor, hired survey services&lt;/td&gt;&lt;td&gt;Hour&lt;/td&gt;&lt;td&gt;SPECIAL LABOR, HIRED SURVEY SERVICES&lt;/td&gt;&lt;td&gt;HOUR&lt;/td&gt;&lt;td&gt;0&lt;/td&gt;&lt;td&gt;3&lt;/td&gt;&lt;td&gt;N&lt;/td&gt;&lt;td&gt; &lt;/td&gt;&lt;td&gt;&lt;/td&gt;&lt;/tr&gt;</v>
      </c>
      <c r="B2921" s="166"/>
      <c r="C2921" s="166"/>
    </row>
    <row r="2922" spans="1:3" x14ac:dyDescent="0.3">
      <c r="A2922" s="89" t="str">
        <f>IF(ROW()-ROW(HTML[])+1&gt;ROWS(Prelude[]),IFERROR(INDEX(PayItems[HTML],ROW()-ROW(HTML[])+1-ROWS(Prelude[])),IF(ROW()-ROW(HTML[])=ROWS(Prelude[])+ROWS(PayItems[]),"&lt;/tbody&gt;&lt;/table&gt;","{End}")),INDEX(Prelude[],ROW()-ROW(HTML[])+1))</f>
        <v xml:space="preserve">  &lt;tr&gt;&lt;td&gt;62303-1000&lt;/td&gt;&lt;td&gt;Special labor, hired technical services&lt;/td&gt;&lt;td&gt;LPSM&lt;/td&gt;&lt;td&gt;SPECIAL LABOR, HIRED TECHNICAL SERVICES&lt;/td&gt;&lt;td&gt;LPSM&lt;/td&gt;&lt;td&gt;0&lt;/td&gt;&lt;td&gt;3&lt;/td&gt;&lt;td&gt;N&lt;/td&gt;&lt;td&gt; &lt;/td&gt;&lt;td&gt;&lt;/td&gt;&lt;/tr&gt;</v>
      </c>
      <c r="B2922" s="166"/>
      <c r="C2922" s="166"/>
    </row>
    <row r="2923" spans="1:3" x14ac:dyDescent="0.3">
      <c r="A2923" s="89" t="str">
        <f>IF(ROW()-ROW(HTML[])+1&gt;ROWS(Prelude[]),IFERROR(INDEX(PayItems[HTML],ROW()-ROW(HTML[])+1-ROWS(Prelude[])),IF(ROW()-ROW(HTML[])=ROWS(Prelude[])+ROWS(PayItems[]),"&lt;/tbody&gt;&lt;/table&gt;","{End}")),INDEX(Prelude[],ROW()-ROW(HTML[])+1))</f>
        <v xml:space="preserve">  &lt;tr&gt;&lt;td&gt;62304-0000&lt;/td&gt;&lt;td&gt;Special labor&lt;/td&gt;&lt;td&gt;day&lt;/td&gt;&lt;td&gt;SPECIAL LABOR&lt;/td&gt;&lt;td&gt;DAY&lt;/td&gt;&lt;td&gt;0&lt;/td&gt;&lt;td&gt;3&lt;/td&gt;&lt;td&gt;N&lt;/td&gt;&lt;td&gt;8/16/2016&lt;/td&gt;&lt;td&gt;&lt;/td&gt;&lt;/tr&gt;</v>
      </c>
      <c r="B2923" s="166"/>
      <c r="C2923" s="166"/>
    </row>
    <row r="2924" spans="1:3" x14ac:dyDescent="0.3">
      <c r="A2924" s="89" t="str">
        <f>IF(ROW()-ROW(HTML[])+1&gt;ROWS(Prelude[]),IFERROR(INDEX(PayItems[HTML],ROW()-ROW(HTML[])+1-ROWS(Prelude[])),IF(ROW()-ROW(HTML[])=ROWS(Prelude[])+ROWS(PayItems[]),"&lt;/tbody&gt;&lt;/table&gt;","{End}")),INDEX(Prelude[],ROW()-ROW(HTML[])+1))</f>
        <v xml:space="preserve">  &lt;tr&gt;&lt;td&gt;62305-1000&lt;/td&gt;&lt;td&gt;Special labor, supplemental archaeological survey&lt;/td&gt;&lt;td&gt;CTSM&lt;/td&gt;&lt;td&gt;SPECIAL LABOR, SUPPLEMENTAL ARCHAEOLOGICAL SURVEY&lt;/td&gt;&lt;td&gt;CTSM&lt;/td&gt;&lt;td&gt;0&lt;/td&gt;&lt;td&gt;3&lt;/td&gt;&lt;td&gt;N&lt;/td&gt;&lt;td&gt;8/9/2021&lt;/td&gt;&lt;td&gt;&lt;/td&gt;&lt;/tr&gt;</v>
      </c>
      <c r="B2924" s="166"/>
      <c r="C2924" s="166"/>
    </row>
    <row r="2925" spans="1:3" x14ac:dyDescent="0.3">
      <c r="A2925" s="89" t="str">
        <f>IF(ROW()-ROW(HTML[])+1&gt;ROWS(Prelude[]),IFERROR(INDEX(PayItems[HTML],ROW()-ROW(HTML[])+1-ROWS(Prelude[])),IF(ROW()-ROW(HTML[])=ROWS(Prelude[])+ROWS(PayItems[]),"&lt;/tbody&gt;&lt;/table&gt;","{End}")),INDEX(Prelude[],ROW()-ROW(HTML[])+1))</f>
        <v xml:space="preserve">  &lt;tr&gt;&lt;td&gt;62401-0100&lt;/td&gt;&lt;td&gt;Furnishing and placing topsoil, 50mm depth&lt;/td&gt;&lt;td&gt;m2&lt;/td&gt;&lt;td&gt;FURNISHING AND PLACING TOPSOIL, 2-INCH DEPTH&lt;/td&gt;&lt;td&gt;SQYD&lt;/td&gt;&lt;td&gt;0&lt;/td&gt;&lt;td&gt;3&lt;/td&gt;&lt;td&gt;N&lt;/td&gt;&lt;td&gt; &lt;/td&gt;&lt;td&gt;&lt;/td&gt;&lt;/tr&gt;</v>
      </c>
      <c r="B2925" s="166"/>
      <c r="C2925" s="166"/>
    </row>
    <row r="2926" spans="1:3" x14ac:dyDescent="0.3">
      <c r="A2926" s="89" t="str">
        <f>IF(ROW()-ROW(HTML[])+1&gt;ROWS(Prelude[]),IFERROR(INDEX(PayItems[HTML],ROW()-ROW(HTML[])+1-ROWS(Prelude[])),IF(ROW()-ROW(HTML[])=ROWS(Prelude[])+ROWS(PayItems[]),"&lt;/tbody&gt;&lt;/table&gt;","{End}")),INDEX(Prelude[],ROW()-ROW(HTML[])+1))</f>
        <v xml:space="preserve">  &lt;tr&gt;&lt;td&gt;62401-0200&lt;/td&gt;&lt;td&gt;Furnishing and placing topsoil, 75mm depth&lt;/td&gt;&lt;td&gt;m2&lt;/td&gt;&lt;td&gt;FURNISHING AND PLACING TOPSOIL, 3-INCH DEPTH&lt;/td&gt;&lt;td&gt;SQYD&lt;/td&gt;&lt;td&gt;0&lt;/td&gt;&lt;td&gt;3&lt;/td&gt;&lt;td&gt;N&lt;/td&gt;&lt;td&gt; &lt;/td&gt;&lt;td&gt;&lt;/td&gt;&lt;/tr&gt;</v>
      </c>
      <c r="B2926" s="166"/>
      <c r="C2926" s="166"/>
    </row>
    <row r="2927" spans="1:3" x14ac:dyDescent="0.3">
      <c r="A2927" s="89" t="str">
        <f>IF(ROW()-ROW(HTML[])+1&gt;ROWS(Prelude[]),IFERROR(INDEX(PayItems[HTML],ROW()-ROW(HTML[])+1-ROWS(Prelude[])),IF(ROW()-ROW(HTML[])=ROWS(Prelude[])+ROWS(PayItems[]),"&lt;/tbody&gt;&lt;/table&gt;","{End}")),INDEX(Prelude[],ROW()-ROW(HTML[])+1))</f>
        <v xml:space="preserve">  &lt;tr&gt;&lt;td&gt;62401-0300&lt;/td&gt;&lt;td&gt;Furnishing and placing topsoil, 100mm depth&lt;/td&gt;&lt;td&gt;m2&lt;/td&gt;&lt;td&gt;FURNISHING AND PLACING TOPSOIL, 4-INCH DEPTH&lt;/td&gt;&lt;td&gt;SQYD&lt;/td&gt;&lt;td&gt;0&lt;/td&gt;&lt;td&gt;3&lt;/td&gt;&lt;td&gt;N&lt;/td&gt;&lt;td&gt; &lt;/td&gt;&lt;td&gt;&lt;/td&gt;&lt;/tr&gt;</v>
      </c>
      <c r="B2927" s="166"/>
      <c r="C2927" s="166"/>
    </row>
    <row r="2928" spans="1:3" x14ac:dyDescent="0.3">
      <c r="A2928" s="89" t="str">
        <f>IF(ROW()-ROW(HTML[])+1&gt;ROWS(Prelude[]),IFERROR(INDEX(PayItems[HTML],ROW()-ROW(HTML[])+1-ROWS(Prelude[])),IF(ROW()-ROW(HTML[])=ROWS(Prelude[])+ROWS(PayItems[]),"&lt;/tbody&gt;&lt;/table&gt;","{End}")),INDEX(Prelude[],ROW()-ROW(HTML[])+1))</f>
        <v xml:space="preserve">  &lt;tr&gt;&lt;td&gt;62401-0400&lt;/td&gt;&lt;td&gt;Furnishing and placing topsoil, 150mm depth&lt;/td&gt;&lt;td&gt;m2&lt;/td&gt;&lt;td&gt;FURNISHING AND PLACING TOPSOIL, 6-INCH DEPTH&lt;/td&gt;&lt;td&gt;SQYD&lt;/td&gt;&lt;td&gt;0&lt;/td&gt;&lt;td&gt;3&lt;/td&gt;&lt;td&gt;N&lt;/td&gt;&lt;td&gt; &lt;/td&gt;&lt;td&gt;&lt;/td&gt;&lt;/tr&gt;</v>
      </c>
      <c r="B2928" s="166"/>
      <c r="C2928" s="166"/>
    </row>
    <row r="2929" spans="1:3" x14ac:dyDescent="0.3">
      <c r="A2929" s="89" t="str">
        <f>IF(ROW()-ROW(HTML[])+1&gt;ROWS(Prelude[]),IFERROR(INDEX(PayItems[HTML],ROW()-ROW(HTML[])+1-ROWS(Prelude[])),IF(ROW()-ROW(HTML[])=ROWS(Prelude[])+ROWS(PayItems[]),"&lt;/tbody&gt;&lt;/table&gt;","{End}")),INDEX(Prelude[],ROW()-ROW(HTML[])+1))</f>
        <v xml:space="preserve">  &lt;tr&gt;&lt;td&gt;62401-0500&lt;/td&gt;&lt;td&gt;Furnishing and placing topsoil, 200mm depth&lt;/td&gt;&lt;td&gt;m2&lt;/td&gt;&lt;td&gt;FURNISHING AND PLACING TOPSOIL, 8-INCH DEPTH&lt;/td&gt;&lt;td&gt;SQYD&lt;/td&gt;&lt;td&gt;0&lt;/td&gt;&lt;td&gt;3&lt;/td&gt;&lt;td&gt;N&lt;/td&gt;&lt;td&gt; &lt;/td&gt;&lt;td&gt;&lt;/td&gt;&lt;/tr&gt;</v>
      </c>
      <c r="B2929" s="166"/>
      <c r="C2929" s="166"/>
    </row>
    <row r="2930" spans="1:3" x14ac:dyDescent="0.3">
      <c r="A2930" s="89" t="str">
        <f>IF(ROW()-ROW(HTML[])+1&gt;ROWS(Prelude[]),IFERROR(INDEX(PayItems[HTML],ROW()-ROW(HTML[])+1-ROWS(Prelude[])),IF(ROW()-ROW(HTML[])=ROWS(Prelude[])+ROWS(PayItems[]),"&lt;/tbody&gt;&lt;/table&gt;","{End}")),INDEX(Prelude[],ROW()-ROW(HTML[])+1))</f>
        <v xml:space="preserve">  &lt;tr&gt;&lt;td&gt;62401-0600&lt;/td&gt;&lt;td&gt;Furnishing and placing topsoil, 250mm depth&lt;/td&gt;&lt;td&gt;m2&lt;/td&gt;&lt;td&gt;FURNISHING AND PLACING TOPSOIL, 10-INCH DEPTH&lt;/td&gt;&lt;td&gt;SQYD&lt;/td&gt;&lt;td&gt;0&lt;/td&gt;&lt;td&gt;3&lt;/td&gt;&lt;td&gt;N&lt;/td&gt;&lt;td&gt; &lt;/td&gt;&lt;td&gt;&lt;/td&gt;&lt;/tr&gt;</v>
      </c>
      <c r="B2930" s="166"/>
      <c r="C2930" s="166"/>
    </row>
    <row r="2931" spans="1:3" x14ac:dyDescent="0.3">
      <c r="A2931" s="89" t="str">
        <f>IF(ROW()-ROW(HTML[])+1&gt;ROWS(Prelude[]),IFERROR(INDEX(PayItems[HTML],ROW()-ROW(HTML[])+1-ROWS(Prelude[])),IF(ROW()-ROW(HTML[])=ROWS(Prelude[])+ROWS(PayItems[]),"&lt;/tbody&gt;&lt;/table&gt;","{End}")),INDEX(Prelude[],ROW()-ROW(HTML[])+1))</f>
        <v xml:space="preserve">  &lt;tr&gt;&lt;td&gt;62401-0700&lt;/td&gt;&lt;td&gt;Furnishing and placing topsoil, 300mm depth&lt;/td&gt;&lt;td&gt;m2&lt;/td&gt;&lt;td&gt;FURNISHING AND PLACING TOPSOIL, 12-INCH DEPTH&lt;/td&gt;&lt;td&gt;SQYD&lt;/td&gt;&lt;td&gt;0&lt;/td&gt;&lt;td&gt;3&lt;/td&gt;&lt;td&gt;N&lt;/td&gt;&lt;td&gt; &lt;/td&gt;&lt;td&gt;&lt;/td&gt;&lt;/tr&gt;</v>
      </c>
      <c r="B2931" s="166"/>
      <c r="C2931" s="166"/>
    </row>
    <row r="2932" spans="1:3" x14ac:dyDescent="0.3">
      <c r="A2932" s="89" t="str">
        <f>IF(ROW()-ROW(HTML[])+1&gt;ROWS(Prelude[]),IFERROR(INDEX(PayItems[HTML],ROW()-ROW(HTML[])+1-ROWS(Prelude[])),IF(ROW()-ROW(HTML[])=ROWS(Prelude[])+ROWS(PayItems[]),"&lt;/tbody&gt;&lt;/table&gt;","{End}")),INDEX(Prelude[],ROW()-ROW(HTML[])+1))</f>
        <v xml:space="preserve">  &lt;tr&gt;&lt;td&gt;62402-0100&lt;/td&gt;&lt;td&gt;Furnishing and placing topsoil, 50mm depth&lt;/td&gt;&lt;td&gt;ha&lt;/td&gt;&lt;td&gt;FURNISHING AND PLACING TOPSOIL, 2-INCH DEPTH&lt;/td&gt;&lt;td&gt;ACRE&lt;/td&gt;&lt;td&gt;1&lt;/td&gt;&lt;td&gt;3&lt;/td&gt;&lt;td&gt;N&lt;/td&gt;&lt;td&gt; &lt;/td&gt;&lt;td&gt;&lt;/td&gt;&lt;/tr&gt;</v>
      </c>
      <c r="B2932" s="166"/>
      <c r="C2932" s="166"/>
    </row>
    <row r="2933" spans="1:3" x14ac:dyDescent="0.3">
      <c r="A2933" s="89" t="str">
        <f>IF(ROW()-ROW(HTML[])+1&gt;ROWS(Prelude[]),IFERROR(INDEX(PayItems[HTML],ROW()-ROW(HTML[])+1-ROWS(Prelude[])),IF(ROW()-ROW(HTML[])=ROWS(Prelude[])+ROWS(PayItems[]),"&lt;/tbody&gt;&lt;/table&gt;","{End}")),INDEX(Prelude[],ROW()-ROW(HTML[])+1))</f>
        <v xml:space="preserve">  &lt;tr&gt;&lt;td&gt;62402-0200&lt;/td&gt;&lt;td&gt;Furnishing and placing topsoil, 75mm depth&lt;/td&gt;&lt;td&gt;ha&lt;/td&gt;&lt;td&gt;FURNISHING AND PLACING TOPSOIL, 3-INCH DEPTH&lt;/td&gt;&lt;td&gt;ACRE&lt;/td&gt;&lt;td&gt;1&lt;/td&gt;&lt;td&gt;3&lt;/td&gt;&lt;td&gt;N&lt;/td&gt;&lt;td&gt; &lt;/td&gt;&lt;td&gt;&lt;/td&gt;&lt;/tr&gt;</v>
      </c>
      <c r="B2933" s="166"/>
      <c r="C2933" s="166"/>
    </row>
    <row r="2934" spans="1:3" x14ac:dyDescent="0.3">
      <c r="A2934" s="89" t="str">
        <f>IF(ROW()-ROW(HTML[])+1&gt;ROWS(Prelude[]),IFERROR(INDEX(PayItems[HTML],ROW()-ROW(HTML[])+1-ROWS(Prelude[])),IF(ROW()-ROW(HTML[])=ROWS(Prelude[])+ROWS(PayItems[]),"&lt;/tbody&gt;&lt;/table&gt;","{End}")),INDEX(Prelude[],ROW()-ROW(HTML[])+1))</f>
        <v xml:space="preserve">  &lt;tr&gt;&lt;td&gt;62402-0300&lt;/td&gt;&lt;td&gt;Furnishing and placing topsoil, 100mm depth&lt;/td&gt;&lt;td&gt;ha&lt;/td&gt;&lt;td&gt;FURNISHING AND PLACING TOPSOIL, 4-INCH DEPTH&lt;/td&gt;&lt;td&gt;ACRE&lt;/td&gt;&lt;td&gt;1&lt;/td&gt;&lt;td&gt;3&lt;/td&gt;&lt;td&gt;N&lt;/td&gt;&lt;td&gt; &lt;/td&gt;&lt;td&gt;&lt;/td&gt;&lt;/tr&gt;</v>
      </c>
      <c r="B2934" s="166"/>
      <c r="C2934" s="166"/>
    </row>
    <row r="2935" spans="1:3" x14ac:dyDescent="0.3">
      <c r="A2935" s="89" t="str">
        <f>IF(ROW()-ROW(HTML[])+1&gt;ROWS(Prelude[]),IFERROR(INDEX(PayItems[HTML],ROW()-ROW(HTML[])+1-ROWS(Prelude[])),IF(ROW()-ROW(HTML[])=ROWS(Prelude[])+ROWS(PayItems[]),"&lt;/tbody&gt;&lt;/table&gt;","{End}")),INDEX(Prelude[],ROW()-ROW(HTML[])+1))</f>
        <v xml:space="preserve">  &lt;tr&gt;&lt;td&gt;62402-0400&lt;/td&gt;&lt;td&gt;Furnishing and placing topsoil, 150mm depth&lt;/td&gt;&lt;td&gt;ha&lt;/td&gt;&lt;td&gt;FURNISHING AND PLACING TOPSOIL, 6-INCH DEPTH&lt;/td&gt;&lt;td&gt;ACRE&lt;/td&gt;&lt;td&gt;1&lt;/td&gt;&lt;td&gt;3&lt;/td&gt;&lt;td&gt;N&lt;/td&gt;&lt;td&gt; &lt;/td&gt;&lt;td&gt;&lt;/td&gt;&lt;/tr&gt;</v>
      </c>
      <c r="B2935" s="166"/>
      <c r="C2935" s="166"/>
    </row>
    <row r="2936" spans="1:3" x14ac:dyDescent="0.3">
      <c r="A2936" s="89" t="str">
        <f>IF(ROW()-ROW(HTML[])+1&gt;ROWS(Prelude[]),IFERROR(INDEX(PayItems[HTML],ROW()-ROW(HTML[])+1-ROWS(Prelude[])),IF(ROW()-ROW(HTML[])=ROWS(Prelude[])+ROWS(PayItems[]),"&lt;/tbody&gt;&lt;/table&gt;","{End}")),INDEX(Prelude[],ROW()-ROW(HTML[])+1))</f>
        <v xml:space="preserve">  &lt;tr&gt;&lt;td&gt;62402-0500&lt;/td&gt;&lt;td&gt;Furnishing and placing topsoil, 200mm depth&lt;/td&gt;&lt;td&gt;ha&lt;/td&gt;&lt;td&gt;FURNISHING AND PLACING TOPSOIL, 8-INCH DEPTH&lt;/td&gt;&lt;td&gt;ACRE&lt;/td&gt;&lt;td&gt;1&lt;/td&gt;&lt;td&gt;3&lt;/td&gt;&lt;td&gt;N&lt;/td&gt;&lt;td&gt; &lt;/td&gt;&lt;td&gt;&lt;/td&gt;&lt;/tr&gt;</v>
      </c>
      <c r="B2936" s="166"/>
      <c r="C2936" s="166"/>
    </row>
    <row r="2937" spans="1:3" x14ac:dyDescent="0.3">
      <c r="A2937" s="89" t="str">
        <f>IF(ROW()-ROW(HTML[])+1&gt;ROWS(Prelude[]),IFERROR(INDEX(PayItems[HTML],ROW()-ROW(HTML[])+1-ROWS(Prelude[])),IF(ROW()-ROW(HTML[])=ROWS(Prelude[])+ROWS(PayItems[]),"&lt;/tbody&gt;&lt;/table&gt;","{End}")),INDEX(Prelude[],ROW()-ROW(HTML[])+1))</f>
        <v xml:space="preserve">  &lt;tr&gt;&lt;td&gt;62402-0600&lt;/td&gt;&lt;td&gt;Furnishing and placing topsoil, 250mm depth&lt;/td&gt;&lt;td&gt;ha&lt;/td&gt;&lt;td&gt;FURNISHING AND PLACING TOPSOIL, 10-INCH DEPTH&lt;/td&gt;&lt;td&gt;ACRE&lt;/td&gt;&lt;td&gt;1&lt;/td&gt;&lt;td&gt;3&lt;/td&gt;&lt;td&gt;N&lt;/td&gt;&lt;td&gt; &lt;/td&gt;&lt;td&gt;&lt;/td&gt;&lt;/tr&gt;</v>
      </c>
      <c r="B2937" s="166"/>
      <c r="C2937" s="166"/>
    </row>
    <row r="2938" spans="1:3" x14ac:dyDescent="0.3">
      <c r="A2938" s="89" t="str">
        <f>IF(ROW()-ROW(HTML[])+1&gt;ROWS(Prelude[]),IFERROR(INDEX(PayItems[HTML],ROW()-ROW(HTML[])+1-ROWS(Prelude[])),IF(ROW()-ROW(HTML[])=ROWS(Prelude[])+ROWS(PayItems[]),"&lt;/tbody&gt;&lt;/table&gt;","{End}")),INDEX(Prelude[],ROW()-ROW(HTML[])+1))</f>
        <v xml:space="preserve">  &lt;tr&gt;&lt;td&gt;62402-0700&lt;/td&gt;&lt;td&gt;Furnishing and placing topsoil, 300mm depth&lt;/td&gt;&lt;td&gt;ha&lt;/td&gt;&lt;td&gt;FURNISHING AND PLACING TOPSOIL, 12-INCH DEPTH&lt;/td&gt;&lt;td&gt;ACRE&lt;/td&gt;&lt;td&gt;1&lt;/td&gt;&lt;td&gt;3&lt;/td&gt;&lt;td&gt;N&lt;/td&gt;&lt;td&gt; &lt;/td&gt;&lt;td&gt;&lt;/td&gt;&lt;/tr&gt;</v>
      </c>
      <c r="B2938" s="166"/>
      <c r="C2938" s="166"/>
    </row>
    <row r="2939" spans="1:3" x14ac:dyDescent="0.3">
      <c r="A2939" s="89" t="str">
        <f>IF(ROW()-ROW(HTML[])+1&gt;ROWS(Prelude[]),IFERROR(INDEX(PayItems[HTML],ROW()-ROW(HTML[])+1-ROWS(Prelude[])),IF(ROW()-ROW(HTML[])=ROWS(Prelude[])+ROWS(PayItems[]),"&lt;/tbody&gt;&lt;/table&gt;","{End}")),INDEX(Prelude[],ROW()-ROW(HTML[])+1))</f>
        <v xml:space="preserve">  &lt;tr&gt;&lt;td&gt;62403-0000&lt;/td&gt;&lt;td&gt;Furnishing and placing topsoil&lt;/td&gt;&lt;td&gt;m3&lt;/td&gt;&lt;td&gt;FURNISHING AND PLACING TOPSOIL&lt;/td&gt;&lt;td&gt;CUYD&lt;/td&gt;&lt;td&gt;0&lt;/td&gt;&lt;td&gt;3&lt;/td&gt;&lt;td&gt;N&lt;/td&gt;&lt;td&gt; &lt;/td&gt;&lt;td&gt;&lt;/td&gt;&lt;/tr&gt;</v>
      </c>
      <c r="B2939" s="166"/>
      <c r="C2939" s="166"/>
    </row>
    <row r="2940" spans="1:3" x14ac:dyDescent="0.3">
      <c r="A2940" s="89" t="str">
        <f>IF(ROW()-ROW(HTML[])+1&gt;ROWS(Prelude[]),IFERROR(INDEX(PayItems[HTML],ROW()-ROW(HTML[])+1-ROWS(Prelude[])),IF(ROW()-ROW(HTML[])=ROWS(Prelude[])+ROWS(PayItems[]),"&lt;/tbody&gt;&lt;/table&gt;","{End}")),INDEX(Prelude[],ROW()-ROW(HTML[])+1))</f>
        <v xml:space="preserve">  &lt;tr&gt;&lt;td&gt;62404-0000&lt;/td&gt;&lt;td&gt;Furnishing and placing topsoil&lt;/td&gt;&lt;td&gt;t&lt;/td&gt;&lt;td&gt;FURNISHING AND PLACING TOPSOIL&lt;/td&gt;&lt;td&gt;TON&lt;/td&gt;&lt;td&gt;0&lt;/td&gt;&lt;td&gt;3&lt;/td&gt;&lt;td&gt;N&lt;/td&gt;&lt;td&gt; &lt;/td&gt;&lt;td&gt;&lt;/td&gt;&lt;/tr&gt;</v>
      </c>
      <c r="B2940" s="166"/>
      <c r="C2940" s="166"/>
    </row>
    <row r="2941" spans="1:3" x14ac:dyDescent="0.3">
      <c r="A2941" s="89" t="str">
        <f>IF(ROW()-ROW(HTML[])+1&gt;ROWS(Prelude[]),IFERROR(INDEX(PayItems[HTML],ROW()-ROW(HTML[])+1-ROWS(Prelude[])),IF(ROW()-ROW(HTML[])=ROWS(Prelude[])+ROWS(PayItems[]),"&lt;/tbody&gt;&lt;/table&gt;","{End}")),INDEX(Prelude[],ROW()-ROW(HTML[])+1))</f>
        <v xml:space="preserve">  &lt;tr&gt;&lt;td&gt;62405-0000&lt;/td&gt;&lt;td&gt;Placing conserved topsoil&lt;/td&gt;&lt;td&gt;m2&lt;/td&gt;&lt;td&gt;PLACING CONSERVED TOPSOIL&lt;/td&gt;&lt;td&gt;SQYD&lt;/td&gt;&lt;td&gt;0&lt;/td&gt;&lt;td&gt;3&lt;/td&gt;&lt;td&gt;N&lt;/td&gt;&lt;td&gt;10/2/2023&lt;/td&gt;&lt;td&gt;&lt;/td&gt;&lt;/tr&gt;</v>
      </c>
      <c r="B2941" s="166"/>
      <c r="C2941" s="166"/>
    </row>
    <row r="2942" spans="1:3" x14ac:dyDescent="0.3">
      <c r="A2942" s="89" t="str">
        <f>IF(ROW()-ROW(HTML[])+1&gt;ROWS(Prelude[]),IFERROR(INDEX(PayItems[HTML],ROW()-ROW(HTML[])+1-ROWS(Prelude[])),IF(ROW()-ROW(HTML[])=ROWS(Prelude[])+ROWS(PayItems[]),"&lt;/tbody&gt;&lt;/table&gt;","{End}")),INDEX(Prelude[],ROW()-ROW(HTML[])+1))</f>
        <v xml:space="preserve">  &lt;tr&gt;&lt;td&gt;62405-0100&lt;/td&gt;&lt;td&gt;Placing conserved topsoil, 50mm depth&lt;/td&gt;&lt;td&gt;m2&lt;/td&gt;&lt;td&gt;PLACING CONSERVED TOPSOIL, 2-INCH DEPTH&lt;/td&gt;&lt;td&gt;SQYD&lt;/td&gt;&lt;td&gt;0&lt;/td&gt;&lt;td&gt;3&lt;/td&gt;&lt;td&gt;N&lt;/td&gt;&lt;td&gt; &lt;/td&gt;&lt;td&gt;&lt;/td&gt;&lt;/tr&gt;</v>
      </c>
      <c r="B2942" s="166"/>
      <c r="C2942" s="166"/>
    </row>
    <row r="2943" spans="1:3" x14ac:dyDescent="0.3">
      <c r="A2943" s="89" t="str">
        <f>IF(ROW()-ROW(HTML[])+1&gt;ROWS(Prelude[]),IFERROR(INDEX(PayItems[HTML],ROW()-ROW(HTML[])+1-ROWS(Prelude[])),IF(ROW()-ROW(HTML[])=ROWS(Prelude[])+ROWS(PayItems[]),"&lt;/tbody&gt;&lt;/table&gt;","{End}")),INDEX(Prelude[],ROW()-ROW(HTML[])+1))</f>
        <v xml:space="preserve">  &lt;tr&gt;&lt;td&gt;62405-0200&lt;/td&gt;&lt;td&gt;Placing conserved topsoil, 75mm depth&lt;/td&gt;&lt;td&gt;m2&lt;/td&gt;&lt;td&gt;PLACING CONSERVED TOPSOIL, 3-INCH DEPTH&lt;/td&gt;&lt;td&gt;SQYD&lt;/td&gt;&lt;td&gt;0&lt;/td&gt;&lt;td&gt;3&lt;/td&gt;&lt;td&gt;N&lt;/td&gt;&lt;td&gt; &lt;/td&gt;&lt;td&gt;&lt;/td&gt;&lt;/tr&gt;</v>
      </c>
      <c r="B2943" s="166"/>
      <c r="C2943" s="166"/>
    </row>
    <row r="2944" spans="1:3" x14ac:dyDescent="0.3">
      <c r="A2944" s="89" t="str">
        <f>IF(ROW()-ROW(HTML[])+1&gt;ROWS(Prelude[]),IFERROR(INDEX(PayItems[HTML],ROW()-ROW(HTML[])+1-ROWS(Prelude[])),IF(ROW()-ROW(HTML[])=ROWS(Prelude[])+ROWS(PayItems[]),"&lt;/tbody&gt;&lt;/table&gt;","{End}")),INDEX(Prelude[],ROW()-ROW(HTML[])+1))</f>
        <v xml:space="preserve">  &lt;tr&gt;&lt;td&gt;62405-0300&lt;/td&gt;&lt;td&gt;Placing conserved topsoil, 100mm depth&lt;/td&gt;&lt;td&gt;m2&lt;/td&gt;&lt;td&gt;PLACING CONSERVED TOPSOIL, 4-INCH DEPTH&lt;/td&gt;&lt;td&gt;SQYD&lt;/td&gt;&lt;td&gt;0&lt;/td&gt;&lt;td&gt;3&lt;/td&gt;&lt;td&gt;N&lt;/td&gt;&lt;td&gt; &lt;/td&gt;&lt;td&gt;&lt;/td&gt;&lt;/tr&gt;</v>
      </c>
      <c r="B2944" s="166"/>
      <c r="C2944" s="166"/>
    </row>
    <row r="2945" spans="1:3" x14ac:dyDescent="0.3">
      <c r="A2945" s="89" t="str">
        <f>IF(ROW()-ROW(HTML[])+1&gt;ROWS(Prelude[]),IFERROR(INDEX(PayItems[HTML],ROW()-ROW(HTML[])+1-ROWS(Prelude[])),IF(ROW()-ROW(HTML[])=ROWS(Prelude[])+ROWS(PayItems[]),"&lt;/tbody&gt;&lt;/table&gt;","{End}")),INDEX(Prelude[],ROW()-ROW(HTML[])+1))</f>
        <v xml:space="preserve">  &lt;tr&gt;&lt;td&gt;62405-0350&lt;/td&gt;&lt;td&gt;Placing conserved topsoil, 125mm depth&lt;/td&gt;&lt;td&gt;m2&lt;/td&gt;&lt;td&gt;PLACING CONSERVED TOPSOIL, 5-INCH DEPTH&lt;/td&gt;&lt;td&gt;SQYD&lt;/td&gt;&lt;td&gt;0&lt;/td&gt;&lt;td&gt;3&lt;/td&gt;&lt;td&gt;N&lt;/td&gt;&lt;td&gt;6/20/2016&lt;/td&gt;&lt;td&gt;&lt;/td&gt;&lt;/tr&gt;</v>
      </c>
      <c r="B2945" s="166"/>
      <c r="C2945" s="166"/>
    </row>
    <row r="2946" spans="1:3" x14ac:dyDescent="0.3">
      <c r="A2946" s="89" t="str">
        <f>IF(ROW()-ROW(HTML[])+1&gt;ROWS(Prelude[]),IFERROR(INDEX(PayItems[HTML],ROW()-ROW(HTML[])+1-ROWS(Prelude[])),IF(ROW()-ROW(HTML[])=ROWS(Prelude[])+ROWS(PayItems[]),"&lt;/tbody&gt;&lt;/table&gt;","{End}")),INDEX(Prelude[],ROW()-ROW(HTML[])+1))</f>
        <v xml:space="preserve">  &lt;tr&gt;&lt;td&gt;62405-0400&lt;/td&gt;&lt;td&gt;Placing conserved topsoil, 150mm depth&lt;/td&gt;&lt;td&gt;m2&lt;/td&gt;&lt;td&gt;PLACING CONSERVED TOPSOIL, 6-INCH DEPTH&lt;/td&gt;&lt;td&gt;SQYD&lt;/td&gt;&lt;td&gt;0&lt;/td&gt;&lt;td&gt;3&lt;/td&gt;&lt;td&gt;N&lt;/td&gt;&lt;td&gt; &lt;/td&gt;&lt;td&gt;&lt;/td&gt;&lt;/tr&gt;</v>
      </c>
      <c r="B2946" s="166"/>
      <c r="C2946" s="166"/>
    </row>
    <row r="2947" spans="1:3" x14ac:dyDescent="0.3">
      <c r="A2947" s="89" t="str">
        <f>IF(ROW()-ROW(HTML[])+1&gt;ROWS(Prelude[]),IFERROR(INDEX(PayItems[HTML],ROW()-ROW(HTML[])+1-ROWS(Prelude[])),IF(ROW()-ROW(HTML[])=ROWS(Prelude[])+ROWS(PayItems[]),"&lt;/tbody&gt;&lt;/table&gt;","{End}")),INDEX(Prelude[],ROW()-ROW(HTML[])+1))</f>
        <v xml:space="preserve">  &lt;tr&gt;&lt;td&gt;62405-0500&lt;/td&gt;&lt;td&gt;Placing conserved topsoil, 200mm depth&lt;/td&gt;&lt;td&gt;m2&lt;/td&gt;&lt;td&gt;PLACING CONSERVED TOPSOIL, 8-INCH DEPTH&lt;/td&gt;&lt;td&gt;SQYD&lt;/td&gt;&lt;td&gt;0&lt;/td&gt;&lt;td&gt;3&lt;/td&gt;&lt;td&gt;N&lt;/td&gt;&lt;td&gt; &lt;/td&gt;&lt;td&gt;&lt;/td&gt;&lt;/tr&gt;</v>
      </c>
      <c r="B2947" s="166"/>
      <c r="C2947" s="166"/>
    </row>
    <row r="2948" spans="1:3" x14ac:dyDescent="0.3">
      <c r="A2948" s="89" t="str">
        <f>IF(ROW()-ROW(HTML[])+1&gt;ROWS(Prelude[]),IFERROR(INDEX(PayItems[HTML],ROW()-ROW(HTML[])+1-ROWS(Prelude[])),IF(ROW()-ROW(HTML[])=ROWS(Prelude[])+ROWS(PayItems[]),"&lt;/tbody&gt;&lt;/table&gt;","{End}")),INDEX(Prelude[],ROW()-ROW(HTML[])+1))</f>
        <v xml:space="preserve">  &lt;tr&gt;&lt;td&gt;62405-0600&lt;/td&gt;&lt;td&gt;Placing conserved topsoil, 250mm depth&lt;/td&gt;&lt;td&gt;m2&lt;/td&gt;&lt;td&gt;PLACING CONSERVED TOPSOIL, 10-INCH DEPTH&lt;/td&gt;&lt;td&gt;SQYD&lt;/td&gt;&lt;td&gt;0&lt;/td&gt;&lt;td&gt;3&lt;/td&gt;&lt;td&gt;N&lt;/td&gt;&lt;td&gt; &lt;/td&gt;&lt;td&gt;&lt;/td&gt;&lt;/tr&gt;</v>
      </c>
      <c r="B2948" s="166"/>
      <c r="C2948" s="166"/>
    </row>
    <row r="2949" spans="1:3" x14ac:dyDescent="0.3">
      <c r="A2949" s="89" t="str">
        <f>IF(ROW()-ROW(HTML[])+1&gt;ROWS(Prelude[]),IFERROR(INDEX(PayItems[HTML],ROW()-ROW(HTML[])+1-ROWS(Prelude[])),IF(ROW()-ROW(HTML[])=ROWS(Prelude[])+ROWS(PayItems[]),"&lt;/tbody&gt;&lt;/table&gt;","{End}")),INDEX(Prelude[],ROW()-ROW(HTML[])+1))</f>
        <v xml:space="preserve">  &lt;tr&gt;&lt;td&gt;62405-0700&lt;/td&gt;&lt;td&gt;Placing conserved topsoil, 300mm depth&lt;/td&gt;&lt;td&gt;m2&lt;/td&gt;&lt;td&gt;PLACING CONSERVED TOPSOIL, 12-INCH DEPTH&lt;/td&gt;&lt;td&gt;SQYD&lt;/td&gt;&lt;td&gt;0&lt;/td&gt;&lt;td&gt;3&lt;/td&gt;&lt;td&gt;N&lt;/td&gt;&lt;td&gt; &lt;/td&gt;&lt;td&gt;&lt;/td&gt;&lt;/tr&gt;</v>
      </c>
      <c r="B2949" s="166"/>
      <c r="C2949" s="166"/>
    </row>
    <row r="2950" spans="1:3" x14ac:dyDescent="0.3">
      <c r="A2950" s="89" t="str">
        <f>IF(ROW()-ROW(HTML[])+1&gt;ROWS(Prelude[]),IFERROR(INDEX(PayItems[HTML],ROW()-ROW(HTML[])+1-ROWS(Prelude[])),IF(ROW()-ROW(HTML[])=ROWS(Prelude[])+ROWS(PayItems[]),"&lt;/tbody&gt;&lt;/table&gt;","{End}")),INDEX(Prelude[],ROW()-ROW(HTML[])+1))</f>
        <v xml:space="preserve">  &lt;tr&gt;&lt;td&gt;62405-1300&lt;/td&gt;&lt;td&gt;Placing conserved topsoil, 600mm depth&lt;/td&gt;&lt;td&gt;m2&lt;/td&gt;&lt;td&gt;PLACING CONSERVED TOPSOIL, 24-INCH DEPTH&lt;/td&gt;&lt;td&gt;SQYD&lt;/td&gt;&lt;td&gt;0&lt;/td&gt;&lt;td&gt;3&lt;/td&gt;&lt;td&gt;N&lt;/td&gt;&lt;td&gt;8/13/2018&lt;/td&gt;&lt;td&gt;&lt;/td&gt;&lt;/tr&gt;</v>
      </c>
      <c r="B2950" s="166"/>
      <c r="C2950" s="166"/>
    </row>
    <row r="2951" spans="1:3" x14ac:dyDescent="0.3">
      <c r="A2951" s="89" t="str">
        <f>IF(ROW()-ROW(HTML[])+1&gt;ROWS(Prelude[]),IFERROR(INDEX(PayItems[HTML],ROW()-ROW(HTML[])+1-ROWS(Prelude[])),IF(ROW()-ROW(HTML[])=ROWS(Prelude[])+ROWS(PayItems[]),"&lt;/tbody&gt;&lt;/table&gt;","{End}")),INDEX(Prelude[],ROW()-ROW(HTML[])+1))</f>
        <v xml:space="preserve">  &lt;tr&gt;&lt;td&gt;62406-0100&lt;/td&gt;&lt;td&gt;Placing conserved topsoil, 50mm depth&lt;/td&gt;&lt;td&gt;ha&lt;/td&gt;&lt;td&gt;PLACING CONSERVED TOPSOIL, 2-INCH DEPTH&lt;/td&gt;&lt;td&gt;ACRE&lt;/td&gt;&lt;td&gt;1&lt;/td&gt;&lt;td&gt;3&lt;/td&gt;&lt;td&gt;N&lt;/td&gt;&lt;td&gt; &lt;/td&gt;&lt;td&gt;&lt;/td&gt;&lt;/tr&gt;</v>
      </c>
      <c r="B2951" s="166"/>
      <c r="C2951" s="166"/>
    </row>
    <row r="2952" spans="1:3" x14ac:dyDescent="0.3">
      <c r="A2952" s="89" t="str">
        <f>IF(ROW()-ROW(HTML[])+1&gt;ROWS(Prelude[]),IFERROR(INDEX(PayItems[HTML],ROW()-ROW(HTML[])+1-ROWS(Prelude[])),IF(ROW()-ROW(HTML[])=ROWS(Prelude[])+ROWS(PayItems[]),"&lt;/tbody&gt;&lt;/table&gt;","{End}")),INDEX(Prelude[],ROW()-ROW(HTML[])+1))</f>
        <v xml:space="preserve">  &lt;tr&gt;&lt;td&gt;62406-0200&lt;/td&gt;&lt;td&gt;Placing conserved topsoil, 75mm depth&lt;/td&gt;&lt;td&gt;ha&lt;/td&gt;&lt;td&gt;PLACING CONSERVED TOPSOIL, 3-INCH DEPTH&lt;/td&gt;&lt;td&gt;ACRE&lt;/td&gt;&lt;td&gt;1&lt;/td&gt;&lt;td&gt;3&lt;/td&gt;&lt;td&gt;N&lt;/td&gt;&lt;td&gt; &lt;/td&gt;&lt;td&gt;&lt;/td&gt;&lt;/tr&gt;</v>
      </c>
      <c r="B2952" s="166"/>
      <c r="C2952" s="166"/>
    </row>
    <row r="2953" spans="1:3" x14ac:dyDescent="0.3">
      <c r="A2953" s="89" t="str">
        <f>IF(ROW()-ROW(HTML[])+1&gt;ROWS(Prelude[]),IFERROR(INDEX(PayItems[HTML],ROW()-ROW(HTML[])+1-ROWS(Prelude[])),IF(ROW()-ROW(HTML[])=ROWS(Prelude[])+ROWS(PayItems[]),"&lt;/tbody&gt;&lt;/table&gt;","{End}")),INDEX(Prelude[],ROW()-ROW(HTML[])+1))</f>
        <v xml:space="preserve">  &lt;tr&gt;&lt;td&gt;62406-0300&lt;/td&gt;&lt;td&gt;Placing conserved topsoil, 100mm depth&lt;/td&gt;&lt;td&gt;ha&lt;/td&gt;&lt;td&gt;PLACING CONSERVED TOPSOIL, 4-INCH DEPTH&lt;/td&gt;&lt;td&gt;ACRE&lt;/td&gt;&lt;td&gt;1&lt;/td&gt;&lt;td&gt;3&lt;/td&gt;&lt;td&gt;N&lt;/td&gt;&lt;td&gt; &lt;/td&gt;&lt;td&gt;&lt;/td&gt;&lt;/tr&gt;</v>
      </c>
      <c r="B2953" s="166"/>
      <c r="C2953" s="166"/>
    </row>
    <row r="2954" spans="1:3" x14ac:dyDescent="0.3">
      <c r="A2954" s="89" t="str">
        <f>IF(ROW()-ROW(HTML[])+1&gt;ROWS(Prelude[]),IFERROR(INDEX(PayItems[HTML],ROW()-ROW(HTML[])+1-ROWS(Prelude[])),IF(ROW()-ROW(HTML[])=ROWS(Prelude[])+ROWS(PayItems[]),"&lt;/tbody&gt;&lt;/table&gt;","{End}")),INDEX(Prelude[],ROW()-ROW(HTML[])+1))</f>
        <v xml:space="preserve">  &lt;tr&gt;&lt;td&gt;62406-0350&lt;/td&gt;&lt;td&gt;Placing conserved topsoil, 125mm depth&lt;/td&gt;&lt;td&gt;ha&lt;/td&gt;&lt;td&gt;PLACING CONSERVED TOPSOIL, 5-INCH DEPTH&lt;/td&gt;&lt;td&gt;ACRE&lt;/td&gt;&lt;td&gt;1&lt;/td&gt;&lt;td&gt;3&lt;/td&gt;&lt;td&gt;N&lt;/td&gt;&lt;td&gt; &lt;/td&gt;&lt;td&gt;&lt;/td&gt;&lt;/tr&gt;</v>
      </c>
      <c r="B2954" s="166"/>
      <c r="C2954" s="166"/>
    </row>
    <row r="2955" spans="1:3" x14ac:dyDescent="0.3">
      <c r="A2955" s="89" t="str">
        <f>IF(ROW()-ROW(HTML[])+1&gt;ROWS(Prelude[]),IFERROR(INDEX(PayItems[HTML],ROW()-ROW(HTML[])+1-ROWS(Prelude[])),IF(ROW()-ROW(HTML[])=ROWS(Prelude[])+ROWS(PayItems[]),"&lt;/tbody&gt;&lt;/table&gt;","{End}")),INDEX(Prelude[],ROW()-ROW(HTML[])+1))</f>
        <v xml:space="preserve">  &lt;tr&gt;&lt;td&gt;62406-0400&lt;/td&gt;&lt;td&gt;Placing conserved topsoil, 150mm depth&lt;/td&gt;&lt;td&gt;ha&lt;/td&gt;&lt;td&gt;PLACING CONSERVED TOPSOIL, 6-INCH DEPTH&lt;/td&gt;&lt;td&gt;ACRE&lt;/td&gt;&lt;td&gt;1&lt;/td&gt;&lt;td&gt;3&lt;/td&gt;&lt;td&gt;N&lt;/td&gt;&lt;td&gt; &lt;/td&gt;&lt;td&gt;&lt;/td&gt;&lt;/tr&gt;</v>
      </c>
      <c r="B2955" s="166"/>
      <c r="C2955" s="166"/>
    </row>
    <row r="2956" spans="1:3" x14ac:dyDescent="0.3">
      <c r="A2956" s="89" t="str">
        <f>IF(ROW()-ROW(HTML[])+1&gt;ROWS(Prelude[]),IFERROR(INDEX(PayItems[HTML],ROW()-ROW(HTML[])+1-ROWS(Prelude[])),IF(ROW()-ROW(HTML[])=ROWS(Prelude[])+ROWS(PayItems[]),"&lt;/tbody&gt;&lt;/table&gt;","{End}")),INDEX(Prelude[],ROW()-ROW(HTML[])+1))</f>
        <v xml:space="preserve">  &lt;tr&gt;&lt;td&gt;62406-0500&lt;/td&gt;&lt;td&gt;Placing conserved topsoil, 200mm depth&lt;/td&gt;&lt;td&gt;ha&lt;/td&gt;&lt;td&gt;PLACING CONSERVED TOPSOIL, 8-INCH DEPTH&lt;/td&gt;&lt;td&gt;ACRE&lt;/td&gt;&lt;td&gt;1&lt;/td&gt;&lt;td&gt;3&lt;/td&gt;&lt;td&gt;N&lt;/td&gt;&lt;td&gt; &lt;/td&gt;&lt;td&gt;&lt;/td&gt;&lt;/tr&gt;</v>
      </c>
      <c r="B2956" s="166"/>
      <c r="C2956" s="166"/>
    </row>
    <row r="2957" spans="1:3" x14ac:dyDescent="0.3">
      <c r="A2957" s="89" t="str">
        <f>IF(ROW()-ROW(HTML[])+1&gt;ROWS(Prelude[]),IFERROR(INDEX(PayItems[HTML],ROW()-ROW(HTML[])+1-ROWS(Prelude[])),IF(ROW()-ROW(HTML[])=ROWS(Prelude[])+ROWS(PayItems[]),"&lt;/tbody&gt;&lt;/table&gt;","{End}")),INDEX(Prelude[],ROW()-ROW(HTML[])+1))</f>
        <v xml:space="preserve">  &lt;tr&gt;&lt;td&gt;62406-0600&lt;/td&gt;&lt;td&gt;Placing conserved topsoil, 250mm depth&lt;/td&gt;&lt;td&gt;ha&lt;/td&gt;&lt;td&gt;PLACING CONSERVED TOPSOIL, 10-INCH DEPTH&lt;/td&gt;&lt;td&gt;ACRE&lt;/td&gt;&lt;td&gt;1&lt;/td&gt;&lt;td&gt;3&lt;/td&gt;&lt;td&gt;N&lt;/td&gt;&lt;td&gt; &lt;/td&gt;&lt;td&gt;&lt;/td&gt;&lt;/tr&gt;</v>
      </c>
      <c r="B2957" s="166"/>
      <c r="C2957" s="166"/>
    </row>
    <row r="2958" spans="1:3" x14ac:dyDescent="0.3">
      <c r="A2958" s="89" t="str">
        <f>IF(ROW()-ROW(HTML[])+1&gt;ROWS(Prelude[]),IFERROR(INDEX(PayItems[HTML],ROW()-ROW(HTML[])+1-ROWS(Prelude[])),IF(ROW()-ROW(HTML[])=ROWS(Prelude[])+ROWS(PayItems[]),"&lt;/tbody&gt;&lt;/table&gt;","{End}")),INDEX(Prelude[],ROW()-ROW(HTML[])+1))</f>
        <v xml:space="preserve">  &lt;tr&gt;&lt;td&gt;62406-0700&lt;/td&gt;&lt;td&gt;Placing conserved topsoil, 300mm depth&lt;/td&gt;&lt;td&gt;ha&lt;/td&gt;&lt;td&gt;PLACING CONSERVED TOPSOIL, 12-INCH DEPTH&lt;/td&gt;&lt;td&gt;ACRE&lt;/td&gt;&lt;td&gt;1&lt;/td&gt;&lt;td&gt;3&lt;/td&gt;&lt;td&gt;N&lt;/td&gt;&lt;td&gt; &lt;/td&gt;&lt;td&gt;&lt;/td&gt;&lt;/tr&gt;</v>
      </c>
      <c r="B2958" s="166"/>
      <c r="C2958" s="166"/>
    </row>
    <row r="2959" spans="1:3" x14ac:dyDescent="0.3">
      <c r="A2959" s="89" t="str">
        <f>IF(ROW()-ROW(HTML[])+1&gt;ROWS(Prelude[]),IFERROR(INDEX(PayItems[HTML],ROW()-ROW(HTML[])+1-ROWS(Prelude[])),IF(ROW()-ROW(HTML[])=ROWS(Prelude[])+ROWS(PayItems[]),"&lt;/tbody&gt;&lt;/table&gt;","{End}")),INDEX(Prelude[],ROW()-ROW(HTML[])+1))</f>
        <v xml:space="preserve">  &lt;tr&gt;&lt;td&gt;62406-1300&lt;/td&gt;&lt;td&gt;Placing conserved topsoil, 600mm depth&lt;/td&gt;&lt;td&gt;ha&lt;/td&gt;&lt;td&gt;PLACING CONSERVED TOPSOIL, 24-INCH DEPTH&lt;/td&gt;&lt;td&gt;ACRE&lt;/td&gt;&lt;td&gt;1&lt;/td&gt;&lt;td&gt;3&lt;/td&gt;&lt;td&gt;N&lt;/td&gt;&lt;td&gt; &lt;/td&gt;&lt;td&gt;&lt;/td&gt;&lt;/tr&gt;</v>
      </c>
      <c r="B2959" s="166"/>
      <c r="C2959" s="166"/>
    </row>
    <row r="2960" spans="1:3" x14ac:dyDescent="0.3">
      <c r="A2960" s="89" t="str">
        <f>IF(ROW()-ROW(HTML[])+1&gt;ROWS(Prelude[]),IFERROR(INDEX(PayItems[HTML],ROW()-ROW(HTML[])+1-ROWS(Prelude[])),IF(ROW()-ROW(HTML[])=ROWS(Prelude[])+ROWS(PayItems[]),"&lt;/tbody&gt;&lt;/table&gt;","{End}")),INDEX(Prelude[],ROW()-ROW(HTML[])+1))</f>
        <v xml:space="preserve">  &lt;tr&gt;&lt;td&gt;62407-0000&lt;/td&gt;&lt;td&gt;Placing conserved topsoil&lt;/td&gt;&lt;td&gt;m3&lt;/td&gt;&lt;td&gt;PLACING CONSERVED TOPSOIL&lt;/td&gt;&lt;td&gt;CUYD&lt;/td&gt;&lt;td&gt;0&lt;/td&gt;&lt;td&gt;3&lt;/td&gt;&lt;td&gt;N&lt;/td&gt;&lt;td&gt; &lt;/td&gt;&lt;td&gt;&lt;/td&gt;&lt;/tr&gt;</v>
      </c>
      <c r="B2960" s="166"/>
      <c r="C2960" s="166"/>
    </row>
    <row r="2961" spans="1:3" x14ac:dyDescent="0.3">
      <c r="A2961" s="89" t="str">
        <f>IF(ROW()-ROW(HTML[])+1&gt;ROWS(Prelude[]),IFERROR(INDEX(PayItems[HTML],ROW()-ROW(HTML[])+1-ROWS(Prelude[])),IF(ROW()-ROW(HTML[])=ROWS(Prelude[])+ROWS(PayItems[]),"&lt;/tbody&gt;&lt;/table&gt;","{End}")),INDEX(Prelude[],ROW()-ROW(HTML[])+1))</f>
        <v xml:space="preserve">  &lt;tr&gt;&lt;td&gt;62408-0000&lt;/td&gt;&lt;td&gt;Placing conserved topsoil&lt;/td&gt;&lt;td&gt;t&lt;/td&gt;&lt;td&gt;PLACING CONSERVED TOPSOIL&lt;/td&gt;&lt;td&gt;TON&lt;/td&gt;&lt;td&gt;0&lt;/td&gt;&lt;td&gt;3&lt;/td&gt;&lt;td&gt;N&lt;/td&gt;&lt;td&gt; &lt;/td&gt;&lt;td&gt;&lt;/td&gt;&lt;/tr&gt;</v>
      </c>
      <c r="B2961" s="166"/>
      <c r="C2961" s="166"/>
    </row>
    <row r="2962" spans="1:3" x14ac:dyDescent="0.3">
      <c r="A2962" s="89" t="str">
        <f>IF(ROW()-ROW(HTML[])+1&gt;ROWS(Prelude[]),IFERROR(INDEX(PayItems[HTML],ROW()-ROW(HTML[])+1-ROWS(Prelude[])),IF(ROW()-ROW(HTML[])=ROWS(Prelude[])+ROWS(PayItems[]),"&lt;/tbody&gt;&lt;/table&gt;","{End}")),INDEX(Prelude[],ROW()-ROW(HTML[])+1))</f>
        <v xml:space="preserve">  &lt;tr&gt;&lt;td&gt;62409-0000&lt;/td&gt;&lt;td&gt;Placing manufactured topsoil&lt;/td&gt;&lt;td&gt;m3&lt;/td&gt;&lt;td&gt;PLACING MANUFACTURED TOPSOIL&lt;/td&gt;&lt;td&gt;CUYD&lt;/td&gt;&lt;td&gt;0&lt;/td&gt;&lt;td&gt;3&lt;/td&gt;&lt;td&gt;N&lt;/td&gt;&lt;td&gt; &lt;/td&gt;&lt;td&gt;&lt;/td&gt;&lt;/tr&gt;</v>
      </c>
      <c r="B2962" s="166"/>
      <c r="C2962" s="166"/>
    </row>
    <row r="2963" spans="1:3" x14ac:dyDescent="0.3">
      <c r="A2963" s="89" t="str">
        <f>IF(ROW()-ROW(HTML[])+1&gt;ROWS(Prelude[]),IFERROR(INDEX(PayItems[HTML],ROW()-ROW(HTML[])+1-ROWS(Prelude[])),IF(ROW()-ROW(HTML[])=ROWS(Prelude[])+ROWS(PayItems[]),"&lt;/tbody&gt;&lt;/table&gt;","{End}")),INDEX(Prelude[],ROW()-ROW(HTML[])+1))</f>
        <v xml:space="preserve">  &lt;tr&gt;&lt;td&gt;62410-0000&lt;/td&gt;&lt;td&gt;Placing manufactured topsoil&lt;/td&gt;&lt;td&gt;m2&lt;/td&gt;&lt;td&gt;PLACING MANUFACTURED TOPSOIL&lt;/td&gt;&lt;td&gt;SQYD&lt;/td&gt;&lt;td&gt;0&lt;/td&gt;&lt;td&gt;3&lt;/td&gt;&lt;td&gt;N&lt;/td&gt;&lt;td&gt; &lt;/td&gt;&lt;td&gt;&lt;/td&gt;&lt;/tr&gt;</v>
      </c>
      <c r="B2963" s="166"/>
      <c r="C2963" s="166"/>
    </row>
    <row r="2964" spans="1:3" x14ac:dyDescent="0.3">
      <c r="A2964" s="89" t="str">
        <f>IF(ROW()-ROW(HTML[])+1&gt;ROWS(Prelude[]),IFERROR(INDEX(PayItems[HTML],ROW()-ROW(HTML[])+1-ROWS(Prelude[])),IF(ROW()-ROW(HTML[])=ROWS(Prelude[])+ROWS(PayItems[]),"&lt;/tbody&gt;&lt;/table&gt;","{End}")),INDEX(Prelude[],ROW()-ROW(HTML[])+1))</f>
        <v xml:space="preserve">  &lt;tr&gt;&lt;td&gt;62411-0350&lt;/td&gt;&lt;td&gt;Placing Government-furnished topsoil, 125mm depth&lt;/td&gt;&lt;td&gt;m2&lt;/td&gt;&lt;td&gt;PLACING GOVERNMENT-FURNISHED TOPSOIL, 5-INCH DEPTH&lt;/td&gt;&lt;td&gt;SQYD&lt;/td&gt;&lt;td&gt;0&lt;/td&gt;&lt;td&gt;3&lt;/td&gt;&lt;td&gt;N&lt;/td&gt;&lt;td&gt;4/24/2017&lt;/td&gt;&lt;td&gt;&lt;/td&gt;&lt;/tr&gt;</v>
      </c>
      <c r="B2964" s="166"/>
      <c r="C2964" s="166"/>
    </row>
    <row r="2965" spans="1:3" x14ac:dyDescent="0.3">
      <c r="A2965" s="89" t="str">
        <f>IF(ROW()-ROW(HTML[])+1&gt;ROWS(Prelude[]),IFERROR(INDEX(PayItems[HTML],ROW()-ROW(HTML[])+1-ROWS(Prelude[])),IF(ROW()-ROW(HTML[])=ROWS(Prelude[])+ROWS(PayItems[]),"&lt;/tbody&gt;&lt;/table&gt;","{End}")),INDEX(Prelude[],ROW()-ROW(HTML[])+1))</f>
        <v xml:space="preserve">  &lt;tr&gt;&lt;td&gt;62415-0000&lt;/td&gt;&lt;td&gt;Conserve and place forest duff&lt;/td&gt;&lt;td&gt;m3&lt;/td&gt;&lt;td&gt;CONSERVE AND PLACE FOREST DUFF&lt;/td&gt;&lt;td&gt;CUYD&lt;/td&gt;&lt;td&gt;0&lt;/td&gt;&lt;td&gt;3&lt;/td&gt;&lt;td&gt;N&lt;/td&gt;&lt;td&gt; &lt;/td&gt;&lt;td&gt;&lt;/td&gt;&lt;/tr&gt;</v>
      </c>
      <c r="B2965" s="166"/>
      <c r="C2965" s="166"/>
    </row>
    <row r="2966" spans="1:3" x14ac:dyDescent="0.3">
      <c r="A2966" s="89" t="str">
        <f>IF(ROW()-ROW(HTML[])+1&gt;ROWS(Prelude[]),IFERROR(INDEX(PayItems[HTML],ROW()-ROW(HTML[])+1-ROWS(Prelude[])),IF(ROW()-ROW(HTML[])=ROWS(Prelude[])+ROWS(PayItems[]),"&lt;/tbody&gt;&lt;/table&gt;","{End}")),INDEX(Prelude[],ROW()-ROW(HTML[])+1))</f>
        <v xml:space="preserve">  &lt;tr&gt;&lt;td&gt;62501-0000&lt;/td&gt;&lt;td&gt;Turf establishment&lt;/td&gt;&lt;td&gt;ha&lt;/td&gt;&lt;td&gt;TURF ESTABLISHMENT&lt;/td&gt;&lt;td&gt;ACRE&lt;/td&gt;&lt;td&gt;1&lt;/td&gt;&lt;td&gt;3&lt;/td&gt;&lt;td&gt;N&lt;/td&gt;&lt;td&gt; &lt;/td&gt;&lt;td&gt;&lt;/td&gt;&lt;/tr&gt;</v>
      </c>
      <c r="B2966" s="166"/>
      <c r="C2966" s="166"/>
    </row>
    <row r="2967" spans="1:3" x14ac:dyDescent="0.3">
      <c r="A2967" s="89" t="str">
        <f>IF(ROW()-ROW(HTML[])+1&gt;ROWS(Prelude[]),IFERROR(INDEX(PayItems[HTML],ROW()-ROW(HTML[])+1-ROWS(Prelude[])),IF(ROW()-ROW(HTML[])=ROWS(Prelude[])+ROWS(PayItems[]),"&lt;/tbody&gt;&lt;/table&gt;","{End}")),INDEX(Prelude[],ROW()-ROW(HTML[])+1))</f>
        <v xml:space="preserve">  &lt;tr&gt;&lt;td&gt;62502-0000&lt;/td&gt;&lt;td&gt;Turf establishment&lt;/td&gt;&lt;td&gt;m2&lt;/td&gt;&lt;td&gt;TURF ESTABLISHMENT&lt;/td&gt;&lt;td&gt;SQYD&lt;/td&gt;&lt;td&gt;0&lt;/td&gt;&lt;td&gt;3&lt;/td&gt;&lt;td&gt;N&lt;/td&gt;&lt;td&gt; &lt;/td&gt;&lt;td&gt;&lt;/td&gt;&lt;/tr&gt;</v>
      </c>
      <c r="B2967" s="166"/>
      <c r="C2967" s="166"/>
    </row>
    <row r="2968" spans="1:3" x14ac:dyDescent="0.3">
      <c r="A2968" s="89" t="str">
        <f>IF(ROW()-ROW(HTML[])+1&gt;ROWS(Prelude[]),IFERROR(INDEX(PayItems[HTML],ROW()-ROW(HTML[])+1-ROWS(Prelude[])),IF(ROW()-ROW(HTML[])=ROWS(Prelude[])+ROWS(PayItems[]),"&lt;/tbody&gt;&lt;/table&gt;","{End}")),INDEX(Prelude[],ROW()-ROW(HTML[])+1))</f>
        <v xml:space="preserve">  &lt;tr&gt;&lt;td&gt;62503-0000&lt;/td&gt;&lt;td&gt;Turf establishment&lt;/td&gt;&lt;td&gt;slry&lt;/td&gt;&lt;td&gt;TURF ESTABLISHMENT&lt;/td&gt;&lt;td&gt;SLRY&lt;/td&gt;&lt;td&gt;0&lt;/td&gt;&lt;td&gt;3&lt;/td&gt;&lt;td&gt;N&lt;/td&gt;&lt;td&gt; &lt;/td&gt;&lt;td&gt;&lt;/td&gt;&lt;/tr&gt;</v>
      </c>
      <c r="B2968" s="166"/>
      <c r="C2968" s="166"/>
    </row>
    <row r="2969" spans="1:3" x14ac:dyDescent="0.3">
      <c r="A2969" s="89" t="str">
        <f>IF(ROW()-ROW(HTML[])+1&gt;ROWS(Prelude[]),IFERROR(INDEX(PayItems[HTML],ROW()-ROW(HTML[])+1-ROWS(Prelude[])),IF(ROW()-ROW(HTML[])=ROWS(Prelude[])+ROWS(PayItems[]),"&lt;/tbody&gt;&lt;/table&gt;","{End}")),INDEX(Prelude[],ROW()-ROW(HTML[])+1))</f>
        <v xml:space="preserve">  &lt;tr&gt;&lt;td&gt;62510-1000&lt;/td&gt;&lt;td&gt;Seeding, dry method&lt;/td&gt;&lt;td&gt;ha&lt;/td&gt;&lt;td&gt;SEEDING, DRY METHOD&lt;/td&gt;&lt;td&gt;ACRE&lt;/td&gt;&lt;td&gt;1&lt;/td&gt;&lt;td&gt;3&lt;/td&gt;&lt;td&gt;N&lt;/td&gt;&lt;td&gt; &lt;/td&gt;&lt;td&gt;&lt;/td&gt;&lt;/tr&gt;</v>
      </c>
      <c r="B2969" s="166"/>
      <c r="C2969" s="166"/>
    </row>
    <row r="2970" spans="1:3" x14ac:dyDescent="0.3">
      <c r="A2970" s="89" t="str">
        <f>IF(ROW()-ROW(HTML[])+1&gt;ROWS(Prelude[]),IFERROR(INDEX(PayItems[HTML],ROW()-ROW(HTML[])+1-ROWS(Prelude[])),IF(ROW()-ROW(HTML[])=ROWS(Prelude[])+ROWS(PayItems[]),"&lt;/tbody&gt;&lt;/table&gt;","{End}")),INDEX(Prelude[],ROW()-ROW(HTML[])+1))</f>
        <v xml:space="preserve">  &lt;tr&gt;&lt;td&gt;62510-2000&lt;/td&gt;&lt;td&gt;Seeding, hydraulic method&lt;/td&gt;&lt;td&gt;ha&lt;/td&gt;&lt;td&gt;SEEDING, HYDRAULIC METHOD&lt;/td&gt;&lt;td&gt;ACRE&lt;/td&gt;&lt;td&gt;1&lt;/td&gt;&lt;td&gt;3&lt;/td&gt;&lt;td&gt;N&lt;/td&gt;&lt;td&gt; &lt;/td&gt;&lt;td&gt;&lt;/td&gt;&lt;/tr&gt;</v>
      </c>
      <c r="B2970" s="166"/>
      <c r="C2970" s="166"/>
    </row>
    <row r="2971" spans="1:3" x14ac:dyDescent="0.3">
      <c r="A2971" s="89" t="str">
        <f>IF(ROW()-ROW(HTML[])+1&gt;ROWS(Prelude[]),IFERROR(INDEX(PayItems[HTML],ROW()-ROW(HTML[])+1-ROWS(Prelude[])),IF(ROW()-ROW(HTML[])=ROWS(Prelude[])+ROWS(PayItems[]),"&lt;/tbody&gt;&lt;/table&gt;","{End}")),INDEX(Prelude[],ROW()-ROW(HTML[])+1))</f>
        <v xml:space="preserve">  &lt;tr&gt;&lt;td&gt;62511-1000&lt;/td&gt;&lt;td&gt;Seeding, dry method&lt;/td&gt;&lt;td&gt;m2&lt;/td&gt;&lt;td&gt;SEEDING, DRY METHOD&lt;/td&gt;&lt;td&gt;SQYD&lt;/td&gt;&lt;td&gt;0&lt;/td&gt;&lt;td&gt;3&lt;/td&gt;&lt;td&gt;N&lt;/td&gt;&lt;td&gt; &lt;/td&gt;&lt;td&gt;&lt;/td&gt;&lt;/tr&gt;</v>
      </c>
      <c r="B2971" s="166"/>
      <c r="C2971" s="166"/>
    </row>
    <row r="2972" spans="1:3" x14ac:dyDescent="0.3">
      <c r="A2972" s="89" t="str">
        <f>IF(ROW()-ROW(HTML[])+1&gt;ROWS(Prelude[]),IFERROR(INDEX(PayItems[HTML],ROW()-ROW(HTML[])+1-ROWS(Prelude[])),IF(ROW()-ROW(HTML[])=ROWS(Prelude[])+ROWS(PayItems[]),"&lt;/tbody&gt;&lt;/table&gt;","{End}")),INDEX(Prelude[],ROW()-ROW(HTML[])+1))</f>
        <v xml:space="preserve">  &lt;tr&gt;&lt;td&gt;62511-2000&lt;/td&gt;&lt;td&gt;Seeding, hydraulic method&lt;/td&gt;&lt;td&gt;m2&lt;/td&gt;&lt;td&gt;SEEDING, HYDRAULIC METHOD&lt;/td&gt;&lt;td&gt;SQYD&lt;/td&gt;&lt;td&gt;0&lt;/td&gt;&lt;td&gt;3&lt;/td&gt;&lt;td&gt;N&lt;/td&gt;&lt;td&gt; &lt;/td&gt;&lt;td&gt;&lt;/td&gt;&lt;/tr&gt;</v>
      </c>
      <c r="B2972" s="166"/>
      <c r="C2972" s="166"/>
    </row>
    <row r="2973" spans="1:3" x14ac:dyDescent="0.3">
      <c r="A2973" s="89" t="str">
        <f>IF(ROW()-ROW(HTML[])+1&gt;ROWS(Prelude[]),IFERROR(INDEX(PayItems[HTML],ROW()-ROW(HTML[])+1-ROWS(Prelude[])),IF(ROW()-ROW(HTML[])=ROWS(Prelude[])+ROWS(PayItems[]),"&lt;/tbody&gt;&lt;/table&gt;","{End}")),INDEX(Prelude[],ROW()-ROW(HTML[])+1))</f>
        <v xml:space="preserve">  &lt;tr&gt;&lt;td&gt;62512-1000&lt;/td&gt;&lt;td&gt;Seeding, hydraulic method&lt;/td&gt;&lt;td&gt;slry&lt;/td&gt;&lt;td&gt;SEEDING, HYDRAULIC METHOD&lt;/td&gt;&lt;td&gt;SLRY&lt;/td&gt;&lt;td&gt;0&lt;/td&gt;&lt;td&gt;3&lt;/td&gt;&lt;td&gt;N&lt;/td&gt;&lt;td&gt; &lt;/td&gt;&lt;td&gt;&lt;/td&gt;&lt;/tr&gt;</v>
      </c>
      <c r="B2973" s="166"/>
      <c r="C2973" s="166"/>
    </row>
    <row r="2974" spans="1:3" x14ac:dyDescent="0.3">
      <c r="A2974" s="89" t="str">
        <f>IF(ROW()-ROW(HTML[])+1&gt;ROWS(Prelude[]),IFERROR(INDEX(PayItems[HTML],ROW()-ROW(HTML[])+1-ROWS(Prelude[])),IF(ROW()-ROW(HTML[])=ROWS(Prelude[])+ROWS(PayItems[]),"&lt;/tbody&gt;&lt;/table&gt;","{End}")),INDEX(Prelude[],ROW()-ROW(HTML[])+1))</f>
        <v xml:space="preserve">  &lt;tr&gt;&lt;td&gt;62515-1000&lt;/td&gt;&lt;td&gt;Mulching, dry method&lt;/td&gt;&lt;td&gt;ha&lt;/td&gt;&lt;td&gt;MULCHING, DRY METHOD&lt;/td&gt;&lt;td&gt;ACRE&lt;/td&gt;&lt;td&gt;1&lt;/td&gt;&lt;td&gt;3&lt;/td&gt;&lt;td&gt;N&lt;/td&gt;&lt;td&gt; &lt;/td&gt;&lt;td&gt;&lt;/td&gt;&lt;/tr&gt;</v>
      </c>
      <c r="B2974" s="166"/>
      <c r="C2974" s="166"/>
    </row>
    <row r="2975" spans="1:3" x14ac:dyDescent="0.3">
      <c r="A2975" s="89" t="str">
        <f>IF(ROW()-ROW(HTML[])+1&gt;ROWS(Prelude[]),IFERROR(INDEX(PayItems[HTML],ROW()-ROW(HTML[])+1-ROWS(Prelude[])),IF(ROW()-ROW(HTML[])=ROWS(Prelude[])+ROWS(PayItems[]),"&lt;/tbody&gt;&lt;/table&gt;","{End}")),INDEX(Prelude[],ROW()-ROW(HTML[])+1))</f>
        <v xml:space="preserve">  &lt;tr&gt;&lt;td&gt;62515-2000&lt;/td&gt;&lt;td&gt;Mulching, hydraulic method&lt;/td&gt;&lt;td&gt;ha&lt;/td&gt;&lt;td&gt;MULCHING, HYDRAULIC METHOD&lt;/td&gt;&lt;td&gt;ACRE&lt;/td&gt;&lt;td&gt;1&lt;/td&gt;&lt;td&gt;3&lt;/td&gt;&lt;td&gt;N&lt;/td&gt;&lt;td&gt; &lt;/td&gt;&lt;td&gt;&lt;/td&gt;&lt;/tr&gt;</v>
      </c>
      <c r="B2975" s="166"/>
      <c r="C2975" s="166"/>
    </row>
    <row r="2976" spans="1:3" x14ac:dyDescent="0.3">
      <c r="A2976" s="89" t="str">
        <f>IF(ROW()-ROW(HTML[])+1&gt;ROWS(Prelude[]),IFERROR(INDEX(PayItems[HTML],ROW()-ROW(HTML[])+1-ROWS(Prelude[])),IF(ROW()-ROW(HTML[])=ROWS(Prelude[])+ROWS(PayItems[]),"&lt;/tbody&gt;&lt;/table&gt;","{End}")),INDEX(Prelude[],ROW()-ROW(HTML[])+1))</f>
        <v xml:space="preserve">  &lt;tr&gt;&lt;td&gt;62515-3000&lt;/td&gt;&lt;td&gt;Mulching, hydraulic method, bonded fiber matrix&lt;/td&gt;&lt;td&gt;ha&lt;/td&gt;&lt;td&gt;MULCHING, HYDRAULIC METHOD, BONDED FIBER MATRIX&lt;/td&gt;&lt;td&gt;ACRE&lt;/td&gt;&lt;td&gt;1&lt;/td&gt;&lt;td&gt;3&lt;/td&gt;&lt;td&gt;N&lt;/td&gt;&lt;td&gt; &lt;/td&gt;&lt;td&gt;&lt;/td&gt;&lt;/tr&gt;</v>
      </c>
      <c r="B2976" s="166"/>
      <c r="C2976" s="166"/>
    </row>
    <row r="2977" spans="1:3" x14ac:dyDescent="0.3">
      <c r="A2977" s="89" t="str">
        <f>IF(ROW()-ROW(HTML[])+1&gt;ROWS(Prelude[]),IFERROR(INDEX(PayItems[HTML],ROW()-ROW(HTML[])+1-ROWS(Prelude[])),IF(ROW()-ROW(HTML[])=ROWS(Prelude[])+ROWS(PayItems[]),"&lt;/tbody&gt;&lt;/table&gt;","{End}")),INDEX(Prelude[],ROW()-ROW(HTML[])+1))</f>
        <v xml:space="preserve">  &lt;tr&gt;&lt;td&gt;62515-4000&lt;/td&gt;&lt;td&gt;Mulching, hand method&lt;/td&gt;&lt;td&gt;ha&lt;/td&gt;&lt;td&gt;MULCHING, HAND METHOD&lt;/td&gt;&lt;td&gt;ACRE&lt;/td&gt;&lt;td&gt;1&lt;/td&gt;&lt;td&gt;3&lt;/td&gt;&lt;td&gt;N&lt;/td&gt;&lt;td&gt; &lt;/td&gt;&lt;td&gt;&lt;/td&gt;&lt;/tr&gt;</v>
      </c>
      <c r="B2977" s="166"/>
      <c r="C2977" s="166"/>
    </row>
    <row r="2978" spans="1:3" x14ac:dyDescent="0.3">
      <c r="A2978" s="89" t="str">
        <f>IF(ROW()-ROW(HTML[])+1&gt;ROWS(Prelude[]),IFERROR(INDEX(PayItems[HTML],ROW()-ROW(HTML[])+1-ROWS(Prelude[])),IF(ROW()-ROW(HTML[])=ROWS(Prelude[])+ROWS(PayItems[]),"&lt;/tbody&gt;&lt;/table&gt;","{End}")),INDEX(Prelude[],ROW()-ROW(HTML[])+1))</f>
        <v xml:space="preserve">  &lt;tr&gt;&lt;td&gt;62516-1000&lt;/td&gt;&lt;td&gt;Mulching, dry method&lt;/td&gt;&lt;td&gt;m2&lt;/td&gt;&lt;td&gt;MULCHING, DRY METHOD&lt;/td&gt;&lt;td&gt;SQYD&lt;/td&gt;&lt;td&gt;0&lt;/td&gt;&lt;td&gt;3&lt;/td&gt;&lt;td&gt;N&lt;/td&gt;&lt;td&gt; &lt;/td&gt;&lt;td&gt;&lt;/td&gt;&lt;/tr&gt;</v>
      </c>
      <c r="B2978" s="166"/>
      <c r="C2978" s="166"/>
    </row>
    <row r="2979" spans="1:3" x14ac:dyDescent="0.3">
      <c r="A2979" s="89" t="str">
        <f>IF(ROW()-ROW(HTML[])+1&gt;ROWS(Prelude[]),IFERROR(INDEX(PayItems[HTML],ROW()-ROW(HTML[])+1-ROWS(Prelude[])),IF(ROW()-ROW(HTML[])=ROWS(Prelude[])+ROWS(PayItems[]),"&lt;/tbody&gt;&lt;/table&gt;","{End}")),INDEX(Prelude[],ROW()-ROW(HTML[])+1))</f>
        <v xml:space="preserve">  &lt;tr&gt;&lt;td&gt;62516-2000&lt;/td&gt;&lt;td&gt;Mulching, hydraulic method&lt;/td&gt;&lt;td&gt;m2&lt;/td&gt;&lt;td&gt;MULCHING, HYDRAULIC METHOD&lt;/td&gt;&lt;td&gt;SQYD&lt;/td&gt;&lt;td&gt;0&lt;/td&gt;&lt;td&gt;3&lt;/td&gt;&lt;td&gt;N&lt;/td&gt;&lt;td&gt; &lt;/td&gt;&lt;td&gt;&lt;/td&gt;&lt;/tr&gt;</v>
      </c>
      <c r="B2979" s="166"/>
      <c r="C2979" s="166"/>
    </row>
    <row r="2980" spans="1:3" x14ac:dyDescent="0.3">
      <c r="A2980" s="89" t="str">
        <f>IF(ROW()-ROW(HTML[])+1&gt;ROWS(Prelude[]),IFERROR(INDEX(PayItems[HTML],ROW()-ROW(HTML[])+1-ROWS(Prelude[])),IF(ROW()-ROW(HTML[])=ROWS(Prelude[])+ROWS(PayItems[]),"&lt;/tbody&gt;&lt;/table&gt;","{End}")),INDEX(Prelude[],ROW()-ROW(HTML[])+1))</f>
        <v xml:space="preserve">  &lt;tr&gt;&lt;td&gt;62516-3000&lt;/td&gt;&lt;td&gt;Mulching, hydraulic method, bonded fiber matrix&lt;/td&gt;&lt;td&gt;m2&lt;/td&gt;&lt;td&gt;MULCHING, HYDRAULIC METHOD, BONDED FIBER MATRIX&lt;/td&gt;&lt;td&gt;SQYD&lt;/td&gt;&lt;td&gt;0&lt;/td&gt;&lt;td&gt;3&lt;/td&gt;&lt;td&gt;N&lt;/td&gt;&lt;td&gt; &lt;/td&gt;&lt;td&gt;&lt;/td&gt;&lt;/tr&gt;</v>
      </c>
      <c r="B2980" s="166"/>
      <c r="C2980" s="166"/>
    </row>
    <row r="2981" spans="1:3" x14ac:dyDescent="0.3">
      <c r="A2981" s="89" t="str">
        <f>IF(ROW()-ROW(HTML[])+1&gt;ROWS(Prelude[]),IFERROR(INDEX(PayItems[HTML],ROW()-ROW(HTML[])+1-ROWS(Prelude[])),IF(ROW()-ROW(HTML[])=ROWS(Prelude[])+ROWS(PayItems[]),"&lt;/tbody&gt;&lt;/table&gt;","{End}")),INDEX(Prelude[],ROW()-ROW(HTML[])+1))</f>
        <v xml:space="preserve">  &lt;tr&gt;&lt;td&gt;62516-4000&lt;/td&gt;&lt;td&gt;Mulching, hand method&lt;/td&gt;&lt;td&gt;m2&lt;/td&gt;&lt;td&gt;MULCHING, HAND METHOD&lt;/td&gt;&lt;td&gt;SQYD&lt;/td&gt;&lt;td&gt;0&lt;/td&gt;&lt;td&gt;3&lt;/td&gt;&lt;td&gt;N&lt;/td&gt;&lt;td&gt; &lt;/td&gt;&lt;td&gt;&lt;/td&gt;&lt;/tr&gt;</v>
      </c>
      <c r="B2981" s="166"/>
      <c r="C2981" s="166"/>
    </row>
    <row r="2982" spans="1:3" x14ac:dyDescent="0.3">
      <c r="A2982" s="89" t="str">
        <f>IF(ROW()-ROW(HTML[])+1&gt;ROWS(Prelude[]),IFERROR(INDEX(PayItems[HTML],ROW()-ROW(HTML[])+1-ROWS(Prelude[])),IF(ROW()-ROW(HTML[])=ROWS(Prelude[])+ROWS(PayItems[]),"&lt;/tbody&gt;&lt;/table&gt;","{End}")),INDEX(Prelude[],ROW()-ROW(HTML[])+1))</f>
        <v xml:space="preserve">  &lt;tr&gt;&lt;td&gt;62517-1000&lt;/td&gt;&lt;td&gt;Mulching, hydraulic method&lt;/td&gt;&lt;td&gt;slry&lt;/td&gt;&lt;td&gt;MULCHING, HYDRAULIC METHOD&lt;/td&gt;&lt;td&gt;SLRY&lt;/td&gt;&lt;td&gt;0&lt;/td&gt;&lt;td&gt;3&lt;/td&gt;&lt;td&gt;N&lt;/td&gt;&lt;td&gt; &lt;/td&gt;&lt;td&gt;&lt;/td&gt;&lt;/tr&gt;</v>
      </c>
      <c r="B2982" s="166"/>
      <c r="C2982" s="166"/>
    </row>
    <row r="2983" spans="1:3" x14ac:dyDescent="0.3">
      <c r="A2983" s="89" t="str">
        <f>IF(ROW()-ROW(HTML[])+1&gt;ROWS(Prelude[]),IFERROR(INDEX(PayItems[HTML],ROW()-ROW(HTML[])+1-ROWS(Prelude[])),IF(ROW()-ROW(HTML[])=ROWS(Prelude[])+ROWS(PayItems[]),"&lt;/tbody&gt;&lt;/table&gt;","{End}")),INDEX(Prelude[],ROW()-ROW(HTML[])+1))</f>
        <v xml:space="preserve">  &lt;tr&gt;&lt;td&gt;62520-0000&lt;/td&gt;&lt;td&gt;Fertilizer&lt;/td&gt;&lt;td&gt;ha&lt;/td&gt;&lt;td&gt;FERTILIZER&lt;/td&gt;&lt;td&gt;ACRE&lt;/td&gt;&lt;td&gt;1&lt;/td&gt;&lt;td&gt;3&lt;/td&gt;&lt;td&gt;N&lt;/td&gt;&lt;td&gt; &lt;/td&gt;&lt;td&gt;&lt;/td&gt;&lt;/tr&gt;</v>
      </c>
      <c r="B2983" s="166"/>
      <c r="C2983" s="166"/>
    </row>
    <row r="2984" spans="1:3" x14ac:dyDescent="0.3">
      <c r="A2984" s="89" t="str">
        <f>IF(ROW()-ROW(HTML[])+1&gt;ROWS(Prelude[]),IFERROR(INDEX(PayItems[HTML],ROW()-ROW(HTML[])+1-ROWS(Prelude[])),IF(ROW()-ROW(HTML[])=ROWS(Prelude[])+ROWS(PayItems[]),"&lt;/tbody&gt;&lt;/table&gt;","{End}")),INDEX(Prelude[],ROW()-ROW(HTML[])+1))</f>
        <v xml:space="preserve">  &lt;tr&gt;&lt;td&gt;62521-0000&lt;/td&gt;&lt;td&gt;Fertilizer&lt;/td&gt;&lt;td&gt;t&lt;/td&gt;&lt;td&gt;FERTILIZER&lt;/td&gt;&lt;td&gt;TON&lt;/td&gt;&lt;td&gt;0&lt;/td&gt;&lt;td&gt;3&lt;/td&gt;&lt;td&gt;N&lt;/td&gt;&lt;td&gt; &lt;/td&gt;&lt;td&gt;&lt;/td&gt;&lt;/tr&gt;</v>
      </c>
      <c r="B2984" s="166"/>
      <c r="C2984" s="166"/>
    </row>
    <row r="2985" spans="1:3" x14ac:dyDescent="0.3">
      <c r="A2985" s="89" t="str">
        <f>IF(ROW()-ROW(HTML[])+1&gt;ROWS(Prelude[]),IFERROR(INDEX(PayItems[HTML],ROW()-ROW(HTML[])+1-ROWS(Prelude[])),IF(ROW()-ROW(HTML[])=ROWS(Prelude[])+ROWS(PayItems[]),"&lt;/tbody&gt;&lt;/table&gt;","{End}")),INDEX(Prelude[],ROW()-ROW(HTML[])+1))</f>
        <v xml:space="preserve">  &lt;tr&gt;&lt;td&gt;62525-0000&lt;/td&gt;&lt;td&gt;Water&lt;/td&gt;&lt;td&gt;m3&lt;/td&gt;&lt;td&gt;WATER&lt;/td&gt;&lt;td&gt;MGAL&lt;/td&gt;&lt;td&gt;0&lt;/td&gt;&lt;td&gt;3&lt;/td&gt;&lt;td&gt;N&lt;/td&gt;&lt;td&gt; &lt;/td&gt;&lt;td&gt;&lt;/td&gt;&lt;/tr&gt;</v>
      </c>
      <c r="B2985" s="166"/>
      <c r="C2985" s="166"/>
    </row>
    <row r="2986" spans="1:3" x14ac:dyDescent="0.3">
      <c r="A2986" s="89" t="str">
        <f>IF(ROW()-ROW(HTML[])+1&gt;ROWS(Prelude[]),IFERROR(INDEX(PayItems[HTML],ROW()-ROW(HTML[])+1-ROWS(Prelude[])),IF(ROW()-ROW(HTML[])=ROWS(Prelude[])+ROWS(PayItems[]),"&lt;/tbody&gt;&lt;/table&gt;","{End}")),INDEX(Prelude[],ROW()-ROW(HTML[])+1))</f>
        <v xml:space="preserve">  &lt;tr&gt;&lt;td&gt;62531-0000&lt;/td&gt;&lt;td&gt;Pesticide&lt;/td&gt;&lt;td&gt;ha&lt;/td&gt;&lt;td&gt;PESTICIDE&lt;/td&gt;&lt;td&gt;ACRE&lt;/td&gt;&lt;td&gt;1&lt;/td&gt;&lt;td&gt;3&lt;/td&gt;&lt;td&gt;N&lt;/td&gt;&lt;td&gt; &lt;/td&gt;&lt;td&gt;&lt;/td&gt;&lt;/tr&gt;</v>
      </c>
      <c r="B2986" s="166"/>
      <c r="C2986" s="166"/>
    </row>
    <row r="2987" spans="1:3" x14ac:dyDescent="0.3">
      <c r="A2987" s="89" t="str">
        <f>IF(ROW()-ROW(HTML[])+1&gt;ROWS(Prelude[]),IFERROR(INDEX(PayItems[HTML],ROW()-ROW(HTML[])+1-ROWS(Prelude[])),IF(ROW()-ROW(HTML[])=ROWS(Prelude[])+ROWS(PayItems[]),"&lt;/tbody&gt;&lt;/table&gt;","{End}")),INDEX(Prelude[],ROW()-ROW(HTML[])+1))</f>
        <v xml:space="preserve">  &lt;tr&gt;&lt;td&gt;62535-0000&lt;/td&gt;&lt;td&gt;Herbicide&lt;/td&gt;&lt;td&gt;L&lt;/td&gt;&lt;td&gt;HERBICIDE&lt;/td&gt;&lt;td&gt;GAL&lt;/td&gt;&lt;td&gt;0&lt;/td&gt;&lt;td&gt;3&lt;/td&gt;&lt;td&gt;N&lt;/td&gt;&lt;td&gt; &lt;/td&gt;&lt;td&gt;&lt;/td&gt;&lt;/tr&gt;</v>
      </c>
      <c r="B2987" s="166"/>
      <c r="C2987" s="166"/>
    </row>
    <row r="2988" spans="1:3" x14ac:dyDescent="0.3">
      <c r="A2988" s="89" t="str">
        <f>IF(ROW()-ROW(HTML[])+1&gt;ROWS(Prelude[]),IFERROR(INDEX(PayItems[HTML],ROW()-ROW(HTML[])+1-ROWS(Prelude[])),IF(ROW()-ROW(HTML[])=ROWS(Prelude[])+ROWS(PayItems[]),"&lt;/tbody&gt;&lt;/table&gt;","{End}")),INDEX(Prelude[],ROW()-ROW(HTML[])+1))</f>
        <v xml:space="preserve">  &lt;tr&gt;&lt;td&gt;62541-5000&lt;/td&gt;&lt;td&gt;Seeding supplements, lime&lt;/td&gt;&lt;td&gt;t&lt;/td&gt;&lt;td&gt;SEEDING SUPPLEMENTS, LIME&lt;/td&gt;&lt;td&gt;TON&lt;/td&gt;&lt;td&gt;0&lt;/td&gt;&lt;td&gt;3&lt;/td&gt;&lt;td&gt;N&lt;/td&gt;&lt;td&gt; &lt;/td&gt;&lt;td&gt;&lt;/td&gt;&lt;/tr&gt;</v>
      </c>
      <c r="B2988" s="166"/>
      <c r="C2988" s="166"/>
    </row>
    <row r="2989" spans="1:3" x14ac:dyDescent="0.3">
      <c r="A2989" s="89" t="str">
        <f>IF(ROW()-ROW(HTML[])+1&gt;ROWS(Prelude[]),IFERROR(INDEX(PayItems[HTML],ROW()-ROW(HTML[])+1-ROWS(Prelude[])),IF(ROW()-ROW(HTML[])=ROWS(Prelude[])+ROWS(PayItems[]),"&lt;/tbody&gt;&lt;/table&gt;","{End}")),INDEX(Prelude[],ROW()-ROW(HTML[])+1))</f>
        <v xml:space="preserve">  &lt;tr&gt;&lt;td&gt;62542-1000&lt;/td&gt;&lt;td&gt;Seeding supplements, seed&lt;/td&gt;&lt;td&gt;kg&lt;/td&gt;&lt;td&gt;SEEDING SUPPLEMENTS, SEED&lt;/td&gt;&lt;td&gt;LB&lt;/td&gt;&lt;td&gt;0&lt;/td&gt;&lt;td&gt;3&lt;/td&gt;&lt;td&gt;N&lt;/td&gt;&lt;td&gt; &lt;/td&gt;&lt;td&gt;&lt;/td&gt;&lt;/tr&gt;</v>
      </c>
      <c r="B2989" s="166"/>
      <c r="C2989" s="166"/>
    </row>
    <row r="2990" spans="1:3" x14ac:dyDescent="0.3">
      <c r="A2990" s="89" t="str">
        <f>IF(ROW()-ROW(HTML[])+1&gt;ROWS(Prelude[]),IFERROR(INDEX(PayItems[HTML],ROW()-ROW(HTML[])+1-ROWS(Prelude[])),IF(ROW()-ROW(HTML[])=ROWS(Prelude[])+ROWS(PayItems[]),"&lt;/tbody&gt;&lt;/table&gt;","{End}")),INDEX(Prelude[],ROW()-ROW(HTML[])+1))</f>
        <v xml:space="preserve">  &lt;tr&gt;&lt;td&gt;62550-2000&lt;/td&gt;&lt;td&gt;Biotic soil amendment, hydraulic method&lt;/td&gt;&lt;td&gt;ha&lt;/td&gt;&lt;td&gt;BIOTIC SOIL AMENDMENT, HYDRAULIC METHOD&lt;/td&gt;&lt;td&gt;ACRE&lt;/td&gt;&lt;td&gt;0&lt;/td&gt;&lt;td&gt;3&lt;/td&gt;&lt;td&gt;N&lt;/td&gt;&lt;td&gt;3/11/2019&lt;/td&gt;&lt;td&gt;&lt;/td&gt;&lt;/tr&gt;</v>
      </c>
      <c r="B2990" s="166"/>
      <c r="C2990" s="166"/>
    </row>
    <row r="2991" spans="1:3" x14ac:dyDescent="0.3">
      <c r="A2991" s="89" t="str">
        <f>IF(ROW()-ROW(HTML[])+1&gt;ROWS(Prelude[]),IFERROR(INDEX(PayItems[HTML],ROW()-ROW(HTML[])+1-ROWS(Prelude[])),IF(ROW()-ROW(HTML[])=ROWS(Prelude[])+ROWS(PayItems[]),"&lt;/tbody&gt;&lt;/table&gt;","{End}")),INDEX(Prelude[],ROW()-ROW(HTML[])+1))</f>
        <v xml:space="preserve">  &lt;tr&gt;&lt;td&gt;62551-2000&lt;/td&gt;&lt;td&gt;Biotic soil amendment, hydraulic method&lt;/td&gt;&lt;td&gt;m2&lt;/td&gt;&lt;td&gt;BIOTIC SOIL AMENDMENT, HYDRAULIC METHOD&lt;/td&gt;&lt;td&gt;SQYD&lt;/td&gt;&lt;td&gt;0&lt;/td&gt;&lt;td&gt;3&lt;/td&gt;&lt;td&gt;N&lt;/td&gt;&lt;td&gt;3/11/2019&lt;/td&gt;&lt;td&gt;&lt;/td&gt;&lt;/tr&gt;</v>
      </c>
      <c r="B2991" s="166"/>
      <c r="C2991" s="166"/>
    </row>
    <row r="2992" spans="1:3" x14ac:dyDescent="0.3">
      <c r="A2992" s="89" t="str">
        <f>IF(ROW()-ROW(HTML[])+1&gt;ROWS(Prelude[]),IFERROR(INDEX(PayItems[HTML],ROW()-ROW(HTML[])+1-ROWS(Prelude[])),IF(ROW()-ROW(HTML[])=ROWS(Prelude[])+ROWS(PayItems[]),"&lt;/tbody&gt;&lt;/table&gt;","{End}")),INDEX(Prelude[],ROW()-ROW(HTML[])+1))</f>
        <v xml:space="preserve">  &lt;tr&gt;&lt;td&gt;62601-0100&lt;/td&gt;&lt;td&gt;Acer rubrum, red maple, 35mm - 50mm caliper, balled and burlapped&lt;/td&gt;&lt;td&gt;Each&lt;/td&gt;&lt;td&gt;ACER RUBRUM, RED MAPLE, 1 1/2-INCH TO 2-INCH CALIPER, BALLED AND BURLAPPED&lt;/td&gt;&lt;td&gt;EACH&lt;/td&gt;&lt;td&gt;0&lt;/td&gt;&lt;td&gt;3&lt;/td&gt;&lt;td&gt;N&lt;/td&gt;&lt;td&gt; &lt;/td&gt;&lt;td&gt;&lt;/td&gt;&lt;/tr&gt;</v>
      </c>
      <c r="B2992" s="166"/>
      <c r="C2992" s="166"/>
    </row>
    <row r="2993" spans="1:3" x14ac:dyDescent="0.3">
      <c r="A2993" s="89" t="str">
        <f>IF(ROW()-ROW(HTML[])+1&gt;ROWS(Prelude[]),IFERROR(INDEX(PayItems[HTML],ROW()-ROW(HTML[])+1-ROWS(Prelude[])),IF(ROW()-ROW(HTML[])=ROWS(Prelude[])+ROWS(PayItems[]),"&lt;/tbody&gt;&lt;/table&gt;","{End}")),INDEX(Prelude[],ROW()-ROW(HTML[])+1))</f>
        <v xml:space="preserve">  &lt;tr&gt;&lt;td&gt;62601-0150&lt;/td&gt;&lt;td&gt;Acer rubrum, red maple, 50mm - 65mm caliper, balled and burlapped&lt;/td&gt;&lt;td&gt;Each&lt;/td&gt;&lt;td&gt;ACER RUBRUM, RED MAPLE, 2-INCH TO 2 1/2-INCH CALIPER, BALLED AND BURLAPPED&lt;/td&gt;&lt;td&gt;EACH&lt;/td&gt;&lt;td&gt;0&lt;/td&gt;&lt;td&gt;3&lt;/td&gt;&lt;td&gt;N&lt;/td&gt;&lt;td&gt; &lt;/td&gt;&lt;td&gt;&lt;/td&gt;&lt;/tr&gt;</v>
      </c>
      <c r="B2993" s="166"/>
      <c r="C2993" s="166"/>
    </row>
    <row r="2994" spans="1:3" x14ac:dyDescent="0.3">
      <c r="A2994" s="89" t="str">
        <f>IF(ROW()-ROW(HTML[])+1&gt;ROWS(Prelude[]),IFERROR(INDEX(PayItems[HTML],ROW()-ROW(HTML[])+1-ROWS(Prelude[])),IF(ROW()-ROW(HTML[])=ROWS(Prelude[])+ROWS(PayItems[]),"&lt;/tbody&gt;&lt;/table&gt;","{End}")),INDEX(Prelude[],ROW()-ROW(HTML[])+1))</f>
        <v xml:space="preserve">  &lt;tr&gt;&lt;td&gt;62601-0200&lt;/td&gt;&lt;td&gt;Acer rubrum, red maple, 65mm - 80mm caliper, balled and burlapped&lt;/td&gt;&lt;td&gt;Each&lt;/td&gt;&lt;td&gt;ACER RUBRUM, RED MAPLE, 2 1/2-INCH TO 3 1/2-INCH CALIPER, BALLED AND BURLAPPED&lt;/td&gt;&lt;td&gt;EACH&lt;/td&gt;&lt;td&gt;0&lt;/td&gt;&lt;td&gt;3&lt;/td&gt;&lt;td&gt;N&lt;/td&gt;&lt;td&gt; &lt;/td&gt;&lt;td&gt;&lt;/td&gt;&lt;/tr&gt;</v>
      </c>
      <c r="B2994" s="166"/>
      <c r="C2994" s="166"/>
    </row>
    <row r="2995" spans="1:3" x14ac:dyDescent="0.3">
      <c r="A2995" s="89" t="str">
        <f>IF(ROW()-ROW(HTML[])+1&gt;ROWS(Prelude[]),IFERROR(INDEX(PayItems[HTML],ROW()-ROW(HTML[])+1-ROWS(Prelude[])),IF(ROW()-ROW(HTML[])=ROWS(Prelude[])+ROWS(PayItems[]),"&lt;/tbody&gt;&lt;/table&gt;","{End}")),INDEX(Prelude[],ROW()-ROW(HTML[])+1))</f>
        <v xml:space="preserve">  &lt;tr&gt;&lt;td&gt;62601-0250&lt;/td&gt;&lt;td&gt;Aronia melanocarpa, black chokeberry, 900mm - 1050mm height, balled and burlapped&lt;/td&gt;&lt;td&gt;Each&lt;/td&gt;&lt;td&gt;ARONIA MELANOCARPA, BLACK CHOKEBERRY, 36-INCH TO 42-INCH HEIGHT, BALLED AND BURLAPPED&lt;/td&gt;&lt;td&gt;EACH&lt;/td&gt;&lt;td&gt;0&lt;/td&gt;&lt;td&gt;3&lt;/td&gt;&lt;td&gt;N&lt;/td&gt;&lt;td&gt; &lt;/td&gt;&lt;td&gt;&lt;/td&gt;&lt;/tr&gt;</v>
      </c>
      <c r="B2995" s="166"/>
      <c r="C2995" s="166"/>
    </row>
    <row r="2996" spans="1:3" x14ac:dyDescent="0.3">
      <c r="A2996" s="89" t="str">
        <f>IF(ROW()-ROW(HTML[])+1&gt;ROWS(Prelude[]),IFERROR(INDEX(PayItems[HTML],ROW()-ROW(HTML[])+1-ROWS(Prelude[])),IF(ROW()-ROW(HTML[])=ROWS(Prelude[])+ROWS(PayItems[]),"&lt;/tbody&gt;&lt;/table&gt;","{End}")),INDEX(Prelude[],ROW()-ROW(HTML[])+1))</f>
        <v xml:space="preserve">  &lt;tr&gt;&lt;td&gt;62601-0270&lt;/td&gt;&lt;td&gt;Amelanchier alnifolia, serviceberry, 1 gallon&lt;/td&gt;&lt;td&gt;Each&lt;/td&gt;&lt;td&gt;AMELANCHIER ALNIFOLIA, SERVICEBERRY, 1 GALLON&lt;/td&gt;&lt;td&gt;EACH&lt;/td&gt;&lt;td&gt;0&lt;/td&gt;&lt;td&gt;3&lt;/td&gt;&lt;td&gt;N&lt;/td&gt;&lt;td&gt; &lt;/td&gt;&lt;td&gt;&lt;/td&gt;&lt;/tr&gt;</v>
      </c>
      <c r="B2996" s="166"/>
      <c r="C2996" s="166"/>
    </row>
    <row r="2997" spans="1:3" x14ac:dyDescent="0.3">
      <c r="A2997" s="89" t="str">
        <f>IF(ROW()-ROW(HTML[])+1&gt;ROWS(Prelude[]),IFERROR(INDEX(PayItems[HTML],ROW()-ROW(HTML[])+1-ROWS(Prelude[])),IF(ROW()-ROW(HTML[])=ROWS(Prelude[])+ROWS(PayItems[]),"&lt;/tbody&gt;&lt;/table&gt;","{End}")),INDEX(Prelude[],ROW()-ROW(HTML[])+1))</f>
        <v xml:space="preserve">  &lt;tr&gt;&lt;td&gt;62601-0300&lt;/td&gt;&lt;td&gt;Amelanchier canadensis, serviceberry, 450mm - 600mm height, balled and burlapped&lt;/td&gt;&lt;td&gt;Each&lt;/td&gt;&lt;td&gt;AMELANCHIER CANADENSIS, SERVICEBERRY, 18-INCH TO 24-INCH HEIGHT, BALLED AND BURLAPPED&lt;/td&gt;&lt;td&gt;EACH&lt;/td&gt;&lt;td&gt;0&lt;/td&gt;&lt;td&gt;3&lt;/td&gt;&lt;td&gt;N&lt;/td&gt;&lt;td&gt; &lt;/td&gt;&lt;td&gt;&lt;/td&gt;&lt;/tr&gt;</v>
      </c>
      <c r="B2997" s="166"/>
      <c r="C2997" s="166"/>
    </row>
    <row r="2998" spans="1:3" x14ac:dyDescent="0.3">
      <c r="A2998" s="89" t="str">
        <f>IF(ROW()-ROW(HTML[])+1&gt;ROWS(Prelude[]),IFERROR(INDEX(PayItems[HTML],ROW()-ROW(HTML[])+1-ROWS(Prelude[])),IF(ROW()-ROW(HTML[])=ROWS(Prelude[])+ROWS(PayItems[]),"&lt;/tbody&gt;&lt;/table&gt;","{End}")),INDEX(Prelude[],ROW()-ROW(HTML[])+1))</f>
        <v xml:space="preserve">  &lt;tr&gt;&lt;td&gt;62601-0350&lt;/td&gt;&lt;td&gt;Amelanchier canadensis, serviceberry, 600mm - 750mm height, balled and burlapped&lt;/td&gt;&lt;td&gt;Each&lt;/td&gt;&lt;td&gt;AMELANCHIER CANADENSIS, SERVICEBERRY, 24-INCH TO 30-INCH HEIGHT, BALLED AND BURLAPPED&lt;/td&gt;&lt;td&gt;EACH&lt;/td&gt;&lt;td&gt;0&lt;/td&gt;&lt;td&gt;3&lt;/td&gt;&lt;td&gt;N&lt;/td&gt;&lt;td&gt; &lt;/td&gt;&lt;td&gt;&lt;/td&gt;&lt;/tr&gt;</v>
      </c>
      <c r="B2998" s="166"/>
      <c r="C2998" s="166"/>
    </row>
    <row r="2999" spans="1:3" x14ac:dyDescent="0.3">
      <c r="A2999" s="89" t="str">
        <f>IF(ROW()-ROW(HTML[])+1&gt;ROWS(Prelude[]),IFERROR(INDEX(PayItems[HTML],ROW()-ROW(HTML[])+1-ROWS(Prelude[])),IF(ROW()-ROW(HTML[])=ROWS(Prelude[])+ROWS(PayItems[]),"&lt;/tbody&gt;&lt;/table&gt;","{End}")),INDEX(Prelude[],ROW()-ROW(HTML[])+1))</f>
        <v xml:space="preserve">  &lt;tr&gt;&lt;td&gt;62601-0400&lt;/td&gt;&lt;td&gt;Amelanchier canadensis, serviceberry, 1050mm - 1200mm height, balled and burlapped&lt;/td&gt;&lt;td&gt;Each&lt;/td&gt;&lt;td&gt;AMELANCHIER CANADENSIS, SERVICEBERRY, 42-INCH TO 48-INCH HEIGHT, BALLED AND BURLAPPED&lt;/td&gt;&lt;td&gt;EACH&lt;/td&gt;&lt;td&gt;0&lt;/td&gt;&lt;td&gt;3&lt;/td&gt;&lt;td&gt;N&lt;/td&gt;&lt;td&gt; &lt;/td&gt;&lt;td&gt;&lt;/td&gt;&lt;/tr&gt;</v>
      </c>
      <c r="B2999" s="166"/>
      <c r="C2999" s="166"/>
    </row>
    <row r="3000" spans="1:3" x14ac:dyDescent="0.3">
      <c r="A3000" s="89" t="str">
        <f>IF(ROW()-ROW(HTML[])+1&gt;ROWS(Prelude[]),IFERROR(INDEX(PayItems[HTML],ROW()-ROW(HTML[])+1-ROWS(Prelude[])),IF(ROW()-ROW(HTML[])=ROWS(Prelude[])+ROWS(PayItems[]),"&lt;/tbody&gt;&lt;/table&gt;","{End}")),INDEX(Prelude[],ROW()-ROW(HTML[])+1))</f>
        <v xml:space="preserve">  &lt;tr&gt;&lt;td&gt;62601-0450&lt;/td&gt;&lt;td&gt;Amelanchier canadensis, serviceberry, 1200mm - 1500mm height, balled and burlapped&lt;/td&gt;&lt;td&gt;Each&lt;/td&gt;&lt;td&gt;AMELANCHIER CANADENSIS, SERVICEBERRY, 48-INCH TO 60-INCH HEIGHT, BALLED AND BURLAPPED&lt;/td&gt;&lt;td&gt;EACH&lt;/td&gt;&lt;td&gt;0&lt;/td&gt;&lt;td&gt;3&lt;/td&gt;&lt;td&gt;N&lt;/td&gt;&lt;td&gt; &lt;/td&gt;&lt;td&gt;&lt;/td&gt;&lt;/tr&gt;</v>
      </c>
      <c r="B3000" s="166"/>
      <c r="C3000" s="166"/>
    </row>
    <row r="3001" spans="1:3" x14ac:dyDescent="0.3">
      <c r="A3001" s="89" t="str">
        <f>IF(ROW()-ROW(HTML[])+1&gt;ROWS(Prelude[]),IFERROR(INDEX(PayItems[HTML],ROW()-ROW(HTML[])+1-ROWS(Prelude[])),IF(ROW()-ROW(HTML[])=ROWS(Prelude[])+ROWS(PayItems[]),"&lt;/tbody&gt;&lt;/table&gt;","{End}")),INDEX(Prelude[],ROW()-ROW(HTML[])+1))</f>
        <v xml:space="preserve">  &lt;tr&gt;&lt;td&gt;62601-0500&lt;/td&gt;&lt;td&gt;Amelanchier canadensis, serviceberry, 1800mm - 2400mm height, balled and burlapped&lt;/td&gt;&lt;td&gt;Each&lt;/td&gt;&lt;td&gt;AMELANCHIER CANADENSIS, SERVICEBERRY, 6 FEET TO 8 FEET HEIGHT, BALLED AND BURLAPPED&lt;/td&gt;&lt;td&gt;EACH&lt;/td&gt;&lt;td&gt;0&lt;/td&gt;&lt;td&gt;3&lt;/td&gt;&lt;td&gt;N&lt;/td&gt;&lt;td&gt; &lt;/td&gt;&lt;td&gt;&lt;/td&gt;&lt;/tr&gt;</v>
      </c>
      <c r="B3001" s="166"/>
      <c r="C3001" s="166"/>
    </row>
    <row r="3002" spans="1:3" x14ac:dyDescent="0.3">
      <c r="A3002" s="89" t="str">
        <f>IF(ROW()-ROW(HTML[])+1&gt;ROWS(Prelude[]),IFERROR(INDEX(PayItems[HTML],ROW()-ROW(HTML[])+1-ROWS(Prelude[])),IF(ROW()-ROW(HTML[])=ROWS(Prelude[])+ROWS(PayItems[]),"&lt;/tbody&gt;&lt;/table&gt;","{End}")),INDEX(Prelude[],ROW()-ROW(HTML[])+1))</f>
        <v xml:space="preserve">  &lt;tr&gt;&lt;td&gt;62601-0550&lt;/td&gt;&lt;td&gt;Acer rubrum 'october glory', october glory red maple, 35mm - 50mm caliper, balled and burlapped&lt;/td&gt;&lt;td&gt;Each&lt;/td&gt;&lt;td&gt;ACER RUBRUM 'OCTOBER GLORY', OCTOBER GLORY RED MAPLE, 1 1/2-INCH TO 2-INCH CALIPER, BALLED AND BURLAPPED&lt;/td&gt;&lt;td&gt;EACH&lt;/td&gt;&lt;td&gt;0&lt;/td&gt;&lt;td&gt;3&lt;/td&gt;&lt;td&gt;N&lt;/td&gt;&lt;td&gt; &lt;/td&gt;&lt;td&gt;&lt;/td&gt;&lt;/tr&gt;</v>
      </c>
      <c r="B3002" s="166"/>
      <c r="C3002" s="166"/>
    </row>
    <row r="3003" spans="1:3" x14ac:dyDescent="0.3">
      <c r="A3003" s="89" t="str">
        <f>IF(ROW()-ROW(HTML[])+1&gt;ROWS(Prelude[]),IFERROR(INDEX(PayItems[HTML],ROW()-ROW(HTML[])+1-ROWS(Prelude[])),IF(ROW()-ROW(HTML[])=ROWS(Prelude[])+ROWS(PayItems[]),"&lt;/tbody&gt;&lt;/table&gt;","{End}")),INDEX(Prelude[],ROW()-ROW(HTML[])+1))</f>
        <v xml:space="preserve">  &lt;tr&gt;&lt;td&gt;62601-0600&lt;/td&gt;&lt;td&gt;Acer rubrum 'october glory', october glory red maple, 80mm - 100mm caliper, balled and burlapped&lt;/td&gt;&lt;td&gt;Each&lt;/td&gt;&lt;td&gt;ACER RUBRUM 'OCTOBER GLORY', OCTOBER GLORY RED MAPLE, 3 1/2-INCH TO 4-INCH CALIPER, BALLED AND BURLAPPED&lt;/td&gt;&lt;td&gt;EACH&lt;/td&gt;&lt;td&gt;0&lt;/td&gt;&lt;td&gt;3&lt;/td&gt;&lt;td&gt;N&lt;/td&gt;&lt;td&gt; &lt;/td&gt;&lt;td&gt;&lt;/td&gt;&lt;/tr&gt;</v>
      </c>
      <c r="B3003" s="166"/>
      <c r="C3003" s="166"/>
    </row>
    <row r="3004" spans="1:3" x14ac:dyDescent="0.3">
      <c r="A3004" s="89" t="str">
        <f>IF(ROW()-ROW(HTML[])+1&gt;ROWS(Prelude[]),IFERROR(INDEX(PayItems[HTML],ROW()-ROW(HTML[])+1-ROWS(Prelude[])),IF(ROW()-ROW(HTML[])=ROWS(Prelude[])+ROWS(PayItems[]),"&lt;/tbody&gt;&lt;/table&gt;","{End}")),INDEX(Prelude[],ROW()-ROW(HTML[])+1))</f>
        <v xml:space="preserve">  &lt;tr&gt;&lt;td&gt;62601-0650&lt;/td&gt;&lt;td&gt;Acer saccharum, sugar maple, 20mm - 35mm caliper, balled and burlapped&lt;/td&gt;&lt;td&gt;Each&lt;/td&gt;&lt;td&gt;ACER SACCHARUM, SUGAR MAPLE, 1-INCH TO 1 1/2-INCH CALIPER, BALLED AND BURLAPPED&lt;/td&gt;&lt;td&gt;EACH&lt;/td&gt;&lt;td&gt;0&lt;/td&gt;&lt;td&gt;3&lt;/td&gt;&lt;td&gt;N&lt;/td&gt;&lt;td&gt; &lt;/td&gt;&lt;td&gt;&lt;/td&gt;&lt;/tr&gt;</v>
      </c>
      <c r="B3004" s="166"/>
      <c r="C3004" s="166"/>
    </row>
    <row r="3005" spans="1:3" x14ac:dyDescent="0.3">
      <c r="A3005" s="89" t="str">
        <f>IF(ROW()-ROW(HTML[])+1&gt;ROWS(Prelude[]),IFERROR(INDEX(PayItems[HTML],ROW()-ROW(HTML[])+1-ROWS(Prelude[])),IF(ROW()-ROW(HTML[])=ROWS(Prelude[])+ROWS(PayItems[]),"&lt;/tbody&gt;&lt;/table&gt;","{End}")),INDEX(Prelude[],ROW()-ROW(HTML[])+1))</f>
        <v xml:space="preserve">  &lt;tr&gt;&lt;td&gt;62601-0700&lt;/td&gt;&lt;td&gt;Acer saccharum, sugar maple, 35mm - 50mm caliper, balled and burlapped&lt;/td&gt;&lt;td&gt;Each&lt;/td&gt;&lt;td&gt;ACER SACCHARUM, SUGAR MAPLE, 1 1/2-INCH TO 2-INCH CALIPER, BALLED AND BURLAPPED&lt;/td&gt;&lt;td&gt;EACH&lt;/td&gt;&lt;td&gt;0&lt;/td&gt;&lt;td&gt;3&lt;/td&gt;&lt;td&gt;N&lt;/td&gt;&lt;td&gt; &lt;/td&gt;&lt;td&gt;&lt;/td&gt;&lt;/tr&gt;</v>
      </c>
      <c r="B3005" s="166"/>
      <c r="C3005" s="166"/>
    </row>
    <row r="3006" spans="1:3" x14ac:dyDescent="0.3">
      <c r="A3006" s="89" t="str">
        <f>IF(ROW()-ROW(HTML[])+1&gt;ROWS(Prelude[]),IFERROR(INDEX(PayItems[HTML],ROW()-ROW(HTML[])+1-ROWS(Prelude[])),IF(ROW()-ROW(HTML[])=ROWS(Prelude[])+ROWS(PayItems[]),"&lt;/tbody&gt;&lt;/table&gt;","{End}")),INDEX(Prelude[],ROW()-ROW(HTML[])+1))</f>
        <v xml:space="preserve">  &lt;tr&gt;&lt;td&gt;62601-0750&lt;/td&gt;&lt;td&gt;Acer saccharum, sugar maple, 50mm - 65mm caliper, balled and burlapped&lt;/td&gt;&lt;td&gt;Each&lt;/td&gt;&lt;td&gt;ACER SACCHARUM, SUGAR MAPLE, 2-INCH TO 2 1/2-INCH CALIPER, BALLED AND BURLAPPED&lt;/td&gt;&lt;td&gt;EACH&lt;/td&gt;&lt;td&gt;0&lt;/td&gt;&lt;td&gt;3&lt;/td&gt;&lt;td&gt;N&lt;/td&gt;&lt;td&gt; &lt;/td&gt;&lt;td&gt;&lt;/td&gt;&lt;/tr&gt;</v>
      </c>
      <c r="B3006" s="166"/>
      <c r="C3006" s="166"/>
    </row>
    <row r="3007" spans="1:3" x14ac:dyDescent="0.3">
      <c r="A3007" s="89" t="str">
        <f>IF(ROW()-ROW(HTML[])+1&gt;ROWS(Prelude[]),IFERROR(INDEX(PayItems[HTML],ROW()-ROW(HTML[])+1-ROWS(Prelude[])),IF(ROW()-ROW(HTML[])=ROWS(Prelude[])+ROWS(PayItems[]),"&lt;/tbody&gt;&lt;/table&gt;","{End}")),INDEX(Prelude[],ROW()-ROW(HTML[])+1))</f>
        <v xml:space="preserve">  &lt;tr&gt;&lt;td&gt;62601-0800&lt;/td&gt;&lt;td&gt;Amelanchier aborea, serviceberry, 2400mm - 3000mm height, balled and burlapped&lt;/td&gt;&lt;td&gt;Each&lt;/td&gt;&lt;td&gt;AMELANCHIER ABOREA, SERVICEBERRY, 8 FEET TO 10 FEET HEIGHT, BALLED AND BURLAPPED&lt;/td&gt;&lt;td&gt;EACH&lt;/td&gt;&lt;td&gt;0&lt;/td&gt;&lt;td&gt;3&lt;/td&gt;&lt;td&gt;N&lt;/td&gt;&lt;td&gt; &lt;/td&gt;&lt;td&gt;&lt;/td&gt;&lt;/tr&gt;</v>
      </c>
      <c r="B3007" s="166"/>
      <c r="C3007" s="166"/>
    </row>
    <row r="3008" spans="1:3" x14ac:dyDescent="0.3">
      <c r="A3008" s="89" t="str">
        <f>IF(ROW()-ROW(HTML[])+1&gt;ROWS(Prelude[]),IFERROR(INDEX(PayItems[HTML],ROW()-ROW(HTML[])+1-ROWS(Prelude[])),IF(ROW()-ROW(HTML[])=ROWS(Prelude[])+ROWS(PayItems[]),"&lt;/tbody&gt;&lt;/table&gt;","{End}")),INDEX(Prelude[],ROW()-ROW(HTML[])+1))</f>
        <v xml:space="preserve">  &lt;tr&gt;&lt;td&gt;62601-0820&lt;/td&gt;&lt;td&gt;Arctostaphylos uva-ursi, Kinnikinnick, 1 gallon&lt;/td&gt;&lt;td&gt;Each&lt;/td&gt;&lt;td&gt;ARCTOSTAPHYLOS UVA-URSI, KINNIKINNICK, 1 GALLON&lt;/td&gt;&lt;td&gt;EACH&lt;/td&gt;&lt;td&gt;0&lt;/td&gt;&lt;td&gt;3&lt;/td&gt;&lt;td&gt;N&lt;/td&gt;&lt;td&gt; &lt;/td&gt;&lt;td&gt;&lt;/td&gt;&lt;/tr&gt;</v>
      </c>
      <c r="B3008" s="166"/>
      <c r="C3008" s="166"/>
    </row>
    <row r="3009" spans="1:3" x14ac:dyDescent="0.3">
      <c r="A3009" s="89" t="str">
        <f>IF(ROW()-ROW(HTML[])+1&gt;ROWS(Prelude[]),IFERROR(INDEX(PayItems[HTML],ROW()-ROW(HTML[])+1-ROWS(Prelude[])),IF(ROW()-ROW(HTML[])=ROWS(Prelude[])+ROWS(PayItems[]),"&lt;/tbody&gt;&lt;/table&gt;","{End}")),INDEX(Prelude[],ROW()-ROW(HTML[])+1))</f>
        <v xml:space="preserve">  &lt;tr&gt;&lt;td&gt;62601-0850&lt;/td&gt;&lt;td&gt;Aronia arbutifolia, red chokeberry, 750mm - 900mm height, balled and burlapped&lt;/td&gt;&lt;td&gt;Each&lt;/td&gt;&lt;td&gt;ARONIA ARBUTIFOLIA, RED CHOKEBERRY, 30-INCH TO 36-INCH HEIGHT, BALLED AND BURLAPPED&lt;/td&gt;&lt;td&gt;EACH&lt;/td&gt;&lt;td&gt;0&lt;/td&gt;&lt;td&gt;3&lt;/td&gt;&lt;td&gt;N&lt;/td&gt;&lt;td&gt; &lt;/td&gt;&lt;td&gt;&lt;/td&gt;&lt;/tr&gt;</v>
      </c>
      <c r="B3009" s="166"/>
      <c r="C3009" s="166"/>
    </row>
    <row r="3010" spans="1:3" x14ac:dyDescent="0.3">
      <c r="A3010" s="89" t="str">
        <f>IF(ROW()-ROW(HTML[])+1&gt;ROWS(Prelude[]),IFERROR(INDEX(PayItems[HTML],ROW()-ROW(HTML[])+1-ROWS(Prelude[])),IF(ROW()-ROW(HTML[])=ROWS(Prelude[])+ROWS(PayItems[]),"&lt;/tbody&gt;&lt;/table&gt;","{End}")),INDEX(Prelude[],ROW()-ROW(HTML[])+1))</f>
        <v xml:space="preserve">  &lt;tr&gt;&lt;td&gt;62601-0900&lt;/td&gt;&lt;td&gt;Artemesia tridentata, big sagebush 19 liter, container grown&lt;/td&gt;&lt;td&gt;Each&lt;/td&gt;&lt;td&gt;ARTEMESIA TRIDENTATA, BIG SAGEBUSH 5 GALLON, CONTAINER GROWN&lt;/td&gt;&lt;td&gt;EACH&lt;/td&gt;&lt;td&gt;0&lt;/td&gt;&lt;td&gt;3&lt;/td&gt;&lt;td&gt;N&lt;/td&gt;&lt;td&gt; &lt;/td&gt;&lt;td&gt;&lt;/td&gt;&lt;/tr&gt;</v>
      </c>
      <c r="B3010" s="166"/>
      <c r="C3010" s="166"/>
    </row>
    <row r="3011" spans="1:3" x14ac:dyDescent="0.3">
      <c r="A3011" s="89" t="str">
        <f>IF(ROW()-ROW(HTML[])+1&gt;ROWS(Prelude[]),IFERROR(INDEX(PayItems[HTML],ROW()-ROW(HTML[])+1-ROWS(Prelude[])),IF(ROW()-ROW(HTML[])=ROWS(Prelude[])+ROWS(PayItems[]),"&lt;/tbody&gt;&lt;/table&gt;","{End}")),INDEX(Prelude[],ROW()-ROW(HTML[])+1))</f>
        <v xml:space="preserve">  &lt;tr&gt;&lt;td&gt;62601-0950&lt;/td&gt;&lt;td&gt;Artriplex canescens, fourwing saltbrush 19 liter, container grown&lt;/td&gt;&lt;td&gt;Each&lt;/td&gt;&lt;td&gt;ARTRIPLEX CANESCENS, FOURWING SALTBRUSH 5 GALLON, CONTAINER GROWN&lt;/td&gt;&lt;td&gt;EACH&lt;/td&gt;&lt;td&gt;0&lt;/td&gt;&lt;td&gt;3&lt;/td&gt;&lt;td&gt;N&lt;/td&gt;&lt;td&gt; &lt;/td&gt;&lt;td&gt;&lt;/td&gt;&lt;/tr&gt;</v>
      </c>
      <c r="B3011" s="166"/>
      <c r="C3011" s="166"/>
    </row>
    <row r="3012" spans="1:3" x14ac:dyDescent="0.3">
      <c r="A3012" s="89" t="str">
        <f>IF(ROW()-ROW(HTML[])+1&gt;ROWS(Prelude[]),IFERROR(INDEX(PayItems[HTML],ROW()-ROW(HTML[])+1-ROWS(Prelude[])),IF(ROW()-ROW(HTML[])=ROWS(Prelude[])+ROWS(PayItems[]),"&lt;/tbody&gt;&lt;/table&gt;","{End}")),INDEX(Prelude[],ROW()-ROW(HTML[])+1))</f>
        <v xml:space="preserve">  &lt;tr&gt;&lt;td&gt;62601-1000&lt;/td&gt;&lt;td&gt;Alnus sinuata, sitka alder, 300mm - 450mm height, container grown&lt;/td&gt;&lt;td&gt;Each&lt;/td&gt;&lt;td&gt;ALNUS SINUATA, SITKA ALDER, 12- INCH TO 18-INCH HEIGHT, CONTAINER GROWN&lt;/td&gt;&lt;td&gt;EACH&lt;/td&gt;&lt;td&gt;0&lt;/td&gt;&lt;td&gt;3&lt;/td&gt;&lt;td&gt;N&lt;/td&gt;&lt;td&gt; &lt;/td&gt;&lt;td&gt;&lt;/td&gt;&lt;/tr&gt;</v>
      </c>
      <c r="B3012" s="166"/>
      <c r="C3012" s="166"/>
    </row>
    <row r="3013" spans="1:3" x14ac:dyDescent="0.3">
      <c r="A3013" s="89" t="str">
        <f>IF(ROW()-ROW(HTML[])+1&gt;ROWS(Prelude[]),IFERROR(INDEX(PayItems[HTML],ROW()-ROW(HTML[])+1-ROWS(Prelude[])),IF(ROW()-ROW(HTML[])=ROWS(Prelude[])+ROWS(PayItems[]),"&lt;/tbody&gt;&lt;/table&gt;","{End}")),INDEX(Prelude[],ROW()-ROW(HTML[])+1))</f>
        <v xml:space="preserve">  &lt;tr&gt;&lt;td&gt;62601-1050&lt;/td&gt;&lt;td&gt;Alnus rhombifolia, white alder, 450mm - 900mm height, container grown&lt;/td&gt;&lt;td&gt;Each&lt;/td&gt;&lt;td&gt;ALNUS RHOMBIFOLIA, WHITE ALDER, 18-INCH TO 36-INCH HEIGHT, CONTAINER GROWN&lt;/td&gt;&lt;td&gt;EACH&lt;/td&gt;&lt;td&gt;0&lt;/td&gt;&lt;td&gt;3&lt;/td&gt;&lt;td&gt;N&lt;/td&gt;&lt;td&gt; &lt;/td&gt;&lt;td&gt;&lt;/td&gt;&lt;/tr&gt;</v>
      </c>
      <c r="B3013" s="166"/>
      <c r="C3013" s="166"/>
    </row>
    <row r="3014" spans="1:3" x14ac:dyDescent="0.3">
      <c r="A3014" s="89" t="str">
        <f>IF(ROW()-ROW(HTML[])+1&gt;ROWS(Prelude[]),IFERROR(INDEX(PayItems[HTML],ROW()-ROW(HTML[])+1-ROWS(Prelude[])),IF(ROW()-ROW(HTML[])=ROWS(Prelude[])+ROWS(PayItems[]),"&lt;/tbody&gt;&lt;/table&gt;","{End}")),INDEX(Prelude[],ROW()-ROW(HTML[])+1))</f>
        <v xml:space="preserve">  &lt;tr&gt;&lt;td&gt;62601-1070&lt;/td&gt;&lt;td&gt;Alnus rubra, red alder, 450mm - 900mm height, container grown&lt;/td&gt;&lt;td&gt;Each&lt;/td&gt;&lt;td&gt;ALNUS RUBRA, RED ALDER, 18-INCH TO 36-INCH HEIGHT, CONTAINER GROWN&lt;/td&gt;&lt;td&gt;EACH&lt;/td&gt;&lt;td&gt;0&lt;/td&gt;&lt;td&gt;3&lt;/td&gt;&lt;td&gt;N&lt;/td&gt;&lt;td&gt; &lt;/td&gt;&lt;td&gt;&lt;/td&gt;&lt;/tr&gt;</v>
      </c>
      <c r="B3014" s="166"/>
      <c r="C3014" s="166"/>
    </row>
    <row r="3015" spans="1:3" x14ac:dyDescent="0.3">
      <c r="A3015" s="89" t="str">
        <f>IF(ROW()-ROW(HTML[])+1&gt;ROWS(Prelude[]),IFERROR(INDEX(PayItems[HTML],ROW()-ROW(HTML[])+1-ROWS(Prelude[])),IF(ROW()-ROW(HTML[])=ROWS(Prelude[])+ROWS(PayItems[]),"&lt;/tbody&gt;&lt;/table&gt;","{End}")),INDEX(Prelude[],ROW()-ROW(HTML[])+1))</f>
        <v xml:space="preserve">  &lt;tr&gt;&lt;td&gt;62601-1100&lt;/td&gt;&lt;td&gt;Acer macrophyllum, big leaf maple, 20mm-35mm caliper, balled and burlapped&lt;/td&gt;&lt;td&gt;Each&lt;/td&gt;&lt;td&gt;ACER MACROPHYLLUM, BIG LEAF MAPLE, 1-INCH TO 1 1/2-INCH CALIPER, BALLED AND BURLAPPED&lt;/td&gt;&lt;td&gt;EACH&lt;/td&gt;&lt;td&gt;0&lt;/td&gt;&lt;td&gt;3&lt;/td&gt;&lt;td&gt;N&lt;/td&gt;&lt;td&gt; &lt;/td&gt;&lt;td&gt;&lt;/td&gt;&lt;/tr&gt;</v>
      </c>
      <c r="B3015" s="166"/>
      <c r="C3015" s="166"/>
    </row>
    <row r="3016" spans="1:3" x14ac:dyDescent="0.3">
      <c r="A3016" s="89" t="str">
        <f>IF(ROW()-ROW(HTML[])+1&gt;ROWS(Prelude[]),IFERROR(INDEX(PayItems[HTML],ROW()-ROW(HTML[])+1-ROWS(Prelude[])),IF(ROW()-ROW(HTML[])=ROWS(Prelude[])+ROWS(PayItems[]),"&lt;/tbody&gt;&lt;/table&gt;","{End}")),INDEX(Prelude[],ROW()-ROW(HTML[])+1))</f>
        <v xml:space="preserve">  &lt;tr&gt;&lt;td&gt;62601-1200&lt;/td&gt;&lt;td&gt;Anaphalis magaritacea, western pearly everlasting, 100mm pots&lt;/td&gt;&lt;td&gt;Each&lt;/td&gt;&lt;td&gt;ANAPHALIS MAGARITACEA, WESTERN PEARLY EVERLASTING, 4-INCH POTS&lt;/td&gt;&lt;td&gt;EACH&lt;/td&gt;&lt;td&gt;0&lt;/td&gt;&lt;td&gt;3&lt;/td&gt;&lt;td&gt;N&lt;/td&gt;&lt;td&gt; &lt;/td&gt;&lt;td&gt;&lt;/td&gt;&lt;/tr&gt;</v>
      </c>
      <c r="B3016" s="166"/>
      <c r="C3016" s="166"/>
    </row>
    <row r="3017" spans="1:3" x14ac:dyDescent="0.3">
      <c r="A3017" s="89" t="str">
        <f>IF(ROW()-ROW(HTML[])+1&gt;ROWS(Prelude[]),IFERROR(INDEX(PayItems[HTML],ROW()-ROW(HTML[])+1-ROWS(Prelude[])),IF(ROW()-ROW(HTML[])=ROWS(Prelude[])+ROWS(PayItems[]),"&lt;/tbody&gt;&lt;/table&gt;","{End}")),INDEX(Prelude[],ROW()-ROW(HTML[])+1))</f>
        <v xml:space="preserve">  &lt;tr&gt;&lt;td&gt;62601-1300&lt;/td&gt;&lt;td&gt;Abies lasiocarpa, subalpine fir, 450mm to 900mm height, container grown&lt;/td&gt;&lt;td&gt;Each&lt;/td&gt;&lt;td&gt;ABIES LASIOCARPA, SUBALPINE FIR, 18-INCH TO 36-INCH HEIGHT, CONTAINER GROWN&lt;/td&gt;&lt;td&gt;EACH&lt;/td&gt;&lt;td&gt;0&lt;/td&gt;&lt;td&gt;3&lt;/td&gt;&lt;td&gt;N&lt;/td&gt;&lt;td&gt; &lt;/td&gt;&lt;td&gt;&lt;/td&gt;&lt;/tr&gt;</v>
      </c>
      <c r="B3017" s="166"/>
      <c r="C3017" s="166"/>
    </row>
    <row r="3018" spans="1:3" x14ac:dyDescent="0.3">
      <c r="A3018" s="89" t="str">
        <f>IF(ROW()-ROW(HTML[])+1&gt;ROWS(Prelude[]),IFERROR(INDEX(PayItems[HTML],ROW()-ROW(HTML[])+1-ROWS(Prelude[])),IF(ROW()-ROW(HTML[])=ROWS(Prelude[])+ROWS(PayItems[]),"&lt;/tbody&gt;&lt;/table&gt;","{End}")),INDEX(Prelude[],ROW()-ROW(HTML[])+1))</f>
        <v xml:space="preserve">  &lt;tr&gt;&lt;td&gt;62601-1400&lt;/td&gt;&lt;td&gt;Acer glabrum, rocky mountain maple, 450mm to 900mm height, container grown&lt;/td&gt;&lt;td&gt;Each&lt;/td&gt;&lt;td&gt;ACER GLABRUM, ROCKY MOUNTAIN MAPLE, 18-INCH TO 36-INCH HEIGHT, CONTAINER GROWN&lt;/td&gt;&lt;td&gt;EACH&lt;/td&gt;&lt;td&gt;0&lt;/td&gt;&lt;td&gt;3&lt;/td&gt;&lt;td&gt;N&lt;/td&gt;&lt;td&gt; &lt;/td&gt;&lt;td&gt;&lt;/td&gt;&lt;/tr&gt;</v>
      </c>
      <c r="B3018" s="166"/>
      <c r="C3018" s="166"/>
    </row>
    <row r="3019" spans="1:3" x14ac:dyDescent="0.3">
      <c r="A3019" s="89" t="str">
        <f>IF(ROW()-ROW(HTML[])+1&gt;ROWS(Prelude[]),IFERROR(INDEX(PayItems[HTML],ROW()-ROW(HTML[])+1-ROWS(Prelude[])),IF(ROW()-ROW(HTML[])=ROWS(Prelude[])+ROWS(PayItems[]),"&lt;/tbody&gt;&lt;/table&gt;","{End}")),INDEX(Prelude[],ROW()-ROW(HTML[])+1))</f>
        <v xml:space="preserve">  &lt;tr&gt;&lt;td&gt;62601-1425&lt;/td&gt;&lt;td&gt;Acer glabrum, rocky mountain maple, 450mm to 900mm height, container grown&lt;/td&gt;&lt;td&gt;Each&lt;/td&gt;&lt;td&gt;ACER GLABRUM, ROCKY MOUNTAIN MAPLE, 1 1/2-INCH TO 2-INCH CALIPER, BALLED AND BURLAPPED&lt;/td&gt;&lt;td&gt;EACH&lt;/td&gt;&lt;td&gt;0&lt;/td&gt;&lt;td&gt;3&lt;/td&gt;&lt;td&gt;N&lt;/td&gt;&lt;td&gt;12/14/2020&lt;/td&gt;&lt;td&gt;&lt;/td&gt;&lt;/tr&gt;</v>
      </c>
      <c r="B3019" s="166"/>
      <c r="C3019" s="166"/>
    </row>
    <row r="3020" spans="1:3" x14ac:dyDescent="0.3">
      <c r="A3020" s="89" t="str">
        <f>IF(ROW()-ROW(HTML[])+1&gt;ROWS(Prelude[]),IFERROR(INDEX(PayItems[HTML],ROW()-ROW(HTML[])+1-ROWS(Prelude[])),IF(ROW()-ROW(HTML[])=ROWS(Prelude[])+ROWS(PayItems[]),"&lt;/tbody&gt;&lt;/table&gt;","{End}")),INDEX(Prelude[],ROW()-ROW(HTML[])+1))</f>
        <v xml:space="preserve">  &lt;tr&gt;&lt;td&gt;62601-1500&lt;/td&gt;&lt;td&gt;Alnus incana ssp. Tenuifolia, thinleaf alder, 450mm to 900mm height, container grown&lt;/td&gt;&lt;td&gt;Each&lt;/td&gt;&lt;td&gt;ALNUS INCANA SSP. TENUIFOLIA, THINLEAF ALDER, 18-INCH TO 36-INCH HEIGHT, CONTAINER GROWN&lt;/td&gt;&lt;td&gt;EACH&lt;/td&gt;&lt;td&gt;0&lt;/td&gt;&lt;td&gt;3&lt;/td&gt;&lt;td&gt;N&lt;/td&gt;&lt;td&gt; &lt;/td&gt;&lt;td&gt;&lt;/td&gt;&lt;/tr&gt;</v>
      </c>
      <c r="B3020" s="166"/>
      <c r="C3020" s="166"/>
    </row>
    <row r="3021" spans="1:3" x14ac:dyDescent="0.3">
      <c r="A3021" s="89" t="str">
        <f>IF(ROW()-ROW(HTML[])+1&gt;ROWS(Prelude[]),IFERROR(INDEX(PayItems[HTML],ROW()-ROW(HTML[])+1-ROWS(Prelude[])),IF(ROW()-ROW(HTML[])=ROWS(Prelude[])+ROWS(PayItems[]),"&lt;/tbody&gt;&lt;/table&gt;","{End}")),INDEX(Prelude[],ROW()-ROW(HTML[])+1))</f>
        <v xml:space="preserve">  &lt;tr&gt;&lt;td&gt;62601-1550&lt;/td&gt;&lt;td&gt;Alnus incana ssp. Tenuifolia, thinleaf alder, 8 liter, container grown&lt;/td&gt;&lt;td&gt;Each&lt;/td&gt;&lt;td&gt;ALNUS INCANA SSP. TENUIFOLIA, THINLEAF ALDER, 2 GALLON, CONTAINER GROWN&lt;/td&gt;&lt;td&gt;EACH&lt;/td&gt;&lt;td&gt;0&lt;/td&gt;&lt;td&gt;3&lt;/td&gt;&lt;td&gt;N&lt;/td&gt;&lt;td&gt; &lt;/td&gt;&lt;td&gt;&lt;/td&gt;&lt;/tr&gt;</v>
      </c>
      <c r="B3021" s="166"/>
      <c r="C3021" s="166"/>
    </row>
    <row r="3022" spans="1:3" x14ac:dyDescent="0.3">
      <c r="A3022" s="89" t="str">
        <f>IF(ROW()-ROW(HTML[])+1&gt;ROWS(Prelude[]),IFERROR(INDEX(PayItems[HTML],ROW()-ROW(HTML[])+1-ROWS(Prelude[])),IF(ROW()-ROW(HTML[])=ROWS(Prelude[])+ROWS(PayItems[]),"&lt;/tbody&gt;&lt;/table&gt;","{End}")),INDEX(Prelude[],ROW()-ROW(HTML[])+1))</f>
        <v xml:space="preserve">  &lt;tr&gt;&lt;td&gt;62601-1600&lt;/td&gt;&lt;td&gt;Arctostaphlyos uva-ursi, kinnikinnick, 300mm - 450mm height, container grown&lt;/td&gt;&lt;td&gt;Each&lt;/td&gt;&lt;td&gt;ARCTOSTAPHLYOS UVA-URSI, KINNIKINNICK, 12-INCH - 18-INCH HEIGHT, CONTAINER GROWN&lt;/td&gt;&lt;td&gt;EACH&lt;/td&gt;&lt;td&gt;0&lt;/td&gt;&lt;td&gt;3&lt;/td&gt;&lt;td&gt;N&lt;/td&gt;&lt;td&gt; &lt;/td&gt;&lt;td&gt;&lt;/td&gt;&lt;/tr&gt;</v>
      </c>
      <c r="B3022" s="166"/>
      <c r="C3022" s="166"/>
    </row>
    <row r="3023" spans="1:3" x14ac:dyDescent="0.3">
      <c r="A3023" s="89" t="str">
        <f>IF(ROW()-ROW(HTML[])+1&gt;ROWS(Prelude[]),IFERROR(INDEX(PayItems[HTML],ROW()-ROW(HTML[])+1-ROWS(Prelude[])),IF(ROW()-ROW(HTML[])=ROWS(Prelude[])+ROWS(PayItems[]),"&lt;/tbody&gt;&lt;/table&gt;","{End}")),INDEX(Prelude[],ROW()-ROW(HTML[])+1))</f>
        <v xml:space="preserve">  &lt;tr&gt;&lt;td&gt;62601-1650&lt;/td&gt;&lt;td&gt;Acer circcinatum, vine maple, 19 liter, container grown&lt;/td&gt;&lt;td&gt;Each&lt;/td&gt;&lt;td&gt;ACER CIRCINATUM, VINE MAPLE, 5 GALLON, CONTAINER GROWN&lt;/td&gt;&lt;td&gt;EACH&lt;/td&gt;&lt;td&gt;0&lt;/td&gt;&lt;td&gt;3&lt;/td&gt;&lt;td&gt;N&lt;/td&gt;&lt;td&gt;12/14/2020&lt;/td&gt;&lt;td&gt;&lt;/td&gt;&lt;/tr&gt;</v>
      </c>
      <c r="B3023" s="166"/>
      <c r="C3023" s="166"/>
    </row>
    <row r="3024" spans="1:3" x14ac:dyDescent="0.3">
      <c r="A3024" s="89" t="str">
        <f>IF(ROW()-ROW(HTML[])+1&gt;ROWS(Prelude[]),IFERROR(INDEX(PayItems[HTML],ROW()-ROW(HTML[])+1-ROWS(Prelude[])),IF(ROW()-ROW(HTML[])=ROWS(Prelude[])+ROWS(PayItems[]),"&lt;/tbody&gt;&lt;/table&gt;","{End}")),INDEX(Prelude[],ROW()-ROW(HTML[])+1))</f>
        <v xml:space="preserve">  &lt;tr&gt;&lt;td&gt;62602-0100&lt;/td&gt;&lt;td&gt;Betula papyrifera, paper birch, 1500mm - 1800mm clump, balled and burlapped&lt;/td&gt;&lt;td&gt;Each&lt;/td&gt;&lt;td&gt;BETULA PAPYRIFERA, PAPER BIRCH, 60-INCH TO 72-INCH CLUMP, BALLED AND BURLAPPED&lt;/td&gt;&lt;td&gt;EACH&lt;/td&gt;&lt;td&gt;0&lt;/td&gt;&lt;td&gt;3&lt;/td&gt;&lt;td&gt;N&lt;/td&gt;&lt;td&gt; &lt;/td&gt;&lt;td&gt;&lt;/td&gt;&lt;/tr&gt;</v>
      </c>
      <c r="B3024" s="166"/>
      <c r="C3024" s="166"/>
    </row>
    <row r="3025" spans="1:3" x14ac:dyDescent="0.3">
      <c r="A3025" s="89" t="str">
        <f>IF(ROW()-ROW(HTML[])+1&gt;ROWS(Prelude[]),IFERROR(INDEX(PayItems[HTML],ROW()-ROW(HTML[])+1-ROWS(Prelude[])),IF(ROW()-ROW(HTML[])=ROWS(Prelude[])+ROWS(PayItems[]),"&lt;/tbody&gt;&lt;/table&gt;","{End}")),INDEX(Prelude[],ROW()-ROW(HTML[])+1))</f>
        <v xml:space="preserve">  &lt;tr&gt;&lt;td&gt;62602-0150&lt;/td&gt;&lt;td&gt;Betula papyrifera, paper birch, 2400mm - 3000mm clump, balled and burlapped&lt;/td&gt;&lt;td&gt;Each&lt;/td&gt;&lt;td&gt;BETULA PAPYRIFERA, PAPER BIRCH, 8 FEET TO 10 FEET CLUMP, BALLED AND BURLAPPED&lt;/td&gt;&lt;td&gt;EACH&lt;/td&gt;&lt;td&gt;0&lt;/td&gt;&lt;td&gt;3&lt;/td&gt;&lt;td&gt;N&lt;/td&gt;&lt;td&gt; &lt;/td&gt;&lt;td&gt;&lt;/td&gt;&lt;/tr&gt;</v>
      </c>
      <c r="B3025" s="166"/>
      <c r="C3025" s="166"/>
    </row>
    <row r="3026" spans="1:3" x14ac:dyDescent="0.3">
      <c r="A3026" s="89" t="str">
        <f>IF(ROW()-ROW(HTML[])+1&gt;ROWS(Prelude[]),IFERROR(INDEX(PayItems[HTML],ROW()-ROW(HTML[])+1-ROWS(Prelude[])),IF(ROW()-ROW(HTML[])=ROWS(Prelude[])+ROWS(PayItems[]),"&lt;/tbody&gt;&lt;/table&gt;","{End}")),INDEX(Prelude[],ROW()-ROW(HTML[])+1))</f>
        <v xml:space="preserve">  &lt;tr&gt;&lt;td&gt;62602-0200&lt;/td&gt;&lt;td&gt;Betula nigra, river birch, 2400mm - 3000mm height, balled and burlapped&lt;/td&gt;&lt;td&gt;Each&lt;/td&gt;&lt;td&gt;BETULA NIGRA, RIVER BIRCH, 8 FEET TO 10 FEET HEIGHT, BALLED AND BURLAPPED&lt;/td&gt;&lt;td&gt;EACH&lt;/td&gt;&lt;td&gt;0&lt;/td&gt;&lt;td&gt;3&lt;/td&gt;&lt;td&gt;N&lt;/td&gt;&lt;td&gt; &lt;/td&gt;&lt;td&gt;&lt;/td&gt;&lt;/tr&gt;</v>
      </c>
      <c r="B3026" s="166"/>
      <c r="C3026" s="166"/>
    </row>
    <row r="3027" spans="1:3" x14ac:dyDescent="0.3">
      <c r="A3027" s="89" t="str">
        <f>IF(ROW()-ROW(HTML[])+1&gt;ROWS(Prelude[]),IFERROR(INDEX(PayItems[HTML],ROW()-ROW(HTML[])+1-ROWS(Prelude[])),IF(ROW()-ROW(HTML[])=ROWS(Prelude[])+ROWS(PayItems[]),"&lt;/tbody&gt;&lt;/table&gt;","{End}")),INDEX(Prelude[],ROW()-ROW(HTML[])+1))</f>
        <v xml:space="preserve">  &lt;tr&gt;&lt;td&gt;62602-0250&lt;/td&gt;&lt;td&gt;Betula occidentalis, river birch, 4 liter, container grown&lt;/td&gt;&lt;td&gt;Each&lt;/td&gt;&lt;td&gt;BETULA OCCIDENTALIS, RIVER BIRCH, 1 GALLON, CONTAINER GROWN&lt;/td&gt;&lt;td&gt;EACH&lt;/td&gt;&lt;td&gt;0&lt;/td&gt;&lt;td&gt;3&lt;/td&gt;&lt;td&gt;N&lt;/td&gt;&lt;td&gt; &lt;/td&gt;&lt;td&gt;&lt;/td&gt;&lt;/tr&gt;</v>
      </c>
      <c r="B3027" s="166"/>
      <c r="C3027" s="166"/>
    </row>
    <row r="3028" spans="1:3" x14ac:dyDescent="0.3">
      <c r="A3028" s="89" t="str">
        <f>IF(ROW()-ROW(HTML[])+1&gt;ROWS(Prelude[]),IFERROR(INDEX(PayItems[HTML],ROW()-ROW(HTML[])+1-ROWS(Prelude[])),IF(ROW()-ROW(HTML[])=ROWS(Prelude[])+ROWS(PayItems[]),"&lt;/tbody&gt;&lt;/table&gt;","{End}")),INDEX(Prelude[],ROW()-ROW(HTML[])+1))</f>
        <v xml:space="preserve">  &lt;tr&gt;&lt;td&gt;62602-0300&lt;/td&gt;&lt;td&gt;Betula glandulosa, bog birch, 300mm-450mm height, container grown&lt;/td&gt;&lt;td&gt;Each&lt;/td&gt;&lt;td&gt;BETULA GLANDULOSA, BOG BIRCH, 12-INCH TO 18-INCH HEIGHT, CONTAINER GROWN&lt;/td&gt;&lt;td&gt;EACH&lt;/td&gt;&lt;td&gt;0&lt;/td&gt;&lt;td&gt;3&lt;/td&gt;&lt;td&gt;N&lt;/td&gt;&lt;td&gt; &lt;/td&gt;&lt;td&gt;&lt;/td&gt;&lt;/tr&gt;</v>
      </c>
      <c r="B3028" s="166"/>
      <c r="C3028" s="166"/>
    </row>
    <row r="3029" spans="1:3" x14ac:dyDescent="0.3">
      <c r="A3029" s="89" t="str">
        <f>IF(ROW()-ROW(HTML[])+1&gt;ROWS(Prelude[]),IFERROR(INDEX(PayItems[HTML],ROW()-ROW(HTML[])+1-ROWS(Prelude[])),IF(ROW()-ROW(HTML[])=ROWS(Prelude[])+ROWS(PayItems[]),"&lt;/tbody&gt;&lt;/table&gt;","{End}")),INDEX(Prelude[],ROW()-ROW(HTML[])+1))</f>
        <v xml:space="preserve">  &lt;tr&gt;&lt;td&gt;62603-0050&lt;/td&gt;&lt;td&gt;Celtis occidentalis, common hackberry, 8 liter, container grown&lt;/td&gt;&lt;td&gt;Each&lt;/td&gt;&lt;td&gt;CELTIS OCCIDENTALIS, COMMON HACKBERRY, 2 GALLON, CONTAINER GROWN&lt;/td&gt;&lt;td&gt;EACH&lt;/td&gt;&lt;td&gt;0&lt;/td&gt;&lt;td&gt;3&lt;/td&gt;&lt;td&gt;N&lt;/td&gt;&lt;td&gt; &lt;/td&gt;&lt;td&gt;&lt;/td&gt;&lt;/tr&gt;</v>
      </c>
      <c r="B3029" s="166"/>
      <c r="C3029" s="166"/>
    </row>
    <row r="3030" spans="1:3" x14ac:dyDescent="0.3">
      <c r="A3030" s="89" t="str">
        <f>IF(ROW()-ROW(HTML[])+1&gt;ROWS(Prelude[]),IFERROR(INDEX(PayItems[HTML],ROW()-ROW(HTML[])+1-ROWS(Prelude[])),IF(ROW()-ROW(HTML[])=ROWS(Prelude[])+ROWS(PayItems[]),"&lt;/tbody&gt;&lt;/table&gt;","{End}")),INDEX(Prelude[],ROW()-ROW(HTML[])+1))</f>
        <v xml:space="preserve">  &lt;tr&gt;&lt;td&gt;62603-0100&lt;/td&gt;&lt;td&gt;Cercis canadensis, eastern redbud, 20mm - 35mm caliper, balled and burlapped&lt;/td&gt;&lt;td&gt;Each&lt;/td&gt;&lt;td&gt;CERCIS CANADENSIS, EASTERN REDBUD, 1-INCH TO 1 1/2-INCH CALIPER, BALLED AND BURLAPPED&lt;/td&gt;&lt;td&gt;EACH&lt;/td&gt;&lt;td&gt;0&lt;/td&gt;&lt;td&gt;3&lt;/td&gt;&lt;td&gt;N&lt;/td&gt;&lt;td&gt; &lt;/td&gt;&lt;td&gt;&lt;/td&gt;&lt;/tr&gt;</v>
      </c>
      <c r="B3030" s="166"/>
      <c r="C3030" s="166"/>
    </row>
    <row r="3031" spans="1:3" x14ac:dyDescent="0.3">
      <c r="A3031" s="89" t="str">
        <f>IF(ROW()-ROW(HTML[])+1&gt;ROWS(Prelude[]),IFERROR(INDEX(PayItems[HTML],ROW()-ROW(HTML[])+1-ROWS(Prelude[])),IF(ROW()-ROW(HTML[])=ROWS(Prelude[])+ROWS(PayItems[]),"&lt;/tbody&gt;&lt;/table&gt;","{End}")),INDEX(Prelude[],ROW()-ROW(HTML[])+1))</f>
        <v xml:space="preserve">  &lt;tr&gt;&lt;td&gt;62603-0150&lt;/td&gt;&lt;td&gt;Cercis canadensis, eastern redbud, 35mm - 50mm caliper, balled and burlapped&lt;/td&gt;&lt;td&gt;Each&lt;/td&gt;&lt;td&gt;CERCIS CANADENSIS, EASTERN REDBUD, 1 1/2-INCH TO 2-INCH CALIPER, BALLED AND BURLAPPED&lt;/td&gt;&lt;td&gt;EACH&lt;/td&gt;&lt;td&gt;0&lt;/td&gt;&lt;td&gt;3&lt;/td&gt;&lt;td&gt;N&lt;/td&gt;&lt;td&gt; &lt;/td&gt;&lt;td&gt;&lt;/td&gt;&lt;/tr&gt;</v>
      </c>
      <c r="B3031" s="166"/>
      <c r="C3031" s="166"/>
    </row>
    <row r="3032" spans="1:3" x14ac:dyDescent="0.3">
      <c r="A3032" s="89" t="str">
        <f>IF(ROW()-ROW(HTML[])+1&gt;ROWS(Prelude[]),IFERROR(INDEX(PayItems[HTML],ROW()-ROW(HTML[])+1-ROWS(Prelude[])),IF(ROW()-ROW(HTML[])=ROWS(Prelude[])+ROWS(PayItems[]),"&lt;/tbody&gt;&lt;/table&gt;","{End}")),INDEX(Prelude[],ROW()-ROW(HTML[])+1))</f>
        <v xml:space="preserve">  &lt;tr&gt;&lt;td&gt;62603-0200&lt;/td&gt;&lt;td&gt;Cercis canadensis, eastern redbud, 50mm - 65mm caliper, balled and burlapped&lt;/td&gt;&lt;td&gt;Each&lt;/td&gt;&lt;td&gt;CERCIS CANADENSIS, EASTERN REDBUD, 2-INCH TO 2 1/2-INCH CALIPER, BALLED AND BURLAPPED&lt;/td&gt;&lt;td&gt;EACH&lt;/td&gt;&lt;td&gt;0&lt;/td&gt;&lt;td&gt;3&lt;/td&gt;&lt;td&gt;N&lt;/td&gt;&lt;td&gt; &lt;/td&gt;&lt;td&gt;&lt;/td&gt;&lt;/tr&gt;</v>
      </c>
      <c r="B3032" s="166"/>
      <c r="C3032" s="166"/>
    </row>
    <row r="3033" spans="1:3" x14ac:dyDescent="0.3">
      <c r="A3033" s="89" t="str">
        <f>IF(ROW()-ROW(HTML[])+1&gt;ROWS(Prelude[]),IFERROR(INDEX(PayItems[HTML],ROW()-ROW(HTML[])+1-ROWS(Prelude[])),IF(ROW()-ROW(HTML[])=ROWS(Prelude[])+ROWS(PayItems[]),"&lt;/tbody&gt;&lt;/table&gt;","{End}")),INDEX(Prelude[],ROW()-ROW(HTML[])+1))</f>
        <v xml:space="preserve">  &lt;tr&gt;&lt;td&gt;62603-0250&lt;/td&gt;&lt;td&gt;Cercis canadensis, eastern redbud 'multi-stem', 1500mm - 1800mm height, balled and burlapped&lt;/td&gt;&lt;td&gt;Each&lt;/td&gt;&lt;td&gt;CERCIS CANADENSIS, EASTERN REDBUD 'MULTI-STEM', 60-INCH TO 72-INCH HEIGHT, BALLED AND BURLAPPED&lt;/td&gt;&lt;td&gt;EACH&lt;/td&gt;&lt;td&gt;0&lt;/td&gt;&lt;td&gt;3&lt;/td&gt;&lt;td&gt;N&lt;/td&gt;&lt;td&gt; &lt;/td&gt;&lt;td&gt;&lt;/td&gt;&lt;/tr&gt;</v>
      </c>
      <c r="B3033" s="166"/>
      <c r="C3033" s="166"/>
    </row>
    <row r="3034" spans="1:3" x14ac:dyDescent="0.3">
      <c r="A3034" s="89" t="str">
        <f>IF(ROW()-ROW(HTML[])+1&gt;ROWS(Prelude[]),IFERROR(INDEX(PayItems[HTML],ROW()-ROW(HTML[])+1-ROWS(Prelude[])),IF(ROW()-ROW(HTML[])=ROWS(Prelude[])+ROWS(PayItems[]),"&lt;/tbody&gt;&lt;/table&gt;","{End}")),INDEX(Prelude[],ROW()-ROW(HTML[])+1))</f>
        <v xml:space="preserve">  &lt;tr&gt;&lt;td&gt;62603-0300&lt;/td&gt;&lt;td&gt;Cercis canadensis, eastern redbud 'multi-stem', 1800mm - 2400mm height, balled and burlapped&lt;/td&gt;&lt;td&gt;Each&lt;/td&gt;&lt;td&gt;CERCIS CANADENSIS, EASTERN REDBUD 'MULTI-STEM', 6 FEET TO 8 FEET HEIGHT, BALLED AND BURLAPPED&lt;/td&gt;&lt;td&gt;EACH&lt;/td&gt;&lt;td&gt;0&lt;/td&gt;&lt;td&gt;3&lt;/td&gt;&lt;td&gt;N&lt;/td&gt;&lt;td&gt; &lt;/td&gt;&lt;td&gt;&lt;/td&gt;&lt;/tr&gt;</v>
      </c>
      <c r="B3034" s="166"/>
      <c r="C3034" s="166"/>
    </row>
    <row r="3035" spans="1:3" x14ac:dyDescent="0.3">
      <c r="A3035" s="89" t="str">
        <f>IF(ROW()-ROW(HTML[])+1&gt;ROWS(Prelude[]),IFERROR(INDEX(PayItems[HTML],ROW()-ROW(HTML[])+1-ROWS(Prelude[])),IF(ROW()-ROW(HTML[])=ROWS(Prelude[])+ROWS(PayItems[]),"&lt;/tbody&gt;&lt;/table&gt;","{End}")),INDEX(Prelude[],ROW()-ROW(HTML[])+1))</f>
        <v xml:space="preserve">  &lt;tr&gt;&lt;td&gt;62603-0350&lt;/td&gt;&lt;td&gt;Cornus sericea, red osier dogwood, 600mm - 750mm height, balled and burlapped&lt;/td&gt;&lt;td&gt;Each&lt;/td&gt;&lt;td&gt;CORNUS SERICEA, RED OSIER DOGWOOD, 24-INCH TO 30-INCH HEIGHT, BALLED AND BURLAPPED&lt;/td&gt;&lt;td&gt;EACH&lt;/td&gt;&lt;td&gt;0&lt;/td&gt;&lt;td&gt;3&lt;/td&gt;&lt;td&gt;N&lt;/td&gt;&lt;td&gt; &lt;/td&gt;&lt;td&gt;&lt;/td&gt;&lt;/tr&gt;</v>
      </c>
      <c r="B3035" s="166"/>
      <c r="C3035" s="166"/>
    </row>
    <row r="3036" spans="1:3" x14ac:dyDescent="0.3">
      <c r="A3036" s="89" t="str">
        <f>IF(ROW()-ROW(HTML[])+1&gt;ROWS(Prelude[]),IFERROR(INDEX(PayItems[HTML],ROW()-ROW(HTML[])+1-ROWS(Prelude[])),IF(ROW()-ROW(HTML[])=ROWS(Prelude[])+ROWS(PayItems[]),"&lt;/tbody&gt;&lt;/table&gt;","{End}")),INDEX(Prelude[],ROW()-ROW(HTML[])+1))</f>
        <v xml:space="preserve">  &lt;tr&gt;&lt;td&gt;62603-0400&lt;/td&gt;&lt;td&gt;Cornus sericea, red osier dogwood, 1050mm - 1200mm height, balled and burlapped&lt;/td&gt;&lt;td&gt;Each&lt;/td&gt;&lt;td&gt;CORNUS SERICEA, RED OSIER DOGWOOD, 42-INCH TO 48-INCH HEIGHT, BALLED AND BURLAPPED&lt;/td&gt;&lt;td&gt;EACH&lt;/td&gt;&lt;td&gt;0&lt;/td&gt;&lt;td&gt;3&lt;/td&gt;&lt;td&gt;N&lt;/td&gt;&lt;td&gt; &lt;/td&gt;&lt;td&gt;&lt;/td&gt;&lt;/tr&gt;</v>
      </c>
      <c r="B3036" s="166"/>
      <c r="C3036" s="166"/>
    </row>
    <row r="3037" spans="1:3" x14ac:dyDescent="0.3">
      <c r="A3037" s="89" t="str">
        <f>IF(ROW()-ROW(HTML[])+1&gt;ROWS(Prelude[]),IFERROR(INDEX(PayItems[HTML],ROW()-ROW(HTML[])+1-ROWS(Prelude[])),IF(ROW()-ROW(HTML[])=ROWS(Prelude[])+ROWS(PayItems[]),"&lt;/tbody&gt;&lt;/table&gt;","{End}")),INDEX(Prelude[],ROW()-ROW(HTML[])+1))</f>
        <v xml:space="preserve">  &lt;tr&gt;&lt;td&gt;62603-0450&lt;/td&gt;&lt;td&gt;Cornus kousa, kousa dogwood, 1500mm - 1800mm height, balled and burlapped&lt;/td&gt;&lt;td&gt;Each&lt;/td&gt;&lt;td&gt;CORNUS KOUSA, KOUSA DOGWOOD, 60-INCH TO 72-INCH HEIGHT, BALLED AND BURLAPPED&lt;/td&gt;&lt;td&gt;EACH&lt;/td&gt;&lt;td&gt;0&lt;/td&gt;&lt;td&gt;3&lt;/td&gt;&lt;td&gt;N&lt;/td&gt;&lt;td&gt; &lt;/td&gt;&lt;td&gt;&lt;/td&gt;&lt;/tr&gt;</v>
      </c>
      <c r="B3037" s="166"/>
      <c r="C3037" s="166"/>
    </row>
    <row r="3038" spans="1:3" x14ac:dyDescent="0.3">
      <c r="A3038" s="89" t="str">
        <f>IF(ROW()-ROW(HTML[])+1&gt;ROWS(Prelude[]),IFERROR(INDEX(PayItems[HTML],ROW()-ROW(HTML[])+1-ROWS(Prelude[])),IF(ROW()-ROW(HTML[])=ROWS(Prelude[])+ROWS(PayItems[]),"&lt;/tbody&gt;&lt;/table&gt;","{End}")),INDEX(Prelude[],ROW()-ROW(HTML[])+1))</f>
        <v xml:space="preserve">  &lt;tr&gt;&lt;td&gt;62603-0500&lt;/td&gt;&lt;td&gt;Cornus kousa, kousa dogwood, 1800mm - 2400mm height, balled and burlapped&lt;/td&gt;&lt;td&gt;Each&lt;/td&gt;&lt;td&gt;CORNUS KOUSA, KOUSA DOGWOOD, 6 FEET TO 8 FEET HEIGHT, BALLED AND BURLAPPED&lt;/td&gt;&lt;td&gt;EACH&lt;/td&gt;&lt;td&gt;0&lt;/td&gt;&lt;td&gt;3&lt;/td&gt;&lt;td&gt;N&lt;/td&gt;&lt;td&gt; &lt;/td&gt;&lt;td&gt;&lt;/td&gt;&lt;/tr&gt;</v>
      </c>
      <c r="B3038" s="166"/>
      <c r="C3038" s="166"/>
    </row>
    <row r="3039" spans="1:3" x14ac:dyDescent="0.3">
      <c r="A3039" s="89" t="str">
        <f>IF(ROW()-ROW(HTML[])+1&gt;ROWS(Prelude[]),IFERROR(INDEX(PayItems[HTML],ROW()-ROW(HTML[])+1-ROWS(Prelude[])),IF(ROW()-ROW(HTML[])=ROWS(Prelude[])+ROWS(PayItems[]),"&lt;/tbody&gt;&lt;/table&gt;","{End}")),INDEX(Prelude[],ROW()-ROW(HTML[])+1))</f>
        <v xml:space="preserve">  &lt;tr&gt;&lt;td&gt;62603-0550&lt;/td&gt;&lt;td&gt;Cornus florida, white flowering dogwood, 300mm - 450mm height, balled and burlapped&lt;/td&gt;&lt;td&gt;Each&lt;/td&gt;&lt;td&gt;CORNUS FLORIDA, WHITE FLOWERING DOGWOOD, 12-INCH TO 18-INCH HEIGHT, BALLED AND BURLAPPED&lt;/td&gt;&lt;td&gt;EACH&lt;/td&gt;&lt;td&gt;0&lt;/td&gt;&lt;td&gt;3&lt;/td&gt;&lt;td&gt;N&lt;/td&gt;&lt;td&gt; &lt;/td&gt;&lt;td&gt;&lt;/td&gt;&lt;/tr&gt;</v>
      </c>
      <c r="B3039" s="166"/>
      <c r="C3039" s="166"/>
    </row>
    <row r="3040" spans="1:3" x14ac:dyDescent="0.3">
      <c r="A3040" s="89" t="str">
        <f>IF(ROW()-ROW(HTML[])+1&gt;ROWS(Prelude[]),IFERROR(INDEX(PayItems[HTML],ROW()-ROW(HTML[])+1-ROWS(Prelude[])),IF(ROW()-ROW(HTML[])=ROWS(Prelude[])+ROWS(PayItems[]),"&lt;/tbody&gt;&lt;/table&gt;","{End}")),INDEX(Prelude[],ROW()-ROW(HTML[])+1))</f>
        <v xml:space="preserve">  &lt;tr&gt;&lt;td&gt;62603-0600&lt;/td&gt;&lt;td&gt;Cornus florida, white flowering dogwood, 900mm - 1050mm height, balled and burlapped&lt;/td&gt;&lt;td&gt;Each&lt;/td&gt;&lt;td&gt;CORNUS FLORIDA, WHITE FLOWERING DOGWOOD, 36-INCH TO 42-INCH HEIGHT, BALLED AND BURLAPPED&lt;/td&gt;&lt;td&gt;EACH&lt;/td&gt;&lt;td&gt;0&lt;/td&gt;&lt;td&gt;3&lt;/td&gt;&lt;td&gt;N&lt;/td&gt;&lt;td&gt; &lt;/td&gt;&lt;td&gt;&lt;/td&gt;&lt;/tr&gt;</v>
      </c>
      <c r="B3040" s="166"/>
      <c r="C3040" s="166"/>
    </row>
    <row r="3041" spans="1:3" x14ac:dyDescent="0.3">
      <c r="A3041" s="89" t="str">
        <f>IF(ROW()-ROW(HTML[])+1&gt;ROWS(Prelude[]),IFERROR(INDEX(PayItems[HTML],ROW()-ROW(HTML[])+1-ROWS(Prelude[])),IF(ROW()-ROW(HTML[])=ROWS(Prelude[])+ROWS(PayItems[]),"&lt;/tbody&gt;&lt;/table&gt;","{End}")),INDEX(Prelude[],ROW()-ROW(HTML[])+1))</f>
        <v xml:space="preserve">  &lt;tr&gt;&lt;td&gt;62603-0650&lt;/td&gt;&lt;td&gt;Cornus florida, white flowering dogwood, 1200mm - 1500mm height, balled and burlapped&lt;/td&gt;&lt;td&gt;Each&lt;/td&gt;&lt;td&gt;CORNUS FLORIDA, WHITE FLOWERING DOGWOOD, 48-INCH TO 60-INCH HEIGHT, BALLED AND BURLAPPED&lt;/td&gt;&lt;td&gt;EACH&lt;/td&gt;&lt;td&gt;0&lt;/td&gt;&lt;td&gt;3&lt;/td&gt;&lt;td&gt;N&lt;/td&gt;&lt;td&gt; &lt;/td&gt;&lt;td&gt;&lt;/td&gt;&lt;/tr&gt;</v>
      </c>
      <c r="B3041" s="166"/>
      <c r="C3041" s="166"/>
    </row>
    <row r="3042" spans="1:3" x14ac:dyDescent="0.3">
      <c r="A3042" s="89" t="str">
        <f>IF(ROW()-ROW(HTML[])+1&gt;ROWS(Prelude[]),IFERROR(INDEX(PayItems[HTML],ROW()-ROW(HTML[])+1-ROWS(Prelude[])),IF(ROW()-ROW(HTML[])=ROWS(Prelude[])+ROWS(PayItems[]),"&lt;/tbody&gt;&lt;/table&gt;","{End}")),INDEX(Prelude[],ROW()-ROW(HTML[])+1))</f>
        <v xml:space="preserve">  &lt;tr&gt;&lt;td&gt;62603-0700&lt;/td&gt;&lt;td&gt;Cornus florida, white flowering dogwood, 1500mm - 1800mm height, balled and burlapped&lt;/td&gt;&lt;td&gt;Each&lt;/td&gt;&lt;td&gt;CORNUS FLORIDA, WHITE FLOWERING DOGWOOD, 60-INCH TO 72-INCH HEIGHT, BALLED AND BURLAPPED&lt;/td&gt;&lt;td&gt;EACH&lt;/td&gt;&lt;td&gt;0&lt;/td&gt;&lt;td&gt;3&lt;/td&gt;&lt;td&gt;N&lt;/td&gt;&lt;td&gt; &lt;/td&gt;&lt;td&gt;&lt;/td&gt;&lt;/tr&gt;</v>
      </c>
      <c r="B3042" s="166"/>
      <c r="C3042" s="166"/>
    </row>
    <row r="3043" spans="1:3" x14ac:dyDescent="0.3">
      <c r="A3043" s="89" t="str">
        <f>IF(ROW()-ROW(HTML[])+1&gt;ROWS(Prelude[]),IFERROR(INDEX(PayItems[HTML],ROW()-ROW(HTML[])+1-ROWS(Prelude[])),IF(ROW()-ROW(HTML[])=ROWS(Prelude[])+ROWS(PayItems[]),"&lt;/tbody&gt;&lt;/table&gt;","{End}")),INDEX(Prelude[],ROW()-ROW(HTML[])+1))</f>
        <v xml:space="preserve">  &lt;tr&gt;&lt;td&gt;62603-0750&lt;/td&gt;&lt;td&gt;Cornus florida, white flowering dogwood, 1800mm - 2400mm height, balled and burlapped&lt;/td&gt;&lt;td&gt;Each&lt;/td&gt;&lt;td&gt;CORNUS FLORIDA, WHITE FLOWERING DOGWOOD, 6 FEET TO 8 FEET HEIGHT, BALLED AND BURLAPPED&lt;/td&gt;&lt;td&gt;EACH&lt;/td&gt;&lt;td&gt;0&lt;/td&gt;&lt;td&gt;3&lt;/td&gt;&lt;td&gt;N&lt;/td&gt;&lt;td&gt; &lt;/td&gt;&lt;td&gt;&lt;/td&gt;&lt;/tr&gt;</v>
      </c>
      <c r="B3043" s="166"/>
      <c r="C3043" s="166"/>
    </row>
    <row r="3044" spans="1:3" x14ac:dyDescent="0.3">
      <c r="A3044" s="89" t="str">
        <f>IF(ROW()-ROW(HTML[])+1&gt;ROWS(Prelude[]),IFERROR(INDEX(PayItems[HTML],ROW()-ROW(HTML[])+1-ROWS(Prelude[])),IF(ROW()-ROW(HTML[])=ROWS(Prelude[])+ROWS(PayItems[]),"&lt;/tbody&gt;&lt;/table&gt;","{End}")),INDEX(Prelude[],ROW()-ROW(HTML[])+1))</f>
        <v xml:space="preserve">  &lt;tr&gt;&lt;td&gt;62603-0800&lt;/td&gt;&lt;td&gt;Cornus florida, white flowering dogwood, 2400mm - 3000mm height, balled and burlapped&lt;/td&gt;&lt;td&gt;Each&lt;/td&gt;&lt;td&gt;CORNUS FLORIDA, WHITE FLOWERING DOGWOOD, 8 FEET TO 10 FEET HEIGHT, BALLED AND BURLAPPED&lt;/td&gt;&lt;td&gt;EACH&lt;/td&gt;&lt;td&gt;0&lt;/td&gt;&lt;td&gt;3&lt;/td&gt;&lt;td&gt;N&lt;/td&gt;&lt;td&gt; &lt;/td&gt;&lt;td&gt;&lt;/td&gt;&lt;/tr&gt;</v>
      </c>
      <c r="B3044" s="166"/>
      <c r="C3044" s="166"/>
    </row>
    <row r="3045" spans="1:3" x14ac:dyDescent="0.3">
      <c r="A3045" s="89" t="str">
        <f>IF(ROW()-ROW(HTML[])+1&gt;ROWS(Prelude[]),IFERROR(INDEX(PayItems[HTML],ROW()-ROW(HTML[])+1-ROWS(Prelude[])),IF(ROW()-ROW(HTML[])=ROWS(Prelude[])+ROWS(PayItems[]),"&lt;/tbody&gt;&lt;/table&gt;","{End}")),INDEX(Prelude[],ROW()-ROW(HTML[])+1))</f>
        <v xml:space="preserve">  &lt;tr&gt;&lt;td&gt;62603-0850&lt;/td&gt;&lt;td&gt;Cornus amonum, silky dogwood, 750mm - 900mm height, balled and burlapped&lt;/td&gt;&lt;td&gt;Each&lt;/td&gt;&lt;td&gt;CORNUS AMONUM, SILKY DOGWOOD, 30-INCH TO 36-INCH HEIGHT, BALLED AND BURLAPPED&lt;/td&gt;&lt;td&gt;EACH&lt;/td&gt;&lt;td&gt;0&lt;/td&gt;&lt;td&gt;3&lt;/td&gt;&lt;td&gt;N&lt;/td&gt;&lt;td&gt; &lt;/td&gt;&lt;td&gt;&lt;/td&gt;&lt;/tr&gt;</v>
      </c>
      <c r="B3045" s="166"/>
      <c r="C3045" s="166"/>
    </row>
    <row r="3046" spans="1:3" x14ac:dyDescent="0.3">
      <c r="A3046" s="89" t="str">
        <f>IF(ROW()-ROW(HTML[])+1&gt;ROWS(Prelude[]),IFERROR(INDEX(PayItems[HTML],ROW()-ROW(HTML[])+1-ROWS(Prelude[])),IF(ROW()-ROW(HTML[])=ROWS(Prelude[])+ROWS(PayItems[]),"&lt;/tbody&gt;&lt;/table&gt;","{End}")),INDEX(Prelude[],ROW()-ROW(HTML[])+1))</f>
        <v xml:space="preserve">  &lt;tr&gt;&lt;td&gt;62603-0900&lt;/td&gt;&lt;td&gt;Cornus amonum, silky dogwood, 1050mm - 1200mm height, balled and burlapped&lt;/td&gt;&lt;td&gt;Each&lt;/td&gt;&lt;td&gt;CORNUS AMONUM, SILKY DOGWOOD, 42-INCH TO 48-INCH HEIGHT, BALLED AND BURLAPPED&lt;/td&gt;&lt;td&gt;EACH&lt;/td&gt;&lt;td&gt;0&lt;/td&gt;&lt;td&gt;3&lt;/td&gt;&lt;td&gt;N&lt;/td&gt;&lt;td&gt; &lt;/td&gt;&lt;td&gt;&lt;/td&gt;&lt;/tr&gt;</v>
      </c>
      <c r="B3046" s="166"/>
      <c r="C3046" s="166"/>
    </row>
    <row r="3047" spans="1:3" x14ac:dyDescent="0.3">
      <c r="A3047" s="89" t="str">
        <f>IF(ROW()-ROW(HTML[])+1&gt;ROWS(Prelude[]),IFERROR(INDEX(PayItems[HTML],ROW()-ROW(HTML[])+1-ROWS(Prelude[])),IF(ROW()-ROW(HTML[])=ROWS(Prelude[])+ROWS(PayItems[]),"&lt;/tbody&gt;&lt;/table&gt;","{End}")),INDEX(Prelude[],ROW()-ROW(HTML[])+1))</f>
        <v xml:space="preserve">  &lt;tr&gt;&lt;td&gt;62603-0950&lt;/td&gt;&lt;td&gt;Cornus racemosa, gray dogwood, 750mm - 900mm height, balled and burlapped&lt;/td&gt;&lt;td&gt;Each&lt;/td&gt;&lt;td&gt;CORNUS RACEMOSA, GRAY DOGWOOD, 30-INCH TO 36-INCH HEIGHT, BALLED AND BURLAPPED&lt;/td&gt;&lt;td&gt;EACH&lt;/td&gt;&lt;td&gt;0&lt;/td&gt;&lt;td&gt;3&lt;/td&gt;&lt;td&gt;N&lt;/td&gt;&lt;td&gt; &lt;/td&gt;&lt;td&gt;&lt;/td&gt;&lt;/tr&gt;</v>
      </c>
      <c r="B3047" s="166"/>
      <c r="C3047" s="166"/>
    </row>
    <row r="3048" spans="1:3" x14ac:dyDescent="0.3">
      <c r="A3048" s="89" t="str">
        <f>IF(ROW()-ROW(HTML[])+1&gt;ROWS(Prelude[]),IFERROR(INDEX(PayItems[HTML],ROW()-ROW(HTML[])+1-ROWS(Prelude[])),IF(ROW()-ROW(HTML[])=ROWS(Prelude[])+ROWS(PayItems[]),"&lt;/tbody&gt;&lt;/table&gt;","{End}")),INDEX(Prelude[],ROW()-ROW(HTML[])+1))</f>
        <v xml:space="preserve">  &lt;tr&gt;&lt;td&gt;62603-1000&lt;/td&gt;&lt;td&gt;Crataegus crusgalli, cockspur hawthorn, 1500mm - 1800mm height, balled and burlapped&lt;/td&gt;&lt;td&gt;Each&lt;/td&gt;&lt;td&gt;CRATAEGUS CRUSGALLI, COCKSPUR HAWTHORN, 60-INCH TO 72-INCH HEIGHT, BALLED AND BURLAPPED&lt;/td&gt;&lt;td&gt;EACH&lt;/td&gt;&lt;td&gt;0&lt;/td&gt;&lt;td&gt;3&lt;/td&gt;&lt;td&gt;N&lt;/td&gt;&lt;td&gt; &lt;/td&gt;&lt;td&gt;&lt;/td&gt;&lt;/tr&gt;</v>
      </c>
      <c r="B3048" s="166"/>
      <c r="C3048" s="166"/>
    </row>
    <row r="3049" spans="1:3" x14ac:dyDescent="0.3">
      <c r="A3049" s="89" t="str">
        <f>IF(ROW()-ROW(HTML[])+1&gt;ROWS(Prelude[]),IFERROR(INDEX(PayItems[HTML],ROW()-ROW(HTML[])+1-ROWS(Prelude[])),IF(ROW()-ROW(HTML[])=ROWS(Prelude[])+ROWS(PayItems[]),"&lt;/tbody&gt;&lt;/table&gt;","{End}")),INDEX(Prelude[],ROW()-ROW(HTML[])+1))</f>
        <v xml:space="preserve">  &lt;tr&gt;&lt;td&gt;62603-1050&lt;/td&gt;&lt;td&gt;Cornus 'rutban', aurora dogwood, 1800mm - 2400mm height, balled and burlapped&lt;/td&gt;&lt;td&gt;Each&lt;/td&gt;&lt;td&gt;CORNUS 'RUTBAN', AURORA DOGWOOD, 6 FEET TO 8 FEET HEIGHT, BALLED AND BURLAPPED&lt;/td&gt;&lt;td&gt;EACH&lt;/td&gt;&lt;td&gt;0&lt;/td&gt;&lt;td&gt;3&lt;/td&gt;&lt;td&gt;N&lt;/td&gt;&lt;td&gt; &lt;/td&gt;&lt;td&gt;&lt;/td&gt;&lt;/tr&gt;</v>
      </c>
      <c r="B3049" s="166"/>
      <c r="C3049" s="166"/>
    </row>
    <row r="3050" spans="1:3" x14ac:dyDescent="0.3">
      <c r="A3050" s="89" t="str">
        <f>IF(ROW()-ROW(HTML[])+1&gt;ROWS(Prelude[]),IFERROR(INDEX(PayItems[HTML],ROW()-ROW(HTML[])+1-ROWS(Prelude[])),IF(ROW()-ROW(HTML[])=ROWS(Prelude[])+ROWS(PayItems[]),"&lt;/tbody&gt;&lt;/table&gt;","{End}")),INDEX(Prelude[],ROW()-ROW(HTML[])+1))</f>
        <v xml:space="preserve">  &lt;tr&gt;&lt;td&gt;62603-1100&lt;/td&gt;&lt;td&gt;Cornus 'rutdan', galaxy dogwood, 1800mm - 2400mm height, balled and burlapped&lt;/td&gt;&lt;td&gt;Each&lt;/td&gt;&lt;td&gt;CORNUS 'RUTDAN', GALAXY DOGWOOD, 6 FEET TO 8 FEET HEIGHT, BALLED AND BURLAPPED&lt;/td&gt;&lt;td&gt;EACH&lt;/td&gt;&lt;td&gt;0&lt;/td&gt;&lt;td&gt;3&lt;/td&gt;&lt;td&gt;N&lt;/td&gt;&lt;td&gt; &lt;/td&gt;&lt;td&gt;&lt;/td&gt;&lt;/tr&gt;</v>
      </c>
      <c r="B3050" s="166"/>
      <c r="C3050" s="166"/>
    </row>
    <row r="3051" spans="1:3" x14ac:dyDescent="0.3">
      <c r="A3051" s="89" t="str">
        <f>IF(ROW()-ROW(HTML[])+1&gt;ROWS(Prelude[]),IFERROR(INDEX(PayItems[HTML],ROW()-ROW(HTML[])+1-ROWS(Prelude[])),IF(ROW()-ROW(HTML[])=ROWS(Prelude[])+ROWS(PayItems[]),"&lt;/tbody&gt;&lt;/table&gt;","{End}")),INDEX(Prelude[],ROW()-ROW(HTML[])+1))</f>
        <v xml:space="preserve">  &lt;tr&gt;&lt;td&gt;62603-1150&lt;/td&gt;&lt;td&gt;Cornus alba, red twig dogwood, 600mm - 750mm height, container grown&lt;/td&gt;&lt;td&gt;Each&lt;/td&gt;&lt;td&gt;CORNUS ALBA, RED TWIG DOGWOOD, 24-INCH TO 30-INCH HEIGHT, CONTAINER GROWN&lt;/td&gt;&lt;td&gt;EACH&lt;/td&gt;&lt;td&gt;0&lt;/td&gt;&lt;td&gt;3&lt;/td&gt;&lt;td&gt;N&lt;/td&gt;&lt;td&gt; &lt;/td&gt;&lt;td&gt;&lt;/td&gt;&lt;/tr&gt;</v>
      </c>
      <c r="B3051" s="166"/>
      <c r="C3051" s="166"/>
    </row>
    <row r="3052" spans="1:3" x14ac:dyDescent="0.3">
      <c r="A3052" s="89" t="str">
        <f>IF(ROW()-ROW(HTML[])+1&gt;ROWS(Prelude[]),IFERROR(INDEX(PayItems[HTML],ROW()-ROW(HTML[])+1-ROWS(Prelude[])),IF(ROW()-ROW(HTML[])=ROWS(Prelude[])+ROWS(PayItems[]),"&lt;/tbody&gt;&lt;/table&gt;","{End}")),INDEX(Prelude[],ROW()-ROW(HTML[])+1))</f>
        <v xml:space="preserve">  &lt;tr&gt;&lt;td&gt;62603-1200&lt;/td&gt;&lt;td&gt;Chionanthus Virginicus, fringe tree, 1500mm - 1800mm height, balled and burlapped&lt;/td&gt;&lt;td&gt;Each&lt;/td&gt;&lt;td&gt;CHIONANTHUS VIRGINICUS, FRINGE TREE, 60-INCH TO 72-INCH HEIGHT, BALLED AND BURLAPPED&lt;/td&gt;&lt;td&gt;EACH&lt;/td&gt;&lt;td&gt;0&lt;/td&gt;&lt;td&gt;3&lt;/td&gt;&lt;td&gt;N&lt;/td&gt;&lt;td&gt; &lt;/td&gt;&lt;td&gt;&lt;/td&gt;&lt;/tr&gt;</v>
      </c>
      <c r="B3052" s="166"/>
      <c r="C3052" s="166"/>
    </row>
    <row r="3053" spans="1:3" x14ac:dyDescent="0.3">
      <c r="A3053" s="89" t="str">
        <f>IF(ROW()-ROW(HTML[])+1&gt;ROWS(Prelude[]),IFERROR(INDEX(PayItems[HTML],ROW()-ROW(HTML[])+1-ROWS(Prelude[])),IF(ROW()-ROW(HTML[])=ROWS(Prelude[])+ROWS(PayItems[]),"&lt;/tbody&gt;&lt;/table&gt;","{End}")),INDEX(Prelude[],ROW()-ROW(HTML[])+1))</f>
        <v xml:space="preserve">  &lt;tr&gt;&lt;td&gt;62603-1250&lt;/td&gt;&lt;td&gt;Chrysothamnus sp., rabbitbrush 19 liter, container grown&lt;/td&gt;&lt;td&gt;Each&lt;/td&gt;&lt;td&gt;CHRYSOTHAMNUS SP., RABBITBRUSH 5 GALLON, CONTAINER GROWN&lt;/td&gt;&lt;td&gt;EACH&lt;/td&gt;&lt;td&gt;0&lt;/td&gt;&lt;td&gt;3&lt;/td&gt;&lt;td&gt;N&lt;/td&gt;&lt;td&gt; &lt;/td&gt;&lt;td&gt;&lt;/td&gt;&lt;/tr&gt;</v>
      </c>
      <c r="B3053" s="166"/>
      <c r="C3053" s="166"/>
    </row>
    <row r="3054" spans="1:3" x14ac:dyDescent="0.3">
      <c r="A3054" s="89" t="str">
        <f>IF(ROW()-ROW(HTML[])+1&gt;ROWS(Prelude[]),IFERROR(INDEX(PayItems[HTML],ROW()-ROW(HTML[])+1-ROWS(Prelude[])),IF(ROW()-ROW(HTML[])=ROWS(Prelude[])+ROWS(PayItems[]),"&lt;/tbody&gt;&lt;/table&gt;","{End}")),INDEX(Prelude[],ROW()-ROW(HTML[])+1))</f>
        <v xml:space="preserve">  &lt;tr&gt;&lt;td&gt;62603-1300&lt;/td&gt;&lt;td&gt;Ceanothus cuneatus, buckbrush, 200mm height&lt;/td&gt;&lt;td&gt;Each&lt;/td&gt;&lt;td&gt;CEANOTHUS CUNEATUS, BUCKBRUSH, 8-INCH HEIGHT&lt;/td&gt;&lt;td&gt;EACH&lt;/td&gt;&lt;td&gt;0&lt;/td&gt;&lt;td&gt;3&lt;/td&gt;&lt;td&gt;N&lt;/td&gt;&lt;td&gt; &lt;/td&gt;&lt;td&gt;&lt;/td&gt;&lt;/tr&gt;</v>
      </c>
      <c r="B3054" s="166"/>
      <c r="C3054" s="166"/>
    </row>
    <row r="3055" spans="1:3" x14ac:dyDescent="0.3">
      <c r="A3055" s="89" t="str">
        <f>IF(ROW()-ROW(HTML[])+1&gt;ROWS(Prelude[]),IFERROR(INDEX(PayItems[HTML],ROW()-ROW(HTML[])+1-ROWS(Prelude[])),IF(ROW()-ROW(HTML[])=ROWS(Prelude[])+ROWS(PayItems[]),"&lt;/tbody&gt;&lt;/table&gt;","{End}")),INDEX(Prelude[],ROW()-ROW(HTML[])+1))</f>
        <v xml:space="preserve">  &lt;tr&gt;&lt;td&gt;62603-1350&lt;/td&gt;&lt;td&gt;Ceanothus integerrimus, deerbrush, 200mm height&lt;/td&gt;&lt;td&gt;Each&lt;/td&gt;&lt;td&gt;CEANOTHUS INTEGERRIMUS, DEERBRUSH, 8-INCH HEIGHT&lt;/td&gt;&lt;td&gt;EACH&lt;/td&gt;&lt;td&gt;0&lt;/td&gt;&lt;td&gt;3&lt;/td&gt;&lt;td&gt;N&lt;/td&gt;&lt;td&gt; &lt;/td&gt;&lt;td&gt;&lt;/td&gt;&lt;/tr&gt;</v>
      </c>
      <c r="B3055" s="166"/>
      <c r="C3055" s="166"/>
    </row>
    <row r="3056" spans="1:3" x14ac:dyDescent="0.3">
      <c r="A3056" s="89" t="str">
        <f>IF(ROW()-ROW(HTML[])+1&gt;ROWS(Prelude[]),IFERROR(INDEX(PayItems[HTML],ROW()-ROW(HTML[])+1-ROWS(Prelude[])),IF(ROW()-ROW(HTML[])=ROWS(Prelude[])+ROWS(PayItems[]),"&lt;/tbody&gt;&lt;/table&gt;","{End}")),INDEX(Prelude[],ROW()-ROW(HTML[])+1))</f>
        <v xml:space="preserve">  &lt;tr&gt;&lt;td&gt;62603-1400&lt;/td&gt;&lt;td&gt;Cercocarpus montanus, mountain mahogany, 20 liter, container grown&lt;/td&gt;&lt;td&gt;Each&lt;/td&gt;&lt;td&gt;CERCOCARPUS MONTANUS, MOUNTAIN MAHOGANY, 5 GALLON, CONTAINER GROWN&lt;/td&gt;&lt;td&gt;EACH&lt;/td&gt;&lt;td&gt;0&lt;/td&gt;&lt;td&gt;3&lt;/td&gt;&lt;td&gt;N&lt;/td&gt;&lt;td&gt; &lt;/td&gt;&lt;td&gt;&lt;/td&gt;&lt;/tr&gt;</v>
      </c>
      <c r="B3056" s="166"/>
      <c r="C3056" s="166"/>
    </row>
    <row r="3057" spans="1:3" x14ac:dyDescent="0.3">
      <c r="A3057" s="89" t="str">
        <f>IF(ROW()-ROW(HTML[])+1&gt;ROWS(Prelude[]),IFERROR(INDEX(PayItems[HTML],ROW()-ROW(HTML[])+1-ROWS(Prelude[])),IF(ROW()-ROW(HTML[])=ROWS(Prelude[])+ROWS(PayItems[]),"&lt;/tbody&gt;&lt;/table&gt;","{End}")),INDEX(Prelude[],ROW()-ROW(HTML[])+1))</f>
        <v xml:space="preserve">  &lt;tr&gt;&lt;td&gt;62603-1450&lt;/td&gt;&lt;td&gt;Calocedrus decurrens, incense cedar, 1200mm - 1500mm height, balled and burlapped&lt;/td&gt;&lt;td&gt;Each&lt;/td&gt;&lt;td&gt;CALOCEDRUS DECURRENS, INCENSE CEDAR, 48-INCH TO 60-INCH HEIGHT, BALLED AND BURLAPPED&lt;/td&gt;&lt;td&gt;EACH&lt;/td&gt;&lt;td&gt;0&lt;/td&gt;&lt;td&gt;3&lt;/td&gt;&lt;td&gt;N&lt;/td&gt;&lt;td&gt; &lt;/td&gt;&lt;td&gt;&lt;/td&gt;&lt;/tr&gt;</v>
      </c>
      <c r="B3057" s="166"/>
      <c r="C3057" s="166"/>
    </row>
    <row r="3058" spans="1:3" x14ac:dyDescent="0.3">
      <c r="A3058" s="89" t="str">
        <f>IF(ROW()-ROW(HTML[])+1&gt;ROWS(Prelude[]),IFERROR(INDEX(PayItems[HTML],ROW()-ROW(HTML[])+1-ROWS(Prelude[])),IF(ROW()-ROW(HTML[])=ROWS(Prelude[])+ROWS(PayItems[]),"&lt;/tbody&gt;&lt;/table&gt;","{End}")),INDEX(Prelude[],ROW()-ROW(HTML[])+1))</f>
        <v xml:space="preserve">  &lt;tr&gt;&lt;td&gt;62603-1500&lt;/td&gt;&lt;td&gt;Crataegus columbiana, columbia hawthorn, 8 liter, container grown&lt;/td&gt;&lt;td&gt;Each&lt;/td&gt;&lt;td&gt;CRATAEGUS COLUMBIANA, COLUMBIA HAWTHORN, 2 GALLON, CONTAINER GROWN&lt;/td&gt;&lt;td&gt;EACH&lt;/td&gt;&lt;td&gt;0&lt;/td&gt;&lt;td&gt;3&lt;/td&gt;&lt;td&gt;N&lt;/td&gt;&lt;td&gt; &lt;/td&gt;&lt;td&gt;&lt;/td&gt;&lt;/tr&gt;</v>
      </c>
      <c r="B3058" s="166"/>
      <c r="C3058" s="166"/>
    </row>
    <row r="3059" spans="1:3" s="101" customFormat="1" x14ac:dyDescent="0.3">
      <c r="A3059" s="89" t="str">
        <f>IF(ROW()-ROW(HTML[])+1&gt;ROWS(Prelude[]),IFERROR(INDEX(PayItems[HTML],ROW()-ROW(HTML[])+1-ROWS(Prelude[])),IF(ROW()-ROW(HTML[])=ROWS(Prelude[])+ROWS(PayItems[]),"&lt;/tbody&gt;&lt;/table&gt;","{End}")),INDEX(Prelude[],ROW()-ROW(HTML[])+1))</f>
        <v xml:space="preserve">  &lt;tr&gt;&lt;td&gt;62603-1550&lt;/td&gt;&lt;td&gt;Cerocarpus ledifolius, curl-leaf mountain mahogany, 8 liter, container grown&lt;/td&gt;&lt;td&gt;Each&lt;/td&gt;&lt;td&gt;CEROCARPUS LEDIFOLIUS, CURL-LEAF MOUNTAIN MAHOGANY, 2 GALLON, CONTAINER GROWN&lt;/td&gt;&lt;td&gt;EACH&lt;/td&gt;&lt;td&gt;0&lt;/td&gt;&lt;td&gt;3&lt;/td&gt;&lt;td&gt;N&lt;/td&gt;&lt;td&gt; &lt;/td&gt;&lt;td&gt;&lt;/td&gt;&lt;/tr&gt;</v>
      </c>
      <c r="B3059" s="166"/>
      <c r="C3059" s="166"/>
    </row>
    <row r="3060" spans="1:3" x14ac:dyDescent="0.3">
      <c r="A3060" s="89" t="str">
        <f>IF(ROW()-ROW(HTML[])+1&gt;ROWS(Prelude[]),IFERROR(INDEX(PayItems[HTML],ROW()-ROW(HTML[])+1-ROWS(Prelude[])),IF(ROW()-ROW(HTML[])=ROWS(Prelude[])+ROWS(PayItems[]),"&lt;/tbody&gt;&lt;/table&gt;","{End}")),INDEX(Prelude[],ROW()-ROW(HTML[])+1))</f>
        <v xml:space="preserve">  &lt;tr&gt;&lt;td&gt;62603-1600&lt;/td&gt;&lt;td&gt;Ceanothus prostratus, prostrate ceanothus, 4 liter, container grown&lt;/td&gt;&lt;td&gt;Each&lt;/td&gt;&lt;td&gt;CEANOTHUS PROSTRATUS, PROSTRATE CEANOTHUS, 1 GALLON, CONTAINER GROWN &lt;/td&gt;&lt;td&gt;EACH&lt;/td&gt;&lt;td&gt;0&lt;/td&gt;&lt;td&gt;3&lt;/td&gt;&lt;td&gt;N&lt;/td&gt;&lt;td&gt;12/14/2020&lt;/td&gt;&lt;td&gt;&lt;/td&gt;&lt;/tr&gt;</v>
      </c>
      <c r="B3060" s="166"/>
      <c r="C3060" s="166"/>
    </row>
    <row r="3061" spans="1:3" x14ac:dyDescent="0.3">
      <c r="A3061" s="89" t="str">
        <f>IF(ROW()-ROW(HTML[])+1&gt;ROWS(Prelude[]),IFERROR(INDEX(PayItems[HTML],ROW()-ROW(HTML[])+1-ROWS(Prelude[])),IF(ROW()-ROW(HTML[])=ROWS(Prelude[])+ROWS(PayItems[]),"&lt;/tbody&gt;&lt;/table&gt;","{End}")),INDEX(Prelude[],ROW()-ROW(HTML[])+1))</f>
        <v xml:space="preserve">  &lt;tr&gt;&lt;td&gt;62603-1700&lt;/td&gt;&lt;td&gt;Castenea dentata, american chestnut, 2400mm - 3000mm height, balled and burlapped&lt;/td&gt;&lt;td&gt;Each&lt;/td&gt;&lt;td&gt;CASTENEA DENTATA, AMERICAN CHESTNUT,  8 FEET TO 10 FEET HEIGHT, BALLED AND BURLAPPED&lt;/td&gt;&lt;td&gt;EACH&lt;/td&gt;&lt;td&gt;0&lt;/td&gt;&lt;td&gt;3&lt;/td&gt;&lt;td&gt;N&lt;/td&gt;&lt;td&gt;5/14/2024&lt;/td&gt;&lt;td&gt;&lt;/td&gt;&lt;/tr&gt;</v>
      </c>
      <c r="B3061" s="166"/>
      <c r="C3061" s="166"/>
    </row>
    <row r="3062" spans="1:3" x14ac:dyDescent="0.3">
      <c r="A3062" s="89" t="str">
        <f>IF(ROW()-ROW(HTML[])+1&gt;ROWS(Prelude[]),IFERROR(INDEX(PayItems[HTML],ROW()-ROW(HTML[])+1-ROWS(Prelude[])),IF(ROW()-ROW(HTML[])=ROWS(Prelude[])+ROWS(PayItems[]),"&lt;/tbody&gt;&lt;/table&gt;","{End}")),INDEX(Prelude[],ROW()-ROW(HTML[])+1))</f>
        <v xml:space="preserve">  &lt;tr&gt;&lt;td&gt;62603-1800&lt;/td&gt;&lt;td&gt;Cladrastis kentuckea, kentucky yellowwood, 2400mm - 3000mm height, balled and burlapped&lt;/td&gt;&lt;td&gt;Each&lt;/td&gt;&lt;td&gt;CLADRASTIS KENTUCKEA, KENTUCKY YELLOWWOOD,  8 FEET TO 10 FEET HEIGHT, BALLED AND BURLAPPED&lt;/td&gt;&lt;td&gt;EACH&lt;/td&gt;&lt;td&gt;0&lt;/td&gt;&lt;td&gt;3&lt;/td&gt;&lt;td&gt;N&lt;/td&gt;&lt;td&gt;5/14/2024&lt;/td&gt;&lt;td&gt;&lt;/td&gt;&lt;/tr&gt;</v>
      </c>
      <c r="B3062" s="166"/>
      <c r="C3062" s="166"/>
    </row>
    <row r="3063" spans="1:3" x14ac:dyDescent="0.3">
      <c r="A3063" s="89" t="str">
        <f>IF(ROW()-ROW(HTML[])+1&gt;ROWS(Prelude[]),IFERROR(INDEX(PayItems[HTML],ROW()-ROW(HTML[])+1-ROWS(Prelude[])),IF(ROW()-ROW(HTML[])=ROWS(Prelude[])+ROWS(PayItems[]),"&lt;/tbody&gt;&lt;/table&gt;","{End}")),INDEX(Prelude[],ROW()-ROW(HTML[])+1))</f>
        <v xml:space="preserve">  &lt;tr&gt;&lt;td&gt;62604-0100&lt;/td&gt;&lt;td&gt;Diospyros Virginiana, common persimmon, 1800mm - 2400mm height, balled and burlapped&lt;/td&gt;&lt;td&gt;Each&lt;/td&gt;&lt;td&gt;DIOSPYROS VIRGINIANA, COMMON PERSIMMON, 6 FEET TO 8 FEET HEIGHT, BALLED AND BURLAPPED&lt;/td&gt;&lt;td&gt;EACH&lt;/td&gt;&lt;td&gt;0&lt;/td&gt;&lt;td&gt;3&lt;/td&gt;&lt;td&gt;N&lt;/td&gt;&lt;td&gt; &lt;/td&gt;&lt;td&gt;&lt;/td&gt;&lt;/tr&gt;</v>
      </c>
      <c r="B3063" s="166"/>
      <c r="C3063" s="166"/>
    </row>
    <row r="3064" spans="1:3" x14ac:dyDescent="0.3">
      <c r="A3064" s="89" t="str">
        <f>IF(ROW()-ROW(HTML[])+1&gt;ROWS(Prelude[]),IFERROR(INDEX(PayItems[HTML],ROW()-ROW(HTML[])+1-ROWS(Prelude[])),IF(ROW()-ROW(HTML[])=ROWS(Prelude[])+ROWS(PayItems[]),"&lt;/tbody&gt;&lt;/table&gt;","{End}")),INDEX(Prelude[],ROW()-ROW(HTML[])+1))</f>
        <v xml:space="preserve">  &lt;tr&gt;&lt;td&gt;62605-0100&lt;/td&gt;&lt;td&gt;Evonymus alata compacta, burningbush, 600mm - 750mm height, balled and burlapped&lt;/td&gt;&lt;td&gt;Each&lt;/td&gt;&lt;td&gt;EVONYMUS ALATA COMPACTA, BURNINGBUSH, 24-INCH TO 30-INCH HEIGHT, BALLED AND BURLAPPED&lt;/td&gt;&lt;td&gt;EACH&lt;/td&gt;&lt;td&gt;0&lt;/td&gt;&lt;td&gt;3&lt;/td&gt;&lt;td&gt;N&lt;/td&gt;&lt;td&gt; &lt;/td&gt;&lt;td&gt;&lt;/td&gt;&lt;/tr&gt;</v>
      </c>
      <c r="B3064" s="166"/>
      <c r="C3064" s="166"/>
    </row>
    <row r="3065" spans="1:3" x14ac:dyDescent="0.3">
      <c r="A3065" s="89" t="str">
        <f>IF(ROW()-ROW(HTML[])+1&gt;ROWS(Prelude[]),IFERROR(INDEX(PayItems[HTML],ROW()-ROW(HTML[])+1-ROWS(Prelude[])),IF(ROW()-ROW(HTML[])=ROWS(Prelude[])+ROWS(PayItems[]),"&lt;/tbody&gt;&lt;/table&gt;","{End}")),INDEX(Prelude[],ROW()-ROW(HTML[])+1))</f>
        <v xml:space="preserve">  &lt;tr&gt;&lt;td&gt;62605-0200&lt;/td&gt;&lt;td&gt;Eriophyllum lanatum, common wooly sunflower, 100mm pots&lt;/td&gt;&lt;td&gt;Each&lt;/td&gt;&lt;td&gt;ERIOPHYLLUM LANATUM, COMMON WOOLY SUNFLOWER, 4-INCH POTS&lt;/td&gt;&lt;td&gt;EACH&lt;/td&gt;&lt;td&gt;0&lt;/td&gt;&lt;td&gt;3&lt;/td&gt;&lt;td&gt;N&lt;/td&gt;&lt;td&gt; &lt;/td&gt;&lt;td&gt;&lt;/td&gt;&lt;/tr&gt;</v>
      </c>
      <c r="B3065" s="166"/>
      <c r="C3065" s="166"/>
    </row>
    <row r="3066" spans="1:3" x14ac:dyDescent="0.3">
      <c r="A3066" s="89" t="str">
        <f>IF(ROW()-ROW(HTML[])+1&gt;ROWS(Prelude[]),IFERROR(INDEX(PayItems[HTML],ROW()-ROW(HTML[])+1-ROWS(Prelude[])),IF(ROW()-ROW(HTML[])=ROWS(Prelude[])+ROWS(PayItems[]),"&lt;/tbody&gt;&lt;/table&gt;","{End}")),INDEX(Prelude[],ROW()-ROW(HTML[])+1))</f>
        <v xml:space="preserve">  &lt;tr&gt;&lt;td&gt;62605-0250&lt;/td&gt;&lt;td&gt;Ericamerica nauseosa, rubber rabbitbush, 4 liter, container grown&lt;/td&gt;&lt;td&gt;Each&lt;/td&gt;&lt;td&gt;ERICAMERICA NAUSEOSA, RUBBER RABBITBUSH, 1 GALLON, CONTAINER GROWN &lt;/td&gt;&lt;td&gt;EACH&lt;/td&gt;&lt;td&gt;0&lt;/td&gt;&lt;td&gt;3&lt;/td&gt;&lt;td&gt;N&lt;/td&gt;&lt;td&gt;12/14/2020&lt;/td&gt;&lt;td&gt;&lt;/td&gt;&lt;/tr&gt;</v>
      </c>
      <c r="B3066" s="166"/>
      <c r="C3066" s="166"/>
    </row>
    <row r="3067" spans="1:3" x14ac:dyDescent="0.3">
      <c r="A3067" s="89" t="str">
        <f>IF(ROW()-ROW(HTML[])+1&gt;ROWS(Prelude[]),IFERROR(INDEX(PayItems[HTML],ROW()-ROW(HTML[])+1-ROWS(Prelude[])),IF(ROW()-ROW(HTML[])=ROWS(Prelude[])+ROWS(PayItems[]),"&lt;/tbody&gt;&lt;/table&gt;","{End}")),INDEX(Prelude[],ROW()-ROW(HTML[])+1))</f>
        <v xml:space="preserve">  &lt;tr&gt;&lt;td&gt;62606-0100&lt;/td&gt;&lt;td&gt;Fraxinus pennsylvanica, marshall's seedles ash, 35mm - 50mm caliper, balled and burlapped&lt;/td&gt;&lt;td&gt;Each&lt;/td&gt;&lt;td&gt;FRAXINUS PENNSYLVANICA, MARSHALL'S SEEDLES ASH, 1 1/2-INCH TO 2-INCH CALIPER, BALLED AND BURLAPPED&lt;/td&gt;&lt;td&gt;EACH&lt;/td&gt;&lt;td&gt;0&lt;/td&gt;&lt;td&gt;3&lt;/td&gt;&lt;td&gt;N&lt;/td&gt;&lt;td&gt; &lt;/td&gt;&lt;td&gt;&lt;/td&gt;&lt;/tr&gt;</v>
      </c>
      <c r="B3067" s="166"/>
      <c r="C3067" s="166"/>
    </row>
    <row r="3068" spans="1:3" x14ac:dyDescent="0.3">
      <c r="A3068" s="89" t="str">
        <f>IF(ROW()-ROW(HTML[])+1&gt;ROWS(Prelude[]),IFERROR(INDEX(PayItems[HTML],ROW()-ROW(HTML[])+1-ROWS(Prelude[])),IF(ROW()-ROW(HTML[])=ROWS(Prelude[])+ROWS(PayItems[]),"&lt;/tbody&gt;&lt;/table&gt;","{End}")),INDEX(Prelude[],ROW()-ROW(HTML[])+1))</f>
        <v xml:space="preserve">  &lt;tr&gt;&lt;td&gt;62606-0150&lt;/td&gt;&lt;td&gt;Fagus grandifloria, american beech, 35mm - 50mm caliper, balled and burlapped&lt;/td&gt;&lt;td&gt;Each&lt;/td&gt;&lt;td&gt;FAGUS GRANDIFLORIA, AMERICAN BEECH, 1 1/2-INCH TO 2-INCH CALIPER, BALLED AND BURLAPPED&lt;/td&gt;&lt;td&gt;EACH&lt;/td&gt;&lt;td&gt;0&lt;/td&gt;&lt;td&gt;3&lt;/td&gt;&lt;td&gt;N&lt;/td&gt;&lt;td&gt; &lt;/td&gt;&lt;td&gt;&lt;/td&gt;&lt;/tr&gt;</v>
      </c>
      <c r="B3068" s="166"/>
      <c r="C3068" s="166"/>
    </row>
    <row r="3069" spans="1:3" x14ac:dyDescent="0.3">
      <c r="A3069" s="89" t="str">
        <f>IF(ROW()-ROW(HTML[])+1&gt;ROWS(Prelude[]),IFERROR(INDEX(PayItems[HTML],ROW()-ROW(HTML[])+1-ROWS(Prelude[])),IF(ROW()-ROW(HTML[])=ROWS(Prelude[])+ROWS(PayItems[]),"&lt;/tbody&gt;&lt;/table&gt;","{End}")),INDEX(Prelude[],ROW()-ROW(HTML[])+1))</f>
        <v xml:space="preserve">  &lt;tr&gt;&lt;td&gt;62606-0200&lt;/td&gt;&lt;td&gt;Forsythia intermedia, border forsythia, 450mm - 600mm height, container grown&lt;/td&gt;&lt;td&gt;Each&lt;/td&gt;&lt;td&gt;FORSYTHIA INTERMEDIA, BORDER FORSYTHIA, 18-INCH TO 24-INCH HEIGHT, CONTAINER GROWN&lt;/td&gt;&lt;td&gt;EACH&lt;/td&gt;&lt;td&gt;0&lt;/td&gt;&lt;td&gt;3&lt;/td&gt;&lt;td&gt;N&lt;/td&gt;&lt;td&gt; &lt;/td&gt;&lt;td&gt;&lt;/td&gt;&lt;/tr&gt;</v>
      </c>
      <c r="B3069" s="166"/>
      <c r="C3069" s="166"/>
    </row>
    <row r="3070" spans="1:3" x14ac:dyDescent="0.3">
      <c r="A3070" s="89" t="str">
        <f>IF(ROW()-ROW(HTML[])+1&gt;ROWS(Prelude[]),IFERROR(INDEX(PayItems[HTML],ROW()-ROW(HTML[])+1-ROWS(Prelude[])),IF(ROW()-ROW(HTML[])=ROWS(Prelude[])+ROWS(PayItems[]),"&lt;/tbody&gt;&lt;/table&gt;","{End}")),INDEX(Prelude[],ROW()-ROW(HTML[])+1))</f>
        <v xml:space="preserve">  &lt;tr&gt;&lt;td&gt;62606-0250&lt;/td&gt;&lt;td&gt;Forsythia intermedia, border forsythia, 600mm - 750mm height, balled and burlapped&lt;/td&gt;&lt;td&gt;Each&lt;/td&gt;&lt;td&gt;FORSYTHIA INTERMEDIA, BORDER FORSYTHIA, 24-INCH TO 30-INCH HEIGHT, BALLED AND BURLAPPED&lt;/td&gt;&lt;td&gt;EACH&lt;/td&gt;&lt;td&gt;0&lt;/td&gt;&lt;td&gt;3&lt;/td&gt;&lt;td&gt;N&lt;/td&gt;&lt;td&gt; &lt;/td&gt;&lt;td&gt;&lt;/td&gt;&lt;/tr&gt;</v>
      </c>
      <c r="B3070" s="166"/>
      <c r="C3070" s="166"/>
    </row>
    <row r="3071" spans="1:3" x14ac:dyDescent="0.3">
      <c r="A3071" s="89" t="str">
        <f>IF(ROW()-ROW(HTML[])+1&gt;ROWS(Prelude[]),IFERROR(INDEX(PayItems[HTML],ROW()-ROW(HTML[])+1-ROWS(Prelude[])),IF(ROW()-ROW(HTML[])=ROWS(Prelude[])+ROWS(PayItems[]),"&lt;/tbody&gt;&lt;/table&gt;","{End}")),INDEX(Prelude[],ROW()-ROW(HTML[])+1))</f>
        <v xml:space="preserve">  &lt;tr&gt;&lt;td&gt;62606-0300&lt;/td&gt;&lt;td&gt;Fraxinus pennsylvanica, green ash, 20mm - 35mm caliper, balled and burlapped&lt;/td&gt;&lt;td&gt;Each&lt;/td&gt;&lt;td&gt;FRAXINUS PENNSYLVANICA, GREEN ASH, 1-INCH TO 1 1/2-INCH CALIPER, BALLED AND BURLAPPED&lt;/td&gt;&lt;td&gt;EACH&lt;/td&gt;&lt;td&gt;0&lt;/td&gt;&lt;td&gt;3&lt;/td&gt;&lt;td&gt;N&lt;/td&gt;&lt;td&gt; &lt;/td&gt;&lt;td&gt;&lt;/td&gt;&lt;/tr&gt;</v>
      </c>
      <c r="B3071" s="166"/>
      <c r="C3071" s="166"/>
    </row>
    <row r="3072" spans="1:3" x14ac:dyDescent="0.3">
      <c r="A3072" s="89" t="str">
        <f>IF(ROW()-ROW(HTML[])+1&gt;ROWS(Prelude[]),IFERROR(INDEX(PayItems[HTML],ROW()-ROW(HTML[])+1-ROWS(Prelude[])),IF(ROW()-ROW(HTML[])=ROWS(Prelude[])+ROWS(PayItems[]),"&lt;/tbody&gt;&lt;/table&gt;","{End}")),INDEX(Prelude[],ROW()-ROW(HTML[])+1))</f>
        <v xml:space="preserve">  &lt;tr&gt;&lt;td&gt;62606-0350&lt;/td&gt;&lt;td&gt;Fraxinus pennsylvanica, green ash, 35mm - 50mm caliper, balled and burlapped&lt;/td&gt;&lt;td&gt;Each&lt;/td&gt;&lt;td&gt;FRAXINUS PENNSYLVANICA, GREEN ASH, 1 1/2-INCH TO 2-INCH CALIPER, BALLED AND BURLAPPED&lt;/td&gt;&lt;td&gt;EACH&lt;/td&gt;&lt;td&gt;0&lt;/td&gt;&lt;td&gt;3&lt;/td&gt;&lt;td&gt;N&lt;/td&gt;&lt;td&gt; &lt;/td&gt;&lt;td&gt;&lt;/td&gt;&lt;/tr&gt;</v>
      </c>
      <c r="B3072" s="166"/>
      <c r="C3072" s="166"/>
    </row>
    <row r="3073" spans="1:3" x14ac:dyDescent="0.3">
      <c r="A3073" s="89" t="str">
        <f>IF(ROW()-ROW(HTML[])+1&gt;ROWS(Prelude[]),IFERROR(INDEX(PayItems[HTML],ROW()-ROW(HTML[])+1-ROWS(Prelude[])),IF(ROW()-ROW(HTML[])=ROWS(Prelude[])+ROWS(PayItems[]),"&lt;/tbody&gt;&lt;/table&gt;","{End}")),INDEX(Prelude[],ROW()-ROW(HTML[])+1))</f>
        <v xml:space="preserve">  &lt;tr&gt;&lt;td&gt;62606-0400&lt;/td&gt;&lt;td&gt;Fraxinus pennsylvanica, green ash, 50mm - 65mm caliper, balled and burlapped&lt;/td&gt;&lt;td&gt;Each&lt;/td&gt;&lt;td&gt;FRAXINUS PENNSYLVANICA, GREEN ASH, 2-INCH TO 2 1/2-INCH CALIPER, BALLED AND BURLAPPED&lt;/td&gt;&lt;td&gt;EACH&lt;/td&gt;&lt;td&gt;0&lt;/td&gt;&lt;td&gt;3&lt;/td&gt;&lt;td&gt;N&lt;/td&gt;&lt;td&gt; &lt;/td&gt;&lt;td&gt;&lt;/td&gt;&lt;/tr&gt;</v>
      </c>
      <c r="B3073" s="166"/>
      <c r="C3073" s="166"/>
    </row>
    <row r="3074" spans="1:3" x14ac:dyDescent="0.3">
      <c r="A3074" s="89" t="str">
        <f>IF(ROW()-ROW(HTML[])+1&gt;ROWS(Prelude[]),IFERROR(INDEX(PayItems[HTML],ROW()-ROW(HTML[])+1-ROWS(Prelude[])),IF(ROW()-ROW(HTML[])=ROWS(Prelude[])+ROWS(PayItems[]),"&lt;/tbody&gt;&lt;/table&gt;","{End}")),INDEX(Prelude[],ROW()-ROW(HTML[])+1))</f>
        <v xml:space="preserve">  &lt;tr&gt;&lt;td&gt;62606-0450&lt;/td&gt;&lt;td&gt;Forsythia suspensa, weeping forsythia, 600mm - 750mm height, container grown&lt;/td&gt;&lt;td&gt;Each&lt;/td&gt;&lt;td&gt;FORSYTHIA SUSPENSA, WEEPING FORSYTHIA, 24-INCH TO 30-INCH HEIGHT, CONTAINER GROWN&lt;/td&gt;&lt;td&gt;EACH&lt;/td&gt;&lt;td&gt;0&lt;/td&gt;&lt;td&gt;3&lt;/td&gt;&lt;td&gt;N&lt;/td&gt;&lt;td&gt; &lt;/td&gt;&lt;td&gt;&lt;/td&gt;&lt;/tr&gt;</v>
      </c>
      <c r="B3074" s="166"/>
      <c r="C3074" s="166"/>
    </row>
    <row r="3075" spans="1:3" x14ac:dyDescent="0.3">
      <c r="A3075" s="89" t="str">
        <f>IF(ROW()-ROW(HTML[])+1&gt;ROWS(Prelude[]),IFERROR(INDEX(PayItems[HTML],ROW()-ROW(HTML[])+1-ROWS(Prelude[])),IF(ROW()-ROW(HTML[])=ROWS(Prelude[])+ROWS(PayItems[]),"&lt;/tbody&gt;&lt;/table&gt;","{End}")),INDEX(Prelude[],ROW()-ROW(HTML[])+1))</f>
        <v xml:space="preserve">  &lt;tr&gt;&lt;td&gt;62607-0100&lt;/td&gt;&lt;td&gt;Ginkgo biloba (male) specimen, 75-90mm caliper, balled and burlapped&lt;/td&gt;&lt;td&gt;Each&lt;/td&gt;&lt;td&gt;GINKGO BILOBA (MALE) SPECIMEN, 3-INCH TO 3 1/2-INCH CALIPER, BALLED AND BURLAPPED&lt;/td&gt;&lt;td&gt;EACH&lt;/td&gt;&lt;td&gt;0&lt;/td&gt;&lt;td&gt;3&lt;/td&gt;&lt;td&gt;N&lt;/td&gt;&lt;td&gt; &lt;/td&gt;&lt;td&gt;&lt;/td&gt;&lt;/tr&gt;</v>
      </c>
      <c r="B3075" s="166"/>
      <c r="C3075" s="166"/>
    </row>
    <row r="3076" spans="1:3" x14ac:dyDescent="0.3">
      <c r="A3076" s="89" t="str">
        <f>IF(ROW()-ROW(HTML[])+1&gt;ROWS(Prelude[]),IFERROR(INDEX(PayItems[HTML],ROW()-ROW(HTML[])+1-ROWS(Prelude[])),IF(ROW()-ROW(HTML[])=ROWS(Prelude[])+ROWS(PayItems[]),"&lt;/tbody&gt;&lt;/table&gt;","{End}")),INDEX(Prelude[],ROW()-ROW(HTML[])+1))</f>
        <v xml:space="preserve">  &lt;tr&gt;&lt;td&gt;62608-0100&lt;/td&gt;&lt;td&gt;Hamalis virginiana, common witchhazel, 750mm - 900mm height, balled and burlapped&lt;/td&gt;&lt;td&gt;Each&lt;/td&gt;&lt;td&gt;HAMALIS VIRGINIANA, COMMON WITCHHAZEL, 30-INCH TO 36-INCH HEIGHT, BALLED AND BURLAPPED&lt;/td&gt;&lt;td&gt;EACH&lt;/td&gt;&lt;td&gt;0&lt;/td&gt;&lt;td&gt;3&lt;/td&gt;&lt;td&gt;N&lt;/td&gt;&lt;td&gt; &lt;/td&gt;&lt;td&gt;&lt;/td&gt;&lt;/tr&gt;</v>
      </c>
      <c r="B3076" s="166"/>
      <c r="C3076" s="166"/>
    </row>
    <row r="3077" spans="1:3" x14ac:dyDescent="0.3">
      <c r="A3077" s="89" t="str">
        <f>IF(ROW()-ROW(HTML[])+1&gt;ROWS(Prelude[]),IFERROR(INDEX(PayItems[HTML],ROW()-ROW(HTML[])+1-ROWS(Prelude[])),IF(ROW()-ROW(HTML[])=ROWS(Prelude[])+ROWS(PayItems[]),"&lt;/tbody&gt;&lt;/table&gt;","{End}")),INDEX(Prelude[],ROW()-ROW(HTML[])+1))</f>
        <v xml:space="preserve">  &lt;tr&gt;&lt;td&gt;62608-0150&lt;/td&gt;&lt;td&gt;Hamalis virginiana, common witchhazel, 1050mm - 1200mm height, balled and burlapped&lt;/td&gt;&lt;td&gt;Each&lt;/td&gt;&lt;td&gt;HAMALIS VIRGINIANA, COMMON WITCHHAZEL, 42-INCH TO 48-INCH HEIGHT, BALLED AND BURLAPPED&lt;/td&gt;&lt;td&gt;EACH&lt;/td&gt;&lt;td&gt;0&lt;/td&gt;&lt;td&gt;3&lt;/td&gt;&lt;td&gt;N&lt;/td&gt;&lt;td&gt; &lt;/td&gt;&lt;td&gt;&lt;/td&gt;&lt;/tr&gt;</v>
      </c>
      <c r="B3077" s="166"/>
      <c r="C3077" s="166"/>
    </row>
    <row r="3078" spans="1:3" x14ac:dyDescent="0.3">
      <c r="A3078" s="89" t="str">
        <f>IF(ROW()-ROW(HTML[])+1&gt;ROWS(Prelude[]),IFERROR(INDEX(PayItems[HTML],ROW()-ROW(HTML[])+1-ROWS(Prelude[])),IF(ROW()-ROW(HTML[])=ROWS(Prelude[])+ROWS(PayItems[]),"&lt;/tbody&gt;&lt;/table&gt;","{End}")),INDEX(Prelude[],ROW()-ROW(HTML[])+1))</f>
        <v xml:space="preserve">  &lt;tr&gt;&lt;td&gt;62608-0200&lt;/td&gt;&lt;td&gt;Holodiscus discolor, oceanspray, 4 liter, container grown&lt;/td&gt;&lt;td&gt;Each&lt;/td&gt;&lt;td&gt;HOLODISCUS DISCOLOR, OCEANSPRAY, 1 GALLON, CONTAINER GROWN&lt;/td&gt;&lt;td&gt;EACH&lt;/td&gt;&lt;td&gt;0&lt;/td&gt;&lt;td&gt;3&lt;/td&gt;&lt;td&gt;N&lt;/td&gt;&lt;td&gt; &lt;/td&gt;&lt;td&gt;&lt;/td&gt;&lt;/tr&gt;</v>
      </c>
      <c r="B3078" s="166"/>
      <c r="C3078" s="166"/>
    </row>
    <row r="3079" spans="1:3" x14ac:dyDescent="0.3">
      <c r="A3079" s="89" t="str">
        <f>IF(ROW()-ROW(HTML[])+1&gt;ROWS(Prelude[]),IFERROR(INDEX(PayItems[HTML],ROW()-ROW(HTML[])+1-ROWS(Prelude[])),IF(ROW()-ROW(HTML[])=ROWS(Prelude[])+ROWS(PayItems[]),"&lt;/tbody&gt;&lt;/table&gt;","{End}")),INDEX(Prelude[],ROW()-ROW(HTML[])+1))</f>
        <v xml:space="preserve">  &lt;tr&gt;&lt;td&gt;62608-0250&lt;/td&gt;&lt;td&gt;Hydrangea quercifolia, oakleaf hydrangea, 900mm - 1050mm height, balled and burlapped&lt;/td&gt;&lt;td&gt;Each&lt;/td&gt;&lt;td&gt;HYDRANGEA QUERCIFOLIA, OAKLEAF HYDRANGEA, 36-INCH - 42-INCH HEIGHT, BALLED AND BURLAPPED&lt;/td&gt;&lt;td&gt;EACH&lt;/td&gt;&lt;td&gt;0&lt;/td&gt;&lt;td&gt;3&lt;/td&gt;&lt;td&gt;N&lt;/td&gt;&lt;td&gt; &lt;/td&gt;&lt;td&gt;&lt;/td&gt;&lt;/tr&gt;</v>
      </c>
      <c r="B3079" s="166"/>
      <c r="C3079" s="166"/>
    </row>
    <row r="3080" spans="1:3" x14ac:dyDescent="0.3">
      <c r="A3080" s="89" t="str">
        <f>IF(ROW()-ROW(HTML[])+1&gt;ROWS(Prelude[]),IFERROR(INDEX(PayItems[HTML],ROW()-ROW(HTML[])+1-ROWS(Prelude[])),IF(ROW()-ROW(HTML[])=ROWS(Prelude[])+ROWS(PayItems[]),"&lt;/tbody&gt;&lt;/table&gt;","{End}")),INDEX(Prelude[],ROW()-ROW(HTML[])+1))</f>
        <v xml:space="preserve">  &lt;tr&gt;&lt;td&gt;62609-0100&lt;/td&gt;&lt;td&gt;Ilex verticillata, winterberry, 450mm - 600mm height, balled and burlapped&lt;/td&gt;&lt;td&gt;Each&lt;/td&gt;&lt;td&gt;ILEX VERTICILLATA, WINTERBERRY, 18-INCH TO 24-INCH HEIGHT, BALLED AND BURLAPPED&lt;/td&gt;&lt;td&gt;EACH&lt;/td&gt;&lt;td&gt;0&lt;/td&gt;&lt;td&gt;3&lt;/td&gt;&lt;td&gt;N&lt;/td&gt;&lt;td&gt; &lt;/td&gt;&lt;td&gt;&lt;/td&gt;&lt;/tr&gt;</v>
      </c>
      <c r="B3080" s="166"/>
      <c r="C3080" s="166"/>
    </row>
    <row r="3081" spans="1:3" x14ac:dyDescent="0.3">
      <c r="A3081" s="89" t="str">
        <f>IF(ROW()-ROW(HTML[])+1&gt;ROWS(Prelude[]),IFERROR(INDEX(PayItems[HTML],ROW()-ROW(HTML[])+1-ROWS(Prelude[])),IF(ROW()-ROW(HTML[])=ROWS(Prelude[])+ROWS(PayItems[]),"&lt;/tbody&gt;&lt;/table&gt;","{End}")),INDEX(Prelude[],ROW()-ROW(HTML[])+1))</f>
        <v xml:space="preserve">  &lt;tr&gt;&lt;td&gt;62609-0150&lt;/td&gt;&lt;td&gt;Ilex verticillata, winterberry, 750mm - 900mm height, balled and burlapped&lt;/td&gt;&lt;td&gt;Each&lt;/td&gt;&lt;td&gt;ILEX VERTICILLATA, WINTERBERRY, 30-INCH TO 36-INCH HEIGHT, BALLED AND BURLAPPED&lt;/td&gt;&lt;td&gt;EACH&lt;/td&gt;&lt;td&gt;0&lt;/td&gt;&lt;td&gt;3&lt;/td&gt;&lt;td&gt;N&lt;/td&gt;&lt;td&gt; &lt;/td&gt;&lt;td&gt;&lt;/td&gt;&lt;/tr&gt;</v>
      </c>
      <c r="B3081" s="166"/>
      <c r="C3081" s="166"/>
    </row>
    <row r="3082" spans="1:3" x14ac:dyDescent="0.3">
      <c r="A3082" s="89" t="str">
        <f>IF(ROW()-ROW(HTML[])+1&gt;ROWS(Prelude[]),IFERROR(INDEX(PayItems[HTML],ROW()-ROW(HTML[])+1-ROWS(Prelude[])),IF(ROW()-ROW(HTML[])=ROWS(Prelude[])+ROWS(PayItems[]),"&lt;/tbody&gt;&lt;/table&gt;","{End}")),INDEX(Prelude[],ROW()-ROW(HTML[])+1))</f>
        <v xml:space="preserve">  &lt;tr&gt;&lt;td&gt;62609-0200&lt;/td&gt;&lt;td&gt;Ilex opaca, american holly, 450mm - 600mm height, container grown&lt;/td&gt;&lt;td&gt;Each&lt;/td&gt;&lt;td&gt;ILEX OPACA, AMERICAN HOLLY, 18-INCH TO 24-INCH HEIGHT, CONTAINER GROWN&lt;/td&gt;&lt;td&gt;EACH&lt;/td&gt;&lt;td&gt;0&lt;/td&gt;&lt;td&gt;3&lt;/td&gt;&lt;td&gt;N&lt;/td&gt;&lt;td&gt; &lt;/td&gt;&lt;td&gt;&lt;/td&gt;&lt;/tr&gt;</v>
      </c>
      <c r="B3082" s="166"/>
      <c r="C3082" s="166"/>
    </row>
    <row r="3083" spans="1:3" x14ac:dyDescent="0.3">
      <c r="A3083" s="89" t="str">
        <f>IF(ROW()-ROW(HTML[])+1&gt;ROWS(Prelude[]),IFERROR(INDEX(PayItems[HTML],ROW()-ROW(HTML[])+1-ROWS(Prelude[])),IF(ROW()-ROW(HTML[])=ROWS(Prelude[])+ROWS(PayItems[]),"&lt;/tbody&gt;&lt;/table&gt;","{End}")),INDEX(Prelude[],ROW()-ROW(HTML[])+1))</f>
        <v xml:space="preserve">  &lt;tr&gt;&lt;td&gt;62609-0250&lt;/td&gt;&lt;td&gt;Ilex opaca, american holly, 600mm - 750mm height, container grown&lt;/td&gt;&lt;td&gt;Each&lt;/td&gt;&lt;td&gt;ILEX OPACA, AMERICAN HOLLY, 24-INCH TO 30-INCH HEIGHT, CONTAINER GROWN&lt;/td&gt;&lt;td&gt;EACH&lt;/td&gt;&lt;td&gt;0&lt;/td&gt;&lt;td&gt;3&lt;/td&gt;&lt;td&gt;N&lt;/td&gt;&lt;td&gt; &lt;/td&gt;&lt;td&gt;&lt;/td&gt;&lt;/tr&gt;</v>
      </c>
      <c r="B3083" s="166"/>
      <c r="C3083" s="166"/>
    </row>
    <row r="3084" spans="1:3" x14ac:dyDescent="0.3">
      <c r="A3084" s="89" t="str">
        <f>IF(ROW()-ROW(HTML[])+1&gt;ROWS(Prelude[]),IFERROR(INDEX(PayItems[HTML],ROW()-ROW(HTML[])+1-ROWS(Prelude[])),IF(ROW()-ROW(HTML[])=ROWS(Prelude[])+ROWS(PayItems[]),"&lt;/tbody&gt;&lt;/table&gt;","{End}")),INDEX(Prelude[],ROW()-ROW(HTML[])+1))</f>
        <v xml:space="preserve">  &lt;tr&gt;&lt;td&gt;62609-0300&lt;/td&gt;&lt;td&gt;Ilex opaca, american holly, 750mm - 900mm height, balled and burlapped&lt;/td&gt;&lt;td&gt;Each&lt;/td&gt;&lt;td&gt;ILEX OPACA, AMERICAN HOLLY, 30-INCH TO 36-INCH HEIGHT, BALLED AND BURLAPPED&lt;/td&gt;&lt;td&gt;EACH&lt;/td&gt;&lt;td&gt;0&lt;/td&gt;&lt;td&gt;3&lt;/td&gt;&lt;td&gt;N&lt;/td&gt;&lt;td&gt; &lt;/td&gt;&lt;td&gt;&lt;/td&gt;&lt;/tr&gt;</v>
      </c>
      <c r="B3084" s="166"/>
      <c r="C3084" s="166"/>
    </row>
    <row r="3085" spans="1:3" x14ac:dyDescent="0.3">
      <c r="A3085" s="89" t="str">
        <f>IF(ROW()-ROW(HTML[])+1&gt;ROWS(Prelude[]),IFERROR(INDEX(PayItems[HTML],ROW()-ROW(HTML[])+1-ROWS(Prelude[])),IF(ROW()-ROW(HTML[])=ROWS(Prelude[])+ROWS(PayItems[]),"&lt;/tbody&gt;&lt;/table&gt;","{End}")),INDEX(Prelude[],ROW()-ROW(HTML[])+1))</f>
        <v xml:space="preserve">  &lt;tr&gt;&lt;td&gt;62609-0350&lt;/td&gt;&lt;td&gt;Ilex opaca, american holly, 1200mm - 1500mm height, balled and burlapped&lt;/td&gt;&lt;td&gt;Each&lt;/td&gt;&lt;td&gt;ILEX OPACA, AMERICAN HOLLY, 48-INCH TO 60-INCH HEIGHT, BALLED AND BURLAPPED&lt;/td&gt;&lt;td&gt;EACH&lt;/td&gt;&lt;td&gt;0&lt;/td&gt;&lt;td&gt;3&lt;/td&gt;&lt;td&gt;N&lt;/td&gt;&lt;td&gt; &lt;/td&gt;&lt;td&gt;&lt;/td&gt;&lt;/tr&gt;</v>
      </c>
      <c r="B3085" s="166"/>
      <c r="C3085" s="166"/>
    </row>
    <row r="3086" spans="1:3" x14ac:dyDescent="0.3">
      <c r="A3086" s="89" t="str">
        <f>IF(ROW()-ROW(HTML[])+1&gt;ROWS(Prelude[]),IFERROR(INDEX(PayItems[HTML],ROW()-ROW(HTML[])+1-ROWS(Prelude[])),IF(ROW()-ROW(HTML[])=ROWS(Prelude[])+ROWS(PayItems[]),"&lt;/tbody&gt;&lt;/table&gt;","{End}")),INDEX(Prelude[],ROW()-ROW(HTML[])+1))</f>
        <v xml:space="preserve">  &lt;tr&gt;&lt;td&gt;62609-0400&lt;/td&gt;&lt;td&gt;Ilex opaca, american holly, 1500mm - 1800mm height, balled and burlapped&lt;/td&gt;&lt;td&gt;Each&lt;/td&gt;&lt;td&gt;ILEX OPACA, AMERICAN HOLLY, 60-INCH TO 72-INCH HEIGHT, BALLED AND BURLAPPED&lt;/td&gt;&lt;td&gt;EACH&lt;/td&gt;&lt;td&gt;0&lt;/td&gt;&lt;td&gt;3&lt;/td&gt;&lt;td&gt;N&lt;/td&gt;&lt;td&gt; &lt;/td&gt;&lt;td&gt;&lt;/td&gt;&lt;/tr&gt;</v>
      </c>
      <c r="B3086" s="166"/>
      <c r="C3086" s="166"/>
    </row>
    <row r="3087" spans="1:3" x14ac:dyDescent="0.3">
      <c r="A3087" s="89" t="str">
        <f>IF(ROW()-ROW(HTML[])+1&gt;ROWS(Prelude[]),IFERROR(INDEX(PayItems[HTML],ROW()-ROW(HTML[])+1-ROWS(Prelude[])),IF(ROW()-ROW(HTML[])=ROWS(Prelude[])+ROWS(PayItems[]),"&lt;/tbody&gt;&lt;/table&gt;","{End}")),INDEX(Prelude[],ROW()-ROW(HTML[])+1))</f>
        <v xml:space="preserve">  &lt;tr&gt;&lt;td&gt;62609-0450&lt;/td&gt;&lt;td&gt;Ilex opaca, american holly, 1800mm - 2400mm height, balled and burlapped&lt;/td&gt;&lt;td&gt;Each&lt;/td&gt;&lt;td&gt;ILEX OPACA, AMERICAN HOLLY, 6 FEET TO 8 FEET HEIGHT, BALLED AND BURLAPPED&lt;/td&gt;&lt;td&gt;EACH&lt;/td&gt;&lt;td&gt;0&lt;/td&gt;&lt;td&gt;3&lt;/td&gt;&lt;td&gt;N&lt;/td&gt;&lt;td&gt; &lt;/td&gt;&lt;td&gt;&lt;/td&gt;&lt;/tr&gt;</v>
      </c>
      <c r="B3087" s="166"/>
      <c r="C3087" s="166"/>
    </row>
    <row r="3088" spans="1:3" x14ac:dyDescent="0.3">
      <c r="A3088" s="89" t="str">
        <f>IF(ROW()-ROW(HTML[])+1&gt;ROWS(Prelude[]),IFERROR(INDEX(PayItems[HTML],ROW()-ROW(HTML[])+1-ROWS(Prelude[])),IF(ROW()-ROW(HTML[])=ROWS(Prelude[])+ROWS(PayItems[]),"&lt;/tbody&gt;&lt;/table&gt;","{End}")),INDEX(Prelude[],ROW()-ROW(HTML[])+1))</f>
        <v xml:space="preserve">  &lt;tr&gt;&lt;td&gt;62609-0500&lt;/td&gt;&lt;td&gt;Ilex opaca, american holly, 2400mm - 3000mm height, balled and burlapped&lt;/td&gt;&lt;td&gt;Each&lt;/td&gt;&lt;td&gt;ILEX OPACA, AMERICAN HOLLY, 8 FEET TO 10 FEET HEIGHT, BALLED AND BURLAPPED&lt;/td&gt;&lt;td&gt;EACH&lt;/td&gt;&lt;td&gt;0&lt;/td&gt;&lt;td&gt;3&lt;/td&gt;&lt;td&gt;N&lt;/td&gt;&lt;td&gt; &lt;/td&gt;&lt;td&gt;&lt;/td&gt;&lt;/tr&gt;</v>
      </c>
      <c r="B3088" s="166"/>
      <c r="C3088" s="166"/>
    </row>
    <row r="3089" spans="1:3" x14ac:dyDescent="0.3">
      <c r="A3089" s="89" t="str">
        <f>IF(ROW()-ROW(HTML[])+1&gt;ROWS(Prelude[]),IFERROR(INDEX(PayItems[HTML],ROW()-ROW(HTML[])+1-ROWS(Prelude[])),IF(ROW()-ROW(HTML[])=ROWS(Prelude[])+ROWS(PayItems[]),"&lt;/tbody&gt;&lt;/table&gt;","{End}")),INDEX(Prelude[],ROW()-ROW(HTML[])+1))</f>
        <v xml:space="preserve">  &lt;tr&gt;&lt;td&gt;62609-0550&lt;/td&gt;&lt;td&gt;Ilex x "Nellie R. Stevens", Nellie Stevens holly, 1500mm 1800mm height, balled and burlapped&lt;/td&gt;&lt;td&gt;Each&lt;/td&gt;&lt;td&gt;ILEX X "NELLIE R. STEVENS", NELLIE STEVENS HOLLY, 60-INCH 72-INCH HEIGHT, BALLED AND BURLAPPED&lt;/td&gt;&lt;td&gt;EACH&lt;/td&gt;&lt;td&gt;0&lt;/td&gt;&lt;td&gt;3&lt;/td&gt;&lt;td&gt;N&lt;/td&gt;&lt;td&gt; &lt;/td&gt;&lt;td&gt;&lt;/td&gt;&lt;/tr&gt;</v>
      </c>
      <c r="B3089" s="166"/>
      <c r="C3089" s="166"/>
    </row>
    <row r="3090" spans="1:3" x14ac:dyDescent="0.3">
      <c r="A3090" s="89" t="str">
        <f>IF(ROW()-ROW(HTML[])+1&gt;ROWS(Prelude[]),IFERROR(INDEX(PayItems[HTML],ROW()-ROW(HTML[])+1-ROWS(Prelude[])),IF(ROW()-ROW(HTML[])=ROWS(Prelude[])+ROWS(PayItems[]),"&lt;/tbody&gt;&lt;/table&gt;","{End}")),INDEX(Prelude[],ROW()-ROW(HTML[])+1))</f>
        <v xml:space="preserve">  &lt;tr&gt;&lt;td&gt;62610-0100&lt;/td&gt;&lt;td&gt;Juniperus virginiana, eastern red cedar, 1500mm - 1800mm height, balled and burlapped&lt;/td&gt;&lt;td&gt;Each&lt;/td&gt;&lt;td&gt;JUNIPERUS VIRGINIANA, EASTERN RED CEDAR, 60-INCH TO 72-INCH HEIGHT, BALLED AND BURLAPPED&lt;/td&gt;&lt;td&gt;EACH&lt;/td&gt;&lt;td&gt;0&lt;/td&gt;&lt;td&gt;3&lt;/td&gt;&lt;td&gt;N&lt;/td&gt;&lt;td&gt; &lt;/td&gt;&lt;td&gt;&lt;/td&gt;&lt;/tr&gt;</v>
      </c>
      <c r="B3090" s="166"/>
      <c r="C3090" s="166"/>
    </row>
    <row r="3091" spans="1:3" x14ac:dyDescent="0.3">
      <c r="A3091" s="89" t="str">
        <f>IF(ROW()-ROW(HTML[])+1&gt;ROWS(Prelude[]),IFERROR(INDEX(PayItems[HTML],ROW()-ROW(HTML[])+1-ROWS(Prelude[])),IF(ROW()-ROW(HTML[])=ROWS(Prelude[])+ROWS(PayItems[]),"&lt;/tbody&gt;&lt;/table&gt;","{End}")),INDEX(Prelude[],ROW()-ROW(HTML[])+1))</f>
        <v xml:space="preserve">  &lt;tr&gt;&lt;td&gt;62610-0150&lt;/td&gt;&lt;td&gt;Juniperus virginiana, eastern red cedar, 1800mm - 2400mm height, balled and burlapped&lt;/td&gt;&lt;td&gt;Each&lt;/td&gt;&lt;td&gt;JUNIPERUS VIRGINIANA, EASTERN RED CEDAR, 6 FEET TO 8 FEET HEIGHT, BALLED AND BURLAPPED&lt;/td&gt;&lt;td&gt;EACH&lt;/td&gt;&lt;td&gt;0&lt;/td&gt;&lt;td&gt;3&lt;/td&gt;&lt;td&gt;N&lt;/td&gt;&lt;td&gt; &lt;/td&gt;&lt;td&gt;&lt;/td&gt;&lt;/tr&gt;</v>
      </c>
      <c r="B3091" s="166"/>
      <c r="C3091" s="166"/>
    </row>
    <row r="3092" spans="1:3" x14ac:dyDescent="0.3">
      <c r="A3092" s="89" t="str">
        <f>IF(ROW()-ROW(HTML[])+1&gt;ROWS(Prelude[]),IFERROR(INDEX(PayItems[HTML],ROW()-ROW(HTML[])+1-ROWS(Prelude[])),IF(ROW()-ROW(HTML[])=ROWS(Prelude[])+ROWS(PayItems[]),"&lt;/tbody&gt;&lt;/table&gt;","{End}")),INDEX(Prelude[],ROW()-ROW(HTML[])+1))</f>
        <v xml:space="preserve">  &lt;tr&gt;&lt;td&gt;62610-0200&lt;/td&gt;&lt;td&gt;Juniperus communis, common juniper, 300mm to 450mm height, container grown&lt;/td&gt;&lt;td&gt;Each&lt;/td&gt;&lt;td&gt;JUNIPERUS COMMUNIS, COMMON JUNIPER, 12-INCH TO 18-INCH HEIGHT, CONTAINER GROWN&lt;/td&gt;&lt;td&gt;EACH&lt;/td&gt;&lt;td&gt;0&lt;/td&gt;&lt;td&gt;3&lt;/td&gt;&lt;td&gt;N&lt;/td&gt;&lt;td&gt; &lt;/td&gt;&lt;td&gt;&lt;/td&gt;&lt;/tr&gt;</v>
      </c>
      <c r="B3092" s="166"/>
      <c r="C3092" s="166"/>
    </row>
    <row r="3093" spans="1:3" x14ac:dyDescent="0.3">
      <c r="A3093" s="89" t="str">
        <f>IF(ROW()-ROW(HTML[])+1&gt;ROWS(Prelude[]),IFERROR(INDEX(PayItems[HTML],ROW()-ROW(HTML[])+1-ROWS(Prelude[])),IF(ROW()-ROW(HTML[])=ROWS(Prelude[])+ROWS(PayItems[]),"&lt;/tbody&gt;&lt;/table&gt;","{End}")),INDEX(Prelude[],ROW()-ROW(HTML[])+1))</f>
        <v xml:space="preserve">  &lt;tr&gt;&lt;td&gt;62610-0300&lt;/td&gt;&lt;td&gt;Jamesia americana, fivepetal cliffbush, 300mm to 450mm height, container grown&lt;/td&gt;&lt;td&gt;Each&lt;/td&gt;&lt;td&gt;JAMESIA AMERICANA, FIVEPETAL CLIFFBUSH, 12-INCH TO 18-INCH HEIGHT, CONTAINER GROWN&lt;/td&gt;&lt;td&gt;EACH&lt;/td&gt;&lt;td&gt;0&lt;/td&gt;&lt;td&gt;3&lt;/td&gt;&lt;td&gt;N&lt;/td&gt;&lt;td&gt; &lt;/td&gt;&lt;td&gt;&lt;/td&gt;&lt;/tr&gt;</v>
      </c>
      <c r="B3093" s="166"/>
      <c r="C3093" s="166"/>
    </row>
    <row r="3094" spans="1:3" x14ac:dyDescent="0.3">
      <c r="A3094" s="89" t="str">
        <f>IF(ROW()-ROW(HTML[])+1&gt;ROWS(Prelude[]),IFERROR(INDEX(PayItems[HTML],ROW()-ROW(HTML[])+1-ROWS(Prelude[])),IF(ROW()-ROW(HTML[])=ROWS(Prelude[])+ROWS(PayItems[]),"&lt;/tbody&gt;&lt;/table&gt;","{End}")),INDEX(Prelude[],ROW()-ROW(HTML[])+1))</f>
        <v xml:space="preserve">  &lt;tr&gt;&lt;td&gt;62610-0400&lt;/td&gt;&lt;td&gt;Juglans nigra, black walnut,  2400mm - 3000mm height, balled and burlapped&lt;/td&gt;&lt;td&gt;Each&lt;/td&gt;&lt;td&gt;JUGLANS NIGRA, BLACK WALNUT,  8 FEET TO 10 FEET HEIGHT, BALLED AND BURLAPPED&lt;/td&gt;&lt;td&gt;EACH&lt;/td&gt;&lt;td&gt;0&lt;/td&gt;&lt;td&gt;3&lt;/td&gt;&lt;td&gt;N&lt;/td&gt;&lt;td&gt;5/14/2024&lt;/td&gt;&lt;td&gt;&lt;/td&gt;&lt;/tr&gt;</v>
      </c>
      <c r="B3094" s="166"/>
      <c r="C3094" s="166"/>
    </row>
    <row r="3095" spans="1:3" x14ac:dyDescent="0.3">
      <c r="A3095" s="89" t="str">
        <f>IF(ROW()-ROW(HTML[])+1&gt;ROWS(Prelude[]),IFERROR(INDEX(PayItems[HTML],ROW()-ROW(HTML[])+1-ROWS(Prelude[])),IF(ROW()-ROW(HTML[])=ROWS(Prelude[])+ROWS(PayItems[]),"&lt;/tbody&gt;&lt;/table&gt;","{End}")),INDEX(Prelude[],ROW()-ROW(HTML[])+1))</f>
        <v xml:space="preserve">  &lt;tr&gt;&lt;td&gt;62611-0100&lt;/td&gt;&lt;td&gt;Kalmia latifolia, mountain laurel, 450mm - 600mm height, balled and burlapped&lt;/td&gt;&lt;td&gt;Each&lt;/td&gt;&lt;td&gt;KALMIA LATIFOLIA, MOUNTAIN LAUREL, 18-INCH TO 24-INCH HEIGHT, BALLED AND BURLAPPED&lt;/td&gt;&lt;td&gt;EACH&lt;/td&gt;&lt;td&gt;0&lt;/td&gt;&lt;td&gt;3&lt;/td&gt;&lt;td&gt;N&lt;/td&gt;&lt;td&gt; &lt;/td&gt;&lt;td&gt;&lt;/td&gt;&lt;/tr&gt;</v>
      </c>
      <c r="B3095" s="166"/>
      <c r="C3095" s="166"/>
    </row>
    <row r="3096" spans="1:3" x14ac:dyDescent="0.3">
      <c r="A3096" s="89" t="str">
        <f>IF(ROW()-ROW(HTML[])+1&gt;ROWS(Prelude[]),IFERROR(INDEX(PayItems[HTML],ROW()-ROW(HTML[])+1-ROWS(Prelude[])),IF(ROW()-ROW(HTML[])=ROWS(Prelude[])+ROWS(PayItems[]),"&lt;/tbody&gt;&lt;/table&gt;","{End}")),INDEX(Prelude[],ROW()-ROW(HTML[])+1))</f>
        <v xml:space="preserve">  &lt;tr&gt;&lt;td&gt;62611-0150&lt;/td&gt;&lt;td&gt;Kalmia latifolia, mountain laurel, 600mm - 750mm height, balled and burlapped&lt;/td&gt;&lt;td&gt;Each&lt;/td&gt;&lt;td&gt;KALMIA LATIFOLIA, MOUNTAIN LAUREL, 24-INCH TO 30-INCH HEIGHT, BALLED AND BURLAPPED&lt;/td&gt;&lt;td&gt;EACH&lt;/td&gt;&lt;td&gt;0&lt;/td&gt;&lt;td&gt;3&lt;/td&gt;&lt;td&gt;N&lt;/td&gt;&lt;td&gt; &lt;/td&gt;&lt;td&gt;&lt;/td&gt;&lt;/tr&gt;</v>
      </c>
      <c r="B3096" s="166"/>
      <c r="C3096" s="166"/>
    </row>
    <row r="3097" spans="1:3" x14ac:dyDescent="0.3">
      <c r="A3097" s="89" t="str">
        <f>IF(ROW()-ROW(HTML[])+1&gt;ROWS(Prelude[]),IFERROR(INDEX(PayItems[HTML],ROW()-ROW(HTML[])+1-ROWS(Prelude[])),IF(ROW()-ROW(HTML[])=ROWS(Prelude[])+ROWS(PayItems[]),"&lt;/tbody&gt;&lt;/table&gt;","{End}")),INDEX(Prelude[],ROW()-ROW(HTML[])+1))</f>
        <v xml:space="preserve">  &lt;tr&gt;&lt;td&gt;62611-0200&lt;/td&gt;&lt;td&gt;Kalmia latifolia, mountain laurel, 1050mm - 1200mm height, balled and burlapped&lt;/td&gt;&lt;td&gt;Each&lt;/td&gt;&lt;td&gt;KALMIA LATIFOLIA, MOUNTAIN LAUREL, 42-INCH TO 48-INCH HEIGHT, BALLED AND BURLAPPED&lt;/td&gt;&lt;td&gt;EACH&lt;/td&gt;&lt;td&gt;0&lt;/td&gt;&lt;td&gt;3&lt;/td&gt;&lt;td&gt;N&lt;/td&gt;&lt;td&gt; &lt;/td&gt;&lt;td&gt;&lt;/td&gt;&lt;/tr&gt;</v>
      </c>
      <c r="B3097" s="166"/>
      <c r="C3097" s="166"/>
    </row>
    <row r="3098" spans="1:3" x14ac:dyDescent="0.3">
      <c r="A3098" s="89" t="str">
        <f>IF(ROW()-ROW(HTML[])+1&gt;ROWS(Prelude[]),IFERROR(INDEX(PayItems[HTML],ROW()-ROW(HTML[])+1-ROWS(Prelude[])),IF(ROW()-ROW(HTML[])=ROWS(Prelude[])+ROWS(PayItems[]),"&lt;/tbody&gt;&lt;/table&gt;","{End}")),INDEX(Prelude[],ROW()-ROW(HTML[])+1))</f>
        <v xml:space="preserve">  &lt;tr&gt;&lt;td&gt;62612-0100&lt;/td&gt;&lt;td&gt;Liquidambar styraciflua, sweet gum, 35mm - 50mm caliper, balled and burlapped&lt;/td&gt;&lt;td&gt;Each&lt;/td&gt;&lt;td&gt;LIQUIDAMBAR STYRACIFLUA, SWEET GUM, 1 1/2-INCH TO 2-INCH CALIPER, BALLED AND BURLAPPED&lt;/td&gt;&lt;td&gt;EACH&lt;/td&gt;&lt;td&gt;0&lt;/td&gt;&lt;td&gt;3&lt;/td&gt;&lt;td&gt;N&lt;/td&gt;&lt;td&gt; &lt;/td&gt;&lt;td&gt;&lt;/td&gt;&lt;/tr&gt;</v>
      </c>
      <c r="B3098" s="166"/>
      <c r="C3098" s="166"/>
    </row>
    <row r="3099" spans="1:3" x14ac:dyDescent="0.3">
      <c r="A3099" s="89" t="str">
        <f>IF(ROW()-ROW(HTML[])+1&gt;ROWS(Prelude[]),IFERROR(INDEX(PayItems[HTML],ROW()-ROW(HTML[])+1-ROWS(Prelude[])),IF(ROW()-ROW(HTML[])=ROWS(Prelude[])+ROWS(PayItems[]),"&lt;/tbody&gt;&lt;/table&gt;","{End}")),INDEX(Prelude[],ROW()-ROW(HTML[])+1))</f>
        <v xml:space="preserve">  &lt;tr&gt;&lt;td&gt;62612-0150&lt;/td&gt;&lt;td&gt;Liquidambar styraciflua, sweet gum, 50mm - 65mm caliper, balled and burlapped&lt;/td&gt;&lt;td&gt;Each&lt;/td&gt;&lt;td&gt;LIQUIDAMBAR STYRACIFLUA, SWEET GUM, 2-INCH TO 2 1/2-INCH CALIPER, BALLED AND BURLAPPED&lt;/td&gt;&lt;td&gt;EACH&lt;/td&gt;&lt;td&gt;0&lt;/td&gt;&lt;td&gt;3&lt;/td&gt;&lt;td&gt;N&lt;/td&gt;&lt;td&gt; &lt;/td&gt;&lt;td&gt;&lt;/td&gt;&lt;/tr&gt;</v>
      </c>
      <c r="B3099" s="166"/>
      <c r="C3099" s="166"/>
    </row>
    <row r="3100" spans="1:3" x14ac:dyDescent="0.3">
      <c r="A3100" s="89" t="str">
        <f>IF(ROW()-ROW(HTML[])+1&gt;ROWS(Prelude[]),IFERROR(INDEX(PayItems[HTML],ROW()-ROW(HTML[])+1-ROWS(Prelude[])),IF(ROW()-ROW(HTML[])=ROWS(Prelude[])+ROWS(PayItems[]),"&lt;/tbody&gt;&lt;/table&gt;","{End}")),INDEX(Prelude[],ROW()-ROW(HTML[])+1))</f>
        <v xml:space="preserve">  &lt;tr&gt;&lt;td&gt;62612-0200&lt;/td&gt;&lt;td&gt;Liquidambar styraciflua, sweet gum, 65mm - 80mm caliper, balled and burlapped&lt;/td&gt;&lt;td&gt;Each&lt;/td&gt;&lt;td&gt;LIQUIDAMBAR STYRACIFLUA, SWEET GUM, 2 1/2-INCH TO 3 1/2-INCH CALIPER, BALLED AND BURLAPPED&lt;/td&gt;&lt;td&gt;EACH&lt;/td&gt;&lt;td&gt;0&lt;/td&gt;&lt;td&gt;3&lt;/td&gt;&lt;td&gt;N&lt;/td&gt;&lt;td&gt; &lt;/td&gt;&lt;td&gt;&lt;/td&gt;&lt;/tr&gt;</v>
      </c>
      <c r="B3100" s="166"/>
      <c r="C3100" s="166"/>
    </row>
    <row r="3101" spans="1:3" x14ac:dyDescent="0.3">
      <c r="A3101" s="89" t="str">
        <f>IF(ROW()-ROW(HTML[])+1&gt;ROWS(Prelude[]),IFERROR(INDEX(PayItems[HTML],ROW()-ROW(HTML[])+1-ROWS(Prelude[])),IF(ROW()-ROW(HTML[])=ROWS(Prelude[])+ROWS(PayItems[]),"&lt;/tbody&gt;&lt;/table&gt;","{End}")),INDEX(Prelude[],ROW()-ROW(HTML[])+1))</f>
        <v xml:space="preserve">  &lt;tr&gt;&lt;td&gt;62612-0250&lt;/td&gt;&lt;td&gt;Liroidendren tulipfera, tulip tree, 20mm - 35mm caliper, balled and burlapped&lt;/td&gt;&lt;td&gt;Each&lt;/td&gt;&lt;td&gt;LIROIDENDREN TULIPFERA, TULIP TREE, 1-INCH TO 1 1/2-INCH CALIPER, BALLED AND BURLAPPED&lt;/td&gt;&lt;td&gt;EACH&lt;/td&gt;&lt;td&gt;0&lt;/td&gt;&lt;td&gt;3&lt;/td&gt;&lt;td&gt;N&lt;/td&gt;&lt;td&gt; &lt;/td&gt;&lt;td&gt;&lt;/td&gt;&lt;/tr&gt;</v>
      </c>
      <c r="B3101" s="166"/>
      <c r="C3101" s="166"/>
    </row>
    <row r="3102" spans="1:3" x14ac:dyDescent="0.3">
      <c r="A3102" s="89" t="str">
        <f>IF(ROW()-ROW(HTML[])+1&gt;ROWS(Prelude[]),IFERROR(INDEX(PayItems[HTML],ROW()-ROW(HTML[])+1-ROWS(Prelude[])),IF(ROW()-ROW(HTML[])=ROWS(Prelude[])+ROWS(PayItems[]),"&lt;/tbody&gt;&lt;/table&gt;","{End}")),INDEX(Prelude[],ROW()-ROW(HTML[])+1))</f>
        <v xml:space="preserve">  &lt;tr&gt;&lt;td&gt;62612-0300&lt;/td&gt;&lt;td&gt;Liroidendren tulipfera, tulip tree, 35mm - 50mm caliper, balled and burlapped&lt;/td&gt;&lt;td&gt;Each&lt;/td&gt;&lt;td&gt;LIROIDENDREN TULIPFERA, TULIP TREE, 1 1/2-INCH TO 2-INCH CALIPER, BALLED AND BURLAPPED&lt;/td&gt;&lt;td&gt;EACH&lt;/td&gt;&lt;td&gt;0&lt;/td&gt;&lt;td&gt;3&lt;/td&gt;&lt;td&gt;N&lt;/td&gt;&lt;td&gt; &lt;/td&gt;&lt;td&gt;&lt;/td&gt;&lt;/tr&gt;</v>
      </c>
      <c r="B3102" s="166"/>
      <c r="C3102" s="166"/>
    </row>
    <row r="3103" spans="1:3" x14ac:dyDescent="0.3">
      <c r="A3103" s="89" t="str">
        <f>IF(ROW()-ROW(HTML[])+1&gt;ROWS(Prelude[]),IFERROR(INDEX(PayItems[HTML],ROW()-ROW(HTML[])+1-ROWS(Prelude[])),IF(ROW()-ROW(HTML[])=ROWS(Prelude[])+ROWS(PayItems[]),"&lt;/tbody&gt;&lt;/table&gt;","{End}")),INDEX(Prelude[],ROW()-ROW(HTML[])+1))</f>
        <v xml:space="preserve">  &lt;tr&gt;&lt;td&gt;62612-0350&lt;/td&gt;&lt;td&gt;Liroidendren tulipfera, tulip tree, 50mm - 65mm caliper, balled and burlapped&lt;/td&gt;&lt;td&gt;Each&lt;/td&gt;&lt;td&gt;LIROIDENDREN TULIPFERA, TULIP TREE, 2-INCH TO 2 1/2-INCH CALIPER, BALLED AND BURLAPPED&lt;/td&gt;&lt;td&gt;EACH&lt;/td&gt;&lt;td&gt;0&lt;/td&gt;&lt;td&gt;3&lt;/td&gt;&lt;td&gt;N&lt;/td&gt;&lt;td&gt; &lt;/td&gt;&lt;td&gt;&lt;/td&gt;&lt;/tr&gt;</v>
      </c>
      <c r="B3103" s="166"/>
      <c r="C3103" s="166"/>
    </row>
    <row r="3104" spans="1:3" x14ac:dyDescent="0.3">
      <c r="A3104" s="89" t="str">
        <f>IF(ROW()-ROW(HTML[])+1&gt;ROWS(Prelude[]),IFERROR(INDEX(PayItems[HTML],ROW()-ROW(HTML[])+1-ROWS(Prelude[])),IF(ROW()-ROW(HTML[])=ROWS(Prelude[])+ROWS(PayItems[]),"&lt;/tbody&gt;&lt;/table&gt;","{End}")),INDEX(Prelude[],ROW()-ROW(HTML[])+1))</f>
        <v xml:space="preserve">  &lt;tr&gt;&lt;td&gt;62612-0400&lt;/td&gt;&lt;td&gt;Lagestromia indica, crape mytrle, 2400mm - 3000mm height, balled and burlapped&lt;/td&gt;&lt;td&gt;Each&lt;/td&gt;&lt;td&gt;LAGESTROMIA INDICA, CRAPE MYTRLE, 8 FEET TO 10 FEET HEIGHT, BALLED AND BURLAPPED&lt;/td&gt;&lt;td&gt;EACH&lt;/td&gt;&lt;td&gt;0&lt;/td&gt;&lt;td&gt;3&lt;/td&gt;&lt;td&gt;N&lt;/td&gt;&lt;td&gt; &lt;/td&gt;&lt;td&gt;&lt;/td&gt;&lt;/tr&gt;</v>
      </c>
      <c r="B3104" s="166"/>
      <c r="C3104" s="166"/>
    </row>
    <row r="3105" spans="1:3" x14ac:dyDescent="0.3">
      <c r="A3105" s="89" t="str">
        <f>IF(ROW()-ROW(HTML[])+1&gt;ROWS(Prelude[]),IFERROR(INDEX(PayItems[HTML],ROW()-ROW(HTML[])+1-ROWS(Prelude[])),IF(ROW()-ROW(HTML[])=ROWS(Prelude[])+ROWS(PayItems[]),"&lt;/tbody&gt;&lt;/table&gt;","{End}")),INDEX(Prelude[],ROW()-ROW(HTML[])+1))</f>
        <v xml:space="preserve">  &lt;tr&gt;&lt;td&gt;62612-0450&lt;/td&gt;&lt;td&gt;Lindera benzoin, spicebush, 750mm - 900mm height, balled and burlapped&lt;/td&gt;&lt;td&gt;Each&lt;/td&gt;&lt;td&gt;LINDERA BENZOIN, SPICEBUSH, 30-INCH TO 36-INCH HEIGHT, BALLED AND BURLAPPED&lt;/td&gt;&lt;td&gt;EACH&lt;/td&gt;&lt;td&gt;0&lt;/td&gt;&lt;td&gt;3&lt;/td&gt;&lt;td&gt;N&lt;/td&gt;&lt;td&gt; &lt;/td&gt;&lt;td&gt;&lt;/td&gt;&lt;/tr&gt;</v>
      </c>
      <c r="B3105" s="166"/>
      <c r="C3105" s="166"/>
    </row>
    <row r="3106" spans="1:3" x14ac:dyDescent="0.3">
      <c r="A3106" s="89" t="str">
        <f>IF(ROW()-ROW(HTML[])+1&gt;ROWS(Prelude[]),IFERROR(INDEX(PayItems[HTML],ROW()-ROW(HTML[])+1-ROWS(Prelude[])),IF(ROW()-ROW(HTML[])=ROWS(Prelude[])+ROWS(PayItems[]),"&lt;/tbody&gt;&lt;/table&gt;","{End}")),INDEX(Prelude[],ROW()-ROW(HTML[])+1))</f>
        <v xml:space="preserve">  &lt;tr&gt;&lt;td&gt;62612-0500&lt;/td&gt;&lt;td&gt;Lindera benzoin, spicebush, 1050mm - 1200mm height, balled and burlapped&lt;/td&gt;&lt;td&gt;Each&lt;/td&gt;&lt;td&gt;LINDERA BENZOIN, SPICEBUSH, 42-INCH TO 48-INCH HEIGHT, BALLED AND BURLAPPED&lt;/td&gt;&lt;td&gt;EACH&lt;/td&gt;&lt;td&gt;0&lt;/td&gt;&lt;td&gt;3&lt;/td&gt;&lt;td&gt;N&lt;/td&gt;&lt;td&gt; &lt;/td&gt;&lt;td&gt;&lt;/td&gt;&lt;/tr&gt;</v>
      </c>
      <c r="B3106" s="166"/>
      <c r="C3106" s="166"/>
    </row>
    <row r="3107" spans="1:3" x14ac:dyDescent="0.3">
      <c r="A3107" s="89" t="str">
        <f>IF(ROW()-ROW(HTML[])+1&gt;ROWS(Prelude[]),IFERROR(INDEX(PayItems[HTML],ROW()-ROW(HTML[])+1-ROWS(Prelude[])),IF(ROW()-ROW(HTML[])=ROWS(Prelude[])+ROWS(PayItems[]),"&lt;/tbody&gt;&lt;/table&gt;","{End}")),INDEX(Prelude[],ROW()-ROW(HTML[])+1))</f>
        <v xml:space="preserve">  &lt;tr&gt;&lt;td&gt;62612-0600&lt;/td&gt;&lt;td&gt;Lonicera involucrata, twinberry honeysuckle, 300mm to 450mm height, container grown&lt;/td&gt;&lt;td&gt;Each&lt;/td&gt;&lt;td&gt;LONICERA INVOLUCRATA, TWINBERRY HONEYSUCKLE, 12-INCH TO 18-INCH HEIGHT, CONTAINER GROWN&lt;/td&gt;&lt;td&gt;EACH&lt;/td&gt;&lt;td&gt;0&lt;/td&gt;&lt;td&gt;3&lt;/td&gt;&lt;td&gt;N&lt;/td&gt;&lt;td&gt; &lt;/td&gt;&lt;td&gt;&lt;/td&gt;&lt;/tr&gt;</v>
      </c>
      <c r="B3107" s="166"/>
      <c r="C3107" s="166"/>
    </row>
    <row r="3108" spans="1:3" x14ac:dyDescent="0.3">
      <c r="A3108" s="89" t="str">
        <f>IF(ROW()-ROW(HTML[])+1&gt;ROWS(Prelude[]),IFERROR(INDEX(PayItems[HTML],ROW()-ROW(HTML[])+1-ROWS(Prelude[])),IF(ROW()-ROW(HTML[])=ROWS(Prelude[])+ROWS(PayItems[]),"&lt;/tbody&gt;&lt;/table&gt;","{End}")),INDEX(Prelude[],ROW()-ROW(HTML[])+1))</f>
        <v xml:space="preserve">  &lt;tr&gt;&lt;td&gt;62613-0100&lt;/td&gt;&lt;td&gt;Magnolia grandifolora, southern magnolia, 35mm - 50mm caliper, balled and burlapped&lt;/td&gt;&lt;td&gt;Each&lt;/td&gt;&lt;td&gt;MAGNOLIA GRANDIFOLORA, SOUTHERN MAGNOLIA, 1 1/2-INCH TO 2-INCH CALIPER, BALLED AND BURLAPPED&lt;/td&gt;&lt;td&gt;EACH&lt;/td&gt;&lt;td&gt;0&lt;/td&gt;&lt;td&gt;3&lt;/td&gt;&lt;td&gt;N&lt;/td&gt;&lt;td&gt; &lt;/td&gt;&lt;td&gt;&lt;/td&gt;&lt;/tr&gt;</v>
      </c>
      <c r="B3108" s="166"/>
      <c r="C3108" s="166"/>
    </row>
    <row r="3109" spans="1:3" x14ac:dyDescent="0.3">
      <c r="A3109" s="89" t="str">
        <f>IF(ROW()-ROW(HTML[])+1&gt;ROWS(Prelude[]),IFERROR(INDEX(PayItems[HTML],ROW()-ROW(HTML[])+1-ROWS(Prelude[])),IF(ROW()-ROW(HTML[])=ROWS(Prelude[])+ROWS(PayItems[]),"&lt;/tbody&gt;&lt;/table&gt;","{End}")),INDEX(Prelude[],ROW()-ROW(HTML[])+1))</f>
        <v xml:space="preserve">  &lt;tr&gt;&lt;td&gt;62613-0150&lt;/td&gt;&lt;td&gt;Magnolia grandifolora, southern magnolia, 50mm - 65mm caliper, balled and burlapped&lt;/td&gt;&lt;td&gt;Each&lt;/td&gt;&lt;td&gt;MAGNOLIA GRANDIFOLORA, SOUTHERN MAGNOLIA, 2-INCH TO 2 1/2-INCH CALIPER, BALLED AND BURLAPPED&lt;/td&gt;&lt;td&gt;EACH&lt;/td&gt;&lt;td&gt;0&lt;/td&gt;&lt;td&gt;3&lt;/td&gt;&lt;td&gt;N&lt;/td&gt;&lt;td&gt; &lt;/td&gt;&lt;td&gt;&lt;/td&gt;&lt;/tr&gt;</v>
      </c>
      <c r="B3109" s="166"/>
      <c r="C3109" s="166"/>
    </row>
    <row r="3110" spans="1:3" x14ac:dyDescent="0.3">
      <c r="A3110" s="89" t="str">
        <f>IF(ROW()-ROW(HTML[])+1&gt;ROWS(Prelude[]),IFERROR(INDEX(PayItems[HTML],ROW()-ROW(HTML[])+1-ROWS(Prelude[])),IF(ROW()-ROW(HTML[])=ROWS(Prelude[])+ROWS(PayItems[]),"&lt;/tbody&gt;&lt;/table&gt;","{End}")),INDEX(Prelude[],ROW()-ROW(HTML[])+1))</f>
        <v xml:space="preserve">  &lt;tr&gt;&lt;td&gt;62613-0180&lt;/td&gt;&lt;td&gt;Mahonia aquifolium, Tall Oregon Grape, 1 gallon&lt;/td&gt;&lt;td&gt;Each&lt;/td&gt;&lt;td&gt;MAHONIA AQUIFOLIUM, TALL OREGON GRAPE, 1 GALLON&lt;/td&gt;&lt;td&gt;EACH&lt;/td&gt;&lt;td&gt;0&lt;/td&gt;&lt;td&gt;3&lt;/td&gt;&lt;td&gt;N&lt;/td&gt;&lt;td&gt; &lt;/td&gt;&lt;td&gt;&lt;/td&gt;&lt;/tr&gt;</v>
      </c>
      <c r="B3110" s="166"/>
      <c r="C3110" s="166"/>
    </row>
    <row r="3111" spans="1:3" x14ac:dyDescent="0.3">
      <c r="A3111" s="89" t="str">
        <f>IF(ROW()-ROW(HTML[])+1&gt;ROWS(Prelude[]),IFERROR(INDEX(PayItems[HTML],ROW()-ROW(HTML[])+1-ROWS(Prelude[])),IF(ROW()-ROW(HTML[])=ROWS(Prelude[])+ROWS(PayItems[]),"&lt;/tbody&gt;&lt;/table&gt;","{End}")),INDEX(Prelude[],ROW()-ROW(HTML[])+1))</f>
        <v xml:space="preserve">  &lt;tr&gt;&lt;td&gt;62613-0200&lt;/td&gt;&lt;td&gt;Malus, sugar thyme crabapple, 35mm - 50mm caliper, balled and burlapped&lt;/td&gt;&lt;td&gt;Each&lt;/td&gt;&lt;td&gt;MALUS, SUGAR THYME CRABAPPLE, 1 1/2-INCH TO 2-INCH CALIPER, BALLED AND BURLAPPED&lt;/td&gt;&lt;td&gt;EACH&lt;/td&gt;&lt;td&gt;0&lt;/td&gt;&lt;td&gt;3&lt;/td&gt;&lt;td&gt;N&lt;/td&gt;&lt;td&gt; &lt;/td&gt;&lt;td&gt;&lt;/td&gt;&lt;/tr&gt;</v>
      </c>
      <c r="B3111" s="166"/>
      <c r="C3111" s="166"/>
    </row>
    <row r="3112" spans="1:3" x14ac:dyDescent="0.3">
      <c r="A3112" s="89" t="str">
        <f>IF(ROW()-ROW(HTML[])+1&gt;ROWS(Prelude[]),IFERROR(INDEX(PayItems[HTML],ROW()-ROW(HTML[])+1-ROWS(Prelude[])),IF(ROW()-ROW(HTML[])=ROWS(Prelude[])+ROWS(PayItems[]),"&lt;/tbody&gt;&lt;/table&gt;","{End}")),INDEX(Prelude[],ROW()-ROW(HTML[])+1))</f>
        <v xml:space="preserve">  &lt;tr&gt;&lt;td&gt;62613-0250&lt;/td&gt;&lt;td&gt;Malus, indian magic crabapple, 35mm - 50mm caliper, balled and burlapped&lt;/td&gt;&lt;td&gt;Each&lt;/td&gt;&lt;td&gt;MALUS, INDIAN MAGIC CRABAPPLE, 1 1/2-INCH TO 2-INCH CALIPER, BALLED AND BURLAPPED&lt;/td&gt;&lt;td&gt;EACH&lt;/td&gt;&lt;td&gt;0&lt;/td&gt;&lt;td&gt;3&lt;/td&gt;&lt;td&gt;N&lt;/td&gt;&lt;td&gt; &lt;/td&gt;&lt;td&gt;&lt;/td&gt;&lt;/tr&gt;</v>
      </c>
      <c r="B3112" s="166"/>
      <c r="C3112" s="166"/>
    </row>
    <row r="3113" spans="1:3" x14ac:dyDescent="0.3">
      <c r="A3113" s="89" t="str">
        <f>IF(ROW()-ROW(HTML[])+1&gt;ROWS(Prelude[]),IFERROR(INDEX(PayItems[HTML],ROW()-ROW(HTML[])+1-ROWS(Prelude[])),IF(ROW()-ROW(HTML[])=ROWS(Prelude[])+ROWS(PayItems[]),"&lt;/tbody&gt;&lt;/table&gt;","{End}")),INDEX(Prelude[],ROW()-ROW(HTML[])+1))</f>
        <v xml:space="preserve">  &lt;tr&gt;&lt;td&gt;62613-0300&lt;/td&gt;&lt;td&gt;Malus, professor sprenger crabapple, 35mm - 50mm caliper, balled and burlapped&lt;/td&gt;&lt;td&gt;Each&lt;/td&gt;&lt;td&gt;MALUS, PROFESSOR SPRENGER CRABAPPLE, 1 1/2-INCH TO 2-INCH CALIPER, BALLED AND BURLAPPED&lt;/td&gt;&lt;td&gt;EACH&lt;/td&gt;&lt;td&gt;0&lt;/td&gt;&lt;td&gt;3&lt;/td&gt;&lt;td&gt;N&lt;/td&gt;&lt;td&gt; &lt;/td&gt;&lt;td&gt;&lt;/td&gt;&lt;/tr&gt;</v>
      </c>
      <c r="B3113" s="166"/>
      <c r="C3113" s="166"/>
    </row>
    <row r="3114" spans="1:3" x14ac:dyDescent="0.3">
      <c r="A3114" s="89" t="str">
        <f>IF(ROW()-ROW(HTML[])+1&gt;ROWS(Prelude[]),IFERROR(INDEX(PayItems[HTML],ROW()-ROW(HTML[])+1-ROWS(Prelude[])),IF(ROW()-ROW(HTML[])=ROWS(Prelude[])+ROWS(PayItems[]),"&lt;/tbody&gt;&lt;/table&gt;","{End}")),INDEX(Prelude[],ROW()-ROW(HTML[])+1))</f>
        <v xml:space="preserve">  &lt;tr&gt;&lt;td&gt;62613-0350&lt;/td&gt;&lt;td&gt;Myrica pennsylvanica, northern bayberry, 600mm - 750mm height, balled and burlapped&lt;/td&gt;&lt;td&gt;Each&lt;/td&gt;&lt;td&gt;MYRICA PENNSYLVANICA, NORTHERN BAYBERRY, 24-INCH TO 30-INCH HEIGHT, BALLED AND BURLAPPED&lt;/td&gt;&lt;td&gt;EACH&lt;/td&gt;&lt;td&gt;0&lt;/td&gt;&lt;td&gt;3&lt;/td&gt;&lt;td&gt;N&lt;/td&gt;&lt;td&gt; &lt;/td&gt;&lt;td&gt;&lt;/td&gt;&lt;/tr&gt;</v>
      </c>
      <c r="B3114" s="166"/>
      <c r="C3114" s="166"/>
    </row>
    <row r="3115" spans="1:3" x14ac:dyDescent="0.3">
      <c r="A3115" s="89" t="str">
        <f>IF(ROW()-ROW(HTML[])+1&gt;ROWS(Prelude[]),IFERROR(INDEX(PayItems[HTML],ROW()-ROW(HTML[])+1-ROWS(Prelude[])),IF(ROW()-ROW(HTML[])=ROWS(Prelude[])+ROWS(PayItems[]),"&lt;/tbody&gt;&lt;/table&gt;","{End}")),INDEX(Prelude[],ROW()-ROW(HTML[])+1))</f>
        <v xml:space="preserve">  &lt;tr&gt;&lt;td&gt;62613-0400&lt;/td&gt;&lt;td&gt;Myrica pennsylvanica, northern bayberry, 750mm - 900mm height, balled and burlapped&lt;/td&gt;&lt;td&gt;Each&lt;/td&gt;&lt;td&gt;MYRICA PENNSYLVANICA, NORTHERN BAYBERRY, 30-INCH TO 36-INCH HEIGHT, BALLED AND BURLAPPED&lt;/td&gt;&lt;td&gt;EACH&lt;/td&gt;&lt;td&gt;0&lt;/td&gt;&lt;td&gt;3&lt;/td&gt;&lt;td&gt;N&lt;/td&gt;&lt;td&gt; &lt;/td&gt;&lt;td&gt;&lt;/td&gt;&lt;/tr&gt;</v>
      </c>
      <c r="B3115" s="166"/>
      <c r="C3115" s="166"/>
    </row>
    <row r="3116" spans="1:3" x14ac:dyDescent="0.3">
      <c r="A3116" s="89" t="str">
        <f>IF(ROW()-ROW(HTML[])+1&gt;ROWS(Prelude[]),IFERROR(INDEX(PayItems[HTML],ROW()-ROW(HTML[])+1-ROWS(Prelude[])),IF(ROW()-ROW(HTML[])=ROWS(Prelude[])+ROWS(PayItems[]),"&lt;/tbody&gt;&lt;/table&gt;","{End}")),INDEX(Prelude[],ROW()-ROW(HTML[])+1))</f>
        <v xml:space="preserve">  &lt;tr&gt;&lt;td&gt;62613-0450&lt;/td&gt;&lt;td&gt;Magnolia virginiana, sweet bay magnolia, 20mm - 35mm caliper, balled and burlapped&lt;/td&gt;&lt;td&gt;Each&lt;/td&gt;&lt;td&gt;MAGNOLIA VIRGINIANA, SWEET BAY MAGNOLIA, 1-INCH TO 1 1/2-INCH CALIPER, BALLED AND BURLAPPED&lt;/td&gt;&lt;td&gt;EACH&lt;/td&gt;&lt;td&gt;0&lt;/td&gt;&lt;td&gt;3&lt;/td&gt;&lt;td&gt;N&lt;/td&gt;&lt;td&gt; &lt;/td&gt;&lt;td&gt;&lt;/td&gt;&lt;/tr&gt;</v>
      </c>
      <c r="B3116" s="166"/>
      <c r="C3116" s="166"/>
    </row>
    <row r="3117" spans="1:3" x14ac:dyDescent="0.3">
      <c r="A3117" s="89" t="str">
        <f>IF(ROW()-ROW(HTML[])+1&gt;ROWS(Prelude[]),IFERROR(INDEX(PayItems[HTML],ROW()-ROW(HTML[])+1-ROWS(Prelude[])),IF(ROW()-ROW(HTML[])=ROWS(Prelude[])+ROWS(PayItems[]),"&lt;/tbody&gt;&lt;/table&gt;","{End}")),INDEX(Prelude[],ROW()-ROW(HTML[])+1))</f>
        <v xml:space="preserve">  &lt;tr&gt;&lt;td&gt;62613-0500&lt;/td&gt;&lt;td&gt;Magnolia virginiana, sweet bay magnolia, 1500mm - 1800mm height, balled and burlapped&lt;/td&gt;&lt;td&gt;Each&lt;/td&gt;&lt;td&gt;MAGNOLIA VIRGINIANA, SWEET BAY MAGNOLIA, 60-INCH TO 72-INCH HEIGHT, BALLED AND BURLAPPED&lt;/td&gt;&lt;td&gt;EACH&lt;/td&gt;&lt;td&gt;0&lt;/td&gt;&lt;td&gt;3&lt;/td&gt;&lt;td&gt;N&lt;/td&gt;&lt;td&gt; &lt;/td&gt;&lt;td&gt;&lt;/td&gt;&lt;/tr&gt;</v>
      </c>
      <c r="B3117" s="166"/>
      <c r="C3117" s="166"/>
    </row>
    <row r="3118" spans="1:3" x14ac:dyDescent="0.3">
      <c r="A3118" s="89" t="str">
        <f>IF(ROW()-ROW(HTML[])+1&gt;ROWS(Prelude[]),IFERROR(INDEX(PayItems[HTML],ROW()-ROW(HTML[])+1-ROWS(Prelude[])),IF(ROW()-ROW(HTML[])=ROWS(Prelude[])+ROWS(PayItems[]),"&lt;/tbody&gt;&lt;/table&gt;","{End}")),INDEX(Prelude[],ROW()-ROW(HTML[])+1))</f>
        <v xml:space="preserve">  &lt;tr&gt;&lt;td&gt;62613-0550&lt;/td&gt;&lt;td&gt;Malus, harvest gold crabapple, 35mm - 50mm caliper, balled and burlapped&lt;/td&gt;&lt;td&gt;Each&lt;/td&gt;&lt;td&gt;MALUS, HARVEST GOLD CRABAPPLE, 1 1/2-INCH TO 2-INCH CALIPER, BALLED AND BURLAPPED&lt;/td&gt;&lt;td&gt;EACH&lt;/td&gt;&lt;td&gt;0&lt;/td&gt;&lt;td&gt;3&lt;/td&gt;&lt;td&gt;N&lt;/td&gt;&lt;td&gt; &lt;/td&gt;&lt;td&gt;&lt;/td&gt;&lt;/tr&gt;</v>
      </c>
      <c r="B3118" s="166"/>
      <c r="C3118" s="166"/>
    </row>
    <row r="3119" spans="1:3" x14ac:dyDescent="0.3">
      <c r="A3119" s="89" t="str">
        <f>IF(ROW()-ROW(HTML[])+1&gt;ROWS(Prelude[]),IFERROR(INDEX(PayItems[HTML],ROW()-ROW(HTML[])+1-ROWS(Prelude[])),IF(ROW()-ROW(HTML[])=ROWS(Prelude[])+ROWS(PayItems[]),"&lt;/tbody&gt;&lt;/table&gt;","{End}")),INDEX(Prelude[],ROW()-ROW(HTML[])+1))</f>
        <v xml:space="preserve">  &lt;tr&gt;&lt;td&gt;62613-0600&lt;/td&gt;&lt;td&gt;Mahonia repens, creeping barberry, 1 gallon&lt;/td&gt;&lt;td&gt;Each&lt;/td&gt;&lt;td&gt;MAHONIA REPENS, CREEPING BARBERRY, 1 GALLON&lt;/td&gt;&lt;td&gt;EACH&lt;/td&gt;&lt;td&gt;0&lt;/td&gt;&lt;td&gt;3&lt;/td&gt;&lt;td&gt;N&lt;/td&gt;&lt;td&gt; &lt;/td&gt;&lt;td&gt;&lt;/td&gt;&lt;/tr&gt;</v>
      </c>
      <c r="B3119" s="166"/>
      <c r="C3119" s="166"/>
    </row>
    <row r="3120" spans="1:3" x14ac:dyDescent="0.3">
      <c r="A3120" s="89" t="str">
        <f>IF(ROW()-ROW(HTML[])+1&gt;ROWS(Prelude[]),IFERROR(INDEX(PayItems[HTML],ROW()-ROW(HTML[])+1-ROWS(Prelude[])),IF(ROW()-ROW(HTML[])=ROWS(Prelude[])+ROWS(PayItems[]),"&lt;/tbody&gt;&lt;/table&gt;","{End}")),INDEX(Prelude[],ROW()-ROW(HTML[])+1))</f>
        <v xml:space="preserve">  &lt;tr&gt;&lt;td&gt;62613-0650&lt;/td&gt;&lt;td&gt;Mimulus cardinalis, scarlet monkeyflower, 4 liter, container grown&lt;/td&gt;&lt;td&gt;Each&lt;/td&gt;&lt;td&gt;MIMULUS CARDINALIS, SCARLET MONKEYFLOWER, 1 GALLON, CONTAINER GROWN&lt;/td&gt;&lt;td&gt;EACH&lt;/td&gt;&lt;td&gt;0&lt;/td&gt;&lt;td&gt;3&lt;/td&gt;&lt;td&gt;N&lt;/td&gt;&lt;td&gt;12/14/2020&lt;/td&gt;&lt;td&gt;&lt;/td&gt;&lt;/tr&gt;</v>
      </c>
      <c r="B3120" s="166"/>
      <c r="C3120" s="166"/>
    </row>
    <row r="3121" spans="1:3" x14ac:dyDescent="0.3">
      <c r="A3121" s="89" t="str">
        <f>IF(ROW()-ROW(HTML[])+1&gt;ROWS(Prelude[]),IFERROR(INDEX(PayItems[HTML],ROW()-ROW(HTML[])+1-ROWS(Prelude[])),IF(ROW()-ROW(HTML[])=ROWS(Prelude[])+ROWS(PayItems[]),"&lt;/tbody&gt;&lt;/table&gt;","{End}")),INDEX(Prelude[],ROW()-ROW(HTML[])+1))</f>
        <v xml:space="preserve">  &lt;tr&gt;&lt;td&gt;62614-0100&lt;/td&gt;&lt;td&gt;Nyssa sylvatica, black gum, 20mm - 35mm caliper, balled and burlapped&lt;/td&gt;&lt;td&gt;Each&lt;/td&gt;&lt;td&gt;NYSSA SYLVATICA, BLACK GUM, 1-INCH TO 1 1/2-INCH CALIPER, BALLED AND BURLAPPED&lt;/td&gt;&lt;td&gt;EACH&lt;/td&gt;&lt;td&gt;0&lt;/td&gt;&lt;td&gt;3&lt;/td&gt;&lt;td&gt;N&lt;/td&gt;&lt;td&gt; &lt;/td&gt;&lt;td&gt;&lt;/td&gt;&lt;/tr&gt;</v>
      </c>
      <c r="B3121" s="166"/>
      <c r="C3121" s="166"/>
    </row>
    <row r="3122" spans="1:3" x14ac:dyDescent="0.3">
      <c r="A3122" s="89" t="str">
        <f>IF(ROW()-ROW(HTML[])+1&gt;ROWS(Prelude[]),IFERROR(INDEX(PayItems[HTML],ROW()-ROW(HTML[])+1-ROWS(Prelude[])),IF(ROW()-ROW(HTML[])=ROWS(Prelude[])+ROWS(PayItems[]),"&lt;/tbody&gt;&lt;/table&gt;","{End}")),INDEX(Prelude[],ROW()-ROW(HTML[])+1))</f>
        <v xml:space="preserve">  &lt;tr&gt;&lt;td&gt;62614-0150&lt;/td&gt;&lt;td&gt;Nyssa sylvatica, black gum, 35mm - 50mm caliper, balled and burlapped&lt;/td&gt;&lt;td&gt;Each&lt;/td&gt;&lt;td&gt;NYSSA SYLVATICA, BLACK GUM, 1 1/2-INCH TO 2-INCH CALIPER, BALLED AND BURLAPPED&lt;/td&gt;&lt;td&gt;EACH&lt;/td&gt;&lt;td&gt;0&lt;/td&gt;&lt;td&gt;3&lt;/td&gt;&lt;td&gt;N&lt;/td&gt;&lt;td&gt; &lt;/td&gt;&lt;td&gt;&lt;/td&gt;&lt;/tr&gt;</v>
      </c>
      <c r="B3122" s="166"/>
      <c r="C3122" s="166"/>
    </row>
    <row r="3123" spans="1:3" x14ac:dyDescent="0.3">
      <c r="A3123" s="89" t="str">
        <f>IF(ROW()-ROW(HTML[])+1&gt;ROWS(Prelude[]),IFERROR(INDEX(PayItems[HTML],ROW()-ROW(HTML[])+1-ROWS(Prelude[])),IF(ROW()-ROW(HTML[])=ROWS(Prelude[])+ROWS(PayItems[]),"&lt;/tbody&gt;&lt;/table&gt;","{End}")),INDEX(Prelude[],ROW()-ROW(HTML[])+1))</f>
        <v xml:space="preserve">  &lt;tr&gt;&lt;td&gt;62614-0200&lt;/td&gt;&lt;td&gt;Nyssa sylvatica, black gum, 50mm - 65mm caliper, balled and burlapped&lt;/td&gt;&lt;td&gt;Each&lt;/td&gt;&lt;td&gt;NYSSA SYLVATICA, BLACK GUM, 2-INCH TO 2 1/2-INCH CALIPER, BALLED AND BURLAPPED&lt;/td&gt;&lt;td&gt;EACH&lt;/td&gt;&lt;td&gt;0&lt;/td&gt;&lt;td&gt;3&lt;/td&gt;&lt;td&gt;N&lt;/td&gt;&lt;td&gt; &lt;/td&gt;&lt;td&gt;&lt;/td&gt;&lt;/tr&gt;</v>
      </c>
      <c r="B3123" s="166"/>
      <c r="C3123" s="166"/>
    </row>
    <row r="3124" spans="1:3" x14ac:dyDescent="0.3">
      <c r="A3124" s="89" t="str">
        <f>IF(ROW()-ROW(HTML[])+1&gt;ROWS(Prelude[]),IFERROR(INDEX(PayItems[HTML],ROW()-ROW(HTML[])+1-ROWS(Prelude[])),IF(ROW()-ROW(HTML[])=ROWS(Prelude[])+ROWS(PayItems[]),"&lt;/tbody&gt;&lt;/table&gt;","{End}")),INDEX(Prelude[],ROW()-ROW(HTML[])+1))</f>
        <v xml:space="preserve">  &lt;tr&gt;&lt;td&gt;62614-0250&lt;/td&gt;&lt;td&gt;Narcissus pseudonarcissus, daffodil variety king alfred, 300mm - 450mm height, container grown&lt;/td&gt;&lt;td&gt;Each&lt;/td&gt;&lt;td&gt;NARCISSUS PSEUDONARCISSUS, DAFFODIL VARIETY KING ALFRED, 12-INCH TO 18-INCH HEIGHT, CONTAINER GROWN&lt;/td&gt;&lt;td&gt;EACH&lt;/td&gt;&lt;td&gt;0&lt;/td&gt;&lt;td&gt;3&lt;/td&gt;&lt;td&gt;N&lt;/td&gt;&lt;td&gt; &lt;/td&gt;&lt;td&gt;&lt;/td&gt;&lt;/tr&gt;</v>
      </c>
      <c r="B3124" s="166"/>
      <c r="C3124" s="166"/>
    </row>
    <row r="3125" spans="1:3" x14ac:dyDescent="0.3">
      <c r="A3125" s="89" t="str">
        <f>IF(ROW()-ROW(HTML[])+1&gt;ROWS(Prelude[]),IFERROR(INDEX(PayItems[HTML],ROW()-ROW(HTML[])+1-ROWS(Prelude[])),IF(ROW()-ROW(HTML[])=ROWS(Prelude[])+ROWS(PayItems[]),"&lt;/tbody&gt;&lt;/table&gt;","{End}")),INDEX(Prelude[],ROW()-ROW(HTML[])+1))</f>
        <v xml:space="preserve">  &lt;tr&gt;&lt;td&gt;62615-0100&lt;/td&gt;&lt;td&gt;Oxydendrum arborum, sourwood, 20mm - 35mm caliper, container grown&lt;/td&gt;&lt;td&gt;Each&lt;/td&gt;&lt;td&gt;OXYDENDRUM ARBORUM, SOURWOOD, 1-INCH TO 1 1/2-INCH CALIPER, CONTAINER GROWN&lt;/td&gt;&lt;td&gt;EACH&lt;/td&gt;&lt;td&gt;0&lt;/td&gt;&lt;td&gt;3&lt;/td&gt;&lt;td&gt;N&lt;/td&gt;&lt;td&gt; &lt;/td&gt;&lt;td&gt;&lt;/td&gt;&lt;/tr&gt;</v>
      </c>
      <c r="B3125" s="166"/>
      <c r="C3125" s="166"/>
    </row>
    <row r="3126" spans="1:3" x14ac:dyDescent="0.3">
      <c r="A3126" s="89" t="str">
        <f>IF(ROW()-ROW(HTML[])+1&gt;ROWS(Prelude[]),IFERROR(INDEX(PayItems[HTML],ROW()-ROW(HTML[])+1-ROWS(Prelude[])),IF(ROW()-ROW(HTML[])=ROWS(Prelude[])+ROWS(PayItems[]),"&lt;/tbody&gt;&lt;/table&gt;","{End}")),INDEX(Prelude[],ROW()-ROW(HTML[])+1))</f>
        <v xml:space="preserve">  &lt;tr&gt;&lt;td&gt;62615-0150&lt;/td&gt;&lt;td&gt;Oxydendrum arborum, sourwood, 35mm - 50mm caliper, container grown&lt;/td&gt;&lt;td&gt;Each&lt;/td&gt;&lt;td&gt;OXYDENDRUM ARBORUM, SOURWOOD, 1 1/2-INCH TO 2-INCH CALIPER, CONTAINER GROWN&lt;/td&gt;&lt;td&gt;EACH&lt;/td&gt;&lt;td&gt;0&lt;/td&gt;&lt;td&gt;3&lt;/td&gt;&lt;td&gt;N&lt;/td&gt;&lt;td&gt; &lt;/td&gt;&lt;td&gt;&lt;/td&gt;&lt;/tr&gt;</v>
      </c>
      <c r="B3126" s="166"/>
      <c r="C3126" s="166"/>
    </row>
    <row r="3127" spans="1:3" x14ac:dyDescent="0.3">
      <c r="A3127" s="89" t="str">
        <f>IF(ROW()-ROW(HTML[])+1&gt;ROWS(Prelude[]),IFERROR(INDEX(PayItems[HTML],ROW()-ROW(HTML[])+1-ROWS(Prelude[])),IF(ROW()-ROW(HTML[])=ROWS(Prelude[])+ROWS(PayItems[]),"&lt;/tbody&gt;&lt;/table&gt;","{End}")),INDEX(Prelude[],ROW()-ROW(HTML[])+1))</f>
        <v xml:space="preserve">  &lt;tr&gt;&lt;td&gt;62616-0100&lt;/td&gt;&lt;td&gt;Pinus thunbergii, japanese black pine, 1500mm - 1800mm height, balled and burlapped&lt;/td&gt;&lt;td&gt;Each&lt;/td&gt;&lt;td&gt;PINUS THUNBERGII, JAPANESE BLACK PINE, 60-INCH TO 72-INCH HEIGHT, BALLED AND BURLAPPED&lt;/td&gt;&lt;td&gt;EACH&lt;/td&gt;&lt;td&gt;0&lt;/td&gt;&lt;td&gt;3&lt;/td&gt;&lt;td&gt;N&lt;/td&gt;&lt;td&gt; &lt;/td&gt;&lt;td&gt;&lt;/td&gt;&lt;/tr&gt;</v>
      </c>
      <c r="B3127" s="166"/>
      <c r="C3127" s="166"/>
    </row>
    <row r="3128" spans="1:3" x14ac:dyDescent="0.3">
      <c r="A3128" s="89" t="str">
        <f>IF(ROW()-ROW(HTML[])+1&gt;ROWS(Prelude[]),IFERROR(INDEX(PayItems[HTML],ROW()-ROW(HTML[])+1-ROWS(Prelude[])),IF(ROW()-ROW(HTML[])=ROWS(Prelude[])+ROWS(PayItems[]),"&lt;/tbody&gt;&lt;/table&gt;","{End}")),INDEX(Prelude[],ROW()-ROW(HTML[])+1))</f>
        <v xml:space="preserve">  &lt;tr&gt;&lt;td&gt;62616-0150&lt;/td&gt;&lt;td&gt;Pinus taeda, loblolly pine, 1200mm - 1500mm height, balled and burlapped&lt;/td&gt;&lt;td&gt;Each&lt;/td&gt;&lt;td&gt;PINUS TAEDA, LOBLOLLY PINE, 48-INCH TO 60-INCH HEIGHT, BALLED AND BURLAPPED&lt;/td&gt;&lt;td&gt;EACH&lt;/td&gt;&lt;td&gt;0&lt;/td&gt;&lt;td&gt;3&lt;/td&gt;&lt;td&gt;N&lt;/td&gt;&lt;td&gt; &lt;/td&gt;&lt;td&gt;&lt;/td&gt;&lt;/tr&gt;</v>
      </c>
      <c r="B3128" s="166"/>
      <c r="C3128" s="166"/>
    </row>
    <row r="3129" spans="1:3" x14ac:dyDescent="0.3">
      <c r="A3129" s="89" t="str">
        <f>IF(ROW()-ROW(HTML[])+1&gt;ROWS(Prelude[]),IFERROR(INDEX(PayItems[HTML],ROW()-ROW(HTML[])+1-ROWS(Prelude[])),IF(ROW()-ROW(HTML[])=ROWS(Prelude[])+ROWS(PayItems[]),"&lt;/tbody&gt;&lt;/table&gt;","{End}")),INDEX(Prelude[],ROW()-ROW(HTML[])+1))</f>
        <v xml:space="preserve">  &lt;tr&gt;&lt;td&gt;62616-0200&lt;/td&gt;&lt;td&gt;Pinus taeda, loblolly pine, 1800mm - 2400mm height, balled and burlapped&lt;/td&gt;&lt;td&gt;Each&lt;/td&gt;&lt;td&gt;PINUS TAEDA, LOBLOLLY PINE, 6 FEET TO 8 FEET HEIGHT, BALLED AND BURLAPPED&lt;/td&gt;&lt;td&gt;EACH&lt;/td&gt;&lt;td&gt;0&lt;/td&gt;&lt;td&gt;3&lt;/td&gt;&lt;td&gt;N&lt;/td&gt;&lt;td&gt; &lt;/td&gt;&lt;td&gt;&lt;/td&gt;&lt;/tr&gt;</v>
      </c>
      <c r="B3129" s="166"/>
      <c r="C3129" s="166"/>
    </row>
    <row r="3130" spans="1:3" x14ac:dyDescent="0.3">
      <c r="A3130" s="89" t="str">
        <f>IF(ROW()-ROW(HTML[])+1&gt;ROWS(Prelude[]),IFERROR(INDEX(PayItems[HTML],ROW()-ROW(HTML[])+1-ROWS(Prelude[])),IF(ROW()-ROW(HTML[])=ROWS(Prelude[])+ROWS(PayItems[]),"&lt;/tbody&gt;&lt;/table&gt;","{End}")),INDEX(Prelude[],ROW()-ROW(HTML[])+1))</f>
        <v xml:space="preserve">  &lt;tr&gt;&lt;td&gt;62616-0250&lt;/td&gt;&lt;td&gt;Pinus strobus, white pine, 1200mm - 1500mm height, balled and burlapped&lt;/td&gt;&lt;td&gt;Each&lt;/td&gt;&lt;td&gt;PINUS STROBUS, WHITE PINE, 48-INCH TO 60-INCH HEIGHT, BALLED AND BURLAPPED&lt;/td&gt;&lt;td&gt;EACH&lt;/td&gt;&lt;td&gt;0&lt;/td&gt;&lt;td&gt;3&lt;/td&gt;&lt;td&gt;N&lt;/td&gt;&lt;td&gt; &lt;/td&gt;&lt;td&gt;&lt;/td&gt;&lt;/tr&gt;</v>
      </c>
      <c r="B3130" s="166"/>
      <c r="C3130" s="166"/>
    </row>
    <row r="3131" spans="1:3" x14ac:dyDescent="0.3">
      <c r="A3131" s="89" t="str">
        <f>IF(ROW()-ROW(HTML[])+1&gt;ROWS(Prelude[]),IFERROR(INDEX(PayItems[HTML],ROW()-ROW(HTML[])+1-ROWS(Prelude[])),IF(ROW()-ROW(HTML[])=ROWS(Prelude[])+ROWS(PayItems[]),"&lt;/tbody&gt;&lt;/table&gt;","{End}")),INDEX(Prelude[],ROW()-ROW(HTML[])+1))</f>
        <v xml:space="preserve">  &lt;tr&gt;&lt;td&gt;62616-0300&lt;/td&gt;&lt;td&gt;Pinus strobus, white pine, 1500mm - 1800mm height, balled and burlapped&lt;/td&gt;&lt;td&gt;Each&lt;/td&gt;&lt;td&gt;PINUS STROBUS, WHITE PINE, 60-INCH TO 72-INCH HEIGHT, BALLED AND BURLAPPED&lt;/td&gt;&lt;td&gt;EACH&lt;/td&gt;&lt;td&gt;0&lt;/td&gt;&lt;td&gt;3&lt;/td&gt;&lt;td&gt;N&lt;/td&gt;&lt;td&gt; &lt;/td&gt;&lt;td&gt;&lt;/td&gt;&lt;/tr&gt;</v>
      </c>
      <c r="B3131" s="166"/>
      <c r="C3131" s="166"/>
    </row>
    <row r="3132" spans="1:3" x14ac:dyDescent="0.3">
      <c r="A3132" s="89" t="str">
        <f>IF(ROW()-ROW(HTML[])+1&gt;ROWS(Prelude[]),IFERROR(INDEX(PayItems[HTML],ROW()-ROW(HTML[])+1-ROWS(Prelude[])),IF(ROW()-ROW(HTML[])=ROWS(Prelude[])+ROWS(PayItems[]),"&lt;/tbody&gt;&lt;/table&gt;","{End}")),INDEX(Prelude[],ROW()-ROW(HTML[])+1))</f>
        <v xml:space="preserve">  &lt;tr&gt;&lt;td&gt;62616-0350&lt;/td&gt;&lt;td&gt;Pinus strobus, white pine, 1800mm - 2400mm height, balled and burlapped&lt;/td&gt;&lt;td&gt;Each&lt;/td&gt;&lt;td&gt;PINUS STROBUS, WHITE PINE, 6 FEET TO 8 FEET HEIGHT, BALLED AND BURLAPPED&lt;/td&gt;&lt;td&gt;EACH&lt;/td&gt;&lt;td&gt;0&lt;/td&gt;&lt;td&gt;3&lt;/td&gt;&lt;td&gt;N&lt;/td&gt;&lt;td&gt; &lt;/td&gt;&lt;td&gt;&lt;/td&gt;&lt;/tr&gt;</v>
      </c>
      <c r="B3132" s="166"/>
      <c r="C3132" s="166"/>
    </row>
    <row r="3133" spans="1:3" x14ac:dyDescent="0.3">
      <c r="A3133" s="89" t="str">
        <f>IF(ROW()-ROW(HTML[])+1&gt;ROWS(Prelude[]),IFERROR(INDEX(PayItems[HTML],ROW()-ROW(HTML[])+1-ROWS(Prelude[])),IF(ROW()-ROW(HTML[])=ROWS(Prelude[])+ROWS(PayItems[]),"&lt;/tbody&gt;&lt;/table&gt;","{End}")),INDEX(Prelude[],ROW()-ROW(HTML[])+1))</f>
        <v xml:space="preserve">  &lt;tr&gt;&lt;td&gt;62616-0400&lt;/td&gt;&lt;td&gt;Platanus occidentalis, sycamore, 300mm - 450mm height, balled and burlapped&lt;/td&gt;&lt;td&gt;Each&lt;/td&gt;&lt;td&gt;PLATANUS OCCIDENTALIS, SYCAMORE, 12-INCH TO 18-INCH HEIGHT, BALLED AND BURLAPPED&lt;/td&gt;&lt;td&gt;EACH&lt;/td&gt;&lt;td&gt;0&lt;/td&gt;&lt;td&gt;3&lt;/td&gt;&lt;td&gt;N&lt;/td&gt;&lt;td&gt; &lt;/td&gt;&lt;td&gt;&lt;/td&gt;&lt;/tr&gt;</v>
      </c>
      <c r="B3133" s="166"/>
      <c r="C3133" s="166"/>
    </row>
    <row r="3134" spans="1:3" x14ac:dyDescent="0.3">
      <c r="A3134" s="89" t="str">
        <f>IF(ROW()-ROW(HTML[])+1&gt;ROWS(Prelude[]),IFERROR(INDEX(PayItems[HTML],ROW()-ROW(HTML[])+1-ROWS(Prelude[])),IF(ROW()-ROW(HTML[])=ROWS(Prelude[])+ROWS(PayItems[]),"&lt;/tbody&gt;&lt;/table&gt;","{End}")),INDEX(Prelude[],ROW()-ROW(HTML[])+1))</f>
        <v xml:space="preserve">  &lt;tr&gt;&lt;td&gt;62616-0450&lt;/td&gt;&lt;td&gt;Platanus occidentalis, sycamore, 750mm - 900mm height, balled and burlapped&lt;/td&gt;&lt;td&gt;Each&lt;/td&gt;&lt;td&gt;PLATANUS OCCIDENTALIS, SYCAMORE, 30-INCH TO 36-INCH HEIGHT, BALLED AND BURLAPPED&lt;/td&gt;&lt;td&gt;EACH&lt;/td&gt;&lt;td&gt;0&lt;/td&gt;&lt;td&gt;3&lt;/td&gt;&lt;td&gt;N&lt;/td&gt;&lt;td&gt; &lt;/td&gt;&lt;td&gt;&lt;/td&gt;&lt;/tr&gt;</v>
      </c>
      <c r="B3134" s="166"/>
      <c r="C3134" s="166"/>
    </row>
    <row r="3135" spans="1:3" x14ac:dyDescent="0.3">
      <c r="A3135" s="89" t="str">
        <f>IF(ROW()-ROW(HTML[])+1&gt;ROWS(Prelude[]),IFERROR(INDEX(PayItems[HTML],ROW()-ROW(HTML[])+1-ROWS(Prelude[])),IF(ROW()-ROW(HTML[])=ROWS(Prelude[])+ROWS(PayItems[]),"&lt;/tbody&gt;&lt;/table&gt;","{End}")),INDEX(Prelude[],ROW()-ROW(HTML[])+1))</f>
        <v xml:space="preserve">  &lt;tr&gt;&lt;td&gt;62616-0500&lt;/td&gt;&lt;td&gt;Platanus occidentalis, sycamore, 1500mm - 1800mm height, balled and burlapped&lt;/td&gt;&lt;td&gt;Each&lt;/td&gt;&lt;td&gt;PLATANUS OCCIDENTALIS, SYCAMORE, 60-INCH TO 72-INCH HEIGHT, BALLED AND BURLAPPED&lt;/td&gt;&lt;td&gt;EACH&lt;/td&gt;&lt;td&gt;0&lt;/td&gt;&lt;td&gt;3&lt;/td&gt;&lt;td&gt;N&lt;/td&gt;&lt;td&gt; &lt;/td&gt;&lt;td&gt;&lt;/td&gt;&lt;/tr&gt;</v>
      </c>
      <c r="B3135" s="166"/>
      <c r="C3135" s="166"/>
    </row>
    <row r="3136" spans="1:3" x14ac:dyDescent="0.3">
      <c r="A3136" s="89" t="str">
        <f>IF(ROW()-ROW(HTML[])+1&gt;ROWS(Prelude[]),IFERROR(INDEX(PayItems[HTML],ROW()-ROW(HTML[])+1-ROWS(Prelude[])),IF(ROW()-ROW(HTML[])=ROWS(Prelude[])+ROWS(PayItems[]),"&lt;/tbody&gt;&lt;/table&gt;","{End}")),INDEX(Prelude[],ROW()-ROW(HTML[])+1))</f>
        <v xml:space="preserve">  &lt;tr&gt;&lt;td&gt;62616-0550&lt;/td&gt;&lt;td&gt;Platanus occidentalis, sycamore, 1800mm - 2400mm height, balled and burlapped&lt;/td&gt;&lt;td&gt;Each&lt;/td&gt;&lt;td&gt;PLATANUS OCCIDENTALIS, SYCAMORE, 6 FEET TO 8 FEET HEIGHT, BALLED AND BURLAPPED&lt;/td&gt;&lt;td&gt;EACH&lt;/td&gt;&lt;td&gt;0&lt;/td&gt;&lt;td&gt;3&lt;/td&gt;&lt;td&gt;N&lt;/td&gt;&lt;td&gt; &lt;/td&gt;&lt;td&gt;&lt;/td&gt;&lt;/tr&gt;</v>
      </c>
      <c r="B3136" s="166"/>
      <c r="C3136" s="166"/>
    </row>
    <row r="3137" spans="1:3" x14ac:dyDescent="0.3">
      <c r="A3137" s="89" t="str">
        <f>IF(ROW()-ROW(HTML[])+1&gt;ROWS(Prelude[]),IFERROR(INDEX(PayItems[HTML],ROW()-ROW(HTML[])+1-ROWS(Prelude[])),IF(ROW()-ROW(HTML[])=ROWS(Prelude[])+ROWS(PayItems[]),"&lt;/tbody&gt;&lt;/table&gt;","{End}")),INDEX(Prelude[],ROW()-ROW(HTML[])+1))</f>
        <v xml:space="preserve">  &lt;tr&gt;&lt;td&gt;62616-0600&lt;/td&gt;&lt;td&gt;Platanus occidentalis, sycamore, 3000mm - 3600mm height, balled and burlapped&lt;/td&gt;&lt;td&gt;Each&lt;/td&gt;&lt;td&gt;PLATANUS OCCIDENTALIS, SYCAMORE, 10 FEET TO 144-INCH HEIGHT, BALLED AND BURLAPPED&lt;/td&gt;&lt;td&gt;EACH&lt;/td&gt;&lt;td&gt;0&lt;/td&gt;&lt;td&gt;3&lt;/td&gt;&lt;td&gt;N&lt;/td&gt;&lt;td&gt; &lt;/td&gt;&lt;td&gt;&lt;/td&gt;&lt;/tr&gt;</v>
      </c>
      <c r="B3137" s="166"/>
      <c r="C3137" s="166"/>
    </row>
    <row r="3138" spans="1:3" x14ac:dyDescent="0.3">
      <c r="A3138" s="89" t="str">
        <f>IF(ROW()-ROW(HTML[])+1&gt;ROWS(Prelude[]),IFERROR(INDEX(PayItems[HTML],ROW()-ROW(HTML[])+1-ROWS(Prelude[])),IF(ROW()-ROW(HTML[])=ROWS(Prelude[])+ROWS(PayItems[]),"&lt;/tbody&gt;&lt;/table&gt;","{End}")),INDEX(Prelude[],ROW()-ROW(HTML[])+1))</f>
        <v xml:space="preserve">  &lt;tr&gt;&lt;td&gt;62616-0650&lt;/td&gt;&lt;td&gt;Pinus nigra, austrian pine, 2400mm - 3000mm height, balled and burlapped&lt;/td&gt;&lt;td&gt;Each&lt;/td&gt;&lt;td&gt;PINUS NIGRA, AUSTRIAN PINE, 8 FEET TO 10 FEET HEIGHT, BALLED AND BURLAPPED&lt;/td&gt;&lt;td&gt;EACH&lt;/td&gt;&lt;td&gt;0&lt;/td&gt;&lt;td&gt;3&lt;/td&gt;&lt;td&gt;N&lt;/td&gt;&lt;td&gt; &lt;/td&gt;&lt;td&gt;&lt;/td&gt;&lt;/tr&gt;</v>
      </c>
      <c r="B3138" s="166"/>
      <c r="C3138" s="166"/>
    </row>
    <row r="3139" spans="1:3" x14ac:dyDescent="0.3">
      <c r="A3139" s="89" t="str">
        <f>IF(ROW()-ROW(HTML[])+1&gt;ROWS(Prelude[]),IFERROR(INDEX(PayItems[HTML],ROW()-ROW(HTML[])+1-ROWS(Prelude[])),IF(ROW()-ROW(HTML[])=ROWS(Prelude[])+ROWS(PayItems[]),"&lt;/tbody&gt;&lt;/table&gt;","{End}")),INDEX(Prelude[],ROW()-ROW(HTML[])+1))</f>
        <v xml:space="preserve">  &lt;tr&gt;&lt;td&gt;62616-0700&lt;/td&gt;&lt;td&gt;Picea glauca, white spruce, 1500mm - 1800mm height, burlapped&lt;/td&gt;&lt;td&gt;Each&lt;/td&gt;&lt;td&gt;PICEA GLAUCA, WHITE SPRUCE, 60-INCH TO 72-INCH HEIGHT, BURLAPPED&lt;/td&gt;&lt;td&gt;EACH&lt;/td&gt;&lt;td&gt;0&lt;/td&gt;&lt;td&gt;3&lt;/td&gt;&lt;td&gt;N&lt;/td&gt;&lt;td&gt; &lt;/td&gt;&lt;td&gt;&lt;/td&gt;&lt;/tr&gt;</v>
      </c>
      <c r="B3139" s="166"/>
      <c r="C3139" s="166"/>
    </row>
    <row r="3140" spans="1:3" x14ac:dyDescent="0.3">
      <c r="A3140" s="89" t="str">
        <f>IF(ROW()-ROW(HTML[])+1&gt;ROWS(Prelude[]),IFERROR(INDEX(PayItems[HTML],ROW()-ROW(HTML[])+1-ROWS(Prelude[])),IF(ROW()-ROW(HTML[])=ROWS(Prelude[])+ROWS(PayItems[]),"&lt;/tbody&gt;&lt;/table&gt;","{End}")),INDEX(Prelude[],ROW()-ROW(HTML[])+1))</f>
        <v xml:space="preserve">  &lt;tr&gt;&lt;td&gt;62616-0750&lt;/td&gt;&lt;td&gt;Picea glauca, white spruce, 1800mm - 2400mm height, burlapped&lt;/td&gt;&lt;td&gt;Each&lt;/td&gt;&lt;td&gt;PICEA GLAUCA, WHITE SPRUCE, 6 FEET TO 8 FEET HEIGHT, BURLAPPED&lt;/td&gt;&lt;td&gt;EACH&lt;/td&gt;&lt;td&gt;0&lt;/td&gt;&lt;td&gt;3&lt;/td&gt;&lt;td&gt;N&lt;/td&gt;&lt;td&gt; &lt;/td&gt;&lt;td&gt;&lt;/td&gt;&lt;/tr&gt;</v>
      </c>
      <c r="B3140" s="166"/>
      <c r="C3140" s="166"/>
    </row>
    <row r="3141" spans="1:3" x14ac:dyDescent="0.3">
      <c r="A3141" s="89" t="str">
        <f>IF(ROW()-ROW(HTML[])+1&gt;ROWS(Prelude[]),IFERROR(INDEX(PayItems[HTML],ROW()-ROW(HTML[])+1-ROWS(Prelude[])),IF(ROW()-ROW(HTML[])=ROWS(Prelude[])+ROWS(PayItems[]),"&lt;/tbody&gt;&lt;/table&gt;","{End}")),INDEX(Prelude[],ROW()-ROW(HTML[])+1))</f>
        <v xml:space="preserve">  &lt;tr&gt;&lt;td&gt;62616-0800&lt;/td&gt;&lt;td&gt;Picea glauca, white spruce, 2400mm - 3000mm height, burlapped&lt;/td&gt;&lt;td&gt;Each&lt;/td&gt;&lt;td&gt;PICEA GLAUCA, WHITE SPRUCE, 8 FEET TO 10 FEET HEIGHT, BURLAPPED&lt;/td&gt;&lt;td&gt;EACH&lt;/td&gt;&lt;td&gt;0&lt;/td&gt;&lt;td&gt;3&lt;/td&gt;&lt;td&gt;N&lt;/td&gt;&lt;td&gt; &lt;/td&gt;&lt;td&gt;&lt;/td&gt;&lt;/tr&gt;</v>
      </c>
      <c r="B3141" s="166"/>
      <c r="C3141" s="166"/>
    </row>
    <row r="3142" spans="1:3" x14ac:dyDescent="0.3">
      <c r="A3142" s="89" t="str">
        <f>IF(ROW()-ROW(HTML[])+1&gt;ROWS(Prelude[]),IFERROR(INDEX(PayItems[HTML],ROW()-ROW(HTML[])+1-ROWS(Prelude[])),IF(ROW()-ROW(HTML[])=ROWS(Prelude[])+ROWS(PayItems[]),"&lt;/tbody&gt;&lt;/table&gt;","{End}")),INDEX(Prelude[],ROW()-ROW(HTML[])+1))</f>
        <v xml:space="preserve">  &lt;tr&gt;&lt;td&gt;62616-0850&lt;/td&gt;&lt;td&gt;Populus tremuloides, quaking aspen, 35mm - 50mm caliper, balled and burlapped&lt;/td&gt;&lt;td&gt;Each&lt;/td&gt;&lt;td&gt;POPULUS TERMULOIDES, QUAKING ASPEN, 1 1/2-INCH TO 2-INCH CALIPER, BALLED AND BURLAPPED&lt;/td&gt;&lt;td&gt;EACH&lt;/td&gt;&lt;td&gt;0&lt;/td&gt;&lt;td&gt;3&lt;/td&gt;&lt;td&gt;N&lt;/td&gt;&lt;td&gt;10/4/2021&lt;/td&gt;&lt;td&gt;Fixed spelling error&lt;/td&gt;&lt;/tr&gt;</v>
      </c>
      <c r="B3142" s="166"/>
      <c r="C3142" s="166"/>
    </row>
    <row r="3143" spans="1:3" x14ac:dyDescent="0.3">
      <c r="A3143" s="89" t="str">
        <f>IF(ROW()-ROW(HTML[])+1&gt;ROWS(Prelude[]),IFERROR(INDEX(PayItems[HTML],ROW()-ROW(HTML[])+1-ROWS(Prelude[])),IF(ROW()-ROW(HTML[])=ROWS(Prelude[])+ROWS(PayItems[]),"&lt;/tbody&gt;&lt;/table&gt;","{End}")),INDEX(Prelude[],ROW()-ROW(HTML[])+1))</f>
        <v xml:space="preserve">  &lt;tr&gt;&lt;td&gt;62616-0900&lt;/td&gt;&lt;td&gt;Prunus serrulata (kwanzan), kwanzan cherry, 35mm - 50mm caliper, balled and burlapped&lt;/td&gt;&lt;td&gt;Each&lt;/td&gt;&lt;td&gt;PRUNUS SERRULATA (KWANZAN), KWANZAN CHERRY, 1 1/2-INCH TO 2-INCH CALIPER, BALLED AND BURLAPPED&lt;/td&gt;&lt;td&gt;EACH&lt;/td&gt;&lt;td&gt;0&lt;/td&gt;&lt;td&gt;3&lt;/td&gt;&lt;td&gt;N&lt;/td&gt;&lt;td&gt; &lt;/td&gt;&lt;td&gt;&lt;/td&gt;&lt;/tr&gt;</v>
      </c>
      <c r="B3143" s="166"/>
      <c r="C3143" s="166"/>
    </row>
    <row r="3144" spans="1:3" x14ac:dyDescent="0.3">
      <c r="A3144" s="89" t="str">
        <f>IF(ROW()-ROW(HTML[])+1&gt;ROWS(Prelude[]),IFERROR(INDEX(PayItems[HTML],ROW()-ROW(HTML[])+1-ROWS(Prelude[])),IF(ROW()-ROW(HTML[])=ROWS(Prelude[])+ROWS(PayItems[]),"&lt;/tbody&gt;&lt;/table&gt;","{End}")),INDEX(Prelude[],ROW()-ROW(HTML[])+1))</f>
        <v xml:space="preserve">  &lt;tr&gt;&lt;td&gt;62616-0950&lt;/td&gt;&lt;td&gt;Prunus laurocerasus (schipkaensis), skip laurel, 750mm - 900mm height, balled and burlapped&lt;/td&gt;&lt;td&gt;Each&lt;/td&gt;&lt;td&gt;PRUNUS LAUROCERASUS (SCHIPKAENSIS), SKIP LAUREL, 30-INCH TO 36-INCH HEIGHT, BALLED AND BURLAPPED&lt;/td&gt;&lt;td&gt;EACH&lt;/td&gt;&lt;td&gt;0&lt;/td&gt;&lt;td&gt;3&lt;/td&gt;&lt;td&gt;N&lt;/td&gt;&lt;td&gt; &lt;/td&gt;&lt;td&gt;&lt;/td&gt;&lt;/tr&gt;</v>
      </c>
      <c r="B3144" s="166"/>
      <c r="C3144" s="166"/>
    </row>
    <row r="3145" spans="1:3" x14ac:dyDescent="0.3">
      <c r="A3145" s="89" t="str">
        <f>IF(ROW()-ROW(HTML[])+1&gt;ROWS(Prelude[]),IFERROR(INDEX(PayItems[HTML],ROW()-ROW(HTML[])+1-ROWS(Prelude[])),IF(ROW()-ROW(HTML[])=ROWS(Prelude[])+ROWS(PayItems[]),"&lt;/tbody&gt;&lt;/table&gt;","{End}")),INDEX(Prelude[],ROW()-ROW(HTML[])+1))</f>
        <v xml:space="preserve">  &lt;tr&gt;&lt;td&gt;62616-1000&lt;/td&gt;&lt;td&gt;Plantanus x acerfolia, bloodgood london planetree, 35mm - 50mm caliper, balled and burlapped&lt;/td&gt;&lt;td&gt;Each&lt;/td&gt;&lt;td&gt;PLANTANUS X ACERFOLIA, BLOODGOOD LONDON PLANETREE, 1 1/2-INCH TO 2-INCH CALIPER, BALLED AND BURLAPPED&lt;/td&gt;&lt;td&gt;EACH&lt;/td&gt;&lt;td&gt;0&lt;/td&gt;&lt;td&gt;3&lt;/td&gt;&lt;td&gt;N&lt;/td&gt;&lt;td&gt; &lt;/td&gt;&lt;td&gt;&lt;/td&gt;&lt;/tr&gt;</v>
      </c>
      <c r="B3145" s="166"/>
      <c r="C3145" s="166"/>
    </row>
    <row r="3146" spans="1:3" x14ac:dyDescent="0.3">
      <c r="A3146" s="89" t="str">
        <f>IF(ROW()-ROW(HTML[])+1&gt;ROWS(Prelude[]),IFERROR(INDEX(PayItems[HTML],ROW()-ROW(HTML[])+1-ROWS(Prelude[])),IF(ROW()-ROW(HTML[])=ROWS(Prelude[])+ROWS(PayItems[]),"&lt;/tbody&gt;&lt;/table&gt;","{End}")),INDEX(Prelude[],ROW()-ROW(HTML[])+1))</f>
        <v xml:space="preserve">  &lt;tr&gt;&lt;td&gt;62616-1050&lt;/td&gt;&lt;td&gt;Plantus x acerfolia 'liberty', liberty sycamore, 35mm - 50mm caliper, balled and burlapped&lt;/td&gt;&lt;td&gt;Each&lt;/td&gt;&lt;td&gt;PLANTUS X ACERFOLIA 'LIBERTY', LIBERTY SYCAMORE, 1 1/2-INCH TO 2-INCH CALIPER, BALLED AND BURLAPPED&lt;/td&gt;&lt;td&gt;EACH&lt;/td&gt;&lt;td&gt;0&lt;/td&gt;&lt;td&gt;3&lt;/td&gt;&lt;td&gt;N&lt;/td&gt;&lt;td&gt; &lt;/td&gt;&lt;td&gt;&lt;/td&gt;&lt;/tr&gt;</v>
      </c>
      <c r="B3146" s="166"/>
      <c r="C3146" s="166"/>
    </row>
    <row r="3147" spans="1:3" x14ac:dyDescent="0.3">
      <c r="A3147" s="89" t="str">
        <f>IF(ROW()-ROW(HTML[])+1&gt;ROWS(Prelude[]),IFERROR(INDEX(PayItems[HTML],ROW()-ROW(HTML[])+1-ROWS(Prelude[])),IF(ROW()-ROW(HTML[])=ROWS(Prelude[])+ROWS(PayItems[]),"&lt;/tbody&gt;&lt;/table&gt;","{End}")),INDEX(Prelude[],ROW()-ROW(HTML[])+1))</f>
        <v xml:space="preserve">  &lt;tr&gt;&lt;td&gt;62616-1100&lt;/td&gt;&lt;td&gt;Prunus yedoensis, yoshino cherry, 50mm - 65mm caliper, balled and burlapped&lt;/td&gt;&lt;td&gt;Each&lt;/td&gt;&lt;td&gt;PRUNUS YEDOENSIS, YOSHINO CHERRY, 2-INCH TO 2 1/2-INCH CALIPER, BALLED AND BURLAPPED&lt;/td&gt;&lt;td&gt;EACH&lt;/td&gt;&lt;td&gt;0&lt;/td&gt;&lt;td&gt;3&lt;/td&gt;&lt;td&gt;N&lt;/td&gt;&lt;td&gt; &lt;/td&gt;&lt;td&gt;&lt;/td&gt;&lt;/tr&gt;</v>
      </c>
      <c r="B3147" s="166"/>
      <c r="C3147" s="166"/>
    </row>
    <row r="3148" spans="1:3" x14ac:dyDescent="0.3">
      <c r="A3148" s="89" t="str">
        <f>IF(ROW()-ROW(HTML[])+1&gt;ROWS(Prelude[]),IFERROR(INDEX(PayItems[HTML],ROW()-ROW(HTML[])+1-ROWS(Prelude[])),IF(ROW()-ROW(HTML[])=ROWS(Prelude[])+ROWS(PayItems[]),"&lt;/tbody&gt;&lt;/table&gt;","{End}")),INDEX(Prelude[],ROW()-ROW(HTML[])+1))</f>
        <v xml:space="preserve">  &lt;tr&gt;&lt;td&gt;62616-1150&lt;/td&gt;&lt;td&gt;Pinus virginiana, virginia pine, 1200mm - 1500mm height, container grown&lt;/td&gt;&lt;td&gt;Each&lt;/td&gt;&lt;td&gt;PINUS VIRGINIANA, VIRGINIA PINE, 48-INCH TO 60-INCH HEIGHT, CONTAINER GROWN&lt;/td&gt;&lt;td&gt;EACH&lt;/td&gt;&lt;td&gt;0&lt;/td&gt;&lt;td&gt;3&lt;/td&gt;&lt;td&gt;N&lt;/td&gt;&lt;td&gt; &lt;/td&gt;&lt;td&gt;&lt;/td&gt;&lt;/tr&gt;</v>
      </c>
      <c r="B3148" s="166"/>
      <c r="C3148" s="166"/>
    </row>
    <row r="3149" spans="1:3" x14ac:dyDescent="0.3">
      <c r="A3149" s="89" t="str">
        <f>IF(ROW()-ROW(HTML[])+1&gt;ROWS(Prelude[]),IFERROR(INDEX(PayItems[HTML],ROW()-ROW(HTML[])+1-ROWS(Prelude[])),IF(ROW()-ROW(HTML[])=ROWS(Prelude[])+ROWS(PayItems[]),"&lt;/tbody&gt;&lt;/table&gt;","{End}")),INDEX(Prelude[],ROW()-ROW(HTML[])+1))</f>
        <v xml:space="preserve">  &lt;tr&gt;&lt;td&gt;62616-1200&lt;/td&gt;&lt;td&gt;Pinus virginiana, virginia pine, 1500mm - 1800mm height, container grown&lt;/td&gt;&lt;td&gt;Each&lt;/td&gt;&lt;td&gt;PINUS VIRGINIANA, VIRGINIA PINE, 60-INCH TO 72-INCH HEIGHT, CONTAINER GROWN&lt;/td&gt;&lt;td&gt;EACH&lt;/td&gt;&lt;td&gt;0&lt;/td&gt;&lt;td&gt;3&lt;/td&gt;&lt;td&gt;N&lt;/td&gt;&lt;td&gt; &lt;/td&gt;&lt;td&gt;&lt;/td&gt;&lt;/tr&gt;</v>
      </c>
      <c r="B3149" s="166"/>
      <c r="C3149" s="166"/>
    </row>
    <row r="3150" spans="1:3" x14ac:dyDescent="0.3">
      <c r="A3150" s="89" t="str">
        <f>IF(ROW()-ROW(HTML[])+1&gt;ROWS(Prelude[]),IFERROR(INDEX(PayItems[HTML],ROW()-ROW(HTML[])+1-ROWS(Prelude[])),IF(ROW()-ROW(HTML[])=ROWS(Prelude[])+ROWS(PayItems[]),"&lt;/tbody&gt;&lt;/table&gt;","{End}")),INDEX(Prelude[],ROW()-ROW(HTML[])+1))</f>
        <v xml:space="preserve">  &lt;tr&gt;&lt;td&gt;62616-1250&lt;/td&gt;&lt;td&gt;Photinia glabra, red-tip photinia, 450mm - 600mm height, balled and burlapped&lt;/td&gt;&lt;td&gt;Each&lt;/td&gt;&lt;td&gt;PHOTINIA GLABRA, RED-TIP PHOTINIA, 18-INCH TO 24-INCH HEIGHT, BALLED AND BURLAPPED&lt;/td&gt;&lt;td&gt;EACH&lt;/td&gt;&lt;td&gt;0&lt;/td&gt;&lt;td&gt;3&lt;/td&gt;&lt;td&gt;N&lt;/td&gt;&lt;td&gt; &lt;/td&gt;&lt;td&gt;&lt;/td&gt;&lt;/tr&gt;</v>
      </c>
      <c r="B3150" s="166"/>
      <c r="C3150" s="166"/>
    </row>
    <row r="3151" spans="1:3" x14ac:dyDescent="0.3">
      <c r="A3151" s="89" t="str">
        <f>IF(ROW()-ROW(HTML[])+1&gt;ROWS(Prelude[]),IFERROR(INDEX(PayItems[HTML],ROW()-ROW(HTML[])+1-ROWS(Prelude[])),IF(ROW()-ROW(HTML[])=ROWS(Prelude[])+ROWS(PayItems[]),"&lt;/tbody&gt;&lt;/table&gt;","{End}")),INDEX(Prelude[],ROW()-ROW(HTML[])+1))</f>
        <v xml:space="preserve">  &lt;tr&gt;&lt;td&gt;62616-1300&lt;/td&gt;&lt;td&gt;Photinia glabra, red-tip photinia, 600mm - 750mm height, balled and burlapped&lt;/td&gt;&lt;td&gt;Each&lt;/td&gt;&lt;td&gt;PHOTINIA GLABRA, RED-TIP PHOTINIA, 24-INCH TO 30-INCH HEIGHT, BALLED AND BURLAPPED&lt;/td&gt;&lt;td&gt;EACH&lt;/td&gt;&lt;td&gt;0&lt;/td&gt;&lt;td&gt;3&lt;/td&gt;&lt;td&gt;N&lt;/td&gt;&lt;td&gt; &lt;/td&gt;&lt;td&gt;&lt;/td&gt;&lt;/tr&gt;</v>
      </c>
      <c r="B3151" s="166"/>
      <c r="C3151" s="166"/>
    </row>
    <row r="3152" spans="1:3" x14ac:dyDescent="0.3">
      <c r="A3152" s="89" t="str">
        <f>IF(ROW()-ROW(HTML[])+1&gt;ROWS(Prelude[]),IFERROR(INDEX(PayItems[HTML],ROW()-ROW(HTML[])+1-ROWS(Prelude[])),IF(ROW()-ROW(HTML[])=ROWS(Prelude[])+ROWS(PayItems[]),"&lt;/tbody&gt;&lt;/table&gt;","{End}")),INDEX(Prelude[],ROW()-ROW(HTML[])+1))</f>
        <v xml:space="preserve">  &lt;tr&gt;&lt;td&gt;62616-1350&lt;/td&gt;&lt;td&gt;Pinus caribaca, slash pine, 1800mm - 2400mm height, balled and burlapped&lt;/td&gt;&lt;td&gt;Each&lt;/td&gt;&lt;td&gt;PINUS CARIBACA, SLASH PINE, 6 FEET TO 8 FEET HEIGHT, BALLED AND BURLAPPED&lt;/td&gt;&lt;td&gt;EACH&lt;/td&gt;&lt;td&gt;0&lt;/td&gt;&lt;td&gt;3&lt;/td&gt;&lt;td&gt;N&lt;/td&gt;&lt;td&gt; &lt;/td&gt;&lt;td&gt;&lt;/td&gt;&lt;/tr&gt;</v>
      </c>
      <c r="B3152" s="166"/>
      <c r="C3152" s="166"/>
    </row>
    <row r="3153" spans="1:3" x14ac:dyDescent="0.3">
      <c r="A3153" s="89" t="str">
        <f>IF(ROW()-ROW(HTML[])+1&gt;ROWS(Prelude[]),IFERROR(INDEX(PayItems[HTML],ROW()-ROW(HTML[])+1-ROWS(Prelude[])),IF(ROW()-ROW(HTML[])=ROWS(Prelude[])+ROWS(PayItems[]),"&lt;/tbody&gt;&lt;/table&gt;","{End}")),INDEX(Prelude[],ROW()-ROW(HTML[])+1))</f>
        <v xml:space="preserve">  &lt;tr&gt;&lt;td&gt;62616-1400&lt;/td&gt;&lt;td&gt;Prunus laurocerasus, 'otto luyken', laurel, 750mm - 900mm height, balled and burlapped&lt;/td&gt;&lt;td&gt;Each&lt;/td&gt;&lt;td&gt;PRUNUS LAUROCERASUS, 'OTTO LUYKEN', LAUREL, 30-INCH TO 36-INCH HEIGHT, BALLED AND BURLAPPED&lt;/td&gt;&lt;td&gt;EACH&lt;/td&gt;&lt;td&gt;0&lt;/td&gt;&lt;td&gt;3&lt;/td&gt;&lt;td&gt;N&lt;/td&gt;&lt;td&gt; &lt;/td&gt;&lt;td&gt;&lt;/td&gt;&lt;/tr&gt;</v>
      </c>
      <c r="B3153" s="166"/>
      <c r="C3153" s="166"/>
    </row>
    <row r="3154" spans="1:3" x14ac:dyDescent="0.3">
      <c r="A3154" s="89" t="str">
        <f>IF(ROW()-ROW(HTML[])+1&gt;ROWS(Prelude[]),IFERROR(INDEX(PayItems[HTML],ROW()-ROW(HTML[])+1-ROWS(Prelude[])),IF(ROW()-ROW(HTML[])=ROWS(Prelude[])+ROWS(PayItems[]),"&lt;/tbody&gt;&lt;/table&gt;","{End}")),INDEX(Prelude[],ROW()-ROW(HTML[])+1))</f>
        <v xml:space="preserve">  &lt;tr&gt;&lt;td&gt;62616-1450&lt;/td&gt;&lt;td&gt;Prunus sericea, beach plum, 900mm - 1050mm height, balled and burlapped&lt;/td&gt;&lt;td&gt;Each&lt;/td&gt;&lt;td&gt;PRUNUS SERICEA, BEACH PLUM, 36-INCH TO 42-INCH HEIGHT, BALLED AND BURLAPPED&lt;/td&gt;&lt;td&gt;EACH&lt;/td&gt;&lt;td&gt;0&lt;/td&gt;&lt;td&gt;3&lt;/td&gt;&lt;td&gt;N&lt;/td&gt;&lt;td&gt; &lt;/td&gt;&lt;td&gt;&lt;/td&gt;&lt;/tr&gt;</v>
      </c>
      <c r="B3154" s="166"/>
      <c r="C3154" s="166"/>
    </row>
    <row r="3155" spans="1:3" x14ac:dyDescent="0.3">
      <c r="A3155" s="89" t="str">
        <f>IF(ROW()-ROW(HTML[])+1&gt;ROWS(Prelude[]),IFERROR(INDEX(PayItems[HTML],ROW()-ROW(HTML[])+1-ROWS(Prelude[])),IF(ROW()-ROW(HTML[])=ROWS(Prelude[])+ROWS(PayItems[]),"&lt;/tbody&gt;&lt;/table&gt;","{End}")),INDEX(Prelude[],ROW()-ROW(HTML[])+1))</f>
        <v xml:space="preserve">  &lt;tr&gt;&lt;td&gt;62616-1500&lt;/td&gt;&lt;td&gt;Pinus eduus, colorado pinyon, 1500mm - 1800mm height, balled and burlapped&lt;/td&gt;&lt;td&gt;Each&lt;/td&gt;&lt;td&gt;PINUS EDUUS, COLORADO PINYON, 60-INCH TO 72-INCH HEIGHT, BALLED AND BURLAPPED&lt;/td&gt;&lt;td&gt;EACH&lt;/td&gt;&lt;td&gt;0&lt;/td&gt;&lt;td&gt;3&lt;/td&gt;&lt;td&gt;N&lt;/td&gt;&lt;td&gt; &lt;/td&gt;&lt;td&gt;&lt;/td&gt;&lt;/tr&gt;</v>
      </c>
      <c r="B3155" s="166"/>
      <c r="C3155" s="166"/>
    </row>
    <row r="3156" spans="1:3" x14ac:dyDescent="0.3">
      <c r="A3156" s="89" t="str">
        <f>IF(ROW()-ROW(HTML[])+1&gt;ROWS(Prelude[]),IFERROR(INDEX(PayItems[HTML],ROW()-ROW(HTML[])+1-ROWS(Prelude[])),IF(ROW()-ROW(HTML[])=ROWS(Prelude[])+ROWS(PayItems[]),"&lt;/tbody&gt;&lt;/table&gt;","{End}")),INDEX(Prelude[],ROW()-ROW(HTML[])+1))</f>
        <v xml:space="preserve">  &lt;tr&gt;&lt;td&gt;62616-1550&lt;/td&gt;&lt;td&gt;Picea pungens, colorado blue spruce, 900mm - 1050mm height, balled and burlapped&lt;/td&gt;&lt;td&gt;Each&lt;/td&gt;&lt;td&gt;PICEA PUNGENS, COLORADO BLUE SPRUCE, 36-INCH TO 42-INCH HEIGHT, BALLED AND BURLAPPED&lt;/td&gt;&lt;td&gt;EACH&lt;/td&gt;&lt;td&gt;0&lt;/td&gt;&lt;td&gt;3&lt;/td&gt;&lt;td&gt;N&lt;/td&gt;&lt;td&gt; &lt;/td&gt;&lt;td&gt;&lt;/td&gt;&lt;/tr&gt;</v>
      </c>
      <c r="B3156" s="166"/>
      <c r="C3156" s="166"/>
    </row>
    <row r="3157" spans="1:3" x14ac:dyDescent="0.3">
      <c r="A3157" s="89" t="str">
        <f>IF(ROW()-ROW(HTML[])+1&gt;ROWS(Prelude[]),IFERROR(INDEX(PayItems[HTML],ROW()-ROW(HTML[])+1-ROWS(Prelude[])),IF(ROW()-ROW(HTML[])=ROWS(Prelude[])+ROWS(PayItems[]),"&lt;/tbody&gt;&lt;/table&gt;","{End}")),INDEX(Prelude[],ROW()-ROW(HTML[])+1))</f>
        <v xml:space="preserve">  &lt;tr&gt;&lt;td&gt;62616-1595&lt;/td&gt;&lt;td&gt;Picea engelmannii, engelmann spruce, 450mm to 900mm height, container grown&lt;/td&gt;&lt;td&gt;Each&lt;/td&gt;&lt;td&gt;PICEA ENGELMANNII, ENGELMANN SPRUCE, 18-INCH TO 36-INCH HEIGHT, CONTAINER GROWN&lt;/td&gt;&lt;td&gt;EACH&lt;/td&gt;&lt;td&gt;0&lt;/td&gt;&lt;td&gt;3&lt;/td&gt;&lt;td&gt;N&lt;/td&gt;&lt;td&gt; &lt;/td&gt;&lt;td&gt;&lt;/td&gt;&lt;/tr&gt;</v>
      </c>
      <c r="B3157" s="166"/>
      <c r="C3157" s="166"/>
    </row>
    <row r="3158" spans="1:3" x14ac:dyDescent="0.3">
      <c r="A3158" s="89" t="str">
        <f>IF(ROW()-ROW(HTML[])+1&gt;ROWS(Prelude[]),IFERROR(INDEX(PayItems[HTML],ROW()-ROW(HTML[])+1-ROWS(Prelude[])),IF(ROW()-ROW(HTML[])=ROWS(Prelude[])+ROWS(PayItems[]),"&lt;/tbody&gt;&lt;/table&gt;","{End}")),INDEX(Prelude[],ROW()-ROW(HTML[])+1))</f>
        <v xml:space="preserve">  &lt;tr&gt;&lt;td&gt;62616-1600&lt;/td&gt;&lt;td&gt;Picea engelmannii, engelmann spruce, 900mm - 1050mm height, balled and burlapped&lt;/td&gt;&lt;td&gt;Each&lt;/td&gt;&lt;td&gt;PICEA ENGELMANNII, ENGELMANN SPRUCE, 36-INCH TO 42-INCH HEIGHT, BALLED AND BURLAPPED&lt;/td&gt;&lt;td&gt;EACH&lt;/td&gt;&lt;td&gt;0&lt;/td&gt;&lt;td&gt;3&lt;/td&gt;&lt;td&gt;N&lt;/td&gt;&lt;td&gt; &lt;/td&gt;&lt;td&gt;&lt;/td&gt;&lt;/tr&gt;</v>
      </c>
      <c r="B3158" s="166"/>
      <c r="C3158" s="166"/>
    </row>
    <row r="3159" spans="1:3" x14ac:dyDescent="0.3">
      <c r="A3159" s="89" t="str">
        <f>IF(ROW()-ROW(HTML[])+1&gt;ROWS(Prelude[]),IFERROR(INDEX(PayItems[HTML],ROW()-ROW(HTML[])+1-ROWS(Prelude[])),IF(ROW()-ROW(HTML[])=ROWS(Prelude[])+ROWS(PayItems[]),"&lt;/tbody&gt;&lt;/table&gt;","{End}")),INDEX(Prelude[],ROW()-ROW(HTML[])+1))</f>
        <v xml:space="preserve">  &lt;tr&gt;&lt;td&gt;62616-1650&lt;/td&gt;&lt;td&gt;Populus deltoides, cottonwood, 19 liter, balled and burlapped&lt;/td&gt;&lt;td&gt;Each&lt;/td&gt;&lt;td&gt;POPULUS DELTOIDES, COTTONWOOD, 5 GALLON, BALLED AND BURLAPPED&lt;/td&gt;&lt;td&gt;EACH&lt;/td&gt;&lt;td&gt;0&lt;/td&gt;&lt;td&gt;3&lt;/td&gt;&lt;td&gt;N&lt;/td&gt;&lt;td&gt; &lt;/td&gt;&lt;td&gt;&lt;/td&gt;&lt;/tr&gt;</v>
      </c>
      <c r="B3159" s="166"/>
      <c r="C3159" s="166"/>
    </row>
    <row r="3160" spans="1:3" x14ac:dyDescent="0.3">
      <c r="A3160" s="89" t="str">
        <f>IF(ROW()-ROW(HTML[])+1&gt;ROWS(Prelude[]),IFERROR(INDEX(PayItems[HTML],ROW()-ROW(HTML[])+1-ROWS(Prelude[])),IF(ROW()-ROW(HTML[])=ROWS(Prelude[])+ROWS(PayItems[]),"&lt;/tbody&gt;&lt;/table&gt;","{End}")),INDEX(Prelude[],ROW()-ROW(HTML[])+1))</f>
        <v xml:space="preserve">  &lt;tr&gt;&lt;td&gt;62616-1690&lt;/td&gt;&lt;td&gt;Pinus ponderosa, ponderosa pine, 8 liter, container grown&lt;/td&gt;&lt;td&gt;Each&lt;/td&gt;&lt;td&gt;PINUS PONDEROSA, PONDEROSA PINE, 2 GALLON, CONTAINER GROWN&lt;/td&gt;&lt;td&gt;EACH&lt;/td&gt;&lt;td&gt;0&lt;/td&gt;&lt;td&gt;3&lt;/td&gt;&lt;td&gt;N&lt;/td&gt;&lt;td&gt; &lt;/td&gt;&lt;td&gt;&lt;/td&gt;&lt;/tr&gt;</v>
      </c>
      <c r="B3160" s="166"/>
      <c r="C3160" s="166"/>
    </row>
    <row r="3161" spans="1:3" x14ac:dyDescent="0.3">
      <c r="A3161" s="89" t="str">
        <f>IF(ROW()-ROW(HTML[])+1&gt;ROWS(Prelude[]),IFERROR(INDEX(PayItems[HTML],ROW()-ROW(HTML[])+1-ROWS(Prelude[])),IF(ROW()-ROW(HTML[])=ROWS(Prelude[])+ROWS(PayItems[]),"&lt;/tbody&gt;&lt;/table&gt;","{End}")),INDEX(Prelude[],ROW()-ROW(HTML[])+1))</f>
        <v xml:space="preserve">  &lt;tr&gt;&lt;td&gt;62616-1700&lt;/td&gt;&lt;td&gt;Pinus ponderosa, ponderosa pine, 20 liter, container grown&lt;/td&gt;&lt;td&gt;Each&lt;/td&gt;&lt;td&gt;PINUS PONDEROSA, PONDEROSA PINE, 5 GALLON, CONTAINER GROWN&lt;/td&gt;&lt;td&gt;EACH&lt;/td&gt;&lt;td&gt;0&lt;/td&gt;&lt;td&gt;3&lt;/td&gt;&lt;td&gt;N&lt;/td&gt;&lt;td&gt; &lt;/td&gt;&lt;td&gt;&lt;/td&gt;&lt;/tr&gt;</v>
      </c>
      <c r="B3161" s="166"/>
      <c r="C3161" s="166"/>
    </row>
    <row r="3162" spans="1:3" x14ac:dyDescent="0.3">
      <c r="A3162" s="89" t="str">
        <f>IF(ROW()-ROW(HTML[])+1&gt;ROWS(Prelude[]),IFERROR(INDEX(PayItems[HTML],ROW()-ROW(HTML[])+1-ROWS(Prelude[])),IF(ROW()-ROW(HTML[])=ROWS(Prelude[])+ROWS(PayItems[]),"&lt;/tbody&gt;&lt;/table&gt;","{End}")),INDEX(Prelude[],ROW()-ROW(HTML[])+1))</f>
        <v xml:space="preserve">  &lt;tr&gt;&lt;td&gt;62616-1750&lt;/td&gt;&lt;td&gt;Pinus ponderosa, ponderosa pine, 50 - 75mm caliper, container grown&lt;/td&gt;&lt;td&gt;Each&lt;/td&gt;&lt;td&gt;PINUS PONDEROSA, PONDEROSA PINE, 2-INCH TO 3-INCH CALIPER, CONTAINER GROWN&lt;/td&gt;&lt;td&gt;EACH&lt;/td&gt;&lt;td&gt;0&lt;/td&gt;&lt;td&gt;3&lt;/td&gt;&lt;td&gt;N&lt;/td&gt;&lt;td&gt; &lt;/td&gt;&lt;td&gt;&lt;/td&gt;&lt;/tr&gt;</v>
      </c>
      <c r="B3162" s="166"/>
      <c r="C3162" s="166"/>
    </row>
    <row r="3163" spans="1:3" x14ac:dyDescent="0.3">
      <c r="A3163" s="89" t="str">
        <f>IF(ROW()-ROW(HTML[])+1&gt;ROWS(Prelude[]),IFERROR(INDEX(PayItems[HTML],ROW()-ROW(HTML[])+1-ROWS(Prelude[])),IF(ROW()-ROW(HTML[])=ROWS(Prelude[])+ROWS(PayItems[]),"&lt;/tbody&gt;&lt;/table&gt;","{End}")),INDEX(Prelude[],ROW()-ROW(HTML[])+1))</f>
        <v xml:space="preserve">  &lt;tr&gt;&lt;td&gt;62616-1800&lt;/td&gt;&lt;td&gt;Pinus ponderosa, ponderosa pine, 1200mm -1500mm height, balled and burlapped&lt;/td&gt;&lt;td&gt;Each&lt;/td&gt;&lt;td&gt;PINUS PONDEROSA, PONDEROSA PINE, 48-INCH TO 60-INCH HEIGHT, BALLED AND BURLAPPED&lt;/td&gt;&lt;td&gt;EACH&lt;/td&gt;&lt;td&gt;0&lt;/td&gt;&lt;td&gt;3&lt;/td&gt;&lt;td&gt;N&lt;/td&gt;&lt;td&gt; &lt;/td&gt;&lt;td&gt;&lt;/td&gt;&lt;/tr&gt;</v>
      </c>
      <c r="B3163" s="166"/>
      <c r="C3163" s="166"/>
    </row>
    <row r="3164" spans="1:3" x14ac:dyDescent="0.3">
      <c r="A3164" s="89" t="str">
        <f>IF(ROW()-ROW(HTML[])+1&gt;ROWS(Prelude[]),IFERROR(INDEX(PayItems[HTML],ROW()-ROW(HTML[])+1-ROWS(Prelude[])),IF(ROW()-ROW(HTML[])=ROWS(Prelude[])+ROWS(PayItems[]),"&lt;/tbody&gt;&lt;/table&gt;","{End}")),INDEX(Prelude[],ROW()-ROW(HTML[])+1))</f>
        <v xml:space="preserve">  &lt;tr&gt;&lt;td&gt;62616-1850&lt;/td&gt;&lt;td&gt;Pseudotsuga menziesii, douglas fir, 1200mm -1500mm height, balled and burlapped&lt;/td&gt;&lt;td&gt;Each&lt;/td&gt;&lt;td&gt;PSEUDOTSUGA MENZIESII, DOUGLAS FIR, 48-INCH TO 60-INCH HEIGHT, BALLED AND BURLAPPED&lt;/td&gt;&lt;td&gt;EACH&lt;/td&gt;&lt;td&gt;0&lt;/td&gt;&lt;td&gt;3&lt;/td&gt;&lt;td&gt;N&lt;/td&gt;&lt;td&gt; &lt;/td&gt;&lt;td&gt;&lt;/td&gt;&lt;/tr&gt;</v>
      </c>
      <c r="B3164" s="166"/>
      <c r="C3164" s="166"/>
    </row>
    <row r="3165" spans="1:3" x14ac:dyDescent="0.3">
      <c r="A3165" s="89" t="str">
        <f>IF(ROW()-ROW(HTML[])+1&gt;ROWS(Prelude[]),IFERROR(INDEX(PayItems[HTML],ROW()-ROW(HTML[])+1-ROWS(Prelude[])),IF(ROW()-ROW(HTML[])=ROWS(Prelude[])+ROWS(PayItems[]),"&lt;/tbody&gt;&lt;/table&gt;","{End}")),INDEX(Prelude[],ROW()-ROW(HTML[])+1))</f>
        <v xml:space="preserve">  &lt;tr&gt;&lt;td&gt;62616-1900&lt;/td&gt;&lt;td&gt;Philadelphus lewisii, Mock Orange, 1 gallon&lt;/td&gt;&lt;td&gt;Each&lt;/td&gt;&lt;td&gt;PHILADELPHUS LEWISII, MOCK ORANGE, 1 GALLON&lt;/td&gt;&lt;td&gt;EACH&lt;/td&gt;&lt;td&gt;0&lt;/td&gt;&lt;td&gt;3&lt;/td&gt;&lt;td&gt;N&lt;/td&gt;&lt;td&gt; &lt;/td&gt;&lt;td&gt;&lt;/td&gt;&lt;/tr&gt;</v>
      </c>
      <c r="B3165" s="166"/>
      <c r="C3165" s="166"/>
    </row>
    <row r="3166" spans="1:3" x14ac:dyDescent="0.3">
      <c r="A3166" s="89" t="str">
        <f>IF(ROW()-ROW(HTML[])+1&gt;ROWS(Prelude[]),IFERROR(INDEX(PayItems[HTML],ROW()-ROW(HTML[])+1-ROWS(Prelude[])),IF(ROW()-ROW(HTML[])=ROWS(Prelude[])+ROWS(PayItems[]),"&lt;/tbody&gt;&lt;/table&gt;","{End}")),INDEX(Prelude[],ROW()-ROW(HTML[])+1))</f>
        <v xml:space="preserve">  &lt;tr&gt;&lt;td&gt;62616-2000&lt;/td&gt;&lt;td&gt;Pentaphylloides floribunda, shrubby cinquefoil, 300mm to 450mm height, container grown&lt;/td&gt;&lt;td&gt;Each&lt;/td&gt;&lt;td&gt;PENTAPHYLLOIDES FLORIBUNDA, SHRUBBY CINQUEFOIL, 12-INCH TO 18-INCH HEIGHT, CONTAINER GROWN&lt;/td&gt;&lt;td&gt;EACH&lt;/td&gt;&lt;td&gt;0&lt;/td&gt;&lt;td&gt;3&lt;/td&gt;&lt;td&gt;N&lt;/td&gt;&lt;td&gt; &lt;/td&gt;&lt;td&gt;&lt;/td&gt;&lt;/tr&gt;</v>
      </c>
      <c r="B3166" s="166"/>
      <c r="C3166" s="166"/>
    </row>
    <row r="3167" spans="1:3" x14ac:dyDescent="0.3">
      <c r="A3167" s="89" t="str">
        <f>IF(ROW()-ROW(HTML[])+1&gt;ROWS(Prelude[]),IFERROR(INDEX(PayItems[HTML],ROW()-ROW(HTML[])+1-ROWS(Prelude[])),IF(ROW()-ROW(HTML[])=ROWS(Prelude[])+ROWS(PayItems[]),"&lt;/tbody&gt;&lt;/table&gt;","{End}")),INDEX(Prelude[],ROW()-ROW(HTML[])+1))</f>
        <v xml:space="preserve">  &lt;tr&gt;&lt;td&gt;62616-2100&lt;/td&gt;&lt;td&gt;Pinus aristata, bristlecone pine, 450mm to 900mm height, container grown&lt;/td&gt;&lt;td&gt;Each&lt;/td&gt;&lt;td&gt;PINUS ARISTATA, BRISTLECONE PINE, 18-INCH TO 36-INCH HEIGHT, CONTAINER GROWN&lt;/td&gt;&lt;td&gt;EACH&lt;/td&gt;&lt;td&gt;0&lt;/td&gt;&lt;td&gt;3&lt;/td&gt;&lt;td&gt;N&lt;/td&gt;&lt;td&gt; &lt;/td&gt;&lt;td&gt;&lt;/td&gt;&lt;/tr&gt;</v>
      </c>
      <c r="B3167" s="166"/>
      <c r="C3167" s="166"/>
    </row>
    <row r="3168" spans="1:3" x14ac:dyDescent="0.3">
      <c r="A3168" s="89" t="str">
        <f>IF(ROW()-ROW(HTML[])+1&gt;ROWS(Prelude[]),IFERROR(INDEX(PayItems[HTML],ROW()-ROW(HTML[])+1-ROWS(Prelude[])),IF(ROW()-ROW(HTML[])=ROWS(Prelude[])+ROWS(PayItems[]),"&lt;/tbody&gt;&lt;/table&gt;","{End}")),INDEX(Prelude[],ROW()-ROW(HTML[])+1))</f>
        <v xml:space="preserve">  &lt;tr&gt;&lt;td&gt;62616-2200&lt;/td&gt;&lt;td&gt;Populus tremuloides, quaking aspen, 450mm to 900mm height, container grown&lt;/td&gt;&lt;td&gt;Each&lt;/td&gt;&lt;td&gt;POPULUS TREMULOIDES, QUAKING ASPEN, 18-INCH TO 36-INCH HEIGHT, CONTAINER GROWN&lt;/td&gt;&lt;td&gt;EACH&lt;/td&gt;&lt;td&gt;0&lt;/td&gt;&lt;td&gt;3&lt;/td&gt;&lt;td&gt;N&lt;/td&gt;&lt;td&gt; &lt;/td&gt;&lt;td&gt;&lt;/td&gt;&lt;/tr&gt;</v>
      </c>
      <c r="B3168" s="166"/>
      <c r="C3168" s="166"/>
    </row>
    <row r="3169" spans="1:3" x14ac:dyDescent="0.3">
      <c r="A3169" s="89" t="str">
        <f>IF(ROW()-ROW(HTML[])+1&gt;ROWS(Prelude[]),IFERROR(INDEX(PayItems[HTML],ROW()-ROW(HTML[])+1-ROWS(Prelude[])),IF(ROW()-ROW(HTML[])=ROWS(Prelude[])+ROWS(PayItems[]),"&lt;/tbody&gt;&lt;/table&gt;","{End}")),INDEX(Prelude[],ROW()-ROW(HTML[])+1))</f>
        <v xml:space="preserve">  &lt;tr&gt;&lt;td&gt;62616-2300&lt;/td&gt;&lt;td&gt;Prunus virginiana, chokecherry, 450mm to 900mm height, container grown&lt;/td&gt;&lt;td&gt;Each&lt;/td&gt;&lt;td&gt;PRUNUS VIRGINIANA, CHOKECHERRY, 18-INCH TO 36-INCH HEIGHT, CONTAINER GROWN&lt;/td&gt;&lt;td&gt;EACH&lt;/td&gt;&lt;td&gt;0&lt;/td&gt;&lt;td&gt;3&lt;/td&gt;&lt;td&gt;N&lt;/td&gt;&lt;td&gt; &lt;/td&gt;&lt;td&gt;&lt;/td&gt;&lt;/tr&gt;</v>
      </c>
      <c r="B3169" s="166"/>
      <c r="C3169" s="166"/>
    </row>
    <row r="3170" spans="1:3" x14ac:dyDescent="0.3">
      <c r="A3170" s="89" t="str">
        <f>IF(ROW()-ROW(HTML[])+1&gt;ROWS(Prelude[]),IFERROR(INDEX(PayItems[HTML],ROW()-ROW(HTML[])+1-ROWS(Prelude[])),IF(ROW()-ROW(HTML[])=ROWS(Prelude[])+ROWS(PayItems[]),"&lt;/tbody&gt;&lt;/table&gt;","{End}")),INDEX(Prelude[],ROW()-ROW(HTML[])+1))</f>
        <v xml:space="preserve">  &lt;tr&gt;&lt;td&gt;62616-2400&lt;/td&gt;&lt;td&gt;Pinus flexilis, limber pine, 450mm to 900mm height, container grown&lt;/td&gt;&lt;td&gt;Each&lt;/td&gt;&lt;td&gt;PINUS FLEXILIS, LIMBER PINE, 18-INCH TO 36-INCH HEIGHT, CONTAINER GROWN&lt;/td&gt;&lt;td&gt;EACH&lt;/td&gt;&lt;td&gt;0&lt;/td&gt;&lt;td&gt;3&lt;/td&gt;&lt;td&gt;N&lt;/td&gt;&lt;td&gt; &lt;/td&gt;&lt;td&gt;&lt;/td&gt;&lt;/tr&gt;</v>
      </c>
      <c r="B3170" s="166"/>
      <c r="C3170" s="166"/>
    </row>
    <row r="3171" spans="1:3" x14ac:dyDescent="0.3">
      <c r="A3171" s="89" t="str">
        <f>IF(ROW()-ROW(HTML[])+1&gt;ROWS(Prelude[]),IFERROR(INDEX(PayItems[HTML],ROW()-ROW(HTML[])+1-ROWS(Prelude[])),IF(ROW()-ROW(HTML[])=ROWS(Prelude[])+ROWS(PayItems[]),"&lt;/tbody&gt;&lt;/table&gt;","{End}")),INDEX(Prelude[],ROW()-ROW(HTML[])+1))</f>
        <v xml:space="preserve">  &lt;tr&gt;&lt;td&gt;62616-2500&lt;/td&gt;&lt;td&gt;Pinus radiata, monterey pine, 20 liter, container grown&lt;/td&gt;&lt;td&gt;Each&lt;/td&gt;&lt;td&gt;PINUS RADIATA, MONTEREY PINE, 5 GALLON, CONTAINER GROWN&lt;/td&gt;&lt;td&gt;EACH&lt;/td&gt;&lt;td&gt;0&lt;/td&gt;&lt;td&gt;3&lt;/td&gt;&lt;td&gt;N&lt;/td&gt;&lt;td&gt; &lt;/td&gt;&lt;td&gt;&lt;/td&gt;&lt;/tr&gt;</v>
      </c>
      <c r="B3171" s="166"/>
      <c r="C3171" s="166"/>
    </row>
    <row r="3172" spans="1:3" x14ac:dyDescent="0.3">
      <c r="A3172" s="89" t="str">
        <f>IF(ROW()-ROW(HTML[])+1&gt;ROWS(Prelude[]),IFERROR(INDEX(PayItems[HTML],ROW()-ROW(HTML[])+1-ROWS(Prelude[])),IF(ROW()-ROW(HTML[])=ROWS(Prelude[])+ROWS(PayItems[]),"&lt;/tbody&gt;&lt;/table&gt;","{End}")),INDEX(Prelude[],ROW()-ROW(HTML[])+1))</f>
        <v xml:space="preserve">  &lt;tr&gt;&lt;td&gt;62616-2600&lt;/td&gt;&lt;td&gt;Potentilla fruticosa, shrubby conquefoil, 4 liter, container grown&lt;/td&gt;&lt;td&gt;Each&lt;/td&gt;&lt;td&gt;POTENTILLA FRUTICOSA, SHRUBBY CINQUEFOIL, 1 GALLON, CONTAINER GROWN&lt;/td&gt;&lt;td&gt;EACH&lt;/td&gt;&lt;td&gt;0&lt;/td&gt;&lt;td&gt;3&lt;/td&gt;&lt;td&gt;N&lt;/td&gt;&lt;td&gt;12/14/2020&lt;/td&gt;&lt;td&gt;&lt;/td&gt;&lt;/tr&gt;</v>
      </c>
      <c r="B3172" s="166"/>
      <c r="C3172" s="166"/>
    </row>
    <row r="3173" spans="1:3" x14ac:dyDescent="0.3">
      <c r="A3173" s="89" t="str">
        <f>IF(ROW()-ROW(HTML[])+1&gt;ROWS(Prelude[]),IFERROR(INDEX(PayItems[HTML],ROW()-ROW(HTML[])+1-ROWS(Prelude[])),IF(ROW()-ROW(HTML[])=ROWS(Prelude[])+ROWS(PayItems[]),"&lt;/tbody&gt;&lt;/table&gt;","{End}")),INDEX(Prelude[],ROW()-ROW(HTML[])+1))</f>
        <v xml:space="preserve">  &lt;tr&gt;&lt;td&gt;62617-0100&lt;/td&gt;&lt;td&gt;Quercus alba, white oak, 20mm - 35mm caliper, balled and burlapped&lt;/td&gt;&lt;td&gt;Each&lt;/td&gt;&lt;td&gt;QUERCUS ALBA, WHITE OAK, 1-INCH TO 1 1/2-INCH CALIPER, BALLED AND BURLAPPED&lt;/td&gt;&lt;td&gt;EACH&lt;/td&gt;&lt;td&gt;0&lt;/td&gt;&lt;td&gt;3&lt;/td&gt;&lt;td&gt;N&lt;/td&gt;&lt;td&gt; &lt;/td&gt;&lt;td&gt;&lt;/td&gt;&lt;/tr&gt;</v>
      </c>
      <c r="B3173" s="166"/>
      <c r="C3173" s="166"/>
    </row>
    <row r="3174" spans="1:3" x14ac:dyDescent="0.3">
      <c r="A3174" s="89" t="str">
        <f>IF(ROW()-ROW(HTML[])+1&gt;ROWS(Prelude[]),IFERROR(INDEX(PayItems[HTML],ROW()-ROW(HTML[])+1-ROWS(Prelude[])),IF(ROW()-ROW(HTML[])=ROWS(Prelude[])+ROWS(PayItems[]),"&lt;/tbody&gt;&lt;/table&gt;","{End}")),INDEX(Prelude[],ROW()-ROW(HTML[])+1))</f>
        <v xml:space="preserve">  &lt;tr&gt;&lt;td&gt;62617-0150&lt;/td&gt;&lt;td&gt;Quercus alba, white oak, 35mm - 50mm caliper, balled and burlapped&lt;/td&gt;&lt;td&gt;Each&lt;/td&gt;&lt;td&gt;QUERCUS ALBA, WHITE OAK, 1 1/2-INCH TO 2-INCH CALIPER, BALLED AND BURLAPPED&lt;/td&gt;&lt;td&gt;EACH&lt;/td&gt;&lt;td&gt;0&lt;/td&gt;&lt;td&gt;3&lt;/td&gt;&lt;td&gt;N&lt;/td&gt;&lt;td&gt; &lt;/td&gt;&lt;td&gt;&lt;/td&gt;&lt;/tr&gt;</v>
      </c>
      <c r="B3174" s="166"/>
      <c r="C3174" s="166"/>
    </row>
    <row r="3175" spans="1:3" x14ac:dyDescent="0.3">
      <c r="A3175" s="89" t="str">
        <f>IF(ROW()-ROW(HTML[])+1&gt;ROWS(Prelude[]),IFERROR(INDEX(PayItems[HTML],ROW()-ROW(HTML[])+1-ROWS(Prelude[])),IF(ROW()-ROW(HTML[])=ROWS(Prelude[])+ROWS(PayItems[]),"&lt;/tbody&gt;&lt;/table&gt;","{End}")),INDEX(Prelude[],ROW()-ROW(HTML[])+1))</f>
        <v xml:space="preserve">  &lt;tr&gt;&lt;td&gt;62617-0200&lt;/td&gt;&lt;td&gt;Quercus alba, white oak, 50mm - 65mm caliper, balled and burlapped&lt;/td&gt;&lt;td&gt;Each&lt;/td&gt;&lt;td&gt;QUERCUS ALBA, WHITE OAK, 2-INCH TO 2 1/2-INCH CALIPER, BALLED AND BURLAPPED&lt;/td&gt;&lt;td&gt;EACH&lt;/td&gt;&lt;td&gt;0&lt;/td&gt;&lt;td&gt;3&lt;/td&gt;&lt;td&gt;N&lt;/td&gt;&lt;td&gt; &lt;/td&gt;&lt;td&gt;&lt;/td&gt;&lt;/tr&gt;</v>
      </c>
      <c r="B3175" s="166"/>
      <c r="C3175" s="166"/>
    </row>
    <row r="3176" spans="1:3" x14ac:dyDescent="0.3">
      <c r="A3176" s="89" t="str">
        <f>IF(ROW()-ROW(HTML[])+1&gt;ROWS(Prelude[]),IFERROR(INDEX(PayItems[HTML],ROW()-ROW(HTML[])+1-ROWS(Prelude[])),IF(ROW()-ROW(HTML[])=ROWS(Prelude[])+ROWS(PayItems[]),"&lt;/tbody&gt;&lt;/table&gt;","{End}")),INDEX(Prelude[],ROW()-ROW(HTML[])+1))</f>
        <v xml:space="preserve">  &lt;tr&gt;&lt;td&gt;62617-0250&lt;/td&gt;&lt;td&gt;Quercus borealis, northern red oak, 35mm - 50mm caliper, balled and burlapped&lt;/td&gt;&lt;td&gt;Each&lt;/td&gt;&lt;td&gt;QUERCUS BOREALIS, NORTHERN RED OAK, 1 1/2-INCH TO 2-INCH CALIPER, BALLED AND BURLAPPED&lt;/td&gt;&lt;td&gt;EACH&lt;/td&gt;&lt;td&gt;0&lt;/td&gt;&lt;td&gt;3&lt;/td&gt;&lt;td&gt;N&lt;/td&gt;&lt;td&gt; &lt;/td&gt;&lt;td&gt;&lt;/td&gt;&lt;/tr&gt;</v>
      </c>
      <c r="B3176" s="166"/>
      <c r="C3176" s="166"/>
    </row>
    <row r="3177" spans="1:3" x14ac:dyDescent="0.3">
      <c r="A3177" s="89" t="str">
        <f>IF(ROW()-ROW(HTML[])+1&gt;ROWS(Prelude[]),IFERROR(INDEX(PayItems[HTML],ROW()-ROW(HTML[])+1-ROWS(Prelude[])),IF(ROW()-ROW(HTML[])=ROWS(Prelude[])+ROWS(PayItems[]),"&lt;/tbody&gt;&lt;/table&gt;","{End}")),INDEX(Prelude[],ROW()-ROW(HTML[])+1))</f>
        <v xml:space="preserve">  &lt;tr&gt;&lt;td&gt;62617-0300&lt;/td&gt;&lt;td&gt;Quercus borealis, northern red oak, 50mm - 65mm caliper, balled and burlapped&lt;/td&gt;&lt;td&gt;Each&lt;/td&gt;&lt;td&gt;QUERCUS BOREALIS, NORTHERN RED OAK, 2-INCH TO 2 1/2-INCH CALIPER, BALLED AND BURLAPPED&lt;/td&gt;&lt;td&gt;EACH&lt;/td&gt;&lt;td&gt;0&lt;/td&gt;&lt;td&gt;3&lt;/td&gt;&lt;td&gt;N&lt;/td&gt;&lt;td&gt; &lt;/td&gt;&lt;td&gt;&lt;/td&gt;&lt;/tr&gt;</v>
      </c>
      <c r="B3177" s="166"/>
      <c r="C3177" s="166"/>
    </row>
    <row r="3178" spans="1:3" x14ac:dyDescent="0.3">
      <c r="A3178" s="89" t="str">
        <f>IF(ROW()-ROW(HTML[])+1&gt;ROWS(Prelude[]),IFERROR(INDEX(PayItems[HTML],ROW()-ROW(HTML[])+1-ROWS(Prelude[])),IF(ROW()-ROW(HTML[])=ROWS(Prelude[])+ROWS(PayItems[]),"&lt;/tbody&gt;&lt;/table&gt;","{End}")),INDEX(Prelude[],ROW()-ROW(HTML[])+1))</f>
        <v xml:space="preserve">  &lt;tr&gt;&lt;td&gt;62617-0350&lt;/td&gt;&lt;td&gt;Quercus coccinea, scarlet oak, 20mm - 35mm caliper, balled and burlapped&lt;/td&gt;&lt;td&gt;Each&lt;/td&gt;&lt;td&gt;QUERCUS COCCINEA, SCARLET OAK, 1-INCH TO 1 1/2-INCH CALIPER, BALLED AND BURLAPPED&lt;/td&gt;&lt;td&gt;EACH&lt;/td&gt;&lt;td&gt;0&lt;/td&gt;&lt;td&gt;3&lt;/td&gt;&lt;td&gt;N&lt;/td&gt;&lt;td&gt; &lt;/td&gt;&lt;td&gt;&lt;/td&gt;&lt;/tr&gt;</v>
      </c>
      <c r="B3178" s="166"/>
      <c r="C3178" s="166"/>
    </row>
    <row r="3179" spans="1:3" x14ac:dyDescent="0.3">
      <c r="A3179" s="89" t="str">
        <f>IF(ROW()-ROW(HTML[])+1&gt;ROWS(Prelude[]),IFERROR(INDEX(PayItems[HTML],ROW()-ROW(HTML[])+1-ROWS(Prelude[])),IF(ROW()-ROW(HTML[])=ROWS(Prelude[])+ROWS(PayItems[]),"&lt;/tbody&gt;&lt;/table&gt;","{End}")),INDEX(Prelude[],ROW()-ROW(HTML[])+1))</f>
        <v xml:space="preserve">  &lt;tr&gt;&lt;td&gt;62617-0400&lt;/td&gt;&lt;td&gt;Quercus coccinea, scarlet oak, 35mm - 50mm caliper, balled and burlapped&lt;/td&gt;&lt;td&gt;Each&lt;/td&gt;&lt;td&gt;QUERCUS COCCINEA, SCARLET OAK, 1 1/2-INCH TO 2-INCH CALIPER, BALLED AND BURLAPPED&lt;/td&gt;&lt;td&gt;EACH&lt;/td&gt;&lt;td&gt;0&lt;/td&gt;&lt;td&gt;3&lt;/td&gt;&lt;td&gt;N&lt;/td&gt;&lt;td&gt; &lt;/td&gt;&lt;td&gt;&lt;/td&gt;&lt;/tr&gt;</v>
      </c>
      <c r="B3179" s="166"/>
      <c r="C3179" s="166"/>
    </row>
    <row r="3180" spans="1:3" x14ac:dyDescent="0.3">
      <c r="A3180" s="89" t="str">
        <f>IF(ROW()-ROW(HTML[])+1&gt;ROWS(Prelude[]),IFERROR(INDEX(PayItems[HTML],ROW()-ROW(HTML[])+1-ROWS(Prelude[])),IF(ROW()-ROW(HTML[])=ROWS(Prelude[])+ROWS(PayItems[]),"&lt;/tbody&gt;&lt;/table&gt;","{End}")),INDEX(Prelude[],ROW()-ROW(HTML[])+1))</f>
        <v xml:space="preserve">  &lt;tr&gt;&lt;td&gt;62617-0450&lt;/td&gt;&lt;td&gt;Quercus phellos, willow oak, 20mm - 35mm caliper, balled and burlapped&lt;/td&gt;&lt;td&gt;Each&lt;/td&gt;&lt;td&gt;QUERCUS PHELLOS, WILLOW OAK, 1-INCH TO 1 1/2-INCH CALIPER, BALLED AND BURLAPPED&lt;/td&gt;&lt;td&gt;EACH&lt;/td&gt;&lt;td&gt;0&lt;/td&gt;&lt;td&gt;3&lt;/td&gt;&lt;td&gt;N&lt;/td&gt;&lt;td&gt; &lt;/td&gt;&lt;td&gt;&lt;/td&gt;&lt;/tr&gt;</v>
      </c>
      <c r="B3180" s="166"/>
      <c r="C3180" s="166"/>
    </row>
    <row r="3181" spans="1:3" x14ac:dyDescent="0.3">
      <c r="A3181" s="89" t="str">
        <f>IF(ROW()-ROW(HTML[])+1&gt;ROWS(Prelude[]),IFERROR(INDEX(PayItems[HTML],ROW()-ROW(HTML[])+1-ROWS(Prelude[])),IF(ROW()-ROW(HTML[])=ROWS(Prelude[])+ROWS(PayItems[]),"&lt;/tbody&gt;&lt;/table&gt;","{End}")),INDEX(Prelude[],ROW()-ROW(HTML[])+1))</f>
        <v xml:space="preserve">  &lt;tr&gt;&lt;td&gt;62617-0500&lt;/td&gt;&lt;td&gt;Quercus phellos, willow oak, 35mm - 50mm caliper, balled and burlapped&lt;/td&gt;&lt;td&gt;Each&lt;/td&gt;&lt;td&gt;QUERCUS PHELLOS, WILLOW OAK, 1 1/2-INCH TO 2-INCH CALIPER, BALLED AND BURLAPPED&lt;/td&gt;&lt;td&gt;EACH&lt;/td&gt;&lt;td&gt;0&lt;/td&gt;&lt;td&gt;3&lt;/td&gt;&lt;td&gt;N&lt;/td&gt;&lt;td&gt; &lt;/td&gt;&lt;td&gt;&lt;/td&gt;&lt;/tr&gt;</v>
      </c>
      <c r="B3181" s="166"/>
      <c r="C3181" s="166"/>
    </row>
    <row r="3182" spans="1:3" x14ac:dyDescent="0.3">
      <c r="A3182" s="89" t="str">
        <f>IF(ROW()-ROW(HTML[])+1&gt;ROWS(Prelude[]),IFERROR(INDEX(PayItems[HTML],ROW()-ROW(HTML[])+1-ROWS(Prelude[])),IF(ROW()-ROW(HTML[])=ROWS(Prelude[])+ROWS(PayItems[]),"&lt;/tbody&gt;&lt;/table&gt;","{End}")),INDEX(Prelude[],ROW()-ROW(HTML[])+1))</f>
        <v xml:space="preserve">  &lt;tr&gt;&lt;td&gt;62617-0550&lt;/td&gt;&lt;td&gt;Quercus phellos, willow oak, 50mm - 65mm caliper, balled and burlapped&lt;/td&gt;&lt;td&gt;Each&lt;/td&gt;&lt;td&gt;QUERCUS PHELLOS, WILLOW OAK, 2-INCH TO 2 1/2-INCH CALIPER, BALLED AND BURLAPPED&lt;/td&gt;&lt;td&gt;EACH&lt;/td&gt;&lt;td&gt;0&lt;/td&gt;&lt;td&gt;3&lt;/td&gt;&lt;td&gt;N&lt;/td&gt;&lt;td&gt; &lt;/td&gt;&lt;td&gt;&lt;/td&gt;&lt;/tr&gt;</v>
      </c>
      <c r="B3182" s="166"/>
      <c r="C3182" s="166"/>
    </row>
    <row r="3183" spans="1:3" x14ac:dyDescent="0.3">
      <c r="A3183" s="89" t="str">
        <f>IF(ROW()-ROW(HTML[])+1&gt;ROWS(Prelude[]),IFERROR(INDEX(PayItems[HTML],ROW()-ROW(HTML[])+1-ROWS(Prelude[])),IF(ROW()-ROW(HTML[])=ROWS(Prelude[])+ROWS(PayItems[]),"&lt;/tbody&gt;&lt;/table&gt;","{End}")),INDEX(Prelude[],ROW()-ROW(HTML[])+1))</f>
        <v xml:space="preserve">  &lt;tr&gt;&lt;td&gt;62617-0600&lt;/td&gt;&lt;td&gt;Quercus palustrus, pin oak, 35mm - 50mm caliper, balled and burlapped&lt;/td&gt;&lt;td&gt;Each&lt;/td&gt;&lt;td&gt;QUERCUS PALUSTRUS, PIN OAK, 1 1/2-INCH TO 2-INCH CALIPER, BALLED AND BURLAPPED&lt;/td&gt;&lt;td&gt;EACH&lt;/td&gt;&lt;td&gt;0&lt;/td&gt;&lt;td&gt;3&lt;/td&gt;&lt;td&gt;N&lt;/td&gt;&lt;td&gt; &lt;/td&gt;&lt;td&gt;&lt;/td&gt;&lt;/tr&gt;</v>
      </c>
      <c r="B3183" s="166"/>
      <c r="C3183" s="166"/>
    </row>
    <row r="3184" spans="1:3" x14ac:dyDescent="0.3">
      <c r="A3184" s="89" t="str">
        <f>IF(ROW()-ROW(HTML[])+1&gt;ROWS(Prelude[]),IFERROR(INDEX(PayItems[HTML],ROW()-ROW(HTML[])+1-ROWS(Prelude[])),IF(ROW()-ROW(HTML[])=ROWS(Prelude[])+ROWS(PayItems[]),"&lt;/tbody&gt;&lt;/table&gt;","{End}")),INDEX(Prelude[],ROW()-ROW(HTML[])+1))</f>
        <v xml:space="preserve">  &lt;tr&gt;&lt;td&gt;62617-0650&lt;/td&gt;&lt;td&gt;Quercus palustrus, pin oak, 50mm - 65mm caliper, balled and burlapped&lt;/td&gt;&lt;td&gt;Each&lt;/td&gt;&lt;td&gt;QUERCUS PALUSTRUS, PIN OAK, 2-INCH TO 2 1/2-INCH CALIPER, BALLED AND BURLAPPED&lt;/td&gt;&lt;td&gt;EACH&lt;/td&gt;&lt;td&gt;0&lt;/td&gt;&lt;td&gt;3&lt;/td&gt;&lt;td&gt;N&lt;/td&gt;&lt;td&gt; &lt;/td&gt;&lt;td&gt;&lt;/td&gt;&lt;/tr&gt;</v>
      </c>
      <c r="B3184" s="166"/>
      <c r="C3184" s="166"/>
    </row>
    <row r="3185" spans="1:3" x14ac:dyDescent="0.3">
      <c r="A3185" s="89" t="str">
        <f>IF(ROW()-ROW(HTML[])+1&gt;ROWS(Prelude[]),IFERROR(INDEX(PayItems[HTML],ROW()-ROW(HTML[])+1-ROWS(Prelude[])),IF(ROW()-ROW(HTML[])=ROWS(Prelude[])+ROWS(PayItems[]),"&lt;/tbody&gt;&lt;/table&gt;","{End}")),INDEX(Prelude[],ROW()-ROW(HTML[])+1))</f>
        <v xml:space="preserve">  &lt;tr&gt;&lt;td&gt;62617-0700&lt;/td&gt;&lt;td&gt;Quercus palustrus, pin oak, 80mm - 100mm caliper, balled and burlapped&lt;/td&gt;&lt;td&gt;Each&lt;/td&gt;&lt;td&gt;QUERCUS PALUSTRUS, PIN OAK, 3 1/2-INCH TO 4-INCH CALIPER, BALLED AND BURLAPPED&lt;/td&gt;&lt;td&gt;EACH&lt;/td&gt;&lt;td&gt;0&lt;/td&gt;&lt;td&gt;3&lt;/td&gt;&lt;td&gt;N&lt;/td&gt;&lt;td&gt; &lt;/td&gt;&lt;td&gt;&lt;/td&gt;&lt;/tr&gt;</v>
      </c>
      <c r="B3185" s="166"/>
      <c r="C3185" s="166"/>
    </row>
    <row r="3186" spans="1:3" x14ac:dyDescent="0.3">
      <c r="A3186" s="89" t="str">
        <f>IF(ROW()-ROW(HTML[])+1&gt;ROWS(Prelude[]),IFERROR(INDEX(PayItems[HTML],ROW()-ROW(HTML[])+1-ROWS(Prelude[])),IF(ROW()-ROW(HTML[])=ROWS(Prelude[])+ROWS(PayItems[]),"&lt;/tbody&gt;&lt;/table&gt;","{End}")),INDEX(Prelude[],ROW()-ROW(HTML[])+1))</f>
        <v xml:space="preserve">  &lt;tr&gt;&lt;td&gt;62617-0750&lt;/td&gt;&lt;td&gt;Quercus falcata, southern red oak, 35mm - 50mm caliper, balled and burlapped&lt;/td&gt;&lt;td&gt;Each&lt;/td&gt;&lt;td&gt;QUERCUS FALCATA, SOUTHERN RED OAK, 1 1/2-INCH TO 2-INCH CALIPER, BALLED AND BURLAPPED&lt;/td&gt;&lt;td&gt;EACH&lt;/td&gt;&lt;td&gt;0&lt;/td&gt;&lt;td&gt;3&lt;/td&gt;&lt;td&gt;N&lt;/td&gt;&lt;td&gt; &lt;/td&gt;&lt;td&gt;&lt;/td&gt;&lt;/tr&gt;</v>
      </c>
      <c r="B3186" s="166"/>
      <c r="C3186" s="166"/>
    </row>
    <row r="3187" spans="1:3" x14ac:dyDescent="0.3">
      <c r="A3187" s="89" t="str">
        <f>IF(ROW()-ROW(HTML[])+1&gt;ROWS(Prelude[]),IFERROR(INDEX(PayItems[HTML],ROW()-ROW(HTML[])+1-ROWS(Prelude[])),IF(ROW()-ROW(HTML[])=ROWS(Prelude[])+ROWS(PayItems[]),"&lt;/tbody&gt;&lt;/table&gt;","{End}")),INDEX(Prelude[],ROW()-ROW(HTML[])+1))</f>
        <v xml:space="preserve">  &lt;tr&gt;&lt;td&gt;62617-0800&lt;/td&gt;&lt;td&gt;Quercus falcata, southern red oak, 50mm - 65mm caliper, balled and burlapped&lt;/td&gt;&lt;td&gt;Each&lt;/td&gt;&lt;td&gt;QUERCUS FALCATA, SOUTHERN RED OAK, 2-INCH TO 2 1/2-INCH CALIPER, BALLED AND BURLAPPED&lt;/td&gt;&lt;td&gt;EACH&lt;/td&gt;&lt;td&gt;0&lt;/td&gt;&lt;td&gt;3&lt;/td&gt;&lt;td&gt;N&lt;/td&gt;&lt;td&gt; &lt;/td&gt;&lt;td&gt;&lt;/td&gt;&lt;/tr&gt;</v>
      </c>
      <c r="B3187" s="166"/>
      <c r="C3187" s="166"/>
    </row>
    <row r="3188" spans="1:3" x14ac:dyDescent="0.3">
      <c r="A3188" s="89" t="str">
        <f>IF(ROW()-ROW(HTML[])+1&gt;ROWS(Prelude[]),IFERROR(INDEX(PayItems[HTML],ROW()-ROW(HTML[])+1-ROWS(Prelude[])),IF(ROW()-ROW(HTML[])=ROWS(Prelude[])+ROWS(PayItems[]),"&lt;/tbody&gt;&lt;/table&gt;","{End}")),INDEX(Prelude[],ROW()-ROW(HTML[])+1))</f>
        <v xml:space="preserve">  &lt;tr&gt;&lt;td&gt;62617-0850&lt;/td&gt;&lt;td&gt;Quercus virginiana, live oak, 20mm - 35mm caliper, balled and burlapped&lt;/td&gt;&lt;td&gt;Each&lt;/td&gt;&lt;td&gt;QUERCUS VIRGINIANA, LIVE OAK, 1-INCH TO 1 1/2-INCH CALIPER, BALLED AND BURLAPPED&lt;/td&gt;&lt;td&gt;EACH&lt;/td&gt;&lt;td&gt;0&lt;/td&gt;&lt;td&gt;3&lt;/td&gt;&lt;td&gt;N&lt;/td&gt;&lt;td&gt; &lt;/td&gt;&lt;td&gt;&lt;/td&gt;&lt;/tr&gt;</v>
      </c>
      <c r="B3188" s="166"/>
      <c r="C3188" s="166"/>
    </row>
    <row r="3189" spans="1:3" x14ac:dyDescent="0.3">
      <c r="A3189" s="89" t="str">
        <f>IF(ROW()-ROW(HTML[])+1&gt;ROWS(Prelude[]),IFERROR(INDEX(PayItems[HTML],ROW()-ROW(HTML[])+1-ROWS(Prelude[])),IF(ROW()-ROW(HTML[])=ROWS(Prelude[])+ROWS(PayItems[]),"&lt;/tbody&gt;&lt;/table&gt;","{End}")),INDEX(Prelude[],ROW()-ROW(HTML[])+1))</f>
        <v xml:space="preserve">  &lt;tr&gt;&lt;td&gt;62617-0900&lt;/td&gt;&lt;td&gt;Quercus virginiana, live oak, 50mm - 65mm caliper, balled and burlapped&lt;/td&gt;&lt;td&gt;Each&lt;/td&gt;&lt;td&gt;QUERCUS VIRGINIANA, LIVE OAK, 2-INCH TO 2 1/2-INCH CALIPER, BALLED AND BURLAPPED&lt;/td&gt;&lt;td&gt;EACH&lt;/td&gt;&lt;td&gt;0&lt;/td&gt;&lt;td&gt;3&lt;/td&gt;&lt;td&gt;N&lt;/td&gt;&lt;td&gt; &lt;/td&gt;&lt;td&gt;&lt;/td&gt;&lt;/tr&gt;</v>
      </c>
      <c r="B3189" s="166"/>
      <c r="C3189" s="166"/>
    </row>
    <row r="3190" spans="1:3" x14ac:dyDescent="0.3">
      <c r="A3190" s="89" t="str">
        <f>IF(ROW()-ROW(HTML[])+1&gt;ROWS(Prelude[]),IFERROR(INDEX(PayItems[HTML],ROW()-ROW(HTML[])+1-ROWS(Prelude[])),IF(ROW()-ROW(HTML[])=ROWS(Prelude[])+ROWS(PayItems[]),"&lt;/tbody&gt;&lt;/table&gt;","{End}")),INDEX(Prelude[],ROW()-ROW(HTML[])+1))</f>
        <v xml:space="preserve">  &lt;tr&gt;&lt;td&gt;62617-0950&lt;/td&gt;&lt;td&gt;Quercus laurifolia, laurel oak, 50mm - 65mm caliper, balled and burlapped&lt;/td&gt;&lt;td&gt;Each&lt;/td&gt;&lt;td&gt;QUERCUS LAURIFOLIA, LAUREL OAK, 2-INCH TO 2 1/2-INCH CALIPER, BALLED AND BURLAPPED&lt;/td&gt;&lt;td&gt;EACH&lt;/td&gt;&lt;td&gt;0&lt;/td&gt;&lt;td&gt;3&lt;/td&gt;&lt;td&gt;N&lt;/td&gt;&lt;td&gt; &lt;/td&gt;&lt;td&gt;&lt;/td&gt;&lt;/tr&gt;</v>
      </c>
      <c r="B3190" s="166"/>
      <c r="C3190" s="166"/>
    </row>
    <row r="3191" spans="1:3" x14ac:dyDescent="0.3">
      <c r="A3191" s="89" t="str">
        <f>IF(ROW()-ROW(HTML[])+1&gt;ROWS(Prelude[]),IFERROR(INDEX(PayItems[HTML],ROW()-ROW(HTML[])+1-ROWS(Prelude[])),IF(ROW()-ROW(HTML[])=ROWS(Prelude[])+ROWS(PayItems[]),"&lt;/tbody&gt;&lt;/table&gt;","{End}")),INDEX(Prelude[],ROW()-ROW(HTML[])+1))</f>
        <v xml:space="preserve">  &lt;tr&gt;&lt;td&gt;62617-1000&lt;/td&gt;&lt;td&gt;Querqus stellata, post oak, 35mm - 50mm caliper, container grown&lt;/td&gt;&lt;td&gt;Each&lt;/td&gt;&lt;td&gt;QUERQUS STELLATA, POST OAK, 1 1/2-INCH TO 2-INCH CALIPER, CONTAINER GROWN&lt;/td&gt;&lt;td&gt;EACH&lt;/td&gt;&lt;td&gt;0&lt;/td&gt;&lt;td&gt;3&lt;/td&gt;&lt;td&gt;N&lt;/td&gt;&lt;td&gt; &lt;/td&gt;&lt;td&gt;&lt;/td&gt;&lt;/tr&gt;</v>
      </c>
      <c r="B3191" s="166"/>
      <c r="C3191" s="166"/>
    </row>
    <row r="3192" spans="1:3" x14ac:dyDescent="0.3">
      <c r="A3192" s="89" t="str">
        <f>IF(ROW()-ROW(HTML[])+1&gt;ROWS(Prelude[]),IFERROR(INDEX(PayItems[HTML],ROW()-ROW(HTML[])+1-ROWS(Prelude[])),IF(ROW()-ROW(HTML[])=ROWS(Prelude[])+ROWS(PayItems[]),"&lt;/tbody&gt;&lt;/table&gt;","{End}")),INDEX(Prelude[],ROW()-ROW(HTML[])+1))</f>
        <v xml:space="preserve">  &lt;tr&gt;&lt;td&gt;62617-1050&lt;/td&gt;&lt;td&gt;Quercus rubrum, red oak, 20mm - 35mm caliper, balled and burlapped&lt;/td&gt;&lt;td&gt;Each&lt;/td&gt;&lt;td&gt;QUERCUS RUBRUM, RED OAK, 1-INCH TO 1 1/2-INCH CALIPER, BALLED AND BURLAPPED&lt;/td&gt;&lt;td&gt;EACH&lt;/td&gt;&lt;td&gt;0&lt;/td&gt;&lt;td&gt;3&lt;/td&gt;&lt;td&gt;N&lt;/td&gt;&lt;td&gt; &lt;/td&gt;&lt;td&gt;&lt;/td&gt;&lt;/tr&gt;</v>
      </c>
      <c r="B3192" s="166"/>
      <c r="C3192" s="166"/>
    </row>
    <row r="3193" spans="1:3" x14ac:dyDescent="0.3">
      <c r="A3193" s="89" t="str">
        <f>IF(ROW()-ROW(HTML[])+1&gt;ROWS(Prelude[]),IFERROR(INDEX(PayItems[HTML],ROW()-ROW(HTML[])+1-ROWS(Prelude[])),IF(ROW()-ROW(HTML[])=ROWS(Prelude[])+ROWS(PayItems[]),"&lt;/tbody&gt;&lt;/table&gt;","{End}")),INDEX(Prelude[],ROW()-ROW(HTML[])+1))</f>
        <v xml:space="preserve">  &lt;tr&gt;&lt;td&gt;62617-1100&lt;/td&gt;&lt;td&gt;Quercus rubrum, red oak, 35mm - 50mm caliper, balled and burlapped&lt;/td&gt;&lt;td&gt;Each&lt;/td&gt;&lt;td&gt;QUERCUS RUBRUM, RED OAK, 1 1/2-INCH TO 2-INCH CALIPER, BALLED AND BURLAPPED&lt;/td&gt;&lt;td&gt;EACH&lt;/td&gt;&lt;td&gt;0&lt;/td&gt;&lt;td&gt;3&lt;/td&gt;&lt;td&gt;N&lt;/td&gt;&lt;td&gt; &lt;/td&gt;&lt;td&gt;&lt;/td&gt;&lt;/tr&gt;</v>
      </c>
      <c r="B3193" s="166"/>
      <c r="C3193" s="166"/>
    </row>
    <row r="3194" spans="1:3" x14ac:dyDescent="0.3">
      <c r="A3194" s="89" t="str">
        <f>IF(ROW()-ROW(HTML[])+1&gt;ROWS(Prelude[]),IFERROR(INDEX(PayItems[HTML],ROW()-ROW(HTML[])+1-ROWS(Prelude[])),IF(ROW()-ROW(HTML[])=ROWS(Prelude[])+ROWS(PayItems[]),"&lt;/tbody&gt;&lt;/table&gt;","{End}")),INDEX(Prelude[],ROW()-ROW(HTML[])+1))</f>
        <v xml:space="preserve">  &lt;tr&gt;&lt;td&gt;62617-1110&lt;/td&gt;&lt;td&gt;Quercus rubrum, red oak, 50mm - 65mm caliper, balled and burlapped&lt;/td&gt;&lt;td&gt;Each&lt;/td&gt;&lt;td&gt;QUERCUS RUBRUM, RED OAK, 2-INCH TO 2 1/2-INCH CALIPER, BALLED AND BURLAPPED&lt;/td&gt;&lt;td&gt;EACH&lt;/td&gt;&lt;td&gt;0&lt;/td&gt;&lt;td&gt;3&lt;/td&gt;&lt;td&gt;N&lt;/td&gt;&lt;td&gt;7/11/2014&lt;/td&gt;&lt;td&gt;&lt;/td&gt;&lt;/tr&gt;</v>
      </c>
      <c r="B3194" s="166"/>
      <c r="C3194" s="166"/>
    </row>
    <row r="3195" spans="1:3" x14ac:dyDescent="0.3">
      <c r="A3195" s="89" t="str">
        <f>IF(ROW()-ROW(HTML[])+1&gt;ROWS(Prelude[]),IFERROR(INDEX(PayItems[HTML],ROW()-ROW(HTML[])+1-ROWS(Prelude[])),IF(ROW()-ROW(HTML[])=ROWS(Prelude[])+ROWS(PayItems[]),"&lt;/tbody&gt;&lt;/table&gt;","{End}")),INDEX(Prelude[],ROW()-ROW(HTML[])+1))</f>
        <v xml:space="preserve">  &lt;tr&gt;&lt;td&gt;62617-1150&lt;/td&gt;&lt;td&gt;Quercus babylonica, willow oak, 35mm - 50mm caliper, balled and burlapped&lt;/td&gt;&lt;td&gt;Each&lt;/td&gt;&lt;td&gt;QUERCUS BABYLONICA, WILLOW OAK, 1 1/2-INCH TO 2-INCH CALIPER, BALLED AND BURLAPPED&lt;/td&gt;&lt;td&gt;EACH&lt;/td&gt;&lt;td&gt;0&lt;/td&gt;&lt;td&gt;3&lt;/td&gt;&lt;td&gt;N&lt;/td&gt;&lt;td&gt; &lt;/td&gt;&lt;td&gt;&lt;/td&gt;&lt;/tr&gt;</v>
      </c>
      <c r="B3195" s="166"/>
      <c r="C3195" s="166"/>
    </row>
    <row r="3196" spans="1:3" x14ac:dyDescent="0.3">
      <c r="A3196" s="89" t="str">
        <f>IF(ROW()-ROW(HTML[])+1&gt;ROWS(Prelude[]),IFERROR(INDEX(PayItems[HTML],ROW()-ROW(HTML[])+1-ROWS(Prelude[])),IF(ROW()-ROW(HTML[])=ROWS(Prelude[])+ROWS(PayItems[]),"&lt;/tbody&gt;&lt;/table&gt;","{End}")),INDEX(Prelude[],ROW()-ROW(HTML[])+1))</f>
        <v xml:space="preserve">  &lt;tr&gt;&lt;td&gt;62617-1200&lt;/td&gt;&lt;td&gt;Quercus arizonica, Arizona white oak, 20 liter, container grown&lt;/td&gt;&lt;td&gt;Each&lt;/td&gt;&lt;td&gt;QUERCUS ARIZONICA, ARIZONA WHITE OAK, 5 GALLON, CONTAINER GROWN&lt;/td&gt;&lt;td&gt;EACH&lt;/td&gt;&lt;td&gt;0&lt;/td&gt;&lt;td&gt;3&lt;/td&gt;&lt;td&gt;N&lt;/td&gt;&lt;td&gt; &lt;/td&gt;&lt;td&gt;&lt;/td&gt;&lt;/tr&gt;</v>
      </c>
      <c r="B3196" s="166"/>
      <c r="C3196" s="166"/>
    </row>
    <row r="3197" spans="1:3" x14ac:dyDescent="0.3">
      <c r="A3197" s="89" t="str">
        <f>IF(ROW()-ROW(HTML[])+1&gt;ROWS(Prelude[]),IFERROR(INDEX(PayItems[HTML],ROW()-ROW(HTML[])+1-ROWS(Prelude[])),IF(ROW()-ROW(HTML[])=ROWS(Prelude[])+ROWS(PayItems[]),"&lt;/tbody&gt;&lt;/table&gt;","{End}")),INDEX(Prelude[],ROW()-ROW(HTML[])+1))</f>
        <v xml:space="preserve">  &lt;tr&gt;&lt;td&gt;62617-1250&lt;/td&gt;&lt;td&gt;Quercus arizonica, Arizona white oak, 50 - 75mm caliper, container grown&lt;/td&gt;&lt;td&gt;Each&lt;/td&gt;&lt;td&gt;QUERCUS ARIZONICA, ARIZONA WHITE OAK, 2-INCH TO 3-INCH CALIPER, CONTAINER GROWN&lt;/td&gt;&lt;td&gt;EACH&lt;/td&gt;&lt;td&gt;0&lt;/td&gt;&lt;td&gt;3&lt;/td&gt;&lt;td&gt;N&lt;/td&gt;&lt;td&gt; &lt;/td&gt;&lt;td&gt;&lt;/td&gt;&lt;/tr&gt;</v>
      </c>
      <c r="B3197" s="166"/>
      <c r="C3197" s="166"/>
    </row>
    <row r="3198" spans="1:3" x14ac:dyDescent="0.3">
      <c r="A3198" s="89" t="str">
        <f>IF(ROW()-ROW(HTML[])+1&gt;ROWS(Prelude[]),IFERROR(INDEX(PayItems[HTML],ROW()-ROW(HTML[])+1-ROWS(Prelude[])),IF(ROW()-ROW(HTML[])=ROWS(Prelude[])+ROWS(PayItems[]),"&lt;/tbody&gt;&lt;/table&gt;","{End}")),INDEX(Prelude[],ROW()-ROW(HTML[])+1))</f>
        <v xml:space="preserve">  &lt;tr&gt;&lt;td&gt;62617-1300&lt;/td&gt;&lt;td&gt;Quercus gambelii, gambel's oak,4 liter, container grown&lt;/td&gt;&lt;td&gt;Each&lt;/td&gt;&lt;td&gt;QUERCUS GAMBELII, GAMBEL'S OAK, 1 GALLON, CONTAINER GROWN&lt;/td&gt;&lt;td&gt;EACH&lt;/td&gt;&lt;td&gt;0&lt;/td&gt;&lt;td&gt;3&lt;/td&gt;&lt;td&gt;N&lt;/td&gt;&lt;td&gt; &lt;/td&gt;&lt;td&gt;&lt;/td&gt;&lt;/tr&gt;</v>
      </c>
      <c r="B3198" s="166"/>
      <c r="C3198" s="166"/>
    </row>
    <row r="3199" spans="1:3" x14ac:dyDescent="0.3">
      <c r="A3199" s="89" t="str">
        <f>IF(ROW()-ROW(HTML[])+1&gt;ROWS(Prelude[]),IFERROR(INDEX(PayItems[HTML],ROW()-ROW(HTML[])+1-ROWS(Prelude[])),IF(ROW()-ROW(HTML[])=ROWS(Prelude[])+ROWS(PayItems[]),"&lt;/tbody&gt;&lt;/table&gt;","{End}")),INDEX(Prelude[],ROW()-ROW(HTML[])+1))</f>
        <v xml:space="preserve">  &lt;tr&gt;&lt;td&gt;62617-1350&lt;/td&gt;&lt;td&gt;Quercus garryana, oregon white oak, 20mm - 35mm caliper, balled and burlapped&lt;/td&gt;&lt;td&gt;Each&lt;/td&gt;&lt;td&gt;QUERCUS GARRYANA, OREGON WHITE OAK, 1-INCH TO 1 1/2-INCH CALIPER, BALLED AND BURLAPPED&lt;/td&gt;&lt;td&gt;EACH&lt;/td&gt;&lt;td&gt;0&lt;/td&gt;&lt;td&gt;3&lt;/td&gt;&lt;td&gt;N&lt;/td&gt;&lt;td&gt; &lt;/td&gt;&lt;td&gt;&lt;/td&gt;&lt;/tr&gt;</v>
      </c>
      <c r="B3199" s="166"/>
      <c r="C3199" s="166"/>
    </row>
    <row r="3200" spans="1:3" x14ac:dyDescent="0.3">
      <c r="A3200" s="89" t="str">
        <f>IF(ROW()-ROW(HTML[])+1&gt;ROWS(Prelude[]),IFERROR(INDEX(PayItems[HTML],ROW()-ROW(HTML[])+1-ROWS(Prelude[])),IF(ROW()-ROW(HTML[])=ROWS(Prelude[])+ROWS(PayItems[]),"&lt;/tbody&gt;&lt;/table&gt;","{End}")),INDEX(Prelude[],ROW()-ROW(HTML[])+1))</f>
        <v xml:space="preserve">  &lt;tr&gt;&lt;td&gt;62617-1400&lt;/td&gt;&lt;td&gt;Quercus macrocarpa, bur oak, 26 1/2 liter, container grown  &lt;/td&gt;&lt;td&gt;Each&lt;/td&gt;&lt;td&gt;QUERCUS MACROCARPA, BUR OAK, 7 GALLON, CONTAINER GROWN&lt;/td&gt;&lt;td&gt;EACH&lt;/td&gt;&lt;td&gt;0&lt;/td&gt;&lt;td&gt;3&lt;/td&gt;&lt;td&gt;N&lt;/td&gt;&lt;td&gt;8/14/2023&lt;/td&gt;&lt;td&gt;&lt;/td&gt;&lt;/tr&gt;</v>
      </c>
      <c r="B3200" s="166"/>
      <c r="C3200" s="166"/>
    </row>
    <row r="3201" spans="1:3" x14ac:dyDescent="0.3">
      <c r="A3201" s="89" t="str">
        <f>IF(ROW()-ROW(HTML[])+1&gt;ROWS(Prelude[]),IFERROR(INDEX(PayItems[HTML],ROW()-ROW(HTML[])+1-ROWS(Prelude[])),IF(ROW()-ROW(HTML[])=ROWS(Prelude[])+ROWS(PayItems[]),"&lt;/tbody&gt;&lt;/table&gt;","{End}")),INDEX(Prelude[],ROW()-ROW(HTML[])+1))</f>
        <v xml:space="preserve">  &lt;tr&gt;&lt;td&gt;62618-0100&lt;/td&gt;&lt;td&gt;Rhododendron canadense, rhodora, 450mm - 600mm height, balled and burlapped&lt;/td&gt;&lt;td&gt;Each&lt;/td&gt;&lt;td&gt;RHODODENDRON CANADENSE, RHODORA, 18-INCH TO 24-INCH HEIGHT, BALLED AND BURLAPPED&lt;/td&gt;&lt;td&gt;EACH&lt;/td&gt;&lt;td&gt;0&lt;/td&gt;&lt;td&gt;3&lt;/td&gt;&lt;td&gt;N&lt;/td&gt;&lt;td&gt; &lt;/td&gt;&lt;td&gt;&lt;/td&gt;&lt;/tr&gt;</v>
      </c>
      <c r="B3201" s="166"/>
      <c r="C3201" s="166"/>
    </row>
    <row r="3202" spans="1:3" x14ac:dyDescent="0.3">
      <c r="A3202" s="89" t="str">
        <f>IF(ROW()-ROW(HTML[])+1&gt;ROWS(Prelude[]),IFERROR(INDEX(PayItems[HTML],ROW()-ROW(HTML[])+1-ROWS(Prelude[])),IF(ROW()-ROW(HTML[])=ROWS(Prelude[])+ROWS(PayItems[]),"&lt;/tbody&gt;&lt;/table&gt;","{End}")),INDEX(Prelude[],ROW()-ROW(HTML[])+1))</f>
        <v xml:space="preserve">  &lt;tr&gt;&lt;td&gt;62618-0150&lt;/td&gt;&lt;td&gt;Rhododendron canadense, rhodora, 600mm - 750mm height, container grown&lt;/td&gt;&lt;td&gt;Each&lt;/td&gt;&lt;td&gt;RHODODENDRON CANADENSE, RHODORA, 24-INCH TO 30-INCH HEIGHT, CONTAINER GROWN&lt;/td&gt;&lt;td&gt;EACH&lt;/td&gt;&lt;td&gt;0&lt;/td&gt;&lt;td&gt;3&lt;/td&gt;&lt;td&gt;N&lt;/td&gt;&lt;td&gt; &lt;/td&gt;&lt;td&gt;&lt;/td&gt;&lt;/tr&gt;</v>
      </c>
      <c r="B3202" s="166"/>
      <c r="C3202" s="166"/>
    </row>
    <row r="3203" spans="1:3" x14ac:dyDescent="0.3">
      <c r="A3203" s="89" t="str">
        <f>IF(ROW()-ROW(HTML[])+1&gt;ROWS(Prelude[]),IFERROR(INDEX(PayItems[HTML],ROW()-ROW(HTML[])+1-ROWS(Prelude[])),IF(ROW()-ROW(HTML[])=ROWS(Prelude[])+ROWS(PayItems[]),"&lt;/tbody&gt;&lt;/table&gt;","{End}")),INDEX(Prelude[],ROW()-ROW(HTML[])+1))</f>
        <v xml:space="preserve">  &lt;tr&gt;&lt;td&gt;62618-0200&lt;/td&gt;&lt;td&gt;Rhododendron caneslens, florida wild honeysuckel, 600mm - 750mm height, balled and burlapped&lt;/td&gt;&lt;td&gt;Each&lt;/td&gt;&lt;td&gt;RHODODENDRON CANESLENS, FLORIDA WILD HONEYSUCKEL, 24-INCH TO 30-INCH HEIGHT, BALLED AND BURLAPPED&lt;/td&gt;&lt;td&gt;EACH&lt;/td&gt;&lt;td&gt;0&lt;/td&gt;&lt;td&gt;3&lt;/td&gt;&lt;td&gt;N&lt;/td&gt;&lt;td&gt; &lt;/td&gt;&lt;td&gt;&lt;/td&gt;&lt;/tr&gt;</v>
      </c>
      <c r="B3203" s="166"/>
      <c r="C3203" s="166"/>
    </row>
    <row r="3204" spans="1:3" x14ac:dyDescent="0.3">
      <c r="A3204" s="89" t="str">
        <f>IF(ROW()-ROW(HTML[])+1&gt;ROWS(Prelude[]),IFERROR(INDEX(PayItems[HTML],ROW()-ROW(HTML[])+1-ROWS(Prelude[])),IF(ROW()-ROW(HTML[])=ROWS(Prelude[])+ROWS(PayItems[]),"&lt;/tbody&gt;&lt;/table&gt;","{End}")),INDEX(Prelude[],ROW()-ROW(HTML[])+1))</f>
        <v xml:space="preserve">  &lt;tr&gt;&lt;td&gt;62618-0250&lt;/td&gt;&lt;td&gt;Rubus occidentalis, black rasberry, 450mm - 600mm height, balled and burlapped&lt;/td&gt;&lt;td&gt;Each&lt;/td&gt;&lt;td&gt;RUBUS OCCIDENTALIS, BLACK RASBERRY, 18-INCH TO 24-INCH HEIGHT, BALLED AND BURLAPPED&lt;/td&gt;&lt;td&gt;EACH&lt;/td&gt;&lt;td&gt;0&lt;/td&gt;&lt;td&gt;3&lt;/td&gt;&lt;td&gt;N&lt;/td&gt;&lt;td&gt; &lt;/td&gt;&lt;td&gt;&lt;/td&gt;&lt;/tr&gt;</v>
      </c>
      <c r="B3204" s="166"/>
      <c r="C3204" s="166"/>
    </row>
    <row r="3205" spans="1:3" x14ac:dyDescent="0.3">
      <c r="A3205" s="89" t="str">
        <f>IF(ROW()-ROW(HTML[])+1&gt;ROWS(Prelude[]),IFERROR(INDEX(PayItems[HTML],ROW()-ROW(HTML[])+1-ROWS(Prelude[])),IF(ROW()-ROW(HTML[])=ROWS(Prelude[])+ROWS(PayItems[]),"&lt;/tbody&gt;&lt;/table&gt;","{End}")),INDEX(Prelude[],ROW()-ROW(HTML[])+1))</f>
        <v xml:space="preserve">  &lt;tr&gt;&lt;td&gt;62618-0300&lt;/td&gt;&lt;td&gt;Rhus typhina, staghorn sumac, 1200mm - 1500mm height, balled and burlapped&lt;/td&gt;&lt;td&gt;Each&lt;/td&gt;&lt;td&gt;RHUS TYPHINA, STAGHORN SUMAC, 48-INCH TO 60-INCH HEIGHT, BALLED AND BURLAPPED&lt;/td&gt;&lt;td&gt;EACH&lt;/td&gt;&lt;td&gt;0&lt;/td&gt;&lt;td&gt;3&lt;/td&gt;&lt;td&gt;N&lt;/td&gt;&lt;td&gt; &lt;/td&gt;&lt;td&gt;&lt;/td&gt;&lt;/tr&gt;</v>
      </c>
      <c r="B3205" s="166"/>
      <c r="C3205" s="166"/>
    </row>
    <row r="3206" spans="1:3" x14ac:dyDescent="0.3">
      <c r="A3206" s="89" t="str">
        <f>IF(ROW()-ROW(HTML[])+1&gt;ROWS(Prelude[]),IFERROR(INDEX(PayItems[HTML],ROW()-ROW(HTML[])+1-ROWS(Prelude[])),IF(ROW()-ROW(HTML[])=ROWS(Prelude[])+ROWS(PayItems[]),"&lt;/tbody&gt;&lt;/table&gt;","{End}")),INDEX(Prelude[],ROW()-ROW(HTML[])+1))</f>
        <v xml:space="preserve">  &lt;tr&gt;&lt;td&gt;62618-0350&lt;/td&gt;&lt;td&gt;Rhus copallina, shining sumac, 750mm - 900mm height, balled and burlapped&lt;/td&gt;&lt;td&gt;Each&lt;/td&gt;&lt;td&gt;RHUS COPALLINA, SHINING SUMAC, 30-INCH TO 36-INCH HEIGHT, BALLED AND BURLAPPED&lt;/td&gt;&lt;td&gt;EACH&lt;/td&gt;&lt;td&gt;0&lt;/td&gt;&lt;td&gt;3&lt;/td&gt;&lt;td&gt;N&lt;/td&gt;&lt;td&gt; &lt;/td&gt;&lt;td&gt;&lt;/td&gt;&lt;/tr&gt;</v>
      </c>
      <c r="B3206" s="166"/>
      <c r="C3206" s="166"/>
    </row>
    <row r="3207" spans="1:3" x14ac:dyDescent="0.3">
      <c r="A3207" s="89" t="str">
        <f>IF(ROW()-ROW(HTML[])+1&gt;ROWS(Prelude[]),IFERROR(INDEX(PayItems[HTML],ROW()-ROW(HTML[])+1-ROWS(Prelude[])),IF(ROW()-ROW(HTML[])=ROWS(Prelude[])+ROWS(PayItems[]),"&lt;/tbody&gt;&lt;/table&gt;","{End}")),INDEX(Prelude[],ROW()-ROW(HTML[])+1))</f>
        <v xml:space="preserve">  &lt;tr&gt;&lt;td&gt;62618-0400&lt;/td&gt;&lt;td&gt;Rhus copallina, shining sumac, 1050mm - 1200mm height, balled and burlapped&lt;/td&gt;&lt;td&gt;Each&lt;/td&gt;&lt;td&gt;RHUS COPALLINA, SHINING SUMAC, 42-INCH TO 48-INCH HEIGHT, BALLED AND BURLAPPED&lt;/td&gt;&lt;td&gt;EACH&lt;/td&gt;&lt;td&gt;0&lt;/td&gt;&lt;td&gt;3&lt;/td&gt;&lt;td&gt;N&lt;/td&gt;&lt;td&gt; &lt;/td&gt;&lt;td&gt;&lt;/td&gt;&lt;/tr&gt;</v>
      </c>
      <c r="B3207" s="166"/>
      <c r="C3207" s="166"/>
    </row>
    <row r="3208" spans="1:3" x14ac:dyDescent="0.3">
      <c r="A3208" s="89" t="str">
        <f>IF(ROW()-ROW(HTML[])+1&gt;ROWS(Prelude[]),IFERROR(INDEX(PayItems[HTML],ROW()-ROW(HTML[])+1-ROWS(Prelude[])),IF(ROW()-ROW(HTML[])=ROWS(Prelude[])+ROWS(PayItems[]),"&lt;/tbody&gt;&lt;/table&gt;","{End}")),INDEX(Prelude[],ROW()-ROW(HTML[])+1))</f>
        <v xml:space="preserve">  &lt;tr&gt;&lt;td&gt;62618-0450&lt;/td&gt;&lt;td&gt;Rhus trilobata, skunkbush sumac,4 liter, container grown&lt;/td&gt;&lt;td&gt;Each&lt;/td&gt;&lt;td&gt;RHUS TRILOBATA, SKUNKBUSH SUMAC, 1 GALLON, CONTAINER GROWN&lt;/td&gt;&lt;td&gt;EACH&lt;/td&gt;&lt;td&gt;0&lt;/td&gt;&lt;td&gt;3&lt;/td&gt;&lt;td&gt;N&lt;/td&gt;&lt;td&gt; &lt;/td&gt;&lt;td&gt;&lt;/td&gt;&lt;/tr&gt;</v>
      </c>
      <c r="B3208" s="166"/>
      <c r="C3208" s="166"/>
    </row>
    <row r="3209" spans="1:3" x14ac:dyDescent="0.3">
      <c r="A3209" s="89" t="str">
        <f>IF(ROW()-ROW(HTML[])+1&gt;ROWS(Prelude[]),IFERROR(INDEX(PayItems[HTML],ROW()-ROW(HTML[])+1-ROWS(Prelude[])),IF(ROW()-ROW(HTML[])=ROWS(Prelude[])+ROWS(PayItems[]),"&lt;/tbody&gt;&lt;/table&gt;","{End}")),INDEX(Prelude[],ROW()-ROW(HTML[])+1))</f>
        <v xml:space="preserve">  &lt;tr&gt;&lt;td&gt;62618-0500&lt;/td&gt;&lt;td&gt;Rhus trilobata, oakbrush sumac, 20 liter. container grown&lt;/td&gt;&lt;td&gt;Each&lt;/td&gt;&lt;td&gt;RHUS TRILOBATA, OAKBRUSH SUMAC, 5 GALLON. CONTAINER GROWN&lt;/td&gt;&lt;td&gt;EACH&lt;/td&gt;&lt;td&gt;0&lt;/td&gt;&lt;td&gt;3&lt;/td&gt;&lt;td&gt;N&lt;/td&gt;&lt;td&gt; &lt;/td&gt;&lt;td&gt;&lt;/td&gt;&lt;/tr&gt;</v>
      </c>
      <c r="B3209" s="166"/>
      <c r="C3209" s="166"/>
    </row>
    <row r="3210" spans="1:3" x14ac:dyDescent="0.3">
      <c r="A3210" s="89" t="str">
        <f>IF(ROW()-ROW(HTML[])+1&gt;ROWS(Prelude[]),IFERROR(INDEX(PayItems[HTML],ROW()-ROW(HTML[])+1-ROWS(Prelude[])),IF(ROW()-ROW(HTML[])=ROWS(Prelude[])+ROWS(PayItems[]),"&lt;/tbody&gt;&lt;/table&gt;","{End}")),INDEX(Prelude[],ROW()-ROW(HTML[])+1))</f>
        <v xml:space="preserve">  &lt;tr&gt;&lt;td&gt;62618-0550&lt;/td&gt;&lt;td&gt;Robinia neomexicana, New Mexico locust, 20 liter, container grown&lt;/td&gt;&lt;td&gt;Each&lt;/td&gt;&lt;td&gt;ROBINIA NEOMEXICANA, NEW MEXICO LOCUST, 5 GALLON, CONTAINER GROWN&lt;/td&gt;&lt;td&gt;EACH&lt;/td&gt;&lt;td&gt;0&lt;/td&gt;&lt;td&gt;3&lt;/td&gt;&lt;td&gt;N&lt;/td&gt;&lt;td&gt; &lt;/td&gt;&lt;td&gt;&lt;/td&gt;&lt;/tr&gt;</v>
      </c>
      <c r="B3210" s="166"/>
      <c r="C3210" s="166"/>
    </row>
    <row r="3211" spans="1:3" x14ac:dyDescent="0.3">
      <c r="A3211" s="89" t="str">
        <f>IF(ROW()-ROW(HTML[])+1&gt;ROWS(Prelude[]),IFERROR(INDEX(PayItems[HTML],ROW()-ROW(HTML[])+1-ROWS(Prelude[])),IF(ROW()-ROW(HTML[])=ROWS(Prelude[])+ROWS(PayItems[]),"&lt;/tbody&gt;&lt;/table&gt;","{End}")),INDEX(Prelude[],ROW()-ROW(HTML[])+1))</f>
        <v xml:space="preserve">  &lt;tr&gt;&lt;td&gt;62618-0600&lt;/td&gt;&lt;td&gt;Ribes lobbii, Gummy Gooseberry, 1 gallon&lt;/td&gt;&lt;td&gt;Each&lt;/td&gt;&lt;td&gt;RIBES LOBBII, GUMMY GOOSEBERRY, 1 GALLON&lt;/td&gt;&lt;td&gt;EACH&lt;/td&gt;&lt;td&gt;0&lt;/td&gt;&lt;td&gt;3&lt;/td&gt;&lt;td&gt;N&lt;/td&gt;&lt;td&gt; &lt;/td&gt;&lt;td&gt;&lt;/td&gt;&lt;/tr&gt;</v>
      </c>
      <c r="B3211" s="166"/>
      <c r="C3211" s="166"/>
    </row>
    <row r="3212" spans="1:3" x14ac:dyDescent="0.3">
      <c r="A3212" s="89" t="str">
        <f>IF(ROW()-ROW(HTML[])+1&gt;ROWS(Prelude[]),IFERROR(INDEX(PayItems[HTML],ROW()-ROW(HTML[])+1-ROWS(Prelude[])),IF(ROW()-ROW(HTML[])=ROWS(Prelude[])+ROWS(PayItems[]),"&lt;/tbody&gt;&lt;/table&gt;","{End}")),INDEX(Prelude[],ROW()-ROW(HTML[])+1))</f>
        <v xml:space="preserve">  &lt;tr&gt;&lt;td&gt;62618-0650&lt;/td&gt;&lt;td&gt;Ribes sanguineum, Redflower Currant, 1 gallon&lt;/td&gt;&lt;td&gt;Each&lt;/td&gt;&lt;td&gt;RIBES SANGUINEUM, REDFLOWER CURRANT, 1 GALLON&lt;/td&gt;&lt;td&gt;EACH&lt;/td&gt;&lt;td&gt;0&lt;/td&gt;&lt;td&gt;3&lt;/td&gt;&lt;td&gt;N&lt;/td&gt;&lt;td&gt; &lt;/td&gt;&lt;td&gt;&lt;/td&gt;&lt;/tr&gt;</v>
      </c>
      <c r="B3212" s="166"/>
      <c r="C3212" s="166"/>
    </row>
    <row r="3213" spans="1:3" x14ac:dyDescent="0.3">
      <c r="A3213" s="89" t="str">
        <f>IF(ROW()-ROW(HTML[])+1&gt;ROWS(Prelude[]),IFERROR(INDEX(PayItems[HTML],ROW()-ROW(HTML[])+1-ROWS(Prelude[])),IF(ROW()-ROW(HTML[])=ROWS(Prelude[])+ROWS(PayItems[]),"&lt;/tbody&gt;&lt;/table&gt;","{End}")),INDEX(Prelude[],ROW()-ROW(HTML[])+1))</f>
        <v xml:space="preserve">  &lt;tr&gt;&lt;td&gt;62618-0700&lt;/td&gt;&lt;td&gt;Ribes montigenum, gooseberry currant, 300mm to 450mm height, container grown&lt;/td&gt;&lt;td&gt;Each&lt;/td&gt;&lt;td&gt;RIBES MONTIGENUM, GOOSEBERRY CURRANT, 12-INCH TO 18-INCH HEIGHT, CONTAINER GROWN&lt;/td&gt;&lt;td&gt;EACH&lt;/td&gt;&lt;td&gt;0&lt;/td&gt;&lt;td&gt;3&lt;/td&gt;&lt;td&gt;N&lt;/td&gt;&lt;td&gt; &lt;/td&gt;&lt;td&gt;&lt;/td&gt;&lt;/tr&gt;</v>
      </c>
      <c r="B3213" s="166"/>
      <c r="C3213" s="166"/>
    </row>
    <row r="3214" spans="1:3" x14ac:dyDescent="0.3">
      <c r="A3214" s="89" t="str">
        <f>IF(ROW()-ROW(HTML[])+1&gt;ROWS(Prelude[]),IFERROR(INDEX(PayItems[HTML],ROW()-ROW(HTML[])+1-ROWS(Prelude[])),IF(ROW()-ROW(HTML[])=ROWS(Prelude[])+ROWS(PayItems[]),"&lt;/tbody&gt;&lt;/table&gt;","{End}")),INDEX(Prelude[],ROW()-ROW(HTML[])+1))</f>
        <v xml:space="preserve">  &lt;tr&gt;&lt;td&gt;62618-0800&lt;/td&gt;&lt;td&gt;Rosa woodsii, woods rose, 300mm to 450mm height, container grown&lt;/td&gt;&lt;td&gt;Each&lt;/td&gt;&lt;td&gt;ROSA WOODSII, WOODS ROSE, 12-INCH TO 18-INCH HEIGHT, CONTAINER GROWN&lt;/td&gt;&lt;td&gt;EACH&lt;/td&gt;&lt;td&gt;0&lt;/td&gt;&lt;td&gt;3&lt;/td&gt;&lt;td&gt;N&lt;/td&gt;&lt;td&gt; &lt;/td&gt;&lt;td&gt;&lt;/td&gt;&lt;/tr&gt;</v>
      </c>
      <c r="B3214" s="166"/>
      <c r="C3214" s="166"/>
    </row>
    <row r="3215" spans="1:3" x14ac:dyDescent="0.3">
      <c r="A3215" s="89" t="str">
        <f>IF(ROW()-ROW(HTML[])+1&gt;ROWS(Prelude[]),IFERROR(INDEX(PayItems[HTML],ROW()-ROW(HTML[])+1-ROWS(Prelude[])),IF(ROW()-ROW(HTML[])=ROWS(Prelude[])+ROWS(PayItems[]),"&lt;/tbody&gt;&lt;/table&gt;","{End}")),INDEX(Prelude[],ROW()-ROW(HTML[])+1))</f>
        <v xml:space="preserve">  &lt;tr&gt;&lt;td&gt;62618-0825&lt;/td&gt;&lt;td&gt;Rosa woodsii, woods rose, 300mm to 450mm height, container grown&lt;/td&gt;&lt;td&gt;Each&lt;/td&gt;&lt;td&gt;ROSA WOODSII, WOODS ROSE, 1 GALLON, CONTAINER GROWN&lt;/td&gt;&lt;td&gt;EACH&lt;/td&gt;&lt;td&gt;0&lt;/td&gt;&lt;td&gt;3&lt;/td&gt;&lt;td&gt;N&lt;/td&gt;&lt;td&gt;12/14/2020&lt;/td&gt;&lt;td&gt;&lt;/td&gt;&lt;/tr&gt;</v>
      </c>
      <c r="B3215" s="166"/>
      <c r="C3215" s="166"/>
    </row>
    <row r="3216" spans="1:3" x14ac:dyDescent="0.3">
      <c r="A3216" s="89" t="str">
        <f>IF(ROW()-ROW(HTML[])+1&gt;ROWS(Prelude[]),IFERROR(INDEX(PayItems[HTML],ROW()-ROW(HTML[])+1-ROWS(Prelude[])),IF(ROW()-ROW(HTML[])=ROWS(Prelude[])+ROWS(PayItems[]),"&lt;/tbody&gt;&lt;/table&gt;","{End}")),INDEX(Prelude[],ROW()-ROW(HTML[])+1))</f>
        <v xml:space="preserve">  &lt;tr&gt;&lt;td&gt;62618-0900&lt;/td&gt;&lt;td&gt;Rubus idaeus, american red raspberry, 300mm to 450mm height, container grown&lt;/td&gt;&lt;td&gt;Each&lt;/td&gt;&lt;td&gt;RUBUS IDAEUS, AMERICAN RED RASPBERRY, 12-INCH TO 18-INCH HEIGHT, CONTAINER GROWN&lt;/td&gt;&lt;td&gt;EACH&lt;/td&gt;&lt;td&gt;0&lt;/td&gt;&lt;td&gt;3&lt;/td&gt;&lt;td&gt;N&lt;/td&gt;&lt;td&gt; &lt;/td&gt;&lt;td&gt;&lt;/td&gt;&lt;/tr&gt;</v>
      </c>
      <c r="B3216" s="166"/>
      <c r="C3216" s="166"/>
    </row>
    <row r="3217" spans="1:3" x14ac:dyDescent="0.3">
      <c r="A3217" s="89" t="str">
        <f>IF(ROW()-ROW(HTML[])+1&gt;ROWS(Prelude[]),IFERROR(INDEX(PayItems[HTML],ROW()-ROW(HTML[])+1-ROWS(Prelude[])),IF(ROW()-ROW(HTML[])=ROWS(Prelude[])+ROWS(PayItems[]),"&lt;/tbody&gt;&lt;/table&gt;","{End}")),INDEX(Prelude[],ROW()-ROW(HTML[])+1))</f>
        <v xml:space="preserve">  &lt;tr&gt;&lt;td&gt;62618-0950&lt;/td&gt;&lt;td&gt;Ribes cereum, wax current, 4 liter, container grown&lt;/td&gt;&lt;td&gt;Each&lt;/td&gt;&lt;td&gt;RIBES CEREUM, WAX CURRANT, 1 GALLON, CONTAINER GROWN&lt;/td&gt;&lt;td&gt;EACH&lt;/td&gt;&lt;td&gt;0&lt;/td&gt;&lt;td&gt;3&lt;/td&gt;&lt;td&gt;N&lt;/td&gt;&lt;td&gt;12/14/2020&lt;/td&gt;&lt;td&gt;&lt;/td&gt;&lt;/tr&gt;</v>
      </c>
      <c r="B3217" s="166"/>
      <c r="C3217" s="166"/>
    </row>
    <row r="3218" spans="1:3" x14ac:dyDescent="0.3">
      <c r="A3218" s="89" t="str">
        <f>IF(ROW()-ROW(HTML[])+1&gt;ROWS(Prelude[]),IFERROR(INDEX(PayItems[HTML],ROW()-ROW(HTML[])+1-ROWS(Prelude[])),IF(ROW()-ROW(HTML[])=ROWS(Prelude[])+ROWS(PayItems[]),"&lt;/tbody&gt;&lt;/table&gt;","{End}")),INDEX(Prelude[],ROW()-ROW(HTML[])+1))</f>
        <v xml:space="preserve">  &lt;tr&gt;&lt;td&gt;62619-0100&lt;/td&gt;&lt;td&gt;Sabal Palmetto, cabbage palm, 3000mm - 3600mm height, balled and burlapped&lt;/td&gt;&lt;td&gt;Each&lt;/td&gt;&lt;td&gt;SABAL PALMETTO, CABBAGE PALM, 10 FEET TO 12 FEET HEIGHT, BALLED AND BURLAPPED&lt;/td&gt;&lt;td&gt;EACH&lt;/td&gt;&lt;td&gt;0&lt;/td&gt;&lt;td&gt;3&lt;/td&gt;&lt;td&gt;N&lt;/td&gt;&lt;td&gt; &lt;/td&gt;&lt;td&gt;&lt;/td&gt;&lt;/tr&gt;</v>
      </c>
      <c r="B3218" s="166"/>
      <c r="C3218" s="166"/>
    </row>
    <row r="3219" spans="1:3" x14ac:dyDescent="0.3">
      <c r="A3219" s="89" t="str">
        <f>IF(ROW()-ROW(HTML[])+1&gt;ROWS(Prelude[]),IFERROR(INDEX(PayItems[HTML],ROW()-ROW(HTML[])+1-ROWS(Prelude[])),IF(ROW()-ROW(HTML[])=ROWS(Prelude[])+ROWS(PayItems[]),"&lt;/tbody&gt;&lt;/table&gt;","{End}")),INDEX(Prelude[],ROW()-ROW(HTML[])+1))</f>
        <v xml:space="preserve">  &lt;tr&gt;&lt;td&gt;62619-0200&lt;/td&gt;&lt;td&gt;Salix babylonica, weeping willow, 35mm - 50mm caliper, balled and burlapped&lt;/td&gt;&lt;td&gt;Each&lt;/td&gt;&lt;td&gt;SALIX BABYLONICA, WEEPING WILLOW, 1 1/2-INCH TO 2-INCH CALIPER, BALLED AND BURLAPPED&lt;/td&gt;&lt;td&gt;EACH&lt;/td&gt;&lt;td&gt;0&lt;/td&gt;&lt;td&gt;3&lt;/td&gt;&lt;td&gt;N&lt;/td&gt;&lt;td&gt; &lt;/td&gt;&lt;td&gt;&lt;/td&gt;&lt;/tr&gt;</v>
      </c>
      <c r="B3219" s="166"/>
      <c r="C3219" s="166"/>
    </row>
    <row r="3220" spans="1:3" x14ac:dyDescent="0.3">
      <c r="A3220" s="89" t="str">
        <f>IF(ROW()-ROW(HTML[])+1&gt;ROWS(Prelude[]),IFERROR(INDEX(PayItems[HTML],ROW()-ROW(HTML[])+1-ROWS(Prelude[])),IF(ROW()-ROW(HTML[])=ROWS(Prelude[])+ROWS(PayItems[]),"&lt;/tbody&gt;&lt;/table&gt;","{End}")),INDEX(Prelude[],ROW()-ROW(HTML[])+1))</f>
        <v xml:space="preserve">  &lt;tr&gt;&lt;td&gt;62619-0220&lt;/td&gt;&lt;td&gt;Salix interior, sandbar willow, 8 liter, container grown&lt;/td&gt;&lt;td&gt;Each&lt;/td&gt;&lt;td&gt;SALIX INTERIOR, SANDBAR WILLOW, 2 GALLON, CONTAINER GROWN&lt;/td&gt;&lt;td&gt;EACH&lt;/td&gt;&lt;td&gt;0&lt;/td&gt;&lt;td&gt;3&lt;/td&gt;&lt;td&gt;N&lt;/td&gt;&lt;td&gt; &lt;/td&gt;&lt;td&gt;&lt;/td&gt;&lt;/tr&gt;</v>
      </c>
      <c r="B3220" s="166"/>
      <c r="C3220" s="166"/>
    </row>
    <row r="3221" spans="1:3" x14ac:dyDescent="0.3">
      <c r="A3221" s="89" t="str">
        <f>IF(ROW()-ROW(HTML[])+1&gt;ROWS(Prelude[]),IFERROR(INDEX(PayItems[HTML],ROW()-ROW(HTML[])+1-ROWS(Prelude[])),IF(ROW()-ROW(HTML[])=ROWS(Prelude[])+ROWS(PayItems[]),"&lt;/tbody&gt;&lt;/table&gt;","{End}")),INDEX(Prelude[],ROW()-ROW(HTML[])+1))</f>
        <v xml:space="preserve">  &lt;tr&gt;&lt;td&gt;62619-0250&lt;/td&gt;&lt;td&gt;Spirea vanhouttei, vanhoutte spirea, 450mm - 600mm height, container grown&lt;/td&gt;&lt;td&gt;Each&lt;/td&gt;&lt;td&gt;SPIREA VANHOUTTEI, VANHOUTTE SPIREA, 18-INCH TO 24-INCH HEIGHT, CONTAINER GROWN&lt;/td&gt;&lt;td&gt;EACH&lt;/td&gt;&lt;td&gt;0&lt;/td&gt;&lt;td&gt;3&lt;/td&gt;&lt;td&gt;N&lt;/td&gt;&lt;td&gt; &lt;/td&gt;&lt;td&gt;&lt;/td&gt;&lt;/tr&gt;</v>
      </c>
      <c r="B3221" s="166"/>
      <c r="C3221" s="166"/>
    </row>
    <row r="3222" spans="1:3" x14ac:dyDescent="0.3">
      <c r="A3222" s="89" t="str">
        <f>IF(ROW()-ROW(HTML[])+1&gt;ROWS(Prelude[]),IFERROR(INDEX(PayItems[HTML],ROW()-ROW(HTML[])+1-ROWS(Prelude[])),IF(ROW()-ROW(HTML[])=ROWS(Prelude[])+ROWS(PayItems[]),"&lt;/tbody&gt;&lt;/table&gt;","{End}")),INDEX(Prelude[],ROW()-ROW(HTML[])+1))</f>
        <v xml:space="preserve">  &lt;tr&gt;&lt;td&gt;62619-0290&lt;/td&gt;&lt;td&gt;Salix nigra, black willow, 20mm - 35mm caliper, container grown&lt;/td&gt;&lt;td&gt;Each&lt;/td&gt;&lt;td&gt;SALIX NIGRA, BLACK WILLOW, 1-INCH TO 1 1/2-INCH CALIPER, CONTAINER GROWN&lt;/td&gt;&lt;td&gt;EACH&lt;/td&gt;&lt;td&gt;0&lt;/td&gt;&lt;td&gt;3&lt;/td&gt;&lt;td&gt;N&lt;/td&gt;&lt;td&gt; &lt;/td&gt;&lt;td&gt;&lt;/td&gt;&lt;/tr&gt;</v>
      </c>
      <c r="B3222" s="166"/>
      <c r="C3222" s="166"/>
    </row>
    <row r="3223" spans="1:3" x14ac:dyDescent="0.3">
      <c r="A3223" s="89" t="str">
        <f>IF(ROW()-ROW(HTML[])+1&gt;ROWS(Prelude[]),IFERROR(INDEX(PayItems[HTML],ROW()-ROW(HTML[])+1-ROWS(Prelude[])),IF(ROW()-ROW(HTML[])=ROWS(Prelude[])+ROWS(PayItems[]),"&lt;/tbody&gt;&lt;/table&gt;","{End}")),INDEX(Prelude[],ROW()-ROW(HTML[])+1))</f>
        <v xml:space="preserve">  &lt;tr&gt;&lt;td&gt;62619-0300&lt;/td&gt;&lt;td&gt;Salix nigra, black willow, 65mm - 80mm caliper, container grown&lt;/td&gt;&lt;td&gt;Each&lt;/td&gt;&lt;td&gt;SALIX NIGRA, BLACK WILLOW, 2 1/2-INCH TO 3 1/2-INCH CALIPER, CONTAINER GROWN&lt;/td&gt;&lt;td&gt;EACH&lt;/td&gt;&lt;td&gt;0&lt;/td&gt;&lt;td&gt;3&lt;/td&gt;&lt;td&gt;N&lt;/td&gt;&lt;td&gt; &lt;/td&gt;&lt;td&gt;&lt;/td&gt;&lt;/tr&gt;</v>
      </c>
      <c r="B3223" s="166"/>
      <c r="C3223" s="166"/>
    </row>
    <row r="3224" spans="1:3" x14ac:dyDescent="0.3">
      <c r="A3224" s="89" t="str">
        <f>IF(ROW()-ROW(HTML[])+1&gt;ROWS(Prelude[]),IFERROR(INDEX(PayItems[HTML],ROW()-ROW(HTML[])+1-ROWS(Prelude[])),IF(ROW()-ROW(HTML[])=ROWS(Prelude[])+ROWS(PayItems[]),"&lt;/tbody&gt;&lt;/table&gt;","{End}")),INDEX(Prelude[],ROW()-ROW(HTML[])+1))</f>
        <v xml:space="preserve">  &lt;tr&gt;&lt;td&gt;62619-0350&lt;/td&gt;&lt;td&gt;Salix lucida, shinning willow, 600mm - 750mm height, container grown&lt;/td&gt;&lt;td&gt;Each&lt;/td&gt;&lt;td&gt;SALIX LUCIDA, SHINNING WILLOW, 24-INCH TO 30-INCH HEIGHT, CONTAINER GROWN&lt;/td&gt;&lt;td&gt;EACH&lt;/td&gt;&lt;td&gt;0&lt;/td&gt;&lt;td&gt;3&lt;/td&gt;&lt;td&gt;N&lt;/td&gt;&lt;td&gt; &lt;/td&gt;&lt;td&gt;&lt;/td&gt;&lt;/tr&gt;</v>
      </c>
      <c r="B3224" s="166"/>
      <c r="C3224" s="166"/>
    </row>
    <row r="3225" spans="1:3" x14ac:dyDescent="0.3">
      <c r="A3225" s="89" t="str">
        <f>IF(ROW()-ROW(HTML[])+1&gt;ROWS(Prelude[]),IFERROR(INDEX(PayItems[HTML],ROW()-ROW(HTML[])+1-ROWS(Prelude[])),IF(ROW()-ROW(HTML[])=ROWS(Prelude[])+ROWS(PayItems[]),"&lt;/tbody&gt;&lt;/table&gt;","{End}")),INDEX(Prelude[],ROW()-ROW(HTML[])+1))</f>
        <v xml:space="preserve">  &lt;tr&gt;&lt;td&gt;62619-0360&lt;/td&gt;&lt;td&gt;Salix scouleriana, scouler's willow, 8 liter, container grown&lt;/td&gt;&lt;td&gt;Each&lt;/td&gt;&lt;td&gt;SALIX SCOULERIANA, SCOULER'S WILLOW, 2 GALLON, CONTAINER GROWN&lt;/td&gt;&lt;td&gt;EACH&lt;/td&gt;&lt;td&gt;0&lt;/td&gt;&lt;td&gt;3&lt;/td&gt;&lt;td&gt;N&lt;/td&gt;&lt;td&gt; &lt;/td&gt;&lt;td&gt;&lt;/td&gt;&lt;/tr&gt;</v>
      </c>
      <c r="B3225" s="166"/>
      <c r="C3225" s="166"/>
    </row>
    <row r="3226" spans="1:3" x14ac:dyDescent="0.3">
      <c r="A3226" s="89" t="str">
        <f>IF(ROW()-ROW(HTML[])+1&gt;ROWS(Prelude[]),IFERROR(INDEX(PayItems[HTML],ROW()-ROW(HTML[])+1-ROWS(Prelude[])),IF(ROW()-ROW(HTML[])=ROWS(Prelude[])+ROWS(PayItems[]),"&lt;/tbody&gt;&lt;/table&gt;","{End}")),INDEX(Prelude[],ROW()-ROW(HTML[])+1))</f>
        <v xml:space="preserve">  &lt;tr&gt;&lt;td&gt;62619-0400&lt;/td&gt;&lt;td&gt;Symphoricarpos orbiculatus, Coralberry, 600mm - 750mm height, container grown&lt;/td&gt;&lt;td&gt;Each&lt;/td&gt;&lt;td&gt;SYMPHORICARPOS ORBICULATUS, CORALBERRY, 24-INCH TO 30-INCH HEIGHT, CONTAINER GROWN&lt;/td&gt;&lt;td&gt;EACH&lt;/td&gt;&lt;td&gt;0&lt;/td&gt;&lt;td&gt;3&lt;/td&gt;&lt;td&gt;N&lt;/td&gt;&lt;td&gt; &lt;/td&gt;&lt;td&gt;&lt;/td&gt;&lt;/tr&gt;</v>
      </c>
      <c r="B3226" s="166"/>
      <c r="C3226" s="166"/>
    </row>
    <row r="3227" spans="1:3" x14ac:dyDescent="0.3">
      <c r="A3227" s="89" t="str">
        <f>IF(ROW()-ROW(HTML[])+1&gt;ROWS(Prelude[]),IFERROR(INDEX(PayItems[HTML],ROW()-ROW(HTML[])+1-ROWS(Prelude[])),IF(ROW()-ROW(HTML[])=ROWS(Prelude[])+ROWS(PayItems[]),"&lt;/tbody&gt;&lt;/table&gt;","{End}")),INDEX(Prelude[],ROW()-ROW(HTML[])+1))</f>
        <v xml:space="preserve">  &lt;tr&gt;&lt;td&gt;62619-0450&lt;/td&gt;&lt;td&gt;Salix exigua, coyote willow, 300mm - 450mm height, container grown&lt;/td&gt;&lt;td&gt;Each&lt;/td&gt;&lt;td&gt;SALIX EXIGUA, COYOTE WILLOW, 12-INCH TO 18-INCH, CONTAINER GROWN&lt;/td&gt;&lt;td&gt;EACH&lt;/td&gt;&lt;td&gt;0&lt;/td&gt;&lt;td&gt;3&lt;/td&gt;&lt;td&gt;N&lt;/td&gt;&lt;td&gt; &lt;/td&gt;&lt;td&gt;&lt;/td&gt;&lt;/tr&gt;</v>
      </c>
      <c r="B3227" s="166"/>
      <c r="C3227" s="166"/>
    </row>
    <row r="3228" spans="1:3" x14ac:dyDescent="0.3">
      <c r="A3228" s="89" t="str">
        <f>IF(ROW()-ROW(HTML[])+1&gt;ROWS(Prelude[]),IFERROR(INDEX(PayItems[HTML],ROW()-ROW(HTML[])+1-ROWS(Prelude[])),IF(ROW()-ROW(HTML[])=ROWS(Prelude[])+ROWS(PayItems[]),"&lt;/tbody&gt;&lt;/table&gt;","{End}")),INDEX(Prelude[],ROW()-ROW(HTML[])+1))</f>
        <v xml:space="preserve">  &lt;tr&gt;&lt;td&gt;62619-0500&lt;/td&gt;&lt;td&gt;Symphoricarpos albus, Common Snowberry, 1 gallon&lt;/td&gt;&lt;td&gt;Each&lt;/td&gt;&lt;td&gt;SYMPHORICARPOS ALBUS, COMMON SNOWBERRY, 1 GALLON&lt;/td&gt;&lt;td&gt;EACH&lt;/td&gt;&lt;td&gt;0&lt;/td&gt;&lt;td&gt;3&lt;/td&gt;&lt;td&gt;N&lt;/td&gt;&lt;td&gt; &lt;/td&gt;&lt;td&gt;&lt;/td&gt;&lt;/tr&gt;</v>
      </c>
      <c r="B3228" s="166"/>
      <c r="C3228" s="166"/>
    </row>
    <row r="3229" spans="1:3" x14ac:dyDescent="0.3">
      <c r="A3229" s="89" t="str">
        <f>IF(ROW()-ROW(HTML[])+1&gt;ROWS(Prelude[]),IFERROR(INDEX(PayItems[HTML],ROW()-ROW(HTML[])+1-ROWS(Prelude[])),IF(ROW()-ROW(HTML[])=ROWS(Prelude[])+ROWS(PayItems[]),"&lt;/tbody&gt;&lt;/table&gt;","{End}")),INDEX(Prelude[],ROW()-ROW(HTML[])+1))</f>
        <v xml:space="preserve">  &lt;tr&gt;&lt;td&gt;62619-0600&lt;/td&gt;&lt;td&gt;Symphoricarpos oreophilus, mountain snowberry, 300mm to 450mm height, container grown&lt;/td&gt;&lt;td&gt;Each&lt;/td&gt;&lt;td&gt;SYMPHORICARPOS OREOPHILUS, MOUNTAIN SNOWBERRY, 12-INCH TO 18-INCH HEIGHT, CONTAINER GROWN&lt;/td&gt;&lt;td&gt;EACH&lt;/td&gt;&lt;td&gt;0&lt;/td&gt;&lt;td&gt;3&lt;/td&gt;&lt;td&gt;N&lt;/td&gt;&lt;td&gt; &lt;/td&gt;&lt;td&gt;&lt;/td&gt;&lt;/tr&gt;</v>
      </c>
      <c r="B3229" s="166"/>
      <c r="C3229" s="166"/>
    </row>
    <row r="3230" spans="1:3" x14ac:dyDescent="0.3">
      <c r="A3230" s="89" t="str">
        <f>IF(ROW()-ROW(HTML[])+1&gt;ROWS(Prelude[]),IFERROR(INDEX(PayItems[HTML],ROW()-ROW(HTML[])+1-ROWS(Prelude[])),IF(ROW()-ROW(HTML[])=ROWS(Prelude[])+ROWS(PayItems[]),"&lt;/tbody&gt;&lt;/table&gt;","{End}")),INDEX(Prelude[],ROW()-ROW(HTML[])+1))</f>
        <v xml:space="preserve">  &lt;tr&gt;&lt;td&gt;62619-0650&lt;/td&gt;&lt;td&gt;Sambucus nigra caerulea, blue elderberry, 8 liter, container grown&lt;/td&gt;&lt;td&gt;Each&lt;/td&gt;&lt;td&gt;SAMBUCUS NIGRA CAERULEA, BLUE ELDERBERRY, 2 GALLON, CONTAINER GROWN&lt;/td&gt;&lt;td&gt;EACH&lt;/td&gt;&lt;td&gt;0&lt;/td&gt;&lt;td&gt;3&lt;/td&gt;&lt;td&gt;N&lt;/td&gt;&lt;td&gt; &lt;/td&gt;&lt;td&gt;&lt;/td&gt;&lt;/tr&gt;</v>
      </c>
      <c r="B3230" s="166"/>
      <c r="C3230" s="166"/>
    </row>
    <row r="3231" spans="1:3" x14ac:dyDescent="0.3">
      <c r="A3231" s="89" t="str">
        <f>IF(ROW()-ROW(HTML[])+1&gt;ROWS(Prelude[]),IFERROR(INDEX(PayItems[HTML],ROW()-ROW(HTML[])+1-ROWS(Prelude[])),IF(ROW()-ROW(HTML[])=ROWS(Prelude[])+ROWS(PayItems[]),"&lt;/tbody&gt;&lt;/table&gt;","{End}")),INDEX(Prelude[],ROW()-ROW(HTML[])+1))</f>
        <v xml:space="preserve">  &lt;tr&gt;&lt;td&gt;62619-0700&lt;/td&gt;&lt;td&gt;Spirea splendens, rose meadowsweet, 4 liter, container grown&lt;/td&gt;&lt;td&gt;Each&lt;/td&gt;&lt;td&gt;SPIREA SPLENDENS, ROSE MEADOWSWEET, 1 GALLON, CONTAINER GROWN&lt;/td&gt;&lt;td&gt;EACH&lt;/td&gt;&lt;td&gt;0&lt;/td&gt;&lt;td&gt;3&lt;/td&gt;&lt;td&gt;N&lt;/td&gt;&lt;td&gt;12/14/2020&lt;/td&gt;&lt;td&gt;&lt;/td&gt;&lt;/tr&gt;</v>
      </c>
      <c r="B3231" s="166"/>
      <c r="C3231" s="166"/>
    </row>
    <row r="3232" spans="1:3" x14ac:dyDescent="0.3">
      <c r="A3232" s="89" t="str">
        <f>IF(ROW()-ROW(HTML[])+1&gt;ROWS(Prelude[]),IFERROR(INDEX(PayItems[HTML],ROW()-ROW(HTML[])+1-ROWS(Prelude[])),IF(ROW()-ROW(HTML[])=ROWS(Prelude[])+ROWS(PayItems[]),"&lt;/tbody&gt;&lt;/table&gt;","{End}")),INDEX(Prelude[],ROW()-ROW(HTML[])+1))</f>
        <v xml:space="preserve">  &lt;tr&gt;&lt;td&gt;62619-0750&lt;/td&gt;&lt;td&gt;Symphoricarpos, creeping snowberry, 4 liter, container grown&lt;/td&gt;&lt;td&gt;Each&lt;/td&gt;&lt;td&gt;SYMPHORICARPOS, CREEPING SNOWBERRY, 1 GALLON, CONTAINER GROWN&lt;/td&gt;&lt;td&gt;EACH&lt;/td&gt;&lt;td&gt;0&lt;/td&gt;&lt;td&gt;3&lt;/td&gt;&lt;td&gt;N&lt;/td&gt;&lt;td&gt;12/14/2020&lt;/td&gt;&lt;td&gt;&lt;/td&gt;&lt;/tr&gt;</v>
      </c>
      <c r="B3232" s="166"/>
      <c r="C3232" s="166"/>
    </row>
    <row r="3233" spans="1:3" x14ac:dyDescent="0.3">
      <c r="A3233" s="89" t="str">
        <f>IF(ROW()-ROW(HTML[])+1&gt;ROWS(Prelude[]),IFERROR(INDEX(PayItems[HTML],ROW()-ROW(HTML[])+1-ROWS(Prelude[])),IF(ROW()-ROW(HTML[])=ROWS(Prelude[])+ROWS(PayItems[]),"&lt;/tbody&gt;&lt;/table&gt;","{End}")),INDEX(Prelude[],ROW()-ROW(HTML[])+1))</f>
        <v xml:space="preserve">  &lt;tr&gt;&lt;td&gt;62621-0050&lt;/td&gt;&lt;td&gt;Ulmus americana (valley forge), american elm, 50mm - 65mm caliper, balled and burlapped&lt;/td&gt;&lt;td&gt;Each&lt;/td&gt;&lt;td&gt;ULMUS AMERICANA (VALLEY FORGE), AMERICAN ELM, 2-INCH TO 2 1/2-INCH CALIPER, BALLED AND BURLAPPED&lt;/td&gt;&lt;td&gt;EACH&lt;/td&gt;&lt;td&gt;0&lt;/td&gt;&lt;td&gt;3&lt;/td&gt;&lt;td&gt;N&lt;/td&gt;&lt;td&gt;5/2/2023&lt;/td&gt;&lt;td&gt;&lt;/td&gt;&lt;/tr&gt;</v>
      </c>
      <c r="B3233" s="166"/>
      <c r="C3233" s="166"/>
    </row>
    <row r="3234" spans="1:3" x14ac:dyDescent="0.3">
      <c r="A3234" s="89" t="str">
        <f>IF(ROW()-ROW(HTML[])+1&gt;ROWS(Prelude[]),IFERROR(INDEX(PayItems[HTML],ROW()-ROW(HTML[])+1-ROWS(Prelude[])),IF(ROW()-ROW(HTML[])=ROWS(Prelude[])+ROWS(PayItems[]),"&lt;/tbody&gt;&lt;/table&gt;","{End}")),INDEX(Prelude[],ROW()-ROW(HTML[])+1))</f>
        <v xml:space="preserve">  &lt;tr&gt;&lt;td&gt;62621-0100&lt;/td&gt;&lt;td&gt;Ulmus americana (washington), american elm, 50mm - 65mm caliper, balled and burlapped&lt;/td&gt;&lt;td&gt;Each&lt;/td&gt;&lt;td&gt;ULMUS AMERICANA (WASHINGTON), AMERICAN ELM, 2-INCH TO 2 1/2-INCH CALIPER, BALLED AND BURLAPPED&lt;/td&gt;&lt;td&gt;EACH&lt;/td&gt;&lt;td&gt;0&lt;/td&gt;&lt;td&gt;3&lt;/td&gt;&lt;td&gt;N&lt;/td&gt;&lt;td&gt; &lt;/td&gt;&lt;td&gt;&lt;/td&gt;&lt;/tr&gt;</v>
      </c>
      <c r="B3234" s="166"/>
      <c r="C3234" s="166"/>
    </row>
    <row r="3235" spans="1:3" x14ac:dyDescent="0.3">
      <c r="A3235" s="89" t="str">
        <f>IF(ROW()-ROW(HTML[])+1&gt;ROWS(Prelude[]),IFERROR(INDEX(PayItems[HTML],ROW()-ROW(HTML[])+1-ROWS(Prelude[])),IF(ROW()-ROW(HTML[])=ROWS(Prelude[])+ROWS(PayItems[]),"&lt;/tbody&gt;&lt;/table&gt;","{End}")),INDEX(Prelude[],ROW()-ROW(HTML[])+1))</f>
        <v xml:space="preserve">  &lt;tr&gt;&lt;td&gt;62622-0100&lt;/td&gt;&lt;td&gt;Viburnum dentatum, arrowwood viburnum, 600mm - 750mm height, balled and burlapped&lt;/td&gt;&lt;td&gt;Each&lt;/td&gt;&lt;td&gt;VIBURNUM DENTATUM, ARROWWOOD VIBURNUM, 24-INCH TO 30-INCH HEIGHT, BALLED AND BURLAPPED&lt;/td&gt;&lt;td&gt;EACH&lt;/td&gt;&lt;td&gt;0&lt;/td&gt;&lt;td&gt;3&lt;/td&gt;&lt;td&gt;N&lt;/td&gt;&lt;td&gt;7/10/2015&lt;/td&gt;&lt;td&gt;corrected spelling of dentatum&lt;/td&gt;&lt;/tr&gt;</v>
      </c>
      <c r="B3235" s="166"/>
      <c r="C3235" s="166"/>
    </row>
    <row r="3236" spans="1:3" x14ac:dyDescent="0.3">
      <c r="A3236" s="89" t="str">
        <f>IF(ROW()-ROW(HTML[])+1&gt;ROWS(Prelude[]),IFERROR(INDEX(PayItems[HTML],ROW()-ROW(HTML[])+1-ROWS(Prelude[])),IF(ROW()-ROW(HTML[])=ROWS(Prelude[])+ROWS(PayItems[]),"&lt;/tbody&gt;&lt;/table&gt;","{End}")),INDEX(Prelude[],ROW()-ROW(HTML[])+1))</f>
        <v xml:space="preserve">  &lt;tr&gt;&lt;td&gt;62622-0150&lt;/td&gt;&lt;td&gt;Viburnum dentatum, arrowwood viburnum, 750mm - 900mm height, balled and burlapped&lt;/td&gt;&lt;td&gt;Each&lt;/td&gt;&lt;td&gt;VIBURNUM DENTATUM, ARROWWOOD VIBURNUM, 30-INCH TO 36-INCH HEIGHT, BALLED AND BURLAPPED&lt;/td&gt;&lt;td&gt;EACH&lt;/td&gt;&lt;td&gt;0&lt;/td&gt;&lt;td&gt;3&lt;/td&gt;&lt;td&gt;N&lt;/td&gt;&lt;td&gt;7/10/2015&lt;/td&gt;&lt;td&gt;corrected spelling of dentatum&lt;/td&gt;&lt;/tr&gt;</v>
      </c>
      <c r="B3236" s="166"/>
      <c r="C3236" s="166"/>
    </row>
    <row r="3237" spans="1:3" x14ac:dyDescent="0.3">
      <c r="A3237" s="89" t="str">
        <f>IF(ROW()-ROW(HTML[])+1&gt;ROWS(Prelude[]),IFERROR(INDEX(PayItems[HTML],ROW()-ROW(HTML[])+1-ROWS(Prelude[])),IF(ROW()-ROW(HTML[])=ROWS(Prelude[])+ROWS(PayItems[]),"&lt;/tbody&gt;&lt;/table&gt;","{End}")),INDEX(Prelude[],ROW()-ROW(HTML[])+1))</f>
        <v xml:space="preserve">  &lt;tr&gt;&lt;td&gt;62622-0200&lt;/td&gt;&lt;td&gt;Viburnum dentatum, arrowwood viburnum, 1050mm - 1200mm height, balled and burlapped&lt;/td&gt;&lt;td&gt;Each&lt;/td&gt;&lt;td&gt;VIBURNUM DENTATUM, ARROWWOOD VIBURNUM, 42-INCH TO 48-INCH HEIGHT, BALLED AND BURLAPPED&lt;/td&gt;&lt;td&gt;EACH&lt;/td&gt;&lt;td&gt;0&lt;/td&gt;&lt;td&gt;3&lt;/td&gt;&lt;td&gt;N&lt;/td&gt;&lt;td&gt;7/10/2015&lt;/td&gt;&lt;td&gt;corrected spelling of dentatum&lt;/td&gt;&lt;/tr&gt;</v>
      </c>
      <c r="B3237" s="166"/>
      <c r="C3237" s="166"/>
    </row>
    <row r="3238" spans="1:3" x14ac:dyDescent="0.3">
      <c r="A3238" s="89" t="str">
        <f>IF(ROW()-ROW(HTML[])+1&gt;ROWS(Prelude[]),IFERROR(INDEX(PayItems[HTML],ROW()-ROW(HTML[])+1-ROWS(Prelude[])),IF(ROW()-ROW(HTML[])=ROWS(Prelude[])+ROWS(PayItems[]),"&lt;/tbody&gt;&lt;/table&gt;","{End}")),INDEX(Prelude[],ROW()-ROW(HTML[])+1))</f>
        <v xml:space="preserve">  &lt;tr&gt;&lt;td&gt;62622-0250&lt;/td&gt;&lt;td&gt;Viburnum prunifolium, blackhaw viburnum, 600mm - 750mm height, balled and burlapped&lt;/td&gt;&lt;td&gt;Each&lt;/td&gt;&lt;td&gt;VIBURNUM PRUNIFOLIUM, BLACKHAW VIBURNUM, 24-INCH TO 30-INCH HEIGHT, BALLED AND BURLAPPED&lt;/td&gt;&lt;td&gt;EACH&lt;/td&gt;&lt;td&gt;0&lt;/td&gt;&lt;td&gt;3&lt;/td&gt;&lt;td&gt;N&lt;/td&gt;&lt;td&gt; &lt;/td&gt;&lt;td&gt;&lt;/td&gt;&lt;/tr&gt;</v>
      </c>
      <c r="B3238" s="166"/>
      <c r="C3238" s="166"/>
    </row>
    <row r="3239" spans="1:3" x14ac:dyDescent="0.3">
      <c r="A3239" s="89" t="str">
        <f>IF(ROW()-ROW(HTML[])+1&gt;ROWS(Prelude[]),IFERROR(INDEX(PayItems[HTML],ROW()-ROW(HTML[])+1-ROWS(Prelude[])),IF(ROW()-ROW(HTML[])=ROWS(Prelude[])+ROWS(PayItems[]),"&lt;/tbody&gt;&lt;/table&gt;","{End}")),INDEX(Prelude[],ROW()-ROW(HTML[])+1))</f>
        <v xml:space="preserve">  &lt;tr&gt;&lt;td&gt;62622-0300&lt;/td&gt;&lt;td&gt;Viburnum prunifolium, blackhaw viburnum, 750mm - 900mm height, balled and burlapped&lt;/td&gt;&lt;td&gt;Each&lt;/td&gt;&lt;td&gt;VIBURNUM PRUNIFOLIUM, BLACKHAW VIBURNUM, 30-INCH TO 36-INCH HEIGHT, BALLED AND BURLAPPED&lt;/td&gt;&lt;td&gt;EACH&lt;/td&gt;&lt;td&gt;0&lt;/td&gt;&lt;td&gt;3&lt;/td&gt;&lt;td&gt;N&lt;/td&gt;&lt;td&gt; &lt;/td&gt;&lt;td&gt;&lt;/td&gt;&lt;/tr&gt;</v>
      </c>
      <c r="B3239" s="166"/>
      <c r="C3239" s="166"/>
    </row>
    <row r="3240" spans="1:3" x14ac:dyDescent="0.3">
      <c r="A3240" s="89" t="str">
        <f>IF(ROW()-ROW(HTML[])+1&gt;ROWS(Prelude[]),IFERROR(INDEX(PayItems[HTML],ROW()-ROW(HTML[])+1-ROWS(Prelude[])),IF(ROW()-ROW(HTML[])=ROWS(Prelude[])+ROWS(PayItems[]),"&lt;/tbody&gt;&lt;/table&gt;","{End}")),INDEX(Prelude[],ROW()-ROW(HTML[])+1))</f>
        <v xml:space="preserve">  &lt;tr&gt;&lt;td&gt;62622-0350&lt;/td&gt;&lt;td&gt;Viburnum acerifolium, mapleleaf viburnum, 1050mm - 1200mm height, balled and burlapped&lt;/td&gt;&lt;td&gt;Each&lt;/td&gt;&lt;td&gt;VIBURNUM ACERIFOLIUM, MAPLELEAF VIBURNUM, 42-INCH TO 48-INCH HEIGHT, BALLED AND BURLAPPED&lt;/td&gt;&lt;td&gt;EACH&lt;/td&gt;&lt;td&gt;0&lt;/td&gt;&lt;td&gt;3&lt;/td&gt;&lt;td&gt;N&lt;/td&gt;&lt;td&gt; &lt;/td&gt;&lt;td&gt;&lt;/td&gt;&lt;/tr&gt;</v>
      </c>
      <c r="B3240" s="166"/>
      <c r="C3240" s="166"/>
    </row>
    <row r="3241" spans="1:3" x14ac:dyDescent="0.3">
      <c r="A3241" s="89" t="str">
        <f>IF(ROW()-ROW(HTML[])+1&gt;ROWS(Prelude[]),IFERROR(INDEX(PayItems[HTML],ROW()-ROW(HTML[])+1-ROWS(Prelude[])),IF(ROW()-ROW(HTML[])=ROWS(Prelude[])+ROWS(PayItems[]),"&lt;/tbody&gt;&lt;/table&gt;","{End}")),INDEX(Prelude[],ROW()-ROW(HTML[])+1))</f>
        <v xml:space="preserve">  &lt;tr&gt;&lt;td&gt;62622-0400&lt;/td&gt;&lt;td&gt;Viburnum plicatum 'tomentosa', double file viburnum, 450mm - 600mm height, balled and burlapped&lt;/td&gt;&lt;td&gt;Each&lt;/td&gt;&lt;td&gt;VIBURNUM PLICATUM 'TOMENTOSA', DOUBLE FILE VIBURNUM, 18-INCH TO 24-INCH HEIGHT, BALLED AND BURLAPPED&lt;/td&gt;&lt;td&gt;EACH&lt;/td&gt;&lt;td&gt;0&lt;/td&gt;&lt;td&gt;3&lt;/td&gt;&lt;td&gt;N&lt;/td&gt;&lt;td&gt; &lt;/td&gt;&lt;td&gt;&lt;/td&gt;&lt;/tr&gt;</v>
      </c>
      <c r="B3241" s="166"/>
      <c r="C3241" s="166"/>
    </row>
    <row r="3242" spans="1:3" x14ac:dyDescent="0.3">
      <c r="A3242" s="89" t="str">
        <f>IF(ROW()-ROW(HTML[])+1&gt;ROWS(Prelude[]),IFERROR(INDEX(PayItems[HTML],ROW()-ROW(HTML[])+1-ROWS(Prelude[])),IF(ROW()-ROW(HTML[])=ROWS(Prelude[])+ROWS(PayItems[]),"&lt;/tbody&gt;&lt;/table&gt;","{End}")),INDEX(Prelude[],ROW()-ROW(HTML[])+1))</f>
        <v xml:space="preserve">  &lt;tr&gt;&lt;td&gt;62630-0100&lt;/td&gt;&lt;td&gt;Plantings, seedlings, bare root&lt;/td&gt;&lt;td&gt;Each&lt;/td&gt;&lt;td&gt;PLANTINGS, SEEDLINGS, BARE ROOT&lt;/td&gt;&lt;td&gt;EACH&lt;/td&gt;&lt;td&gt;0&lt;/td&gt;&lt;td&gt;3&lt;/td&gt;&lt;td&gt;N&lt;/td&gt;&lt;td&gt; &lt;/td&gt;&lt;td&gt;&lt;/td&gt;&lt;/tr&gt;</v>
      </c>
      <c r="B3242" s="166"/>
      <c r="C3242" s="166"/>
    </row>
    <row r="3243" spans="1:3" x14ac:dyDescent="0.3">
      <c r="A3243" s="89" t="str">
        <f>IF(ROW()-ROW(HTML[])+1&gt;ROWS(Prelude[]),IFERROR(INDEX(PayItems[HTML],ROW()-ROW(HTML[])+1-ROWS(Prelude[])),IF(ROW()-ROW(HTML[])=ROWS(Prelude[])+ROWS(PayItems[]),"&lt;/tbody&gt;&lt;/table&gt;","{End}")),INDEX(Prelude[],ROW()-ROW(HTML[])+1))</f>
        <v xml:space="preserve">  &lt;tr&gt;&lt;td&gt;62630-0200&lt;/td&gt;&lt;td&gt;Plantings, seedlings, balled and burlapped&lt;/td&gt;&lt;td&gt;Each&lt;/td&gt;&lt;td&gt;PLANTINGS, SEEDLINGS, BALLED AND BURLAPPED&lt;/td&gt;&lt;td&gt;EACH&lt;/td&gt;&lt;td&gt;0&lt;/td&gt;&lt;td&gt;3&lt;/td&gt;&lt;td&gt;N&lt;/td&gt;&lt;td&gt; &lt;/td&gt;&lt;td&gt;&lt;/td&gt;&lt;/tr&gt;</v>
      </c>
      <c r="B3243" s="166"/>
      <c r="C3243" s="166"/>
    </row>
    <row r="3244" spans="1:3" x14ac:dyDescent="0.3">
      <c r="A3244" s="89" t="str">
        <f>IF(ROW()-ROW(HTML[])+1&gt;ROWS(Prelude[]),IFERROR(INDEX(PayItems[HTML],ROW()-ROW(HTML[])+1-ROWS(Prelude[])),IF(ROW()-ROW(HTML[])=ROWS(Prelude[])+ROWS(PayItems[]),"&lt;/tbody&gt;&lt;/table&gt;","{End}")),INDEX(Prelude[],ROW()-ROW(HTML[])+1))</f>
        <v xml:space="preserve">  &lt;tr&gt;&lt;td&gt;62630-0300&lt;/td&gt;&lt;td&gt;Plantings, seedlings, container grown&lt;/td&gt;&lt;td&gt;Each&lt;/td&gt;&lt;td&gt;PLANTINGS, SEEDLINGS, CONTAINER GROWN&lt;/td&gt;&lt;td&gt;EACH&lt;/td&gt;&lt;td&gt;0&lt;/td&gt;&lt;td&gt;3&lt;/td&gt;&lt;td&gt;N&lt;/td&gt;&lt;td&gt; &lt;/td&gt;&lt;td&gt;&lt;/td&gt;&lt;/tr&gt;</v>
      </c>
      <c r="B3244" s="166"/>
      <c r="C3244" s="166"/>
    </row>
    <row r="3245" spans="1:3" x14ac:dyDescent="0.3">
      <c r="A3245" s="89" t="str">
        <f>IF(ROW()-ROW(HTML[])+1&gt;ROWS(Prelude[]),IFERROR(INDEX(PayItems[HTML],ROW()-ROW(HTML[])+1-ROWS(Prelude[])),IF(ROW()-ROW(HTML[])=ROWS(Prelude[])+ROWS(PayItems[]),"&lt;/tbody&gt;&lt;/table&gt;","{End}")),INDEX(Prelude[],ROW()-ROW(HTML[])+1))</f>
        <v xml:space="preserve">  &lt;tr&gt;&lt;td&gt;62630-0350&lt;/td&gt;&lt;td&gt;Plantings, trees, balled and burlapped&lt;/td&gt;&lt;td&gt;Each&lt;/td&gt;&lt;td&gt;PLANTINGS, TREES, BALLED AND BURLAPPED&lt;/td&gt;&lt;td&gt;EACH&lt;/td&gt;&lt;td&gt;0&lt;/td&gt;&lt;td&gt;3&lt;/td&gt;&lt;td&gt;N&lt;/td&gt;&lt;td&gt;9/16/2014&lt;/td&gt;&lt;td&gt;&lt;/td&gt;&lt;/tr&gt;</v>
      </c>
      <c r="B3245" s="166"/>
      <c r="C3245" s="166"/>
    </row>
    <row r="3246" spans="1:3" x14ac:dyDescent="0.3">
      <c r="A3246" s="89" t="str">
        <f>IF(ROW()-ROW(HTML[])+1&gt;ROWS(Prelude[]),IFERROR(INDEX(PayItems[HTML],ROW()-ROW(HTML[])+1-ROWS(Prelude[])),IF(ROW()-ROW(HTML[])=ROWS(Prelude[])+ROWS(PayItems[]),"&lt;/tbody&gt;&lt;/table&gt;","{End}")),INDEX(Prelude[],ROW()-ROW(HTML[])+1))</f>
        <v xml:space="preserve">  &lt;tr&gt;&lt;td&gt;62630-0400&lt;/td&gt;&lt;td&gt;Plantings, wetland plant, container grown&lt;/td&gt;&lt;td&gt;Each&lt;/td&gt;&lt;td&gt;PLANTINGS, WETLAND PLANT, CONTAINER GROWN&lt;/td&gt;&lt;td&gt;EACH&lt;/td&gt;&lt;td&gt;0&lt;/td&gt;&lt;td&gt;3&lt;/td&gt;&lt;td&gt;N&lt;/td&gt;&lt;td&gt; &lt;/td&gt;&lt;td&gt;&lt;/td&gt;&lt;/tr&gt;</v>
      </c>
      <c r="B3246" s="166"/>
      <c r="C3246" s="166"/>
    </row>
    <row r="3247" spans="1:3" x14ac:dyDescent="0.3">
      <c r="A3247" s="89" t="str">
        <f>IF(ROW()-ROW(HTML[])+1&gt;ROWS(Prelude[]),IFERROR(INDEX(PayItems[HTML],ROW()-ROW(HTML[])+1-ROWS(Prelude[])),IF(ROW()-ROW(HTML[])=ROWS(Prelude[])+ROWS(PayItems[]),"&lt;/tbody&gt;&lt;/table&gt;","{End}")),INDEX(Prelude[],ROW()-ROW(HTML[])+1))</f>
        <v xml:space="preserve">  &lt;tr&gt;&lt;td&gt;62630-0500&lt;/td&gt;&lt;td&gt;Plantings, alocasia orda, elephant ear fern&lt;/td&gt;&lt;td&gt;Each&lt;/td&gt;&lt;td&gt;PLANTINGS, ALOCASIA ORDA, ELEPHANT EAR FERN&lt;/td&gt;&lt;td&gt;EACH&lt;/td&gt;&lt;td&gt;0&lt;/td&gt;&lt;td&gt;3&lt;/td&gt;&lt;td&gt;N&lt;/td&gt;&lt;td&gt; &lt;/td&gt;&lt;td&gt;&lt;/td&gt;&lt;/tr&gt;</v>
      </c>
      <c r="B3247" s="166"/>
      <c r="C3247" s="166"/>
    </row>
    <row r="3248" spans="1:3" x14ac:dyDescent="0.3">
      <c r="A3248" s="89" t="str">
        <f>IF(ROW()-ROW(HTML[])+1&gt;ROWS(Prelude[]),IFERROR(INDEX(PayItems[HTML],ROW()-ROW(HTML[])+1-ROWS(Prelude[])),IF(ROW()-ROW(HTML[])=ROWS(Prelude[])+ROWS(PayItems[]),"&lt;/tbody&gt;&lt;/table&gt;","{End}")),INDEX(Prelude[],ROW()-ROW(HTML[])+1))</f>
        <v xml:space="preserve">  &lt;tr&gt;&lt;td&gt;62630-0600&lt;/td&gt;&lt;td&gt;Plantings, campsis radicans, trumpet vine&lt;/td&gt;&lt;td&gt;Each&lt;/td&gt;&lt;td&gt;PLANTINGS, CAMPSIS RADICANS, TRUMPET VINE&lt;/td&gt;&lt;td&gt;EACH&lt;/td&gt;&lt;td&gt;0&lt;/td&gt;&lt;td&gt;3&lt;/td&gt;&lt;td&gt;N&lt;/td&gt;&lt;td&gt; &lt;/td&gt;&lt;td&gt;&lt;/td&gt;&lt;/tr&gt;</v>
      </c>
      <c r="B3248" s="166"/>
      <c r="C3248" s="166"/>
    </row>
    <row r="3249" spans="1:3" x14ac:dyDescent="0.3">
      <c r="A3249" s="89" t="str">
        <f>IF(ROW()-ROW(HTML[])+1&gt;ROWS(Prelude[]),IFERROR(INDEX(PayItems[HTML],ROW()-ROW(HTML[])+1-ROWS(Prelude[])),IF(ROW()-ROW(HTML[])=ROWS(Prelude[])+ROWS(PayItems[]),"&lt;/tbody&gt;&lt;/table&gt;","{End}")),INDEX(Prelude[],ROW()-ROW(HTML[])+1))</f>
        <v xml:space="preserve">  &lt;tr&gt;&lt;td&gt;62630-0700&lt;/td&gt;&lt;td&gt;Plantings, gelsemium sempervirens, car. yellow jasmine&lt;/td&gt;&lt;td&gt;Each&lt;/td&gt;&lt;td&gt;PLANTINGS, GELSEMIUM SEMPERVIRENS, CAR. YELLOW JASMINE&lt;/td&gt;&lt;td&gt;EACH&lt;/td&gt;&lt;td&gt;0&lt;/td&gt;&lt;td&gt;3&lt;/td&gt;&lt;td&gt;N&lt;/td&gt;&lt;td&gt; &lt;/td&gt;&lt;td&gt;&lt;/td&gt;&lt;/tr&gt;</v>
      </c>
      <c r="B3249" s="166"/>
      <c r="C3249" s="166"/>
    </row>
    <row r="3250" spans="1:3" x14ac:dyDescent="0.3">
      <c r="A3250" s="89" t="str">
        <f>IF(ROW()-ROW(HTML[])+1&gt;ROWS(Prelude[]),IFERROR(INDEX(PayItems[HTML],ROW()-ROW(HTML[])+1-ROWS(Prelude[])),IF(ROW()-ROW(HTML[])=ROWS(Prelude[])+ROWS(PayItems[]),"&lt;/tbody&gt;&lt;/table&gt;","{End}")),INDEX(Prelude[],ROW()-ROW(HTML[])+1))</f>
        <v xml:space="preserve">  &lt;tr&gt;&lt;td&gt;62630-0800&lt;/td&gt;&lt;td&gt;Plantings, helianthus debilis, dune sunflower&lt;/td&gt;&lt;td&gt;Each&lt;/td&gt;&lt;td&gt;PLANTINGS, HELIANTHUS DEBILIS, DUNE SUNFLOWER&lt;/td&gt;&lt;td&gt;EACH&lt;/td&gt;&lt;td&gt;0&lt;/td&gt;&lt;td&gt;3&lt;/td&gt;&lt;td&gt;N&lt;/td&gt;&lt;td&gt; &lt;/td&gt;&lt;td&gt;&lt;/td&gt;&lt;/tr&gt;</v>
      </c>
      <c r="B3250" s="166"/>
      <c r="C3250" s="166"/>
    </row>
    <row r="3251" spans="1:3" x14ac:dyDescent="0.3">
      <c r="A3251" s="89" t="str">
        <f>IF(ROW()-ROW(HTML[])+1&gt;ROWS(Prelude[]),IFERROR(INDEX(PayItems[HTML],ROW()-ROW(HTML[])+1-ROWS(Prelude[])),IF(ROW()-ROW(HTML[])=ROWS(Prelude[])+ROWS(PayItems[]),"&lt;/tbody&gt;&lt;/table&gt;","{End}")),INDEX(Prelude[],ROW()-ROW(HTML[])+1))</f>
        <v xml:space="preserve">  &lt;tr&gt;&lt;td&gt;62630-0900&lt;/td&gt;&lt;td&gt;Plantings, ilex cassine, dahoon holly&lt;/td&gt;&lt;td&gt;Each&lt;/td&gt;&lt;td&gt;PLANTINGS, ILEX CASSINE, DAHOON HOLLY&lt;/td&gt;&lt;td&gt;EACH&lt;/td&gt;&lt;td&gt;0&lt;/td&gt;&lt;td&gt;3&lt;/td&gt;&lt;td&gt;N&lt;/td&gt;&lt;td&gt; &lt;/td&gt;&lt;td&gt;&lt;/td&gt;&lt;/tr&gt;</v>
      </c>
      <c r="B3251" s="166"/>
      <c r="C3251" s="166"/>
    </row>
    <row r="3252" spans="1:3" x14ac:dyDescent="0.3">
      <c r="A3252" s="89" t="str">
        <f>IF(ROW()-ROW(HTML[])+1&gt;ROWS(Prelude[]),IFERROR(INDEX(PayItems[HTML],ROW()-ROW(HTML[])+1-ROWS(Prelude[])),IF(ROW()-ROW(HTML[])=ROWS(Prelude[])+ROWS(PayItems[]),"&lt;/tbody&gt;&lt;/table&gt;","{End}")),INDEX(Prelude[],ROW()-ROW(HTML[])+1))</f>
        <v xml:space="preserve">  &lt;tr&gt;&lt;td&gt;62630-1000&lt;/td&gt;&lt;td&gt;Plantings, ilex vomitoria 'nana', dwarf yaupon holly&lt;/td&gt;&lt;td&gt;Each&lt;/td&gt;&lt;td&gt;PLANTINGS, ILEX VOMITORIA 'NANA', DWARF YAUPON HOLLY&lt;/td&gt;&lt;td&gt;EACH&lt;/td&gt;&lt;td&gt;0&lt;/td&gt;&lt;td&gt;3&lt;/td&gt;&lt;td&gt;N&lt;/td&gt;&lt;td&gt; &lt;/td&gt;&lt;td&gt;&lt;/td&gt;&lt;/tr&gt;</v>
      </c>
      <c r="B3252" s="166"/>
      <c r="C3252" s="166"/>
    </row>
    <row r="3253" spans="1:3" x14ac:dyDescent="0.3">
      <c r="A3253" s="89" t="str">
        <f>IF(ROW()-ROW(HTML[])+1&gt;ROWS(Prelude[]),IFERROR(INDEX(PayItems[HTML],ROW()-ROW(HTML[])+1-ROWS(Prelude[])),IF(ROW()-ROW(HTML[])=ROWS(Prelude[])+ROWS(PayItems[]),"&lt;/tbody&gt;&lt;/table&gt;","{End}")),INDEX(Prelude[],ROW()-ROW(HTML[])+1))</f>
        <v xml:space="preserve">  &lt;tr&gt;&lt;td&gt;62630-1100&lt;/td&gt;&lt;td&gt;Plantings, liriope spicata, lily turf,4 liter container, container grown&lt;/td&gt;&lt;td&gt;Each&lt;/td&gt;&lt;td&gt;PLANTINGS, LIRIOPE SPICATA, LILY TURF, 1 GALLON CONTAINER, CONTAINER GROWN&lt;/td&gt;&lt;td&gt;EACH&lt;/td&gt;&lt;td&gt;0&lt;/td&gt;&lt;td&gt;3&lt;/td&gt;&lt;td&gt;N&lt;/td&gt;&lt;td&gt; &lt;/td&gt;&lt;td&gt;&lt;/td&gt;&lt;/tr&gt;</v>
      </c>
      <c r="B3253" s="166"/>
      <c r="C3253" s="166"/>
    </row>
    <row r="3254" spans="1:3" x14ac:dyDescent="0.3">
      <c r="A3254" s="89" t="str">
        <f>IF(ROW()-ROW(HTML[])+1&gt;ROWS(Prelude[]),IFERROR(INDEX(PayItems[HTML],ROW()-ROW(HTML[])+1-ROWS(Prelude[])),IF(ROW()-ROW(HTML[])=ROWS(Prelude[])+ROWS(PayItems[]),"&lt;/tbody&gt;&lt;/table&gt;","{End}")),INDEX(Prelude[],ROW()-ROW(HTML[])+1))</f>
        <v xml:space="preserve">  &lt;tr&gt;&lt;td&gt;62630-1200&lt;/td&gt;&lt;td&gt;Plantings, myrica cerifera, wax myrtle&lt;/td&gt;&lt;td&gt;Each&lt;/td&gt;&lt;td&gt;PLANTINGS, MYRICA CERIFERA, WAX MYRTLE&lt;/td&gt;&lt;td&gt;EACH&lt;/td&gt;&lt;td&gt;0&lt;/td&gt;&lt;td&gt;3&lt;/td&gt;&lt;td&gt;N&lt;/td&gt;&lt;td&gt; &lt;/td&gt;&lt;td&gt;&lt;/td&gt;&lt;/tr&gt;</v>
      </c>
      <c r="B3254" s="166"/>
      <c r="C3254" s="166"/>
    </row>
    <row r="3255" spans="1:3" x14ac:dyDescent="0.3">
      <c r="A3255" s="89" t="str">
        <f>IF(ROW()-ROW(HTML[])+1&gt;ROWS(Prelude[]),IFERROR(INDEX(PayItems[HTML],ROW()-ROW(HTML[])+1-ROWS(Prelude[])),IF(ROW()-ROW(HTML[])=ROWS(Prelude[])+ROWS(PayItems[]),"&lt;/tbody&gt;&lt;/table&gt;","{End}")),INDEX(Prelude[],ROW()-ROW(HTML[])+1))</f>
        <v xml:space="preserve">  &lt;tr&gt;&lt;td&gt;62630-1300&lt;/td&gt;&lt;td&gt;Plantings, nerium oleander 'nana', dwarf oleander&lt;/td&gt;&lt;td&gt;Each&lt;/td&gt;&lt;td&gt;PLANTINGS, NERIUM OLEANDER 'NANA', DWARF OLEANDER&lt;/td&gt;&lt;td&gt;EACH&lt;/td&gt;&lt;td&gt;0&lt;/td&gt;&lt;td&gt;3&lt;/td&gt;&lt;td&gt;N&lt;/td&gt;&lt;td&gt; &lt;/td&gt;&lt;td&gt;&lt;/td&gt;&lt;/tr&gt;</v>
      </c>
      <c r="B3255" s="166"/>
      <c r="C3255" s="166"/>
    </row>
    <row r="3256" spans="1:3" x14ac:dyDescent="0.3">
      <c r="A3256" s="89" t="str">
        <f>IF(ROW()-ROW(HTML[])+1&gt;ROWS(Prelude[]),IFERROR(INDEX(PayItems[HTML],ROW()-ROW(HTML[])+1-ROWS(Prelude[])),IF(ROW()-ROW(HTML[])=ROWS(Prelude[])+ROWS(PayItems[]),"&lt;/tbody&gt;&lt;/table&gt;","{End}")),INDEX(Prelude[],ROW()-ROW(HTML[])+1))</f>
        <v xml:space="preserve">  &lt;tr&gt;&lt;td&gt;62630-1400&lt;/td&gt;&lt;td&gt;Plantings, sabal palmetto, sabal palm&lt;/td&gt;&lt;td&gt;Each&lt;/td&gt;&lt;td&gt;PLANTINGS, SABAL PALMETTO, SABAL PALM&lt;/td&gt;&lt;td&gt;EACH&lt;/td&gt;&lt;td&gt;0&lt;/td&gt;&lt;td&gt;3&lt;/td&gt;&lt;td&gt;N&lt;/td&gt;&lt;td&gt; &lt;/td&gt;&lt;td&gt;&lt;/td&gt;&lt;/tr&gt;</v>
      </c>
      <c r="B3256" s="166"/>
      <c r="C3256" s="166"/>
    </row>
    <row r="3257" spans="1:3" x14ac:dyDescent="0.3">
      <c r="A3257" s="89" t="str">
        <f>IF(ROW()-ROW(HTML[])+1&gt;ROWS(Prelude[]),IFERROR(INDEX(PayItems[HTML],ROW()-ROW(HTML[])+1-ROWS(Prelude[])),IF(ROW()-ROW(HTML[])=ROWS(Prelude[])+ROWS(PayItems[]),"&lt;/tbody&gt;&lt;/table&gt;","{End}")),INDEX(Prelude[],ROW()-ROW(HTML[])+1))</f>
        <v xml:space="preserve">  &lt;tr&gt;&lt;td&gt;62630-1500&lt;/td&gt;&lt;td&gt;Plantings, serenoa repens, saw palmetto&lt;/td&gt;&lt;td&gt;Each&lt;/td&gt;&lt;td&gt;PLANTINGS, SERENOA REPENS, SAW PALMETTO&lt;/td&gt;&lt;td&gt;EACH&lt;/td&gt;&lt;td&gt;0&lt;/td&gt;&lt;td&gt;3&lt;/td&gt;&lt;td&gt;N&lt;/td&gt;&lt;td&gt; &lt;/td&gt;&lt;td&gt;&lt;/td&gt;&lt;/tr&gt;</v>
      </c>
      <c r="B3257" s="166"/>
      <c r="C3257" s="166"/>
    </row>
    <row r="3258" spans="1:3" x14ac:dyDescent="0.3">
      <c r="A3258" s="89" t="str">
        <f>IF(ROW()-ROW(HTML[])+1&gt;ROWS(Prelude[]),IFERROR(INDEX(PayItems[HTML],ROW()-ROW(HTML[])+1-ROWS(Prelude[])),IF(ROW()-ROW(HTML[])=ROWS(Prelude[])+ROWS(PayItems[]),"&lt;/tbody&gt;&lt;/table&gt;","{End}")),INDEX(Prelude[],ROW()-ROW(HTML[])+1))</f>
        <v xml:space="preserve">  &lt;tr&gt;&lt;td&gt;62630-1600&lt;/td&gt;&lt;td&gt;Plantings, uniola paniculata, sea oats&lt;/td&gt;&lt;td&gt;Each&lt;/td&gt;&lt;td&gt;PLANTINGS, UNIOLA PANICULATA, SEA OATS&lt;/td&gt;&lt;td&gt;EACH&lt;/td&gt;&lt;td&gt;0&lt;/td&gt;&lt;td&gt;3&lt;/td&gt;&lt;td&gt;N&lt;/td&gt;&lt;td&gt; &lt;/td&gt;&lt;td&gt;&lt;/td&gt;&lt;/tr&gt;</v>
      </c>
      <c r="B3258" s="166"/>
      <c r="C3258" s="166"/>
    </row>
    <row r="3259" spans="1:3" x14ac:dyDescent="0.3">
      <c r="A3259" s="89" t="str">
        <f>IF(ROW()-ROW(HTML[])+1&gt;ROWS(Prelude[]),IFERROR(INDEX(PayItems[HTML],ROW()-ROW(HTML[])+1-ROWS(Prelude[])),IF(ROW()-ROW(HTML[])=ROWS(Prelude[])+ROWS(PayItems[]),"&lt;/tbody&gt;&lt;/table&gt;","{End}")),INDEX(Prelude[],ROW()-ROW(HTML[])+1))</f>
        <v xml:space="preserve">  &lt;tr&gt;&lt;td&gt;62630-1700&lt;/td&gt;&lt;td&gt;Plantings, wedelia trilobata, wedelia&lt;/td&gt;&lt;td&gt;Each&lt;/td&gt;&lt;td&gt;PLANTINGS, WEDELIA TRILOBATA, WEDELIA&lt;/td&gt;&lt;td&gt;EACH&lt;/td&gt;&lt;td&gt;0&lt;/td&gt;&lt;td&gt;3&lt;/td&gt;&lt;td&gt;N&lt;/td&gt;&lt;td&gt; &lt;/td&gt;&lt;td&gt;&lt;/td&gt;&lt;/tr&gt;</v>
      </c>
      <c r="B3259" s="166"/>
      <c r="C3259" s="166"/>
    </row>
    <row r="3260" spans="1:3" x14ac:dyDescent="0.3">
      <c r="A3260" s="89" t="str">
        <f>IF(ROW()-ROW(HTML[])+1&gt;ROWS(Prelude[]),IFERROR(INDEX(PayItems[HTML],ROW()-ROW(HTML[])+1-ROWS(Prelude[])),IF(ROW()-ROW(HTML[])=ROWS(Prelude[])+ROWS(PayItems[]),"&lt;/tbody&gt;&lt;/table&gt;","{End}")),INDEX(Prelude[],ROW()-ROW(HTML[])+1))</f>
        <v xml:space="preserve">  &lt;tr&gt;&lt;td&gt;62630-1800&lt;/td&gt;&lt;td&gt;Plantings, yucca filimentosa, bear grass&lt;/td&gt;&lt;td&gt;Each&lt;/td&gt;&lt;td&gt;PLANTINGS, YUCCA FILIMENTOSA, BEAR GRASS&lt;/td&gt;&lt;td&gt;EACH&lt;/td&gt;&lt;td&gt;0&lt;/td&gt;&lt;td&gt;3&lt;/td&gt;&lt;td&gt;N&lt;/td&gt;&lt;td&gt; &lt;/td&gt;&lt;td&gt;&lt;/td&gt;&lt;/tr&gt;</v>
      </c>
      <c r="B3260" s="166"/>
      <c r="C3260" s="166"/>
    </row>
    <row r="3261" spans="1:3" x14ac:dyDescent="0.3">
      <c r="A3261" s="89" t="str">
        <f>IF(ROW()-ROW(HTML[])+1&gt;ROWS(Prelude[]),IFERROR(INDEX(PayItems[HTML],ROW()-ROW(HTML[])+1-ROWS(Prelude[])),IF(ROW()-ROW(HTML[])=ROWS(Prelude[])+ROWS(PayItems[]),"&lt;/tbody&gt;&lt;/table&gt;","{End}")),INDEX(Prelude[],ROW()-ROW(HTML[])+1))</f>
        <v xml:space="preserve">  &lt;tr&gt;&lt;td&gt;62630-1900&lt;/td&gt;&lt;td&gt;Plantings, polystichum acrostichoides, christmas fern&lt;/td&gt;&lt;td&gt;Each&lt;/td&gt;&lt;td&gt;PLANTINGS, POLYSTICHUM ACROSTICHOIDES, CHRISTMAS FERN&lt;/td&gt;&lt;td&gt;EACH&lt;/td&gt;&lt;td&gt;0&lt;/td&gt;&lt;td&gt;3&lt;/td&gt;&lt;td&gt;N&lt;/td&gt;&lt;td&gt; &lt;/td&gt;&lt;td&gt;&lt;/td&gt;&lt;/tr&gt;</v>
      </c>
      <c r="B3261" s="166"/>
      <c r="C3261" s="166"/>
    </row>
    <row r="3262" spans="1:3" x14ac:dyDescent="0.3">
      <c r="A3262" s="89" t="str">
        <f>IF(ROW()-ROW(HTML[])+1&gt;ROWS(Prelude[]),IFERROR(INDEX(PayItems[HTML],ROW()-ROW(HTML[])+1-ROWS(Prelude[])),IF(ROW()-ROW(HTML[])=ROWS(Prelude[])+ROWS(PayItems[]),"&lt;/tbody&gt;&lt;/table&gt;","{End}")),INDEX(Prelude[],ROW()-ROW(HTML[])+1))</f>
        <v xml:space="preserve">  &lt;tr&gt;&lt;td&gt;62630-2000&lt;/td&gt;&lt;td&gt;Plantings, callicarpa americana, american beautyberry, 750mm height, 27 liter, container grown&lt;/td&gt;&lt;td&gt;Each&lt;/td&gt;&lt;td&gt;PLANTINGS, CALLICARPA AMERICANA, AMERICAN BEAUTYBERRY, 30-INCH HEIGHT, 7 GALLON, CONTAINER GROWN&lt;/td&gt;&lt;td&gt;EACH&lt;/td&gt;&lt;td&gt;0&lt;/td&gt;&lt;td&gt;3&lt;/td&gt;&lt;td&gt;N&lt;/td&gt;&lt;td&gt; &lt;/td&gt;&lt;td&gt;&lt;/td&gt;&lt;/tr&gt;</v>
      </c>
      <c r="B3262" s="166"/>
      <c r="C3262" s="166"/>
    </row>
    <row r="3263" spans="1:3" x14ac:dyDescent="0.3">
      <c r="A3263" s="89" t="str">
        <f>IF(ROW()-ROW(HTML[])+1&gt;ROWS(Prelude[]),IFERROR(INDEX(PayItems[HTML],ROW()-ROW(HTML[])+1-ROWS(Prelude[])),IF(ROW()-ROW(HTML[])=ROWS(Prelude[])+ROWS(PayItems[]),"&lt;/tbody&gt;&lt;/table&gt;","{End}")),INDEX(Prelude[],ROW()-ROW(HTML[])+1))</f>
        <v xml:space="preserve">  &lt;tr&gt;&lt;td&gt;62630-2100&lt;/td&gt;&lt;td&gt;Plantings, calycanthus floridus, eastern sweetshrub, 700mm height, 27 liter, container grown&lt;/td&gt;&lt;td&gt;Each&lt;/td&gt;&lt;td&gt;PLANTINGS, CALYCANTHUS FLORIDUS, EASTERN SWEETSHRUB, 28-INCH HEIGHT, 7 GALLON, CONTAINER GROWN&lt;/td&gt;&lt;td&gt;EACH&lt;/td&gt;&lt;td&gt;0&lt;/td&gt;&lt;td&gt;3&lt;/td&gt;&lt;td&gt;N&lt;/td&gt;&lt;td&gt; &lt;/td&gt;&lt;td&gt;&lt;/td&gt;&lt;/tr&gt;</v>
      </c>
      <c r="B3263" s="166"/>
      <c r="C3263" s="166"/>
    </row>
    <row r="3264" spans="1:3" x14ac:dyDescent="0.3">
      <c r="A3264" s="89" t="str">
        <f>IF(ROW()-ROW(HTML[])+1&gt;ROWS(Prelude[]),IFERROR(INDEX(PayItems[HTML],ROW()-ROW(HTML[])+1-ROWS(Prelude[])),IF(ROW()-ROW(HTML[])=ROWS(Prelude[])+ROWS(PayItems[]),"&lt;/tbody&gt;&lt;/table&gt;","{End}")),INDEX(Prelude[],ROW()-ROW(HTML[])+1))</f>
        <v xml:space="preserve">  &lt;tr&gt;&lt;td&gt;62630-2200&lt;/td&gt;&lt;td&gt;Plantings, clethra alnifolia, sweetpepperbush, 700mm height, 27 liter, container grown&lt;/td&gt;&lt;td&gt;Each&lt;/td&gt;&lt;td&gt;PLANTINGS, CLETHRA ALNIFOLIA, SWEETPEPPERBUSH, 28-INCH HEIGHT, 7 GALLON, CONTAINER GROWN&lt;/td&gt;&lt;td&gt;EACH&lt;/td&gt;&lt;td&gt;0&lt;/td&gt;&lt;td&gt;3&lt;/td&gt;&lt;td&gt;N&lt;/td&gt;&lt;td&gt; &lt;/td&gt;&lt;td&gt;&lt;/td&gt;&lt;/tr&gt;</v>
      </c>
      <c r="B3264" s="166"/>
      <c r="C3264" s="166"/>
    </row>
    <row r="3265" spans="1:3" x14ac:dyDescent="0.3">
      <c r="A3265" s="89" t="str">
        <f>IF(ROW()-ROW(HTML[])+1&gt;ROWS(Prelude[]),IFERROR(INDEX(PayItems[HTML],ROW()-ROW(HTML[])+1-ROWS(Prelude[])),IF(ROW()-ROW(HTML[])=ROWS(Prelude[])+ROWS(PayItems[]),"&lt;/tbody&gt;&lt;/table&gt;","{End}")),INDEX(Prelude[],ROW()-ROW(HTML[])+1))</f>
        <v xml:space="preserve">  &lt;tr&gt;&lt;td&gt;62630-2300&lt;/td&gt;&lt;td&gt;Plantings, itea virginica, virginia sweetspire, 900mm height, 27 liter, container grown&lt;/td&gt;&lt;td&gt;Each&lt;/td&gt;&lt;td&gt;PLANTINGS, ITEA VIRGINICA, VIRGINIA SWEETSPIRE, 36-INCH HEIGHT, 7 GALLON, CONTAINER GROWN&lt;/td&gt;&lt;td&gt;EACH&lt;/td&gt;&lt;td&gt;0&lt;/td&gt;&lt;td&gt;3&lt;/td&gt;&lt;td&gt;N&lt;/td&gt;&lt;td&gt; &lt;/td&gt;&lt;td&gt;&lt;/td&gt;&lt;/tr&gt;</v>
      </c>
      <c r="B3265" s="166"/>
      <c r="C3265" s="166"/>
    </row>
    <row r="3266" spans="1:3" x14ac:dyDescent="0.3">
      <c r="A3266" s="89" t="str">
        <f>IF(ROW()-ROW(HTML[])+1&gt;ROWS(Prelude[]),IFERROR(INDEX(PayItems[HTML],ROW()-ROW(HTML[])+1-ROWS(Prelude[])),IF(ROW()-ROW(HTML[])=ROWS(Prelude[])+ROWS(PayItems[]),"&lt;/tbody&gt;&lt;/table&gt;","{End}")),INDEX(Prelude[],ROW()-ROW(HTML[])+1))</f>
        <v xml:space="preserve">  &lt;tr&gt;&lt;td&gt;62630-2400&lt;/td&gt;&lt;td&gt;Plantings, leucothoe axillaris, coastal doghobble, 600mm height, 27 liter, container grown&lt;/td&gt;&lt;td&gt;Each&lt;/td&gt;&lt;td&gt;PLANTINGS, LEUCOTHOE AXILLARIS, COASTAL DOGHOBBLE, 24-INCH, CONTAINER GROWN&lt;/td&gt;&lt;td&gt;EACH&lt;/td&gt;&lt;td&gt;0&lt;/td&gt;&lt;td&gt;3&lt;/td&gt;&lt;td&gt;N&lt;/td&gt;&lt;td&gt; &lt;/td&gt;&lt;td&gt;&lt;/td&gt;&lt;/tr&gt;</v>
      </c>
      <c r="B3266" s="166"/>
      <c r="C3266" s="166"/>
    </row>
    <row r="3267" spans="1:3" x14ac:dyDescent="0.3">
      <c r="A3267" s="89" t="str">
        <f>IF(ROW()-ROW(HTML[])+1&gt;ROWS(Prelude[]),IFERROR(INDEX(PayItems[HTML],ROW()-ROW(HTML[])+1-ROWS(Prelude[])),IF(ROW()-ROW(HTML[])=ROWS(Prelude[])+ROWS(PayItems[]),"&lt;/tbody&gt;&lt;/table&gt;","{End}")),INDEX(Prelude[],ROW()-ROW(HTML[])+1))</f>
        <v xml:space="preserve">  &lt;tr&gt;&lt;td&gt;62631-0000&lt;/td&gt;&lt;td&gt;Plantings&lt;/td&gt;&lt;td&gt;ha&lt;/td&gt;&lt;td&gt;PLANTINGS&lt;/td&gt;&lt;td&gt;ACRE&lt;/td&gt;&lt;td&gt;1&lt;/td&gt;&lt;td&gt;3&lt;/td&gt;&lt;td&gt;N&lt;/td&gt;&lt;td&gt; &lt;/td&gt;&lt;td&gt;&lt;/td&gt;&lt;/tr&gt;</v>
      </c>
      <c r="B3267" s="166"/>
      <c r="C3267" s="166"/>
    </row>
    <row r="3268" spans="1:3" x14ac:dyDescent="0.3">
      <c r="A3268" s="89" t="str">
        <f>IF(ROW()-ROW(HTML[])+1&gt;ROWS(Prelude[]),IFERROR(INDEX(PayItems[HTML],ROW()-ROW(HTML[])+1-ROWS(Prelude[])),IF(ROW()-ROW(HTML[])=ROWS(Prelude[])+ROWS(PayItems[]),"&lt;/tbody&gt;&lt;/table&gt;","{End}")),INDEX(Prelude[],ROW()-ROW(HTML[])+1))</f>
        <v xml:space="preserve">  &lt;tr&gt;&lt;td&gt;62632-0000&lt;/td&gt;&lt;td&gt;Plantings&lt;/td&gt;&lt;td&gt;LPSM&lt;/td&gt;&lt;td&gt;PLANTINGS&lt;/td&gt;&lt;td&gt;LPSM&lt;/td&gt;&lt;td&gt;0&lt;/td&gt;&lt;td&gt;3&lt;/td&gt;&lt;td&gt;N&lt;/td&gt;&lt;td&gt; &lt;/td&gt;&lt;td&gt;&lt;/td&gt;&lt;/tr&gt;</v>
      </c>
      <c r="B3268" s="166"/>
      <c r="C3268" s="166"/>
    </row>
    <row r="3269" spans="1:3" x14ac:dyDescent="0.3">
      <c r="A3269" s="89" t="str">
        <f>IF(ROW()-ROW(HTML[])+1&gt;ROWS(Prelude[]),IFERROR(INDEX(PayItems[HTML],ROW()-ROW(HTML[])+1-ROWS(Prelude[])),IF(ROW()-ROW(HTML[])=ROWS(Prelude[])+ROWS(PayItems[]),"&lt;/tbody&gt;&lt;/table&gt;","{End}")),INDEX(Prelude[],ROW()-ROW(HTML[])+1))</f>
        <v xml:space="preserve">  &lt;tr&gt;&lt;td&gt;62635-0100&lt;/td&gt;&lt;td&gt;Cuttings, alder&lt;/td&gt;&lt;td&gt;Each&lt;/td&gt;&lt;td&gt;CUTTINGS, ALDER&lt;/td&gt;&lt;td&gt;EACH&lt;/td&gt;&lt;td&gt;0&lt;/td&gt;&lt;td&gt;3&lt;/td&gt;&lt;td&gt;N&lt;/td&gt;&lt;td&gt; &lt;/td&gt;&lt;td&gt;&lt;/td&gt;&lt;/tr&gt;</v>
      </c>
      <c r="B3269" s="166"/>
      <c r="C3269" s="166"/>
    </row>
    <row r="3270" spans="1:3" x14ac:dyDescent="0.3">
      <c r="A3270" s="89" t="str">
        <f>IF(ROW()-ROW(HTML[])+1&gt;ROWS(Prelude[]),IFERROR(INDEX(PayItems[HTML],ROW()-ROW(HTML[])+1-ROWS(Prelude[])),IF(ROW()-ROW(HTML[])=ROWS(Prelude[])+ROWS(PayItems[]),"&lt;/tbody&gt;&lt;/table&gt;","{End}")),INDEX(Prelude[],ROW()-ROW(HTML[])+1))</f>
        <v xml:space="preserve">  &lt;tr&gt;&lt;td&gt;62635-1000&lt;/td&gt;&lt;td&gt;Cuttings, cottonwood pole&lt;/td&gt;&lt;td&gt;Each&lt;/td&gt;&lt;td&gt;CUTTINGS, COTTONWOOD POLE&lt;/td&gt;&lt;td&gt;EACH&lt;/td&gt;&lt;td&gt;0&lt;/td&gt;&lt;td&gt;3&lt;/td&gt;&lt;td&gt;N&lt;/td&gt;&lt;td&gt; &lt;/td&gt;&lt;td&gt;&lt;/td&gt;&lt;/tr&gt;</v>
      </c>
      <c r="B3270" s="166"/>
      <c r="C3270" s="166"/>
    </row>
    <row r="3271" spans="1:3" x14ac:dyDescent="0.3">
      <c r="A3271" s="89" t="str">
        <f>IF(ROW()-ROW(HTML[])+1&gt;ROWS(Prelude[]),IFERROR(INDEX(PayItems[HTML],ROW()-ROW(HTML[])+1-ROWS(Prelude[])),IF(ROW()-ROW(HTML[])=ROWS(Prelude[])+ROWS(PayItems[]),"&lt;/tbody&gt;&lt;/table&gt;","{End}")),INDEX(Prelude[],ROW()-ROW(HTML[])+1))</f>
        <v xml:space="preserve">  &lt;tr&gt;&lt;td&gt;62635-1500&lt;/td&gt;&lt;td&gt;Cuttings, red osier dogwood&lt;/td&gt;&lt;td&gt;Each&lt;/td&gt;&lt;td&gt;CUTTINGS, RED OSIER DOGWOOD&lt;/td&gt;&lt;td&gt;EACH&lt;/td&gt;&lt;td&gt;0&lt;/td&gt;&lt;td&gt;3&lt;/td&gt;&lt;td&gt;N&lt;/td&gt;&lt;td&gt; &lt;/td&gt;&lt;td&gt;&lt;/td&gt;&lt;/tr&gt;</v>
      </c>
      <c r="B3271" s="166"/>
      <c r="C3271" s="166"/>
    </row>
    <row r="3272" spans="1:3" x14ac:dyDescent="0.3">
      <c r="A3272" s="89" t="str">
        <f>IF(ROW()-ROW(HTML[])+1&gt;ROWS(Prelude[]),IFERROR(INDEX(PayItems[HTML],ROW()-ROW(HTML[])+1-ROWS(Prelude[])),IF(ROW()-ROW(HTML[])=ROWS(Prelude[])+ROWS(PayItems[]),"&lt;/tbody&gt;&lt;/table&gt;","{End}")),INDEX(Prelude[],ROW()-ROW(HTML[])+1))</f>
        <v xml:space="preserve">  &lt;tr&gt;&lt;td&gt;62635-2000&lt;/td&gt;&lt;td&gt;Cuttings, willow staking&lt;/td&gt;&lt;td&gt;Each&lt;/td&gt;&lt;td&gt;CUTTINGS, WILLOW STAKING&lt;/td&gt;&lt;td&gt;EACH&lt;/td&gt;&lt;td&gt;0&lt;/td&gt;&lt;td&gt;3&lt;/td&gt;&lt;td&gt;N&lt;/td&gt;&lt;td&gt; &lt;/td&gt;&lt;td&gt;&lt;/td&gt;&lt;/tr&gt;</v>
      </c>
      <c r="B3272" s="166"/>
      <c r="C3272" s="166"/>
    </row>
    <row r="3273" spans="1:3" x14ac:dyDescent="0.3">
      <c r="A3273" s="89" t="str">
        <f>IF(ROW()-ROW(HTML[])+1&gt;ROWS(Prelude[]),IFERROR(INDEX(PayItems[HTML],ROW()-ROW(HTML[])+1-ROWS(Prelude[])),IF(ROW()-ROW(HTML[])=ROWS(Prelude[])+ROWS(PayItems[]),"&lt;/tbody&gt;&lt;/table&gt;","{End}")),INDEX(Prelude[],ROW()-ROW(HTML[])+1))</f>
        <v xml:space="preserve">  &lt;tr&gt;&lt;td&gt;62635-3000&lt;/td&gt;&lt;td&gt;Cuttings, willow pole&lt;/td&gt;&lt;td&gt;Each&lt;/td&gt;&lt;td&gt;CUTTINGS, WILLOW POLE&lt;/td&gt;&lt;td&gt;EACH&lt;/td&gt;&lt;td&gt;0&lt;/td&gt;&lt;td&gt;3&lt;/td&gt;&lt;td&gt;N&lt;/td&gt;&lt;td&gt; &lt;/td&gt;&lt;td&gt;&lt;/td&gt;&lt;/tr&gt;</v>
      </c>
      <c r="B3273" s="166"/>
      <c r="C3273" s="166"/>
    </row>
    <row r="3274" spans="1:3" x14ac:dyDescent="0.3">
      <c r="A3274" s="89" t="str">
        <f>IF(ROW()-ROW(HTML[])+1&gt;ROWS(Prelude[]),IFERROR(INDEX(PayItems[HTML],ROW()-ROW(HTML[])+1-ROWS(Prelude[])),IF(ROW()-ROW(HTML[])=ROWS(Prelude[])+ROWS(PayItems[]),"&lt;/tbody&gt;&lt;/table&gt;","{End}")),INDEX(Prelude[],ROW()-ROW(HTML[])+1))</f>
        <v xml:space="preserve">  &lt;tr&gt;&lt;td&gt;62636-1000&lt;/td&gt;&lt;td&gt;Bundles, alder&lt;/td&gt;&lt;td&gt;Each&lt;/td&gt;&lt;td&gt;BUNDLES, ALDER&lt;/td&gt;&lt;td&gt;EACH&lt;/td&gt;&lt;td&gt;0&lt;/td&gt;&lt;td&gt;3&lt;/td&gt;&lt;td&gt;N&lt;/td&gt;&lt;td&gt; &lt;/td&gt;&lt;td&gt;&lt;/td&gt;&lt;/tr&gt;</v>
      </c>
      <c r="B3274" s="166"/>
      <c r="C3274" s="166"/>
    </row>
    <row r="3275" spans="1:3" x14ac:dyDescent="0.3">
      <c r="A3275" s="89" t="str">
        <f>IF(ROW()-ROW(HTML[])+1&gt;ROWS(Prelude[]),IFERROR(INDEX(PayItems[HTML],ROW()-ROW(HTML[])+1-ROWS(Prelude[])),IF(ROW()-ROW(HTML[])=ROWS(Prelude[])+ROWS(PayItems[]),"&lt;/tbody&gt;&lt;/table&gt;","{End}")),INDEX(Prelude[],ROW()-ROW(HTML[])+1))</f>
        <v xml:space="preserve">  &lt;tr&gt;&lt;td&gt;62636-2000&lt;/td&gt;&lt;td&gt;Bundles, willow&lt;/td&gt;&lt;td&gt;Each&lt;/td&gt;&lt;td&gt;BUNDLES, WILLOW&lt;/td&gt;&lt;td&gt;EACH&lt;/td&gt;&lt;td&gt;0&lt;/td&gt;&lt;td&gt;3&lt;/td&gt;&lt;td&gt;N&lt;/td&gt;&lt;td&gt; &lt;/td&gt;&lt;td&gt;&lt;/td&gt;&lt;/tr&gt;</v>
      </c>
      <c r="B3275" s="166"/>
      <c r="C3275" s="166"/>
    </row>
    <row r="3276" spans="1:3" x14ac:dyDescent="0.3">
      <c r="A3276" s="89" t="str">
        <f>IF(ROW()-ROW(HTML[])+1&gt;ROWS(Prelude[]),IFERROR(INDEX(PayItems[HTML],ROW()-ROW(HTML[])+1-ROWS(Prelude[])),IF(ROW()-ROW(HTML[])=ROWS(Prelude[])+ROWS(PayItems[]),"&lt;/tbody&gt;&lt;/table&gt;","{End}")),INDEX(Prelude[],ROW()-ROW(HTML[])+1))</f>
        <v xml:space="preserve">  &lt;tr&gt;&lt;td&gt;62640-0000&lt;/td&gt;&lt;td&gt;Tree grate&lt;/td&gt;&lt;td&gt;Each&lt;/td&gt;&lt;td&gt;TREE GRATE&lt;/td&gt;&lt;td&gt;EACH&lt;/td&gt;&lt;td&gt;0&lt;/td&gt;&lt;td&gt;3&lt;/td&gt;&lt;td&gt;N&lt;/td&gt;&lt;td&gt; &lt;/td&gt;&lt;td&gt;&lt;/td&gt;&lt;/tr&gt;</v>
      </c>
      <c r="B3276" s="166"/>
      <c r="C3276" s="166"/>
    </row>
    <row r="3277" spans="1:3" x14ac:dyDescent="0.3">
      <c r="A3277" s="89" t="str">
        <f>IF(ROW()-ROW(HTML[])+1&gt;ROWS(Prelude[]),IFERROR(INDEX(PayItems[HTML],ROW()-ROW(HTML[])+1-ROWS(Prelude[])),IF(ROW()-ROW(HTML[])=ROWS(Prelude[])+ROWS(PayItems[]),"&lt;/tbody&gt;&lt;/table&gt;","{End}")),INDEX(Prelude[],ROW()-ROW(HTML[])+1))</f>
        <v xml:space="preserve">  &lt;tr&gt;&lt;td&gt;62641-0000&lt;/td&gt;&lt;td&gt;Tree well&lt;/td&gt;&lt;td&gt;Each&lt;/td&gt;&lt;td&gt;TREE WELL&lt;/td&gt;&lt;td&gt;EACH&lt;/td&gt;&lt;td&gt;0&lt;/td&gt;&lt;td&gt;3&lt;/td&gt;&lt;td&gt;N&lt;/td&gt;&lt;td&gt; &lt;/td&gt;&lt;td&gt;&lt;/td&gt;&lt;/tr&gt;</v>
      </c>
      <c r="B3277" s="166"/>
      <c r="C3277" s="166"/>
    </row>
    <row r="3278" spans="1:3" x14ac:dyDescent="0.3">
      <c r="A3278" s="89" t="str">
        <f>IF(ROW()-ROW(HTML[])+1&gt;ROWS(Prelude[]),IFERROR(INDEX(PayItems[HTML],ROW()-ROW(HTML[])+1-ROWS(Prelude[])),IF(ROW()-ROW(HTML[])=ROWS(Prelude[])+ROWS(PayItems[]),"&lt;/tbody&gt;&lt;/table&gt;","{End}")),INDEX(Prelude[],ROW()-ROW(HTML[])+1))</f>
        <v xml:space="preserve">  &lt;tr&gt;&lt;td&gt;62642-0000&lt;/td&gt;&lt;td&gt;Root barrier&lt;/td&gt;&lt;td&gt;m&lt;/td&gt;&lt;td&gt;ROOT BARRIER&lt;/td&gt;&lt;td&gt;LNFT&lt;/td&gt;&lt;td&gt;0&lt;/td&gt;&lt;td&gt;3&lt;/td&gt;&lt;td&gt;N&lt;/td&gt;&lt;td&gt; &lt;/td&gt;&lt;td&gt;&lt;/td&gt;&lt;/tr&gt;</v>
      </c>
      <c r="B3278" s="166"/>
      <c r="C3278" s="166"/>
    </row>
    <row r="3279" spans="1:3" x14ac:dyDescent="0.3">
      <c r="A3279" s="89" t="str">
        <f>IF(ROW()-ROW(HTML[])+1&gt;ROWS(Prelude[]),IFERROR(INDEX(PayItems[HTML],ROW()-ROW(HTML[])+1-ROWS(Prelude[])),IF(ROW()-ROW(HTML[])=ROWS(Prelude[])+ROWS(PayItems[]),"&lt;/tbody&gt;&lt;/table&gt;","{End}")),INDEX(Prelude[],ROW()-ROW(HTML[])+1))</f>
        <v xml:space="preserve">  &lt;tr&gt;&lt;td&gt;62643-0500&lt;/td&gt;&lt;td&gt;Landscape edging, metal&lt;/td&gt;&lt;td&gt;m&lt;/td&gt;&lt;td&gt;LANDSCAPE EDGING, METAL&lt;/td&gt;&lt;td&gt;LNFT&lt;/td&gt;&lt;td&gt;0&lt;/td&gt;&lt;td&gt;3&lt;/td&gt;&lt;td&gt;N&lt;/td&gt;&lt;td&gt;5/22/2017&lt;/td&gt;&lt;td&gt;&lt;/td&gt;&lt;/tr&gt;</v>
      </c>
      <c r="B3279" s="166"/>
      <c r="C3279" s="166"/>
    </row>
    <row r="3280" spans="1:3" x14ac:dyDescent="0.3">
      <c r="A3280" s="89" t="str">
        <f>IF(ROW()-ROW(HTML[])+1&gt;ROWS(Prelude[]),IFERROR(INDEX(PayItems[HTML],ROW()-ROW(HTML[])+1-ROWS(Prelude[])),IF(ROW()-ROW(HTML[])=ROWS(Prelude[])+ROWS(PayItems[]),"&lt;/tbody&gt;&lt;/table&gt;","{End}")),INDEX(Prelude[],ROW()-ROW(HTML[])+1))</f>
        <v xml:space="preserve">  &lt;tr&gt;&lt;td&gt;62650-1000&lt;/td&gt;&lt;td&gt;Remove and replant tree and shrub&lt;/td&gt;&lt;td&gt;Each&lt;/td&gt;&lt;td&gt;REMOVE AND REPLANT TREE AND SHRUB&lt;/td&gt;&lt;td&gt;EACH&lt;/td&gt;&lt;td&gt;0&lt;/td&gt;&lt;td&gt;3&lt;/td&gt;&lt;td&gt;N&lt;/td&gt;&lt;td&gt; &lt;/td&gt;&lt;td&gt;&lt;/td&gt;&lt;/tr&gt;</v>
      </c>
      <c r="B3280" s="166"/>
      <c r="C3280" s="166"/>
    </row>
    <row r="3281" spans="1:3" x14ac:dyDescent="0.3">
      <c r="A3281" s="89" t="str">
        <f>IF(ROW()-ROW(HTML[])+1&gt;ROWS(Prelude[]),IFERROR(INDEX(PayItems[HTML],ROW()-ROW(HTML[])+1-ROWS(Prelude[])),IF(ROW()-ROW(HTML[])=ROWS(Prelude[])+ROWS(PayItems[]),"&lt;/tbody&gt;&lt;/table&gt;","{End}")),INDEX(Prelude[],ROW()-ROW(HTML[])+1))</f>
        <v xml:space="preserve">  &lt;tr&gt;&lt;td&gt;62701-0000&lt;/td&gt;&lt;td&gt;Sod&lt;/td&gt;&lt;td&gt;m2&lt;/td&gt;&lt;td&gt;SOD&lt;/td&gt;&lt;td&gt;SQYD&lt;/td&gt;&lt;td&gt;0&lt;/td&gt;&lt;td&gt;3&lt;/td&gt;&lt;td&gt;N&lt;/td&gt;&lt;td&gt; &lt;/td&gt;&lt;td&gt;&lt;/td&gt;&lt;/tr&gt;</v>
      </c>
      <c r="B3281" s="166"/>
      <c r="C3281" s="166"/>
    </row>
    <row r="3282" spans="1:3" x14ac:dyDescent="0.3">
      <c r="A3282" s="89" t="str">
        <f>IF(ROW()-ROW(HTML[])+1&gt;ROWS(Prelude[]),IFERROR(INDEX(PayItems[HTML],ROW()-ROW(HTML[])+1-ROWS(Prelude[])),IF(ROW()-ROW(HTML[])=ROWS(Prelude[])+ROWS(PayItems[]),"&lt;/tbody&gt;&lt;/table&gt;","{End}")),INDEX(Prelude[],ROW()-ROW(HTML[])+1))</f>
        <v xml:space="preserve">  &lt;tr&gt;&lt;td&gt;62701-1000&lt;/td&gt;&lt;td&gt;Sod, solid&lt;/td&gt;&lt;td&gt;m2&lt;/td&gt;&lt;td&gt;SOD, SOLID&lt;/td&gt;&lt;td&gt;SQYD&lt;/td&gt;&lt;td&gt;0&lt;/td&gt;&lt;td&gt;3&lt;/td&gt;&lt;td&gt;N&lt;/td&gt;&lt;td&gt; &lt;/td&gt;&lt;td&gt;&lt;/td&gt;&lt;/tr&gt;</v>
      </c>
      <c r="B3282" s="166"/>
      <c r="C3282" s="166"/>
    </row>
    <row r="3283" spans="1:3" x14ac:dyDescent="0.3">
      <c r="A3283" s="89" t="str">
        <f>IF(ROW()-ROW(HTML[])+1&gt;ROWS(Prelude[]),IFERROR(INDEX(PayItems[HTML],ROW()-ROW(HTML[])+1-ROWS(Prelude[])),IF(ROW()-ROW(HTML[])=ROWS(Prelude[])+ROWS(PayItems[]),"&lt;/tbody&gt;&lt;/table&gt;","{End}")),INDEX(Prelude[],ROW()-ROW(HTML[])+1))</f>
        <v xml:space="preserve">  &lt;tr&gt;&lt;td&gt;62701-2000&lt;/td&gt;&lt;td&gt;Sod, strip&lt;/td&gt;&lt;td&gt;m2&lt;/td&gt;&lt;td&gt;SOD, STRIP&lt;/td&gt;&lt;td&gt;SQYD&lt;/td&gt;&lt;td&gt;0&lt;/td&gt;&lt;td&gt;3&lt;/td&gt;&lt;td&gt;N&lt;/td&gt;&lt;td&gt; &lt;/td&gt;&lt;td&gt;&lt;/td&gt;&lt;/tr&gt;</v>
      </c>
      <c r="B3283" s="166"/>
      <c r="C3283" s="166"/>
    </row>
    <row r="3284" spans="1:3" x14ac:dyDescent="0.3">
      <c r="A3284" s="89" t="str">
        <f>IF(ROW()-ROW(HTML[])+1&gt;ROWS(Prelude[]),IFERROR(INDEX(PayItems[HTML],ROW()-ROW(HTML[])+1-ROWS(Prelude[])),IF(ROW()-ROW(HTML[])=ROWS(Prelude[])+ROWS(PayItems[]),"&lt;/tbody&gt;&lt;/table&gt;","{End}")),INDEX(Prelude[],ROW()-ROW(HTML[])+1))</f>
        <v xml:space="preserve">  &lt;tr&gt;&lt;td&gt;62701-3000&lt;/td&gt;&lt;td&gt;Sod, spot&lt;/td&gt;&lt;td&gt;m2&lt;/td&gt;&lt;td&gt;SOD, SPOT&lt;/td&gt;&lt;td&gt;SQYD&lt;/td&gt;&lt;td&gt;0&lt;/td&gt;&lt;td&gt;3&lt;/td&gt;&lt;td&gt;N&lt;/td&gt;&lt;td&gt; &lt;/td&gt;&lt;td&gt;&lt;/td&gt;&lt;/tr&gt;</v>
      </c>
      <c r="B3284" s="166"/>
      <c r="C3284" s="166"/>
    </row>
    <row r="3285" spans="1:3" x14ac:dyDescent="0.3">
      <c r="A3285" s="89" t="str">
        <f>IF(ROW()-ROW(HTML[])+1&gt;ROWS(Prelude[]),IFERROR(INDEX(PayItems[HTML],ROW()-ROW(HTML[])+1-ROWS(Prelude[])),IF(ROW()-ROW(HTML[])=ROWS(Prelude[])+ROWS(PayItems[]),"&lt;/tbody&gt;&lt;/table&gt;","{End}")),INDEX(Prelude[],ROW()-ROW(HTML[])+1))</f>
        <v xml:space="preserve">  &lt;tr&gt;&lt;td&gt;62901-0000&lt;/td&gt;&lt;td&gt;Rolled erosion control product&lt;/td&gt;&lt;td&gt;m2&lt;/td&gt;&lt;td&gt;ROLLED EROSION CONTROL PRODUCT&lt;/td&gt;&lt;td&gt;SQYD&lt;/td&gt;&lt;td&gt;0&lt;/td&gt;&lt;td&gt;3&lt;/td&gt;&lt;td&gt;N&lt;/td&gt;&lt;td&gt; &lt;/td&gt;&lt;td&gt;&lt;/td&gt;&lt;/tr&gt;</v>
      </c>
      <c r="B3285" s="166"/>
      <c r="C3285" s="166"/>
    </row>
    <row r="3286" spans="1:3" x14ac:dyDescent="0.3">
      <c r="A3286" s="89" t="str">
        <f>IF(ROW()-ROW(HTML[])+1&gt;ROWS(Prelude[]),IFERROR(INDEX(PayItems[HTML],ROW()-ROW(HTML[])+1-ROWS(Prelude[])),IF(ROW()-ROW(HTML[])=ROWS(Prelude[])+ROWS(PayItems[]),"&lt;/tbody&gt;&lt;/table&gt;","{End}")),INDEX(Prelude[],ROW()-ROW(HTML[])+1))</f>
        <v xml:space="preserve">  &lt;tr&gt;&lt;td&gt;62901-0100&lt;/td&gt;&lt;td&gt;Rolled erosion control product, type 1.A&lt;/td&gt;&lt;td&gt;m2&lt;/td&gt;&lt;td&gt;ROLLED EROSION CONTROL PRODUCT, TYPE 1.A&lt;/td&gt;&lt;td&gt;SQYD&lt;/td&gt;&lt;td&gt;0&lt;/td&gt;&lt;td&gt;3&lt;/td&gt;&lt;td&gt;N&lt;/td&gt;&lt;td&gt; &lt;/td&gt;&lt;td&gt;&lt;/td&gt;&lt;/tr&gt;</v>
      </c>
      <c r="B3286" s="166"/>
      <c r="C3286" s="166"/>
    </row>
    <row r="3287" spans="1:3" x14ac:dyDescent="0.3">
      <c r="A3287" s="89" t="str">
        <f>IF(ROW()-ROW(HTML[])+1&gt;ROWS(Prelude[]),IFERROR(INDEX(PayItems[HTML],ROW()-ROW(HTML[])+1-ROWS(Prelude[])),IF(ROW()-ROW(HTML[])=ROWS(Prelude[])+ROWS(PayItems[]),"&lt;/tbody&gt;&lt;/table&gt;","{End}")),INDEX(Prelude[],ROW()-ROW(HTML[])+1))</f>
        <v xml:space="preserve">  &lt;tr&gt;&lt;td&gt;62901-0200&lt;/td&gt;&lt;td&gt;Rolled erosion control product, type 1.B&lt;/td&gt;&lt;td&gt;m2&lt;/td&gt;&lt;td&gt;ROLLED EROSION CONTROL PRODUCT, TYPE 1.B&lt;/td&gt;&lt;td&gt;SQYD&lt;/td&gt;&lt;td&gt;0&lt;/td&gt;&lt;td&gt;3&lt;/td&gt;&lt;td&gt;N&lt;/td&gt;&lt;td&gt; &lt;/td&gt;&lt;td&gt;&lt;/td&gt;&lt;/tr&gt;</v>
      </c>
      <c r="B3287" s="166"/>
      <c r="C3287" s="166"/>
    </row>
    <row r="3288" spans="1:3" x14ac:dyDescent="0.3">
      <c r="A3288" s="89" t="str">
        <f>IF(ROW()-ROW(HTML[])+1&gt;ROWS(Prelude[]),IFERROR(INDEX(PayItems[HTML],ROW()-ROW(HTML[])+1-ROWS(Prelude[])),IF(ROW()-ROW(HTML[])=ROWS(Prelude[])+ROWS(PayItems[]),"&lt;/tbody&gt;&lt;/table&gt;","{End}")),INDEX(Prelude[],ROW()-ROW(HTML[])+1))</f>
        <v xml:space="preserve">  &lt;tr&gt;&lt;td&gt;62901-0300&lt;/td&gt;&lt;td&gt;Rolled erosion control product, type 1.C&lt;/td&gt;&lt;td&gt;m2&lt;/td&gt;&lt;td&gt;ROLLED EROSION CONTROL PRODUCT, TYPE 1.C&lt;/td&gt;&lt;td&gt;SQYD&lt;/td&gt;&lt;td&gt;0&lt;/td&gt;&lt;td&gt;3&lt;/td&gt;&lt;td&gt;N&lt;/td&gt;&lt;td&gt; &lt;/td&gt;&lt;td&gt;&lt;/td&gt;&lt;/tr&gt;</v>
      </c>
      <c r="B3288" s="166"/>
      <c r="C3288" s="166"/>
    </row>
    <row r="3289" spans="1:3" x14ac:dyDescent="0.3">
      <c r="A3289" s="89" t="str">
        <f>IF(ROW()-ROW(HTML[])+1&gt;ROWS(Prelude[]),IFERROR(INDEX(PayItems[HTML],ROW()-ROW(HTML[])+1-ROWS(Prelude[])),IF(ROW()-ROW(HTML[])=ROWS(Prelude[])+ROWS(PayItems[]),"&lt;/tbody&gt;&lt;/table&gt;","{End}")),INDEX(Prelude[],ROW()-ROW(HTML[])+1))</f>
        <v xml:space="preserve">  &lt;tr&gt;&lt;td&gt;62901-0400&lt;/td&gt;&lt;td&gt;Rolled erosion control product, type 1.D&lt;/td&gt;&lt;td&gt;m2&lt;/td&gt;&lt;td&gt;ROLLED EROSION CONTROL PRODUCT, TYPE 1.D&lt;/td&gt;&lt;td&gt;SQYD&lt;/td&gt;&lt;td&gt;0&lt;/td&gt;&lt;td&gt;3&lt;/td&gt;&lt;td&gt;N&lt;/td&gt;&lt;td&gt; &lt;/td&gt;&lt;td&gt;&lt;/td&gt;&lt;/tr&gt;</v>
      </c>
      <c r="B3289" s="166"/>
      <c r="C3289" s="166"/>
    </row>
    <row r="3290" spans="1:3" x14ac:dyDescent="0.3">
      <c r="A3290" s="89" t="str">
        <f>IF(ROW()-ROW(HTML[])+1&gt;ROWS(Prelude[]),IFERROR(INDEX(PayItems[HTML],ROW()-ROW(HTML[])+1-ROWS(Prelude[])),IF(ROW()-ROW(HTML[])=ROWS(Prelude[])+ROWS(PayItems[]),"&lt;/tbody&gt;&lt;/table&gt;","{End}")),INDEX(Prelude[],ROW()-ROW(HTML[])+1))</f>
        <v xml:space="preserve">  &lt;tr&gt;&lt;td&gt;62901-0500&lt;/td&gt;&lt;td&gt;Rolled erosion control product, type 2.A&lt;/td&gt;&lt;td&gt;m2&lt;/td&gt;&lt;td&gt;ROLLED EROSION CONTROL PRODUCT, TYPE 2.A&lt;/td&gt;&lt;td&gt;SQYD&lt;/td&gt;&lt;td&gt;0&lt;/td&gt;&lt;td&gt;3&lt;/td&gt;&lt;td&gt;N&lt;/td&gt;&lt;td&gt; &lt;/td&gt;&lt;td&gt;&lt;/td&gt;&lt;/tr&gt;</v>
      </c>
      <c r="B3290" s="166"/>
      <c r="C3290" s="166"/>
    </row>
    <row r="3291" spans="1:3" x14ac:dyDescent="0.3">
      <c r="A3291" s="89" t="str">
        <f>IF(ROW()-ROW(HTML[])+1&gt;ROWS(Prelude[]),IFERROR(INDEX(PayItems[HTML],ROW()-ROW(HTML[])+1-ROWS(Prelude[])),IF(ROW()-ROW(HTML[])=ROWS(Prelude[])+ROWS(PayItems[]),"&lt;/tbody&gt;&lt;/table&gt;","{End}")),INDEX(Prelude[],ROW()-ROW(HTML[])+1))</f>
        <v xml:space="preserve">  &lt;tr&gt;&lt;td&gt;62901-0600&lt;/td&gt;&lt;td&gt;Rolled erosion control product, type 2.B&lt;/td&gt;&lt;td&gt;m2&lt;/td&gt;&lt;td&gt;ROLLED EROSION CONTROL PRODUCT, TYPE 2.B&lt;/td&gt;&lt;td&gt;SQYD&lt;/td&gt;&lt;td&gt;0&lt;/td&gt;&lt;td&gt;3&lt;/td&gt;&lt;td&gt;N&lt;/td&gt;&lt;td&gt; &lt;/td&gt;&lt;td&gt;&lt;/td&gt;&lt;/tr&gt;</v>
      </c>
      <c r="B3291" s="166"/>
      <c r="C3291" s="166"/>
    </row>
    <row r="3292" spans="1:3" x14ac:dyDescent="0.3">
      <c r="A3292" s="89" t="str">
        <f>IF(ROW()-ROW(HTML[])+1&gt;ROWS(Prelude[]),IFERROR(INDEX(PayItems[HTML],ROW()-ROW(HTML[])+1-ROWS(Prelude[])),IF(ROW()-ROW(HTML[])=ROWS(Prelude[])+ROWS(PayItems[]),"&lt;/tbody&gt;&lt;/table&gt;","{End}")),INDEX(Prelude[],ROW()-ROW(HTML[])+1))</f>
        <v xml:space="preserve">  &lt;tr&gt;&lt;td&gt;62901-0700&lt;/td&gt;&lt;td&gt;Rolled erosion control product, type 2.C&lt;/td&gt;&lt;td&gt;m2&lt;/td&gt;&lt;td&gt;ROLLED EROSION CONTROL PRODUCT, TYPE 2.C&lt;/td&gt;&lt;td&gt;SQYD&lt;/td&gt;&lt;td&gt;0&lt;/td&gt;&lt;td&gt;3&lt;/td&gt;&lt;td&gt;N&lt;/td&gt;&lt;td&gt; &lt;/td&gt;&lt;td&gt;&lt;/td&gt;&lt;/tr&gt;</v>
      </c>
      <c r="B3292" s="166"/>
      <c r="C3292" s="166"/>
    </row>
    <row r="3293" spans="1:3" x14ac:dyDescent="0.3">
      <c r="A3293" s="89" t="str">
        <f>IF(ROW()-ROW(HTML[])+1&gt;ROWS(Prelude[]),IFERROR(INDEX(PayItems[HTML],ROW()-ROW(HTML[])+1-ROWS(Prelude[])),IF(ROW()-ROW(HTML[])=ROWS(Prelude[])+ROWS(PayItems[]),"&lt;/tbody&gt;&lt;/table&gt;","{End}")),INDEX(Prelude[],ROW()-ROW(HTML[])+1))</f>
        <v xml:space="preserve">  &lt;tr&gt;&lt;td&gt;62901-0800&lt;/td&gt;&lt;td&gt;Rolled erosion control product, type 2.D&lt;/td&gt;&lt;td&gt;m2&lt;/td&gt;&lt;td&gt;ROLLED EROSION CONTROL PRODUCT, TYPE 2.D&lt;/td&gt;&lt;td&gt;SQYD&lt;/td&gt;&lt;td&gt;0&lt;/td&gt;&lt;td&gt;3&lt;/td&gt;&lt;td&gt;N&lt;/td&gt;&lt;td&gt; &lt;/td&gt;&lt;td&gt;&lt;/td&gt;&lt;/tr&gt;</v>
      </c>
      <c r="B3293" s="166"/>
      <c r="C3293" s="166"/>
    </row>
    <row r="3294" spans="1:3" x14ac:dyDescent="0.3">
      <c r="A3294" s="89" t="str">
        <f>IF(ROW()-ROW(HTML[])+1&gt;ROWS(Prelude[]),IFERROR(INDEX(PayItems[HTML],ROW()-ROW(HTML[])+1-ROWS(Prelude[])),IF(ROW()-ROW(HTML[])=ROWS(Prelude[])+ROWS(PayItems[]),"&lt;/tbody&gt;&lt;/table&gt;","{End}")),INDEX(Prelude[],ROW()-ROW(HTML[])+1))</f>
        <v xml:space="preserve">  &lt;tr&gt;&lt;td&gt;62901-0900&lt;/td&gt;&lt;td&gt;Rolled erosion control product, type 3.A&lt;/td&gt;&lt;td&gt;m2&lt;/td&gt;&lt;td&gt;ROLLED EROSION CONTROL PRODUCT, TYPE 3.A&lt;/td&gt;&lt;td&gt;SQYD&lt;/td&gt;&lt;td&gt;0&lt;/td&gt;&lt;td&gt;3&lt;/td&gt;&lt;td&gt;N&lt;/td&gt;&lt;td&gt; &lt;/td&gt;&lt;td&gt;&lt;/td&gt;&lt;/tr&gt;</v>
      </c>
      <c r="B3294" s="166"/>
      <c r="C3294" s="166"/>
    </row>
    <row r="3295" spans="1:3" x14ac:dyDescent="0.3">
      <c r="A3295" s="89" t="str">
        <f>IF(ROW()-ROW(HTML[])+1&gt;ROWS(Prelude[]),IFERROR(INDEX(PayItems[HTML],ROW()-ROW(HTML[])+1-ROWS(Prelude[])),IF(ROW()-ROW(HTML[])=ROWS(Prelude[])+ROWS(PayItems[]),"&lt;/tbody&gt;&lt;/table&gt;","{End}")),INDEX(Prelude[],ROW()-ROW(HTML[])+1))</f>
        <v xml:space="preserve">  &lt;tr&gt;&lt;td&gt;62901-1000&lt;/td&gt;&lt;td&gt;Rolled erosion control product, type 3.B&lt;/td&gt;&lt;td&gt;m2&lt;/td&gt;&lt;td&gt;ROLLED EROSION CONTROL PRODUCT, TYPE 3.B&lt;/td&gt;&lt;td&gt;SQYD&lt;/td&gt;&lt;td&gt;0&lt;/td&gt;&lt;td&gt;3&lt;/td&gt;&lt;td&gt;N&lt;/td&gt;&lt;td&gt; &lt;/td&gt;&lt;td&gt;&lt;/td&gt;&lt;/tr&gt;</v>
      </c>
      <c r="B3295" s="166"/>
      <c r="C3295" s="166"/>
    </row>
    <row r="3296" spans="1:3" x14ac:dyDescent="0.3">
      <c r="A3296" s="89" t="str">
        <f>IF(ROW()-ROW(HTML[])+1&gt;ROWS(Prelude[]),IFERROR(INDEX(PayItems[HTML],ROW()-ROW(HTML[])+1-ROWS(Prelude[])),IF(ROW()-ROW(HTML[])=ROWS(Prelude[])+ROWS(PayItems[]),"&lt;/tbody&gt;&lt;/table&gt;","{End}")),INDEX(Prelude[],ROW()-ROW(HTML[])+1))</f>
        <v xml:space="preserve">  &lt;tr&gt;&lt;td&gt;62901-1100&lt;/td&gt;&lt;td&gt;Rolled erosion control product, type 4&lt;/td&gt;&lt;td&gt;m2&lt;/td&gt;&lt;td&gt;ROLLED EROSION CONTROL PRODUCT, TYPE 4&lt;/td&gt;&lt;td&gt;SQYD&lt;/td&gt;&lt;td&gt;0&lt;/td&gt;&lt;td&gt;3&lt;/td&gt;&lt;td&gt;N&lt;/td&gt;&lt;td&gt; &lt;/td&gt;&lt;td&gt;&lt;/td&gt;&lt;/tr&gt;</v>
      </c>
      <c r="B3296" s="166"/>
      <c r="C3296" s="166"/>
    </row>
    <row r="3297" spans="1:3" x14ac:dyDescent="0.3">
      <c r="A3297" s="89" t="str">
        <f>IF(ROW()-ROW(HTML[])+1&gt;ROWS(Prelude[]),IFERROR(INDEX(PayItems[HTML],ROW()-ROW(HTML[])+1-ROWS(Prelude[])),IF(ROW()-ROW(HTML[])=ROWS(Prelude[])+ROWS(PayItems[]),"&lt;/tbody&gt;&lt;/table&gt;","{End}")),INDEX(Prelude[],ROW()-ROW(HTML[])+1))</f>
        <v xml:space="preserve">  &lt;tr&gt;&lt;td&gt;62901-1200&lt;/td&gt;&lt;td&gt;Rolled erosion control product, type 5.A&lt;/td&gt;&lt;td&gt;m2&lt;/td&gt;&lt;td&gt;ROLLED EROSION CONTROL PRODUCT, TYPE 5.A&lt;/td&gt;&lt;td&gt;SQYD&lt;/td&gt;&lt;td&gt;0&lt;/td&gt;&lt;td&gt;3&lt;/td&gt;&lt;td&gt;N&lt;/td&gt;&lt;td&gt; &lt;/td&gt;&lt;td&gt;&lt;/td&gt;&lt;/tr&gt;</v>
      </c>
      <c r="B3297" s="166"/>
      <c r="C3297" s="166"/>
    </row>
    <row r="3298" spans="1:3" x14ac:dyDescent="0.3">
      <c r="A3298" s="89" t="str">
        <f>IF(ROW()-ROW(HTML[])+1&gt;ROWS(Prelude[]),IFERROR(INDEX(PayItems[HTML],ROW()-ROW(HTML[])+1-ROWS(Prelude[])),IF(ROW()-ROW(HTML[])=ROWS(Prelude[])+ROWS(PayItems[]),"&lt;/tbody&gt;&lt;/table&gt;","{End}")),INDEX(Prelude[],ROW()-ROW(HTML[])+1))</f>
        <v xml:space="preserve">  &lt;tr&gt;&lt;td&gt;62901-1300&lt;/td&gt;&lt;td&gt;Rolled erosion control product, type 5.B&lt;/td&gt;&lt;td&gt;m2&lt;/td&gt;&lt;td&gt;ROLLED EROSION CONTROL PRODUCT, TYPE 5.B&lt;/td&gt;&lt;td&gt;SQYD&lt;/td&gt;&lt;td&gt;0&lt;/td&gt;&lt;td&gt;3&lt;/td&gt;&lt;td&gt;N&lt;/td&gt;&lt;td&gt; &lt;/td&gt;&lt;td&gt;&lt;/td&gt;&lt;/tr&gt;</v>
      </c>
      <c r="B3298" s="166"/>
      <c r="C3298" s="166"/>
    </row>
    <row r="3299" spans="1:3" x14ac:dyDescent="0.3">
      <c r="A3299" s="89" t="str">
        <f>IF(ROW()-ROW(HTML[])+1&gt;ROWS(Prelude[]),IFERROR(INDEX(PayItems[HTML],ROW()-ROW(HTML[])+1-ROWS(Prelude[])),IF(ROW()-ROW(HTML[])=ROWS(Prelude[])+ROWS(PayItems[]),"&lt;/tbody&gt;&lt;/table&gt;","{End}")),INDEX(Prelude[],ROW()-ROW(HTML[])+1))</f>
        <v xml:space="preserve">  &lt;tr&gt;&lt;td&gt;62901-1400&lt;/td&gt;&lt;td&gt;Rolled erosion control product, type 5.C&lt;/td&gt;&lt;td&gt;m2&lt;/td&gt;&lt;td&gt;ROLLED EROSION CONTROL PRODUCT, TYPE 5.C&lt;/td&gt;&lt;td&gt;SQYD&lt;/td&gt;&lt;td&gt;0&lt;/td&gt;&lt;td&gt;3&lt;/td&gt;&lt;td&gt;N&lt;/td&gt;&lt;td&gt; &lt;/td&gt;&lt;td&gt;&lt;/td&gt;&lt;/tr&gt;</v>
      </c>
      <c r="B3299" s="166"/>
      <c r="C3299" s="166"/>
    </row>
    <row r="3300" spans="1:3" x14ac:dyDescent="0.3">
      <c r="A3300" s="89" t="str">
        <f>IF(ROW()-ROW(HTML[])+1&gt;ROWS(Prelude[]),IFERROR(INDEX(PayItems[HTML],ROW()-ROW(HTML[])+1-ROWS(Prelude[])),IF(ROW()-ROW(HTML[])=ROWS(Prelude[])+ROWS(PayItems[]),"&lt;/tbody&gt;&lt;/table&gt;","{End}")),INDEX(Prelude[],ROW()-ROW(HTML[])+1))</f>
        <v xml:space="preserve">  &lt;tr&gt;&lt;td&gt;62901-1500&lt;/td&gt;&lt;td&gt;Rolled erosion control product, type 5.D&lt;/td&gt;&lt;td&gt;m2&lt;/td&gt;&lt;td&gt;ROLLED EROSION CONTROL PRODUCT, TYPE 5.D&lt;/td&gt;&lt;td&gt;SQYD&lt;/td&gt;&lt;td&gt;0&lt;/td&gt;&lt;td&gt;3&lt;/td&gt;&lt;td&gt;N&lt;/td&gt;&lt;td&gt; &lt;/td&gt;&lt;td&gt;&lt;/td&gt;&lt;/tr&gt;</v>
      </c>
      <c r="B3300" s="166"/>
      <c r="C3300" s="166"/>
    </row>
    <row r="3301" spans="1:3" x14ac:dyDescent="0.3">
      <c r="A3301" s="89" t="str">
        <f>IF(ROW()-ROW(HTML[])+1&gt;ROWS(Prelude[]),IFERROR(INDEX(PayItems[HTML],ROW()-ROW(HTML[])+1-ROWS(Prelude[])),IF(ROW()-ROW(HTML[])=ROWS(Prelude[])+ROWS(PayItems[]),"&lt;/tbody&gt;&lt;/table&gt;","{End}")),INDEX(Prelude[],ROW()-ROW(HTML[])+1))</f>
        <v xml:space="preserve">  &lt;tr&gt;&lt;td&gt;62902-0000&lt;/td&gt;&lt;td&gt;Rolled erosion control product&lt;/td&gt;&lt;td&gt;ha&lt;/td&gt;&lt;td&gt;ROLLED EROSION CONTROL PRODUCT&lt;/td&gt;&lt;td&gt;ACRE&lt;/td&gt;&lt;td&gt;1&lt;/td&gt;&lt;td&gt;3&lt;/td&gt;&lt;td&gt;N&lt;/td&gt;&lt;td&gt; &lt;/td&gt;&lt;td&gt;&lt;/td&gt;&lt;/tr&gt;</v>
      </c>
      <c r="B3301" s="166"/>
      <c r="C3301" s="166"/>
    </row>
    <row r="3302" spans="1:3" x14ac:dyDescent="0.3">
      <c r="A3302" s="89" t="str">
        <f>IF(ROW()-ROW(HTML[])+1&gt;ROWS(Prelude[]),IFERROR(INDEX(PayItems[HTML],ROW()-ROW(HTML[])+1-ROWS(Prelude[])),IF(ROW()-ROW(HTML[])=ROWS(Prelude[])+ROWS(PayItems[]),"&lt;/tbody&gt;&lt;/table&gt;","{End}")),INDEX(Prelude[],ROW()-ROW(HTML[])+1))</f>
        <v xml:space="preserve">  &lt;tr&gt;&lt;td&gt;62902-0100&lt;/td&gt;&lt;td&gt;Rolled erosion control product, type 1.A&lt;/td&gt;&lt;td&gt;ha&lt;/td&gt;&lt;td&gt;ROLLED EROSION CONTROL PRODUCT, TYPE 1.A&lt;/td&gt;&lt;td&gt;ACRE&lt;/td&gt;&lt;td&gt;1&lt;/td&gt;&lt;td&gt;3&lt;/td&gt;&lt;td&gt;N&lt;/td&gt;&lt;td&gt; &lt;/td&gt;&lt;td&gt;&lt;/td&gt;&lt;/tr&gt;</v>
      </c>
      <c r="B3302" s="166"/>
      <c r="C3302" s="166"/>
    </row>
    <row r="3303" spans="1:3" x14ac:dyDescent="0.3">
      <c r="A3303" s="89" t="str">
        <f>IF(ROW()-ROW(HTML[])+1&gt;ROWS(Prelude[]),IFERROR(INDEX(PayItems[HTML],ROW()-ROW(HTML[])+1-ROWS(Prelude[])),IF(ROW()-ROW(HTML[])=ROWS(Prelude[])+ROWS(PayItems[]),"&lt;/tbody&gt;&lt;/table&gt;","{End}")),INDEX(Prelude[],ROW()-ROW(HTML[])+1))</f>
        <v xml:space="preserve">  &lt;tr&gt;&lt;td&gt;62902-0200&lt;/td&gt;&lt;td&gt;Rolled erosion control product, type 1.B&lt;/td&gt;&lt;td&gt;ha&lt;/td&gt;&lt;td&gt;ROLLED EROSION CONTROL PRODUCT, TYPE 1.B&lt;/td&gt;&lt;td&gt;ACRE&lt;/td&gt;&lt;td&gt;1&lt;/td&gt;&lt;td&gt;3&lt;/td&gt;&lt;td&gt;N&lt;/td&gt;&lt;td&gt; &lt;/td&gt;&lt;td&gt;&lt;/td&gt;&lt;/tr&gt;</v>
      </c>
      <c r="B3303" s="166"/>
      <c r="C3303" s="166"/>
    </row>
    <row r="3304" spans="1:3" x14ac:dyDescent="0.3">
      <c r="A3304" s="89" t="str">
        <f>IF(ROW()-ROW(HTML[])+1&gt;ROWS(Prelude[]),IFERROR(INDEX(PayItems[HTML],ROW()-ROW(HTML[])+1-ROWS(Prelude[])),IF(ROW()-ROW(HTML[])=ROWS(Prelude[])+ROWS(PayItems[]),"&lt;/tbody&gt;&lt;/table&gt;","{End}")),INDEX(Prelude[],ROW()-ROW(HTML[])+1))</f>
        <v xml:space="preserve">  &lt;tr&gt;&lt;td&gt;62902-0300&lt;/td&gt;&lt;td&gt;Rolled erosion control product, type 1.C&lt;/td&gt;&lt;td&gt;ha&lt;/td&gt;&lt;td&gt;ROLLED EROSION CONTROL PRODUCT, TYPE 1.C&lt;/td&gt;&lt;td&gt;ACRE&lt;/td&gt;&lt;td&gt;1&lt;/td&gt;&lt;td&gt;3&lt;/td&gt;&lt;td&gt;N&lt;/td&gt;&lt;td&gt; &lt;/td&gt;&lt;td&gt;&lt;/td&gt;&lt;/tr&gt;</v>
      </c>
      <c r="B3304" s="166"/>
      <c r="C3304" s="166"/>
    </row>
    <row r="3305" spans="1:3" x14ac:dyDescent="0.3">
      <c r="A3305" s="89" t="str">
        <f>IF(ROW()-ROW(HTML[])+1&gt;ROWS(Prelude[]),IFERROR(INDEX(PayItems[HTML],ROW()-ROW(HTML[])+1-ROWS(Prelude[])),IF(ROW()-ROW(HTML[])=ROWS(Prelude[])+ROWS(PayItems[]),"&lt;/tbody&gt;&lt;/table&gt;","{End}")),INDEX(Prelude[],ROW()-ROW(HTML[])+1))</f>
        <v xml:space="preserve">  &lt;tr&gt;&lt;td&gt;62902-0400&lt;/td&gt;&lt;td&gt;Rolled erosion control product, type 1.D&lt;/td&gt;&lt;td&gt;ha&lt;/td&gt;&lt;td&gt;ROLLED EROSION CONTROL PRODUCT, TYPE 1.D&lt;/td&gt;&lt;td&gt;ACRE&lt;/td&gt;&lt;td&gt;1&lt;/td&gt;&lt;td&gt;3&lt;/td&gt;&lt;td&gt;N&lt;/td&gt;&lt;td&gt; &lt;/td&gt;&lt;td&gt;&lt;/td&gt;&lt;/tr&gt;</v>
      </c>
      <c r="B3305" s="166"/>
      <c r="C3305" s="166"/>
    </row>
    <row r="3306" spans="1:3" x14ac:dyDescent="0.3">
      <c r="A3306" s="89" t="str">
        <f>IF(ROW()-ROW(HTML[])+1&gt;ROWS(Prelude[]),IFERROR(INDEX(PayItems[HTML],ROW()-ROW(HTML[])+1-ROWS(Prelude[])),IF(ROW()-ROW(HTML[])=ROWS(Prelude[])+ROWS(PayItems[]),"&lt;/tbody&gt;&lt;/table&gt;","{End}")),INDEX(Prelude[],ROW()-ROW(HTML[])+1))</f>
        <v xml:space="preserve">  &lt;tr&gt;&lt;td&gt;62902-0500&lt;/td&gt;&lt;td&gt;Rolled erosion control product, type 2.A&lt;/td&gt;&lt;td&gt;ha&lt;/td&gt;&lt;td&gt;ROLLED EROSION CONTROL PRODUCT, TYPE 2.A&lt;/td&gt;&lt;td&gt;ACRE&lt;/td&gt;&lt;td&gt;1&lt;/td&gt;&lt;td&gt;3&lt;/td&gt;&lt;td&gt;N&lt;/td&gt;&lt;td&gt; &lt;/td&gt;&lt;td&gt;&lt;/td&gt;&lt;/tr&gt;</v>
      </c>
      <c r="B3306" s="166"/>
      <c r="C3306" s="166"/>
    </row>
    <row r="3307" spans="1:3" x14ac:dyDescent="0.3">
      <c r="A3307" s="89" t="str">
        <f>IF(ROW()-ROW(HTML[])+1&gt;ROWS(Prelude[]),IFERROR(INDEX(PayItems[HTML],ROW()-ROW(HTML[])+1-ROWS(Prelude[])),IF(ROW()-ROW(HTML[])=ROWS(Prelude[])+ROWS(PayItems[]),"&lt;/tbody&gt;&lt;/table&gt;","{End}")),INDEX(Prelude[],ROW()-ROW(HTML[])+1))</f>
        <v xml:space="preserve">  &lt;tr&gt;&lt;td&gt;62902-0600&lt;/td&gt;&lt;td&gt;Rolled erosion control product, type 2.B&lt;/td&gt;&lt;td&gt;ha&lt;/td&gt;&lt;td&gt;ROLLED EROSION CONTROL PRODUCT, TYPE 2.B&lt;/td&gt;&lt;td&gt;ACRE&lt;/td&gt;&lt;td&gt;1&lt;/td&gt;&lt;td&gt;3&lt;/td&gt;&lt;td&gt;N&lt;/td&gt;&lt;td&gt; &lt;/td&gt;&lt;td&gt;&lt;/td&gt;&lt;/tr&gt;</v>
      </c>
      <c r="B3307" s="166"/>
      <c r="C3307" s="166"/>
    </row>
    <row r="3308" spans="1:3" x14ac:dyDescent="0.3">
      <c r="A3308" s="89" t="str">
        <f>IF(ROW()-ROW(HTML[])+1&gt;ROWS(Prelude[]),IFERROR(INDEX(PayItems[HTML],ROW()-ROW(HTML[])+1-ROWS(Prelude[])),IF(ROW()-ROW(HTML[])=ROWS(Prelude[])+ROWS(PayItems[]),"&lt;/tbody&gt;&lt;/table&gt;","{End}")),INDEX(Prelude[],ROW()-ROW(HTML[])+1))</f>
        <v xml:space="preserve">  &lt;tr&gt;&lt;td&gt;62902-0700&lt;/td&gt;&lt;td&gt;Rolled erosion control product, type 2.C&lt;/td&gt;&lt;td&gt;ha&lt;/td&gt;&lt;td&gt;ROLLED EROSION CONTROL PRODUCT, TYPE 2.C&lt;/td&gt;&lt;td&gt;ACRE&lt;/td&gt;&lt;td&gt;1&lt;/td&gt;&lt;td&gt;3&lt;/td&gt;&lt;td&gt;N&lt;/td&gt;&lt;td&gt; &lt;/td&gt;&lt;td&gt;&lt;/td&gt;&lt;/tr&gt;</v>
      </c>
      <c r="B3308" s="166"/>
      <c r="C3308" s="166"/>
    </row>
    <row r="3309" spans="1:3" x14ac:dyDescent="0.3">
      <c r="A3309" s="89" t="str">
        <f>IF(ROW()-ROW(HTML[])+1&gt;ROWS(Prelude[]),IFERROR(INDEX(PayItems[HTML],ROW()-ROW(HTML[])+1-ROWS(Prelude[])),IF(ROW()-ROW(HTML[])=ROWS(Prelude[])+ROWS(PayItems[]),"&lt;/tbody&gt;&lt;/table&gt;","{End}")),INDEX(Prelude[],ROW()-ROW(HTML[])+1))</f>
        <v xml:space="preserve">  &lt;tr&gt;&lt;td&gt;62902-0800&lt;/td&gt;&lt;td&gt;Rolled erosion control product, type 2.D&lt;/td&gt;&lt;td&gt;ha&lt;/td&gt;&lt;td&gt;ROLLED EROSION CONTROL PRODUCT, TYPE 2.D&lt;/td&gt;&lt;td&gt;ACRE&lt;/td&gt;&lt;td&gt;1&lt;/td&gt;&lt;td&gt;3&lt;/td&gt;&lt;td&gt;N&lt;/td&gt;&lt;td&gt; &lt;/td&gt;&lt;td&gt;&lt;/td&gt;&lt;/tr&gt;</v>
      </c>
      <c r="B3309" s="166"/>
      <c r="C3309" s="166"/>
    </row>
    <row r="3310" spans="1:3" x14ac:dyDescent="0.3">
      <c r="A3310" s="89" t="str">
        <f>IF(ROW()-ROW(HTML[])+1&gt;ROWS(Prelude[]),IFERROR(INDEX(PayItems[HTML],ROW()-ROW(HTML[])+1-ROWS(Prelude[])),IF(ROW()-ROW(HTML[])=ROWS(Prelude[])+ROWS(PayItems[]),"&lt;/tbody&gt;&lt;/table&gt;","{End}")),INDEX(Prelude[],ROW()-ROW(HTML[])+1))</f>
        <v xml:space="preserve">  &lt;tr&gt;&lt;td&gt;62902-0900&lt;/td&gt;&lt;td&gt;Rolled erosion control product, type 3.A&lt;/td&gt;&lt;td&gt;ha&lt;/td&gt;&lt;td&gt;ROLLED EROSION CONTROL PRODUCT, TYPE 3.A&lt;/td&gt;&lt;td&gt;ACRE&lt;/td&gt;&lt;td&gt;1&lt;/td&gt;&lt;td&gt;3&lt;/td&gt;&lt;td&gt;N&lt;/td&gt;&lt;td&gt; &lt;/td&gt;&lt;td&gt;&lt;/td&gt;&lt;/tr&gt;</v>
      </c>
      <c r="B3310" s="166"/>
      <c r="C3310" s="166"/>
    </row>
    <row r="3311" spans="1:3" x14ac:dyDescent="0.3">
      <c r="A3311" s="89" t="str">
        <f>IF(ROW()-ROW(HTML[])+1&gt;ROWS(Prelude[]),IFERROR(INDEX(PayItems[HTML],ROW()-ROW(HTML[])+1-ROWS(Prelude[])),IF(ROW()-ROW(HTML[])=ROWS(Prelude[])+ROWS(PayItems[]),"&lt;/tbody&gt;&lt;/table&gt;","{End}")),INDEX(Prelude[],ROW()-ROW(HTML[])+1))</f>
        <v xml:space="preserve">  &lt;tr&gt;&lt;td&gt;62902-1000&lt;/td&gt;&lt;td&gt;Rolled erosion control product, type 3.B&lt;/td&gt;&lt;td&gt;ha&lt;/td&gt;&lt;td&gt;ROLLED EROSION CONTROL PRODUCT, TYPE 3.B&lt;/td&gt;&lt;td&gt;ACRE&lt;/td&gt;&lt;td&gt;1&lt;/td&gt;&lt;td&gt;3&lt;/td&gt;&lt;td&gt;N&lt;/td&gt;&lt;td&gt; &lt;/td&gt;&lt;td&gt;&lt;/td&gt;&lt;/tr&gt;</v>
      </c>
      <c r="B3311" s="166"/>
      <c r="C3311" s="166"/>
    </row>
    <row r="3312" spans="1:3" x14ac:dyDescent="0.3">
      <c r="A3312" s="89" t="str">
        <f>IF(ROW()-ROW(HTML[])+1&gt;ROWS(Prelude[]),IFERROR(INDEX(PayItems[HTML],ROW()-ROW(HTML[])+1-ROWS(Prelude[])),IF(ROW()-ROW(HTML[])=ROWS(Prelude[])+ROWS(PayItems[]),"&lt;/tbody&gt;&lt;/table&gt;","{End}")),INDEX(Prelude[],ROW()-ROW(HTML[])+1))</f>
        <v xml:space="preserve">  &lt;tr&gt;&lt;td&gt;62902-1100&lt;/td&gt;&lt;td&gt;Rolled erosion control product, type 4&lt;/td&gt;&lt;td&gt;ha&lt;/td&gt;&lt;td&gt;ROLLED EROSION CONTROL PRODUCT, TYPE 4&lt;/td&gt;&lt;td&gt;ACRE&lt;/td&gt;&lt;td&gt;1&lt;/td&gt;&lt;td&gt;3&lt;/td&gt;&lt;td&gt;N&lt;/td&gt;&lt;td&gt; &lt;/td&gt;&lt;td&gt;&lt;/td&gt;&lt;/tr&gt;</v>
      </c>
      <c r="B3312" s="166"/>
      <c r="C3312" s="166"/>
    </row>
    <row r="3313" spans="1:3" x14ac:dyDescent="0.3">
      <c r="A3313" s="89" t="str">
        <f>IF(ROW()-ROW(HTML[])+1&gt;ROWS(Prelude[]),IFERROR(INDEX(PayItems[HTML],ROW()-ROW(HTML[])+1-ROWS(Prelude[])),IF(ROW()-ROW(HTML[])=ROWS(Prelude[])+ROWS(PayItems[]),"&lt;/tbody&gt;&lt;/table&gt;","{End}")),INDEX(Prelude[],ROW()-ROW(HTML[])+1))</f>
        <v xml:space="preserve">  &lt;tr&gt;&lt;td&gt;62902-1200&lt;/td&gt;&lt;td&gt;Rolled erosion control product, type 5.A&lt;/td&gt;&lt;td&gt;ha&lt;/td&gt;&lt;td&gt;ROLLED EROSION CONTROL PRODUCT, TYPE 5.A&lt;/td&gt;&lt;td&gt;ACRE&lt;/td&gt;&lt;td&gt;1&lt;/td&gt;&lt;td&gt;3&lt;/td&gt;&lt;td&gt;N&lt;/td&gt;&lt;td&gt; &lt;/td&gt;&lt;td&gt;&lt;/td&gt;&lt;/tr&gt;</v>
      </c>
      <c r="B3313" s="166"/>
      <c r="C3313" s="166"/>
    </row>
    <row r="3314" spans="1:3" x14ac:dyDescent="0.3">
      <c r="A3314" s="89" t="str">
        <f>IF(ROW()-ROW(HTML[])+1&gt;ROWS(Prelude[]),IFERROR(INDEX(PayItems[HTML],ROW()-ROW(HTML[])+1-ROWS(Prelude[])),IF(ROW()-ROW(HTML[])=ROWS(Prelude[])+ROWS(PayItems[]),"&lt;/tbody&gt;&lt;/table&gt;","{End}")),INDEX(Prelude[],ROW()-ROW(HTML[])+1))</f>
        <v xml:space="preserve">  &lt;tr&gt;&lt;td&gt;62902-1300&lt;/td&gt;&lt;td&gt;Rolled erosion control product, type 5.B&lt;/td&gt;&lt;td&gt;ha&lt;/td&gt;&lt;td&gt;ROLLED EROSION CONTROL PRODUCT, TYPE 5.B&lt;/td&gt;&lt;td&gt;ACRE&lt;/td&gt;&lt;td&gt;1&lt;/td&gt;&lt;td&gt;3&lt;/td&gt;&lt;td&gt;N&lt;/td&gt;&lt;td&gt; &lt;/td&gt;&lt;td&gt;&lt;/td&gt;&lt;/tr&gt;</v>
      </c>
      <c r="B3314" s="166"/>
      <c r="C3314" s="166"/>
    </row>
    <row r="3315" spans="1:3" x14ac:dyDescent="0.3">
      <c r="A3315" s="89" t="str">
        <f>IF(ROW()-ROW(HTML[])+1&gt;ROWS(Prelude[]),IFERROR(INDEX(PayItems[HTML],ROW()-ROW(HTML[])+1-ROWS(Prelude[])),IF(ROW()-ROW(HTML[])=ROWS(Prelude[])+ROWS(PayItems[]),"&lt;/tbody&gt;&lt;/table&gt;","{End}")),INDEX(Prelude[],ROW()-ROW(HTML[])+1))</f>
        <v xml:space="preserve">  &lt;tr&gt;&lt;td&gt;62902-1400&lt;/td&gt;&lt;td&gt;Rolled erosion control product, type 5.C&lt;/td&gt;&lt;td&gt;ha&lt;/td&gt;&lt;td&gt;ROLLED EROSION CONTROL PRODUCT, TYPE 5.C&lt;/td&gt;&lt;td&gt;ACRE&lt;/td&gt;&lt;td&gt;1&lt;/td&gt;&lt;td&gt;3&lt;/td&gt;&lt;td&gt;N&lt;/td&gt;&lt;td&gt; &lt;/td&gt;&lt;td&gt;&lt;/td&gt;&lt;/tr&gt;</v>
      </c>
      <c r="B3315" s="166"/>
      <c r="C3315" s="166"/>
    </row>
    <row r="3316" spans="1:3" x14ac:dyDescent="0.3">
      <c r="A3316" s="89" t="str">
        <f>IF(ROW()-ROW(HTML[])+1&gt;ROWS(Prelude[]),IFERROR(INDEX(PayItems[HTML],ROW()-ROW(HTML[])+1-ROWS(Prelude[])),IF(ROW()-ROW(HTML[])=ROWS(Prelude[])+ROWS(PayItems[]),"&lt;/tbody&gt;&lt;/table&gt;","{End}")),INDEX(Prelude[],ROW()-ROW(HTML[])+1))</f>
        <v xml:space="preserve">  &lt;tr&gt;&lt;td&gt;62903-0000&lt;/td&gt;&lt;td&gt;Cellular confinement system&lt;/td&gt;&lt;td&gt;m2&lt;/td&gt;&lt;td&gt;CELLULAR CONFINEMENT SYSTEM&lt;/td&gt;&lt;td&gt;SQYD&lt;/td&gt;&lt;td&gt;0&lt;/td&gt;&lt;td&gt;3&lt;/td&gt;&lt;td&gt;N&lt;/td&gt;&lt;td&gt; &lt;/td&gt;&lt;td&gt;&lt;/td&gt;&lt;/tr&gt;</v>
      </c>
      <c r="B3316" s="166"/>
      <c r="C3316" s="166"/>
    </row>
    <row r="3317" spans="1:3" x14ac:dyDescent="0.3">
      <c r="A3317" s="89" t="str">
        <f>IF(ROW()-ROW(HTML[])+1&gt;ROWS(Prelude[]),IFERROR(INDEX(PayItems[HTML],ROW()-ROW(HTML[])+1-ROWS(Prelude[])),IF(ROW()-ROW(HTML[])=ROWS(Prelude[])+ROWS(PayItems[]),"&lt;/tbody&gt;&lt;/table&gt;","{End}")),INDEX(Prelude[],ROW()-ROW(HTML[])+1))</f>
        <v xml:space="preserve">  &lt;tr&gt;&lt;td&gt;62910-1000&lt;/td&gt;&lt;td&gt;Cellular confinement system backfill, granular&lt;/td&gt;&lt;td&gt;m3&lt;/td&gt;&lt;td&gt;CELLULAR CONFINEMENT SYSTEM BACKFILL, GRANULAR&lt;/td&gt;&lt;td&gt;CUYD&lt;/td&gt;&lt;td&gt;0&lt;/td&gt;&lt;td&gt;3&lt;/td&gt;&lt;td&gt;N&lt;/td&gt;&lt;td&gt;6/23/2020&lt;/td&gt;&lt;td&gt;&lt;/td&gt;&lt;/tr&gt;</v>
      </c>
      <c r="B3317" s="166"/>
      <c r="C3317" s="166"/>
    </row>
    <row r="3318" spans="1:3" x14ac:dyDescent="0.3">
      <c r="A3318" s="89" t="str">
        <f>IF(ROW()-ROW(HTML[])+1&gt;ROWS(Prelude[]),IFERROR(INDEX(PayItems[HTML],ROW()-ROW(HTML[])+1-ROWS(Prelude[])),IF(ROW()-ROW(HTML[])=ROWS(Prelude[])+ROWS(PayItems[]),"&lt;/tbody&gt;&lt;/table&gt;","{End}")),INDEX(Prelude[],ROW()-ROW(HTML[])+1))</f>
        <v xml:space="preserve">  &lt;tr&gt;&lt;td&gt;63301-0000&lt;/td&gt;&lt;td&gt;Sign system&lt;/td&gt;&lt;td&gt;Each&lt;/td&gt;&lt;td&gt;SIGN SYSTEM&lt;/td&gt;&lt;td&gt;EACH&lt;/td&gt;&lt;td&gt;0&lt;/td&gt;&lt;td&gt;3&lt;/td&gt;&lt;td&gt;N&lt;/td&gt;&lt;td&gt; &lt;/td&gt;&lt;td&gt;&lt;/td&gt;&lt;/tr&gt;</v>
      </c>
      <c r="B3318" s="166"/>
      <c r="C3318" s="166"/>
    </row>
    <row r="3319" spans="1:3" x14ac:dyDescent="0.3">
      <c r="A3319" s="89" t="str">
        <f>IF(ROW()-ROW(HTML[])+1&gt;ROWS(Prelude[]),IFERROR(INDEX(PayItems[HTML],ROW()-ROW(HTML[])+1-ROWS(Prelude[])),IF(ROW()-ROW(HTML[])=ROWS(Prelude[])+ROWS(PayItems[]),"&lt;/tbody&gt;&lt;/table&gt;","{End}")),INDEX(Prelude[],ROW()-ROW(HTML[])+1))</f>
        <v xml:space="preserve">  &lt;tr&gt;&lt;td&gt;63301-1000&lt;/td&gt;&lt;td&gt;Sign system, Government furnished sign&lt;/td&gt;&lt;td&gt;Each&lt;/td&gt;&lt;td&gt;SIGN SYSTEM, GOVERNMENT FURNISHED SIGN&lt;/td&gt;&lt;td&gt;EACH&lt;/td&gt;&lt;td&gt;0&lt;/td&gt;&lt;td&gt;3&lt;/td&gt;&lt;td&gt;N&lt;/td&gt;&lt;td&gt; &lt;/td&gt;&lt;td&gt;&lt;/td&gt;&lt;/tr&gt;</v>
      </c>
      <c r="B3319" s="166"/>
      <c r="C3319" s="166"/>
    </row>
    <row r="3320" spans="1:3" x14ac:dyDescent="0.3">
      <c r="A3320" s="89" t="str">
        <f>IF(ROW()-ROW(HTML[])+1&gt;ROWS(Prelude[]),IFERROR(INDEX(PayItems[HTML],ROW()-ROW(HTML[])+1-ROWS(Prelude[])),IF(ROW()-ROW(HTML[])=ROWS(Prelude[])+ROWS(PayItems[]),"&lt;/tbody&gt;&lt;/table&gt;","{End}")),INDEX(Prelude[],ROW()-ROW(HTML[])+1))</f>
        <v xml:space="preserve">  &lt;tr&gt;&lt;td&gt;63302-0000&lt;/td&gt;&lt;td&gt;Sign system&lt;/td&gt;&lt;td&gt;m2&lt;/td&gt;&lt;td&gt;SIGN SYSTEM&lt;/td&gt;&lt;td&gt;SQFT&lt;/td&gt;&lt;td&gt;0&lt;/td&gt;&lt;td&gt;3&lt;/td&gt;&lt;td&gt;N&lt;/td&gt;&lt;td&gt; &lt;/td&gt;&lt;td&gt;&lt;/td&gt;&lt;/tr&gt;</v>
      </c>
      <c r="B3320" s="166"/>
      <c r="C3320" s="166"/>
    </row>
    <row r="3321" spans="1:3" x14ac:dyDescent="0.3">
      <c r="A3321" s="89" t="str">
        <f>IF(ROW()-ROW(HTML[])+1&gt;ROWS(Prelude[]),IFERROR(INDEX(PayItems[HTML],ROW()-ROW(HTML[])+1-ROWS(Prelude[])),IF(ROW()-ROW(HTML[])=ROWS(Prelude[])+ROWS(PayItems[]),"&lt;/tbody&gt;&lt;/table&gt;","{End}")),INDEX(Prelude[],ROW()-ROW(HTML[])+1))</f>
        <v xml:space="preserve">  &lt;tr&gt;&lt;td&gt;63302-1000&lt;/td&gt;&lt;td&gt;Sign system, Government furnished sign&lt;/td&gt;&lt;td&gt;m2&lt;/td&gt;&lt;td&gt;SIGN SYSTEM, GOVERNMENT FURNISHED SIGN&lt;/td&gt;&lt;td&gt;SQFT&lt;/td&gt;&lt;td&gt;0&lt;/td&gt;&lt;td&gt;3&lt;/td&gt;&lt;td&gt;N&lt;/td&gt;&lt;td&gt; &lt;/td&gt;&lt;td&gt;&lt;/td&gt;&lt;/tr&gt;</v>
      </c>
      <c r="B3321" s="166"/>
      <c r="C3321" s="166"/>
    </row>
    <row r="3322" spans="1:3" x14ac:dyDescent="0.3">
      <c r="A3322" s="89" t="str">
        <f>IF(ROW()-ROW(HTML[])+1&gt;ROWS(Prelude[]),IFERROR(INDEX(PayItems[HTML],ROW()-ROW(HTML[])+1-ROWS(Prelude[])),IF(ROW()-ROW(HTML[])=ROWS(Prelude[])+ROWS(PayItems[]),"&lt;/tbody&gt;&lt;/table&gt;","{End}")),INDEX(Prelude[],ROW()-ROW(HTML[])+1))</f>
        <v xml:space="preserve">  &lt;tr&gt;&lt;td&gt;63303-0100&lt;/td&gt;&lt;td&gt;Sign, steel panel, type 3 sheeting&lt;/td&gt;&lt;td&gt;Each&lt;/td&gt;&lt;td&gt;SIGN, STEEL PANEL, TYPE 3 SHEETING&lt;/td&gt;&lt;td&gt;EACH&lt;/td&gt;&lt;td&gt;0&lt;/td&gt;&lt;td&gt;3&lt;/td&gt;&lt;td&gt;N&lt;/td&gt;&lt;td&gt; &lt;/td&gt;&lt;td&gt;&lt;/td&gt;&lt;/tr&gt;</v>
      </c>
      <c r="B3322" s="166"/>
      <c r="C3322" s="166"/>
    </row>
    <row r="3323" spans="1:3" x14ac:dyDescent="0.3">
      <c r="A3323" s="89" t="str">
        <f>IF(ROW()-ROW(HTML[])+1&gt;ROWS(Prelude[]),IFERROR(INDEX(PayItems[HTML],ROW()-ROW(HTML[])+1-ROWS(Prelude[])),IF(ROW()-ROW(HTML[])=ROWS(Prelude[])+ROWS(PayItems[]),"&lt;/tbody&gt;&lt;/table&gt;","{End}")),INDEX(Prelude[],ROW()-ROW(HTML[])+1))</f>
        <v xml:space="preserve">  &lt;tr&gt;&lt;td&gt;63303-0300&lt;/td&gt;&lt;td&gt;Sign, steel panel, type 8 sheeting&lt;/td&gt;&lt;td&gt;Each&lt;/td&gt;&lt;td&gt;SIGN, STEEL PANEL, TYPE 8 SHEETING&lt;/td&gt;&lt;td&gt;EACH&lt;/td&gt;&lt;td&gt;0&lt;/td&gt;&lt;td&gt;3&lt;/td&gt;&lt;td&gt;N&lt;/td&gt;&lt;td&gt; &lt;/td&gt;&lt;td&gt;&lt;/td&gt;&lt;/tr&gt;</v>
      </c>
      <c r="B3323" s="166"/>
      <c r="C3323" s="166"/>
    </row>
    <row r="3324" spans="1:3" x14ac:dyDescent="0.3">
      <c r="A3324" s="89" t="str">
        <f>IF(ROW()-ROW(HTML[])+1&gt;ROWS(Prelude[]),IFERROR(INDEX(PayItems[HTML],ROW()-ROW(HTML[])+1-ROWS(Prelude[])),IF(ROW()-ROW(HTML[])=ROWS(Prelude[])+ROWS(PayItems[]),"&lt;/tbody&gt;&lt;/table&gt;","{End}")),INDEX(Prelude[],ROW()-ROW(HTML[])+1))</f>
        <v xml:space="preserve">  &lt;tr&gt;&lt;td&gt;63303-0400&lt;/td&gt;&lt;td&gt;Sign, steel panel, type 9 sheeting&lt;/td&gt;&lt;td&gt;Each&lt;/td&gt;&lt;td&gt;SIGN, STEEL PANEL, TYPE 9 SHEETING&lt;/td&gt;&lt;td&gt;EACH&lt;/td&gt;&lt;td&gt;0&lt;/td&gt;&lt;td&gt;3&lt;/td&gt;&lt;td&gt;N&lt;/td&gt;&lt;td&gt; &lt;/td&gt;&lt;td&gt;&lt;/td&gt;&lt;/tr&gt;</v>
      </c>
      <c r="B3324" s="166"/>
      <c r="C3324" s="166"/>
    </row>
    <row r="3325" spans="1:3" x14ac:dyDescent="0.3">
      <c r="A3325" s="89" t="str">
        <f>IF(ROW()-ROW(HTML[])+1&gt;ROWS(Prelude[]),IFERROR(INDEX(PayItems[HTML],ROW()-ROW(HTML[])+1-ROWS(Prelude[])),IF(ROW()-ROW(HTML[])=ROWS(Prelude[])+ROWS(PayItems[]),"&lt;/tbody&gt;&lt;/table&gt;","{End}")),INDEX(Prelude[],ROW()-ROW(HTML[])+1))</f>
        <v xml:space="preserve">  &lt;tr&gt;&lt;td&gt;63303-0500&lt;/td&gt;&lt;td&gt;Sign, plywood panel, type 3 sheeting&lt;/td&gt;&lt;td&gt;Each&lt;/td&gt;&lt;td&gt;SIGN, PLYWOOD PANEL, TYPE 3 SHEETING&lt;/td&gt;&lt;td&gt;EACH&lt;/td&gt;&lt;td&gt;0&lt;/td&gt;&lt;td&gt;3&lt;/td&gt;&lt;td&gt;N&lt;/td&gt;&lt;td&gt; &lt;/td&gt;&lt;td&gt;&lt;/td&gt;&lt;/tr&gt;</v>
      </c>
      <c r="B3325" s="166"/>
      <c r="C3325" s="166"/>
    </row>
    <row r="3326" spans="1:3" x14ac:dyDescent="0.3">
      <c r="A3326" s="89" t="str">
        <f>IF(ROW()-ROW(HTML[])+1&gt;ROWS(Prelude[]),IFERROR(INDEX(PayItems[HTML],ROW()-ROW(HTML[])+1-ROWS(Prelude[])),IF(ROW()-ROW(HTML[])=ROWS(Prelude[])+ROWS(PayItems[]),"&lt;/tbody&gt;&lt;/table&gt;","{End}")),INDEX(Prelude[],ROW()-ROW(HTML[])+1))</f>
        <v xml:space="preserve">  &lt;tr&gt;&lt;td&gt;63303-0700&lt;/td&gt;&lt;td&gt;Sign, plywood panel, type 8 sheeting&lt;/td&gt;&lt;td&gt;Each&lt;/td&gt;&lt;td&gt;SIGN, PLYWOOD PANEL, TYPE 8 SHEETING&lt;/td&gt;&lt;td&gt;EACH&lt;/td&gt;&lt;td&gt;0&lt;/td&gt;&lt;td&gt;3&lt;/td&gt;&lt;td&gt;N&lt;/td&gt;&lt;td&gt; &lt;/td&gt;&lt;td&gt;&lt;/td&gt;&lt;/tr&gt;</v>
      </c>
      <c r="B3326" s="166"/>
      <c r="C3326" s="166"/>
    </row>
    <row r="3327" spans="1:3" x14ac:dyDescent="0.3">
      <c r="A3327" s="89" t="str">
        <f>IF(ROW()-ROW(HTML[])+1&gt;ROWS(Prelude[]),IFERROR(INDEX(PayItems[HTML],ROW()-ROW(HTML[])+1-ROWS(Prelude[])),IF(ROW()-ROW(HTML[])=ROWS(Prelude[])+ROWS(PayItems[]),"&lt;/tbody&gt;&lt;/table&gt;","{End}")),INDEX(Prelude[],ROW()-ROW(HTML[])+1))</f>
        <v xml:space="preserve">  &lt;tr&gt;&lt;td&gt;63303-0800&lt;/td&gt;&lt;td&gt;Sign, plywood panel, type 9 sheeting&lt;/td&gt;&lt;td&gt;Each&lt;/td&gt;&lt;td&gt;SIGN, PLYWOOD PANEL, TYPE 9 SHEETING&lt;/td&gt;&lt;td&gt;EACH&lt;/td&gt;&lt;td&gt;0&lt;/td&gt;&lt;td&gt;3&lt;/td&gt;&lt;td&gt;N&lt;/td&gt;&lt;td&gt; &lt;/td&gt;&lt;td&gt;&lt;/td&gt;&lt;/tr&gt;</v>
      </c>
      <c r="B3327" s="166"/>
      <c r="C3327" s="166"/>
    </row>
    <row r="3328" spans="1:3" x14ac:dyDescent="0.3">
      <c r="A3328" s="89" t="str">
        <f>IF(ROW()-ROW(HTML[])+1&gt;ROWS(Prelude[]),IFERROR(INDEX(PayItems[HTML],ROW()-ROW(HTML[])+1-ROWS(Prelude[])),IF(ROW()-ROW(HTML[])=ROWS(Prelude[])+ROWS(PayItems[]),"&lt;/tbody&gt;&lt;/table&gt;","{End}")),INDEX(Prelude[],ROW()-ROW(HTML[])+1))</f>
        <v xml:space="preserve">  &lt;tr&gt;&lt;td&gt;63303-0900&lt;/td&gt;&lt;td&gt;Sign, aluminum panel, type 3 sheeting&lt;/td&gt;&lt;td&gt;Each&lt;/td&gt;&lt;td&gt;SIGN, ALUMINUM PANEL, TYPE 3 SHEETING&lt;/td&gt;&lt;td&gt;EACH&lt;/td&gt;&lt;td&gt;0&lt;/td&gt;&lt;td&gt;3&lt;/td&gt;&lt;td&gt;N&lt;/td&gt;&lt;td&gt; &lt;/td&gt;&lt;td&gt;&lt;/td&gt;&lt;/tr&gt;</v>
      </c>
      <c r="B3328" s="166"/>
      <c r="C3328" s="166"/>
    </row>
    <row r="3329" spans="1:3" x14ac:dyDescent="0.3">
      <c r="A3329" s="89" t="str">
        <f>IF(ROW()-ROW(HTML[])+1&gt;ROWS(Prelude[]),IFERROR(INDEX(PayItems[HTML],ROW()-ROW(HTML[])+1-ROWS(Prelude[])),IF(ROW()-ROW(HTML[])=ROWS(Prelude[])+ROWS(PayItems[]),"&lt;/tbody&gt;&lt;/table&gt;","{End}")),INDEX(Prelude[],ROW()-ROW(HTML[])+1))</f>
        <v xml:space="preserve">  &lt;tr&gt;&lt;td&gt;63303-1100&lt;/td&gt;&lt;td&gt;Sign, aluminum panel, type 8 sheeting&lt;/td&gt;&lt;td&gt;Each&lt;/td&gt;&lt;td&gt;SIGN, ALUMINUM PANEL, TYPE 8 SHEETING&lt;/td&gt;&lt;td&gt;EACH&lt;/td&gt;&lt;td&gt;0&lt;/td&gt;&lt;td&gt;3&lt;/td&gt;&lt;td&gt;N&lt;/td&gt;&lt;td&gt; &lt;/td&gt;&lt;td&gt;&lt;/td&gt;&lt;/tr&gt;</v>
      </c>
      <c r="B3329" s="166"/>
      <c r="C3329" s="166"/>
    </row>
    <row r="3330" spans="1:3" x14ac:dyDescent="0.3">
      <c r="A3330" s="89" t="str">
        <f>IF(ROW()-ROW(HTML[])+1&gt;ROWS(Prelude[]),IFERROR(INDEX(PayItems[HTML],ROW()-ROW(HTML[])+1-ROWS(Prelude[])),IF(ROW()-ROW(HTML[])=ROWS(Prelude[])+ROWS(PayItems[]),"&lt;/tbody&gt;&lt;/table&gt;","{End}")),INDEX(Prelude[],ROW()-ROW(HTML[])+1))</f>
        <v xml:space="preserve">  &lt;tr&gt;&lt;td&gt;63303-1200&lt;/td&gt;&lt;td&gt;Sign, aluminum panel, type 9 sheeting&lt;/td&gt;&lt;td&gt;Each&lt;/td&gt;&lt;td&gt;SIGN, ALUMINUM PANEL, TYPE 9 SHEETING&lt;/td&gt;&lt;td&gt;EACH&lt;/td&gt;&lt;td&gt;0&lt;/td&gt;&lt;td&gt;3&lt;/td&gt;&lt;td&gt;N&lt;/td&gt;&lt;td&gt; &lt;/td&gt;&lt;td&gt;&lt;/td&gt;&lt;/tr&gt;</v>
      </c>
      <c r="B3330" s="166"/>
      <c r="C3330" s="166"/>
    </row>
    <row r="3331" spans="1:3" x14ac:dyDescent="0.3">
      <c r="A3331" s="89" t="str">
        <f>IF(ROW()-ROW(HTML[])+1&gt;ROWS(Prelude[]),IFERROR(INDEX(PayItems[HTML],ROW()-ROW(HTML[])+1-ROWS(Prelude[])),IF(ROW()-ROW(HTML[])=ROWS(Prelude[])+ROWS(PayItems[]),"&lt;/tbody&gt;&lt;/table&gt;","{End}")),INDEX(Prelude[],ROW()-ROW(HTML[])+1))</f>
        <v xml:space="preserve">  &lt;tr&gt;&lt;td&gt;63303-1300&lt;/td&gt;&lt;td&gt;Sign, plastic panel, type 3 sheeting&lt;/td&gt;&lt;td&gt;Each&lt;/td&gt;&lt;td&gt;SIGN, PLASTIC PANEL, TYPE 3 SHEETING&lt;/td&gt;&lt;td&gt;EACH&lt;/td&gt;&lt;td&gt;0&lt;/td&gt;&lt;td&gt;3&lt;/td&gt;&lt;td&gt;N&lt;/td&gt;&lt;td&gt; &lt;/td&gt;&lt;td&gt;&lt;/td&gt;&lt;/tr&gt;</v>
      </c>
      <c r="B3331" s="166"/>
      <c r="C3331" s="166"/>
    </row>
    <row r="3332" spans="1:3" x14ac:dyDescent="0.3">
      <c r="A3332" s="89" t="str">
        <f>IF(ROW()-ROW(HTML[])+1&gt;ROWS(Prelude[]),IFERROR(INDEX(PayItems[HTML],ROW()-ROW(HTML[])+1-ROWS(Prelude[])),IF(ROW()-ROW(HTML[])=ROWS(Prelude[])+ROWS(PayItems[]),"&lt;/tbody&gt;&lt;/table&gt;","{End}")),INDEX(Prelude[],ROW()-ROW(HTML[])+1))</f>
        <v xml:space="preserve">  &lt;tr&gt;&lt;td&gt;63303-1500&lt;/td&gt;&lt;td&gt;Sign, plastic panel, type 8 sheeting&lt;/td&gt;&lt;td&gt;Each&lt;/td&gt;&lt;td&gt;SIGN, PLASTIC PANEL, TYPE 8 SHEETING&lt;/td&gt;&lt;td&gt;EACH&lt;/td&gt;&lt;td&gt;0&lt;/td&gt;&lt;td&gt;3&lt;/td&gt;&lt;td&gt;N&lt;/td&gt;&lt;td&gt; &lt;/td&gt;&lt;td&gt;&lt;/td&gt;&lt;/tr&gt;</v>
      </c>
      <c r="B3332" s="166"/>
      <c r="C3332" s="166"/>
    </row>
    <row r="3333" spans="1:3" x14ac:dyDescent="0.3">
      <c r="A3333" s="89" t="str">
        <f>IF(ROW()-ROW(HTML[])+1&gt;ROWS(Prelude[]),IFERROR(INDEX(PayItems[HTML],ROW()-ROW(HTML[])+1-ROWS(Prelude[])),IF(ROW()-ROW(HTML[])=ROWS(Prelude[])+ROWS(PayItems[]),"&lt;/tbody&gt;&lt;/table&gt;","{End}")),INDEX(Prelude[],ROW()-ROW(HTML[])+1))</f>
        <v xml:space="preserve">  &lt;tr&gt;&lt;td&gt;63303-1600&lt;/td&gt;&lt;td&gt;Sign, plastic panel, type 9 sheeting&lt;/td&gt;&lt;td&gt;Each&lt;/td&gt;&lt;td&gt;SIGN, PLASTIC PANEL, TYPE 9 SHEETING&lt;/td&gt;&lt;td&gt;EACH&lt;/td&gt;&lt;td&gt;0&lt;/td&gt;&lt;td&gt;3&lt;/td&gt;&lt;td&gt;N&lt;/td&gt;&lt;td&gt; &lt;/td&gt;&lt;td&gt;&lt;/td&gt;&lt;/tr&gt;</v>
      </c>
      <c r="B3333" s="166"/>
      <c r="C3333" s="166"/>
    </row>
    <row r="3334" spans="1:3" x14ac:dyDescent="0.3">
      <c r="A3334" s="89" t="str">
        <f>IF(ROW()-ROW(HTML[])+1&gt;ROWS(Prelude[]),IFERROR(INDEX(PayItems[HTML],ROW()-ROW(HTML[])+1-ROWS(Prelude[])),IF(ROW()-ROW(HTML[])=ROWS(Prelude[])+ROWS(PayItems[]),"&lt;/tbody&gt;&lt;/table&gt;","{End}")),INDEX(Prelude[],ROW()-ROW(HTML[])+1))</f>
        <v xml:space="preserve">  &lt;tr&gt;&lt;td&gt;63304-0100&lt;/td&gt;&lt;td&gt;Signs, steel panels, type 3 sheeting&lt;/td&gt;&lt;td&gt;m2&lt;/td&gt;&lt;td&gt;SIGNS, STEEL PANELS, TYPE 3 SHEETING&lt;/td&gt;&lt;td&gt;SQFT&lt;/td&gt;&lt;td&gt;0&lt;/td&gt;&lt;td&gt;3&lt;/td&gt;&lt;td&gt;N&lt;/td&gt;&lt;td&gt; &lt;/td&gt;&lt;td&gt;&lt;/td&gt;&lt;/tr&gt;</v>
      </c>
      <c r="B3334" s="166"/>
      <c r="C3334" s="166"/>
    </row>
    <row r="3335" spans="1:3" x14ac:dyDescent="0.3">
      <c r="A3335" s="89" t="str">
        <f>IF(ROW()-ROW(HTML[])+1&gt;ROWS(Prelude[]),IFERROR(INDEX(PayItems[HTML],ROW()-ROW(HTML[])+1-ROWS(Prelude[])),IF(ROW()-ROW(HTML[])=ROWS(Prelude[])+ROWS(PayItems[]),"&lt;/tbody&gt;&lt;/table&gt;","{End}")),INDEX(Prelude[],ROW()-ROW(HTML[])+1))</f>
        <v xml:space="preserve">  &lt;tr&gt;&lt;td&gt;63304-0300&lt;/td&gt;&lt;td&gt;Signs, steel panels, type 8 sheeting&lt;/td&gt;&lt;td&gt;m2&lt;/td&gt;&lt;td&gt;SIGNS, STEEL PANELS, TYPE 8 SHEETING&lt;/td&gt;&lt;td&gt;SQFT&lt;/td&gt;&lt;td&gt;0&lt;/td&gt;&lt;td&gt;3&lt;/td&gt;&lt;td&gt;N&lt;/td&gt;&lt;td&gt; &lt;/td&gt;&lt;td&gt;&lt;/td&gt;&lt;/tr&gt;</v>
      </c>
      <c r="B3335" s="166"/>
      <c r="C3335" s="166"/>
    </row>
    <row r="3336" spans="1:3" x14ac:dyDescent="0.3">
      <c r="A3336" s="89" t="str">
        <f>IF(ROW()-ROW(HTML[])+1&gt;ROWS(Prelude[]),IFERROR(INDEX(PayItems[HTML],ROW()-ROW(HTML[])+1-ROWS(Prelude[])),IF(ROW()-ROW(HTML[])=ROWS(Prelude[])+ROWS(PayItems[]),"&lt;/tbody&gt;&lt;/table&gt;","{End}")),INDEX(Prelude[],ROW()-ROW(HTML[])+1))</f>
        <v xml:space="preserve">  &lt;tr&gt;&lt;td&gt;63304-0400&lt;/td&gt;&lt;td&gt;Signs, steel panels, type 9 sheeting&lt;/td&gt;&lt;td&gt;m2&lt;/td&gt;&lt;td&gt;SIGNS, STEEL PANELS, TYPE 9 SHEETING&lt;/td&gt;&lt;td&gt;SQFT&lt;/td&gt;&lt;td&gt;0&lt;/td&gt;&lt;td&gt;3&lt;/td&gt;&lt;td&gt;N&lt;/td&gt;&lt;td&gt; &lt;/td&gt;&lt;td&gt;&lt;/td&gt;&lt;/tr&gt;</v>
      </c>
      <c r="B3336" s="166"/>
      <c r="C3336" s="166"/>
    </row>
    <row r="3337" spans="1:3" x14ac:dyDescent="0.3">
      <c r="A3337" s="89" t="str">
        <f>IF(ROW()-ROW(HTML[])+1&gt;ROWS(Prelude[]),IFERROR(INDEX(PayItems[HTML],ROW()-ROW(HTML[])+1-ROWS(Prelude[])),IF(ROW()-ROW(HTML[])=ROWS(Prelude[])+ROWS(PayItems[]),"&lt;/tbody&gt;&lt;/table&gt;","{End}")),INDEX(Prelude[],ROW()-ROW(HTML[])+1))</f>
        <v xml:space="preserve">  &lt;tr&gt;&lt;td&gt;63304-0500&lt;/td&gt;&lt;td&gt;Signs, plywood panels, type 3 sheeting&lt;/td&gt;&lt;td&gt;m2&lt;/td&gt;&lt;td&gt;SIGNS, PLYWOOD PANELS, TYPE 3 SHEETING&lt;/td&gt;&lt;td&gt;SQFT&lt;/td&gt;&lt;td&gt;0&lt;/td&gt;&lt;td&gt;3&lt;/td&gt;&lt;td&gt;N&lt;/td&gt;&lt;td&gt; &lt;/td&gt;&lt;td&gt;&lt;/td&gt;&lt;/tr&gt;</v>
      </c>
      <c r="B3337" s="166"/>
      <c r="C3337" s="166"/>
    </row>
    <row r="3338" spans="1:3" x14ac:dyDescent="0.3">
      <c r="A3338" s="89" t="str">
        <f>IF(ROW()-ROW(HTML[])+1&gt;ROWS(Prelude[]),IFERROR(INDEX(PayItems[HTML],ROW()-ROW(HTML[])+1-ROWS(Prelude[])),IF(ROW()-ROW(HTML[])=ROWS(Prelude[])+ROWS(PayItems[]),"&lt;/tbody&gt;&lt;/table&gt;","{End}")),INDEX(Prelude[],ROW()-ROW(HTML[])+1))</f>
        <v xml:space="preserve">  &lt;tr&gt;&lt;td&gt;63304-0700&lt;/td&gt;&lt;td&gt;Signs, plywood panels, type 8 sheeting&lt;/td&gt;&lt;td&gt;m2&lt;/td&gt;&lt;td&gt;SIGNS, PLYWOOD PANELS, TYPE 8 SHEETING&lt;/td&gt;&lt;td&gt;SQFT&lt;/td&gt;&lt;td&gt;0&lt;/td&gt;&lt;td&gt;3&lt;/td&gt;&lt;td&gt;N&lt;/td&gt;&lt;td&gt; &lt;/td&gt;&lt;td&gt;&lt;/td&gt;&lt;/tr&gt;</v>
      </c>
      <c r="B3338" s="166"/>
      <c r="C3338" s="166"/>
    </row>
    <row r="3339" spans="1:3" x14ac:dyDescent="0.3">
      <c r="A3339" s="89" t="str">
        <f>IF(ROW()-ROW(HTML[])+1&gt;ROWS(Prelude[]),IFERROR(INDEX(PayItems[HTML],ROW()-ROW(HTML[])+1-ROWS(Prelude[])),IF(ROW()-ROW(HTML[])=ROWS(Prelude[])+ROWS(PayItems[]),"&lt;/tbody&gt;&lt;/table&gt;","{End}")),INDEX(Prelude[],ROW()-ROW(HTML[])+1))</f>
        <v xml:space="preserve">  &lt;tr&gt;&lt;td&gt;63304-0800&lt;/td&gt;&lt;td&gt;Signs, plywood panels, type 9 sheeting&lt;/td&gt;&lt;td&gt;m2&lt;/td&gt;&lt;td&gt;SIGNS, PLYWOOD PANELS, TYPE 9 SHEETING&lt;/td&gt;&lt;td&gt;SQFT&lt;/td&gt;&lt;td&gt;0&lt;/td&gt;&lt;td&gt;3&lt;/td&gt;&lt;td&gt;N&lt;/td&gt;&lt;td&gt; &lt;/td&gt;&lt;td&gt;&lt;/td&gt;&lt;/tr&gt;</v>
      </c>
      <c r="B3339" s="166"/>
      <c r="C3339" s="166"/>
    </row>
    <row r="3340" spans="1:3" x14ac:dyDescent="0.3">
      <c r="A3340" s="89" t="str">
        <f>IF(ROW()-ROW(HTML[])+1&gt;ROWS(Prelude[]),IFERROR(INDEX(PayItems[HTML],ROW()-ROW(HTML[])+1-ROWS(Prelude[])),IF(ROW()-ROW(HTML[])=ROWS(Prelude[])+ROWS(PayItems[]),"&lt;/tbody&gt;&lt;/table&gt;","{End}")),INDEX(Prelude[],ROW()-ROW(HTML[])+1))</f>
        <v xml:space="preserve">  &lt;tr&gt;&lt;td&gt;63304-0900&lt;/td&gt;&lt;td&gt;Signs, aluminum panels, type 3 sheeting&lt;/td&gt;&lt;td&gt;m2&lt;/td&gt;&lt;td&gt;SIGNS, ALUMINUM PANELS, TYPE 3 SHEETING&lt;/td&gt;&lt;td&gt;SQFT&lt;/td&gt;&lt;td&gt;0&lt;/td&gt;&lt;td&gt;3&lt;/td&gt;&lt;td&gt;N&lt;/td&gt;&lt;td&gt; &lt;/td&gt;&lt;td&gt;&lt;/td&gt;&lt;/tr&gt;</v>
      </c>
      <c r="B3340" s="166"/>
      <c r="C3340" s="166"/>
    </row>
    <row r="3341" spans="1:3" x14ac:dyDescent="0.3">
      <c r="A3341" s="89" t="str">
        <f>IF(ROW()-ROW(HTML[])+1&gt;ROWS(Prelude[]),IFERROR(INDEX(PayItems[HTML],ROW()-ROW(HTML[])+1-ROWS(Prelude[])),IF(ROW()-ROW(HTML[])=ROWS(Prelude[])+ROWS(PayItems[]),"&lt;/tbody&gt;&lt;/table&gt;","{End}")),INDEX(Prelude[],ROW()-ROW(HTML[])+1))</f>
        <v xml:space="preserve">  &lt;tr&gt;&lt;td&gt;63304-1100&lt;/td&gt;&lt;td&gt;Signs, aluminum panels, type 8 sheeting&lt;/td&gt;&lt;td&gt;m2&lt;/td&gt;&lt;td&gt;SIGNS, ALUMINUM PANELS, TYPE 8 SHEETING&lt;/td&gt;&lt;td&gt;SQFT&lt;/td&gt;&lt;td&gt;0&lt;/td&gt;&lt;td&gt;3&lt;/td&gt;&lt;td&gt;N&lt;/td&gt;&lt;td&gt; &lt;/td&gt;&lt;td&gt;&lt;/td&gt;&lt;/tr&gt;</v>
      </c>
      <c r="B3341" s="166"/>
      <c r="C3341" s="166"/>
    </row>
    <row r="3342" spans="1:3" x14ac:dyDescent="0.3">
      <c r="A3342" s="89" t="str">
        <f>IF(ROW()-ROW(HTML[])+1&gt;ROWS(Prelude[]),IFERROR(INDEX(PayItems[HTML],ROW()-ROW(HTML[])+1-ROWS(Prelude[])),IF(ROW()-ROW(HTML[])=ROWS(Prelude[])+ROWS(PayItems[]),"&lt;/tbody&gt;&lt;/table&gt;","{End}")),INDEX(Prelude[],ROW()-ROW(HTML[])+1))</f>
        <v xml:space="preserve">  &lt;tr&gt;&lt;td&gt;63304-1200&lt;/td&gt;&lt;td&gt;Signs, aluminum panels, type 9 sheeting&lt;/td&gt;&lt;td&gt;m2&lt;/td&gt;&lt;td&gt;SIGNS, ALUMINUM PANELS, TYPE 9 SHEETING&lt;/td&gt;&lt;td&gt;SQFT&lt;/td&gt;&lt;td&gt;0&lt;/td&gt;&lt;td&gt;3&lt;/td&gt;&lt;td&gt;N&lt;/td&gt;&lt;td&gt; &lt;/td&gt;&lt;td&gt;&lt;/td&gt;&lt;/tr&gt;</v>
      </c>
      <c r="B3342" s="166"/>
      <c r="C3342" s="166"/>
    </row>
    <row r="3343" spans="1:3" x14ac:dyDescent="0.3">
      <c r="A3343" s="89" t="str">
        <f>IF(ROW()-ROW(HTML[])+1&gt;ROWS(Prelude[]),IFERROR(INDEX(PayItems[HTML],ROW()-ROW(HTML[])+1-ROWS(Prelude[])),IF(ROW()-ROW(HTML[])=ROWS(Prelude[])+ROWS(PayItems[]),"&lt;/tbody&gt;&lt;/table&gt;","{End}")),INDEX(Prelude[],ROW()-ROW(HTML[])+1))</f>
        <v xml:space="preserve">  &lt;tr&gt;&lt;td&gt;63304-1300&lt;/td&gt;&lt;td&gt;Signs, plastic panels, type 3 sheeting&lt;/td&gt;&lt;td&gt;m2&lt;/td&gt;&lt;td&gt;SIGNS, PLASTIC PANELS, TYPE 3 SHEETING&lt;/td&gt;&lt;td&gt;SQFT&lt;/td&gt;&lt;td&gt;0&lt;/td&gt;&lt;td&gt;3&lt;/td&gt;&lt;td&gt;N&lt;/td&gt;&lt;td&gt; &lt;/td&gt;&lt;td&gt;&lt;/td&gt;&lt;/tr&gt;</v>
      </c>
      <c r="B3343" s="166"/>
      <c r="C3343" s="166"/>
    </row>
    <row r="3344" spans="1:3" x14ac:dyDescent="0.3">
      <c r="A3344" s="89" t="str">
        <f>IF(ROW()-ROW(HTML[])+1&gt;ROWS(Prelude[]),IFERROR(INDEX(PayItems[HTML],ROW()-ROW(HTML[])+1-ROWS(Prelude[])),IF(ROW()-ROW(HTML[])=ROWS(Prelude[])+ROWS(PayItems[]),"&lt;/tbody&gt;&lt;/table&gt;","{End}")),INDEX(Prelude[],ROW()-ROW(HTML[])+1))</f>
        <v xml:space="preserve">  &lt;tr&gt;&lt;td&gt;63304-1500&lt;/td&gt;&lt;td&gt;Signs, plastic panels, type 8 sheeting&lt;/td&gt;&lt;td&gt;m2&lt;/td&gt;&lt;td&gt;SIGNS, PLASTIC PANELS, TYPE 8 SHEETING&lt;/td&gt;&lt;td&gt;SQFT&lt;/td&gt;&lt;td&gt;0&lt;/td&gt;&lt;td&gt;3&lt;/td&gt;&lt;td&gt;N&lt;/td&gt;&lt;td&gt; &lt;/td&gt;&lt;td&gt;&lt;/td&gt;&lt;/tr&gt;</v>
      </c>
      <c r="B3344" s="166"/>
      <c r="C3344" s="166"/>
    </row>
    <row r="3345" spans="1:3" x14ac:dyDescent="0.3">
      <c r="A3345" s="89" t="str">
        <f>IF(ROW()-ROW(HTML[])+1&gt;ROWS(Prelude[]),IFERROR(INDEX(PayItems[HTML],ROW()-ROW(HTML[])+1-ROWS(Prelude[])),IF(ROW()-ROW(HTML[])=ROWS(Prelude[])+ROWS(PayItems[]),"&lt;/tbody&gt;&lt;/table&gt;","{End}")),INDEX(Prelude[],ROW()-ROW(HTML[])+1))</f>
        <v xml:space="preserve">  &lt;tr&gt;&lt;td&gt;63304-1600&lt;/td&gt;&lt;td&gt;Signs, plastic panels, type 9 sheeting&lt;/td&gt;&lt;td&gt;m2&lt;/td&gt;&lt;td&gt;SIGNS, PLASTIC PANELS, TYPE 9 SHEETING&lt;/td&gt;&lt;td&gt;SQFT&lt;/td&gt;&lt;td&gt;0&lt;/td&gt;&lt;td&gt;3&lt;/td&gt;&lt;td&gt;N&lt;/td&gt;&lt;td&gt; &lt;/td&gt;&lt;td&gt;&lt;/td&gt;&lt;/tr&gt;</v>
      </c>
      <c r="B3345" s="166"/>
      <c r="C3345" s="166"/>
    </row>
    <row r="3346" spans="1:3" x14ac:dyDescent="0.3">
      <c r="A3346" s="89" t="str">
        <f>IF(ROW()-ROW(HTML[])+1&gt;ROWS(Prelude[]),IFERROR(INDEX(PayItems[HTML],ROW()-ROW(HTML[])+1-ROWS(Prelude[])),IF(ROW()-ROW(HTML[])=ROWS(Prelude[])+ROWS(PayItems[]),"&lt;/tbody&gt;&lt;/table&gt;","{End}")),INDEX(Prelude[],ROW()-ROW(HTML[])+1))</f>
        <v xml:space="preserve">  &lt;tr&gt;&lt;td&gt;63305-0100&lt;/td&gt;&lt;td&gt;Posts, steel, U-channel&lt;/td&gt;&lt;td&gt;m&lt;/td&gt;&lt;td&gt;POSTS, STEEL, U-CHANNEL&lt;/td&gt;&lt;td&gt;LNFT&lt;/td&gt;&lt;td&gt;0&lt;/td&gt;&lt;td&gt;3&lt;/td&gt;&lt;td&gt;N&lt;/td&gt;&lt;td&gt; &lt;/td&gt;&lt;td&gt;&lt;/td&gt;&lt;/tr&gt;</v>
      </c>
      <c r="B3346" s="166"/>
      <c r="C3346" s="166"/>
    </row>
    <row r="3347" spans="1:3" x14ac:dyDescent="0.3">
      <c r="A3347" s="89" t="str">
        <f>IF(ROW()-ROW(HTML[])+1&gt;ROWS(Prelude[]),IFERROR(INDEX(PayItems[HTML],ROW()-ROW(HTML[])+1-ROWS(Prelude[])),IF(ROW()-ROW(HTML[])=ROWS(Prelude[])+ROWS(PayItems[]),"&lt;/tbody&gt;&lt;/table&gt;","{End}")),INDEX(Prelude[],ROW()-ROW(HTML[])+1))</f>
        <v xml:space="preserve">  &lt;tr&gt;&lt;td&gt;63305-0200&lt;/td&gt;&lt;td&gt;Posts, steel, 50mm diameter&lt;/td&gt;&lt;td&gt;m&lt;/td&gt;&lt;td&gt;POSTS, STEEL, 2-INCH DIAMETER&lt;/td&gt;&lt;td&gt;LNFT&lt;/td&gt;&lt;td&gt;0&lt;/td&gt;&lt;td&gt;3&lt;/td&gt;&lt;td&gt;N&lt;/td&gt;&lt;td&gt; &lt;/td&gt;&lt;td&gt;&lt;/td&gt;&lt;/tr&gt;</v>
      </c>
      <c r="B3347" s="166"/>
      <c r="C3347" s="166"/>
    </row>
    <row r="3348" spans="1:3" x14ac:dyDescent="0.3">
      <c r="A3348" s="89" t="str">
        <f>IF(ROW()-ROW(HTML[])+1&gt;ROWS(Prelude[]),IFERROR(INDEX(PayItems[HTML],ROW()-ROW(HTML[])+1-ROWS(Prelude[])),IF(ROW()-ROW(HTML[])=ROWS(Prelude[])+ROWS(PayItems[]),"&lt;/tbody&gt;&lt;/table&gt;","{End}")),INDEX(Prelude[],ROW()-ROW(HTML[])+1))</f>
        <v xml:space="preserve">  &lt;tr&gt;&lt;td&gt;63305-0300&lt;/td&gt;&lt;td&gt;Posts, steel, 100mm diameter&lt;/td&gt;&lt;td&gt;m&lt;/td&gt;&lt;td&gt;POSTS, STEEL, 4-INCH DIAMETER&lt;/td&gt;&lt;td&gt;LNFT&lt;/td&gt;&lt;td&gt;0&lt;/td&gt;&lt;td&gt;3&lt;/td&gt;&lt;td&gt;N&lt;/td&gt;&lt;td&gt; &lt;/td&gt;&lt;td&gt;&lt;/td&gt;&lt;/tr&gt;</v>
      </c>
      <c r="B3348" s="166"/>
      <c r="C3348" s="166"/>
    </row>
    <row r="3349" spans="1:3" x14ac:dyDescent="0.3">
      <c r="A3349" s="89" t="str">
        <f>IF(ROW()-ROW(HTML[])+1&gt;ROWS(Prelude[]),IFERROR(INDEX(PayItems[HTML],ROW()-ROW(HTML[])+1-ROWS(Prelude[])),IF(ROW()-ROW(HTML[])=ROWS(Prelude[])+ROWS(PayItems[]),"&lt;/tbody&gt;&lt;/table&gt;","{End}")),INDEX(Prelude[],ROW()-ROW(HTML[])+1))</f>
        <v xml:space="preserve">  &lt;tr&gt;&lt;td&gt;63305-0400&lt;/td&gt;&lt;td&gt;Posts, steel, 50mm x 50mm&lt;/td&gt;&lt;td&gt;m&lt;/td&gt;&lt;td&gt;POSTS, STEEL, 2-INCH X 2-INCH&lt;/td&gt;&lt;td&gt;LNFT&lt;/td&gt;&lt;td&gt;0&lt;/td&gt;&lt;td&gt;3&lt;/td&gt;&lt;td&gt;N&lt;/td&gt;&lt;td&gt; &lt;/td&gt;&lt;td&gt;&lt;/td&gt;&lt;/tr&gt;</v>
      </c>
      <c r="B3349" s="166"/>
      <c r="C3349" s="166"/>
    </row>
    <row r="3350" spans="1:3" x14ac:dyDescent="0.3">
      <c r="A3350" s="89" t="str">
        <f>IF(ROW()-ROW(HTML[])+1&gt;ROWS(Prelude[]),IFERROR(INDEX(PayItems[HTML],ROW()-ROW(HTML[])+1-ROWS(Prelude[])),IF(ROW()-ROW(HTML[])=ROWS(Prelude[])+ROWS(PayItems[]),"&lt;/tbody&gt;&lt;/table&gt;","{End}")),INDEX(Prelude[],ROW()-ROW(HTML[])+1))</f>
        <v xml:space="preserve">  &lt;tr&gt;&lt;td&gt;63305-0500&lt;/td&gt;&lt;td&gt;Posts, steel, 75mm x 100mm&lt;/td&gt;&lt;td&gt;m&lt;/td&gt;&lt;td&gt;POSTS, STEEL, 3-INCH X 4-INCH&lt;/td&gt;&lt;td&gt;LNFT&lt;/td&gt;&lt;td&gt;0&lt;/td&gt;&lt;td&gt;3&lt;/td&gt;&lt;td&gt;N&lt;/td&gt;&lt;td&gt; &lt;/td&gt;&lt;td&gt;&lt;/td&gt;&lt;/tr&gt;</v>
      </c>
      <c r="B3350" s="166"/>
      <c r="C3350" s="166"/>
    </row>
    <row r="3351" spans="1:3" x14ac:dyDescent="0.3">
      <c r="A3351" s="89" t="str">
        <f>IF(ROW()-ROW(HTML[])+1&gt;ROWS(Prelude[]),IFERROR(INDEX(PayItems[HTML],ROW()-ROW(HTML[])+1-ROWS(Prelude[])),IF(ROW()-ROW(HTML[])=ROWS(Prelude[])+ROWS(PayItems[]),"&lt;/tbody&gt;&lt;/table&gt;","{End}")),INDEX(Prelude[],ROW()-ROW(HTML[])+1))</f>
        <v xml:space="preserve">  &lt;tr&gt;&lt;td&gt;63305-0600&lt;/td&gt;&lt;td&gt;Posts, steel, 100mm x 150mm&lt;/td&gt;&lt;td&gt;m&lt;/td&gt;&lt;td&gt;POSTS, STEEL, 4-INCH X 6-INCH&lt;/td&gt;&lt;td&gt;LNFT&lt;/td&gt;&lt;td&gt;0&lt;/td&gt;&lt;td&gt;3&lt;/td&gt;&lt;td&gt;N&lt;/td&gt;&lt;td&gt; &lt;/td&gt;&lt;td&gt;&lt;/td&gt;&lt;/tr&gt;</v>
      </c>
      <c r="B3351" s="166"/>
      <c r="C3351" s="166"/>
    </row>
    <row r="3352" spans="1:3" x14ac:dyDescent="0.3">
      <c r="A3352" s="89" t="str">
        <f>IF(ROW()-ROW(HTML[])+1&gt;ROWS(Prelude[]),IFERROR(INDEX(PayItems[HTML],ROW()-ROW(HTML[])+1-ROWS(Prelude[])),IF(ROW()-ROW(HTML[])=ROWS(Prelude[])+ROWS(PayItems[]),"&lt;/tbody&gt;&lt;/table&gt;","{End}")),INDEX(Prelude[],ROW()-ROW(HTML[])+1))</f>
        <v xml:space="preserve">  &lt;tr&gt;&lt;td&gt;63305-0700&lt;/td&gt;&lt;td&gt;Posts, steel, pipe&lt;/td&gt;&lt;td&gt;m&lt;/td&gt;&lt;td&gt;POSTS, STEEL, PIPE&lt;/td&gt;&lt;td&gt;LNFT&lt;/td&gt;&lt;td&gt;0&lt;/td&gt;&lt;td&gt;3&lt;/td&gt;&lt;td&gt;N&lt;/td&gt;&lt;td&gt; &lt;/td&gt;&lt;td&gt;&lt;/td&gt;&lt;/tr&gt;</v>
      </c>
      <c r="B3352" s="166"/>
      <c r="C3352" s="166"/>
    </row>
    <row r="3353" spans="1:3" x14ac:dyDescent="0.3">
      <c r="A3353" s="89" t="str">
        <f>IF(ROW()-ROW(HTML[])+1&gt;ROWS(Prelude[]),IFERROR(INDEX(PayItems[HTML],ROW()-ROW(HTML[])+1-ROWS(Prelude[])),IF(ROW()-ROW(HTML[])=ROWS(Prelude[])+ROWS(PayItems[]),"&lt;/tbody&gt;&lt;/table&gt;","{End}")),INDEX(Prelude[],ROW()-ROW(HTML[])+1))</f>
        <v xml:space="preserve">  &lt;tr&gt;&lt;td&gt;63305-0800&lt;/td&gt;&lt;td&gt;Posts, steel, w150 x 14&lt;/td&gt;&lt;td&gt;m&lt;/td&gt;&lt;td&gt;POSTS, STEEL, W6 X 9&lt;/td&gt;&lt;td&gt;LNFT&lt;/td&gt;&lt;td&gt;0&lt;/td&gt;&lt;td&gt;3&lt;/td&gt;&lt;td&gt;N&lt;/td&gt;&lt;td&gt; &lt;/td&gt;&lt;td&gt;&lt;/td&gt;&lt;/tr&gt;</v>
      </c>
      <c r="B3353" s="166"/>
      <c r="C3353" s="166"/>
    </row>
    <row r="3354" spans="1:3" x14ac:dyDescent="0.3">
      <c r="A3354" s="89" t="str">
        <f>IF(ROW()-ROW(HTML[])+1&gt;ROWS(Prelude[]),IFERROR(INDEX(PayItems[HTML],ROW()-ROW(HTML[])+1-ROWS(Prelude[])),IF(ROW()-ROW(HTML[])=ROWS(Prelude[])+ROWS(PayItems[]),"&lt;/tbody&gt;&lt;/table&gt;","{End}")),INDEX(Prelude[],ROW()-ROW(HTML[])+1))</f>
        <v xml:space="preserve">  &lt;tr&gt;&lt;td&gt;63305-0900&lt;/td&gt;&lt;td&gt;Posts, steel, w150 x 18&lt;/td&gt;&lt;td&gt;m&lt;/td&gt;&lt;td&gt;POSTS, STEEL, W6 X 12&lt;/td&gt;&lt;td&gt;LNFT&lt;/td&gt;&lt;td&gt;0&lt;/td&gt;&lt;td&gt;3&lt;/td&gt;&lt;td&gt;N&lt;/td&gt;&lt;td&gt; &lt;/td&gt;&lt;td&gt;&lt;/td&gt;&lt;/tr&gt;</v>
      </c>
      <c r="B3354" s="166"/>
      <c r="C3354" s="166"/>
    </row>
    <row r="3355" spans="1:3" x14ac:dyDescent="0.3">
      <c r="A3355" s="89" t="str">
        <f>IF(ROW()-ROW(HTML[])+1&gt;ROWS(Prelude[]),IFERROR(INDEX(PayItems[HTML],ROW()-ROW(HTML[])+1-ROWS(Prelude[])),IF(ROW()-ROW(HTML[])=ROWS(Prelude[])+ROWS(PayItems[]),"&lt;/tbody&gt;&lt;/table&gt;","{End}")),INDEX(Prelude[],ROW()-ROW(HTML[])+1))</f>
        <v xml:space="preserve">  &lt;tr&gt;&lt;td&gt;63305-1000&lt;/td&gt;&lt;td&gt;Posts, steel, w150 x 22&lt;/td&gt;&lt;td&gt;m&lt;/td&gt;&lt;td&gt;POSTS, STEEL, W6 X 15&lt;/td&gt;&lt;td&gt;LNFT&lt;/td&gt;&lt;td&gt;0&lt;/td&gt;&lt;td&gt;3&lt;/td&gt;&lt;td&gt;N&lt;/td&gt;&lt;td&gt; &lt;/td&gt;&lt;td&gt;&lt;/td&gt;&lt;/tr&gt;</v>
      </c>
      <c r="B3355" s="166"/>
      <c r="C3355" s="166"/>
    </row>
    <row r="3356" spans="1:3" x14ac:dyDescent="0.3">
      <c r="A3356" s="89" t="str">
        <f>IF(ROW()-ROW(HTML[])+1&gt;ROWS(Prelude[]),IFERROR(INDEX(PayItems[HTML],ROW()-ROW(HTML[])+1-ROWS(Prelude[])),IF(ROW()-ROW(HTML[])=ROWS(Prelude[])+ROWS(PayItems[]),"&lt;/tbody&gt;&lt;/table&gt;","{End}")),INDEX(Prelude[],ROW()-ROW(HTML[])+1))</f>
        <v xml:space="preserve">  &lt;tr&gt;&lt;td&gt;63305-1100&lt;/td&gt;&lt;td&gt;Posts, steel, w200 x 27&lt;/td&gt;&lt;td&gt;m&lt;/td&gt;&lt;td&gt;POSTS, STEEL, W8 X 18&lt;/td&gt;&lt;td&gt;LNFT&lt;/td&gt;&lt;td&gt;0&lt;/td&gt;&lt;td&gt;3&lt;/td&gt;&lt;td&gt;N&lt;/td&gt;&lt;td&gt; &lt;/td&gt;&lt;td&gt;&lt;/td&gt;&lt;/tr&gt;</v>
      </c>
      <c r="B3356" s="166"/>
      <c r="C3356" s="166"/>
    </row>
    <row r="3357" spans="1:3" x14ac:dyDescent="0.3">
      <c r="A3357" s="89" t="str">
        <f>IF(ROW()-ROW(HTML[])+1&gt;ROWS(Prelude[]),IFERROR(INDEX(PayItems[HTML],ROW()-ROW(HTML[])+1-ROWS(Prelude[])),IF(ROW()-ROW(HTML[])=ROWS(Prelude[])+ROWS(PayItems[]),"&lt;/tbody&gt;&lt;/table&gt;","{End}")),INDEX(Prelude[],ROW()-ROW(HTML[])+1))</f>
        <v xml:space="preserve">  &lt;tr&gt;&lt;td&gt;63305-1200&lt;/td&gt;&lt;td&gt;Posts, steel, w200 x 31&lt;/td&gt;&lt;td&gt;m&lt;/td&gt;&lt;td&gt;POSTS, STEEL, W8 X 21&lt;/td&gt;&lt;td&gt;LNFT&lt;/td&gt;&lt;td&gt;0&lt;/td&gt;&lt;td&gt;3&lt;/td&gt;&lt;td&gt;N&lt;/td&gt;&lt;td&gt; &lt;/td&gt;&lt;td&gt;&lt;/td&gt;&lt;/tr&gt;</v>
      </c>
      <c r="B3357" s="166"/>
      <c r="C3357" s="166"/>
    </row>
    <row r="3358" spans="1:3" x14ac:dyDescent="0.3">
      <c r="A3358" s="89" t="str">
        <f>IF(ROW()-ROW(HTML[])+1&gt;ROWS(Prelude[]),IFERROR(INDEX(PayItems[HTML],ROW()-ROW(HTML[])+1-ROWS(Prelude[])),IF(ROW()-ROW(HTML[])=ROWS(Prelude[])+ROWS(PayItems[]),"&lt;/tbody&gt;&lt;/table&gt;","{End}")),INDEX(Prelude[],ROW()-ROW(HTML[])+1))</f>
        <v xml:space="preserve">  &lt;tr&gt;&lt;td&gt;63305-1300&lt;/td&gt;&lt;td&gt;Posts, steel, w250 x 33&lt;/td&gt;&lt;td&gt;m&lt;/td&gt;&lt;td&gt;POSTS, STEEL, W10 X 22&lt;/td&gt;&lt;td&gt;LNFT&lt;/td&gt;&lt;td&gt;0&lt;/td&gt;&lt;td&gt;3&lt;/td&gt;&lt;td&gt;N&lt;/td&gt;&lt;td&gt; &lt;/td&gt;&lt;td&gt;&lt;/td&gt;&lt;/tr&gt;</v>
      </c>
      <c r="B3358" s="166"/>
      <c r="C3358" s="166"/>
    </row>
    <row r="3359" spans="1:3" x14ac:dyDescent="0.3">
      <c r="A3359" s="89" t="str">
        <f>IF(ROW()-ROW(HTML[])+1&gt;ROWS(Prelude[]),IFERROR(INDEX(PayItems[HTML],ROW()-ROW(HTML[])+1-ROWS(Prelude[])),IF(ROW()-ROW(HTML[])=ROWS(Prelude[])+ROWS(PayItems[]),"&lt;/tbody&gt;&lt;/table&gt;","{End}")),INDEX(Prelude[],ROW()-ROW(HTML[])+1))</f>
        <v xml:space="preserve">  &lt;tr&gt;&lt;td&gt;63305-1400&lt;/td&gt;&lt;td&gt;Posts, steel, w250 x 39&lt;/td&gt;&lt;td&gt;m&lt;/td&gt;&lt;td&gt;POSTS, STEEL, W10 X 26&lt;/td&gt;&lt;td&gt;LNFT&lt;/td&gt;&lt;td&gt;0&lt;/td&gt;&lt;td&gt;3&lt;/td&gt;&lt;td&gt;N&lt;/td&gt;&lt;td&gt; &lt;/td&gt;&lt;td&gt;&lt;/td&gt;&lt;/tr&gt;</v>
      </c>
      <c r="B3359" s="166"/>
      <c r="C3359" s="166"/>
    </row>
    <row r="3360" spans="1:3" x14ac:dyDescent="0.3">
      <c r="A3360" s="89" t="str">
        <f>IF(ROW()-ROW(HTML[])+1&gt;ROWS(Prelude[]),IFERROR(INDEX(PayItems[HTML],ROW()-ROW(HTML[])+1-ROWS(Prelude[])),IF(ROW()-ROW(HTML[])=ROWS(Prelude[])+ROWS(PayItems[]),"&lt;/tbody&gt;&lt;/table&gt;","{End}")),INDEX(Prelude[],ROW()-ROW(HTML[])+1))</f>
        <v xml:space="preserve">  &lt;tr&gt;&lt;td&gt;63305-1500&lt;/td&gt;&lt;td&gt;Posts, steel, w310 x 24&lt;/td&gt;&lt;td&gt;m&lt;/td&gt;&lt;td&gt;POSTS, STEEL, W12 X 16&lt;/td&gt;&lt;td&gt;LNFT&lt;/td&gt;&lt;td&gt;0&lt;/td&gt;&lt;td&gt;3&lt;/td&gt;&lt;td&gt;N&lt;/td&gt;&lt;td&gt; &lt;/td&gt;&lt;td&gt;&lt;/td&gt;&lt;/tr&gt;</v>
      </c>
      <c r="B3360" s="166"/>
      <c r="C3360" s="166"/>
    </row>
    <row r="3361" spans="1:3" x14ac:dyDescent="0.3">
      <c r="A3361" s="89" t="str">
        <f>IF(ROW()-ROW(HTML[])+1&gt;ROWS(Prelude[]),IFERROR(INDEX(PayItems[HTML],ROW()-ROW(HTML[])+1-ROWS(Prelude[])),IF(ROW()-ROW(HTML[])=ROWS(Prelude[])+ROWS(PayItems[]),"&lt;/tbody&gt;&lt;/table&gt;","{End}")),INDEX(Prelude[],ROW()-ROW(HTML[])+1))</f>
        <v xml:space="preserve">  &lt;tr&gt;&lt;td&gt;63305-1600&lt;/td&gt;&lt;td&gt;Posts, steel, w310 x 28&lt;/td&gt;&lt;td&gt;m&lt;/td&gt;&lt;td&gt;POSTS, STEEL, W12 X 19&lt;/td&gt;&lt;td&gt;LNFT&lt;/td&gt;&lt;td&gt;0&lt;/td&gt;&lt;td&gt;3&lt;/td&gt;&lt;td&gt;N&lt;/td&gt;&lt;td&gt; &lt;/td&gt;&lt;td&gt;&lt;/td&gt;&lt;/tr&gt;</v>
      </c>
      <c r="B3361" s="166"/>
      <c r="C3361" s="166"/>
    </row>
    <row r="3362" spans="1:3" x14ac:dyDescent="0.3">
      <c r="A3362" s="89" t="str">
        <f>IF(ROW()-ROW(HTML[])+1&gt;ROWS(Prelude[]),IFERROR(INDEX(PayItems[HTML],ROW()-ROW(HTML[])+1-ROWS(Prelude[])),IF(ROW()-ROW(HTML[])=ROWS(Prelude[])+ROWS(PayItems[]),"&lt;/tbody&gt;&lt;/table&gt;","{End}")),INDEX(Prelude[],ROW()-ROW(HTML[])+1))</f>
        <v xml:space="preserve">  &lt;tr&gt;&lt;td&gt;63305-1650&lt;/td&gt;&lt;td&gt;Posts, wood, 50mm x 50mm&lt;/td&gt;&lt;td&gt;m&lt;/td&gt;&lt;td&gt;POSTS, WOOD, 2-INCH X 2-INCH&lt;/td&gt;&lt;td&gt;LNFT&lt;/td&gt;&lt;td&gt;0&lt;/td&gt;&lt;td&gt;3&lt;/td&gt;&lt;td&gt;N&lt;/td&gt;&lt;td&gt;5/17/2021&lt;/td&gt;&lt;td&gt;&lt;/td&gt;&lt;/tr&gt;</v>
      </c>
      <c r="B3362" s="166"/>
      <c r="C3362" s="166"/>
    </row>
    <row r="3363" spans="1:3" x14ac:dyDescent="0.3">
      <c r="A3363" s="89" t="str">
        <f>IF(ROW()-ROW(HTML[])+1&gt;ROWS(Prelude[]),IFERROR(INDEX(PayItems[HTML],ROW()-ROW(HTML[])+1-ROWS(Prelude[])),IF(ROW()-ROW(HTML[])=ROWS(Prelude[])+ROWS(PayItems[]),"&lt;/tbody&gt;&lt;/table&gt;","{End}")),INDEX(Prelude[],ROW()-ROW(HTML[])+1))</f>
        <v xml:space="preserve">  &lt;tr&gt;&lt;td&gt;63305-1700&lt;/td&gt;&lt;td&gt;Posts, wood, 100mm x 100mm&lt;/td&gt;&lt;td&gt;m&lt;/td&gt;&lt;td&gt;POSTS, WOOD, 4-INCH X 4-INCH&lt;/td&gt;&lt;td&gt;LNFT&lt;/td&gt;&lt;td&gt;0&lt;/td&gt;&lt;td&gt;3&lt;/td&gt;&lt;td&gt;N&lt;/td&gt;&lt;td&gt; &lt;/td&gt;&lt;td&gt;&lt;/td&gt;&lt;/tr&gt;</v>
      </c>
      <c r="B3363" s="166"/>
      <c r="C3363" s="166"/>
    </row>
    <row r="3364" spans="1:3" x14ac:dyDescent="0.3">
      <c r="A3364" s="89" t="str">
        <f>IF(ROW()-ROW(HTML[])+1&gt;ROWS(Prelude[]),IFERROR(INDEX(PayItems[HTML],ROW()-ROW(HTML[])+1-ROWS(Prelude[])),IF(ROW()-ROW(HTML[])=ROWS(Prelude[])+ROWS(PayItems[]),"&lt;/tbody&gt;&lt;/table&gt;","{End}")),INDEX(Prelude[],ROW()-ROW(HTML[])+1))</f>
        <v xml:space="preserve">  &lt;tr&gt;&lt;td&gt;63305-1800&lt;/td&gt;&lt;td&gt;Posts, wood, 100mm x 150mm&lt;/td&gt;&lt;td&gt;m&lt;/td&gt;&lt;td&gt;POSTS, WOOD, 4-INCH X 6-INCH&lt;/td&gt;&lt;td&gt;LNFT&lt;/td&gt;&lt;td&gt;0&lt;/td&gt;&lt;td&gt;3&lt;/td&gt;&lt;td&gt;N&lt;/td&gt;&lt;td&gt; &lt;/td&gt;&lt;td&gt;&lt;/td&gt;&lt;/tr&gt;</v>
      </c>
      <c r="B3364" s="166"/>
      <c r="C3364" s="166"/>
    </row>
    <row r="3365" spans="1:3" x14ac:dyDescent="0.3">
      <c r="A3365" s="89" t="str">
        <f>IF(ROW()-ROW(HTML[])+1&gt;ROWS(Prelude[]),IFERROR(INDEX(PayItems[HTML],ROW()-ROW(HTML[])+1-ROWS(Prelude[])),IF(ROW()-ROW(HTML[])=ROWS(Prelude[])+ROWS(PayItems[]),"&lt;/tbody&gt;&lt;/table&gt;","{End}")),INDEX(Prelude[],ROW()-ROW(HTML[])+1))</f>
        <v xml:space="preserve">  &lt;tr&gt;&lt;td&gt;63305-1900&lt;/td&gt;&lt;td&gt;Posts, wood, 150mm x 150mm&lt;/td&gt;&lt;td&gt;m&lt;/td&gt;&lt;td&gt;POSTS, WOOD, 6-INCH X 6-INCH&lt;/td&gt;&lt;td&gt;LNFT&lt;/td&gt;&lt;td&gt;0&lt;/td&gt;&lt;td&gt;3&lt;/td&gt;&lt;td&gt;N&lt;/td&gt;&lt;td&gt; &lt;/td&gt;&lt;td&gt;&lt;/td&gt;&lt;/tr&gt;</v>
      </c>
      <c r="B3365" s="166"/>
      <c r="C3365" s="166"/>
    </row>
    <row r="3366" spans="1:3" x14ac:dyDescent="0.3">
      <c r="A3366" s="89" t="str">
        <f>IF(ROW()-ROW(HTML[])+1&gt;ROWS(Prelude[]),IFERROR(INDEX(PayItems[HTML],ROW()-ROW(HTML[])+1-ROWS(Prelude[])),IF(ROW()-ROW(HTML[])=ROWS(Prelude[])+ROWS(PayItems[]),"&lt;/tbody&gt;&lt;/table&gt;","{End}")),INDEX(Prelude[],ROW()-ROW(HTML[])+1))</f>
        <v xml:space="preserve">  &lt;tr&gt;&lt;td&gt;63305-2000&lt;/td&gt;&lt;td&gt;Posts, wood, 200mm x 150mm&lt;/td&gt;&lt;td&gt;m&lt;/td&gt;&lt;td&gt;POSTS, WOOD, 8-INCH X 6-INCH&lt;/td&gt;&lt;td&gt;LNFT&lt;/td&gt;&lt;td&gt;0&lt;/td&gt;&lt;td&gt;3&lt;/td&gt;&lt;td&gt;N&lt;/td&gt;&lt;td&gt; &lt;/td&gt;&lt;td&gt;&lt;/td&gt;&lt;/tr&gt;</v>
      </c>
      <c r="B3366" s="166"/>
      <c r="C3366" s="166"/>
    </row>
    <row r="3367" spans="1:3" x14ac:dyDescent="0.3">
      <c r="A3367" s="89" t="str">
        <f>IF(ROW()-ROW(HTML[])+1&gt;ROWS(Prelude[]),IFERROR(INDEX(PayItems[HTML],ROW()-ROW(HTML[])+1-ROWS(Prelude[])),IF(ROW()-ROW(HTML[])=ROWS(Prelude[])+ROWS(PayItems[]),"&lt;/tbody&gt;&lt;/table&gt;","{End}")),INDEX(Prelude[],ROW()-ROW(HTML[])+1))</f>
        <v xml:space="preserve">  &lt;tr&gt;&lt;td&gt;63306-0100&lt;/td&gt;&lt;td&gt;Post, steel, U-channel&lt;/td&gt;&lt;td&gt;Each&lt;/td&gt;&lt;td&gt;POST, STEEL, U-CHANNEL&lt;/td&gt;&lt;td&gt;EACH&lt;/td&gt;&lt;td&gt;0&lt;/td&gt;&lt;td&gt;3&lt;/td&gt;&lt;td&gt;N&lt;/td&gt;&lt;td&gt; &lt;/td&gt;&lt;td&gt;&lt;/td&gt;&lt;/tr&gt;</v>
      </c>
      <c r="B3367" s="166"/>
      <c r="C3367" s="166"/>
    </row>
    <row r="3368" spans="1:3" x14ac:dyDescent="0.3">
      <c r="A3368" s="89" t="str">
        <f>IF(ROW()-ROW(HTML[])+1&gt;ROWS(Prelude[]),IFERROR(INDEX(PayItems[HTML],ROW()-ROW(HTML[])+1-ROWS(Prelude[])),IF(ROW()-ROW(HTML[])=ROWS(Prelude[])+ROWS(PayItems[]),"&lt;/tbody&gt;&lt;/table&gt;","{End}")),INDEX(Prelude[],ROW()-ROW(HTML[])+1))</f>
        <v xml:space="preserve">  &lt;tr&gt;&lt;td&gt;63306-0200&lt;/td&gt;&lt;td&gt;Post, steel, 50mm diameter&lt;/td&gt;&lt;td&gt;Each&lt;/td&gt;&lt;td&gt;POST, STEEL, 2-INCH DIAMETER&lt;/td&gt;&lt;td&gt;EACH&lt;/td&gt;&lt;td&gt;0&lt;/td&gt;&lt;td&gt;3&lt;/td&gt;&lt;td&gt;N&lt;/td&gt;&lt;td&gt; &lt;/td&gt;&lt;td&gt;&lt;/td&gt;&lt;/tr&gt;</v>
      </c>
      <c r="B3368" s="166"/>
      <c r="C3368" s="166"/>
    </row>
    <row r="3369" spans="1:3" x14ac:dyDescent="0.3">
      <c r="A3369" s="89" t="str">
        <f>IF(ROW()-ROW(HTML[])+1&gt;ROWS(Prelude[]),IFERROR(INDEX(PayItems[HTML],ROW()-ROW(HTML[])+1-ROWS(Prelude[])),IF(ROW()-ROW(HTML[])=ROWS(Prelude[])+ROWS(PayItems[]),"&lt;/tbody&gt;&lt;/table&gt;","{End}")),INDEX(Prelude[],ROW()-ROW(HTML[])+1))</f>
        <v xml:space="preserve">  &lt;tr&gt;&lt;td&gt;63306-0300&lt;/td&gt;&lt;td&gt;Post, steel, 100mm diameter&lt;/td&gt;&lt;td&gt;Each&lt;/td&gt;&lt;td&gt;POST, STEEL, 4-INCH DIAMETER&lt;/td&gt;&lt;td&gt;EACH&lt;/td&gt;&lt;td&gt;0&lt;/td&gt;&lt;td&gt;3&lt;/td&gt;&lt;td&gt;N&lt;/td&gt;&lt;td&gt; &lt;/td&gt;&lt;td&gt;&lt;/td&gt;&lt;/tr&gt;</v>
      </c>
      <c r="B3369" s="166"/>
      <c r="C3369" s="166"/>
    </row>
    <row r="3370" spans="1:3" x14ac:dyDescent="0.3">
      <c r="A3370" s="89" t="str">
        <f>IF(ROW()-ROW(HTML[])+1&gt;ROWS(Prelude[]),IFERROR(INDEX(PayItems[HTML],ROW()-ROW(HTML[])+1-ROWS(Prelude[])),IF(ROW()-ROW(HTML[])=ROWS(Prelude[])+ROWS(PayItems[]),"&lt;/tbody&gt;&lt;/table&gt;","{End}")),INDEX(Prelude[],ROW()-ROW(HTML[])+1))</f>
        <v xml:space="preserve">  &lt;tr&gt;&lt;td&gt;63306-0400&lt;/td&gt;&lt;td&gt;Post, steel, 50mm x 50mm&lt;/td&gt;&lt;td&gt;Each&lt;/td&gt;&lt;td&gt;POST, STEEL, 2-INCH X 2-INCH&lt;/td&gt;&lt;td&gt;EACH&lt;/td&gt;&lt;td&gt;0&lt;/td&gt;&lt;td&gt;3&lt;/td&gt;&lt;td&gt;N&lt;/td&gt;&lt;td&gt; &lt;/td&gt;&lt;td&gt;&lt;/td&gt;&lt;/tr&gt;</v>
      </c>
      <c r="B3370" s="166"/>
      <c r="C3370" s="166"/>
    </row>
    <row r="3371" spans="1:3" x14ac:dyDescent="0.3">
      <c r="A3371" s="89" t="str">
        <f>IF(ROW()-ROW(HTML[])+1&gt;ROWS(Prelude[]),IFERROR(INDEX(PayItems[HTML],ROW()-ROW(HTML[])+1-ROWS(Prelude[])),IF(ROW()-ROW(HTML[])=ROWS(Prelude[])+ROWS(PayItems[]),"&lt;/tbody&gt;&lt;/table&gt;","{End}")),INDEX(Prelude[],ROW()-ROW(HTML[])+1))</f>
        <v xml:space="preserve">  &lt;tr&gt;&lt;td&gt;63306-0450&lt;/td&gt;&lt;td&gt;Post, steel, 75mm x 75mm&lt;/td&gt;&lt;td&gt;Each&lt;/td&gt;&lt;td&gt;POST, STEEL, 3-INCH X 3-INCH&lt;/td&gt;&lt;td&gt;EACH&lt;/td&gt;&lt;td&gt;0&lt;/td&gt;&lt;td&gt;3&lt;/td&gt;&lt;td&gt;N&lt;/td&gt;&lt;td&gt; &lt;/td&gt;&lt;td&gt;&lt;/td&gt;&lt;/tr&gt;</v>
      </c>
      <c r="B3371" s="166"/>
      <c r="C3371" s="166"/>
    </row>
    <row r="3372" spans="1:3" x14ac:dyDescent="0.3">
      <c r="A3372" s="89" t="str">
        <f>IF(ROW()-ROW(HTML[])+1&gt;ROWS(Prelude[]),IFERROR(INDEX(PayItems[HTML],ROW()-ROW(HTML[])+1-ROWS(Prelude[])),IF(ROW()-ROW(HTML[])=ROWS(Prelude[])+ROWS(PayItems[]),"&lt;/tbody&gt;&lt;/table&gt;","{End}")),INDEX(Prelude[],ROW()-ROW(HTML[])+1))</f>
        <v xml:space="preserve">  &lt;tr&gt;&lt;td&gt;63306-0500&lt;/td&gt;&lt;td&gt;Post, steel, 75mm x 100mm&lt;/td&gt;&lt;td&gt;Each&lt;/td&gt;&lt;td&gt;POST, STEEL, 3-INCH X 4-INCH&lt;/td&gt;&lt;td&gt;EACH&lt;/td&gt;&lt;td&gt;0&lt;/td&gt;&lt;td&gt;3&lt;/td&gt;&lt;td&gt;N&lt;/td&gt;&lt;td&gt; &lt;/td&gt;&lt;td&gt;&lt;/td&gt;&lt;/tr&gt;</v>
      </c>
      <c r="B3372" s="166"/>
      <c r="C3372" s="166"/>
    </row>
    <row r="3373" spans="1:3" x14ac:dyDescent="0.3">
      <c r="A3373" s="89" t="str">
        <f>IF(ROW()-ROW(HTML[])+1&gt;ROWS(Prelude[]),IFERROR(INDEX(PayItems[HTML],ROW()-ROW(HTML[])+1-ROWS(Prelude[])),IF(ROW()-ROW(HTML[])=ROWS(Prelude[])+ROWS(PayItems[]),"&lt;/tbody&gt;&lt;/table&gt;","{End}")),INDEX(Prelude[],ROW()-ROW(HTML[])+1))</f>
        <v xml:space="preserve">  &lt;tr&gt;&lt;td&gt;63306-0600&lt;/td&gt;&lt;td&gt;Post, steel, 100mm x 150mm&lt;/td&gt;&lt;td&gt;Each&lt;/td&gt;&lt;td&gt;POST, STEEL, 4-INCH X 6-INCH&lt;/td&gt;&lt;td&gt;EACH&lt;/td&gt;&lt;td&gt;0&lt;/td&gt;&lt;td&gt;3&lt;/td&gt;&lt;td&gt;N&lt;/td&gt;&lt;td&gt; &lt;/td&gt;&lt;td&gt;&lt;/td&gt;&lt;/tr&gt;</v>
      </c>
      <c r="B3373" s="166"/>
      <c r="C3373" s="166"/>
    </row>
    <row r="3374" spans="1:3" x14ac:dyDescent="0.3">
      <c r="A3374" s="89" t="str">
        <f>IF(ROW()-ROW(HTML[])+1&gt;ROWS(Prelude[]),IFERROR(INDEX(PayItems[HTML],ROW()-ROW(HTML[])+1-ROWS(Prelude[])),IF(ROW()-ROW(HTML[])=ROWS(Prelude[])+ROWS(PayItems[]),"&lt;/tbody&gt;&lt;/table&gt;","{End}")),INDEX(Prelude[],ROW()-ROW(HTML[])+1))</f>
        <v xml:space="preserve">  &lt;tr&gt;&lt;td&gt;63306-0700&lt;/td&gt;&lt;td&gt;Post, steel, pipe&lt;/td&gt;&lt;td&gt;Each&lt;/td&gt;&lt;td&gt;POST, STEEL, PIPE&lt;/td&gt;&lt;td&gt;EACH&lt;/td&gt;&lt;td&gt;0&lt;/td&gt;&lt;td&gt;3&lt;/td&gt;&lt;td&gt;N&lt;/td&gt;&lt;td&gt; &lt;/td&gt;&lt;td&gt;&lt;/td&gt;&lt;/tr&gt;</v>
      </c>
      <c r="B3374" s="166"/>
      <c r="C3374" s="166"/>
    </row>
    <row r="3375" spans="1:3" x14ac:dyDescent="0.3">
      <c r="A3375" s="89" t="str">
        <f>IF(ROW()-ROW(HTML[])+1&gt;ROWS(Prelude[]),IFERROR(INDEX(PayItems[HTML],ROW()-ROW(HTML[])+1-ROWS(Prelude[])),IF(ROW()-ROW(HTML[])=ROWS(Prelude[])+ROWS(PayItems[]),"&lt;/tbody&gt;&lt;/table&gt;","{End}")),INDEX(Prelude[],ROW()-ROW(HTML[])+1))</f>
        <v xml:space="preserve">  &lt;tr&gt;&lt;td&gt;63306-0800&lt;/td&gt;&lt;td&gt;Post, steel, w150 x 14&lt;/td&gt;&lt;td&gt;Each&lt;/td&gt;&lt;td&gt;POST, STEEL, W6 X 9&lt;/td&gt;&lt;td&gt;EACH&lt;/td&gt;&lt;td&gt;0&lt;/td&gt;&lt;td&gt;3&lt;/td&gt;&lt;td&gt;N&lt;/td&gt;&lt;td&gt; &lt;/td&gt;&lt;td&gt;&lt;/td&gt;&lt;/tr&gt;</v>
      </c>
      <c r="B3375" s="166"/>
      <c r="C3375" s="166"/>
    </row>
    <row r="3376" spans="1:3" x14ac:dyDescent="0.3">
      <c r="A3376" s="89" t="str">
        <f>IF(ROW()-ROW(HTML[])+1&gt;ROWS(Prelude[]),IFERROR(INDEX(PayItems[HTML],ROW()-ROW(HTML[])+1-ROWS(Prelude[])),IF(ROW()-ROW(HTML[])=ROWS(Prelude[])+ROWS(PayItems[]),"&lt;/tbody&gt;&lt;/table&gt;","{End}")),INDEX(Prelude[],ROW()-ROW(HTML[])+1))</f>
        <v xml:space="preserve">  &lt;tr&gt;&lt;td&gt;63306-0900&lt;/td&gt;&lt;td&gt;Post, steel, w150 x 18&lt;/td&gt;&lt;td&gt;Each&lt;/td&gt;&lt;td&gt;POST, STEEL, W6 X 12&lt;/td&gt;&lt;td&gt;EACH&lt;/td&gt;&lt;td&gt;0&lt;/td&gt;&lt;td&gt;3&lt;/td&gt;&lt;td&gt;N&lt;/td&gt;&lt;td&gt; &lt;/td&gt;&lt;td&gt;&lt;/td&gt;&lt;/tr&gt;</v>
      </c>
      <c r="B3376" s="166"/>
      <c r="C3376" s="166"/>
    </row>
    <row r="3377" spans="1:3" x14ac:dyDescent="0.3">
      <c r="A3377" s="89" t="str">
        <f>IF(ROW()-ROW(HTML[])+1&gt;ROWS(Prelude[]),IFERROR(INDEX(PayItems[HTML],ROW()-ROW(HTML[])+1-ROWS(Prelude[])),IF(ROW()-ROW(HTML[])=ROWS(Prelude[])+ROWS(PayItems[]),"&lt;/tbody&gt;&lt;/table&gt;","{End}")),INDEX(Prelude[],ROW()-ROW(HTML[])+1))</f>
        <v xml:space="preserve">  &lt;tr&gt;&lt;td&gt;63306-1000&lt;/td&gt;&lt;td&gt;Post, steel, w150 x 22&lt;/td&gt;&lt;td&gt;Each&lt;/td&gt;&lt;td&gt;POST, STEEL, W6 X 15&lt;/td&gt;&lt;td&gt;EACH&lt;/td&gt;&lt;td&gt;0&lt;/td&gt;&lt;td&gt;3&lt;/td&gt;&lt;td&gt;N&lt;/td&gt;&lt;td&gt; &lt;/td&gt;&lt;td&gt;&lt;/td&gt;&lt;/tr&gt;</v>
      </c>
      <c r="B3377" s="166"/>
      <c r="C3377" s="166"/>
    </row>
    <row r="3378" spans="1:3" x14ac:dyDescent="0.3">
      <c r="A3378" s="89" t="str">
        <f>IF(ROW()-ROW(HTML[])+1&gt;ROWS(Prelude[]),IFERROR(INDEX(PayItems[HTML],ROW()-ROW(HTML[])+1-ROWS(Prelude[])),IF(ROW()-ROW(HTML[])=ROWS(Prelude[])+ROWS(PayItems[]),"&lt;/tbody&gt;&lt;/table&gt;","{End}")),INDEX(Prelude[],ROW()-ROW(HTML[])+1))</f>
        <v xml:space="preserve">  &lt;tr&gt;&lt;td&gt;63306-1100&lt;/td&gt;&lt;td&gt;Post, steel, w200 x 27&lt;/td&gt;&lt;td&gt;Each&lt;/td&gt;&lt;td&gt;POST, STEEL, W8 X 18&lt;/td&gt;&lt;td&gt;EACH&lt;/td&gt;&lt;td&gt;0&lt;/td&gt;&lt;td&gt;3&lt;/td&gt;&lt;td&gt;N&lt;/td&gt;&lt;td&gt; &lt;/td&gt;&lt;td&gt;&lt;/td&gt;&lt;/tr&gt;</v>
      </c>
      <c r="B3378" s="166"/>
      <c r="C3378" s="166"/>
    </row>
    <row r="3379" spans="1:3" x14ac:dyDescent="0.3">
      <c r="A3379" s="89" t="str">
        <f>IF(ROW()-ROW(HTML[])+1&gt;ROWS(Prelude[]),IFERROR(INDEX(PayItems[HTML],ROW()-ROW(HTML[])+1-ROWS(Prelude[])),IF(ROW()-ROW(HTML[])=ROWS(Prelude[])+ROWS(PayItems[]),"&lt;/tbody&gt;&lt;/table&gt;","{End}")),INDEX(Prelude[],ROW()-ROW(HTML[])+1))</f>
        <v xml:space="preserve">  &lt;tr&gt;&lt;td&gt;63306-1200&lt;/td&gt;&lt;td&gt;Post, steel, w200 x 31&lt;/td&gt;&lt;td&gt;Each&lt;/td&gt;&lt;td&gt;POST, STEEL, W8 X 21&lt;/td&gt;&lt;td&gt;EACH&lt;/td&gt;&lt;td&gt;0&lt;/td&gt;&lt;td&gt;3&lt;/td&gt;&lt;td&gt;N&lt;/td&gt;&lt;td&gt; &lt;/td&gt;&lt;td&gt;&lt;/td&gt;&lt;/tr&gt;</v>
      </c>
      <c r="B3379" s="166"/>
      <c r="C3379" s="166"/>
    </row>
    <row r="3380" spans="1:3" x14ac:dyDescent="0.3">
      <c r="A3380" s="89" t="str">
        <f>IF(ROW()-ROW(HTML[])+1&gt;ROWS(Prelude[]),IFERROR(INDEX(PayItems[HTML],ROW()-ROW(HTML[])+1-ROWS(Prelude[])),IF(ROW()-ROW(HTML[])=ROWS(Prelude[])+ROWS(PayItems[]),"&lt;/tbody&gt;&lt;/table&gt;","{End}")),INDEX(Prelude[],ROW()-ROW(HTML[])+1))</f>
        <v xml:space="preserve">  &lt;tr&gt;&lt;td&gt;63306-1300&lt;/td&gt;&lt;td&gt;Post, steel, w250 x 33&lt;/td&gt;&lt;td&gt;Each&lt;/td&gt;&lt;td&gt;POST, STEEL, W10 X 22&lt;/td&gt;&lt;td&gt;EACH&lt;/td&gt;&lt;td&gt;0&lt;/td&gt;&lt;td&gt;3&lt;/td&gt;&lt;td&gt;N&lt;/td&gt;&lt;td&gt; &lt;/td&gt;&lt;td&gt;&lt;/td&gt;&lt;/tr&gt;</v>
      </c>
      <c r="B3380" s="166"/>
      <c r="C3380" s="166"/>
    </row>
    <row r="3381" spans="1:3" x14ac:dyDescent="0.3">
      <c r="A3381" s="89" t="str">
        <f>IF(ROW()-ROW(HTML[])+1&gt;ROWS(Prelude[]),IFERROR(INDEX(PayItems[HTML],ROW()-ROW(HTML[])+1-ROWS(Prelude[])),IF(ROW()-ROW(HTML[])=ROWS(Prelude[])+ROWS(PayItems[]),"&lt;/tbody&gt;&lt;/table&gt;","{End}")),INDEX(Prelude[],ROW()-ROW(HTML[])+1))</f>
        <v xml:space="preserve">  &lt;tr&gt;&lt;td&gt;63306-1400&lt;/td&gt;&lt;td&gt;Post, steel, w250 x 39&lt;/td&gt;&lt;td&gt;Each&lt;/td&gt;&lt;td&gt;POST, STEEL, W10 X 26&lt;/td&gt;&lt;td&gt;EACH&lt;/td&gt;&lt;td&gt;0&lt;/td&gt;&lt;td&gt;3&lt;/td&gt;&lt;td&gt;N&lt;/td&gt;&lt;td&gt; &lt;/td&gt;&lt;td&gt;&lt;/td&gt;&lt;/tr&gt;</v>
      </c>
      <c r="B3381" s="166"/>
      <c r="C3381" s="166"/>
    </row>
    <row r="3382" spans="1:3" x14ac:dyDescent="0.3">
      <c r="A3382" s="89" t="str">
        <f>IF(ROW()-ROW(HTML[])+1&gt;ROWS(Prelude[]),IFERROR(INDEX(PayItems[HTML],ROW()-ROW(HTML[])+1-ROWS(Prelude[])),IF(ROW()-ROW(HTML[])=ROWS(Prelude[])+ROWS(PayItems[]),"&lt;/tbody&gt;&lt;/table&gt;","{End}")),INDEX(Prelude[],ROW()-ROW(HTML[])+1))</f>
        <v xml:space="preserve">  &lt;tr&gt;&lt;td&gt;63306-1500&lt;/td&gt;&lt;td&gt;Post, steel, w310 x 24&lt;/td&gt;&lt;td&gt;Each&lt;/td&gt;&lt;td&gt;POST, STEEL, W12 X 16&lt;/td&gt;&lt;td&gt;EACH&lt;/td&gt;&lt;td&gt;0&lt;/td&gt;&lt;td&gt;3&lt;/td&gt;&lt;td&gt;N&lt;/td&gt;&lt;td&gt; &lt;/td&gt;&lt;td&gt;&lt;/td&gt;&lt;/tr&gt;</v>
      </c>
      <c r="B3382" s="166"/>
      <c r="C3382" s="166"/>
    </row>
    <row r="3383" spans="1:3" x14ac:dyDescent="0.3">
      <c r="A3383" s="89" t="str">
        <f>IF(ROW()-ROW(HTML[])+1&gt;ROWS(Prelude[]),IFERROR(INDEX(PayItems[HTML],ROW()-ROW(HTML[])+1-ROWS(Prelude[])),IF(ROW()-ROW(HTML[])=ROWS(Prelude[])+ROWS(PayItems[]),"&lt;/tbody&gt;&lt;/table&gt;","{End}")),INDEX(Prelude[],ROW()-ROW(HTML[])+1))</f>
        <v xml:space="preserve">  &lt;tr&gt;&lt;td&gt;63306-1600&lt;/td&gt;&lt;td&gt;Post, steel, w310 x 28&lt;/td&gt;&lt;td&gt;Each&lt;/td&gt;&lt;td&gt;POST, STEEL, W12 X 19&lt;/td&gt;&lt;td&gt;EACH&lt;/td&gt;&lt;td&gt;0&lt;/td&gt;&lt;td&gt;3&lt;/td&gt;&lt;td&gt;N&lt;/td&gt;&lt;td&gt; &lt;/td&gt;&lt;td&gt;&lt;/td&gt;&lt;/tr&gt;</v>
      </c>
      <c r="B3383" s="166"/>
      <c r="C3383" s="166"/>
    </row>
    <row r="3384" spans="1:3" x14ac:dyDescent="0.3">
      <c r="A3384" s="89" t="str">
        <f>IF(ROW()-ROW(HTML[])+1&gt;ROWS(Prelude[]),IFERROR(INDEX(PayItems[HTML],ROW()-ROW(HTML[])+1-ROWS(Prelude[])),IF(ROW()-ROW(HTML[])=ROWS(Prelude[])+ROWS(PayItems[]),"&lt;/tbody&gt;&lt;/table&gt;","{End}")),INDEX(Prelude[],ROW()-ROW(HTML[])+1))</f>
        <v xml:space="preserve">  &lt;tr&gt;&lt;td&gt;63306-1700&lt;/td&gt;&lt;td&gt;Post, wood, 100mm x 100mm&lt;/td&gt;&lt;td&gt;Each&lt;/td&gt;&lt;td&gt;POST, WOOD, 4-INCH X 4-INCH&lt;/td&gt;&lt;td&gt;EACH&lt;/td&gt;&lt;td&gt;0&lt;/td&gt;&lt;td&gt;3&lt;/td&gt;&lt;td&gt;N&lt;/td&gt;&lt;td&gt; &lt;/td&gt;&lt;td&gt;&lt;/td&gt;&lt;/tr&gt;</v>
      </c>
      <c r="B3384" s="166"/>
      <c r="C3384" s="166"/>
    </row>
    <row r="3385" spans="1:3" x14ac:dyDescent="0.3">
      <c r="A3385" s="89" t="str">
        <f>IF(ROW()-ROW(HTML[])+1&gt;ROWS(Prelude[]),IFERROR(INDEX(PayItems[HTML],ROW()-ROW(HTML[])+1-ROWS(Prelude[])),IF(ROW()-ROW(HTML[])=ROWS(Prelude[])+ROWS(PayItems[]),"&lt;/tbody&gt;&lt;/table&gt;","{End}")),INDEX(Prelude[],ROW()-ROW(HTML[])+1))</f>
        <v xml:space="preserve">  &lt;tr&gt;&lt;td&gt;63306-1800&lt;/td&gt;&lt;td&gt;Post, wood, 100mm x 150mm&lt;/td&gt;&lt;td&gt;Each&lt;/td&gt;&lt;td&gt;POST, WOOD, 4-INCH X 6-INCH&lt;/td&gt;&lt;td&gt;EACH&lt;/td&gt;&lt;td&gt;0&lt;/td&gt;&lt;td&gt;3&lt;/td&gt;&lt;td&gt;N&lt;/td&gt;&lt;td&gt; &lt;/td&gt;&lt;td&gt;&lt;/td&gt;&lt;/tr&gt;</v>
      </c>
      <c r="B3385" s="166"/>
      <c r="C3385" s="166"/>
    </row>
    <row r="3386" spans="1:3" x14ac:dyDescent="0.3">
      <c r="A3386" s="89" t="str">
        <f>IF(ROW()-ROW(HTML[])+1&gt;ROWS(Prelude[]),IFERROR(INDEX(PayItems[HTML],ROW()-ROW(HTML[])+1-ROWS(Prelude[])),IF(ROW()-ROW(HTML[])=ROWS(Prelude[])+ROWS(PayItems[]),"&lt;/tbody&gt;&lt;/table&gt;","{End}")),INDEX(Prelude[],ROW()-ROW(HTML[])+1))</f>
        <v xml:space="preserve">  &lt;tr&gt;&lt;td&gt;63306-1900&lt;/td&gt;&lt;td&gt;Post, wood, 150mm x 150mm&lt;/td&gt;&lt;td&gt;Each&lt;/td&gt;&lt;td&gt;POST, WOOD, 6-INCH X 6-INCH&lt;/td&gt;&lt;td&gt;EACH&lt;/td&gt;&lt;td&gt;0&lt;/td&gt;&lt;td&gt;3&lt;/td&gt;&lt;td&gt;N&lt;/td&gt;&lt;td&gt; &lt;/td&gt;&lt;td&gt;&lt;/td&gt;&lt;/tr&gt;</v>
      </c>
      <c r="B3386" s="166"/>
      <c r="C3386" s="166"/>
    </row>
    <row r="3387" spans="1:3" x14ac:dyDescent="0.3">
      <c r="A3387" s="89" t="str">
        <f>IF(ROW()-ROW(HTML[])+1&gt;ROWS(Prelude[]),IFERROR(INDEX(PayItems[HTML],ROW()-ROW(HTML[])+1-ROWS(Prelude[])),IF(ROW()-ROW(HTML[])=ROWS(Prelude[])+ROWS(PayItems[]),"&lt;/tbody&gt;&lt;/table&gt;","{End}")),INDEX(Prelude[],ROW()-ROW(HTML[])+1))</f>
        <v xml:space="preserve">  &lt;tr&gt;&lt;td&gt;63306-2000&lt;/td&gt;&lt;td&gt;Post, wood, 200mm x 150mm&lt;/td&gt;&lt;td&gt;Each&lt;/td&gt;&lt;td&gt;POST, WOOD, 8-INCH X 6-INCH&lt;/td&gt;&lt;td&gt;EACH&lt;/td&gt;&lt;td&gt;0&lt;/td&gt;&lt;td&gt;3&lt;/td&gt;&lt;td&gt;N&lt;/td&gt;&lt;td&gt; &lt;/td&gt;&lt;td&gt;&lt;/td&gt;&lt;/tr&gt;</v>
      </c>
      <c r="B3387" s="166"/>
      <c r="C3387" s="166"/>
    </row>
    <row r="3388" spans="1:3" x14ac:dyDescent="0.3">
      <c r="A3388" s="89" t="str">
        <f>IF(ROW()-ROW(HTML[])+1&gt;ROWS(Prelude[]),IFERROR(INDEX(PayItems[HTML],ROW()-ROW(HTML[])+1-ROWS(Prelude[])),IF(ROW()-ROW(HTML[])=ROWS(Prelude[])+ROWS(PayItems[]),"&lt;/tbody&gt;&lt;/table&gt;","{End}")),INDEX(Prelude[],ROW()-ROW(HTML[])+1))</f>
        <v xml:space="preserve">  &lt;tr&gt;&lt;td&gt;63306-2100&lt;/td&gt;&lt;td&gt;Post, wood, 200mm diameter&lt;/td&gt;&lt;td&gt;Each&lt;/td&gt;&lt;td&gt;POST, WOOD, 8-INCH DIAMETER&lt;/td&gt;&lt;td&gt;EACH&lt;/td&gt;&lt;td&gt;0&lt;/td&gt;&lt;td&gt;3&lt;/td&gt;&lt;td&gt;N&lt;/td&gt;&lt;td&gt; &lt;/td&gt;&lt;td&gt;&lt;/td&gt;&lt;/tr&gt;</v>
      </c>
      <c r="B3388" s="166"/>
      <c r="C3388" s="166"/>
    </row>
    <row r="3389" spans="1:3" x14ac:dyDescent="0.3">
      <c r="A3389" s="89" t="str">
        <f>IF(ROW()-ROW(HTML[])+1&gt;ROWS(Prelude[]),IFERROR(INDEX(PayItems[HTML],ROW()-ROW(HTML[])+1-ROWS(Prelude[])),IF(ROW()-ROW(HTML[])=ROWS(Prelude[])+ROWS(PayItems[]),"&lt;/tbody&gt;&lt;/table&gt;","{End}")),INDEX(Prelude[],ROW()-ROW(HTML[])+1))</f>
        <v xml:space="preserve">  &lt;tr&gt;&lt;td&gt;63307-0000&lt;/td&gt;&lt;td&gt;Sign structure, overhead&lt;/td&gt;&lt;td&gt;Each&lt;/td&gt;&lt;td&gt;SIGN STRUCTURE, OVERHEAD&lt;/td&gt;&lt;td&gt;EACH&lt;/td&gt;&lt;td&gt;0&lt;/td&gt;&lt;td&gt;3&lt;/td&gt;&lt;td&gt;N&lt;/td&gt;&lt;td&gt; &lt;/td&gt;&lt;td&gt;&lt;/td&gt;&lt;/tr&gt;</v>
      </c>
      <c r="B3389" s="166"/>
      <c r="C3389" s="166"/>
    </row>
    <row r="3390" spans="1:3" x14ac:dyDescent="0.3">
      <c r="A3390" s="89" t="str">
        <f>IF(ROW()-ROW(HTML[])+1&gt;ROWS(Prelude[]),IFERROR(INDEX(PayItems[HTML],ROW()-ROW(HTML[])+1-ROWS(Prelude[])),IF(ROW()-ROW(HTML[])=ROWS(Prelude[])+ROWS(PayItems[]),"&lt;/tbody&gt;&lt;/table&gt;","{End}")),INDEX(Prelude[],ROW()-ROW(HTML[])+1))</f>
        <v xml:space="preserve">  &lt;tr&gt;&lt;td&gt;63308-0000&lt;/td&gt;&lt;td&gt;Object marker&lt;/td&gt;&lt;td&gt;Each&lt;/td&gt;&lt;td&gt;OBJECT MARKER&lt;/td&gt;&lt;td&gt;EACH&lt;/td&gt;&lt;td&gt;0&lt;/td&gt;&lt;td&gt;3&lt;/td&gt;&lt;td&gt;N&lt;/td&gt;&lt;td&gt; &lt;/td&gt;&lt;td&gt;&lt;/td&gt;&lt;/tr&gt;</v>
      </c>
      <c r="B3390" s="166"/>
      <c r="C3390" s="166"/>
    </row>
    <row r="3391" spans="1:3" x14ac:dyDescent="0.3">
      <c r="A3391" s="89" t="str">
        <f>IF(ROW()-ROW(HTML[])+1&gt;ROWS(Prelude[]),IFERROR(INDEX(PayItems[HTML],ROW()-ROW(HTML[])+1-ROWS(Prelude[])),IF(ROW()-ROW(HTML[])=ROWS(Prelude[])+ROWS(PayItems[]),"&lt;/tbody&gt;&lt;/table&gt;","{End}")),INDEX(Prelude[],ROW()-ROW(HTML[])+1))</f>
        <v xml:space="preserve">  &lt;tr&gt;&lt;td&gt;63308-1000&lt;/td&gt;&lt;td&gt;Object marker, type 1&lt;/td&gt;&lt;td&gt;Each&lt;/td&gt;&lt;td&gt;OBJECT MARKER, TYPE 1&lt;/td&gt;&lt;td&gt;EACH&lt;/td&gt;&lt;td&gt;0&lt;/td&gt;&lt;td&gt;3&lt;/td&gt;&lt;td&gt;N&lt;/td&gt;&lt;td&gt; &lt;/td&gt;&lt;td&gt;&lt;/td&gt;&lt;/tr&gt;</v>
      </c>
      <c r="B3391" s="166"/>
      <c r="C3391" s="166"/>
    </row>
    <row r="3392" spans="1:3" x14ac:dyDescent="0.3">
      <c r="A3392" s="89" t="str">
        <f>IF(ROW()-ROW(HTML[])+1&gt;ROWS(Prelude[]),IFERROR(INDEX(PayItems[HTML],ROW()-ROW(HTML[])+1-ROWS(Prelude[])),IF(ROW()-ROW(HTML[])=ROWS(Prelude[])+ROWS(PayItems[]),"&lt;/tbody&gt;&lt;/table&gt;","{End}")),INDEX(Prelude[],ROW()-ROW(HTML[])+1))</f>
        <v xml:space="preserve">  &lt;tr&gt;&lt;td&gt;63308-2000&lt;/td&gt;&lt;td&gt;Object marker, type 2&lt;/td&gt;&lt;td&gt;Each&lt;/td&gt;&lt;td&gt;OBJECT MARKER, TYPE 2&lt;/td&gt;&lt;td&gt;EACH&lt;/td&gt;&lt;td&gt;0&lt;/td&gt;&lt;td&gt;3&lt;/td&gt;&lt;td&gt;N&lt;/td&gt;&lt;td&gt; &lt;/td&gt;&lt;td&gt;&lt;/td&gt;&lt;/tr&gt;</v>
      </c>
      <c r="B3392" s="166"/>
      <c r="C3392" s="166"/>
    </row>
    <row r="3393" spans="1:3" x14ac:dyDescent="0.3">
      <c r="A3393" s="89" t="str">
        <f>IF(ROW()-ROW(HTML[])+1&gt;ROWS(Prelude[]),IFERROR(INDEX(PayItems[HTML],ROW()-ROW(HTML[])+1-ROWS(Prelude[])),IF(ROW()-ROW(HTML[])=ROWS(Prelude[])+ROWS(PayItems[]),"&lt;/tbody&gt;&lt;/table&gt;","{End}")),INDEX(Prelude[],ROW()-ROW(HTML[])+1))</f>
        <v xml:space="preserve">  &lt;tr&gt;&lt;td&gt;63308-3000&lt;/td&gt;&lt;td&gt;Object marker, type 3&lt;/td&gt;&lt;td&gt;Each&lt;/td&gt;&lt;td&gt;OBJECT MARKER, TYPE 3&lt;/td&gt;&lt;td&gt;EACH&lt;/td&gt;&lt;td&gt;0&lt;/td&gt;&lt;td&gt;3&lt;/td&gt;&lt;td&gt;N&lt;/td&gt;&lt;td&gt; &lt;/td&gt;&lt;td&gt;&lt;/td&gt;&lt;/tr&gt;</v>
      </c>
      <c r="B3393" s="166"/>
      <c r="C3393" s="166"/>
    </row>
    <row r="3394" spans="1:3" x14ac:dyDescent="0.3">
      <c r="A3394" s="89" t="str">
        <f>IF(ROW()-ROW(HTML[])+1&gt;ROWS(Prelude[]),IFERROR(INDEX(PayItems[HTML],ROW()-ROW(HTML[])+1-ROWS(Prelude[])),IF(ROW()-ROW(HTML[])=ROWS(Prelude[])+ROWS(PayItems[]),"&lt;/tbody&gt;&lt;/table&gt;","{End}")),INDEX(Prelude[],ROW()-ROW(HTML[])+1))</f>
        <v xml:space="preserve">  &lt;tr&gt;&lt;td&gt;63308-3400&lt;/td&gt;&lt;td&gt;Object marker, type 4&lt;/td&gt;&lt;td&gt;Each&lt;/td&gt;&lt;td&gt;OBJECT MARKER, TYPE 4&lt;/td&gt;&lt;td&gt;EACH&lt;/td&gt;&lt;td&gt;0&lt;/td&gt;&lt;td&gt;3&lt;/td&gt;&lt;td&gt;N&lt;/td&gt;&lt;td&gt;9/9/2019&lt;/td&gt;&lt;td&gt;&lt;/td&gt;&lt;/tr&gt;</v>
      </c>
      <c r="B3394" s="166"/>
      <c r="C3394" s="166"/>
    </row>
    <row r="3395" spans="1:3" x14ac:dyDescent="0.3">
      <c r="A3395" s="89" t="str">
        <f>IF(ROW()-ROW(HTML[])+1&gt;ROWS(Prelude[]),IFERROR(INDEX(PayItems[HTML],ROW()-ROW(HTML[])+1-ROWS(Prelude[])),IF(ROW()-ROW(HTML[])=ROWS(Prelude[])+ROWS(PayItems[]),"&lt;/tbody&gt;&lt;/table&gt;","{End}")),INDEX(Prelude[],ROW()-ROW(HTML[])+1))</f>
        <v xml:space="preserve">  &lt;tr&gt;&lt;td&gt;63308-4000&lt;/td&gt;&lt;td&gt;Object marker, type CALTRANS type L&lt;/td&gt;&lt;td&gt;Each&lt;/td&gt;&lt;td&gt;OBJECT MARKER, TYPE CALTRANS TYPE L&lt;/td&gt;&lt;td&gt;EACH&lt;/td&gt;&lt;td&gt;0&lt;/td&gt;&lt;td&gt;3&lt;/td&gt;&lt;td&gt;N&lt;/td&gt;&lt;td&gt; &lt;/td&gt;&lt;td&gt;&lt;/td&gt;&lt;/tr&gt;</v>
      </c>
      <c r="B3395" s="166"/>
      <c r="C3395" s="166"/>
    </row>
    <row r="3396" spans="1:3" x14ac:dyDescent="0.3">
      <c r="A3396" s="89" t="str">
        <f>IF(ROW()-ROW(HTML[])+1&gt;ROWS(Prelude[]),IFERROR(INDEX(PayItems[HTML],ROW()-ROW(HTML[])+1-ROWS(Prelude[])),IF(ROW()-ROW(HTML[])=ROWS(Prelude[])+ROWS(PayItems[]),"&lt;/tbody&gt;&lt;/table&gt;","{End}")),INDEX(Prelude[],ROW()-ROW(HTML[])+1))</f>
        <v xml:space="preserve">  &lt;tr&gt;&lt;td&gt;63308-5000&lt;/td&gt;&lt;td&gt;Object marker, type CALTRANS type P&lt;/td&gt;&lt;td&gt;Each&lt;/td&gt;&lt;td&gt;OBJECT MARKER, TYPE CALTRANS TYPE P&lt;/td&gt;&lt;td&gt;EACH&lt;/td&gt;&lt;td&gt;0&lt;/td&gt;&lt;td&gt;3&lt;/td&gt;&lt;td&gt;N&lt;/td&gt;&lt;td&gt; &lt;/td&gt;&lt;td&gt;&lt;/td&gt;&lt;/tr&gt;</v>
      </c>
      <c r="B3396" s="166"/>
      <c r="C3396" s="166"/>
    </row>
    <row r="3397" spans="1:3" x14ac:dyDescent="0.3">
      <c r="A3397" s="89" t="str">
        <f>IF(ROW()-ROW(HTML[])+1&gt;ROWS(Prelude[]),IFERROR(INDEX(PayItems[HTML],ROW()-ROW(HTML[])+1-ROWS(Prelude[])),IF(ROW()-ROW(HTML[])=ROWS(Prelude[])+ROWS(PayItems[]),"&lt;/tbody&gt;&lt;/table&gt;","{End}")),INDEX(Prelude[],ROW()-ROW(HTML[])+1))</f>
        <v xml:space="preserve">  &lt;tr&gt;&lt;td&gt;63309-0000&lt;/td&gt;&lt;td&gt;Delineator&lt;/td&gt;&lt;td&gt;Each&lt;/td&gt;&lt;td&gt;DELINEATOR&lt;/td&gt;&lt;td&gt;EACH&lt;/td&gt;&lt;td&gt;0&lt;/td&gt;&lt;td&gt;3&lt;/td&gt;&lt;td&gt;N&lt;/td&gt;&lt;td&gt; &lt;/td&gt;&lt;td&gt;&lt;/td&gt;&lt;/tr&gt;</v>
      </c>
      <c r="B3397" s="166"/>
      <c r="C3397" s="166"/>
    </row>
    <row r="3398" spans="1:3" x14ac:dyDescent="0.3">
      <c r="A3398" s="89" t="str">
        <f>IF(ROW()-ROW(HTML[])+1&gt;ROWS(Prelude[]),IFERROR(INDEX(PayItems[HTML],ROW()-ROW(HTML[])+1-ROWS(Prelude[])),IF(ROW()-ROW(HTML[])=ROWS(Prelude[])+ROWS(PayItems[]),"&lt;/tbody&gt;&lt;/table&gt;","{End}")),INDEX(Prelude[],ROW()-ROW(HTML[])+1))</f>
        <v xml:space="preserve">  &lt;tr&gt;&lt;td&gt;63309-0100&lt;/td&gt;&lt;td&gt;Delineator, type 1&lt;/td&gt;&lt;td&gt;Each&lt;/td&gt;&lt;td&gt;DELINEATOR, TYPE 1&lt;/td&gt;&lt;td&gt;EACH&lt;/td&gt;&lt;td&gt;0&lt;/td&gt;&lt;td&gt;3&lt;/td&gt;&lt;td&gt;N&lt;/td&gt;&lt;td&gt; &lt;/td&gt;&lt;td&gt;&lt;/td&gt;&lt;/tr&gt;</v>
      </c>
      <c r="B3398" s="166"/>
      <c r="C3398" s="166"/>
    </row>
    <row r="3399" spans="1:3" x14ac:dyDescent="0.3">
      <c r="A3399" s="89" t="str">
        <f>IF(ROW()-ROW(HTML[])+1&gt;ROWS(Prelude[]),IFERROR(INDEX(PayItems[HTML],ROW()-ROW(HTML[])+1-ROWS(Prelude[])),IF(ROW()-ROW(HTML[])=ROWS(Prelude[])+ROWS(PayItems[]),"&lt;/tbody&gt;&lt;/table&gt;","{End}")),INDEX(Prelude[],ROW()-ROW(HTML[])+1))</f>
        <v xml:space="preserve">  &lt;tr&gt;&lt;td&gt;63309-0200&lt;/td&gt;&lt;td&gt;Delineator, type 2&lt;/td&gt;&lt;td&gt;Each&lt;/td&gt;&lt;td&gt;DELINEATOR, TYPE 2&lt;/td&gt;&lt;td&gt;EACH&lt;/td&gt;&lt;td&gt;0&lt;/td&gt;&lt;td&gt;3&lt;/td&gt;&lt;td&gt;N&lt;/td&gt;&lt;td&gt; &lt;/td&gt;&lt;td&gt;&lt;/td&gt;&lt;/tr&gt;</v>
      </c>
      <c r="B3399" s="166"/>
      <c r="C3399" s="166"/>
    </row>
    <row r="3400" spans="1:3" x14ac:dyDescent="0.3">
      <c r="A3400" s="89" t="str">
        <f>IF(ROW()-ROW(HTML[])+1&gt;ROWS(Prelude[]),IFERROR(INDEX(PayItems[HTML],ROW()-ROW(HTML[])+1-ROWS(Prelude[])),IF(ROW()-ROW(HTML[])=ROWS(Prelude[])+ROWS(PayItems[]),"&lt;/tbody&gt;&lt;/table&gt;","{End}")),INDEX(Prelude[],ROW()-ROW(HTML[])+1))</f>
        <v xml:space="preserve">  &lt;tr&gt;&lt;td&gt;63309-0300&lt;/td&gt;&lt;td&gt;Delineator, type 3&lt;/td&gt;&lt;td&gt;Each&lt;/td&gt;&lt;td&gt;DELINEATOR, TYPE 3&lt;/td&gt;&lt;td&gt;EACH&lt;/td&gt;&lt;td&gt;0&lt;/td&gt;&lt;td&gt;3&lt;/td&gt;&lt;td&gt;N&lt;/td&gt;&lt;td&gt; &lt;/td&gt;&lt;td&gt;&lt;/td&gt;&lt;/tr&gt;</v>
      </c>
      <c r="B3400" s="166"/>
      <c r="C3400" s="166"/>
    </row>
    <row r="3401" spans="1:3" x14ac:dyDescent="0.3">
      <c r="A3401" s="89" t="str">
        <f>IF(ROW()-ROW(HTML[])+1&gt;ROWS(Prelude[]),IFERROR(INDEX(PayItems[HTML],ROW()-ROW(HTML[])+1-ROWS(Prelude[])),IF(ROW()-ROW(HTML[])=ROWS(Prelude[])+ROWS(PayItems[]),"&lt;/tbody&gt;&lt;/table&gt;","{End}")),INDEX(Prelude[],ROW()-ROW(HTML[])+1))</f>
        <v xml:space="preserve">  &lt;tr&gt;&lt;td&gt;63309-0400&lt;/td&gt;&lt;td&gt;Delineator, type 4&lt;/td&gt;&lt;td&gt;Each&lt;/td&gt;&lt;td&gt;DELINEATOR, TYPE 4&lt;/td&gt;&lt;td&gt;EACH&lt;/td&gt;&lt;td&gt;0&lt;/td&gt;&lt;td&gt;3&lt;/td&gt;&lt;td&gt;N&lt;/td&gt;&lt;td&gt; &lt;/td&gt;&lt;td&gt;&lt;/td&gt;&lt;/tr&gt;</v>
      </c>
      <c r="B3401" s="166"/>
      <c r="C3401" s="166"/>
    </row>
    <row r="3402" spans="1:3" x14ac:dyDescent="0.3">
      <c r="A3402" s="89" t="str">
        <f>IF(ROW()-ROW(HTML[])+1&gt;ROWS(Prelude[]),IFERROR(INDEX(PayItems[HTML],ROW()-ROW(HTML[])+1-ROWS(Prelude[])),IF(ROW()-ROW(HTML[])=ROWS(Prelude[])+ROWS(PayItems[]),"&lt;/tbody&gt;&lt;/table&gt;","{End}")),INDEX(Prelude[],ROW()-ROW(HTML[])+1))</f>
        <v xml:space="preserve">  &lt;tr&gt;&lt;td&gt;63309-0500&lt;/td&gt;&lt;td&gt;Delineator, type 5&lt;/td&gt;&lt;td&gt;Each&lt;/td&gt;&lt;td&gt;DELINEATOR, TYPE 5&lt;/td&gt;&lt;td&gt;EACH&lt;/td&gt;&lt;td&gt;0&lt;/td&gt;&lt;td&gt;3&lt;/td&gt;&lt;td&gt;N&lt;/td&gt;&lt;td&gt; &lt;/td&gt;&lt;td&gt;&lt;/td&gt;&lt;/tr&gt;</v>
      </c>
      <c r="B3402" s="166"/>
      <c r="C3402" s="166"/>
    </row>
    <row r="3403" spans="1:3" x14ac:dyDescent="0.3">
      <c r="A3403" s="89" t="str">
        <f>IF(ROW()-ROW(HTML[])+1&gt;ROWS(Prelude[]),IFERROR(INDEX(PayItems[HTML],ROW()-ROW(HTML[])+1-ROWS(Prelude[])),IF(ROW()-ROW(HTML[])=ROWS(Prelude[])+ROWS(PayItems[]),"&lt;/tbody&gt;&lt;/table&gt;","{End}")),INDEX(Prelude[],ROW()-ROW(HTML[])+1))</f>
        <v xml:space="preserve">  &lt;tr&gt;&lt;td&gt;63309-0600&lt;/td&gt;&lt;td&gt;Delineator, type 6&lt;/td&gt;&lt;td&gt;Each&lt;/td&gt;&lt;td&gt;DELINEATOR, TYPE 6&lt;/td&gt;&lt;td&gt;EACH&lt;/td&gt;&lt;td&gt;0&lt;/td&gt;&lt;td&gt;3&lt;/td&gt;&lt;td&gt;N&lt;/td&gt;&lt;td&gt; &lt;/td&gt;&lt;td&gt;&lt;/td&gt;&lt;/tr&gt;</v>
      </c>
      <c r="B3403" s="166"/>
      <c r="C3403" s="166"/>
    </row>
    <row r="3404" spans="1:3" x14ac:dyDescent="0.3">
      <c r="A3404" s="89" t="str">
        <f>IF(ROW()-ROW(HTML[])+1&gt;ROWS(Prelude[]),IFERROR(INDEX(PayItems[HTML],ROW()-ROW(HTML[])+1-ROWS(Prelude[])),IF(ROW()-ROW(HTML[])=ROWS(Prelude[])+ROWS(PayItems[]),"&lt;/tbody&gt;&lt;/table&gt;","{End}")),INDEX(Prelude[],ROW()-ROW(HTML[])+1))</f>
        <v xml:space="preserve">  &lt;tr&gt;&lt;td&gt;63309-0700&lt;/td&gt;&lt;td&gt;Delineator, type NMSHTD type A&lt;/td&gt;&lt;td&gt;Each&lt;/td&gt;&lt;td&gt;DELINEATOR, TYPE NMSHTD TYPE A&lt;/td&gt;&lt;td&gt;EACH&lt;/td&gt;&lt;td&gt;0&lt;/td&gt;&lt;td&gt;3&lt;/td&gt;&lt;td&gt;N&lt;/td&gt;&lt;td&gt; &lt;/td&gt;&lt;td&gt;&lt;/td&gt;&lt;/tr&gt;</v>
      </c>
      <c r="B3404" s="166"/>
      <c r="C3404" s="166"/>
    </row>
    <row r="3405" spans="1:3" x14ac:dyDescent="0.3">
      <c r="A3405" s="89" t="str">
        <f>IF(ROW()-ROW(HTML[])+1&gt;ROWS(Prelude[]),IFERROR(INDEX(PayItems[HTML],ROW()-ROW(HTML[])+1-ROWS(Prelude[])),IF(ROW()-ROW(HTML[])=ROWS(Prelude[])+ROWS(PayItems[]),"&lt;/tbody&gt;&lt;/table&gt;","{End}")),INDEX(Prelude[],ROW()-ROW(HTML[])+1))</f>
        <v xml:space="preserve">  &lt;tr&gt;&lt;td&gt;63309-0800&lt;/td&gt;&lt;td&gt;Delineator, type NMSHTD type C&lt;/td&gt;&lt;td&gt;Each&lt;/td&gt;&lt;td&gt;DELINEATOR, TYPE NMSHTD TYPE C&lt;/td&gt;&lt;td&gt;EACH&lt;/td&gt;&lt;td&gt;0&lt;/td&gt;&lt;td&gt;3&lt;/td&gt;&lt;td&gt;N&lt;/td&gt;&lt;td&gt; &lt;/td&gt;&lt;td&gt;&lt;/td&gt;&lt;/tr&gt;</v>
      </c>
      <c r="B3405" s="166"/>
      <c r="C3405" s="166"/>
    </row>
    <row r="3406" spans="1:3" x14ac:dyDescent="0.3">
      <c r="A3406" s="89" t="str">
        <f>IF(ROW()-ROW(HTML[])+1&gt;ROWS(Prelude[]),IFERROR(INDEX(PayItems[HTML],ROW()-ROW(HTML[])+1-ROWS(Prelude[])),IF(ROW()-ROW(HTML[])=ROWS(Prelude[])+ROWS(PayItems[]),"&lt;/tbody&gt;&lt;/table&gt;","{End}")),INDEX(Prelude[],ROW()-ROW(HTML[])+1))</f>
        <v xml:space="preserve">  &lt;tr&gt;&lt;td&gt;63309-0900&lt;/td&gt;&lt;td&gt;Delineator, type flexible&lt;/td&gt;&lt;td&gt;Each&lt;/td&gt;&lt;td&gt;DELINEATOR, TYPE FLEXIBLE&lt;/td&gt;&lt;td&gt;EACH&lt;/td&gt;&lt;td&gt;0&lt;/td&gt;&lt;td&gt;3&lt;/td&gt;&lt;td&gt;N&lt;/td&gt;&lt;td&gt; &lt;/td&gt;&lt;td&gt;&lt;/td&gt;&lt;/tr&gt;</v>
      </c>
      <c r="B3406" s="166"/>
      <c r="C3406" s="166"/>
    </row>
    <row r="3407" spans="1:3" x14ac:dyDescent="0.3">
      <c r="A3407" s="89" t="str">
        <f>IF(ROW()-ROW(HTML[])+1&gt;ROWS(Prelude[]),IFERROR(INDEX(PayItems[HTML],ROW()-ROW(HTML[])+1-ROWS(Prelude[])),IF(ROW()-ROW(HTML[])=ROWS(Prelude[])+ROWS(PayItems[]),"&lt;/tbody&gt;&lt;/table&gt;","{End}")),INDEX(Prelude[],ROW()-ROW(HTML[])+1))</f>
        <v xml:space="preserve">  &lt;tr&gt;&lt;td&gt;63309-1000&lt;/td&gt;&lt;td&gt;Delineator, type snow pole&lt;/td&gt;&lt;td&gt;Each&lt;/td&gt;&lt;td&gt;DELINEATOR, TYPE SNOW POLE&lt;/td&gt;&lt;td&gt;EACH&lt;/td&gt;&lt;td&gt;0&lt;/td&gt;&lt;td&gt;3&lt;/td&gt;&lt;td&gt;N&lt;/td&gt;&lt;td&gt; &lt;/td&gt;&lt;td&gt;&lt;/td&gt;&lt;/tr&gt;</v>
      </c>
      <c r="B3407" s="166"/>
      <c r="C3407" s="166"/>
    </row>
    <row r="3408" spans="1:3" x14ac:dyDescent="0.3">
      <c r="A3408" s="89" t="str">
        <f>IF(ROW()-ROW(HTML[])+1&gt;ROWS(Prelude[]),IFERROR(INDEX(PayItems[HTML],ROW()-ROW(HTML[])+1-ROWS(Prelude[])),IF(ROW()-ROW(HTML[])=ROWS(Prelude[])+ROWS(PayItems[]),"&lt;/tbody&gt;&lt;/table&gt;","{End}")),INDEX(Prelude[],ROW()-ROW(HTML[])+1))</f>
        <v xml:space="preserve">  &lt;tr&gt;&lt;td&gt;63309-1100&lt;/td&gt;&lt;td&gt;Delineator, type snow pole, 2400mm&lt;/td&gt;&lt;td&gt;Each&lt;/td&gt;&lt;td&gt;DELINEATOR, TYPE SNOW POLE, 8 FEET&lt;/td&gt;&lt;td&gt;EACH&lt;/td&gt;&lt;td&gt;0&lt;/td&gt;&lt;td&gt;3&lt;/td&gt;&lt;td&gt;N&lt;/td&gt;&lt;td&gt; &lt;/td&gt;&lt;td&gt;&lt;/td&gt;&lt;/tr&gt;</v>
      </c>
      <c r="B3408" s="166"/>
      <c r="C3408" s="166"/>
    </row>
    <row r="3409" spans="1:3" x14ac:dyDescent="0.3">
      <c r="A3409" s="89" t="str">
        <f>IF(ROW()-ROW(HTML[])+1&gt;ROWS(Prelude[]),IFERROR(INDEX(PayItems[HTML],ROW()-ROW(HTML[])+1-ROWS(Prelude[])),IF(ROW()-ROW(HTML[])=ROWS(Prelude[])+ROWS(PayItems[]),"&lt;/tbody&gt;&lt;/table&gt;","{End}")),INDEX(Prelude[],ROW()-ROW(HTML[])+1))</f>
        <v xml:space="preserve">  &lt;tr&gt;&lt;td&gt;63309-1200&lt;/td&gt;&lt;td&gt;Delineator, type snow pole, 3000mm&lt;/td&gt;&lt;td&gt;Each&lt;/td&gt;&lt;td&gt;DELINEATOR, TYPE SNOW POLE, 10 FEET&lt;/td&gt;&lt;td&gt;EACH&lt;/td&gt;&lt;td&gt;0&lt;/td&gt;&lt;td&gt;3&lt;/td&gt;&lt;td&gt;N&lt;/td&gt;&lt;td&gt; &lt;/td&gt;&lt;td&gt;&lt;/td&gt;&lt;/tr&gt;</v>
      </c>
      <c r="B3409" s="166"/>
      <c r="C3409" s="166"/>
    </row>
    <row r="3410" spans="1:3" x14ac:dyDescent="0.3">
      <c r="A3410" s="89" t="str">
        <f>IF(ROW()-ROW(HTML[])+1&gt;ROWS(Prelude[]),IFERROR(INDEX(PayItems[HTML],ROW()-ROW(HTML[])+1-ROWS(Prelude[])),IF(ROW()-ROW(HTML[])=ROWS(Prelude[])+ROWS(PayItems[]),"&lt;/tbody&gt;&lt;/table&gt;","{End}")),INDEX(Prelude[],ROW()-ROW(HTML[])+1))</f>
        <v xml:space="preserve">  &lt;tr&gt;&lt;td&gt;63309-1300&lt;/td&gt;&lt;td&gt;Delineator, type snow pole, 3600mm&lt;/td&gt;&lt;td&gt;Each&lt;/td&gt;&lt;td&gt;DELINEATOR, TYPE SNOW POLE, 12 FEET&lt;/td&gt;&lt;td&gt;EACH&lt;/td&gt;&lt;td&gt;0&lt;/td&gt;&lt;td&gt;3&lt;/td&gt;&lt;td&gt;N&lt;/td&gt;&lt;td&gt; &lt;/td&gt;&lt;td&gt;&lt;/td&gt;&lt;/tr&gt;</v>
      </c>
      <c r="B3410" s="166"/>
      <c r="C3410" s="166"/>
    </row>
    <row r="3411" spans="1:3" x14ac:dyDescent="0.3">
      <c r="A3411" s="89" t="str">
        <f>IF(ROW()-ROW(HTML[])+1&gt;ROWS(Prelude[]),IFERROR(INDEX(PayItems[HTML],ROW()-ROW(HTML[])+1-ROWS(Prelude[])),IF(ROW()-ROW(HTML[])=ROWS(Prelude[])+ROWS(PayItems[]),"&lt;/tbody&gt;&lt;/table&gt;","{End}")),INDEX(Prelude[],ROW()-ROW(HTML[])+1))</f>
        <v xml:space="preserve">  &lt;tr&gt;&lt;td&gt;63310-0000&lt;/td&gt;&lt;td&gt;Channelizing device&lt;/td&gt;&lt;td&gt;Each&lt;/td&gt;&lt;td&gt;CHANNELIZING DEVICE&lt;/td&gt;&lt;td&gt;EACH&lt;/td&gt;&lt;td&gt;0&lt;/td&gt;&lt;td&gt;3&lt;/td&gt;&lt;td&gt;N&lt;/td&gt;&lt;td&gt; &lt;/td&gt;&lt;td&gt;&lt;/td&gt;&lt;/tr&gt;</v>
      </c>
      <c r="B3411" s="166"/>
      <c r="C3411" s="166"/>
    </row>
    <row r="3412" spans="1:3" x14ac:dyDescent="0.3">
      <c r="A3412" s="89" t="str">
        <f>IF(ROW()-ROW(HTML[])+1&gt;ROWS(Prelude[]),IFERROR(INDEX(PayItems[HTML],ROW()-ROW(HTML[])+1-ROWS(Prelude[])),IF(ROW()-ROW(HTML[])=ROWS(Prelude[])+ROWS(PayItems[]),"&lt;/tbody&gt;&lt;/table&gt;","{End}")),INDEX(Prelude[],ROW()-ROW(HTML[])+1))</f>
        <v xml:space="preserve">  &lt;tr&gt;&lt;td&gt;63311-0000&lt;/td&gt;&lt;td&gt;Speed hump&lt;/td&gt;&lt;td&gt;m&lt;/td&gt;&lt;td&gt;SPEED HUMP&lt;/td&gt;&lt;td&gt;LNFT&lt;/td&gt;&lt;td&gt;0&lt;/td&gt;&lt;td&gt;3&lt;/td&gt;&lt;td&gt;N&lt;/td&gt;&lt;td&gt; &lt;/td&gt;&lt;td&gt;&lt;/td&gt;&lt;/tr&gt;</v>
      </c>
      <c r="B3412" s="166"/>
      <c r="C3412" s="166"/>
    </row>
    <row r="3413" spans="1:3" x14ac:dyDescent="0.3">
      <c r="A3413" s="89" t="str">
        <f>IF(ROW()-ROW(HTML[])+1&gt;ROWS(Prelude[]),IFERROR(INDEX(PayItems[HTML],ROW()-ROW(HTML[])+1-ROWS(Prelude[])),IF(ROW()-ROW(HTML[])=ROWS(Prelude[])+ROWS(PayItems[]),"&lt;/tbody&gt;&lt;/table&gt;","{End}")),INDEX(Prelude[],ROW()-ROW(HTML[])+1))</f>
        <v xml:space="preserve">  &lt;tr&gt;&lt;td&gt;63312-0000&lt;/td&gt;&lt;td&gt;Speed hump&lt;/td&gt;&lt;td&gt;Each&lt;/td&gt;&lt;td&gt;SPEED HUMP&lt;/td&gt;&lt;td&gt;EACH&lt;/td&gt;&lt;td&gt;0&lt;/td&gt;&lt;td&gt;3&lt;/td&gt;&lt;td&gt;N&lt;/td&gt;&lt;td&gt; &lt;/td&gt;&lt;td&gt;&lt;/td&gt;&lt;/tr&gt;</v>
      </c>
      <c r="B3413" s="166"/>
      <c r="C3413" s="166"/>
    </row>
    <row r="3414" spans="1:3" x14ac:dyDescent="0.3">
      <c r="A3414" s="89" t="str">
        <f>IF(ROW()-ROW(HTML[])+1&gt;ROWS(Prelude[]),IFERROR(INDEX(PayItems[HTML],ROW()-ROW(HTML[])+1-ROWS(Prelude[])),IF(ROW()-ROW(HTML[])=ROWS(Prelude[])+ROWS(PayItems[]),"&lt;/tbody&gt;&lt;/table&gt;","{End}")),INDEX(Prelude[],ROW()-ROW(HTML[])+1))</f>
        <v xml:space="preserve">  &lt;tr&gt;&lt;td&gt;63313-0000&lt;/td&gt;&lt;td&gt;Rumble strip&lt;/td&gt;&lt;td&gt;m&lt;/td&gt;&lt;td&gt;RUMBLE STRIP&lt;/td&gt;&lt;td&gt;LNFT&lt;/td&gt;&lt;td&gt;0&lt;/td&gt;&lt;td&gt;3&lt;/td&gt;&lt;td&gt;N&lt;/td&gt;&lt;td&gt; &lt;/td&gt;&lt;td&gt;&lt;/td&gt;&lt;/tr&gt;</v>
      </c>
      <c r="B3414" s="166"/>
      <c r="C3414" s="166"/>
    </row>
    <row r="3415" spans="1:3" x14ac:dyDescent="0.3">
      <c r="A3415" s="89" t="str">
        <f>IF(ROW()-ROW(HTML[])+1&gt;ROWS(Prelude[]),IFERROR(INDEX(PayItems[HTML],ROW()-ROW(HTML[])+1-ROWS(Prelude[])),IF(ROW()-ROW(HTML[])=ROWS(Prelude[])+ROWS(PayItems[]),"&lt;/tbody&gt;&lt;/table&gt;","{End}")),INDEX(Prelude[],ROW()-ROW(HTML[])+1))</f>
        <v xml:space="preserve">  &lt;tr&gt;&lt;td&gt;63313-1000&lt;/td&gt;&lt;td&gt;Rumble strip, shoulder&lt;/td&gt;&lt;td&gt;m&lt;/td&gt;&lt;td&gt;RUMBLE STRIP, SHOULDER&lt;/td&gt;&lt;td&gt;LNFT&lt;/td&gt;&lt;td&gt;0&lt;/td&gt;&lt;td&gt;3&lt;/td&gt;&lt;td&gt;N&lt;/td&gt;&lt;td&gt; &lt;/td&gt;&lt;td&gt;&lt;/td&gt;&lt;/tr&gt;</v>
      </c>
      <c r="B3415" s="166"/>
      <c r="C3415" s="166"/>
    </row>
    <row r="3416" spans="1:3" x14ac:dyDescent="0.3">
      <c r="A3416" s="89" t="str">
        <f>IF(ROW()-ROW(HTML[])+1&gt;ROWS(Prelude[]),IFERROR(INDEX(PayItems[HTML],ROW()-ROW(HTML[])+1-ROWS(Prelude[])),IF(ROW()-ROW(HTML[])=ROWS(Prelude[])+ROWS(PayItems[]),"&lt;/tbody&gt;&lt;/table&gt;","{End}")),INDEX(Prelude[],ROW()-ROW(HTML[])+1))</f>
        <v xml:space="preserve">  &lt;tr&gt;&lt;td&gt;63314-0000&lt;/td&gt;&lt;td&gt;Rumble strip&lt;/td&gt;&lt;td&gt;km&lt;/td&gt;&lt;td&gt;RUMBLE STRIP&lt;/td&gt;&lt;td&gt;MILE&lt;/td&gt;&lt;td&gt;1&lt;/td&gt;&lt;td&gt;3&lt;/td&gt;&lt;td&gt;N&lt;/td&gt;&lt;td&gt; &lt;/td&gt;&lt;td&gt;&lt;/td&gt;&lt;/tr&gt;</v>
      </c>
      <c r="B3416" s="166"/>
      <c r="C3416" s="166"/>
    </row>
    <row r="3417" spans="1:3" x14ac:dyDescent="0.3">
      <c r="A3417" s="89" t="str">
        <f>IF(ROW()-ROW(HTML[])+1&gt;ROWS(Prelude[]),IFERROR(INDEX(PayItems[HTML],ROW()-ROW(HTML[])+1-ROWS(Prelude[])),IF(ROW()-ROW(HTML[])=ROWS(Prelude[])+ROWS(PayItems[]),"&lt;/tbody&gt;&lt;/table&gt;","{End}")),INDEX(Prelude[],ROW()-ROW(HTML[])+1))</f>
        <v xml:space="preserve">  &lt;tr&gt;&lt;td&gt;63314-1000&lt;/td&gt;&lt;td&gt;Rumble strip, shoulder&lt;/td&gt;&lt;td&gt;km&lt;/td&gt;&lt;td&gt;RUMBLE STRIP, SHOULDER&lt;/td&gt;&lt;td&gt;MILE&lt;/td&gt;&lt;td&gt;1&lt;/td&gt;&lt;td&gt;3&lt;/td&gt;&lt;td&gt;N&lt;/td&gt;&lt;td&gt; &lt;/td&gt;&lt;td&gt;&lt;/td&gt;&lt;/tr&gt;</v>
      </c>
      <c r="B3417" s="166"/>
      <c r="C3417" s="166"/>
    </row>
    <row r="3418" spans="1:3" x14ac:dyDescent="0.3">
      <c r="A3418" s="89" t="str">
        <f>IF(ROW()-ROW(HTML[])+1&gt;ROWS(Prelude[]),IFERROR(INDEX(PayItems[HTML],ROW()-ROW(HTML[])+1-ROWS(Prelude[])),IF(ROW()-ROW(HTML[])=ROWS(Prelude[])+ROWS(PayItems[]),"&lt;/tbody&gt;&lt;/table&gt;","{End}")),INDEX(Prelude[],ROW()-ROW(HTML[])+1))</f>
        <v xml:space="preserve">  &lt;tr&gt;&lt;td&gt;63315-0000&lt;/td&gt;&lt;td&gt;Rumble strip&lt;/td&gt;&lt;td&gt;m2&lt;/td&gt;&lt;td&gt;RUMBLE STRIP&lt;/td&gt;&lt;td&gt;SQYD&lt;/td&gt;&lt;td&gt;0&lt;/td&gt;&lt;td&gt;3&lt;/td&gt;&lt;td&gt;N&lt;/td&gt;&lt;td&gt; &lt;/td&gt;&lt;td&gt;&lt;/td&gt;&lt;/tr&gt;</v>
      </c>
      <c r="B3418" s="166"/>
      <c r="C3418" s="166"/>
    </row>
    <row r="3419" spans="1:3" x14ac:dyDescent="0.3">
      <c r="A3419" s="89" t="str">
        <f>IF(ROW()-ROW(HTML[])+1&gt;ROWS(Prelude[]),IFERROR(INDEX(PayItems[HTML],ROW()-ROW(HTML[])+1-ROWS(Prelude[])),IF(ROW()-ROW(HTML[])=ROWS(Prelude[])+ROWS(PayItems[]),"&lt;/tbody&gt;&lt;/table&gt;","{End}")),INDEX(Prelude[],ROW()-ROW(HTML[])+1))</f>
        <v xml:space="preserve">  &lt;tr&gt;&lt;td&gt;63316-1000&lt;/td&gt;&lt;td&gt;Remove and reset sign&lt;/td&gt;&lt;td&gt;Each&lt;/td&gt;&lt;td&gt;REMOVE AND RESET SIGN&lt;/td&gt;&lt;td&gt;EACH&lt;/td&gt;&lt;td&gt;0&lt;/td&gt;&lt;td&gt;3&lt;/td&gt;&lt;td&gt;N&lt;/td&gt;&lt;td&gt; &lt;/td&gt;&lt;td&gt;&lt;/td&gt;&lt;/tr&gt;</v>
      </c>
      <c r="B3419" s="166"/>
      <c r="C3419" s="166"/>
    </row>
    <row r="3420" spans="1:3" x14ac:dyDescent="0.3">
      <c r="A3420" s="89" t="str">
        <f>IF(ROW()-ROW(HTML[])+1&gt;ROWS(Prelude[]),IFERROR(INDEX(PayItems[HTML],ROW()-ROW(HTML[])+1-ROWS(Prelude[])),IF(ROW()-ROW(HTML[])=ROWS(Prelude[])+ROWS(PayItems[]),"&lt;/tbody&gt;&lt;/table&gt;","{End}")),INDEX(Prelude[],ROW()-ROW(HTML[])+1))</f>
        <v xml:space="preserve">  &lt;tr&gt;&lt;td&gt;63316-2000&lt;/td&gt;&lt;td&gt;Remove and reset delineator&lt;/td&gt;&lt;td&gt;Each&lt;/td&gt;&lt;td&gt;REMOVE AND RESET DELINEATOR&lt;/td&gt;&lt;td&gt;EACH&lt;/td&gt;&lt;td&gt;0&lt;/td&gt;&lt;td&gt;3&lt;/td&gt;&lt;td&gt;N&lt;/td&gt;&lt;td&gt; &lt;/td&gt;&lt;td&gt;&lt;/td&gt;&lt;/tr&gt;</v>
      </c>
      <c r="B3420" s="166"/>
      <c r="C3420" s="166"/>
    </row>
    <row r="3421" spans="1:3" x14ac:dyDescent="0.3">
      <c r="A3421" s="89" t="str">
        <f>IF(ROW()-ROW(HTML[])+1&gt;ROWS(Prelude[]),IFERROR(INDEX(PayItems[HTML],ROW()-ROW(HTML[])+1-ROWS(Prelude[])),IF(ROW()-ROW(HTML[])=ROWS(Prelude[])+ROWS(PayItems[]),"&lt;/tbody&gt;&lt;/table&gt;","{End}")),INDEX(Prelude[],ROW()-ROW(HTML[])+1))</f>
        <v xml:space="preserve">  &lt;tr&gt;&lt;td&gt;63316-3000&lt;/td&gt;&lt;td&gt;Remove and reset object marker&lt;/td&gt;&lt;td&gt;Each&lt;/td&gt;&lt;td&gt;REMOVE AND RESET OBJECT MARKER&lt;/td&gt;&lt;td&gt;EACH&lt;/td&gt;&lt;td&gt;0&lt;/td&gt;&lt;td&gt;3&lt;/td&gt;&lt;td&gt;N&lt;/td&gt;&lt;td&gt; &lt;/td&gt;&lt;td&gt;&lt;/td&gt;&lt;/tr&gt;</v>
      </c>
      <c r="B3421" s="166"/>
      <c r="C3421" s="166"/>
    </row>
    <row r="3422" spans="1:3" x14ac:dyDescent="0.3">
      <c r="A3422" s="89" t="str">
        <f>IF(ROW()-ROW(HTML[])+1&gt;ROWS(Prelude[]),IFERROR(INDEX(PayItems[HTML],ROW()-ROW(HTML[])+1-ROWS(Prelude[])),IF(ROW()-ROW(HTML[])=ROWS(Prelude[])+ROWS(PayItems[]),"&lt;/tbody&gt;&lt;/table&gt;","{End}")),INDEX(Prelude[],ROW()-ROW(HTML[])+1))</f>
        <v xml:space="preserve">  &lt;tr&gt;&lt;td&gt;63317-1000&lt;/td&gt;&lt;td&gt;Remove and reset sign&lt;/td&gt;&lt;td&gt;m2&lt;/td&gt;&lt;td&gt;REMOVE AND RESET SIGN&lt;/td&gt;&lt;td&gt;SQYD&lt;/td&gt;&lt;td&gt;0&lt;/td&gt;&lt;td&gt;3&lt;/td&gt;&lt;td&gt;N&lt;/td&gt;&lt;td&gt; &lt;/td&gt;&lt;td&gt;&lt;/td&gt;&lt;/tr&gt;</v>
      </c>
      <c r="B3422" s="166"/>
      <c r="C3422" s="166"/>
    </row>
    <row r="3423" spans="1:3" x14ac:dyDescent="0.3">
      <c r="A3423" s="89" t="str">
        <f>IF(ROW()-ROW(HTML[])+1&gt;ROWS(Prelude[]),IFERROR(INDEX(PayItems[HTML],ROW()-ROW(HTML[])+1-ROWS(Prelude[])),IF(ROW()-ROW(HTML[])=ROWS(Prelude[])+ROWS(PayItems[]),"&lt;/tbody&gt;&lt;/table&gt;","{End}")),INDEX(Prelude[],ROW()-ROW(HTML[])+1))</f>
        <v xml:space="preserve">  &lt;tr&gt;&lt;td&gt;63318-1000&lt;/td&gt;&lt;td&gt;Snow pole holder&lt;/td&gt;&lt;td&gt;Each&lt;/td&gt;&lt;td&gt;SNOW POLE HOLDER&lt;/td&gt;&lt;td&gt;EACH&lt;/td&gt;&lt;td&gt;0&lt;/td&gt;&lt;td&gt;3&lt;/td&gt;&lt;td&gt;N&lt;/td&gt;&lt;td&gt; &lt;/td&gt;&lt;td&gt;&lt;/td&gt;&lt;/tr&gt;</v>
      </c>
      <c r="B3423" s="166"/>
      <c r="C3423" s="166"/>
    </row>
    <row r="3424" spans="1:3" x14ac:dyDescent="0.3">
      <c r="A3424" s="89" t="str">
        <f>IF(ROW()-ROW(HTML[])+1&gt;ROWS(Prelude[]),IFERROR(INDEX(PayItems[HTML],ROW()-ROW(HTML[])+1-ROWS(Prelude[])),IF(ROW()-ROW(HTML[])=ROWS(Prelude[])+ROWS(PayItems[]),"&lt;/tbody&gt;&lt;/table&gt;","{End}")),INDEX(Prelude[],ROW()-ROW(HTML[])+1))</f>
        <v xml:space="preserve">  &lt;tr&gt;&lt;td&gt;63319-0000&lt;/td&gt;&lt;td&gt;Post sleeve&lt;/td&gt;&lt;td&gt;Each&lt;/td&gt;&lt;td&gt;POST SLEEVE&lt;/td&gt;&lt;td&gt;EACH&lt;/td&gt;&lt;td&gt;0&lt;/td&gt;&lt;td&gt;3&lt;/td&gt;&lt;td&gt;N&lt;/td&gt;&lt;td&gt; &lt;/td&gt;&lt;td&gt;&lt;/td&gt;&lt;/tr&gt;</v>
      </c>
      <c r="B3424" s="166"/>
      <c r="C3424" s="166"/>
    </row>
    <row r="3425" spans="1:3" x14ac:dyDescent="0.3">
      <c r="A3425" s="89" t="str">
        <f>IF(ROW()-ROW(HTML[])+1&gt;ROWS(Prelude[]),IFERROR(INDEX(PayItems[HTML],ROW()-ROW(HTML[])+1-ROWS(Prelude[])),IF(ROW()-ROW(HTML[])=ROWS(Prelude[])+ROWS(PayItems[]),"&lt;/tbody&gt;&lt;/table&gt;","{End}")),INDEX(Prelude[],ROW()-ROW(HTML[])+1))</f>
        <v xml:space="preserve">  &lt;tr&gt;&lt;td&gt;63320-0000&lt;/td&gt;&lt;td&gt;Speed cushion&lt;/td&gt;&lt;td&gt;Each&lt;/td&gt;&lt;td&gt;SPEED CUSHION&lt;/td&gt;&lt;td&gt;EACH&lt;/td&gt;&lt;td&gt;0&lt;/td&gt;&lt;td&gt;3&lt;/td&gt;&lt;td&gt;N&lt;/td&gt;&lt;td&gt; &lt;/td&gt;&lt;td&gt;&lt;/td&gt;&lt;/tr&gt;</v>
      </c>
      <c r="B3425" s="166"/>
      <c r="C3425" s="166"/>
    </row>
    <row r="3426" spans="1:3" x14ac:dyDescent="0.3">
      <c r="A3426" s="89" t="str">
        <f>IF(ROW()-ROW(HTML[])+1&gt;ROWS(Prelude[]),IFERROR(INDEX(PayItems[HTML],ROW()-ROW(HTML[])+1-ROWS(Prelude[])),IF(ROW()-ROW(HTML[])=ROWS(Prelude[])+ROWS(PayItems[]),"&lt;/tbody&gt;&lt;/table&gt;","{End}")),INDEX(Prelude[],ROW()-ROW(HTML[])+1))</f>
        <v xml:space="preserve">  &lt;tr&gt;&lt;td&gt;63325-0000&lt;/td&gt;&lt;td&gt;Mumble strip&lt;/td&gt;&lt;td&gt;m&lt;/td&gt;&lt;td&gt;MUMBLE STRIP&lt;/td&gt;&lt;td&gt;LNFT&lt;/td&gt;&lt;td&gt;0&lt;/td&gt;&lt;td&gt;3&lt;/td&gt;&lt;td&gt;N&lt;/td&gt;&lt;td&gt;9/13/2017&lt;/td&gt;&lt;td&gt;&lt;/td&gt;&lt;/tr&gt;</v>
      </c>
      <c r="B3426" s="166"/>
      <c r="C3426" s="166"/>
    </row>
    <row r="3427" spans="1:3" x14ac:dyDescent="0.3">
      <c r="A3427" s="89" t="str">
        <f>IF(ROW()-ROW(HTML[])+1&gt;ROWS(Prelude[]),IFERROR(INDEX(PayItems[HTML],ROW()-ROW(HTML[])+1-ROWS(Prelude[])),IF(ROW()-ROW(HTML[])=ROWS(Prelude[])+ROWS(PayItems[]),"&lt;/tbody&gt;&lt;/table&gt;","{End}")),INDEX(Prelude[],ROW()-ROW(HTML[])+1))</f>
        <v xml:space="preserve">  &lt;tr&gt;&lt;td&gt;63325-1000&lt;/td&gt;&lt;td&gt;Mumble strip, shoulder&lt;/td&gt;&lt;td&gt;m&lt;/td&gt;&lt;td&gt;MUMBLE STRIP, SHOULDER&lt;/td&gt;&lt;td&gt;LNFT&lt;/td&gt;&lt;td&gt;0&lt;/td&gt;&lt;td&gt;3&lt;/td&gt;&lt;td&gt;N&lt;/td&gt;&lt;td&gt;8/28/2017&lt;/td&gt;&lt;td&gt;&lt;/td&gt;&lt;/tr&gt;</v>
      </c>
      <c r="B3427" s="166"/>
      <c r="C3427" s="166"/>
    </row>
    <row r="3428" spans="1:3" x14ac:dyDescent="0.3">
      <c r="A3428" s="89" t="str">
        <f>IF(ROW()-ROW(HTML[])+1&gt;ROWS(Prelude[]),IFERROR(INDEX(PayItems[HTML],ROW()-ROW(HTML[])+1-ROWS(Prelude[])),IF(ROW()-ROW(HTML[])=ROWS(Prelude[])+ROWS(PayItems[]),"&lt;/tbody&gt;&lt;/table&gt;","{End}")),INDEX(Prelude[],ROW()-ROW(HTML[])+1))</f>
        <v xml:space="preserve">  &lt;tr&gt;&lt;td&gt;63326-0000&lt;/td&gt;&lt;td&gt;Mumble strip&lt;/td&gt;&lt;td&gt;km&lt;/td&gt;&lt;td&gt;MUMBLE STRIP&lt;/td&gt;&lt;td&gt;MILE&lt;/td&gt;&lt;td&gt;1&lt;/td&gt;&lt;td&gt;3&lt;/td&gt;&lt;td&gt;N&lt;/td&gt;&lt;td&gt;7/2/2018&lt;/td&gt;&lt;td&gt;&lt;/td&gt;&lt;/tr&gt;</v>
      </c>
      <c r="B3428" s="166"/>
      <c r="C3428" s="166"/>
    </row>
    <row r="3429" spans="1:3" x14ac:dyDescent="0.3">
      <c r="A3429" s="89" t="str">
        <f>IF(ROW()-ROW(HTML[])+1&gt;ROWS(Prelude[]),IFERROR(INDEX(PayItems[HTML],ROW()-ROW(HTML[])+1-ROWS(Prelude[])),IF(ROW()-ROW(HTML[])=ROWS(Prelude[])+ROWS(PayItems[]),"&lt;/tbody&gt;&lt;/table&gt;","{End}")),INDEX(Prelude[],ROW()-ROW(HTML[])+1))</f>
        <v xml:space="preserve">  &lt;tr&gt;&lt;td&gt;63326-1000&lt;/td&gt;&lt;td&gt;Mumble strip, shoulder&lt;/td&gt;&lt;td&gt;km&lt;/td&gt;&lt;td&gt;MUMBLE STRIP, SHOULDER&lt;/td&gt;&lt;td&gt;MILE&lt;/td&gt;&lt;td&gt;1&lt;/td&gt;&lt;td&gt;3&lt;/td&gt;&lt;td&gt;N&lt;/td&gt;&lt;td&gt;7/2/2018&lt;/td&gt;&lt;td&gt;&lt;/td&gt;&lt;/tr&gt;</v>
      </c>
      <c r="B3429" s="166"/>
      <c r="C3429" s="166"/>
    </row>
    <row r="3430" spans="1:3" x14ac:dyDescent="0.3">
      <c r="A3430" s="89" t="str">
        <f>IF(ROW()-ROW(HTML[])+1&gt;ROWS(Prelude[]),IFERROR(INDEX(PayItems[HTML],ROW()-ROW(HTML[])+1-ROWS(Prelude[])),IF(ROW()-ROW(HTML[])=ROWS(Prelude[])+ROWS(PayItems[]),"&lt;/tbody&gt;&lt;/table&gt;","{End}")),INDEX(Prelude[],ROW()-ROW(HTML[])+1))</f>
        <v xml:space="preserve">  &lt;tr&gt;&lt;td&gt;63328-0000&lt;/td&gt;&lt;td&gt;Speed bump&lt;/td&gt;&lt;td&gt;Each&lt;/td&gt;&lt;td&gt;SPEED BUMP&lt;/td&gt;&lt;td&gt;EACH&lt;/td&gt;&lt;td&gt;0&lt;/td&gt;&lt;td&gt;3&lt;/td&gt;&lt;td&gt;N&lt;/td&gt;&lt;td&gt;3/19/2019&lt;/td&gt;&lt;td&gt;&lt;/td&gt;&lt;/tr&gt;</v>
      </c>
      <c r="B3430" s="166"/>
      <c r="C3430" s="166"/>
    </row>
    <row r="3431" spans="1:3" x14ac:dyDescent="0.3">
      <c r="A3431" s="89" t="str">
        <f>IF(ROW()-ROW(HTML[])+1&gt;ROWS(Prelude[]),IFERROR(INDEX(PayItems[HTML],ROW()-ROW(HTML[])+1-ROWS(Prelude[])),IF(ROW()-ROW(HTML[])=ROWS(Prelude[])+ROWS(PayItems[]),"&lt;/tbody&gt;&lt;/table&gt;","{End}")),INDEX(Prelude[],ROW()-ROW(HTML[])+1))</f>
        <v xml:space="preserve">  &lt;tr&gt;&lt;td&gt;63331-0000&lt;/td&gt;&lt;td&gt;Traffic spikes&lt;/td&gt;&lt;td&gt;m&lt;/td&gt;&lt;td&gt;TRAFFIC SPIKES&lt;/td&gt;&lt;td&gt;LNFT&lt;/td&gt;&lt;td&gt;0&lt;/td&gt;&lt;td&gt;3&lt;/td&gt;&lt;td&gt;N&lt;/td&gt;&lt;td&gt;3/4/2024&lt;/td&gt;&lt;td&gt;&lt;/td&gt;&lt;/tr&gt;</v>
      </c>
      <c r="B3431" s="166"/>
      <c r="C3431" s="166"/>
    </row>
    <row r="3432" spans="1:3" x14ac:dyDescent="0.3">
      <c r="A3432" s="89" t="str">
        <f>IF(ROW()-ROW(HTML[])+1&gt;ROWS(Prelude[]),IFERROR(INDEX(PayItems[HTML],ROW()-ROW(HTML[])+1-ROWS(Prelude[])),IF(ROW()-ROW(HTML[])=ROWS(Prelude[])+ROWS(PayItems[]),"&lt;/tbody&gt;&lt;/table&gt;","{End}")),INDEX(Prelude[],ROW()-ROW(HTML[])+1))</f>
        <v xml:space="preserve">  &lt;tr&gt;&lt;td&gt;63401-0000&lt;/td&gt;&lt;td&gt;Pavement markings&lt;/td&gt;&lt;td&gt;m&lt;/td&gt;&lt;td&gt;PAVEMENT MARKINGS&lt;/td&gt;&lt;td&gt;LNFT&lt;/td&gt;&lt;td&gt;0&lt;/td&gt;&lt;td&gt;3&lt;/td&gt;&lt;td&gt;N&lt;/td&gt;&lt;td&gt; &lt;/td&gt;&lt;td&gt;&lt;/td&gt;&lt;/tr&gt;</v>
      </c>
      <c r="B3432" s="166"/>
      <c r="C3432" s="166"/>
    </row>
    <row r="3433" spans="1:3" x14ac:dyDescent="0.3">
      <c r="A3433" s="89" t="str">
        <f>IF(ROW()-ROW(HTML[])+1&gt;ROWS(Prelude[]),IFERROR(INDEX(PayItems[HTML],ROW()-ROW(HTML[])+1-ROWS(Prelude[])),IF(ROW()-ROW(HTML[])=ROWS(Prelude[])+ROWS(PayItems[]),"&lt;/tbody&gt;&lt;/table&gt;","{End}")),INDEX(Prelude[],ROW()-ROW(HTML[])+1))</f>
        <v xml:space="preserve">  &lt;tr&gt;&lt;td&gt;63401-0100&lt;/td&gt;&lt;td&gt;Pavement markings, type A, solid&lt;/td&gt;&lt;td&gt;m&lt;/td&gt;&lt;td&gt;PAVEMENT MARKINGS, TYPE A, SOLID&lt;/td&gt;&lt;td&gt;LNFT&lt;/td&gt;&lt;td&gt;0&lt;/td&gt;&lt;td&gt;3&lt;/td&gt;&lt;td&gt;N&lt;/td&gt;&lt;td&gt; &lt;/td&gt;&lt;td&gt;&lt;/td&gt;&lt;/tr&gt;</v>
      </c>
      <c r="B3433" s="166"/>
      <c r="C3433" s="166"/>
    </row>
    <row r="3434" spans="1:3" x14ac:dyDescent="0.3">
      <c r="A3434" s="89" t="str">
        <f>IF(ROW()-ROW(HTML[])+1&gt;ROWS(Prelude[]),IFERROR(INDEX(PayItems[HTML],ROW()-ROW(HTML[])+1-ROWS(Prelude[])),IF(ROW()-ROW(HTML[])=ROWS(Prelude[])+ROWS(PayItems[]),"&lt;/tbody&gt;&lt;/table&gt;","{End}")),INDEX(Prelude[],ROW()-ROW(HTML[])+1))</f>
        <v xml:space="preserve">  &lt;tr&gt;&lt;td&gt;63401-0200&lt;/td&gt;&lt;td&gt;Pavement markings, type A, broken&lt;/td&gt;&lt;td&gt;m&lt;/td&gt;&lt;td&gt;PAVEMENT MARKINGS, TYPE A, BROKEN&lt;/td&gt;&lt;td&gt;LNFT&lt;/td&gt;&lt;td&gt;0&lt;/td&gt;&lt;td&gt;3&lt;/td&gt;&lt;td&gt;N&lt;/td&gt;&lt;td&gt; &lt;/td&gt;&lt;td&gt;&lt;/td&gt;&lt;/tr&gt;</v>
      </c>
      <c r="B3434" s="166"/>
      <c r="C3434" s="166"/>
    </row>
    <row r="3435" spans="1:3" x14ac:dyDescent="0.3">
      <c r="A3435" s="89" t="str">
        <f>IF(ROW()-ROW(HTML[])+1&gt;ROWS(Prelude[]),IFERROR(INDEX(PayItems[HTML],ROW()-ROW(HTML[])+1-ROWS(Prelude[])),IF(ROW()-ROW(HTML[])=ROWS(Prelude[])+ROWS(PayItems[]),"&lt;/tbody&gt;&lt;/table&gt;","{End}")),INDEX(Prelude[],ROW()-ROW(HTML[])+1))</f>
        <v xml:space="preserve">  &lt;tr&gt;&lt;td&gt;63401-0300&lt;/td&gt;&lt;td&gt;Pavement markings, type B, solid&lt;/td&gt;&lt;td&gt;m&lt;/td&gt;&lt;td&gt;PAVEMENT MARKINGS, TYPE B, SOLID&lt;/td&gt;&lt;td&gt;LNFT&lt;/td&gt;&lt;td&gt;0&lt;/td&gt;&lt;td&gt;3&lt;/td&gt;&lt;td&gt;N&lt;/td&gt;&lt;td&gt; &lt;/td&gt;&lt;td&gt;&lt;/td&gt;&lt;/tr&gt;</v>
      </c>
      <c r="B3435" s="166"/>
      <c r="C3435" s="166"/>
    </row>
    <row r="3436" spans="1:3" x14ac:dyDescent="0.3">
      <c r="A3436" s="89" t="str">
        <f>IF(ROW()-ROW(HTML[])+1&gt;ROWS(Prelude[]),IFERROR(INDEX(PayItems[HTML],ROW()-ROW(HTML[])+1-ROWS(Prelude[])),IF(ROW()-ROW(HTML[])=ROWS(Prelude[])+ROWS(PayItems[]),"&lt;/tbody&gt;&lt;/table&gt;","{End}")),INDEX(Prelude[],ROW()-ROW(HTML[])+1))</f>
        <v xml:space="preserve">  &lt;tr&gt;&lt;td&gt;63401-0400&lt;/td&gt;&lt;td&gt;Pavement markings, type B, broken&lt;/td&gt;&lt;td&gt;m&lt;/td&gt;&lt;td&gt;PAVEMENT MARKINGS, TYPE B, BROKEN&lt;/td&gt;&lt;td&gt;LNFT&lt;/td&gt;&lt;td&gt;0&lt;/td&gt;&lt;td&gt;3&lt;/td&gt;&lt;td&gt;N&lt;/td&gt;&lt;td&gt; &lt;/td&gt;&lt;td&gt;&lt;/td&gt;&lt;/tr&gt;</v>
      </c>
      <c r="B3436" s="166"/>
      <c r="C3436" s="166"/>
    </row>
    <row r="3437" spans="1:3" x14ac:dyDescent="0.3">
      <c r="A3437" s="89" t="str">
        <f>IF(ROW()-ROW(HTML[])+1&gt;ROWS(Prelude[]),IFERROR(INDEX(PayItems[HTML],ROW()-ROW(HTML[])+1-ROWS(Prelude[])),IF(ROW()-ROW(HTML[])=ROWS(Prelude[])+ROWS(PayItems[]),"&lt;/tbody&gt;&lt;/table&gt;","{End}")),INDEX(Prelude[],ROW()-ROW(HTML[])+1))</f>
        <v xml:space="preserve">  &lt;tr&gt;&lt;td&gt;63401-0450&lt;/td&gt;&lt;td&gt;Pavement markings, type B, dotted&lt;/td&gt;&lt;td&gt;m&lt;/td&gt;&lt;td&gt;PAVEMENT MARKINGS, TYPE B, DOTTED&lt;/td&gt;&lt;td&gt;LNFT&lt;/td&gt;&lt;td&gt;0&lt;/td&gt;&lt;td&gt;3&lt;/td&gt;&lt;td&gt;N&lt;/td&gt;&lt;td&gt; &lt;/td&gt;&lt;td&gt;&lt;/td&gt;&lt;/tr&gt;</v>
      </c>
      <c r="B3437" s="166"/>
      <c r="C3437" s="166"/>
    </row>
    <row r="3438" spans="1:3" x14ac:dyDescent="0.3">
      <c r="A3438" s="89" t="str">
        <f>IF(ROW()-ROW(HTML[])+1&gt;ROWS(Prelude[]),IFERROR(INDEX(PayItems[HTML],ROW()-ROW(HTML[])+1-ROWS(Prelude[])),IF(ROW()-ROW(HTML[])=ROWS(Prelude[])+ROWS(PayItems[]),"&lt;/tbody&gt;&lt;/table&gt;","{End}")),INDEX(Prelude[],ROW()-ROW(HTML[])+1))</f>
        <v xml:space="preserve">  &lt;tr&gt;&lt;td&gt;63401-0500&lt;/td&gt;&lt;td&gt;Pavement markings, type C, solid&lt;/td&gt;&lt;td&gt;m&lt;/td&gt;&lt;td&gt;PAVEMENT MARKINGS, TYPE C, SOLID&lt;/td&gt;&lt;td&gt;LNFT&lt;/td&gt;&lt;td&gt;0&lt;/td&gt;&lt;td&gt;3&lt;/td&gt;&lt;td&gt;N&lt;/td&gt;&lt;td&gt; &lt;/td&gt;&lt;td&gt;&lt;/td&gt;&lt;/tr&gt;</v>
      </c>
      <c r="B3438" s="166"/>
      <c r="C3438" s="166"/>
    </row>
    <row r="3439" spans="1:3" x14ac:dyDescent="0.3">
      <c r="A3439" s="89" t="str">
        <f>IF(ROW()-ROW(HTML[])+1&gt;ROWS(Prelude[]),IFERROR(INDEX(PayItems[HTML],ROW()-ROW(HTML[])+1-ROWS(Prelude[])),IF(ROW()-ROW(HTML[])=ROWS(Prelude[])+ROWS(PayItems[]),"&lt;/tbody&gt;&lt;/table&gt;","{End}")),INDEX(Prelude[],ROW()-ROW(HTML[])+1))</f>
        <v xml:space="preserve">  &lt;tr&gt;&lt;td&gt;63401-0600&lt;/td&gt;&lt;td&gt;Pavement markings, type C, broken&lt;/td&gt;&lt;td&gt;m&lt;/td&gt;&lt;td&gt;PAVEMENT MARKINGS, TYPE C, BROKEN&lt;/td&gt;&lt;td&gt;LNFT&lt;/td&gt;&lt;td&gt;0&lt;/td&gt;&lt;td&gt;3&lt;/td&gt;&lt;td&gt;N&lt;/td&gt;&lt;td&gt; &lt;/td&gt;&lt;td&gt;&lt;/td&gt;&lt;/tr&gt;</v>
      </c>
      <c r="B3439" s="166"/>
      <c r="C3439" s="166"/>
    </row>
    <row r="3440" spans="1:3" x14ac:dyDescent="0.3">
      <c r="A3440" s="89" t="str">
        <f>IF(ROW()-ROW(HTML[])+1&gt;ROWS(Prelude[]),IFERROR(INDEX(PayItems[HTML],ROW()-ROW(HTML[])+1-ROWS(Prelude[])),IF(ROW()-ROW(HTML[])=ROWS(Prelude[])+ROWS(PayItems[]),"&lt;/tbody&gt;&lt;/table&gt;","{End}")),INDEX(Prelude[],ROW()-ROW(HTML[])+1))</f>
        <v xml:space="preserve">  &lt;tr&gt;&lt;td&gt;63401-0700&lt;/td&gt;&lt;td&gt;Pavement markings, type D, solid&lt;/td&gt;&lt;td&gt;m&lt;/td&gt;&lt;td&gt;PAVEMENT MARKINGS, TYPE D, SOLID&lt;/td&gt;&lt;td&gt;LNFT&lt;/td&gt;&lt;td&gt;0&lt;/td&gt;&lt;td&gt;3&lt;/td&gt;&lt;td&gt;N&lt;/td&gt;&lt;td&gt; &lt;/td&gt;&lt;td&gt;&lt;/td&gt;&lt;/tr&gt;</v>
      </c>
      <c r="B3440" s="166"/>
      <c r="C3440" s="166"/>
    </row>
    <row r="3441" spans="1:3" x14ac:dyDescent="0.3">
      <c r="A3441" s="89" t="str">
        <f>IF(ROW()-ROW(HTML[])+1&gt;ROWS(Prelude[]),IFERROR(INDEX(PayItems[HTML],ROW()-ROW(HTML[])+1-ROWS(Prelude[])),IF(ROW()-ROW(HTML[])=ROWS(Prelude[])+ROWS(PayItems[]),"&lt;/tbody&gt;&lt;/table&gt;","{End}")),INDEX(Prelude[],ROW()-ROW(HTML[])+1))</f>
        <v xml:space="preserve">  &lt;tr&gt;&lt;td&gt;63401-0800&lt;/td&gt;&lt;td&gt;Pavement markings, type D, broken&lt;/td&gt;&lt;td&gt;m&lt;/td&gt;&lt;td&gt;PAVEMENT MARKINGS, TYPE D, BROKEN&lt;/td&gt;&lt;td&gt;LNFT&lt;/td&gt;&lt;td&gt;0&lt;/td&gt;&lt;td&gt;3&lt;/td&gt;&lt;td&gt;N&lt;/td&gt;&lt;td&gt; &lt;/td&gt;&lt;td&gt;&lt;/td&gt;&lt;/tr&gt;</v>
      </c>
      <c r="B3441" s="166"/>
      <c r="C3441" s="166"/>
    </row>
    <row r="3442" spans="1:3" x14ac:dyDescent="0.3">
      <c r="A3442" s="89" t="str">
        <f>IF(ROW()-ROW(HTML[])+1&gt;ROWS(Prelude[]),IFERROR(INDEX(PayItems[HTML],ROW()-ROW(HTML[])+1-ROWS(Prelude[])),IF(ROW()-ROW(HTML[])=ROWS(Prelude[])+ROWS(PayItems[]),"&lt;/tbody&gt;&lt;/table&gt;","{End}")),INDEX(Prelude[],ROW()-ROW(HTML[])+1))</f>
        <v xml:space="preserve">  &lt;tr&gt;&lt;td&gt;63401-0850&lt;/td&gt;&lt;td&gt;Pavement markings, type D, dotted&lt;/td&gt;&lt;td&gt;m&lt;/td&gt;&lt;td&gt;PAVEMENT MARKINGS, TYPE D, DOTTED&lt;/td&gt;&lt;td&gt;LNFT&lt;/td&gt;&lt;td&gt;0&lt;/td&gt;&lt;td&gt;3&lt;/td&gt;&lt;td&gt;N&lt;/td&gt;&lt;td&gt;4/10/2017&lt;/td&gt;&lt;td&gt;&lt;/td&gt;&lt;/tr&gt;</v>
      </c>
      <c r="B3442" s="166"/>
      <c r="C3442" s="166"/>
    </row>
    <row r="3443" spans="1:3" x14ac:dyDescent="0.3">
      <c r="A3443" s="89" t="str">
        <f>IF(ROW()-ROW(HTML[])+1&gt;ROWS(Prelude[]),IFERROR(INDEX(PayItems[HTML],ROW()-ROW(HTML[])+1-ROWS(Prelude[])),IF(ROW()-ROW(HTML[])=ROWS(Prelude[])+ROWS(PayItems[]),"&lt;/tbody&gt;&lt;/table&gt;","{End}")),INDEX(Prelude[],ROW()-ROW(HTML[])+1))</f>
        <v xml:space="preserve">  &lt;tr&gt;&lt;td&gt;63401-0900&lt;/td&gt;&lt;td&gt;Pavement markings, type E, solid&lt;/td&gt;&lt;td&gt;m&lt;/td&gt;&lt;td&gt;PAVEMENT MARKINGS, TYPE E, SOLID&lt;/td&gt;&lt;td&gt;LNFT&lt;/td&gt;&lt;td&gt;0&lt;/td&gt;&lt;td&gt;3&lt;/td&gt;&lt;td&gt;N&lt;/td&gt;&lt;td&gt; &lt;/td&gt;&lt;td&gt;&lt;/td&gt;&lt;/tr&gt;</v>
      </c>
      <c r="B3443" s="166"/>
      <c r="C3443" s="166"/>
    </row>
    <row r="3444" spans="1:3" x14ac:dyDescent="0.3">
      <c r="A3444" s="89" t="str">
        <f>IF(ROW()-ROW(HTML[])+1&gt;ROWS(Prelude[]),IFERROR(INDEX(PayItems[HTML],ROW()-ROW(HTML[])+1-ROWS(Prelude[])),IF(ROW()-ROW(HTML[])=ROWS(Prelude[])+ROWS(PayItems[]),"&lt;/tbody&gt;&lt;/table&gt;","{End}")),INDEX(Prelude[],ROW()-ROW(HTML[])+1))</f>
        <v xml:space="preserve">  &lt;tr&gt;&lt;td&gt;63401-1000&lt;/td&gt;&lt;td&gt;Pavement markings, type E, broken&lt;/td&gt;&lt;td&gt;m&lt;/td&gt;&lt;td&gt;PAVEMENT MARKINGS, TYPE E, BROKEN&lt;/td&gt;&lt;td&gt;LNFT&lt;/td&gt;&lt;td&gt;0&lt;/td&gt;&lt;td&gt;3&lt;/td&gt;&lt;td&gt;N&lt;/td&gt;&lt;td&gt; &lt;/td&gt;&lt;td&gt;&lt;/td&gt;&lt;/tr&gt;</v>
      </c>
      <c r="B3444" s="166"/>
      <c r="C3444" s="166"/>
    </row>
    <row r="3445" spans="1:3" x14ac:dyDescent="0.3">
      <c r="A3445" s="89" t="str">
        <f>IF(ROW()-ROW(HTML[])+1&gt;ROWS(Prelude[]),IFERROR(INDEX(PayItems[HTML],ROW()-ROW(HTML[])+1-ROWS(Prelude[])),IF(ROW()-ROW(HTML[])=ROWS(Prelude[])+ROWS(PayItems[]),"&lt;/tbody&gt;&lt;/table&gt;","{End}")),INDEX(Prelude[],ROW()-ROW(HTML[])+1))</f>
        <v xml:space="preserve">  &lt;tr&gt;&lt;td&gt;63401-1500&lt;/td&gt;&lt;td&gt;Pavement markings, type H, solid&lt;/td&gt;&lt;td&gt;m&lt;/td&gt;&lt;td&gt;PAVEMENT MARKINGS, TYPE H, SOLID&lt;/td&gt;&lt;td&gt;LNFT&lt;/td&gt;&lt;td&gt;0&lt;/td&gt;&lt;td&gt;3&lt;/td&gt;&lt;td&gt;N&lt;/td&gt;&lt;td&gt; &lt;/td&gt;&lt;td&gt;&lt;/td&gt;&lt;/tr&gt;</v>
      </c>
      <c r="B3445" s="166"/>
      <c r="C3445" s="166"/>
    </row>
    <row r="3446" spans="1:3" x14ac:dyDescent="0.3">
      <c r="A3446" s="89" t="str">
        <f>IF(ROW()-ROW(HTML[])+1&gt;ROWS(Prelude[]),IFERROR(INDEX(PayItems[HTML],ROW()-ROW(HTML[])+1-ROWS(Prelude[])),IF(ROW()-ROW(HTML[])=ROWS(Prelude[])+ROWS(PayItems[]),"&lt;/tbody&gt;&lt;/table&gt;","{End}")),INDEX(Prelude[],ROW()-ROW(HTML[])+1))</f>
        <v xml:space="preserve">  &lt;tr&gt;&lt;td&gt;63401-1600&lt;/td&gt;&lt;td&gt;Pavement markings, type H, broken&lt;/td&gt;&lt;td&gt;m&lt;/td&gt;&lt;td&gt;PAVEMENT MARKINGS, TYPE H, BROKEN&lt;/td&gt;&lt;td&gt;LNFT&lt;/td&gt;&lt;td&gt;0&lt;/td&gt;&lt;td&gt;3&lt;/td&gt;&lt;td&gt;N&lt;/td&gt;&lt;td&gt; &lt;/td&gt;&lt;td&gt;&lt;/td&gt;&lt;/tr&gt;</v>
      </c>
      <c r="B3446" s="166"/>
      <c r="C3446" s="166"/>
    </row>
    <row r="3447" spans="1:3" x14ac:dyDescent="0.3">
      <c r="A3447" s="89" t="str">
        <f>IF(ROW()-ROW(HTML[])+1&gt;ROWS(Prelude[]),IFERROR(INDEX(PayItems[HTML],ROW()-ROW(HTML[])+1-ROWS(Prelude[])),IF(ROW()-ROW(HTML[])=ROWS(Prelude[])+ROWS(PayItems[]),"&lt;/tbody&gt;&lt;/table&gt;","{End}")),INDEX(Prelude[],ROW()-ROW(HTML[])+1))</f>
        <v xml:space="preserve">  &lt;tr&gt;&lt;td&gt;63401-1650&lt;/td&gt;&lt;td&gt;Pavement markings, type H, dotted&lt;/td&gt;&lt;td&gt;m&lt;/td&gt;&lt;td&gt;PAVEMENT MARKINGS, TYPE H, DOTTED&lt;/td&gt;&lt;td&gt;LNFT&lt;/td&gt;&lt;td&gt;0&lt;/td&gt;&lt;td&gt;3&lt;/td&gt;&lt;td&gt;N&lt;/td&gt;&lt;td&gt;9/21/2020&lt;/td&gt;&lt;td&gt;&lt;/td&gt;&lt;/tr&gt;</v>
      </c>
      <c r="B3447" s="166"/>
      <c r="C3447" s="166"/>
    </row>
    <row r="3448" spans="1:3" x14ac:dyDescent="0.3">
      <c r="A3448" s="89" t="str">
        <f>IF(ROW()-ROW(HTML[])+1&gt;ROWS(Prelude[]),IFERROR(INDEX(PayItems[HTML],ROW()-ROW(HTML[])+1-ROWS(Prelude[])),IF(ROW()-ROW(HTML[])=ROWS(Prelude[])+ROWS(PayItems[]),"&lt;/tbody&gt;&lt;/table&gt;","{End}")),INDEX(Prelude[],ROW()-ROW(HTML[])+1))</f>
        <v xml:space="preserve">  &lt;tr&gt;&lt;td&gt;63401-1700&lt;/td&gt;&lt;td&gt;Pavement markings, type I, solid&lt;/td&gt;&lt;td&gt;m&lt;/td&gt;&lt;td&gt;PAVEMENT MARKINGS, TYPE I, SOLID&lt;/td&gt;&lt;td&gt;LNFT&lt;/td&gt;&lt;td&gt;0&lt;/td&gt;&lt;td&gt;3&lt;/td&gt;&lt;td&gt;N&lt;/td&gt;&lt;td&gt; &lt;/td&gt;&lt;td&gt;&lt;/td&gt;&lt;/tr&gt;</v>
      </c>
      <c r="B3448" s="166"/>
      <c r="C3448" s="166"/>
    </row>
    <row r="3449" spans="1:3" x14ac:dyDescent="0.3">
      <c r="A3449" s="89" t="str">
        <f>IF(ROW()-ROW(HTML[])+1&gt;ROWS(Prelude[]),IFERROR(INDEX(PayItems[HTML],ROW()-ROW(HTML[])+1-ROWS(Prelude[])),IF(ROW()-ROW(HTML[])=ROWS(Prelude[])+ROWS(PayItems[]),"&lt;/tbody&gt;&lt;/table&gt;","{End}")),INDEX(Prelude[],ROW()-ROW(HTML[])+1))</f>
        <v xml:space="preserve">  &lt;tr&gt;&lt;td&gt;63401-1800&lt;/td&gt;&lt;td&gt;Pavement markings, type I, broken&lt;/td&gt;&lt;td&gt;m&lt;/td&gt;&lt;td&gt;PAVEMENT MARKINGS, TYPE I, BROKEN&lt;/td&gt;&lt;td&gt;LNFT&lt;/td&gt;&lt;td&gt;0&lt;/td&gt;&lt;td&gt;3&lt;/td&gt;&lt;td&gt;N&lt;/td&gt;&lt;td&gt; &lt;/td&gt;&lt;td&gt;&lt;/td&gt;&lt;/tr&gt;</v>
      </c>
      <c r="B3449" s="166"/>
      <c r="C3449" s="166"/>
    </row>
    <row r="3450" spans="1:3" x14ac:dyDescent="0.3">
      <c r="A3450" s="89" t="str">
        <f>IF(ROW()-ROW(HTML[])+1&gt;ROWS(Prelude[]),IFERROR(INDEX(PayItems[HTML],ROW()-ROW(HTML[])+1-ROWS(Prelude[])),IF(ROW()-ROW(HTML[])=ROWS(Prelude[])+ROWS(PayItems[]),"&lt;/tbody&gt;&lt;/table&gt;","{End}")),INDEX(Prelude[],ROW()-ROW(HTML[])+1))</f>
        <v xml:space="preserve">  &lt;tr&gt;&lt;td&gt;63401-1900&lt;/td&gt;&lt;td&gt;Pavement markings, type J, solid&lt;/td&gt;&lt;td&gt;m&lt;/td&gt;&lt;td&gt;PAVEMENT MARKINGS, TYPE J, SOLID&lt;/td&gt;&lt;td&gt;LNFT&lt;/td&gt;&lt;td&gt;0&lt;/td&gt;&lt;td&gt;3&lt;/td&gt;&lt;td&gt;N&lt;/td&gt;&lt;td&gt; &lt;/td&gt;&lt;td&gt;&lt;/td&gt;&lt;/tr&gt;</v>
      </c>
      <c r="B3450" s="166"/>
      <c r="C3450" s="166"/>
    </row>
    <row r="3451" spans="1:3" x14ac:dyDescent="0.3">
      <c r="A3451" s="89" t="str">
        <f>IF(ROW()-ROW(HTML[])+1&gt;ROWS(Prelude[]),IFERROR(INDEX(PayItems[HTML],ROW()-ROW(HTML[])+1-ROWS(Prelude[])),IF(ROW()-ROW(HTML[])=ROWS(Prelude[])+ROWS(PayItems[]),"&lt;/tbody&gt;&lt;/table&gt;","{End}")),INDEX(Prelude[],ROW()-ROW(HTML[])+1))</f>
        <v xml:space="preserve">  &lt;tr&gt;&lt;td&gt;63401-2000&lt;/td&gt;&lt;td&gt;Pavement markings, type J, broken&lt;/td&gt;&lt;td&gt;m&lt;/td&gt;&lt;td&gt;PAVEMENT MARKINGS, TYPE J, BROKEN&lt;/td&gt;&lt;td&gt;LNFT&lt;/td&gt;&lt;td&gt;0&lt;/td&gt;&lt;td&gt;3&lt;/td&gt;&lt;td&gt;N&lt;/td&gt;&lt;td&gt; &lt;/td&gt;&lt;td&gt;&lt;/td&gt;&lt;/tr&gt;</v>
      </c>
      <c r="B3451" s="166"/>
      <c r="C3451" s="166"/>
    </row>
    <row r="3452" spans="1:3" x14ac:dyDescent="0.3">
      <c r="A3452" s="89" t="str">
        <f>IF(ROW()-ROW(HTML[])+1&gt;ROWS(Prelude[]),IFERROR(INDEX(PayItems[HTML],ROW()-ROW(HTML[])+1-ROWS(Prelude[])),IF(ROW()-ROW(HTML[])=ROWS(Prelude[])+ROWS(PayItems[]),"&lt;/tbody&gt;&lt;/table&gt;","{End}")),INDEX(Prelude[],ROW()-ROW(HTML[])+1))</f>
        <v xml:space="preserve">  &lt;tr&gt;&lt;td&gt;63401-2100&lt;/td&gt;&lt;td&gt;Pavement markings, type K, solid&lt;/td&gt;&lt;td&gt;m&lt;/td&gt;&lt;td&gt;PAVEMENT MARKINGS, TYPE K, SOLID&lt;/td&gt;&lt;td&gt;LNFT&lt;/td&gt;&lt;td&gt;0&lt;/td&gt;&lt;td&gt;3&lt;/td&gt;&lt;td&gt;N&lt;/td&gt;&lt;td&gt; &lt;/td&gt;&lt;td&gt;&lt;/td&gt;&lt;/tr&gt;</v>
      </c>
      <c r="B3452" s="166"/>
      <c r="C3452" s="166"/>
    </row>
    <row r="3453" spans="1:3" x14ac:dyDescent="0.3">
      <c r="A3453" s="89" t="str">
        <f>IF(ROW()-ROW(HTML[])+1&gt;ROWS(Prelude[]),IFERROR(INDEX(PayItems[HTML],ROW()-ROW(HTML[])+1-ROWS(Prelude[])),IF(ROW()-ROW(HTML[])=ROWS(Prelude[])+ROWS(PayItems[]),"&lt;/tbody&gt;&lt;/table&gt;","{End}")),INDEX(Prelude[],ROW()-ROW(HTML[])+1))</f>
        <v xml:space="preserve">  &lt;tr&gt;&lt;td&gt;63401-2200&lt;/td&gt;&lt;td&gt;Pavement markings, type K, broken&lt;/td&gt;&lt;td&gt;m&lt;/td&gt;&lt;td&gt;PAVEMENT MARKINGS, TYPE K, BROKEN&lt;/td&gt;&lt;td&gt;LNFT&lt;/td&gt;&lt;td&gt;0&lt;/td&gt;&lt;td&gt;3&lt;/td&gt;&lt;td&gt;N&lt;/td&gt;&lt;td&gt; &lt;/td&gt;&lt;td&gt;&lt;/td&gt;&lt;/tr&gt;</v>
      </c>
      <c r="B3453" s="166"/>
      <c r="C3453" s="166"/>
    </row>
    <row r="3454" spans="1:3" x14ac:dyDescent="0.3">
      <c r="A3454" s="89" t="str">
        <f>IF(ROW()-ROW(HTML[])+1&gt;ROWS(Prelude[]),IFERROR(INDEX(PayItems[HTML],ROW()-ROW(HTML[])+1-ROWS(Prelude[])),IF(ROW()-ROW(HTML[])=ROWS(Prelude[])+ROWS(PayItems[]),"&lt;/tbody&gt;&lt;/table&gt;","{End}")),INDEX(Prelude[],ROW()-ROW(HTML[])+1))</f>
        <v xml:space="preserve">  &lt;tr&gt;&lt;td&gt;63401-2300&lt;/td&gt;&lt;td&gt;Pavement markings, type L, solid&lt;/td&gt;&lt;td&gt;m&lt;/td&gt;&lt;td&gt;PAVEMENT MARKINGS, TYPE L, SOLID&lt;/td&gt;&lt;td&gt;LNFT&lt;/td&gt;&lt;td&gt;0&lt;/td&gt;&lt;td&gt;3&lt;/td&gt;&lt;td&gt;N&lt;/td&gt;&lt;td&gt; &lt;/td&gt;&lt;td&gt;&lt;/td&gt;&lt;/tr&gt;</v>
      </c>
      <c r="B3454" s="166"/>
      <c r="C3454" s="166"/>
    </row>
    <row r="3455" spans="1:3" x14ac:dyDescent="0.3">
      <c r="A3455" s="89" t="str">
        <f>IF(ROW()-ROW(HTML[])+1&gt;ROWS(Prelude[]),IFERROR(INDEX(PayItems[HTML],ROW()-ROW(HTML[])+1-ROWS(Prelude[])),IF(ROW()-ROW(HTML[])=ROWS(Prelude[])+ROWS(PayItems[]),"&lt;/tbody&gt;&lt;/table&gt;","{End}")),INDEX(Prelude[],ROW()-ROW(HTML[])+1))</f>
        <v xml:space="preserve">  &lt;tr&gt;&lt;td&gt;63401-2400&lt;/td&gt;&lt;td&gt;Pavement markings, type L, broken&lt;/td&gt;&lt;td&gt;m&lt;/td&gt;&lt;td&gt;PAVEMENT MARKINGS, TYPE L, BROKEN&lt;/td&gt;&lt;td&gt;LNFT&lt;/td&gt;&lt;td&gt;0&lt;/td&gt;&lt;td&gt;3&lt;/td&gt;&lt;td&gt;N&lt;/td&gt;&lt;td&gt; &lt;/td&gt;&lt;td&gt;&lt;/td&gt;&lt;/tr&gt;</v>
      </c>
      <c r="B3455" s="166"/>
      <c r="C3455" s="166"/>
    </row>
    <row r="3456" spans="1:3" x14ac:dyDescent="0.3">
      <c r="A3456" s="89" t="str">
        <f>IF(ROW()-ROW(HTML[])+1&gt;ROWS(Prelude[]),IFERROR(INDEX(PayItems[HTML],ROW()-ROW(HTML[])+1-ROWS(Prelude[])),IF(ROW()-ROW(HTML[])=ROWS(Prelude[])+ROWS(PayItems[]),"&lt;/tbody&gt;&lt;/table&gt;","{End}")),INDEX(Prelude[],ROW()-ROW(HTML[])+1))</f>
        <v xml:space="preserve">  &lt;tr&gt;&lt;td&gt;63401-2500&lt;/td&gt;&lt;td&gt;Pavement markings, type L, dotted&lt;/td&gt;&lt;td&gt;m&lt;/td&gt;&lt;td&gt;PAVEMENT MARKINGS, TYPE L, DOTTED&lt;/td&gt;&lt;td&gt;LNFT&lt;/td&gt;&lt;td&gt;0&lt;/td&gt;&lt;td&gt;3&lt;/td&gt;&lt;td&gt;N&lt;/td&gt;&lt;td&gt;6/9/2015&lt;/td&gt;&lt;td&gt;&lt;/td&gt;&lt;/tr&gt;</v>
      </c>
      <c r="B3456" s="166"/>
      <c r="C3456" s="166"/>
    </row>
    <row r="3457" spans="1:3" x14ac:dyDescent="0.3">
      <c r="A3457" s="89" t="str">
        <f>IF(ROW()-ROW(HTML[])+1&gt;ROWS(Prelude[]),IFERROR(INDEX(PayItems[HTML],ROW()-ROW(HTML[])+1-ROWS(Prelude[])),IF(ROW()-ROW(HTML[])=ROWS(Prelude[])+ROWS(PayItems[]),"&lt;/tbody&gt;&lt;/table&gt;","{End}")),INDEX(Prelude[],ROW()-ROW(HTML[])+1))</f>
        <v xml:space="preserve">  &lt;tr&gt;&lt;td&gt;63402-0000&lt;/td&gt;&lt;td&gt;Pavement markings&lt;/td&gt;&lt;td&gt;km&lt;/td&gt;&lt;td&gt;PAVEMENT MARKINGS&lt;/td&gt;&lt;td&gt;MILE&lt;/td&gt;&lt;td&gt;1&lt;/td&gt;&lt;td&gt;3&lt;/td&gt;&lt;td&gt;N&lt;/td&gt;&lt;td&gt;10/15/2014&lt;/td&gt;&lt;td&gt;&lt;/td&gt;&lt;/tr&gt;</v>
      </c>
      <c r="B3457" s="166"/>
      <c r="C3457" s="166"/>
    </row>
    <row r="3458" spans="1:3" x14ac:dyDescent="0.3">
      <c r="A3458" s="89" t="str">
        <f>IF(ROW()-ROW(HTML[])+1&gt;ROWS(Prelude[]),IFERROR(INDEX(PayItems[HTML],ROW()-ROW(HTML[])+1-ROWS(Prelude[])),IF(ROW()-ROW(HTML[])=ROWS(Prelude[])+ROWS(PayItems[]),"&lt;/tbody&gt;&lt;/table&gt;","{End}")),INDEX(Prelude[],ROW()-ROW(HTML[])+1))</f>
        <v xml:space="preserve">  &lt;tr&gt;&lt;td&gt;63402-0100&lt;/td&gt;&lt;td&gt;Pavement markings, type A, solid&lt;/td&gt;&lt;td&gt;km&lt;/td&gt;&lt;td&gt;PAVEMENT MARKINGS, TYPE A, SOLID&lt;/td&gt;&lt;td&gt;MILE&lt;/td&gt;&lt;td&gt;1&lt;/td&gt;&lt;td&gt;3&lt;/td&gt;&lt;td&gt;N&lt;/td&gt;&lt;td&gt; &lt;/td&gt;&lt;td&gt;&lt;/td&gt;&lt;/tr&gt;</v>
      </c>
      <c r="B3458" s="166"/>
      <c r="C3458" s="166"/>
    </row>
    <row r="3459" spans="1:3" x14ac:dyDescent="0.3">
      <c r="A3459" s="89" t="str">
        <f>IF(ROW()-ROW(HTML[])+1&gt;ROWS(Prelude[]),IFERROR(INDEX(PayItems[HTML],ROW()-ROW(HTML[])+1-ROWS(Prelude[])),IF(ROW()-ROW(HTML[])=ROWS(Prelude[])+ROWS(PayItems[]),"&lt;/tbody&gt;&lt;/table&gt;","{End}")),INDEX(Prelude[],ROW()-ROW(HTML[])+1))</f>
        <v xml:space="preserve">  &lt;tr&gt;&lt;td&gt;63402-0200&lt;/td&gt;&lt;td&gt;Pavement markings, type A, broken&lt;/td&gt;&lt;td&gt;km&lt;/td&gt;&lt;td&gt;PAVEMENT MARKINGS, TYPE A, BROKEN&lt;/td&gt;&lt;td&gt;MILE&lt;/td&gt;&lt;td&gt;1&lt;/td&gt;&lt;td&gt;3&lt;/td&gt;&lt;td&gt;N&lt;/td&gt;&lt;td&gt; &lt;/td&gt;&lt;td&gt;&lt;/td&gt;&lt;/tr&gt;</v>
      </c>
      <c r="B3459" s="166"/>
      <c r="C3459" s="166"/>
    </row>
    <row r="3460" spans="1:3" x14ac:dyDescent="0.3">
      <c r="A3460" s="89" t="str">
        <f>IF(ROW()-ROW(HTML[])+1&gt;ROWS(Prelude[]),IFERROR(INDEX(PayItems[HTML],ROW()-ROW(HTML[])+1-ROWS(Prelude[])),IF(ROW()-ROW(HTML[])=ROWS(Prelude[])+ROWS(PayItems[]),"&lt;/tbody&gt;&lt;/table&gt;","{End}")),INDEX(Prelude[],ROW()-ROW(HTML[])+1))</f>
        <v xml:space="preserve">  &lt;tr&gt;&lt;td&gt;63402-0300&lt;/td&gt;&lt;td&gt;Pavement markings, type B, solid&lt;/td&gt;&lt;td&gt;km&lt;/td&gt;&lt;td&gt;PAVEMENT MARKINGS, TYPE B, SOLID&lt;/td&gt;&lt;td&gt;MILE&lt;/td&gt;&lt;td&gt;1&lt;/td&gt;&lt;td&gt;3&lt;/td&gt;&lt;td&gt;N&lt;/td&gt;&lt;td&gt; &lt;/td&gt;&lt;td&gt;&lt;/td&gt;&lt;/tr&gt;</v>
      </c>
      <c r="B3460" s="166"/>
      <c r="C3460" s="166"/>
    </row>
    <row r="3461" spans="1:3" x14ac:dyDescent="0.3">
      <c r="A3461" s="89" t="str">
        <f>IF(ROW()-ROW(HTML[])+1&gt;ROWS(Prelude[]),IFERROR(INDEX(PayItems[HTML],ROW()-ROW(HTML[])+1-ROWS(Prelude[])),IF(ROW()-ROW(HTML[])=ROWS(Prelude[])+ROWS(PayItems[]),"&lt;/tbody&gt;&lt;/table&gt;","{End}")),INDEX(Prelude[],ROW()-ROW(HTML[])+1))</f>
        <v xml:space="preserve">  &lt;tr&gt;&lt;td&gt;63402-0400&lt;/td&gt;&lt;td&gt;Pavement markings, type B, broken&lt;/td&gt;&lt;td&gt;km&lt;/td&gt;&lt;td&gt;PAVEMENT MARKINGS, TYPE B, BROKEN&lt;/td&gt;&lt;td&gt;MILE&lt;/td&gt;&lt;td&gt;1&lt;/td&gt;&lt;td&gt;3&lt;/td&gt;&lt;td&gt;N&lt;/td&gt;&lt;td&gt; &lt;/td&gt;&lt;td&gt;&lt;/td&gt;&lt;/tr&gt;</v>
      </c>
      <c r="B3461" s="166"/>
      <c r="C3461" s="166"/>
    </row>
    <row r="3462" spans="1:3" x14ac:dyDescent="0.3">
      <c r="A3462" s="89" t="str">
        <f>IF(ROW()-ROW(HTML[])+1&gt;ROWS(Prelude[]),IFERROR(INDEX(PayItems[HTML],ROW()-ROW(HTML[])+1-ROWS(Prelude[])),IF(ROW()-ROW(HTML[])=ROWS(Prelude[])+ROWS(PayItems[]),"&lt;/tbody&gt;&lt;/table&gt;","{End}")),INDEX(Prelude[],ROW()-ROW(HTML[])+1))</f>
        <v xml:space="preserve">  &lt;tr&gt;&lt;td&gt;63402-0500&lt;/td&gt;&lt;td&gt;Pavement markings, type C, solid&lt;/td&gt;&lt;td&gt;km&lt;/td&gt;&lt;td&gt;PAVEMENT MARKINGS, TYPE C, SOLID&lt;/td&gt;&lt;td&gt;MILE&lt;/td&gt;&lt;td&gt;1&lt;/td&gt;&lt;td&gt;3&lt;/td&gt;&lt;td&gt;N&lt;/td&gt;&lt;td&gt; &lt;/td&gt;&lt;td&gt;&lt;/td&gt;&lt;/tr&gt;</v>
      </c>
      <c r="B3462" s="166"/>
      <c r="C3462" s="166"/>
    </row>
    <row r="3463" spans="1:3" x14ac:dyDescent="0.3">
      <c r="A3463" s="89" t="str">
        <f>IF(ROW()-ROW(HTML[])+1&gt;ROWS(Prelude[]),IFERROR(INDEX(PayItems[HTML],ROW()-ROW(HTML[])+1-ROWS(Prelude[])),IF(ROW()-ROW(HTML[])=ROWS(Prelude[])+ROWS(PayItems[]),"&lt;/tbody&gt;&lt;/table&gt;","{End}")),INDEX(Prelude[],ROW()-ROW(HTML[])+1))</f>
        <v xml:space="preserve">  &lt;tr&gt;&lt;td&gt;63402-0600&lt;/td&gt;&lt;td&gt;Pavement markings, type C, broken&lt;/td&gt;&lt;td&gt;km&lt;/td&gt;&lt;td&gt;PAVEMENT MARKINGS, TYPE C, BROKEN&lt;/td&gt;&lt;td&gt;MILE&lt;/td&gt;&lt;td&gt;1&lt;/td&gt;&lt;td&gt;3&lt;/td&gt;&lt;td&gt;N&lt;/td&gt;&lt;td&gt; &lt;/td&gt;&lt;td&gt;&lt;/td&gt;&lt;/tr&gt;</v>
      </c>
      <c r="B3463" s="166"/>
      <c r="C3463" s="166"/>
    </row>
    <row r="3464" spans="1:3" x14ac:dyDescent="0.3">
      <c r="A3464" s="89" t="str">
        <f>IF(ROW()-ROW(HTML[])+1&gt;ROWS(Prelude[]),IFERROR(INDEX(PayItems[HTML],ROW()-ROW(HTML[])+1-ROWS(Prelude[])),IF(ROW()-ROW(HTML[])=ROWS(Prelude[])+ROWS(PayItems[]),"&lt;/tbody&gt;&lt;/table&gt;","{End}")),INDEX(Prelude[],ROW()-ROW(HTML[])+1))</f>
        <v xml:space="preserve">  &lt;tr&gt;&lt;td&gt;63402-0700&lt;/td&gt;&lt;td&gt;Pavement markings, type D, solid&lt;/td&gt;&lt;td&gt;km&lt;/td&gt;&lt;td&gt;PAVEMENT MARKINGS, TYPE D, SOLID&lt;/td&gt;&lt;td&gt;MILE&lt;/td&gt;&lt;td&gt;1&lt;/td&gt;&lt;td&gt;3&lt;/td&gt;&lt;td&gt;N&lt;/td&gt;&lt;td&gt; &lt;/td&gt;&lt;td&gt;&lt;/td&gt;&lt;/tr&gt;</v>
      </c>
      <c r="B3464" s="166"/>
      <c r="C3464" s="166"/>
    </row>
    <row r="3465" spans="1:3" x14ac:dyDescent="0.3">
      <c r="A3465" s="89" t="str">
        <f>IF(ROW()-ROW(HTML[])+1&gt;ROWS(Prelude[]),IFERROR(INDEX(PayItems[HTML],ROW()-ROW(HTML[])+1-ROWS(Prelude[])),IF(ROW()-ROW(HTML[])=ROWS(Prelude[])+ROWS(PayItems[]),"&lt;/tbody&gt;&lt;/table&gt;","{End}")),INDEX(Prelude[],ROW()-ROW(HTML[])+1))</f>
        <v xml:space="preserve">  &lt;tr&gt;&lt;td&gt;63402-0800&lt;/td&gt;&lt;td&gt;Pavement markings, type D, broken&lt;/td&gt;&lt;td&gt;km&lt;/td&gt;&lt;td&gt;PAVEMENT MARKINGS, TYPE D, BROKEN&lt;/td&gt;&lt;td&gt;MILE&lt;/td&gt;&lt;td&gt;1&lt;/td&gt;&lt;td&gt;3&lt;/td&gt;&lt;td&gt;N&lt;/td&gt;&lt;td&gt; &lt;/td&gt;&lt;td&gt;&lt;/td&gt;&lt;/tr&gt;</v>
      </c>
      <c r="B3465" s="166"/>
      <c r="C3465" s="166"/>
    </row>
    <row r="3466" spans="1:3" x14ac:dyDescent="0.3">
      <c r="A3466" s="89" t="str">
        <f>IF(ROW()-ROW(HTML[])+1&gt;ROWS(Prelude[]),IFERROR(INDEX(PayItems[HTML],ROW()-ROW(HTML[])+1-ROWS(Prelude[])),IF(ROW()-ROW(HTML[])=ROWS(Prelude[])+ROWS(PayItems[]),"&lt;/tbody&gt;&lt;/table&gt;","{End}")),INDEX(Prelude[],ROW()-ROW(HTML[])+1))</f>
        <v xml:space="preserve">  &lt;tr&gt;&lt;td&gt;63402-0900&lt;/td&gt;&lt;td&gt;Pavement markings, type E, solid&lt;/td&gt;&lt;td&gt;km&lt;/td&gt;&lt;td&gt;PAVEMENT MARKINGS, TYPE E, SOLID&lt;/td&gt;&lt;td&gt;MILE&lt;/td&gt;&lt;td&gt;1&lt;/td&gt;&lt;td&gt;3&lt;/td&gt;&lt;td&gt;N&lt;/td&gt;&lt;td&gt; &lt;/td&gt;&lt;td&gt;&lt;/td&gt;&lt;/tr&gt;</v>
      </c>
      <c r="B3466" s="166"/>
      <c r="C3466" s="166"/>
    </row>
    <row r="3467" spans="1:3" x14ac:dyDescent="0.3">
      <c r="A3467" s="89" t="str">
        <f>IF(ROW()-ROW(HTML[])+1&gt;ROWS(Prelude[]),IFERROR(INDEX(PayItems[HTML],ROW()-ROW(HTML[])+1-ROWS(Prelude[])),IF(ROW()-ROW(HTML[])=ROWS(Prelude[])+ROWS(PayItems[]),"&lt;/tbody&gt;&lt;/table&gt;","{End}")),INDEX(Prelude[],ROW()-ROW(HTML[])+1))</f>
        <v xml:space="preserve">  &lt;tr&gt;&lt;td&gt;63402-1000&lt;/td&gt;&lt;td&gt;Pavement markings, type E, broken&lt;/td&gt;&lt;td&gt;km&lt;/td&gt;&lt;td&gt;PAVEMENT MARKINGS, TYPE E, BROKEN&lt;/td&gt;&lt;td&gt;MILE&lt;/td&gt;&lt;td&gt;1&lt;/td&gt;&lt;td&gt;3&lt;/td&gt;&lt;td&gt;N&lt;/td&gt;&lt;td&gt; &lt;/td&gt;&lt;td&gt;&lt;/td&gt;&lt;/tr&gt;</v>
      </c>
      <c r="B3467" s="166"/>
      <c r="C3467" s="166"/>
    </row>
    <row r="3468" spans="1:3" x14ac:dyDescent="0.3">
      <c r="A3468" s="89" t="str">
        <f>IF(ROW()-ROW(HTML[])+1&gt;ROWS(Prelude[]),IFERROR(INDEX(PayItems[HTML],ROW()-ROW(HTML[])+1-ROWS(Prelude[])),IF(ROW()-ROW(HTML[])=ROWS(Prelude[])+ROWS(PayItems[]),"&lt;/tbody&gt;&lt;/table&gt;","{End}")),INDEX(Prelude[],ROW()-ROW(HTML[])+1))</f>
        <v xml:space="preserve">  &lt;tr&gt;&lt;td&gt;63402-1500&lt;/td&gt;&lt;td&gt;Pavement markings, type H, solid&lt;/td&gt;&lt;td&gt;km&lt;/td&gt;&lt;td&gt;PAVEMENT MARKINGS, TYPE H, SOLID&lt;/td&gt;&lt;td&gt;MILE&lt;/td&gt;&lt;td&gt;1&lt;/td&gt;&lt;td&gt;3&lt;/td&gt;&lt;td&gt;N&lt;/td&gt;&lt;td&gt; &lt;/td&gt;&lt;td&gt;&lt;/td&gt;&lt;/tr&gt;</v>
      </c>
      <c r="B3468" s="166"/>
      <c r="C3468" s="166"/>
    </row>
    <row r="3469" spans="1:3" x14ac:dyDescent="0.3">
      <c r="A3469" s="89" t="str">
        <f>IF(ROW()-ROW(HTML[])+1&gt;ROWS(Prelude[]),IFERROR(INDEX(PayItems[HTML],ROW()-ROW(HTML[])+1-ROWS(Prelude[])),IF(ROW()-ROW(HTML[])=ROWS(Prelude[])+ROWS(PayItems[]),"&lt;/tbody&gt;&lt;/table&gt;","{End}")),INDEX(Prelude[],ROW()-ROW(HTML[])+1))</f>
        <v xml:space="preserve">  &lt;tr&gt;&lt;td&gt;63402-1600&lt;/td&gt;&lt;td&gt;Pavement markings, type H, broken&lt;/td&gt;&lt;td&gt;km&lt;/td&gt;&lt;td&gt;PAVEMENT MARKINGS, TYPE H, BROKEN&lt;/td&gt;&lt;td&gt;MILE&lt;/td&gt;&lt;td&gt;1&lt;/td&gt;&lt;td&gt;3&lt;/td&gt;&lt;td&gt;N&lt;/td&gt;&lt;td&gt; &lt;/td&gt;&lt;td&gt;&lt;/td&gt;&lt;/tr&gt;</v>
      </c>
      <c r="B3469" s="166"/>
      <c r="C3469" s="166"/>
    </row>
    <row r="3470" spans="1:3" x14ac:dyDescent="0.3">
      <c r="A3470" s="89" t="str">
        <f>IF(ROW()-ROW(HTML[])+1&gt;ROWS(Prelude[]),IFERROR(INDEX(PayItems[HTML],ROW()-ROW(HTML[])+1-ROWS(Prelude[])),IF(ROW()-ROW(HTML[])=ROWS(Prelude[])+ROWS(PayItems[]),"&lt;/tbody&gt;&lt;/table&gt;","{End}")),INDEX(Prelude[],ROW()-ROW(HTML[])+1))</f>
        <v xml:space="preserve">  &lt;tr&gt;&lt;td&gt;63402-1700&lt;/td&gt;&lt;td&gt;Pavement markings, type I, solid&lt;/td&gt;&lt;td&gt;km&lt;/td&gt;&lt;td&gt;PAVEMENT MARKINGS, TYPE I, SOLID&lt;/td&gt;&lt;td&gt;MILE&lt;/td&gt;&lt;td&gt;1&lt;/td&gt;&lt;td&gt;3&lt;/td&gt;&lt;td&gt;N&lt;/td&gt;&lt;td&gt; &lt;/td&gt;&lt;td&gt;&lt;/td&gt;&lt;/tr&gt;</v>
      </c>
      <c r="B3470" s="166"/>
      <c r="C3470" s="166"/>
    </row>
    <row r="3471" spans="1:3" x14ac:dyDescent="0.3">
      <c r="A3471" s="89" t="str">
        <f>IF(ROW()-ROW(HTML[])+1&gt;ROWS(Prelude[]),IFERROR(INDEX(PayItems[HTML],ROW()-ROW(HTML[])+1-ROWS(Prelude[])),IF(ROW()-ROW(HTML[])=ROWS(Prelude[])+ROWS(PayItems[]),"&lt;/tbody&gt;&lt;/table&gt;","{End}")),INDEX(Prelude[],ROW()-ROW(HTML[])+1))</f>
        <v xml:space="preserve">  &lt;tr&gt;&lt;td&gt;63402-1800&lt;/td&gt;&lt;td&gt;Pavement markings, type I, broken&lt;/td&gt;&lt;td&gt;km&lt;/td&gt;&lt;td&gt;PAVEMENT MARKINGS, TYPE I, BROKEN&lt;/td&gt;&lt;td&gt;MILE&lt;/td&gt;&lt;td&gt;1&lt;/td&gt;&lt;td&gt;3&lt;/td&gt;&lt;td&gt;N&lt;/td&gt;&lt;td&gt; &lt;/td&gt;&lt;td&gt;&lt;/td&gt;&lt;/tr&gt;</v>
      </c>
      <c r="B3471" s="166"/>
      <c r="C3471" s="166"/>
    </row>
    <row r="3472" spans="1:3" x14ac:dyDescent="0.3">
      <c r="A3472" s="89" t="str">
        <f>IF(ROW()-ROW(HTML[])+1&gt;ROWS(Prelude[]),IFERROR(INDEX(PayItems[HTML],ROW()-ROW(HTML[])+1-ROWS(Prelude[])),IF(ROW()-ROW(HTML[])=ROWS(Prelude[])+ROWS(PayItems[]),"&lt;/tbody&gt;&lt;/table&gt;","{End}")),INDEX(Prelude[],ROW()-ROW(HTML[])+1))</f>
        <v xml:space="preserve">  &lt;tr&gt;&lt;td&gt;63402-1900&lt;/td&gt;&lt;td&gt;Pavement markings, type J, solid&lt;/td&gt;&lt;td&gt;km&lt;/td&gt;&lt;td&gt;PAVEMENT MARKINGS, TYPE J, SOLID&lt;/td&gt;&lt;td&gt;MILE&lt;/td&gt;&lt;td&gt;1&lt;/td&gt;&lt;td&gt;3&lt;/td&gt;&lt;td&gt;N&lt;/td&gt;&lt;td&gt; &lt;/td&gt;&lt;td&gt;&lt;/td&gt;&lt;/tr&gt;</v>
      </c>
      <c r="B3472" s="166"/>
      <c r="C3472" s="166"/>
    </row>
    <row r="3473" spans="1:3" x14ac:dyDescent="0.3">
      <c r="A3473" s="89" t="str">
        <f>IF(ROW()-ROW(HTML[])+1&gt;ROWS(Prelude[]),IFERROR(INDEX(PayItems[HTML],ROW()-ROW(HTML[])+1-ROWS(Prelude[])),IF(ROW()-ROW(HTML[])=ROWS(Prelude[])+ROWS(PayItems[]),"&lt;/tbody&gt;&lt;/table&gt;","{End}")),INDEX(Prelude[],ROW()-ROW(HTML[])+1))</f>
        <v xml:space="preserve">  &lt;tr&gt;&lt;td&gt;63402-2000&lt;/td&gt;&lt;td&gt;Pavement markings, type J, broken&lt;/td&gt;&lt;td&gt;km&lt;/td&gt;&lt;td&gt;PAVEMENT MARKINGS, TYPE J, BROKEN&lt;/td&gt;&lt;td&gt;MILE&lt;/td&gt;&lt;td&gt;1&lt;/td&gt;&lt;td&gt;3&lt;/td&gt;&lt;td&gt;N&lt;/td&gt;&lt;td&gt; &lt;/td&gt;&lt;td&gt;&lt;/td&gt;&lt;/tr&gt;</v>
      </c>
      <c r="B3473" s="166"/>
      <c r="C3473" s="166"/>
    </row>
    <row r="3474" spans="1:3" x14ac:dyDescent="0.3">
      <c r="A3474" s="89" t="str">
        <f>IF(ROW()-ROW(HTML[])+1&gt;ROWS(Prelude[]),IFERROR(INDEX(PayItems[HTML],ROW()-ROW(HTML[])+1-ROWS(Prelude[])),IF(ROW()-ROW(HTML[])=ROWS(Prelude[])+ROWS(PayItems[]),"&lt;/tbody&gt;&lt;/table&gt;","{End}")),INDEX(Prelude[],ROW()-ROW(HTML[])+1))</f>
        <v xml:space="preserve">  &lt;tr&gt;&lt;td&gt;63402-2100&lt;/td&gt;&lt;td&gt;Pavement markings, type K, solid&lt;/td&gt;&lt;td&gt;km&lt;/td&gt;&lt;td&gt;PAVEMENT MARKINGS, TYPE K, SOLID&lt;/td&gt;&lt;td&gt;MILE&lt;/td&gt;&lt;td&gt;1&lt;/td&gt;&lt;td&gt;3&lt;/td&gt;&lt;td&gt;N&lt;/td&gt;&lt;td&gt; &lt;/td&gt;&lt;td&gt;&lt;/td&gt;&lt;/tr&gt;</v>
      </c>
      <c r="B3474" s="166"/>
      <c r="C3474" s="166"/>
    </row>
    <row r="3475" spans="1:3" x14ac:dyDescent="0.3">
      <c r="A3475" s="89" t="str">
        <f>IF(ROW()-ROW(HTML[])+1&gt;ROWS(Prelude[]),IFERROR(INDEX(PayItems[HTML],ROW()-ROW(HTML[])+1-ROWS(Prelude[])),IF(ROW()-ROW(HTML[])=ROWS(Prelude[])+ROWS(PayItems[]),"&lt;/tbody&gt;&lt;/table&gt;","{End}")),INDEX(Prelude[],ROW()-ROW(HTML[])+1))</f>
        <v xml:space="preserve">  &lt;tr&gt;&lt;td&gt;63402-2200&lt;/td&gt;&lt;td&gt;Pavement markings, type K, broken&lt;/td&gt;&lt;td&gt;km&lt;/td&gt;&lt;td&gt;PAVEMENT MARKINGS, TYPE K, BROKEN&lt;/td&gt;&lt;td&gt;MILE&lt;/td&gt;&lt;td&gt;1&lt;/td&gt;&lt;td&gt;3&lt;/td&gt;&lt;td&gt;N&lt;/td&gt;&lt;td&gt; &lt;/td&gt;&lt;td&gt;&lt;/td&gt;&lt;/tr&gt;</v>
      </c>
      <c r="B3475" s="166"/>
      <c r="C3475" s="166"/>
    </row>
    <row r="3476" spans="1:3" x14ac:dyDescent="0.3">
      <c r="A3476" s="89" t="str">
        <f>IF(ROW()-ROW(HTML[])+1&gt;ROWS(Prelude[]),IFERROR(INDEX(PayItems[HTML],ROW()-ROW(HTML[])+1-ROWS(Prelude[])),IF(ROW()-ROW(HTML[])=ROWS(Prelude[])+ROWS(PayItems[]),"&lt;/tbody&gt;&lt;/table&gt;","{End}")),INDEX(Prelude[],ROW()-ROW(HTML[])+1))</f>
        <v xml:space="preserve">  &lt;tr&gt;&lt;td&gt;63402-2300&lt;/td&gt;&lt;td&gt;Pavement markings, type L, solid&lt;/td&gt;&lt;td&gt;km&lt;/td&gt;&lt;td&gt;PAVEMENT MARKINGS, TYPE L, SOLID&lt;/td&gt;&lt;td&gt;MILE&lt;/td&gt;&lt;td&gt;1&lt;/td&gt;&lt;td&gt;3&lt;/td&gt;&lt;td&gt;N&lt;/td&gt;&lt;td&gt; &lt;/td&gt;&lt;td&gt;&lt;/td&gt;&lt;/tr&gt;</v>
      </c>
      <c r="B3476" s="166"/>
      <c r="C3476" s="166"/>
    </row>
    <row r="3477" spans="1:3" x14ac:dyDescent="0.3">
      <c r="A3477" s="89" t="str">
        <f>IF(ROW()-ROW(HTML[])+1&gt;ROWS(Prelude[]),IFERROR(INDEX(PayItems[HTML],ROW()-ROW(HTML[])+1-ROWS(Prelude[])),IF(ROW()-ROW(HTML[])=ROWS(Prelude[])+ROWS(PayItems[]),"&lt;/tbody&gt;&lt;/table&gt;","{End}")),INDEX(Prelude[],ROW()-ROW(HTML[])+1))</f>
        <v xml:space="preserve">  &lt;tr&gt;&lt;td&gt;63402-2400&lt;/td&gt;&lt;td&gt;Pavement markings, type L, broken&lt;/td&gt;&lt;td&gt;km&lt;/td&gt;&lt;td&gt;PAVEMENT MARKINGS, TYPE L, BROKEN&lt;/td&gt;&lt;td&gt;MILE&lt;/td&gt;&lt;td&gt;1&lt;/td&gt;&lt;td&gt;3&lt;/td&gt;&lt;td&gt;N&lt;/td&gt;&lt;td&gt; &lt;/td&gt;&lt;td&gt;&lt;/td&gt;&lt;/tr&gt;</v>
      </c>
      <c r="B3477" s="166"/>
      <c r="C3477" s="166"/>
    </row>
    <row r="3478" spans="1:3" x14ac:dyDescent="0.3">
      <c r="A3478" s="89" t="str">
        <f>IF(ROW()-ROW(HTML[])+1&gt;ROWS(Prelude[]),IFERROR(INDEX(PayItems[HTML],ROW()-ROW(HTML[])+1-ROWS(Prelude[])),IF(ROW()-ROW(HTML[])=ROWS(Prelude[])+ROWS(PayItems[]),"&lt;/tbody&gt;&lt;/table&gt;","{End}")),INDEX(Prelude[],ROW()-ROW(HTML[])+1))</f>
        <v xml:space="preserve">  &lt;tr&gt;&lt;td&gt;63403-0100&lt;/td&gt;&lt;td&gt;Pavement markings, type A&lt;/td&gt;&lt;td&gt;m2&lt;/td&gt;&lt;td&gt;PAVEMENT MARKINGS, TYPE A&lt;/td&gt;&lt;td&gt;SQFT&lt;/td&gt;&lt;td&gt;0&lt;/td&gt;&lt;td&gt;3&lt;/td&gt;&lt;td&gt;N&lt;/td&gt;&lt;td&gt; &lt;/td&gt;&lt;td&gt;&lt;/td&gt;&lt;/tr&gt;</v>
      </c>
      <c r="B3478" s="166"/>
      <c r="C3478" s="166"/>
    </row>
    <row r="3479" spans="1:3" x14ac:dyDescent="0.3">
      <c r="A3479" s="89" t="str">
        <f>IF(ROW()-ROW(HTML[])+1&gt;ROWS(Prelude[]),IFERROR(INDEX(PayItems[HTML],ROW()-ROW(HTML[])+1-ROWS(Prelude[])),IF(ROW()-ROW(HTML[])=ROWS(Prelude[])+ROWS(PayItems[]),"&lt;/tbody&gt;&lt;/table&gt;","{End}")),INDEX(Prelude[],ROW()-ROW(HTML[])+1))</f>
        <v xml:space="preserve">  &lt;tr&gt;&lt;td&gt;63403-0200&lt;/td&gt;&lt;td&gt;Pavement markings, type B&lt;/td&gt;&lt;td&gt;m2&lt;/td&gt;&lt;td&gt;PAVEMENT MARKINGS, TYPE B&lt;/td&gt;&lt;td&gt;SQFT&lt;/td&gt;&lt;td&gt;0&lt;/td&gt;&lt;td&gt;3&lt;/td&gt;&lt;td&gt;N&lt;/td&gt;&lt;td&gt; &lt;/td&gt;&lt;td&gt;&lt;/td&gt;&lt;/tr&gt;</v>
      </c>
      <c r="B3479" s="166"/>
      <c r="C3479" s="166"/>
    </row>
    <row r="3480" spans="1:3" x14ac:dyDescent="0.3">
      <c r="A3480" s="89" t="str">
        <f>IF(ROW()-ROW(HTML[])+1&gt;ROWS(Prelude[]),IFERROR(INDEX(PayItems[HTML],ROW()-ROW(HTML[])+1-ROWS(Prelude[])),IF(ROW()-ROW(HTML[])=ROWS(Prelude[])+ROWS(PayItems[]),"&lt;/tbody&gt;&lt;/table&gt;","{End}")),INDEX(Prelude[],ROW()-ROW(HTML[])+1))</f>
        <v xml:space="preserve">  &lt;tr&gt;&lt;td&gt;63403-0300&lt;/td&gt;&lt;td&gt;Pavement markings, type C&lt;/td&gt;&lt;td&gt;m2&lt;/td&gt;&lt;td&gt;PAVEMENT MARKINGS, TYPE C&lt;/td&gt;&lt;td&gt;SQFT&lt;/td&gt;&lt;td&gt;0&lt;/td&gt;&lt;td&gt;3&lt;/td&gt;&lt;td&gt;N&lt;/td&gt;&lt;td&gt; &lt;/td&gt;&lt;td&gt;&lt;/td&gt;&lt;/tr&gt;</v>
      </c>
      <c r="B3480" s="166"/>
      <c r="C3480" s="166"/>
    </row>
    <row r="3481" spans="1:3" x14ac:dyDescent="0.3">
      <c r="A3481" s="89" t="str">
        <f>IF(ROW()-ROW(HTML[])+1&gt;ROWS(Prelude[]),IFERROR(INDEX(PayItems[HTML],ROW()-ROW(HTML[])+1-ROWS(Prelude[])),IF(ROW()-ROW(HTML[])=ROWS(Prelude[])+ROWS(PayItems[]),"&lt;/tbody&gt;&lt;/table&gt;","{End}")),INDEX(Prelude[],ROW()-ROW(HTML[])+1))</f>
        <v xml:space="preserve">  &lt;tr&gt;&lt;td&gt;63403-0400&lt;/td&gt;&lt;td&gt;Pavement markings, type D&lt;/td&gt;&lt;td&gt;m2&lt;/td&gt;&lt;td&gt;PAVEMENT MARKINGS, TYPE D&lt;/td&gt;&lt;td&gt;SQFT&lt;/td&gt;&lt;td&gt;0&lt;/td&gt;&lt;td&gt;3&lt;/td&gt;&lt;td&gt;N&lt;/td&gt;&lt;td&gt; &lt;/td&gt;&lt;td&gt;&lt;/td&gt;&lt;/tr&gt;</v>
      </c>
      <c r="B3481" s="166"/>
      <c r="C3481" s="166"/>
    </row>
    <row r="3482" spans="1:3" x14ac:dyDescent="0.3">
      <c r="A3482" s="89" t="str">
        <f>IF(ROW()-ROW(HTML[])+1&gt;ROWS(Prelude[]),IFERROR(INDEX(PayItems[HTML],ROW()-ROW(HTML[])+1-ROWS(Prelude[])),IF(ROW()-ROW(HTML[])=ROWS(Prelude[])+ROWS(PayItems[]),"&lt;/tbody&gt;&lt;/table&gt;","{End}")),INDEX(Prelude[],ROW()-ROW(HTML[])+1))</f>
        <v xml:space="preserve">  &lt;tr&gt;&lt;td&gt;63403-0500&lt;/td&gt;&lt;td&gt;Pavement markings, type E&lt;/td&gt;&lt;td&gt;m2&lt;/td&gt;&lt;td&gt;PAVEMENT MARKINGS, TYPE E&lt;/td&gt;&lt;td&gt;SQFT&lt;/td&gt;&lt;td&gt;0&lt;/td&gt;&lt;td&gt;3&lt;/td&gt;&lt;td&gt;N&lt;/td&gt;&lt;td&gt; &lt;/td&gt;&lt;td&gt;&lt;/td&gt;&lt;/tr&gt;</v>
      </c>
      <c r="B3482" s="166"/>
      <c r="C3482" s="166"/>
    </row>
    <row r="3483" spans="1:3" x14ac:dyDescent="0.3">
      <c r="A3483" s="89" t="str">
        <f>IF(ROW()-ROW(HTML[])+1&gt;ROWS(Prelude[]),IFERROR(INDEX(PayItems[HTML],ROW()-ROW(HTML[])+1-ROWS(Prelude[])),IF(ROW()-ROW(HTML[])=ROWS(Prelude[])+ROWS(PayItems[]),"&lt;/tbody&gt;&lt;/table&gt;","{End}")),INDEX(Prelude[],ROW()-ROW(HTML[])+1))</f>
        <v xml:space="preserve">  &lt;tr&gt;&lt;td&gt;63403-0800&lt;/td&gt;&lt;td&gt;Pavement markings, type H&lt;/td&gt;&lt;td&gt;m2&lt;/td&gt;&lt;td&gt;PAVEMENT MARKINGS, TYPE H&lt;/td&gt;&lt;td&gt;SQFT&lt;/td&gt;&lt;td&gt;0&lt;/td&gt;&lt;td&gt;3&lt;/td&gt;&lt;td&gt;N&lt;/td&gt;&lt;td&gt; &lt;/td&gt;&lt;td&gt;&lt;/td&gt;&lt;/tr&gt;</v>
      </c>
      <c r="B3483" s="166"/>
      <c r="C3483" s="166"/>
    </row>
    <row r="3484" spans="1:3" x14ac:dyDescent="0.3">
      <c r="A3484" s="89" t="str">
        <f>IF(ROW()-ROW(HTML[])+1&gt;ROWS(Prelude[]),IFERROR(INDEX(PayItems[HTML],ROW()-ROW(HTML[])+1-ROWS(Prelude[])),IF(ROW()-ROW(HTML[])=ROWS(Prelude[])+ROWS(PayItems[]),"&lt;/tbody&gt;&lt;/table&gt;","{End}")),INDEX(Prelude[],ROW()-ROW(HTML[])+1))</f>
        <v xml:space="preserve">  &lt;tr&gt;&lt;td&gt;63403-0900&lt;/td&gt;&lt;td&gt;Pavement markings, type I&lt;/td&gt;&lt;td&gt;m2&lt;/td&gt;&lt;td&gt;PAVEMENT MARKINGS, TYPE I&lt;/td&gt;&lt;td&gt;SQFT&lt;/td&gt;&lt;td&gt;0&lt;/td&gt;&lt;td&gt;3&lt;/td&gt;&lt;td&gt;N&lt;/td&gt;&lt;td&gt; &lt;/td&gt;&lt;td&gt;&lt;/td&gt;&lt;/tr&gt;</v>
      </c>
      <c r="B3484" s="166"/>
      <c r="C3484" s="166"/>
    </row>
    <row r="3485" spans="1:3" x14ac:dyDescent="0.3">
      <c r="A3485" s="89" t="str">
        <f>IF(ROW()-ROW(HTML[])+1&gt;ROWS(Prelude[]),IFERROR(INDEX(PayItems[HTML],ROW()-ROW(HTML[])+1-ROWS(Prelude[])),IF(ROW()-ROW(HTML[])=ROWS(Prelude[])+ROWS(PayItems[]),"&lt;/tbody&gt;&lt;/table&gt;","{End}")),INDEX(Prelude[],ROW()-ROW(HTML[])+1))</f>
        <v xml:space="preserve">  &lt;tr&gt;&lt;td&gt;63403-1000&lt;/td&gt;&lt;td&gt;Pavement markings, type J&lt;/td&gt;&lt;td&gt;m2&lt;/td&gt;&lt;td&gt;PAVEMENT MARKINGS, TYPE J&lt;/td&gt;&lt;td&gt;SQFT&lt;/td&gt;&lt;td&gt;0&lt;/td&gt;&lt;td&gt;3&lt;/td&gt;&lt;td&gt;N&lt;/td&gt;&lt;td&gt; &lt;/td&gt;&lt;td&gt;&lt;/td&gt;&lt;/tr&gt;</v>
      </c>
      <c r="B3485" s="166"/>
      <c r="C3485" s="166"/>
    </row>
    <row r="3486" spans="1:3" x14ac:dyDescent="0.3">
      <c r="A3486" s="89" t="str">
        <f>IF(ROW()-ROW(HTML[])+1&gt;ROWS(Prelude[]),IFERROR(INDEX(PayItems[HTML],ROW()-ROW(HTML[])+1-ROWS(Prelude[])),IF(ROW()-ROW(HTML[])=ROWS(Prelude[])+ROWS(PayItems[]),"&lt;/tbody&gt;&lt;/table&gt;","{End}")),INDEX(Prelude[],ROW()-ROW(HTML[])+1))</f>
        <v xml:space="preserve">  &lt;tr&gt;&lt;td&gt;63403-1100&lt;/td&gt;&lt;td&gt;Pavement markings, type K&lt;/td&gt;&lt;td&gt;m2&lt;/td&gt;&lt;td&gt;PAVEMENT MARKINGS, TYPE K&lt;/td&gt;&lt;td&gt;SQFT&lt;/td&gt;&lt;td&gt;0&lt;/td&gt;&lt;td&gt;3&lt;/td&gt;&lt;td&gt;N&lt;/td&gt;&lt;td&gt; &lt;/td&gt;&lt;td&gt;&lt;/td&gt;&lt;/tr&gt;</v>
      </c>
      <c r="B3486" s="166"/>
      <c r="C3486" s="166"/>
    </row>
    <row r="3487" spans="1:3" x14ac:dyDescent="0.3">
      <c r="A3487" s="89" t="str">
        <f>IF(ROW()-ROW(HTML[])+1&gt;ROWS(Prelude[]),IFERROR(INDEX(PayItems[HTML],ROW()-ROW(HTML[])+1-ROWS(Prelude[])),IF(ROW()-ROW(HTML[])=ROWS(Prelude[])+ROWS(PayItems[]),"&lt;/tbody&gt;&lt;/table&gt;","{End}")),INDEX(Prelude[],ROW()-ROW(HTML[])+1))</f>
        <v xml:space="preserve">  &lt;tr&gt;&lt;td&gt;63403-1200&lt;/td&gt;&lt;td&gt;Pavement markings, type L&lt;/td&gt;&lt;td&gt;m2&lt;/td&gt;&lt;td&gt;PAVEMENT MARKINGS, TYPE L&lt;/td&gt;&lt;td&gt;SQFT&lt;/td&gt;&lt;td&gt;0&lt;/td&gt;&lt;td&gt;3&lt;/td&gt;&lt;td&gt;N&lt;/td&gt;&lt;td&gt; &lt;/td&gt;&lt;td&gt;&lt;/td&gt;&lt;/tr&gt;</v>
      </c>
      <c r="B3487" s="166"/>
      <c r="C3487" s="166"/>
    </row>
    <row r="3488" spans="1:3" x14ac:dyDescent="0.3">
      <c r="A3488" s="89" t="str">
        <f>IF(ROW()-ROW(HTML[])+1&gt;ROWS(Prelude[]),IFERROR(INDEX(PayItems[HTML],ROW()-ROW(HTML[])+1-ROWS(Prelude[])),IF(ROW()-ROW(HTML[])=ROWS(Prelude[])+ROWS(PayItems[]),"&lt;/tbody&gt;&lt;/table&gt;","{End}")),INDEX(Prelude[],ROW()-ROW(HTML[])+1))</f>
        <v xml:space="preserve">  &lt;tr&gt;&lt;td&gt;63403-1300&lt;/td&gt;&lt;td&gt;Pavement markings, type bike lane surface&lt;/td&gt;&lt;td&gt;m2&lt;/td&gt;&lt;td&gt;PAVEMENT MARKINGS, TYPE BIKE LANE SURFACE&lt;/td&gt;&lt;td&gt;SQFT&lt;/td&gt;&lt;td&gt;0&lt;/td&gt;&lt;td&gt;3&lt;/td&gt;&lt;td&gt;N&lt;/td&gt;&lt;td&gt; &lt;/td&gt;&lt;td&gt;&lt;/td&gt;&lt;/tr&gt;</v>
      </c>
      <c r="B3488" s="166"/>
      <c r="C3488" s="166"/>
    </row>
    <row r="3489" spans="1:3" x14ac:dyDescent="0.3">
      <c r="A3489" s="89" t="str">
        <f>IF(ROW()-ROW(HTML[])+1&gt;ROWS(Prelude[]),IFERROR(INDEX(PayItems[HTML],ROW()-ROW(HTML[])+1-ROWS(Prelude[])),IF(ROW()-ROW(HTML[])=ROWS(Prelude[])+ROWS(PayItems[]),"&lt;/tbody&gt;&lt;/table&gt;","{End}")),INDEX(Prelude[],ROW()-ROW(HTML[])+1))</f>
        <v xml:space="preserve">  &lt;tr&gt;&lt;td&gt;63404-0100&lt;/td&gt;&lt;td&gt;Pavement markings, type A&lt;/td&gt;&lt;td&gt;L&lt;/td&gt;&lt;td&gt;PAVEMENT MARKINGS, TYPE A&lt;/td&gt;&lt;td&gt;GAL&lt;/td&gt;&lt;td&gt;0&lt;/td&gt;&lt;td&gt;3&lt;/td&gt;&lt;td&gt;N&lt;/td&gt;&lt;td&gt; &lt;/td&gt;&lt;td&gt;&lt;/td&gt;&lt;/tr&gt;</v>
      </c>
      <c r="B3489" s="166"/>
      <c r="C3489" s="166"/>
    </row>
    <row r="3490" spans="1:3" x14ac:dyDescent="0.3">
      <c r="A3490" s="89" t="str">
        <f>IF(ROW()-ROW(HTML[])+1&gt;ROWS(Prelude[]),IFERROR(INDEX(PayItems[HTML],ROW()-ROW(HTML[])+1-ROWS(Prelude[])),IF(ROW()-ROW(HTML[])=ROWS(Prelude[])+ROWS(PayItems[]),"&lt;/tbody&gt;&lt;/table&gt;","{End}")),INDEX(Prelude[],ROW()-ROW(HTML[])+1))</f>
        <v xml:space="preserve">  &lt;tr&gt;&lt;td&gt;63404-0200&lt;/td&gt;&lt;td&gt;Pavement markings, type B&lt;/td&gt;&lt;td&gt;L&lt;/td&gt;&lt;td&gt;PAVEMENT MARKINGS, TYPE B&lt;/td&gt;&lt;td&gt;GAL&lt;/td&gt;&lt;td&gt;0&lt;/td&gt;&lt;td&gt;3&lt;/td&gt;&lt;td&gt;N&lt;/td&gt;&lt;td&gt; &lt;/td&gt;&lt;td&gt;&lt;/td&gt;&lt;/tr&gt;</v>
      </c>
      <c r="B3490" s="166"/>
      <c r="C3490" s="166"/>
    </row>
    <row r="3491" spans="1:3" x14ac:dyDescent="0.3">
      <c r="A3491" s="89" t="str">
        <f>IF(ROW()-ROW(HTML[])+1&gt;ROWS(Prelude[]),IFERROR(INDEX(PayItems[HTML],ROW()-ROW(HTML[])+1-ROWS(Prelude[])),IF(ROW()-ROW(HTML[])=ROWS(Prelude[])+ROWS(PayItems[]),"&lt;/tbody&gt;&lt;/table&gt;","{End}")),INDEX(Prelude[],ROW()-ROW(HTML[])+1))</f>
        <v xml:space="preserve">  &lt;tr&gt;&lt;td&gt;63404-0300&lt;/td&gt;&lt;td&gt;Pavement markings, type C&lt;/td&gt;&lt;td&gt;L&lt;/td&gt;&lt;td&gt;PAVEMENT MARKINGS, TYPE C&lt;/td&gt;&lt;td&gt;GAL&lt;/td&gt;&lt;td&gt;0&lt;/td&gt;&lt;td&gt;3&lt;/td&gt;&lt;td&gt;N&lt;/td&gt;&lt;td&gt; &lt;/td&gt;&lt;td&gt;&lt;/td&gt;&lt;/tr&gt;</v>
      </c>
      <c r="B3491" s="166"/>
      <c r="C3491" s="166"/>
    </row>
    <row r="3492" spans="1:3" x14ac:dyDescent="0.3">
      <c r="A3492" s="89" t="str">
        <f>IF(ROW()-ROW(HTML[])+1&gt;ROWS(Prelude[]),IFERROR(INDEX(PayItems[HTML],ROW()-ROW(HTML[])+1-ROWS(Prelude[])),IF(ROW()-ROW(HTML[])=ROWS(Prelude[])+ROWS(PayItems[]),"&lt;/tbody&gt;&lt;/table&gt;","{End}")),INDEX(Prelude[],ROW()-ROW(HTML[])+1))</f>
        <v xml:space="preserve">  &lt;tr&gt;&lt;td&gt;63404-0400&lt;/td&gt;&lt;td&gt;Pavement markings, type D&lt;/td&gt;&lt;td&gt;L&lt;/td&gt;&lt;td&gt;PAVEMENT MARKINGS, TYPE D&lt;/td&gt;&lt;td&gt;GAL&lt;/td&gt;&lt;td&gt;0&lt;/td&gt;&lt;td&gt;3&lt;/td&gt;&lt;td&gt;N&lt;/td&gt;&lt;td&gt; &lt;/td&gt;&lt;td&gt;&lt;/td&gt;&lt;/tr&gt;</v>
      </c>
      <c r="B3492" s="166"/>
      <c r="C3492" s="166"/>
    </row>
    <row r="3493" spans="1:3" x14ac:dyDescent="0.3">
      <c r="A3493" s="89" t="str">
        <f>IF(ROW()-ROW(HTML[])+1&gt;ROWS(Prelude[]),IFERROR(INDEX(PayItems[HTML],ROW()-ROW(HTML[])+1-ROWS(Prelude[])),IF(ROW()-ROW(HTML[])=ROWS(Prelude[])+ROWS(PayItems[]),"&lt;/tbody&gt;&lt;/table&gt;","{End}")),INDEX(Prelude[],ROW()-ROW(HTML[])+1))</f>
        <v xml:space="preserve">  &lt;tr&gt;&lt;td&gt;63404-0500&lt;/td&gt;&lt;td&gt;Pavement markings, type E&lt;/td&gt;&lt;td&gt;L&lt;/td&gt;&lt;td&gt;PAVEMENT MARKINGS, TYPE E&lt;/td&gt;&lt;td&gt;GAL&lt;/td&gt;&lt;td&gt;0&lt;/td&gt;&lt;td&gt;3&lt;/td&gt;&lt;td&gt;N&lt;/td&gt;&lt;td&gt; &lt;/td&gt;&lt;td&gt;&lt;/td&gt;&lt;/tr&gt;</v>
      </c>
      <c r="B3493" s="166"/>
      <c r="C3493" s="166"/>
    </row>
    <row r="3494" spans="1:3" x14ac:dyDescent="0.3">
      <c r="A3494" s="89" t="str">
        <f>IF(ROW()-ROW(HTML[])+1&gt;ROWS(Prelude[]),IFERROR(INDEX(PayItems[HTML],ROW()-ROW(HTML[])+1-ROWS(Prelude[])),IF(ROW()-ROW(HTML[])=ROWS(Prelude[])+ROWS(PayItems[]),"&lt;/tbody&gt;&lt;/table&gt;","{End}")),INDEX(Prelude[],ROW()-ROW(HTML[])+1))</f>
        <v xml:space="preserve">  &lt;tr&gt;&lt;td&gt;63404-0800&lt;/td&gt;&lt;td&gt;Pavement markings, type H&lt;/td&gt;&lt;td&gt;L&lt;/td&gt;&lt;td&gt;PAVEMENT MARKINGS, TYPE H&lt;/td&gt;&lt;td&gt;GAL&lt;/td&gt;&lt;td&gt;0&lt;/td&gt;&lt;td&gt;3&lt;/td&gt;&lt;td&gt;N&lt;/td&gt;&lt;td&gt; &lt;/td&gt;&lt;td&gt;&lt;/td&gt;&lt;/tr&gt;</v>
      </c>
      <c r="B3494" s="166"/>
      <c r="C3494" s="166"/>
    </row>
    <row r="3495" spans="1:3" x14ac:dyDescent="0.3">
      <c r="A3495" s="89" t="str">
        <f>IF(ROW()-ROW(HTML[])+1&gt;ROWS(Prelude[]),IFERROR(INDEX(PayItems[HTML],ROW()-ROW(HTML[])+1-ROWS(Prelude[])),IF(ROW()-ROW(HTML[])=ROWS(Prelude[])+ROWS(PayItems[]),"&lt;/tbody&gt;&lt;/table&gt;","{End}")),INDEX(Prelude[],ROW()-ROW(HTML[])+1))</f>
        <v xml:space="preserve">  &lt;tr&gt;&lt;td&gt;63404-0900&lt;/td&gt;&lt;td&gt;Pavement markings, type I&lt;/td&gt;&lt;td&gt;L&lt;/td&gt;&lt;td&gt;PAVEMENT MARKINGS, TYPE I&lt;/td&gt;&lt;td&gt;GAL&lt;/td&gt;&lt;td&gt;0&lt;/td&gt;&lt;td&gt;3&lt;/td&gt;&lt;td&gt;N&lt;/td&gt;&lt;td&gt; &lt;/td&gt;&lt;td&gt;&lt;/td&gt;&lt;/tr&gt;</v>
      </c>
      <c r="B3495" s="166"/>
      <c r="C3495" s="166"/>
    </row>
    <row r="3496" spans="1:3" x14ac:dyDescent="0.3">
      <c r="A3496" s="89" t="str">
        <f>IF(ROW()-ROW(HTML[])+1&gt;ROWS(Prelude[]),IFERROR(INDEX(PayItems[HTML],ROW()-ROW(HTML[])+1-ROWS(Prelude[])),IF(ROW()-ROW(HTML[])=ROWS(Prelude[])+ROWS(PayItems[]),"&lt;/tbody&gt;&lt;/table&gt;","{End}")),INDEX(Prelude[],ROW()-ROW(HTML[])+1))</f>
        <v xml:space="preserve">  &lt;tr&gt;&lt;td&gt;63404-1000&lt;/td&gt;&lt;td&gt;Pavement markings, type J&lt;/td&gt;&lt;td&gt;L&lt;/td&gt;&lt;td&gt;PAVEMENT MARKINGS, TYPE J&lt;/td&gt;&lt;td&gt;GAL&lt;/td&gt;&lt;td&gt;0&lt;/td&gt;&lt;td&gt;3&lt;/td&gt;&lt;td&gt;N&lt;/td&gt;&lt;td&gt; &lt;/td&gt;&lt;td&gt;&lt;/td&gt;&lt;/tr&gt;</v>
      </c>
      <c r="B3496" s="166"/>
      <c r="C3496" s="166"/>
    </row>
    <row r="3497" spans="1:3" x14ac:dyDescent="0.3">
      <c r="A3497" s="89" t="str">
        <f>IF(ROW()-ROW(HTML[])+1&gt;ROWS(Prelude[]),IFERROR(INDEX(PayItems[HTML],ROW()-ROW(HTML[])+1-ROWS(Prelude[])),IF(ROW()-ROW(HTML[])=ROWS(Prelude[])+ROWS(PayItems[]),"&lt;/tbody&gt;&lt;/table&gt;","{End}")),INDEX(Prelude[],ROW()-ROW(HTML[])+1))</f>
        <v xml:space="preserve">  &lt;tr&gt;&lt;td&gt;63404-1100&lt;/td&gt;&lt;td&gt;Pavement markings, type K&lt;/td&gt;&lt;td&gt;L&lt;/td&gt;&lt;td&gt;PAVEMENT MARKINGS, TYPE K&lt;/td&gt;&lt;td&gt;GAL&lt;/td&gt;&lt;td&gt;0&lt;/td&gt;&lt;td&gt;3&lt;/td&gt;&lt;td&gt;N&lt;/td&gt;&lt;td&gt; &lt;/td&gt;&lt;td&gt;&lt;/td&gt;&lt;/tr&gt;</v>
      </c>
      <c r="B3497" s="166"/>
      <c r="C3497" s="166"/>
    </row>
    <row r="3498" spans="1:3" x14ac:dyDescent="0.3">
      <c r="A3498" s="89" t="str">
        <f>IF(ROW()-ROW(HTML[])+1&gt;ROWS(Prelude[]),IFERROR(INDEX(PayItems[HTML],ROW()-ROW(HTML[])+1-ROWS(Prelude[])),IF(ROW()-ROW(HTML[])=ROWS(Prelude[])+ROWS(PayItems[]),"&lt;/tbody&gt;&lt;/table&gt;","{End}")),INDEX(Prelude[],ROW()-ROW(HTML[])+1))</f>
        <v xml:space="preserve">  &lt;tr&gt;&lt;td&gt;63404-1200&lt;/td&gt;&lt;td&gt;Pavement markings, type L&lt;/td&gt;&lt;td&gt;L&lt;/td&gt;&lt;td&gt;PAVEMENT MARKINGS, TYPE L&lt;/td&gt;&lt;td&gt;GAL&lt;/td&gt;&lt;td&gt;0&lt;/td&gt;&lt;td&gt;3&lt;/td&gt;&lt;td&gt;N&lt;/td&gt;&lt;td&gt; &lt;/td&gt;&lt;td&gt;&lt;/td&gt;&lt;/tr&gt;</v>
      </c>
      <c r="B3498" s="166"/>
      <c r="C3498" s="166"/>
    </row>
    <row r="3499" spans="1:3" x14ac:dyDescent="0.3">
      <c r="A3499" s="89" t="str">
        <f>IF(ROW()-ROW(HTML[])+1&gt;ROWS(Prelude[]),IFERROR(INDEX(PayItems[HTML],ROW()-ROW(HTML[])+1-ROWS(Prelude[])),IF(ROW()-ROW(HTML[])=ROWS(Prelude[])+ROWS(PayItems[]),"&lt;/tbody&gt;&lt;/table&gt;","{End}")),INDEX(Prelude[],ROW()-ROW(HTML[])+1))</f>
        <v xml:space="preserve">  &lt;tr&gt;&lt;td&gt;63405-0050&lt;/td&gt;&lt;td&gt;Pavement markings, symbols&lt;/td&gt;&lt;td&gt;Each&lt;/td&gt;&lt;td&gt;PAVEMENT MARKINGS, SYMBOLS&lt;/td&gt;&lt;td&gt;EACH&lt;/td&gt;&lt;td&gt;0&lt;/td&gt;&lt;td&gt;3&lt;/td&gt;&lt;td&gt;N&lt;/td&gt;&lt;td&gt; &lt;/td&gt;&lt;td&gt;&lt;/td&gt;&lt;/tr&gt;</v>
      </c>
      <c r="B3499" s="166"/>
      <c r="C3499" s="166"/>
    </row>
    <row r="3500" spans="1:3" x14ac:dyDescent="0.3">
      <c r="A3500" s="89" t="str">
        <f>IF(ROW()-ROW(HTML[])+1&gt;ROWS(Prelude[]),IFERROR(INDEX(PayItems[HTML],ROW()-ROW(HTML[])+1-ROWS(Prelude[])),IF(ROW()-ROW(HTML[])=ROWS(Prelude[])+ROWS(PayItems[]),"&lt;/tbody&gt;&lt;/table&gt;","{End}")),INDEX(Prelude[],ROW()-ROW(HTML[])+1))</f>
        <v xml:space="preserve">  &lt;tr&gt;&lt;td&gt;63405-0100&lt;/td&gt;&lt;td&gt;Pavement markings, type A, turn arrow&lt;/td&gt;&lt;td&gt;Each&lt;/td&gt;&lt;td&gt;PAVEMENT MARKINGS, TYPE A, TURN ARROW&lt;/td&gt;&lt;td&gt;EACH&lt;/td&gt;&lt;td&gt;0&lt;/td&gt;&lt;td&gt;3&lt;/td&gt;&lt;td&gt;N&lt;/td&gt;&lt;td&gt; &lt;/td&gt;&lt;td&gt;&lt;/td&gt;&lt;/tr&gt;</v>
      </c>
      <c r="B3500" s="166"/>
      <c r="C3500" s="166"/>
    </row>
    <row r="3501" spans="1:3" x14ac:dyDescent="0.3">
      <c r="A3501" s="89" t="str">
        <f>IF(ROW()-ROW(HTML[])+1&gt;ROWS(Prelude[]),IFERROR(INDEX(PayItems[HTML],ROW()-ROW(HTML[])+1-ROWS(Prelude[])),IF(ROW()-ROW(HTML[])=ROWS(Prelude[])+ROWS(PayItems[]),"&lt;/tbody&gt;&lt;/table&gt;","{End}")),INDEX(Prelude[],ROW()-ROW(HTML[])+1))</f>
        <v xml:space="preserve">  &lt;tr&gt;&lt;td&gt;63405-0150&lt;/td&gt;&lt;td&gt;Pavement markings, type A, straight arrow&lt;/td&gt;&lt;td&gt;Each&lt;/td&gt;&lt;td&gt;PAVEMENT MARKINGS, TYPE A, STRAIGHT ARROW&lt;/td&gt;&lt;td&gt;EACH&lt;/td&gt;&lt;td&gt;0&lt;/td&gt;&lt;td&gt;3&lt;/td&gt;&lt;td&gt;N&lt;/td&gt;&lt;td&gt; &lt;/td&gt;&lt;td&gt;&lt;/td&gt;&lt;/tr&gt;</v>
      </c>
      <c r="B3501" s="166"/>
      <c r="C3501" s="166"/>
    </row>
    <row r="3502" spans="1:3" x14ac:dyDescent="0.3">
      <c r="A3502" s="89" t="str">
        <f>IF(ROW()-ROW(HTML[])+1&gt;ROWS(Prelude[]),IFERROR(INDEX(PayItems[HTML],ROW()-ROW(HTML[])+1-ROWS(Prelude[])),IF(ROW()-ROW(HTML[])=ROWS(Prelude[])+ROWS(PayItems[]),"&lt;/tbody&gt;&lt;/table&gt;","{End}")),INDEX(Prelude[],ROW()-ROW(HTML[])+1))</f>
        <v xml:space="preserve">  &lt;tr&gt;&lt;td&gt;63405-0200&lt;/td&gt;&lt;td&gt;Pavement markings, type A, straight/turn arrow combination&lt;/td&gt;&lt;td&gt;Each&lt;/td&gt;&lt;td&gt;PAVEMENT MARKINGS, TYPE A, STRAIGHT/TURN ARROW COMBINATION&lt;/td&gt;&lt;td&gt;EACH&lt;/td&gt;&lt;td&gt;0&lt;/td&gt;&lt;td&gt;3&lt;/td&gt;&lt;td&gt;N&lt;/td&gt;&lt;td&gt; &lt;/td&gt;&lt;td&gt;&lt;/td&gt;&lt;/tr&gt;</v>
      </c>
      <c r="B3502" s="166"/>
      <c r="C3502" s="166"/>
    </row>
    <row r="3503" spans="1:3" x14ac:dyDescent="0.3">
      <c r="A3503" s="89" t="str">
        <f>IF(ROW()-ROW(HTML[])+1&gt;ROWS(Prelude[]),IFERROR(INDEX(PayItems[HTML],ROW()-ROW(HTML[])+1-ROWS(Prelude[])),IF(ROW()-ROW(HTML[])=ROWS(Prelude[])+ROWS(PayItems[]),"&lt;/tbody&gt;&lt;/table&gt;","{End}")),INDEX(Prelude[],ROW()-ROW(HTML[])+1))</f>
        <v xml:space="preserve">  &lt;tr&gt;&lt;td&gt;63405-0250&lt;/td&gt;&lt;td&gt;Pavement markings, type A, "ONLY" word message&lt;/td&gt;&lt;td&gt;Each&lt;/td&gt;&lt;td&gt;PAVEMENT MARKINGS, TYPE A, "ONLY" WORD MESSAGE&lt;/td&gt;&lt;td&gt;EACH&lt;/td&gt;&lt;td&gt;0&lt;/td&gt;&lt;td&gt;3&lt;/td&gt;&lt;td&gt;N&lt;/td&gt;&lt;td&gt; &lt;/td&gt;&lt;td&gt;&lt;/td&gt;&lt;/tr&gt;</v>
      </c>
      <c r="B3503" s="166"/>
      <c r="C3503" s="166"/>
    </row>
    <row r="3504" spans="1:3" x14ac:dyDescent="0.3">
      <c r="A3504" s="89" t="str">
        <f>IF(ROW()-ROW(HTML[])+1&gt;ROWS(Prelude[]),IFERROR(INDEX(PayItems[HTML],ROW()-ROW(HTML[])+1-ROWS(Prelude[])),IF(ROW()-ROW(HTML[])=ROWS(Prelude[])+ROWS(PayItems[]),"&lt;/tbody&gt;&lt;/table&gt;","{End}")),INDEX(Prelude[],ROW()-ROW(HTML[])+1))</f>
        <v xml:space="preserve">  &lt;tr&gt;&lt;td&gt;63405-0300&lt;/td&gt;&lt;td&gt;Pavement markings, type A, "STOP" word message&lt;/td&gt;&lt;td&gt;Each&lt;/td&gt;&lt;td&gt;PAVEMENT MARKINGS, TYPE A, "STOP" WORD MESSAGE&lt;/td&gt;&lt;td&gt;EACH&lt;/td&gt;&lt;td&gt;0&lt;/td&gt;&lt;td&gt;3&lt;/td&gt;&lt;td&gt;N&lt;/td&gt;&lt;td&gt; &lt;/td&gt;&lt;td&gt;&lt;/td&gt;&lt;/tr&gt;</v>
      </c>
      <c r="B3504" s="166"/>
      <c r="C3504" s="166"/>
    </row>
    <row r="3505" spans="1:3" x14ac:dyDescent="0.3">
      <c r="A3505" s="89" t="str">
        <f>IF(ROW()-ROW(HTML[])+1&gt;ROWS(Prelude[]),IFERROR(INDEX(PayItems[HTML],ROW()-ROW(HTML[])+1-ROWS(Prelude[])),IF(ROW()-ROW(HTML[])=ROWS(Prelude[])+ROWS(PayItems[]),"&lt;/tbody&gt;&lt;/table&gt;","{End}")),INDEX(Prelude[],ROW()-ROW(HTML[])+1))</f>
        <v xml:space="preserve">  &lt;tr&gt;&lt;td&gt;63405-0350&lt;/td&gt;&lt;td&gt;Pavement markings, type A, "SCHOOL" word message&lt;/td&gt;&lt;td&gt;Each&lt;/td&gt;&lt;td&gt;PAVEMENT MARKINGS, TYPE A, "SCHOOL" WORD MESSAGE&lt;/td&gt;&lt;td&gt;EACH&lt;/td&gt;&lt;td&gt;0&lt;/td&gt;&lt;td&gt;3&lt;/td&gt;&lt;td&gt;N&lt;/td&gt;&lt;td&gt; &lt;/td&gt;&lt;td&gt;&lt;/td&gt;&lt;/tr&gt;</v>
      </c>
      <c r="B3505" s="166"/>
      <c r="C3505" s="166"/>
    </row>
    <row r="3506" spans="1:3" x14ac:dyDescent="0.3">
      <c r="A3506" s="89" t="str">
        <f>IF(ROW()-ROW(HTML[])+1&gt;ROWS(Prelude[]),IFERROR(INDEX(PayItems[HTML],ROW()-ROW(HTML[])+1-ROWS(Prelude[])),IF(ROW()-ROW(HTML[])=ROWS(Prelude[])+ROWS(PayItems[]),"&lt;/tbody&gt;&lt;/table&gt;","{End}")),INDEX(Prelude[],ROW()-ROW(HTML[])+1))</f>
        <v xml:space="preserve">  &lt;tr&gt;&lt;td&gt;63405-0400&lt;/td&gt;&lt;td&gt;Pavement markings, type A, railroad symbol&lt;/td&gt;&lt;td&gt;Each&lt;/td&gt;&lt;td&gt;PAVEMENT MARKINGS, TYPE A, RAILROAD SYMBOL&lt;/td&gt;&lt;td&gt;EACH&lt;/td&gt;&lt;td&gt;0&lt;/td&gt;&lt;td&gt;3&lt;/td&gt;&lt;td&gt;N&lt;/td&gt;&lt;td&gt; &lt;/td&gt;&lt;td&gt;&lt;/td&gt;&lt;/tr&gt;</v>
      </c>
      <c r="B3506" s="166"/>
      <c r="C3506" s="166"/>
    </row>
    <row r="3507" spans="1:3" x14ac:dyDescent="0.3">
      <c r="A3507" s="89" t="str">
        <f>IF(ROW()-ROW(HTML[])+1&gt;ROWS(Prelude[]),IFERROR(INDEX(PayItems[HTML],ROW()-ROW(HTML[])+1-ROWS(Prelude[])),IF(ROW()-ROW(HTML[])=ROWS(Prelude[])+ROWS(PayItems[]),"&lt;/tbody&gt;&lt;/table&gt;","{End}")),INDEX(Prelude[],ROW()-ROW(HTML[])+1))</f>
        <v xml:space="preserve">  &lt;tr&gt;&lt;td&gt;63405-0450&lt;/td&gt;&lt;td&gt;Pavement markings, type A, accessibility symbol&lt;/td&gt;&lt;td&gt;Each&lt;/td&gt;&lt;td&gt;PAVEMENT MARKINGS, TYPE A, ACCESSIBILITY SYMBOL&lt;/td&gt;&lt;td&gt;EACH&lt;/td&gt;&lt;td&gt;0&lt;/td&gt;&lt;td&gt;3&lt;/td&gt;&lt;td&gt;N&lt;/td&gt;&lt;td&gt; &lt;/td&gt;&lt;td&gt;&lt;/td&gt;&lt;/tr&gt;</v>
      </c>
      <c r="B3507" s="166"/>
      <c r="C3507" s="166"/>
    </row>
    <row r="3508" spans="1:3" x14ac:dyDescent="0.3">
      <c r="A3508" s="89" t="str">
        <f>IF(ROW()-ROW(HTML[])+1&gt;ROWS(Prelude[]),IFERROR(INDEX(PayItems[HTML],ROW()-ROW(HTML[])+1-ROWS(Prelude[])),IF(ROW()-ROW(HTML[])=ROWS(Prelude[])+ROWS(PayItems[]),"&lt;/tbody&gt;&lt;/table&gt;","{End}")),INDEX(Prelude[],ROW()-ROW(HTML[])+1))</f>
        <v xml:space="preserve">  &lt;tr&gt;&lt;td&gt;63405-0500&lt;/td&gt;&lt;td&gt;Pavement markings, type B, turn arrow&lt;/td&gt;&lt;td&gt;Each&lt;/td&gt;&lt;td&gt;PAVEMENT MARKINGS, TYPE B, TURN ARROW&lt;/td&gt;&lt;td&gt;EACH&lt;/td&gt;&lt;td&gt;0&lt;/td&gt;&lt;td&gt;3&lt;/td&gt;&lt;td&gt;N&lt;/td&gt;&lt;td&gt; &lt;/td&gt;&lt;td&gt;&lt;/td&gt;&lt;/tr&gt;</v>
      </c>
      <c r="B3508" s="166"/>
      <c r="C3508" s="166"/>
    </row>
    <row r="3509" spans="1:3" x14ac:dyDescent="0.3">
      <c r="A3509" s="89" t="str">
        <f>IF(ROW()-ROW(HTML[])+1&gt;ROWS(Prelude[]),IFERROR(INDEX(PayItems[HTML],ROW()-ROW(HTML[])+1-ROWS(Prelude[])),IF(ROW()-ROW(HTML[])=ROWS(Prelude[])+ROWS(PayItems[]),"&lt;/tbody&gt;&lt;/table&gt;","{End}")),INDEX(Prelude[],ROW()-ROW(HTML[])+1))</f>
        <v xml:space="preserve">  &lt;tr&gt;&lt;td&gt;63405-0550&lt;/td&gt;&lt;td&gt;Pavement markings, type B, straight arrow&lt;/td&gt;&lt;td&gt;Each&lt;/td&gt;&lt;td&gt;PAVEMENT MARKINGS, TYPE B, STRAIGHT ARROW&lt;/td&gt;&lt;td&gt;EACH&lt;/td&gt;&lt;td&gt;0&lt;/td&gt;&lt;td&gt;3&lt;/td&gt;&lt;td&gt;N&lt;/td&gt;&lt;td&gt; &lt;/td&gt;&lt;td&gt;&lt;/td&gt;&lt;/tr&gt;</v>
      </c>
      <c r="B3509" s="166"/>
      <c r="C3509" s="166"/>
    </row>
    <row r="3510" spans="1:3" x14ac:dyDescent="0.3">
      <c r="A3510" s="89" t="str">
        <f>IF(ROW()-ROW(HTML[])+1&gt;ROWS(Prelude[]),IFERROR(INDEX(PayItems[HTML],ROW()-ROW(HTML[])+1-ROWS(Prelude[])),IF(ROW()-ROW(HTML[])=ROWS(Prelude[])+ROWS(PayItems[]),"&lt;/tbody&gt;&lt;/table&gt;","{End}")),INDEX(Prelude[],ROW()-ROW(HTML[])+1))</f>
        <v xml:space="preserve">  &lt;tr&gt;&lt;td&gt;63405-0600&lt;/td&gt;&lt;td&gt;Pavement markings, type B, straight/turn arrow combination&lt;/td&gt;&lt;td&gt;Each&lt;/td&gt;&lt;td&gt;PAVEMENT MARKINGS, TYPE B, STRAIGHT/TURN ARROW COMBINATION&lt;/td&gt;&lt;td&gt;EACH&lt;/td&gt;&lt;td&gt;0&lt;/td&gt;&lt;td&gt;3&lt;/td&gt;&lt;td&gt;N&lt;/td&gt;&lt;td&gt; &lt;/td&gt;&lt;td&gt;&lt;/td&gt;&lt;/tr&gt;</v>
      </c>
      <c r="B3510" s="166"/>
      <c r="C3510" s="166"/>
    </row>
    <row r="3511" spans="1:3" x14ac:dyDescent="0.3">
      <c r="A3511" s="89" t="str">
        <f>IF(ROW()-ROW(HTML[])+1&gt;ROWS(Prelude[]),IFERROR(INDEX(PayItems[HTML],ROW()-ROW(HTML[])+1-ROWS(Prelude[])),IF(ROW()-ROW(HTML[])=ROWS(Prelude[])+ROWS(PayItems[]),"&lt;/tbody&gt;&lt;/table&gt;","{End}")),INDEX(Prelude[],ROW()-ROW(HTML[])+1))</f>
        <v xml:space="preserve">  &lt;tr&gt;&lt;td&gt;63405-0650&lt;/td&gt;&lt;td&gt;Pavement markings, type B, "ONLY" word message&lt;/td&gt;&lt;td&gt;Each&lt;/td&gt;&lt;td&gt;PAVEMENT MARKINGS, TYPE B, "ONLY" WORD MESSAGE&lt;/td&gt;&lt;td&gt;EACH&lt;/td&gt;&lt;td&gt;0&lt;/td&gt;&lt;td&gt;3&lt;/td&gt;&lt;td&gt;N&lt;/td&gt;&lt;td&gt; &lt;/td&gt;&lt;td&gt;&lt;/td&gt;&lt;/tr&gt;</v>
      </c>
      <c r="B3511" s="166"/>
      <c r="C3511" s="166"/>
    </row>
    <row r="3512" spans="1:3" x14ac:dyDescent="0.3">
      <c r="A3512" s="89" t="str">
        <f>IF(ROW()-ROW(HTML[])+1&gt;ROWS(Prelude[]),IFERROR(INDEX(PayItems[HTML],ROW()-ROW(HTML[])+1-ROWS(Prelude[])),IF(ROW()-ROW(HTML[])=ROWS(Prelude[])+ROWS(PayItems[]),"&lt;/tbody&gt;&lt;/table&gt;","{End}")),INDEX(Prelude[],ROW()-ROW(HTML[])+1))</f>
        <v xml:space="preserve">  &lt;tr&gt;&lt;td&gt;63405-0700&lt;/td&gt;&lt;td&gt;Pavement markings, type B, "STOP" word message&lt;/td&gt;&lt;td&gt;Each&lt;/td&gt;&lt;td&gt;PAVEMENT MARKINGS, TYPE B, "STOP" WORD MESSAGE&lt;/td&gt;&lt;td&gt;EACH&lt;/td&gt;&lt;td&gt;0&lt;/td&gt;&lt;td&gt;3&lt;/td&gt;&lt;td&gt;N&lt;/td&gt;&lt;td&gt; &lt;/td&gt;&lt;td&gt;&lt;/td&gt;&lt;/tr&gt;</v>
      </c>
      <c r="B3512" s="166"/>
      <c r="C3512" s="166"/>
    </row>
    <row r="3513" spans="1:3" x14ac:dyDescent="0.3">
      <c r="A3513" s="89" t="str">
        <f>IF(ROW()-ROW(HTML[])+1&gt;ROWS(Prelude[]),IFERROR(INDEX(PayItems[HTML],ROW()-ROW(HTML[])+1-ROWS(Prelude[])),IF(ROW()-ROW(HTML[])=ROWS(Prelude[])+ROWS(PayItems[]),"&lt;/tbody&gt;&lt;/table&gt;","{End}")),INDEX(Prelude[],ROW()-ROW(HTML[])+1))</f>
        <v xml:space="preserve">  &lt;tr&gt;&lt;td&gt;63405-0750&lt;/td&gt;&lt;td&gt;Pavement markings, type B, "SCHOOL" word message&lt;/td&gt;&lt;td&gt;Each&lt;/td&gt;&lt;td&gt;PAVEMENT MARKINGS, TYPE B, "SCHOOL" WORD MESSAGE&lt;/td&gt;&lt;td&gt;EACH&lt;/td&gt;&lt;td&gt;0&lt;/td&gt;&lt;td&gt;3&lt;/td&gt;&lt;td&gt;N&lt;/td&gt;&lt;td&gt; &lt;/td&gt;&lt;td&gt;&lt;/td&gt;&lt;/tr&gt;</v>
      </c>
      <c r="B3513" s="166"/>
      <c r="C3513" s="166"/>
    </row>
    <row r="3514" spans="1:3" x14ac:dyDescent="0.3">
      <c r="A3514" s="89" t="str">
        <f>IF(ROW()-ROW(HTML[])+1&gt;ROWS(Prelude[]),IFERROR(INDEX(PayItems[HTML],ROW()-ROW(HTML[])+1-ROWS(Prelude[])),IF(ROW()-ROW(HTML[])=ROWS(Prelude[])+ROWS(PayItems[]),"&lt;/tbody&gt;&lt;/table&gt;","{End}")),INDEX(Prelude[],ROW()-ROW(HTML[])+1))</f>
        <v xml:space="preserve">  &lt;tr&gt;&lt;td&gt;63405-0800&lt;/td&gt;&lt;td&gt;Pavement markings, type B, railroad symbol&lt;/td&gt;&lt;td&gt;Each&lt;/td&gt;&lt;td&gt;PAVEMENT MARKINGS, TYPE B, RAILROAD SYMBOL&lt;/td&gt;&lt;td&gt;EACH&lt;/td&gt;&lt;td&gt;0&lt;/td&gt;&lt;td&gt;3&lt;/td&gt;&lt;td&gt;N&lt;/td&gt;&lt;td&gt; &lt;/td&gt;&lt;td&gt;&lt;/td&gt;&lt;/tr&gt;</v>
      </c>
      <c r="B3514" s="166"/>
      <c r="C3514" s="166"/>
    </row>
    <row r="3515" spans="1:3" x14ac:dyDescent="0.3">
      <c r="A3515" s="89" t="str">
        <f>IF(ROW()-ROW(HTML[])+1&gt;ROWS(Prelude[]),IFERROR(INDEX(PayItems[HTML],ROW()-ROW(HTML[])+1-ROWS(Prelude[])),IF(ROW()-ROW(HTML[])=ROWS(Prelude[])+ROWS(PayItems[]),"&lt;/tbody&gt;&lt;/table&gt;","{End}")),INDEX(Prelude[],ROW()-ROW(HTML[])+1))</f>
        <v xml:space="preserve">  &lt;tr&gt;&lt;td&gt;63405-0850&lt;/td&gt;&lt;td&gt;Pavement markings, type B, accessibility symbol&lt;/td&gt;&lt;td&gt;Each&lt;/td&gt;&lt;td&gt;PAVEMENT MARKINGS, TYPE B, ACCESSIBILITY SYMBOL&lt;/td&gt;&lt;td&gt;EACH&lt;/td&gt;&lt;td&gt;0&lt;/td&gt;&lt;td&gt;3&lt;/td&gt;&lt;td&gt;N&lt;/td&gt;&lt;td&gt; &lt;/td&gt;&lt;td&gt;&lt;/td&gt;&lt;/tr&gt;</v>
      </c>
      <c r="B3515" s="166"/>
      <c r="C3515" s="166"/>
    </row>
    <row r="3516" spans="1:3" x14ac:dyDescent="0.3">
      <c r="A3516" s="89" t="str">
        <f>IF(ROW()-ROW(HTML[])+1&gt;ROWS(Prelude[]),IFERROR(INDEX(PayItems[HTML],ROW()-ROW(HTML[])+1-ROWS(Prelude[])),IF(ROW()-ROW(HTML[])=ROWS(Prelude[])+ROWS(PayItems[]),"&lt;/tbody&gt;&lt;/table&gt;","{End}")),INDEX(Prelude[],ROW()-ROW(HTML[])+1))</f>
        <v xml:space="preserve">  &lt;tr&gt;&lt;td&gt;63405-0855&lt;/td&gt;&lt;td&gt;Pavement markings, type B, speed hump markings&lt;/td&gt;&lt;td&gt;Each&lt;/td&gt;&lt;td&gt;PAVEMENT MARKINGS, TYPE B, SPEED HUMP MARKINGS&lt;/td&gt;&lt;td&gt;EACH&lt;/td&gt;&lt;td&gt;0&lt;/td&gt;&lt;td&gt;3&lt;/td&gt;&lt;td&gt;N&lt;/td&gt;&lt;td&gt; &lt;/td&gt;&lt;td&gt;&lt;/td&gt;&lt;/tr&gt;</v>
      </c>
      <c r="B3516" s="166"/>
      <c r="C3516" s="166"/>
    </row>
    <row r="3517" spans="1:3" x14ac:dyDescent="0.3">
      <c r="A3517" s="89" t="str">
        <f>IF(ROW()-ROW(HTML[])+1&gt;ROWS(Prelude[]),IFERROR(INDEX(PayItems[HTML],ROW()-ROW(HTML[])+1-ROWS(Prelude[])),IF(ROW()-ROW(HTML[])=ROWS(Prelude[])+ROWS(PayItems[]),"&lt;/tbody&gt;&lt;/table&gt;","{End}")),INDEX(Prelude[],ROW()-ROW(HTML[])+1))</f>
        <v xml:space="preserve">  &lt;tr&gt;&lt;td&gt;63405-0900&lt;/td&gt;&lt;td&gt;Pavement markings, type C, turn arrow&lt;/td&gt;&lt;td&gt;Each&lt;/td&gt;&lt;td&gt;PAVEMENT MARKINGS, TYPE C, TURN ARROW&lt;/td&gt;&lt;td&gt;EACH&lt;/td&gt;&lt;td&gt;0&lt;/td&gt;&lt;td&gt;3&lt;/td&gt;&lt;td&gt;N&lt;/td&gt;&lt;td&gt; &lt;/td&gt;&lt;td&gt;&lt;/td&gt;&lt;/tr&gt;</v>
      </c>
      <c r="B3517" s="166"/>
      <c r="C3517" s="166"/>
    </row>
    <row r="3518" spans="1:3" x14ac:dyDescent="0.3">
      <c r="A3518" s="89" t="str">
        <f>IF(ROW()-ROW(HTML[])+1&gt;ROWS(Prelude[]),IFERROR(INDEX(PayItems[HTML],ROW()-ROW(HTML[])+1-ROWS(Prelude[])),IF(ROW()-ROW(HTML[])=ROWS(Prelude[])+ROWS(PayItems[]),"&lt;/tbody&gt;&lt;/table&gt;","{End}")),INDEX(Prelude[],ROW()-ROW(HTML[])+1))</f>
        <v xml:space="preserve">  &lt;tr&gt;&lt;td&gt;63405-0950&lt;/td&gt;&lt;td&gt;Pavement markings, type C, straight arrow&lt;/td&gt;&lt;td&gt;Each&lt;/td&gt;&lt;td&gt;PAVEMENT MARKINGS, TYPE C, STRAIGHT ARROW&lt;/td&gt;&lt;td&gt;EACH&lt;/td&gt;&lt;td&gt;0&lt;/td&gt;&lt;td&gt;3&lt;/td&gt;&lt;td&gt;N&lt;/td&gt;&lt;td&gt; &lt;/td&gt;&lt;td&gt;&lt;/td&gt;&lt;/tr&gt;</v>
      </c>
      <c r="B3518" s="166"/>
      <c r="C3518" s="166"/>
    </row>
    <row r="3519" spans="1:3" x14ac:dyDescent="0.3">
      <c r="A3519" s="89" t="str">
        <f>IF(ROW()-ROW(HTML[])+1&gt;ROWS(Prelude[]),IFERROR(INDEX(PayItems[HTML],ROW()-ROW(HTML[])+1-ROWS(Prelude[])),IF(ROW()-ROW(HTML[])=ROWS(Prelude[])+ROWS(PayItems[]),"&lt;/tbody&gt;&lt;/table&gt;","{End}")),INDEX(Prelude[],ROW()-ROW(HTML[])+1))</f>
        <v xml:space="preserve">  &lt;tr&gt;&lt;td&gt;63405-1000&lt;/td&gt;&lt;td&gt;Pavement markings, type C, straight/turn arrow combination&lt;/td&gt;&lt;td&gt;Each&lt;/td&gt;&lt;td&gt;PAVEMENT MARKINGS, TYPE C, STRAIGHT/TURN ARROW COMBINATION&lt;/td&gt;&lt;td&gt;EACH&lt;/td&gt;&lt;td&gt;0&lt;/td&gt;&lt;td&gt;3&lt;/td&gt;&lt;td&gt;N&lt;/td&gt;&lt;td&gt; &lt;/td&gt;&lt;td&gt;&lt;/td&gt;&lt;/tr&gt;</v>
      </c>
      <c r="B3519" s="166"/>
      <c r="C3519" s="166"/>
    </row>
    <row r="3520" spans="1:3" x14ac:dyDescent="0.3">
      <c r="A3520" s="89" t="str">
        <f>IF(ROW()-ROW(HTML[])+1&gt;ROWS(Prelude[]),IFERROR(INDEX(PayItems[HTML],ROW()-ROW(HTML[])+1-ROWS(Prelude[])),IF(ROW()-ROW(HTML[])=ROWS(Prelude[])+ROWS(PayItems[]),"&lt;/tbody&gt;&lt;/table&gt;","{End}")),INDEX(Prelude[],ROW()-ROW(HTML[])+1))</f>
        <v xml:space="preserve">  &lt;tr&gt;&lt;td&gt;63405-1050&lt;/td&gt;&lt;td&gt;Pavement markings, type C, "ONLY" word message&lt;/td&gt;&lt;td&gt;Each&lt;/td&gt;&lt;td&gt;PAVEMENT MARKINGS, TYPE C, "ONLY" WORD MESSAGE&lt;/td&gt;&lt;td&gt;EACH&lt;/td&gt;&lt;td&gt;0&lt;/td&gt;&lt;td&gt;3&lt;/td&gt;&lt;td&gt;N&lt;/td&gt;&lt;td&gt; &lt;/td&gt;&lt;td&gt;&lt;/td&gt;&lt;/tr&gt;</v>
      </c>
      <c r="B3520" s="166"/>
      <c r="C3520" s="166"/>
    </row>
    <row r="3521" spans="1:3" x14ac:dyDescent="0.3">
      <c r="A3521" s="89" t="str">
        <f>IF(ROW()-ROW(HTML[])+1&gt;ROWS(Prelude[]),IFERROR(INDEX(PayItems[HTML],ROW()-ROW(HTML[])+1-ROWS(Prelude[])),IF(ROW()-ROW(HTML[])=ROWS(Prelude[])+ROWS(PayItems[]),"&lt;/tbody&gt;&lt;/table&gt;","{End}")),INDEX(Prelude[],ROW()-ROW(HTML[])+1))</f>
        <v xml:space="preserve">  &lt;tr&gt;&lt;td&gt;63405-1100&lt;/td&gt;&lt;td&gt;Pavement markings, type C, "STOP" word message&lt;/td&gt;&lt;td&gt;Each&lt;/td&gt;&lt;td&gt;PAVEMENT MARKINGS, TYPE C, "STOP" WORD MESSAGE&lt;/td&gt;&lt;td&gt;EACH&lt;/td&gt;&lt;td&gt;0&lt;/td&gt;&lt;td&gt;3&lt;/td&gt;&lt;td&gt;N&lt;/td&gt;&lt;td&gt; &lt;/td&gt;&lt;td&gt;&lt;/td&gt;&lt;/tr&gt;</v>
      </c>
      <c r="B3521" s="166"/>
      <c r="C3521" s="166"/>
    </row>
    <row r="3522" spans="1:3" x14ac:dyDescent="0.3">
      <c r="A3522" s="89" t="str">
        <f>IF(ROW()-ROW(HTML[])+1&gt;ROWS(Prelude[]),IFERROR(INDEX(PayItems[HTML],ROW()-ROW(HTML[])+1-ROWS(Prelude[])),IF(ROW()-ROW(HTML[])=ROWS(Prelude[])+ROWS(PayItems[]),"&lt;/tbody&gt;&lt;/table&gt;","{End}")),INDEX(Prelude[],ROW()-ROW(HTML[])+1))</f>
        <v xml:space="preserve">  &lt;tr&gt;&lt;td&gt;63405-1150&lt;/td&gt;&lt;td&gt;Pavement markings, type C, "SCHOOL" word message&lt;/td&gt;&lt;td&gt;Each&lt;/td&gt;&lt;td&gt;PAVEMENT MARKINGS, TYPE C, "SCHOOL" WORD MESSAGE&lt;/td&gt;&lt;td&gt;EACH&lt;/td&gt;&lt;td&gt;0&lt;/td&gt;&lt;td&gt;3&lt;/td&gt;&lt;td&gt;N&lt;/td&gt;&lt;td&gt; &lt;/td&gt;&lt;td&gt;&lt;/td&gt;&lt;/tr&gt;</v>
      </c>
      <c r="B3522" s="166"/>
      <c r="C3522" s="166"/>
    </row>
    <row r="3523" spans="1:3" x14ac:dyDescent="0.3">
      <c r="A3523" s="89" t="str">
        <f>IF(ROW()-ROW(HTML[])+1&gt;ROWS(Prelude[]),IFERROR(INDEX(PayItems[HTML],ROW()-ROW(HTML[])+1-ROWS(Prelude[])),IF(ROW()-ROW(HTML[])=ROWS(Prelude[])+ROWS(PayItems[]),"&lt;/tbody&gt;&lt;/table&gt;","{End}")),INDEX(Prelude[],ROW()-ROW(HTML[])+1))</f>
        <v xml:space="preserve">  &lt;tr&gt;&lt;td&gt;63405-1200&lt;/td&gt;&lt;td&gt;Pavement markings, type C, railroad symbol&lt;/td&gt;&lt;td&gt;Each&lt;/td&gt;&lt;td&gt;PAVEMENT MARKINGS, TYPE C, RAILROAD SYMBOL&lt;/td&gt;&lt;td&gt;EACH&lt;/td&gt;&lt;td&gt;0&lt;/td&gt;&lt;td&gt;3&lt;/td&gt;&lt;td&gt;N&lt;/td&gt;&lt;td&gt; &lt;/td&gt;&lt;td&gt;&lt;/td&gt;&lt;/tr&gt;</v>
      </c>
      <c r="B3523" s="166"/>
      <c r="C3523" s="166"/>
    </row>
    <row r="3524" spans="1:3" x14ac:dyDescent="0.3">
      <c r="A3524" s="89" t="str">
        <f>IF(ROW()-ROW(HTML[])+1&gt;ROWS(Prelude[]),IFERROR(INDEX(PayItems[HTML],ROW()-ROW(HTML[])+1-ROWS(Prelude[])),IF(ROW()-ROW(HTML[])=ROWS(Prelude[])+ROWS(PayItems[]),"&lt;/tbody&gt;&lt;/table&gt;","{End}")),INDEX(Prelude[],ROW()-ROW(HTML[])+1))</f>
        <v xml:space="preserve">  &lt;tr&gt;&lt;td&gt;63405-1250&lt;/td&gt;&lt;td&gt;Pavement markings, type C, accessibility symbol&lt;/td&gt;&lt;td&gt;Each&lt;/td&gt;&lt;td&gt;PAVEMENT MARKINGS, TYPE C, ACCESSIBILITY SYMBOL&lt;/td&gt;&lt;td&gt;EACH&lt;/td&gt;&lt;td&gt;0&lt;/td&gt;&lt;td&gt;3&lt;/td&gt;&lt;td&gt;N&lt;/td&gt;&lt;td&gt; &lt;/td&gt;&lt;td&gt;&lt;/td&gt;&lt;/tr&gt;</v>
      </c>
      <c r="B3524" s="166"/>
      <c r="C3524" s="166"/>
    </row>
    <row r="3525" spans="1:3" x14ac:dyDescent="0.3">
      <c r="A3525" s="89" t="str">
        <f>IF(ROW()-ROW(HTML[])+1&gt;ROWS(Prelude[]),IFERROR(INDEX(PayItems[HTML],ROW()-ROW(HTML[])+1-ROWS(Prelude[])),IF(ROW()-ROW(HTML[])=ROWS(Prelude[])+ROWS(PayItems[]),"&lt;/tbody&gt;&lt;/table&gt;","{End}")),INDEX(Prelude[],ROW()-ROW(HTML[])+1))</f>
        <v xml:space="preserve">  &lt;tr&gt;&lt;td&gt;63405-1300&lt;/td&gt;&lt;td&gt;Pavement markings, type D, turn arrow&lt;/td&gt;&lt;td&gt;Each&lt;/td&gt;&lt;td&gt;PAVEMENT MARKINGS, TYPE D, TURN ARROW&lt;/td&gt;&lt;td&gt;EACH&lt;/td&gt;&lt;td&gt;0&lt;/td&gt;&lt;td&gt;3&lt;/td&gt;&lt;td&gt;N&lt;/td&gt;&lt;td&gt; &lt;/td&gt;&lt;td&gt;&lt;/td&gt;&lt;/tr&gt;</v>
      </c>
      <c r="B3525" s="166"/>
      <c r="C3525" s="166"/>
    </row>
    <row r="3526" spans="1:3" x14ac:dyDescent="0.3">
      <c r="A3526" s="89" t="str">
        <f>IF(ROW()-ROW(HTML[])+1&gt;ROWS(Prelude[]),IFERROR(INDEX(PayItems[HTML],ROW()-ROW(HTML[])+1-ROWS(Prelude[])),IF(ROW()-ROW(HTML[])=ROWS(Prelude[])+ROWS(PayItems[]),"&lt;/tbody&gt;&lt;/table&gt;","{End}")),INDEX(Prelude[],ROW()-ROW(HTML[])+1))</f>
        <v xml:space="preserve">  &lt;tr&gt;&lt;td&gt;63405-1350&lt;/td&gt;&lt;td&gt;Pavement markings, type D, straight arrow&lt;/td&gt;&lt;td&gt;Each&lt;/td&gt;&lt;td&gt;PAVEMENT MARKINGS, TYPE D, STRAIGHT ARROW&lt;/td&gt;&lt;td&gt;EACH&lt;/td&gt;&lt;td&gt;0&lt;/td&gt;&lt;td&gt;3&lt;/td&gt;&lt;td&gt;N&lt;/td&gt;&lt;td&gt; &lt;/td&gt;&lt;td&gt;&lt;/td&gt;&lt;/tr&gt;</v>
      </c>
      <c r="B3526" s="166"/>
      <c r="C3526" s="166"/>
    </row>
    <row r="3527" spans="1:3" x14ac:dyDescent="0.3">
      <c r="A3527" s="89" t="str">
        <f>IF(ROW()-ROW(HTML[])+1&gt;ROWS(Prelude[]),IFERROR(INDEX(PayItems[HTML],ROW()-ROW(HTML[])+1-ROWS(Prelude[])),IF(ROW()-ROW(HTML[])=ROWS(Prelude[])+ROWS(PayItems[]),"&lt;/tbody&gt;&lt;/table&gt;","{End}")),INDEX(Prelude[],ROW()-ROW(HTML[])+1))</f>
        <v xml:space="preserve">  &lt;tr&gt;&lt;td&gt;63405-1400&lt;/td&gt;&lt;td&gt;Pavement markings, type D, straight/turn arrow combination&lt;/td&gt;&lt;td&gt;Each&lt;/td&gt;&lt;td&gt;PAVEMENT MARKINGS, TYPE D, STRAIGHT/TURN ARROW COMBINATION&lt;/td&gt;&lt;td&gt;EACH&lt;/td&gt;&lt;td&gt;0&lt;/td&gt;&lt;td&gt;3&lt;/td&gt;&lt;td&gt;N&lt;/td&gt;&lt;td&gt; &lt;/td&gt;&lt;td&gt;&lt;/td&gt;&lt;/tr&gt;</v>
      </c>
      <c r="B3527" s="166"/>
      <c r="C3527" s="166"/>
    </row>
    <row r="3528" spans="1:3" x14ac:dyDescent="0.3">
      <c r="A3528" s="89" t="str">
        <f>IF(ROW()-ROW(HTML[])+1&gt;ROWS(Prelude[]),IFERROR(INDEX(PayItems[HTML],ROW()-ROW(HTML[])+1-ROWS(Prelude[])),IF(ROW()-ROW(HTML[])=ROWS(Prelude[])+ROWS(PayItems[]),"&lt;/tbody&gt;&lt;/table&gt;","{End}")),INDEX(Prelude[],ROW()-ROW(HTML[])+1))</f>
        <v xml:space="preserve">  &lt;tr&gt;&lt;td&gt;63405-1450&lt;/td&gt;&lt;td&gt;Pavement markings, type D, "ONLY" word message&lt;/td&gt;&lt;td&gt;Each&lt;/td&gt;&lt;td&gt;PAVEMENT MARKINGS, TYPE D, "ONLY" WORD MESSAGE&lt;/td&gt;&lt;td&gt;EACH&lt;/td&gt;&lt;td&gt;0&lt;/td&gt;&lt;td&gt;3&lt;/td&gt;&lt;td&gt;N&lt;/td&gt;&lt;td&gt; &lt;/td&gt;&lt;td&gt;&lt;/td&gt;&lt;/tr&gt;</v>
      </c>
      <c r="B3528" s="166"/>
      <c r="C3528" s="166"/>
    </row>
    <row r="3529" spans="1:3" x14ac:dyDescent="0.3">
      <c r="A3529" s="89" t="str">
        <f>IF(ROW()-ROW(HTML[])+1&gt;ROWS(Prelude[]),IFERROR(INDEX(PayItems[HTML],ROW()-ROW(HTML[])+1-ROWS(Prelude[])),IF(ROW()-ROW(HTML[])=ROWS(Prelude[])+ROWS(PayItems[]),"&lt;/tbody&gt;&lt;/table&gt;","{End}")),INDEX(Prelude[],ROW()-ROW(HTML[])+1))</f>
        <v xml:space="preserve">  &lt;tr&gt;&lt;td&gt;63405-1500&lt;/td&gt;&lt;td&gt;Pavement markings, type D, "STOP" word message&lt;/td&gt;&lt;td&gt;Each&lt;/td&gt;&lt;td&gt;PAVEMENT MARKINGS, TYPE D, "STOP" WORD MESSAGE&lt;/td&gt;&lt;td&gt;EACH&lt;/td&gt;&lt;td&gt;0&lt;/td&gt;&lt;td&gt;3&lt;/td&gt;&lt;td&gt;N&lt;/td&gt;&lt;td&gt; &lt;/td&gt;&lt;td&gt;&lt;/td&gt;&lt;/tr&gt;</v>
      </c>
      <c r="B3529" s="166"/>
      <c r="C3529" s="166"/>
    </row>
    <row r="3530" spans="1:3" x14ac:dyDescent="0.3">
      <c r="A3530" s="89" t="str">
        <f>IF(ROW()-ROW(HTML[])+1&gt;ROWS(Prelude[]),IFERROR(INDEX(PayItems[HTML],ROW()-ROW(HTML[])+1-ROWS(Prelude[])),IF(ROW()-ROW(HTML[])=ROWS(Prelude[])+ROWS(PayItems[]),"&lt;/tbody&gt;&lt;/table&gt;","{End}")),INDEX(Prelude[],ROW()-ROW(HTML[])+1))</f>
        <v xml:space="preserve">  &lt;tr&gt;&lt;td&gt;63405-1550&lt;/td&gt;&lt;td&gt;Pavement markings, type D, "SCHOOL" word message&lt;/td&gt;&lt;td&gt;Each&lt;/td&gt;&lt;td&gt;PAVEMENT MARKINGS, TYPE D, "SCHOOL" WORD MESSAGE&lt;/td&gt;&lt;td&gt;EACH&lt;/td&gt;&lt;td&gt;0&lt;/td&gt;&lt;td&gt;3&lt;/td&gt;&lt;td&gt;N&lt;/td&gt;&lt;td&gt; &lt;/td&gt;&lt;td&gt;&lt;/td&gt;&lt;/tr&gt;</v>
      </c>
      <c r="B3530" s="166"/>
      <c r="C3530" s="166"/>
    </row>
    <row r="3531" spans="1:3" x14ac:dyDescent="0.3">
      <c r="A3531" s="89" t="str">
        <f>IF(ROW()-ROW(HTML[])+1&gt;ROWS(Prelude[]),IFERROR(INDEX(PayItems[HTML],ROW()-ROW(HTML[])+1-ROWS(Prelude[])),IF(ROW()-ROW(HTML[])=ROWS(Prelude[])+ROWS(PayItems[]),"&lt;/tbody&gt;&lt;/table&gt;","{End}")),INDEX(Prelude[],ROW()-ROW(HTML[])+1))</f>
        <v xml:space="preserve">  &lt;tr&gt;&lt;td&gt;63405-1600&lt;/td&gt;&lt;td&gt;Pavement markings, type D, railroad symbol&lt;/td&gt;&lt;td&gt;Each&lt;/td&gt;&lt;td&gt;PAVEMENT MARKINGS, TYPE D, RAILROAD SYMBOL&lt;/td&gt;&lt;td&gt;EACH&lt;/td&gt;&lt;td&gt;0&lt;/td&gt;&lt;td&gt;3&lt;/td&gt;&lt;td&gt;N&lt;/td&gt;&lt;td&gt; &lt;/td&gt;&lt;td&gt;&lt;/td&gt;&lt;/tr&gt;</v>
      </c>
      <c r="B3531" s="166"/>
      <c r="C3531" s="166"/>
    </row>
    <row r="3532" spans="1:3" x14ac:dyDescent="0.3">
      <c r="A3532" s="89" t="str">
        <f>IF(ROW()-ROW(HTML[])+1&gt;ROWS(Prelude[]),IFERROR(INDEX(PayItems[HTML],ROW()-ROW(HTML[])+1-ROWS(Prelude[])),IF(ROW()-ROW(HTML[])=ROWS(Prelude[])+ROWS(PayItems[]),"&lt;/tbody&gt;&lt;/table&gt;","{End}")),INDEX(Prelude[],ROW()-ROW(HTML[])+1))</f>
        <v xml:space="preserve">  &lt;tr&gt;&lt;td&gt;63405-1650&lt;/td&gt;&lt;td&gt;Pavement markings, type D, accessibility symbol&lt;/td&gt;&lt;td&gt;Each&lt;/td&gt;&lt;td&gt;PAVEMENT MARKINGS, TYPE D, ACCESSIBILITY SYMBOL&lt;/td&gt;&lt;td&gt;EACH&lt;/td&gt;&lt;td&gt;0&lt;/td&gt;&lt;td&gt;3&lt;/td&gt;&lt;td&gt;N&lt;/td&gt;&lt;td&gt; &lt;/td&gt;&lt;td&gt;&lt;/td&gt;&lt;/tr&gt;</v>
      </c>
      <c r="B3532" s="166"/>
      <c r="C3532" s="166"/>
    </row>
    <row r="3533" spans="1:3" x14ac:dyDescent="0.3">
      <c r="A3533" s="89" t="str">
        <f>IF(ROW()-ROW(HTML[])+1&gt;ROWS(Prelude[]),IFERROR(INDEX(PayItems[HTML],ROW()-ROW(HTML[])+1-ROWS(Prelude[])),IF(ROW()-ROW(HTML[])=ROWS(Prelude[])+ROWS(PayItems[]),"&lt;/tbody&gt;&lt;/table&gt;","{End}")),INDEX(Prelude[],ROW()-ROW(HTML[])+1))</f>
        <v xml:space="preserve">  &lt;tr&gt;&lt;td&gt;63405-1700&lt;/td&gt;&lt;td&gt;Pavement markings, type E, turn arrow&lt;/td&gt;&lt;td&gt;Each&lt;/td&gt;&lt;td&gt;PAVEMENT MARKINGS, TYPE E, TURN ARROW&lt;/td&gt;&lt;td&gt;EACH&lt;/td&gt;&lt;td&gt;0&lt;/td&gt;&lt;td&gt;3&lt;/td&gt;&lt;td&gt;N&lt;/td&gt;&lt;td&gt; &lt;/td&gt;&lt;td&gt;&lt;/td&gt;&lt;/tr&gt;</v>
      </c>
      <c r="B3533" s="166"/>
      <c r="C3533" s="166"/>
    </row>
    <row r="3534" spans="1:3" x14ac:dyDescent="0.3">
      <c r="A3534" s="89" t="str">
        <f>IF(ROW()-ROW(HTML[])+1&gt;ROWS(Prelude[]),IFERROR(INDEX(PayItems[HTML],ROW()-ROW(HTML[])+1-ROWS(Prelude[])),IF(ROW()-ROW(HTML[])=ROWS(Prelude[])+ROWS(PayItems[]),"&lt;/tbody&gt;&lt;/table&gt;","{End}")),INDEX(Prelude[],ROW()-ROW(HTML[])+1))</f>
        <v xml:space="preserve">  &lt;tr&gt;&lt;td&gt;63405-1750&lt;/td&gt;&lt;td&gt;Pavement markings, type E, straight arrow&lt;/td&gt;&lt;td&gt;Each&lt;/td&gt;&lt;td&gt;PAVEMENT MARKINGS, TYPE E, STRAIGHT ARROW&lt;/td&gt;&lt;td&gt;EACH&lt;/td&gt;&lt;td&gt;0&lt;/td&gt;&lt;td&gt;3&lt;/td&gt;&lt;td&gt;N&lt;/td&gt;&lt;td&gt; &lt;/td&gt;&lt;td&gt;&lt;/td&gt;&lt;/tr&gt;</v>
      </c>
      <c r="B3534" s="166"/>
      <c r="C3534" s="166"/>
    </row>
    <row r="3535" spans="1:3" x14ac:dyDescent="0.3">
      <c r="A3535" s="89" t="str">
        <f>IF(ROW()-ROW(HTML[])+1&gt;ROWS(Prelude[]),IFERROR(INDEX(PayItems[HTML],ROW()-ROW(HTML[])+1-ROWS(Prelude[])),IF(ROW()-ROW(HTML[])=ROWS(Prelude[])+ROWS(PayItems[]),"&lt;/tbody&gt;&lt;/table&gt;","{End}")),INDEX(Prelude[],ROW()-ROW(HTML[])+1))</f>
        <v xml:space="preserve">  &lt;tr&gt;&lt;td&gt;63405-1800&lt;/td&gt;&lt;td&gt;Pavement markings, type E, straight/turn arrow combination&lt;/td&gt;&lt;td&gt;Each&lt;/td&gt;&lt;td&gt;PAVEMENT MARKINGS, TYPE E, STRAIGHT/TURN ARROW COMBINATION&lt;/td&gt;&lt;td&gt;EACH&lt;/td&gt;&lt;td&gt;0&lt;/td&gt;&lt;td&gt;3&lt;/td&gt;&lt;td&gt;N&lt;/td&gt;&lt;td&gt; &lt;/td&gt;&lt;td&gt;&lt;/td&gt;&lt;/tr&gt;</v>
      </c>
      <c r="B3535" s="166"/>
      <c r="C3535" s="166"/>
    </row>
    <row r="3536" spans="1:3" x14ac:dyDescent="0.3">
      <c r="A3536" s="89" t="str">
        <f>IF(ROW()-ROW(HTML[])+1&gt;ROWS(Prelude[]),IFERROR(INDEX(PayItems[HTML],ROW()-ROW(HTML[])+1-ROWS(Prelude[])),IF(ROW()-ROW(HTML[])=ROWS(Prelude[])+ROWS(PayItems[]),"&lt;/tbody&gt;&lt;/table&gt;","{End}")),INDEX(Prelude[],ROW()-ROW(HTML[])+1))</f>
        <v xml:space="preserve">  &lt;tr&gt;&lt;td&gt;63405-1850&lt;/td&gt;&lt;td&gt;Pavement markings, type E, "ONLY" word message&lt;/td&gt;&lt;td&gt;Each&lt;/td&gt;&lt;td&gt;PAVEMENT MARKINGS, TYPE E, "ONLY" WORD MESSAGE&lt;/td&gt;&lt;td&gt;EACH&lt;/td&gt;&lt;td&gt;0&lt;/td&gt;&lt;td&gt;3&lt;/td&gt;&lt;td&gt;N&lt;/td&gt;&lt;td&gt; &lt;/td&gt;&lt;td&gt;&lt;/td&gt;&lt;/tr&gt;</v>
      </c>
      <c r="B3536" s="166"/>
      <c r="C3536" s="166"/>
    </row>
    <row r="3537" spans="1:3" x14ac:dyDescent="0.3">
      <c r="A3537" s="89" t="str">
        <f>IF(ROW()-ROW(HTML[])+1&gt;ROWS(Prelude[]),IFERROR(INDEX(PayItems[HTML],ROW()-ROW(HTML[])+1-ROWS(Prelude[])),IF(ROW()-ROW(HTML[])=ROWS(Prelude[])+ROWS(PayItems[]),"&lt;/tbody&gt;&lt;/table&gt;","{End}")),INDEX(Prelude[],ROW()-ROW(HTML[])+1))</f>
        <v xml:space="preserve">  &lt;tr&gt;&lt;td&gt;63405-1900&lt;/td&gt;&lt;td&gt;Pavement markings, type E, "STOP" word message&lt;/td&gt;&lt;td&gt;Each&lt;/td&gt;&lt;td&gt;PAVEMENT MARKINGS, TYPE E, "STOP" WORD MESSAGE&lt;/td&gt;&lt;td&gt;EACH&lt;/td&gt;&lt;td&gt;0&lt;/td&gt;&lt;td&gt;3&lt;/td&gt;&lt;td&gt;N&lt;/td&gt;&lt;td&gt; &lt;/td&gt;&lt;td&gt;&lt;/td&gt;&lt;/tr&gt;</v>
      </c>
      <c r="B3537" s="166"/>
      <c r="C3537" s="166"/>
    </row>
    <row r="3538" spans="1:3" x14ac:dyDescent="0.3">
      <c r="A3538" s="89" t="str">
        <f>IF(ROW()-ROW(HTML[])+1&gt;ROWS(Prelude[]),IFERROR(INDEX(PayItems[HTML],ROW()-ROW(HTML[])+1-ROWS(Prelude[])),IF(ROW()-ROW(HTML[])=ROWS(Prelude[])+ROWS(PayItems[]),"&lt;/tbody&gt;&lt;/table&gt;","{End}")),INDEX(Prelude[],ROW()-ROW(HTML[])+1))</f>
        <v xml:space="preserve">  &lt;tr&gt;&lt;td&gt;63405-1950&lt;/td&gt;&lt;td&gt;Pavement markings, type E, "SCHOOL" word message&lt;/td&gt;&lt;td&gt;Each&lt;/td&gt;&lt;td&gt;PAVEMENT MARKINGS, TYPE E, "SCHOOL" WORD MESSAGE&lt;/td&gt;&lt;td&gt;EACH&lt;/td&gt;&lt;td&gt;0&lt;/td&gt;&lt;td&gt;3&lt;/td&gt;&lt;td&gt;N&lt;/td&gt;&lt;td&gt; &lt;/td&gt;&lt;td&gt;&lt;/td&gt;&lt;/tr&gt;</v>
      </c>
      <c r="B3538" s="166"/>
      <c r="C3538" s="166"/>
    </row>
    <row r="3539" spans="1:3" x14ac:dyDescent="0.3">
      <c r="A3539" s="89" t="str">
        <f>IF(ROW()-ROW(HTML[])+1&gt;ROWS(Prelude[]),IFERROR(INDEX(PayItems[HTML],ROW()-ROW(HTML[])+1-ROWS(Prelude[])),IF(ROW()-ROW(HTML[])=ROWS(Prelude[])+ROWS(PayItems[]),"&lt;/tbody&gt;&lt;/table&gt;","{End}")),INDEX(Prelude[],ROW()-ROW(HTML[])+1))</f>
        <v xml:space="preserve">  &lt;tr&gt;&lt;td&gt;63405-2000&lt;/td&gt;&lt;td&gt;Pavement markings, type E, railroad symbol&lt;/td&gt;&lt;td&gt;Each&lt;/td&gt;&lt;td&gt;PAVEMENT MARKINGS, TYPE E, RAILROAD SYMBOL&lt;/td&gt;&lt;td&gt;EACH&lt;/td&gt;&lt;td&gt;0&lt;/td&gt;&lt;td&gt;3&lt;/td&gt;&lt;td&gt;N&lt;/td&gt;&lt;td&gt; &lt;/td&gt;&lt;td&gt;&lt;/td&gt;&lt;/tr&gt;</v>
      </c>
      <c r="B3539" s="166"/>
      <c r="C3539" s="166"/>
    </row>
    <row r="3540" spans="1:3" x14ac:dyDescent="0.3">
      <c r="A3540" s="89" t="str">
        <f>IF(ROW()-ROW(HTML[])+1&gt;ROWS(Prelude[]),IFERROR(INDEX(PayItems[HTML],ROW()-ROW(HTML[])+1-ROWS(Prelude[])),IF(ROW()-ROW(HTML[])=ROWS(Prelude[])+ROWS(PayItems[]),"&lt;/tbody&gt;&lt;/table&gt;","{End}")),INDEX(Prelude[],ROW()-ROW(HTML[])+1))</f>
        <v xml:space="preserve">  &lt;tr&gt;&lt;td&gt;63405-2050&lt;/td&gt;&lt;td&gt;Pavement markings, type E, accessibility symbol&lt;/td&gt;&lt;td&gt;Each&lt;/td&gt;&lt;td&gt;PAVEMENT MARKINGS, TYPE E, ACCESSIBILITY SYMBOL&lt;/td&gt;&lt;td&gt;EACH&lt;/td&gt;&lt;td&gt;0&lt;/td&gt;&lt;td&gt;3&lt;/td&gt;&lt;td&gt;N&lt;/td&gt;&lt;td&gt; &lt;/td&gt;&lt;td&gt;&lt;/td&gt;&lt;/tr&gt;</v>
      </c>
      <c r="B3540" s="166"/>
      <c r="C3540" s="166"/>
    </row>
    <row r="3541" spans="1:3" x14ac:dyDescent="0.3">
      <c r="A3541" s="89" t="str">
        <f>IF(ROW()-ROW(HTML[])+1&gt;ROWS(Prelude[]),IFERROR(INDEX(PayItems[HTML],ROW()-ROW(HTML[])+1-ROWS(Prelude[])),IF(ROW()-ROW(HTML[])=ROWS(Prelude[])+ROWS(PayItems[]),"&lt;/tbody&gt;&lt;/table&gt;","{End}")),INDEX(Prelude[],ROW()-ROW(HTML[])+1))</f>
        <v xml:space="preserve">  &lt;tr&gt;&lt;td&gt;63405-2100&lt;/td&gt;&lt;td&gt;Pavement markings, type E, speed hump markings&lt;/td&gt;&lt;td&gt;Each&lt;/td&gt;&lt;td&gt;PAVEMENT MARKINGS, TYPE E, SPEED HUMP MARKINGS&lt;/td&gt;&lt;td&gt;EACH&lt;/td&gt;&lt;td&gt;0&lt;/td&gt;&lt;td&gt;3&lt;/td&gt;&lt;td&gt;N&lt;/td&gt;&lt;td&gt;5/9/2016&lt;/td&gt;&lt;td&gt;&lt;/td&gt;&lt;/tr&gt;</v>
      </c>
      <c r="B3541" s="166"/>
      <c r="C3541" s="166"/>
    </row>
    <row r="3542" spans="1:3" x14ac:dyDescent="0.3">
      <c r="A3542" s="89" t="str">
        <f>IF(ROW()-ROW(HTML[])+1&gt;ROWS(Prelude[]),IFERROR(INDEX(PayItems[HTML],ROW()-ROW(HTML[])+1-ROWS(Prelude[])),IF(ROW()-ROW(HTML[])=ROWS(Prelude[])+ROWS(PayItems[]),"&lt;/tbody&gt;&lt;/table&gt;","{End}")),INDEX(Prelude[],ROW()-ROW(HTML[])+1))</f>
        <v xml:space="preserve">  &lt;tr&gt;&lt;td&gt;63405-2890&lt;/td&gt;&lt;td&gt;Pavement markings, type H&lt;/td&gt;&lt;td&gt;Each&lt;/td&gt;&lt;td&gt;PAVEMENT MARKINGS, TYPE H&lt;/td&gt;&lt;td&gt;EACH&lt;/td&gt;&lt;td&gt;0&lt;/td&gt;&lt;td&gt;3&lt;/td&gt;&lt;td&gt;N&lt;/td&gt;&lt;td&gt;2/13/2017&lt;/td&gt;&lt;td&gt;&lt;/td&gt;&lt;/tr&gt;</v>
      </c>
      <c r="B3542" s="166"/>
      <c r="C3542" s="166"/>
    </row>
    <row r="3543" spans="1:3" x14ac:dyDescent="0.3">
      <c r="A3543" s="89" t="str">
        <f>IF(ROW()-ROW(HTML[])+1&gt;ROWS(Prelude[]),IFERROR(INDEX(PayItems[HTML],ROW()-ROW(HTML[])+1-ROWS(Prelude[])),IF(ROW()-ROW(HTML[])=ROWS(Prelude[])+ROWS(PayItems[]),"&lt;/tbody&gt;&lt;/table&gt;","{End}")),INDEX(Prelude[],ROW()-ROW(HTML[])+1))</f>
        <v xml:space="preserve">  &lt;tr&gt;&lt;td&gt;63405-2900&lt;/td&gt;&lt;td&gt;Pavement markings, type H, turn arrow&lt;/td&gt;&lt;td&gt;Each&lt;/td&gt;&lt;td&gt;PAVEMENT MARKINGS, TYPE H, TURN ARROW&lt;/td&gt;&lt;td&gt;EACH&lt;/td&gt;&lt;td&gt;0&lt;/td&gt;&lt;td&gt;3&lt;/td&gt;&lt;td&gt;N&lt;/td&gt;&lt;td&gt; &lt;/td&gt;&lt;td&gt;&lt;/td&gt;&lt;/tr&gt;</v>
      </c>
      <c r="B3543" s="166"/>
      <c r="C3543" s="166"/>
    </row>
    <row r="3544" spans="1:3" x14ac:dyDescent="0.3">
      <c r="A3544" s="89" t="str">
        <f>IF(ROW()-ROW(HTML[])+1&gt;ROWS(Prelude[]),IFERROR(INDEX(PayItems[HTML],ROW()-ROW(HTML[])+1-ROWS(Prelude[])),IF(ROW()-ROW(HTML[])=ROWS(Prelude[])+ROWS(PayItems[]),"&lt;/tbody&gt;&lt;/table&gt;","{End}")),INDEX(Prelude[],ROW()-ROW(HTML[])+1))</f>
        <v xml:space="preserve">  &lt;tr&gt;&lt;td&gt;63405-2950&lt;/td&gt;&lt;td&gt;Pavement markings, type H, straight arrow&lt;/td&gt;&lt;td&gt;Each&lt;/td&gt;&lt;td&gt;PAVEMENT MARKINGS, TYPE H, STRAIGHT ARROW&lt;/td&gt;&lt;td&gt;EACH&lt;/td&gt;&lt;td&gt;0&lt;/td&gt;&lt;td&gt;3&lt;/td&gt;&lt;td&gt;N&lt;/td&gt;&lt;td&gt; &lt;/td&gt;&lt;td&gt;&lt;/td&gt;&lt;/tr&gt;</v>
      </c>
      <c r="B3544" s="166"/>
      <c r="C3544" s="166"/>
    </row>
    <row r="3545" spans="1:3" x14ac:dyDescent="0.3">
      <c r="A3545" s="89" t="str">
        <f>IF(ROW()-ROW(HTML[])+1&gt;ROWS(Prelude[]),IFERROR(INDEX(PayItems[HTML],ROW()-ROW(HTML[])+1-ROWS(Prelude[])),IF(ROW()-ROW(HTML[])=ROWS(Prelude[])+ROWS(PayItems[]),"&lt;/tbody&gt;&lt;/table&gt;","{End}")),INDEX(Prelude[],ROW()-ROW(HTML[])+1))</f>
        <v xml:space="preserve">  &lt;tr&gt;&lt;td&gt;63405-3000&lt;/td&gt;&lt;td&gt;Pavement markings, type H, straight/turn arrow combination&lt;/td&gt;&lt;td&gt;Each&lt;/td&gt;&lt;td&gt;PAVEMENT MARKINGS, TYPE H, STRAIGHT/TURN ARROW COMBINATION&lt;/td&gt;&lt;td&gt;EACH&lt;/td&gt;&lt;td&gt;0&lt;/td&gt;&lt;td&gt;3&lt;/td&gt;&lt;td&gt;N&lt;/td&gt;&lt;td&gt; &lt;/td&gt;&lt;td&gt;&lt;/td&gt;&lt;/tr&gt;</v>
      </c>
      <c r="B3545" s="166"/>
      <c r="C3545" s="166"/>
    </row>
    <row r="3546" spans="1:3" x14ac:dyDescent="0.3">
      <c r="A3546" s="89" t="str">
        <f>IF(ROW()-ROW(HTML[])+1&gt;ROWS(Prelude[]),IFERROR(INDEX(PayItems[HTML],ROW()-ROW(HTML[])+1-ROWS(Prelude[])),IF(ROW()-ROW(HTML[])=ROWS(Prelude[])+ROWS(PayItems[]),"&lt;/tbody&gt;&lt;/table&gt;","{End}")),INDEX(Prelude[],ROW()-ROW(HTML[])+1))</f>
        <v xml:space="preserve">  &lt;tr&gt;&lt;td&gt;63405-3050&lt;/td&gt;&lt;td&gt;Pavement markings, type H, "ONLY" word message&lt;/td&gt;&lt;td&gt;Each&lt;/td&gt;&lt;td&gt;PAVEMENT MARKINGS, TYPE H, "ONLY" WORD MESSAGE&lt;/td&gt;&lt;td&gt;EACH&lt;/td&gt;&lt;td&gt;0&lt;/td&gt;&lt;td&gt;3&lt;/td&gt;&lt;td&gt;N&lt;/td&gt;&lt;td&gt; &lt;/td&gt;&lt;td&gt;&lt;/td&gt;&lt;/tr&gt;</v>
      </c>
      <c r="B3546" s="166"/>
      <c r="C3546" s="166"/>
    </row>
    <row r="3547" spans="1:3" x14ac:dyDescent="0.3">
      <c r="A3547" s="89" t="str">
        <f>IF(ROW()-ROW(HTML[])+1&gt;ROWS(Prelude[]),IFERROR(INDEX(PayItems[HTML],ROW()-ROW(HTML[])+1-ROWS(Prelude[])),IF(ROW()-ROW(HTML[])=ROWS(Prelude[])+ROWS(PayItems[]),"&lt;/tbody&gt;&lt;/table&gt;","{End}")),INDEX(Prelude[],ROW()-ROW(HTML[])+1))</f>
        <v xml:space="preserve">  &lt;tr&gt;&lt;td&gt;63405-3100&lt;/td&gt;&lt;td&gt;Pavement markings, type H, "STOP" word message&lt;/td&gt;&lt;td&gt;Each&lt;/td&gt;&lt;td&gt;PAVEMENT MARKINGS, TYPE H, "STOP" WORD MESSAGE&lt;/td&gt;&lt;td&gt;EACH&lt;/td&gt;&lt;td&gt;0&lt;/td&gt;&lt;td&gt;3&lt;/td&gt;&lt;td&gt;N&lt;/td&gt;&lt;td&gt; &lt;/td&gt;&lt;td&gt;&lt;/td&gt;&lt;/tr&gt;</v>
      </c>
      <c r="B3547" s="166"/>
      <c r="C3547" s="166"/>
    </row>
    <row r="3548" spans="1:3" x14ac:dyDescent="0.3">
      <c r="A3548" s="89" t="str">
        <f>IF(ROW()-ROW(HTML[])+1&gt;ROWS(Prelude[]),IFERROR(INDEX(PayItems[HTML],ROW()-ROW(HTML[])+1-ROWS(Prelude[])),IF(ROW()-ROW(HTML[])=ROWS(Prelude[])+ROWS(PayItems[]),"&lt;/tbody&gt;&lt;/table&gt;","{End}")),INDEX(Prelude[],ROW()-ROW(HTML[])+1))</f>
        <v xml:space="preserve">  &lt;tr&gt;&lt;td&gt;63405-3150&lt;/td&gt;&lt;td&gt;Pavement markings, type H, "SCHOOL" word message&lt;/td&gt;&lt;td&gt;Each&lt;/td&gt;&lt;td&gt;PAVEMENT MARKINGS, TYPE H, "SCHOOL" WORD MESSAGE&lt;/td&gt;&lt;td&gt;EACH&lt;/td&gt;&lt;td&gt;0&lt;/td&gt;&lt;td&gt;3&lt;/td&gt;&lt;td&gt;N&lt;/td&gt;&lt;td&gt; &lt;/td&gt;&lt;td&gt;&lt;/td&gt;&lt;/tr&gt;</v>
      </c>
      <c r="B3548" s="166"/>
      <c r="C3548" s="166"/>
    </row>
    <row r="3549" spans="1:3" x14ac:dyDescent="0.3">
      <c r="A3549" s="89" t="str">
        <f>IF(ROW()-ROW(HTML[])+1&gt;ROWS(Prelude[]),IFERROR(INDEX(PayItems[HTML],ROW()-ROW(HTML[])+1-ROWS(Prelude[])),IF(ROW()-ROW(HTML[])=ROWS(Prelude[])+ROWS(PayItems[]),"&lt;/tbody&gt;&lt;/table&gt;","{End}")),INDEX(Prelude[],ROW()-ROW(HTML[])+1))</f>
        <v xml:space="preserve">  &lt;tr&gt;&lt;td&gt;63405-3200&lt;/td&gt;&lt;td&gt;Pavement markings, type H, railroad symbol&lt;/td&gt;&lt;td&gt;Each&lt;/td&gt;&lt;td&gt;PAVEMENT MARKINGS, TYPE H, RAILROAD SYMBOL&lt;/td&gt;&lt;td&gt;EACH&lt;/td&gt;&lt;td&gt;0&lt;/td&gt;&lt;td&gt;3&lt;/td&gt;&lt;td&gt;N&lt;/td&gt;&lt;td&gt; &lt;/td&gt;&lt;td&gt;&lt;/td&gt;&lt;/tr&gt;</v>
      </c>
      <c r="B3549" s="166"/>
      <c r="C3549" s="166"/>
    </row>
    <row r="3550" spans="1:3" x14ac:dyDescent="0.3">
      <c r="A3550" s="89" t="str">
        <f>IF(ROW()-ROW(HTML[])+1&gt;ROWS(Prelude[]),IFERROR(INDEX(PayItems[HTML],ROW()-ROW(HTML[])+1-ROWS(Prelude[])),IF(ROW()-ROW(HTML[])=ROWS(Prelude[])+ROWS(PayItems[]),"&lt;/tbody&gt;&lt;/table&gt;","{End}")),INDEX(Prelude[],ROW()-ROW(HTML[])+1))</f>
        <v xml:space="preserve">  &lt;tr&gt;&lt;td&gt;63405-3250&lt;/td&gt;&lt;td&gt;Pavement markings, type H, accessibility symbol&lt;/td&gt;&lt;td&gt;Each&lt;/td&gt;&lt;td&gt;PAVEMENT MARKINGS, TYPE H, ACCESSIBILITY SYMBOL&lt;/td&gt;&lt;td&gt;EACH&lt;/td&gt;&lt;td&gt;0&lt;/td&gt;&lt;td&gt;3&lt;/td&gt;&lt;td&gt;N&lt;/td&gt;&lt;td&gt; &lt;/td&gt;&lt;td&gt;&lt;/td&gt;&lt;/tr&gt;</v>
      </c>
      <c r="B3550" s="166"/>
      <c r="C3550" s="166"/>
    </row>
    <row r="3551" spans="1:3" x14ac:dyDescent="0.3">
      <c r="A3551" s="89" t="str">
        <f>IF(ROW()-ROW(HTML[])+1&gt;ROWS(Prelude[]),IFERROR(INDEX(PayItems[HTML],ROW()-ROW(HTML[])+1-ROWS(Prelude[])),IF(ROW()-ROW(HTML[])=ROWS(Prelude[])+ROWS(PayItems[]),"&lt;/tbody&gt;&lt;/table&gt;","{End}")),INDEX(Prelude[],ROW()-ROW(HTML[])+1))</f>
        <v xml:space="preserve">  &lt;tr&gt;&lt;td&gt;63405-3300&lt;/td&gt;&lt;td&gt;Pavement markings, type I, turn arrow&lt;/td&gt;&lt;td&gt;Each&lt;/td&gt;&lt;td&gt;PAVEMENT MARKINGS, TYPE I, TURN ARROW&lt;/td&gt;&lt;td&gt;EACH&lt;/td&gt;&lt;td&gt;0&lt;/td&gt;&lt;td&gt;3&lt;/td&gt;&lt;td&gt;N&lt;/td&gt;&lt;td&gt; &lt;/td&gt;&lt;td&gt;&lt;/td&gt;&lt;/tr&gt;</v>
      </c>
      <c r="B3551" s="166"/>
      <c r="C3551" s="166"/>
    </row>
    <row r="3552" spans="1:3" x14ac:dyDescent="0.3">
      <c r="A3552" s="89" t="str">
        <f>IF(ROW()-ROW(HTML[])+1&gt;ROWS(Prelude[]),IFERROR(INDEX(PayItems[HTML],ROW()-ROW(HTML[])+1-ROWS(Prelude[])),IF(ROW()-ROW(HTML[])=ROWS(Prelude[])+ROWS(PayItems[]),"&lt;/tbody&gt;&lt;/table&gt;","{End}")),INDEX(Prelude[],ROW()-ROW(HTML[])+1))</f>
        <v xml:space="preserve">  &lt;tr&gt;&lt;td&gt;63405-3350&lt;/td&gt;&lt;td&gt;Pavement markings, type I, straight arrow&lt;/td&gt;&lt;td&gt;Each&lt;/td&gt;&lt;td&gt;PAVEMENT MARKINGS, TYPE I, STRAIGHT ARROW&lt;/td&gt;&lt;td&gt;EACH&lt;/td&gt;&lt;td&gt;0&lt;/td&gt;&lt;td&gt;3&lt;/td&gt;&lt;td&gt;N&lt;/td&gt;&lt;td&gt; &lt;/td&gt;&lt;td&gt;&lt;/td&gt;&lt;/tr&gt;</v>
      </c>
      <c r="B3552" s="166"/>
      <c r="C3552" s="166"/>
    </row>
    <row r="3553" spans="1:3" x14ac:dyDescent="0.3">
      <c r="A3553" s="89" t="str">
        <f>IF(ROW()-ROW(HTML[])+1&gt;ROWS(Prelude[]),IFERROR(INDEX(PayItems[HTML],ROW()-ROW(HTML[])+1-ROWS(Prelude[])),IF(ROW()-ROW(HTML[])=ROWS(Prelude[])+ROWS(PayItems[]),"&lt;/tbody&gt;&lt;/table&gt;","{End}")),INDEX(Prelude[],ROW()-ROW(HTML[])+1))</f>
        <v xml:space="preserve">  &lt;tr&gt;&lt;td&gt;63405-3400&lt;/td&gt;&lt;td&gt;Pavement markings, type I, straight/turn arrow combination&lt;/td&gt;&lt;td&gt;Each&lt;/td&gt;&lt;td&gt;PAVEMENT MARKINGS, TYPE I, STRAIGHT/TURN ARROW COMBINATION&lt;/td&gt;&lt;td&gt;EACH&lt;/td&gt;&lt;td&gt;0&lt;/td&gt;&lt;td&gt;3&lt;/td&gt;&lt;td&gt;N&lt;/td&gt;&lt;td&gt; &lt;/td&gt;&lt;td&gt;&lt;/td&gt;&lt;/tr&gt;</v>
      </c>
      <c r="B3553" s="166"/>
      <c r="C3553" s="166"/>
    </row>
    <row r="3554" spans="1:3" x14ac:dyDescent="0.3">
      <c r="A3554" s="89" t="str">
        <f>IF(ROW()-ROW(HTML[])+1&gt;ROWS(Prelude[]),IFERROR(INDEX(PayItems[HTML],ROW()-ROW(HTML[])+1-ROWS(Prelude[])),IF(ROW()-ROW(HTML[])=ROWS(Prelude[])+ROWS(PayItems[]),"&lt;/tbody&gt;&lt;/table&gt;","{End}")),INDEX(Prelude[],ROW()-ROW(HTML[])+1))</f>
        <v xml:space="preserve">  &lt;tr&gt;&lt;td&gt;63405-3450&lt;/td&gt;&lt;td&gt;Pavement markings, type I, "ONLY" word message&lt;/td&gt;&lt;td&gt;Each&lt;/td&gt;&lt;td&gt;PAVEMENT MARKINGS, TYPE I, "ONLY" WORD MESSAGE&lt;/td&gt;&lt;td&gt;EACH&lt;/td&gt;&lt;td&gt;0&lt;/td&gt;&lt;td&gt;3&lt;/td&gt;&lt;td&gt;N&lt;/td&gt;&lt;td&gt; &lt;/td&gt;&lt;td&gt;&lt;/td&gt;&lt;/tr&gt;</v>
      </c>
      <c r="B3554" s="166"/>
      <c r="C3554" s="166"/>
    </row>
    <row r="3555" spans="1:3" x14ac:dyDescent="0.3">
      <c r="A3555" s="89" t="str">
        <f>IF(ROW()-ROW(HTML[])+1&gt;ROWS(Prelude[]),IFERROR(INDEX(PayItems[HTML],ROW()-ROW(HTML[])+1-ROWS(Prelude[])),IF(ROW()-ROW(HTML[])=ROWS(Prelude[])+ROWS(PayItems[]),"&lt;/tbody&gt;&lt;/table&gt;","{End}")),INDEX(Prelude[],ROW()-ROW(HTML[])+1))</f>
        <v xml:space="preserve">  &lt;tr&gt;&lt;td&gt;63405-3500&lt;/td&gt;&lt;td&gt;Pavement markings, type I, "STOP" word message&lt;/td&gt;&lt;td&gt;Each&lt;/td&gt;&lt;td&gt;PAVEMENT MARKINGS, TYPE I, "STOP" WORD MESSAGE&lt;/td&gt;&lt;td&gt;EACH&lt;/td&gt;&lt;td&gt;0&lt;/td&gt;&lt;td&gt;3&lt;/td&gt;&lt;td&gt;N&lt;/td&gt;&lt;td&gt; &lt;/td&gt;&lt;td&gt;&lt;/td&gt;&lt;/tr&gt;</v>
      </c>
      <c r="B3555" s="166"/>
      <c r="C3555" s="166"/>
    </row>
    <row r="3556" spans="1:3" x14ac:dyDescent="0.3">
      <c r="A3556" s="89" t="str">
        <f>IF(ROW()-ROW(HTML[])+1&gt;ROWS(Prelude[]),IFERROR(INDEX(PayItems[HTML],ROW()-ROW(HTML[])+1-ROWS(Prelude[])),IF(ROW()-ROW(HTML[])=ROWS(Prelude[])+ROWS(PayItems[]),"&lt;/tbody&gt;&lt;/table&gt;","{End}")),INDEX(Prelude[],ROW()-ROW(HTML[])+1))</f>
        <v xml:space="preserve">  &lt;tr&gt;&lt;td&gt;63405-3550&lt;/td&gt;&lt;td&gt;Pavement markings, type I, "SCHOOL" word message&lt;/td&gt;&lt;td&gt;Each&lt;/td&gt;&lt;td&gt;PAVEMENT MARKINGS, TYPE I, "SCHOOL" WORD MESSAGE&lt;/td&gt;&lt;td&gt;EACH&lt;/td&gt;&lt;td&gt;0&lt;/td&gt;&lt;td&gt;3&lt;/td&gt;&lt;td&gt;N&lt;/td&gt;&lt;td&gt; &lt;/td&gt;&lt;td&gt;&lt;/td&gt;&lt;/tr&gt;</v>
      </c>
      <c r="B3556" s="166"/>
      <c r="C3556" s="166"/>
    </row>
    <row r="3557" spans="1:3" x14ac:dyDescent="0.3">
      <c r="A3557" s="89" t="str">
        <f>IF(ROW()-ROW(HTML[])+1&gt;ROWS(Prelude[]),IFERROR(INDEX(PayItems[HTML],ROW()-ROW(HTML[])+1-ROWS(Prelude[])),IF(ROW()-ROW(HTML[])=ROWS(Prelude[])+ROWS(PayItems[]),"&lt;/tbody&gt;&lt;/table&gt;","{End}")),INDEX(Prelude[],ROW()-ROW(HTML[])+1))</f>
        <v xml:space="preserve">  &lt;tr&gt;&lt;td&gt;63405-3600&lt;/td&gt;&lt;td&gt;Pavement markings, type I, railroad symbol&lt;/td&gt;&lt;td&gt;Each&lt;/td&gt;&lt;td&gt;PAVEMENT MARKINGS, TYPE I, RAILROAD SYMBOL&lt;/td&gt;&lt;td&gt;EACH&lt;/td&gt;&lt;td&gt;0&lt;/td&gt;&lt;td&gt;3&lt;/td&gt;&lt;td&gt;N&lt;/td&gt;&lt;td&gt; &lt;/td&gt;&lt;td&gt;&lt;/td&gt;&lt;/tr&gt;</v>
      </c>
      <c r="B3557" s="166"/>
      <c r="C3557" s="166"/>
    </row>
    <row r="3558" spans="1:3" x14ac:dyDescent="0.3">
      <c r="A3558" s="89" t="str">
        <f>IF(ROW()-ROW(HTML[])+1&gt;ROWS(Prelude[]),IFERROR(INDEX(PayItems[HTML],ROW()-ROW(HTML[])+1-ROWS(Prelude[])),IF(ROW()-ROW(HTML[])=ROWS(Prelude[])+ROWS(PayItems[]),"&lt;/tbody&gt;&lt;/table&gt;","{End}")),INDEX(Prelude[],ROW()-ROW(HTML[])+1))</f>
        <v xml:space="preserve">  &lt;tr&gt;&lt;td&gt;63405-3650&lt;/td&gt;&lt;td&gt;Pavement markings, type I, accessibility symbol&lt;/td&gt;&lt;td&gt;Each&lt;/td&gt;&lt;td&gt;PAVEMENT MARKINGS, TYPE I, ACCESSIBILITY SYMBOL&lt;/td&gt;&lt;td&gt;EACH&lt;/td&gt;&lt;td&gt;0&lt;/td&gt;&lt;td&gt;3&lt;/td&gt;&lt;td&gt;N&lt;/td&gt;&lt;td&gt; &lt;/td&gt;&lt;td&gt;&lt;/td&gt;&lt;/tr&gt;</v>
      </c>
      <c r="B3558" s="166"/>
      <c r="C3558" s="166"/>
    </row>
    <row r="3559" spans="1:3" x14ac:dyDescent="0.3">
      <c r="A3559" s="89" t="str">
        <f>IF(ROW()-ROW(HTML[])+1&gt;ROWS(Prelude[]),IFERROR(INDEX(PayItems[HTML],ROW()-ROW(HTML[])+1-ROWS(Prelude[])),IF(ROW()-ROW(HTML[])=ROWS(Prelude[])+ROWS(PayItems[]),"&lt;/tbody&gt;&lt;/table&gt;","{End}")),INDEX(Prelude[],ROW()-ROW(HTML[])+1))</f>
        <v xml:space="preserve">  &lt;tr&gt;&lt;td&gt;63405-3700&lt;/td&gt;&lt;td&gt;Pavement markings, type J, turn arrow&lt;/td&gt;&lt;td&gt;Each&lt;/td&gt;&lt;td&gt;PAVEMENT MARKINGS, TYPE J, TURN ARROW&lt;/td&gt;&lt;td&gt;EACH&lt;/td&gt;&lt;td&gt;0&lt;/td&gt;&lt;td&gt;3&lt;/td&gt;&lt;td&gt;N&lt;/td&gt;&lt;td&gt; &lt;/td&gt;&lt;td&gt;&lt;/td&gt;&lt;/tr&gt;</v>
      </c>
      <c r="B3559" s="166"/>
      <c r="C3559" s="166"/>
    </row>
    <row r="3560" spans="1:3" x14ac:dyDescent="0.3">
      <c r="A3560" s="89" t="str">
        <f>IF(ROW()-ROW(HTML[])+1&gt;ROWS(Prelude[]),IFERROR(INDEX(PayItems[HTML],ROW()-ROW(HTML[])+1-ROWS(Prelude[])),IF(ROW()-ROW(HTML[])=ROWS(Prelude[])+ROWS(PayItems[]),"&lt;/tbody&gt;&lt;/table&gt;","{End}")),INDEX(Prelude[],ROW()-ROW(HTML[])+1))</f>
        <v xml:space="preserve">  &lt;tr&gt;&lt;td&gt;63405-3750&lt;/td&gt;&lt;td&gt;Pavement markings, type J, straight arrow&lt;/td&gt;&lt;td&gt;Each&lt;/td&gt;&lt;td&gt;PAVEMENT MARKINGS, TYPE J, STRAIGHT ARROW&lt;/td&gt;&lt;td&gt;EACH&lt;/td&gt;&lt;td&gt;0&lt;/td&gt;&lt;td&gt;3&lt;/td&gt;&lt;td&gt;N&lt;/td&gt;&lt;td&gt; &lt;/td&gt;&lt;td&gt;&lt;/td&gt;&lt;/tr&gt;</v>
      </c>
      <c r="B3560" s="166"/>
      <c r="C3560" s="166"/>
    </row>
    <row r="3561" spans="1:3" x14ac:dyDescent="0.3">
      <c r="A3561" s="89" t="str">
        <f>IF(ROW()-ROW(HTML[])+1&gt;ROWS(Prelude[]),IFERROR(INDEX(PayItems[HTML],ROW()-ROW(HTML[])+1-ROWS(Prelude[])),IF(ROW()-ROW(HTML[])=ROWS(Prelude[])+ROWS(PayItems[]),"&lt;/tbody&gt;&lt;/table&gt;","{End}")),INDEX(Prelude[],ROW()-ROW(HTML[])+1))</f>
        <v xml:space="preserve">  &lt;tr&gt;&lt;td&gt;63405-3800&lt;/td&gt;&lt;td&gt;Pavement markings, type J, straight/turn arrow combination&lt;/td&gt;&lt;td&gt;Each&lt;/td&gt;&lt;td&gt;PAVEMENT MARKINGS, TYPE J, STRAIGHT/TURN ARROW COMBINATION&lt;/td&gt;&lt;td&gt;EACH&lt;/td&gt;&lt;td&gt;0&lt;/td&gt;&lt;td&gt;3&lt;/td&gt;&lt;td&gt;N&lt;/td&gt;&lt;td&gt; &lt;/td&gt;&lt;td&gt;&lt;/td&gt;&lt;/tr&gt;</v>
      </c>
      <c r="B3561" s="166"/>
      <c r="C3561" s="166"/>
    </row>
    <row r="3562" spans="1:3" x14ac:dyDescent="0.3">
      <c r="A3562" s="89" t="str">
        <f>IF(ROW()-ROW(HTML[])+1&gt;ROWS(Prelude[]),IFERROR(INDEX(PayItems[HTML],ROW()-ROW(HTML[])+1-ROWS(Prelude[])),IF(ROW()-ROW(HTML[])=ROWS(Prelude[])+ROWS(PayItems[]),"&lt;/tbody&gt;&lt;/table&gt;","{End}")),INDEX(Prelude[],ROW()-ROW(HTML[])+1))</f>
        <v xml:space="preserve">  &lt;tr&gt;&lt;td&gt;63405-3850&lt;/td&gt;&lt;td&gt;Pavement markings, type J, "ONLY" word message&lt;/td&gt;&lt;td&gt;Each&lt;/td&gt;&lt;td&gt;PAVEMENT MARKINGS, TYPE J, "ONLY" WORD MESSAGE&lt;/td&gt;&lt;td&gt;EACH&lt;/td&gt;&lt;td&gt;0&lt;/td&gt;&lt;td&gt;3&lt;/td&gt;&lt;td&gt;N&lt;/td&gt;&lt;td&gt; &lt;/td&gt;&lt;td&gt;&lt;/td&gt;&lt;/tr&gt;</v>
      </c>
      <c r="B3562" s="166"/>
      <c r="C3562" s="166"/>
    </row>
    <row r="3563" spans="1:3" x14ac:dyDescent="0.3">
      <c r="A3563" s="89" t="str">
        <f>IF(ROW()-ROW(HTML[])+1&gt;ROWS(Prelude[]),IFERROR(INDEX(PayItems[HTML],ROW()-ROW(HTML[])+1-ROWS(Prelude[])),IF(ROW()-ROW(HTML[])=ROWS(Prelude[])+ROWS(PayItems[]),"&lt;/tbody&gt;&lt;/table&gt;","{End}")),INDEX(Prelude[],ROW()-ROW(HTML[])+1))</f>
        <v xml:space="preserve">  &lt;tr&gt;&lt;td&gt;63405-3900&lt;/td&gt;&lt;td&gt;Pavement markings, type J, "STOP" word message&lt;/td&gt;&lt;td&gt;Each&lt;/td&gt;&lt;td&gt;PAVEMENT MARKINGS, TYPE J, "STOP" WORD MESSAGE&lt;/td&gt;&lt;td&gt;EACH&lt;/td&gt;&lt;td&gt;0&lt;/td&gt;&lt;td&gt;3&lt;/td&gt;&lt;td&gt;N&lt;/td&gt;&lt;td&gt; &lt;/td&gt;&lt;td&gt;&lt;/td&gt;&lt;/tr&gt;</v>
      </c>
      <c r="B3563" s="166"/>
      <c r="C3563" s="166"/>
    </row>
    <row r="3564" spans="1:3" x14ac:dyDescent="0.3">
      <c r="A3564" s="89" t="str">
        <f>IF(ROW()-ROW(HTML[])+1&gt;ROWS(Prelude[]),IFERROR(INDEX(PayItems[HTML],ROW()-ROW(HTML[])+1-ROWS(Prelude[])),IF(ROW()-ROW(HTML[])=ROWS(Prelude[])+ROWS(PayItems[]),"&lt;/tbody&gt;&lt;/table&gt;","{End}")),INDEX(Prelude[],ROW()-ROW(HTML[])+1))</f>
        <v xml:space="preserve">  &lt;tr&gt;&lt;td&gt;63405-3950&lt;/td&gt;&lt;td&gt;Pavement markings, type J, "SCHOOL" word message&lt;/td&gt;&lt;td&gt;Each&lt;/td&gt;&lt;td&gt;PAVEMENT MARKINGS, TYPE J, "SCHOOL" WORD MESSAGE&lt;/td&gt;&lt;td&gt;EACH&lt;/td&gt;&lt;td&gt;0&lt;/td&gt;&lt;td&gt;3&lt;/td&gt;&lt;td&gt;N&lt;/td&gt;&lt;td&gt; &lt;/td&gt;&lt;td&gt;&lt;/td&gt;&lt;/tr&gt;</v>
      </c>
      <c r="B3564" s="166"/>
      <c r="C3564" s="166"/>
    </row>
    <row r="3565" spans="1:3" x14ac:dyDescent="0.3">
      <c r="A3565" s="89" t="str">
        <f>IF(ROW()-ROW(HTML[])+1&gt;ROWS(Prelude[]),IFERROR(INDEX(PayItems[HTML],ROW()-ROW(HTML[])+1-ROWS(Prelude[])),IF(ROW()-ROW(HTML[])=ROWS(Prelude[])+ROWS(PayItems[]),"&lt;/tbody&gt;&lt;/table&gt;","{End}")),INDEX(Prelude[],ROW()-ROW(HTML[])+1))</f>
        <v xml:space="preserve">  &lt;tr&gt;&lt;td&gt;63405-4000&lt;/td&gt;&lt;td&gt;Pavement markings, type J, railroad symbol&lt;/td&gt;&lt;td&gt;Each&lt;/td&gt;&lt;td&gt;PAVEMENT MARKINGS, TYPE J, RAILROAD SYMBOL&lt;/td&gt;&lt;td&gt;EACH&lt;/td&gt;&lt;td&gt;0&lt;/td&gt;&lt;td&gt;3&lt;/td&gt;&lt;td&gt;N&lt;/td&gt;&lt;td&gt; &lt;/td&gt;&lt;td&gt;&lt;/td&gt;&lt;/tr&gt;</v>
      </c>
      <c r="B3565" s="166"/>
      <c r="C3565" s="166"/>
    </row>
    <row r="3566" spans="1:3" x14ac:dyDescent="0.3">
      <c r="A3566" s="89" t="str">
        <f>IF(ROW()-ROW(HTML[])+1&gt;ROWS(Prelude[]),IFERROR(INDEX(PayItems[HTML],ROW()-ROW(HTML[])+1-ROWS(Prelude[])),IF(ROW()-ROW(HTML[])=ROWS(Prelude[])+ROWS(PayItems[]),"&lt;/tbody&gt;&lt;/table&gt;","{End}")),INDEX(Prelude[],ROW()-ROW(HTML[])+1))</f>
        <v xml:space="preserve">  &lt;tr&gt;&lt;td&gt;63405-4050&lt;/td&gt;&lt;td&gt;Pavement markings, type J, accessibility symbol&lt;/td&gt;&lt;td&gt;Each&lt;/td&gt;&lt;td&gt;PAVEMENT MARKINGS, TYPE J, ACCESSIBILITY SYMBOL&lt;/td&gt;&lt;td&gt;EACH&lt;/td&gt;&lt;td&gt;0&lt;/td&gt;&lt;td&gt;3&lt;/td&gt;&lt;td&gt;N&lt;/td&gt;&lt;td&gt; &lt;/td&gt;&lt;td&gt;&lt;/td&gt;&lt;/tr&gt;</v>
      </c>
      <c r="B3566" s="166"/>
      <c r="C3566" s="166"/>
    </row>
    <row r="3567" spans="1:3" x14ac:dyDescent="0.3">
      <c r="A3567" s="89" t="str">
        <f>IF(ROW()-ROW(HTML[])+1&gt;ROWS(Prelude[]),IFERROR(INDEX(PayItems[HTML],ROW()-ROW(HTML[])+1-ROWS(Prelude[])),IF(ROW()-ROW(HTML[])=ROWS(Prelude[])+ROWS(PayItems[]),"&lt;/tbody&gt;&lt;/table&gt;","{End}")),INDEX(Prelude[],ROW()-ROW(HTML[])+1))</f>
        <v xml:space="preserve">  &lt;tr&gt;&lt;td&gt;63405-4100&lt;/td&gt;&lt;td&gt;Pavement markings, type K, turn arrow&lt;/td&gt;&lt;td&gt;Each&lt;/td&gt;&lt;td&gt;PAVEMENT MARKINGS, TYPE K, TURN ARROW&lt;/td&gt;&lt;td&gt;EACH&lt;/td&gt;&lt;td&gt;0&lt;/td&gt;&lt;td&gt;3&lt;/td&gt;&lt;td&gt;N&lt;/td&gt;&lt;td&gt; &lt;/td&gt;&lt;td&gt;&lt;/td&gt;&lt;/tr&gt;</v>
      </c>
      <c r="B3567" s="166"/>
      <c r="C3567" s="166"/>
    </row>
    <row r="3568" spans="1:3" x14ac:dyDescent="0.3">
      <c r="A3568" s="89" t="str">
        <f>IF(ROW()-ROW(HTML[])+1&gt;ROWS(Prelude[]),IFERROR(INDEX(PayItems[HTML],ROW()-ROW(HTML[])+1-ROWS(Prelude[])),IF(ROW()-ROW(HTML[])=ROWS(Prelude[])+ROWS(PayItems[]),"&lt;/tbody&gt;&lt;/table&gt;","{End}")),INDEX(Prelude[],ROW()-ROW(HTML[])+1))</f>
        <v xml:space="preserve">  &lt;tr&gt;&lt;td&gt;63405-4150&lt;/td&gt;&lt;td&gt;Pavement markings, type K, straight arrow&lt;/td&gt;&lt;td&gt;Each&lt;/td&gt;&lt;td&gt;PAVEMENT MARKINGS, TYPE K, STRAIGHT ARROW&lt;/td&gt;&lt;td&gt;EACH&lt;/td&gt;&lt;td&gt;0&lt;/td&gt;&lt;td&gt;3&lt;/td&gt;&lt;td&gt;N&lt;/td&gt;&lt;td&gt; &lt;/td&gt;&lt;td&gt;&lt;/td&gt;&lt;/tr&gt;</v>
      </c>
      <c r="B3568" s="166"/>
      <c r="C3568" s="166"/>
    </row>
    <row r="3569" spans="1:3" x14ac:dyDescent="0.3">
      <c r="A3569" s="89" t="str">
        <f>IF(ROW()-ROW(HTML[])+1&gt;ROWS(Prelude[]),IFERROR(INDEX(PayItems[HTML],ROW()-ROW(HTML[])+1-ROWS(Prelude[])),IF(ROW()-ROW(HTML[])=ROWS(Prelude[])+ROWS(PayItems[]),"&lt;/tbody&gt;&lt;/table&gt;","{End}")),INDEX(Prelude[],ROW()-ROW(HTML[])+1))</f>
        <v xml:space="preserve">  &lt;tr&gt;&lt;td&gt;63405-4200&lt;/td&gt;&lt;td&gt;Pavement markings, type K, straight/turn arrow combination&lt;/td&gt;&lt;td&gt;Each&lt;/td&gt;&lt;td&gt;PAVEMENT MARKINGS, TYPE K, STRAIGHT/TURN ARROW COMBINATION&lt;/td&gt;&lt;td&gt;EACH&lt;/td&gt;&lt;td&gt;0&lt;/td&gt;&lt;td&gt;3&lt;/td&gt;&lt;td&gt;N&lt;/td&gt;&lt;td&gt; &lt;/td&gt;&lt;td&gt;&lt;/td&gt;&lt;/tr&gt;</v>
      </c>
      <c r="B3569" s="166"/>
      <c r="C3569" s="166"/>
    </row>
    <row r="3570" spans="1:3" x14ac:dyDescent="0.3">
      <c r="A3570" s="89" t="str">
        <f>IF(ROW()-ROW(HTML[])+1&gt;ROWS(Prelude[]),IFERROR(INDEX(PayItems[HTML],ROW()-ROW(HTML[])+1-ROWS(Prelude[])),IF(ROW()-ROW(HTML[])=ROWS(Prelude[])+ROWS(PayItems[]),"&lt;/tbody&gt;&lt;/table&gt;","{End}")),INDEX(Prelude[],ROW()-ROW(HTML[])+1))</f>
        <v xml:space="preserve">  &lt;tr&gt;&lt;td&gt;63405-4250&lt;/td&gt;&lt;td&gt;Pavement markings, type K, "ONLY" word message&lt;/td&gt;&lt;td&gt;Each&lt;/td&gt;&lt;td&gt;PAVEMENT MARKINGS, TYPE K, "ONLY" WORD MESSAGE&lt;/td&gt;&lt;td&gt;EACH&lt;/td&gt;&lt;td&gt;0&lt;/td&gt;&lt;td&gt;3&lt;/td&gt;&lt;td&gt;N&lt;/td&gt;&lt;td&gt; &lt;/td&gt;&lt;td&gt;&lt;/td&gt;&lt;/tr&gt;</v>
      </c>
      <c r="B3570" s="166"/>
      <c r="C3570" s="166"/>
    </row>
    <row r="3571" spans="1:3" x14ac:dyDescent="0.3">
      <c r="A3571" s="89" t="str">
        <f>IF(ROW()-ROW(HTML[])+1&gt;ROWS(Prelude[]),IFERROR(INDEX(PayItems[HTML],ROW()-ROW(HTML[])+1-ROWS(Prelude[])),IF(ROW()-ROW(HTML[])=ROWS(Prelude[])+ROWS(PayItems[]),"&lt;/tbody&gt;&lt;/table&gt;","{End}")),INDEX(Prelude[],ROW()-ROW(HTML[])+1))</f>
        <v xml:space="preserve">  &lt;tr&gt;&lt;td&gt;63405-4300&lt;/td&gt;&lt;td&gt;Pavement markings, type K, "STOP" word message&lt;/td&gt;&lt;td&gt;Each&lt;/td&gt;&lt;td&gt;PAVEMENT MARKINGS, TYPE K, "STOP" WORD MESSAGE&lt;/td&gt;&lt;td&gt;EACH&lt;/td&gt;&lt;td&gt;0&lt;/td&gt;&lt;td&gt;3&lt;/td&gt;&lt;td&gt;N&lt;/td&gt;&lt;td&gt; &lt;/td&gt;&lt;td&gt;&lt;/td&gt;&lt;/tr&gt;</v>
      </c>
      <c r="B3571" s="166"/>
      <c r="C3571" s="166"/>
    </row>
    <row r="3572" spans="1:3" x14ac:dyDescent="0.3">
      <c r="A3572" s="89" t="str">
        <f>IF(ROW()-ROW(HTML[])+1&gt;ROWS(Prelude[]),IFERROR(INDEX(PayItems[HTML],ROW()-ROW(HTML[])+1-ROWS(Prelude[])),IF(ROW()-ROW(HTML[])=ROWS(Prelude[])+ROWS(PayItems[]),"&lt;/tbody&gt;&lt;/table&gt;","{End}")),INDEX(Prelude[],ROW()-ROW(HTML[])+1))</f>
        <v xml:space="preserve">  &lt;tr&gt;&lt;td&gt;63405-4350&lt;/td&gt;&lt;td&gt;Pavement markings, type K, "SCHOOL" word message&lt;/td&gt;&lt;td&gt;Each&lt;/td&gt;&lt;td&gt;PAVEMENT MARKINGS, TYPE K, "SCHOOL" WORD MESSAGE&lt;/td&gt;&lt;td&gt;EACH&lt;/td&gt;&lt;td&gt;0&lt;/td&gt;&lt;td&gt;3&lt;/td&gt;&lt;td&gt;N&lt;/td&gt;&lt;td&gt; &lt;/td&gt;&lt;td&gt;&lt;/td&gt;&lt;/tr&gt;</v>
      </c>
      <c r="B3572" s="166"/>
      <c r="C3572" s="166"/>
    </row>
    <row r="3573" spans="1:3" x14ac:dyDescent="0.3">
      <c r="A3573" s="89" t="str">
        <f>IF(ROW()-ROW(HTML[])+1&gt;ROWS(Prelude[]),IFERROR(INDEX(PayItems[HTML],ROW()-ROW(HTML[])+1-ROWS(Prelude[])),IF(ROW()-ROW(HTML[])=ROWS(Prelude[])+ROWS(PayItems[]),"&lt;/tbody&gt;&lt;/table&gt;","{End}")),INDEX(Prelude[],ROW()-ROW(HTML[])+1))</f>
        <v xml:space="preserve">  &lt;tr&gt;&lt;td&gt;63405-4400&lt;/td&gt;&lt;td&gt;Pavement markings, type K, railroad symbol&lt;/td&gt;&lt;td&gt;Each&lt;/td&gt;&lt;td&gt;PAVEMENT MARKINGS, TYPE K, RAILROAD SYMBOL&lt;/td&gt;&lt;td&gt;EACH&lt;/td&gt;&lt;td&gt;0&lt;/td&gt;&lt;td&gt;3&lt;/td&gt;&lt;td&gt;N&lt;/td&gt;&lt;td&gt; &lt;/td&gt;&lt;td&gt;&lt;/td&gt;&lt;/tr&gt;</v>
      </c>
      <c r="B3573" s="166"/>
      <c r="C3573" s="166"/>
    </row>
    <row r="3574" spans="1:3" x14ac:dyDescent="0.3">
      <c r="A3574" s="89" t="str">
        <f>IF(ROW()-ROW(HTML[])+1&gt;ROWS(Prelude[]),IFERROR(INDEX(PayItems[HTML],ROW()-ROW(HTML[])+1-ROWS(Prelude[])),IF(ROW()-ROW(HTML[])=ROWS(Prelude[])+ROWS(PayItems[]),"&lt;/tbody&gt;&lt;/table&gt;","{End}")),INDEX(Prelude[],ROW()-ROW(HTML[])+1))</f>
        <v xml:space="preserve">  &lt;tr&gt;&lt;td&gt;63405-4450&lt;/td&gt;&lt;td&gt;Pavement markings, type K, accessibility symbol&lt;/td&gt;&lt;td&gt;Each&lt;/td&gt;&lt;td&gt;PAVEMENT MARKINGS, TYPE K, ACCESSIBILITY SYMBOL&lt;/td&gt;&lt;td&gt;EACH&lt;/td&gt;&lt;td&gt;0&lt;/td&gt;&lt;td&gt;3&lt;/td&gt;&lt;td&gt;N&lt;/td&gt;&lt;td&gt; &lt;/td&gt;&lt;td&gt;&lt;/td&gt;&lt;/tr&gt;</v>
      </c>
      <c r="B3574" s="166"/>
      <c r="C3574" s="166"/>
    </row>
    <row r="3575" spans="1:3" x14ac:dyDescent="0.3">
      <c r="A3575" s="89" t="str">
        <f>IF(ROW()-ROW(HTML[])+1&gt;ROWS(Prelude[]),IFERROR(INDEX(PayItems[HTML],ROW()-ROW(HTML[])+1-ROWS(Prelude[])),IF(ROW()-ROW(HTML[])=ROWS(Prelude[])+ROWS(PayItems[]),"&lt;/tbody&gt;&lt;/table&gt;","{End}")),INDEX(Prelude[],ROW()-ROW(HTML[])+1))</f>
        <v xml:space="preserve">  &lt;tr&gt;&lt;td&gt;63405-4500&lt;/td&gt;&lt;td&gt;Pavement markings, type L, turn arrow&lt;/td&gt;&lt;td&gt;Each&lt;/td&gt;&lt;td&gt;PAVEMENT MARKINGS, TYPE L, TURN ARROW&lt;/td&gt;&lt;td&gt;EACH&lt;/td&gt;&lt;td&gt;0&lt;/td&gt;&lt;td&gt;3&lt;/td&gt;&lt;td&gt;N&lt;/td&gt;&lt;td&gt; &lt;/td&gt;&lt;td&gt;&lt;/td&gt;&lt;/tr&gt;</v>
      </c>
      <c r="B3575" s="166"/>
      <c r="C3575" s="166"/>
    </row>
    <row r="3576" spans="1:3" x14ac:dyDescent="0.3">
      <c r="A3576" s="89" t="str">
        <f>IF(ROW()-ROW(HTML[])+1&gt;ROWS(Prelude[]),IFERROR(INDEX(PayItems[HTML],ROW()-ROW(HTML[])+1-ROWS(Prelude[])),IF(ROW()-ROW(HTML[])=ROWS(Prelude[])+ROWS(PayItems[]),"&lt;/tbody&gt;&lt;/table&gt;","{End}")),INDEX(Prelude[],ROW()-ROW(HTML[])+1))</f>
        <v xml:space="preserve">  &lt;tr&gt;&lt;td&gt;63405-4550&lt;/td&gt;&lt;td&gt;Pavement markings, type L, straight arrow&lt;/td&gt;&lt;td&gt;Each&lt;/td&gt;&lt;td&gt;PAVEMENT MARKINGS, TYPE L, STRAIGHT ARROW&lt;/td&gt;&lt;td&gt;EACH&lt;/td&gt;&lt;td&gt;0&lt;/td&gt;&lt;td&gt;3&lt;/td&gt;&lt;td&gt;N&lt;/td&gt;&lt;td&gt; &lt;/td&gt;&lt;td&gt;&lt;/td&gt;&lt;/tr&gt;</v>
      </c>
      <c r="B3576" s="166"/>
      <c r="C3576" s="166"/>
    </row>
    <row r="3577" spans="1:3" x14ac:dyDescent="0.3">
      <c r="A3577" s="89" t="str">
        <f>IF(ROW()-ROW(HTML[])+1&gt;ROWS(Prelude[]),IFERROR(INDEX(PayItems[HTML],ROW()-ROW(HTML[])+1-ROWS(Prelude[])),IF(ROW()-ROW(HTML[])=ROWS(Prelude[])+ROWS(PayItems[]),"&lt;/tbody&gt;&lt;/table&gt;","{End}")),INDEX(Prelude[],ROW()-ROW(HTML[])+1))</f>
        <v xml:space="preserve">  &lt;tr&gt;&lt;td&gt;63405-4600&lt;/td&gt;&lt;td&gt;Pavement markings, type L, straight/turn arrow combination&lt;/td&gt;&lt;td&gt;Each&lt;/td&gt;&lt;td&gt;PAVEMENT MARKINGS, TYPE L, STRAIGHT/TURN ARROW COMBINATION&lt;/td&gt;&lt;td&gt;EACH&lt;/td&gt;&lt;td&gt;0&lt;/td&gt;&lt;td&gt;3&lt;/td&gt;&lt;td&gt;N&lt;/td&gt;&lt;td&gt; &lt;/td&gt;&lt;td&gt;&lt;/td&gt;&lt;/tr&gt;</v>
      </c>
      <c r="B3577" s="166"/>
      <c r="C3577" s="166"/>
    </row>
    <row r="3578" spans="1:3" x14ac:dyDescent="0.3">
      <c r="A3578" s="89" t="str">
        <f>IF(ROW()-ROW(HTML[])+1&gt;ROWS(Prelude[]),IFERROR(INDEX(PayItems[HTML],ROW()-ROW(HTML[])+1-ROWS(Prelude[])),IF(ROW()-ROW(HTML[])=ROWS(Prelude[])+ROWS(PayItems[]),"&lt;/tbody&gt;&lt;/table&gt;","{End}")),INDEX(Prelude[],ROW()-ROW(HTML[])+1))</f>
        <v xml:space="preserve">  &lt;tr&gt;&lt;td&gt;63405-4650&lt;/td&gt;&lt;td&gt;Pavement markings, type L, "ONLY" word message&lt;/td&gt;&lt;td&gt;Each&lt;/td&gt;&lt;td&gt;PAVEMENT MARKINGS, TYPE L, "ONLY" WORD MESSAGE&lt;/td&gt;&lt;td&gt;EACH&lt;/td&gt;&lt;td&gt;0&lt;/td&gt;&lt;td&gt;3&lt;/td&gt;&lt;td&gt;N&lt;/td&gt;&lt;td&gt; &lt;/td&gt;&lt;td&gt;&lt;/td&gt;&lt;/tr&gt;</v>
      </c>
      <c r="B3578" s="166"/>
      <c r="C3578" s="166"/>
    </row>
    <row r="3579" spans="1:3" x14ac:dyDescent="0.3">
      <c r="A3579" s="89" t="str">
        <f>IF(ROW()-ROW(HTML[])+1&gt;ROWS(Prelude[]),IFERROR(INDEX(PayItems[HTML],ROW()-ROW(HTML[])+1-ROWS(Prelude[])),IF(ROW()-ROW(HTML[])=ROWS(Prelude[])+ROWS(PayItems[]),"&lt;/tbody&gt;&lt;/table&gt;","{End}")),INDEX(Prelude[],ROW()-ROW(HTML[])+1))</f>
        <v xml:space="preserve">  &lt;tr&gt;&lt;td&gt;63405-4700&lt;/td&gt;&lt;td&gt;Pavement markings, type L, "STOP" word message&lt;/td&gt;&lt;td&gt;Each&lt;/td&gt;&lt;td&gt;PAVEMENT MARKINGS, TYPE L, "STOP" WORD MESSAGE&lt;/td&gt;&lt;td&gt;EACH&lt;/td&gt;&lt;td&gt;0&lt;/td&gt;&lt;td&gt;3&lt;/td&gt;&lt;td&gt;N&lt;/td&gt;&lt;td&gt; &lt;/td&gt;&lt;td&gt;&lt;/td&gt;&lt;/tr&gt;</v>
      </c>
      <c r="B3579" s="166"/>
      <c r="C3579" s="166"/>
    </row>
    <row r="3580" spans="1:3" x14ac:dyDescent="0.3">
      <c r="A3580" s="89" t="str">
        <f>IF(ROW()-ROW(HTML[])+1&gt;ROWS(Prelude[]),IFERROR(INDEX(PayItems[HTML],ROW()-ROW(HTML[])+1-ROWS(Prelude[])),IF(ROW()-ROW(HTML[])=ROWS(Prelude[])+ROWS(PayItems[]),"&lt;/tbody&gt;&lt;/table&gt;","{End}")),INDEX(Prelude[],ROW()-ROW(HTML[])+1))</f>
        <v xml:space="preserve">  &lt;tr&gt;&lt;td&gt;63405-4750&lt;/td&gt;&lt;td&gt;Pavement markings, type L, "SCHOOL" word message&lt;/td&gt;&lt;td&gt;Each&lt;/td&gt;&lt;td&gt;PAVEMENT MARKINGS, TYPE L, "SCHOOL" WORD MESSAGE&lt;/td&gt;&lt;td&gt;EACH&lt;/td&gt;&lt;td&gt;0&lt;/td&gt;&lt;td&gt;3&lt;/td&gt;&lt;td&gt;N&lt;/td&gt;&lt;td&gt; &lt;/td&gt;&lt;td&gt;&lt;/td&gt;&lt;/tr&gt;</v>
      </c>
      <c r="B3580" s="166"/>
      <c r="C3580" s="166"/>
    </row>
    <row r="3581" spans="1:3" x14ac:dyDescent="0.3">
      <c r="A3581" s="89" t="str">
        <f>IF(ROW()-ROW(HTML[])+1&gt;ROWS(Prelude[]),IFERROR(INDEX(PayItems[HTML],ROW()-ROW(HTML[])+1-ROWS(Prelude[])),IF(ROW()-ROW(HTML[])=ROWS(Prelude[])+ROWS(PayItems[]),"&lt;/tbody&gt;&lt;/table&gt;","{End}")),INDEX(Prelude[],ROW()-ROW(HTML[])+1))</f>
        <v xml:space="preserve">  &lt;tr&gt;&lt;td&gt;63405-4800&lt;/td&gt;&lt;td&gt;Pavement markings, type L, railroad symbol&lt;/td&gt;&lt;td&gt;Each&lt;/td&gt;&lt;td&gt;PAVEMENT MARKINGS, TYPE L, RAILROAD SYMBOL&lt;/td&gt;&lt;td&gt;EACH&lt;/td&gt;&lt;td&gt;0&lt;/td&gt;&lt;td&gt;3&lt;/td&gt;&lt;td&gt;N&lt;/td&gt;&lt;td&gt; &lt;/td&gt;&lt;td&gt;&lt;/td&gt;&lt;/tr&gt;</v>
      </c>
      <c r="B3581" s="166"/>
      <c r="C3581" s="166"/>
    </row>
    <row r="3582" spans="1:3" x14ac:dyDescent="0.3">
      <c r="A3582" s="89" t="str">
        <f>IF(ROW()-ROW(HTML[])+1&gt;ROWS(Prelude[]),IFERROR(INDEX(PayItems[HTML],ROW()-ROW(HTML[])+1-ROWS(Prelude[])),IF(ROW()-ROW(HTML[])=ROWS(Prelude[])+ROWS(PayItems[]),"&lt;/tbody&gt;&lt;/table&gt;","{End}")),INDEX(Prelude[],ROW()-ROW(HTML[])+1))</f>
        <v xml:space="preserve">  &lt;tr&gt;&lt;td&gt;63405-4850&lt;/td&gt;&lt;td&gt;Pavement markings, type L, accessibility symbol&lt;/td&gt;&lt;td&gt;Each&lt;/td&gt;&lt;td&gt;PAVEMENT MARKINGS, TYPE L, ACCESSIBILITY SYMBOL&lt;/td&gt;&lt;td&gt;EACH&lt;/td&gt;&lt;td&gt;0&lt;/td&gt;&lt;td&gt;3&lt;/td&gt;&lt;td&gt;N&lt;/td&gt;&lt;td&gt; &lt;/td&gt;&lt;td&gt;&lt;/td&gt;&lt;/tr&gt;</v>
      </c>
      <c r="B3582" s="166"/>
      <c r="C3582" s="166"/>
    </row>
    <row r="3583" spans="1:3" x14ac:dyDescent="0.3">
      <c r="A3583" s="89" t="str">
        <f>IF(ROW()-ROW(HTML[])+1&gt;ROWS(Prelude[]),IFERROR(INDEX(PayItems[HTML],ROW()-ROW(HTML[])+1-ROWS(Prelude[])),IF(ROW()-ROW(HTML[])=ROWS(Prelude[])+ROWS(PayItems[]),"&lt;/tbody&gt;&lt;/table&gt;","{End}")),INDEX(Prelude[],ROW()-ROW(HTML[])+1))</f>
        <v xml:space="preserve">  &lt;tr&gt;&lt;td&gt;63406-0000&lt;/td&gt;&lt;td&gt;Raised pavement marker&lt;/td&gt;&lt;td&gt;Each&lt;/td&gt;&lt;td&gt;RAISED PAVEMENT MARKER&lt;/td&gt;&lt;td&gt;EACH&lt;/td&gt;&lt;td&gt;0&lt;/td&gt;&lt;td&gt;3&lt;/td&gt;&lt;td&gt;N&lt;/td&gt;&lt;td&gt; &lt;/td&gt;&lt;td&gt;&lt;/td&gt;&lt;/tr&gt;</v>
      </c>
      <c r="B3583" s="166"/>
      <c r="C3583" s="166"/>
    </row>
    <row r="3584" spans="1:3" x14ac:dyDescent="0.3">
      <c r="A3584" s="89" t="str">
        <f>IF(ROW()-ROW(HTML[])+1&gt;ROWS(Prelude[]),IFERROR(INDEX(PayItems[HTML],ROW()-ROW(HTML[])+1-ROWS(Prelude[])),IF(ROW()-ROW(HTML[])=ROWS(Prelude[])+ROWS(PayItems[]),"&lt;/tbody&gt;&lt;/table&gt;","{End}")),INDEX(Prelude[],ROW()-ROW(HTML[])+1))</f>
        <v xml:space="preserve">  &lt;tr&gt;&lt;td&gt;63406-0100&lt;/td&gt;&lt;td&gt;Raised pavement marker, non-reflective&lt;/td&gt;&lt;td&gt;Each&lt;/td&gt;&lt;td&gt;RAISED PAVEMENT MARKER, NON-REFLECTIVE&lt;/td&gt;&lt;td&gt;EACH&lt;/td&gt;&lt;td&gt;0&lt;/td&gt;&lt;td&gt;3&lt;/td&gt;&lt;td&gt;N&lt;/td&gt;&lt;td&gt; &lt;/td&gt;&lt;td&gt;&lt;/td&gt;&lt;/tr&gt;</v>
      </c>
      <c r="B3584" s="166"/>
      <c r="C3584" s="166"/>
    </row>
    <row r="3585" spans="1:3" x14ac:dyDescent="0.3">
      <c r="A3585" s="89" t="str">
        <f>IF(ROW()-ROW(HTML[])+1&gt;ROWS(Prelude[]),IFERROR(INDEX(PayItems[HTML],ROW()-ROW(HTML[])+1-ROWS(Prelude[])),IF(ROW()-ROW(HTML[])=ROWS(Prelude[])+ROWS(PayItems[]),"&lt;/tbody&gt;&lt;/table&gt;","{End}")),INDEX(Prelude[],ROW()-ROW(HTML[])+1))</f>
        <v xml:space="preserve">  &lt;tr&gt;&lt;td&gt;63406-0200&lt;/td&gt;&lt;td&gt;Raised pavement marker, non-plowable, bi-directional reflective&lt;/td&gt;&lt;td&gt;Each&lt;/td&gt;&lt;td&gt;RAISED PAVEMENT MARKER, NON-PLOWABLE, BI-DIRECTIONAL REFLECTIVE&lt;/td&gt;&lt;td&gt;EACH&lt;/td&gt;&lt;td&gt;0&lt;/td&gt;&lt;td&gt;3&lt;/td&gt;&lt;td&gt;N&lt;/td&gt;&lt;td&gt; &lt;/td&gt;&lt;td&gt;&lt;/td&gt;&lt;/tr&gt;</v>
      </c>
      <c r="B3585" s="166"/>
      <c r="C3585" s="166"/>
    </row>
    <row r="3586" spans="1:3" x14ac:dyDescent="0.3">
      <c r="A3586" s="89" t="str">
        <f>IF(ROW()-ROW(HTML[])+1&gt;ROWS(Prelude[]),IFERROR(INDEX(PayItems[HTML],ROW()-ROW(HTML[])+1-ROWS(Prelude[])),IF(ROW()-ROW(HTML[])=ROWS(Prelude[])+ROWS(PayItems[]),"&lt;/tbody&gt;&lt;/table&gt;","{End}")),INDEX(Prelude[],ROW()-ROW(HTML[])+1))</f>
        <v xml:space="preserve">  &lt;tr&gt;&lt;td&gt;63406-0300&lt;/td&gt;&lt;td&gt;Raised pavement marker, non-plowable, mono-directional reflective&lt;/td&gt;&lt;td&gt;Each&lt;/td&gt;&lt;td&gt;RAISED PAVEMENT MARKER, NON-PLOWABLE, MONO-DIRECTIONAL REFLECTIVE&lt;/td&gt;&lt;td&gt;EACH&lt;/td&gt;&lt;td&gt;0&lt;/td&gt;&lt;td&gt;3&lt;/td&gt;&lt;td&gt;N&lt;/td&gt;&lt;td&gt; &lt;/td&gt;&lt;td&gt;&lt;/td&gt;&lt;/tr&gt;</v>
      </c>
      <c r="B3586" s="166"/>
      <c r="C3586" s="166"/>
    </row>
    <row r="3587" spans="1:3" x14ac:dyDescent="0.3">
      <c r="A3587" s="89" t="str">
        <f>IF(ROW()-ROW(HTML[])+1&gt;ROWS(Prelude[]),IFERROR(INDEX(PayItems[HTML],ROW()-ROW(HTML[])+1-ROWS(Prelude[])),IF(ROW()-ROW(HTML[])=ROWS(Prelude[])+ROWS(PayItems[]),"&lt;/tbody&gt;&lt;/table&gt;","{End}")),INDEX(Prelude[],ROW()-ROW(HTML[])+1))</f>
        <v xml:space="preserve">  &lt;tr&gt;&lt;td&gt;63406-0400&lt;/td&gt;&lt;td&gt;Raised pavement marker, bi-directional reflective&lt;/td&gt;&lt;td&gt;Each&lt;/td&gt;&lt;td&gt;RAISED PAVEMENT MARKER, PLOWABLE, BI-DIRECTIONAL REFLECTIVE&lt;/td&gt;&lt;td&gt;EACH&lt;/td&gt;&lt;td&gt;0&lt;/td&gt;&lt;td&gt;3&lt;/td&gt;&lt;td&gt;N&lt;/td&gt;&lt;td&gt; &lt;/td&gt;&lt;td&gt;&lt;/td&gt;&lt;/tr&gt;</v>
      </c>
      <c r="B3587" s="166"/>
      <c r="C3587" s="166"/>
    </row>
    <row r="3588" spans="1:3" x14ac:dyDescent="0.3">
      <c r="A3588" s="89" t="str">
        <f>IF(ROW()-ROW(HTML[])+1&gt;ROWS(Prelude[]),IFERROR(INDEX(PayItems[HTML],ROW()-ROW(HTML[])+1-ROWS(Prelude[])),IF(ROW()-ROW(HTML[])=ROWS(Prelude[])+ROWS(PayItems[]),"&lt;/tbody&gt;&lt;/table&gt;","{End}")),INDEX(Prelude[],ROW()-ROW(HTML[])+1))</f>
        <v xml:space="preserve">  &lt;tr&gt;&lt;td&gt;63406-0500&lt;/td&gt;&lt;td&gt;Raised pavement marker, plowable, mono-directional reflective&lt;/td&gt;&lt;td&gt;Each&lt;/td&gt;&lt;td&gt;RAISED PAVEMENT MARKER, PLOWABLE, MONO-DIRECTIONAL REFLECTIVE&lt;/td&gt;&lt;td&gt;EACH&lt;/td&gt;&lt;td&gt;0&lt;/td&gt;&lt;td&gt;3&lt;/td&gt;&lt;td&gt;N&lt;/td&gt;&lt;td&gt; &lt;/td&gt;&lt;td&gt;&lt;/td&gt;&lt;/tr&gt;</v>
      </c>
      <c r="B3588" s="166"/>
      <c r="C3588" s="166"/>
    </row>
    <row r="3589" spans="1:3" x14ac:dyDescent="0.3">
      <c r="A3589" s="89" t="str">
        <f>IF(ROW()-ROW(HTML[])+1&gt;ROWS(Prelude[]),IFERROR(INDEX(PayItems[HTML],ROW()-ROW(HTML[])+1-ROWS(Prelude[])),IF(ROW()-ROW(HTML[])=ROWS(Prelude[])+ROWS(PayItems[]),"&lt;/tbody&gt;&lt;/table&gt;","{End}")),INDEX(Prelude[],ROW()-ROW(HTML[])+1))</f>
        <v xml:space="preserve">  &lt;tr&gt;&lt;td&gt;63407-0000&lt;/td&gt;&lt;td&gt;Recessed pavement marker&lt;/td&gt;&lt;td&gt;Each&lt;/td&gt;&lt;td&gt;RECESSED PAVEMENT MARKER&lt;/td&gt;&lt;td&gt;EACH&lt;/td&gt;&lt;td&gt;0&lt;/td&gt;&lt;td&gt;3&lt;/td&gt;&lt;td&gt;N&lt;/td&gt;&lt;td&gt; &lt;/td&gt;&lt;td&gt;&lt;/td&gt;&lt;/tr&gt;</v>
      </c>
      <c r="B3589" s="166"/>
      <c r="C3589" s="166"/>
    </row>
    <row r="3590" spans="1:3" x14ac:dyDescent="0.3">
      <c r="A3590" s="89" t="str">
        <f>IF(ROW()-ROW(HTML[])+1&gt;ROWS(Prelude[]),IFERROR(INDEX(PayItems[HTML],ROW()-ROW(HTML[])+1-ROWS(Prelude[])),IF(ROW()-ROW(HTML[])=ROWS(Prelude[])+ROWS(PayItems[]),"&lt;/tbody&gt;&lt;/table&gt;","{End}")),INDEX(Prelude[],ROW()-ROW(HTML[])+1))</f>
        <v xml:space="preserve">  &lt;tr&gt;&lt;td&gt;63407-0200&lt;/td&gt;&lt;td&gt;Recessed pavement marker, bi-directional reflective&lt;/td&gt;&lt;td&gt;Each&lt;/td&gt;&lt;td&gt;RECESSED PAVEMENT MARKER, BI-DIRECTIONAL REFLECTIVE&lt;/td&gt;&lt;td&gt;EACH&lt;/td&gt;&lt;td&gt;0&lt;/td&gt;&lt;td&gt;3&lt;/td&gt;&lt;td&gt;N&lt;/td&gt;&lt;td&gt; &lt;/td&gt;&lt;td&gt;&lt;/td&gt;&lt;/tr&gt;</v>
      </c>
      <c r="B3590" s="166"/>
      <c r="C3590" s="166"/>
    </row>
    <row r="3591" spans="1:3" x14ac:dyDescent="0.3">
      <c r="A3591" s="89" t="str">
        <f>IF(ROW()-ROW(HTML[])+1&gt;ROWS(Prelude[]),IFERROR(INDEX(PayItems[HTML],ROW()-ROW(HTML[])+1-ROWS(Prelude[])),IF(ROW()-ROW(HTML[])=ROWS(Prelude[])+ROWS(PayItems[]),"&lt;/tbody&gt;&lt;/table&gt;","{End}")),INDEX(Prelude[],ROW()-ROW(HTML[])+1))</f>
        <v xml:space="preserve">  &lt;tr&gt;&lt;td&gt;63407-0300&lt;/td&gt;&lt;td&gt;Recessed pavement marker, mono-directional reflective&lt;/td&gt;&lt;td&gt;Each&lt;/td&gt;&lt;td&gt;RECESSED PAVEMENT MARKER, MONO-DIRECTIONAL REFLECTIVE&lt;/td&gt;&lt;td&gt;EACH&lt;/td&gt;&lt;td&gt;0&lt;/td&gt;&lt;td&gt;3&lt;/td&gt;&lt;td&gt;N&lt;/td&gt;&lt;td&gt; &lt;/td&gt;&lt;td&gt;&lt;/td&gt;&lt;/tr&gt;</v>
      </c>
      <c r="B3591" s="166"/>
      <c r="C3591" s="166"/>
    </row>
    <row r="3592" spans="1:3" x14ac:dyDescent="0.3">
      <c r="A3592" s="89" t="str">
        <f>IF(ROW()-ROW(HTML[])+1&gt;ROWS(Prelude[]),IFERROR(INDEX(PayItems[HTML],ROW()-ROW(HTML[])+1-ROWS(Prelude[])),IF(ROW()-ROW(HTML[])=ROWS(Prelude[])+ROWS(PayItems[]),"&lt;/tbody&gt;&lt;/table&gt;","{End}")),INDEX(Prelude[],ROW()-ROW(HTML[])+1))</f>
        <v xml:space="preserve">  &lt;tr&gt;&lt;td&gt;63411-0000&lt;/td&gt;&lt;td&gt;Recessed pavement markings&lt;/td&gt;&lt;td&gt;m&lt;/td&gt;&lt;td&gt;RECESSED PAVEMENT MARKINGS&lt;/td&gt;&lt;td&gt;LNFT&lt;/td&gt;&lt;td&gt;0&lt;/td&gt;&lt;td&gt;3&lt;/td&gt;&lt;td&gt;N&lt;/td&gt;&lt;td&gt;11/23/2015&lt;/td&gt;&lt;td&gt;&lt;/td&gt;&lt;/tr&gt;</v>
      </c>
      <c r="B3592" s="166"/>
      <c r="C3592" s="166"/>
    </row>
    <row r="3593" spans="1:3" x14ac:dyDescent="0.3">
      <c r="A3593" s="89" t="str">
        <f>IF(ROW()-ROW(HTML[])+1&gt;ROWS(Prelude[]),IFERROR(INDEX(PayItems[HTML],ROW()-ROW(HTML[])+1-ROWS(Prelude[])),IF(ROW()-ROW(HTML[])=ROWS(Prelude[])+ROWS(PayItems[]),"&lt;/tbody&gt;&lt;/table&gt;","{End}")),INDEX(Prelude[],ROW()-ROW(HTML[])+1))</f>
        <v xml:space="preserve">  &lt;tr&gt;&lt;td&gt;63411-1500&lt;/td&gt;&lt;td&gt;Recessed pavement markings, type H, solid&lt;/td&gt;&lt;td&gt;m&lt;/td&gt;&lt;td&gt;RECESSED PAVEMENT MARKINGS, TYPE H, SOLID&lt;/td&gt;&lt;td&gt;LNFT&lt;/td&gt;&lt;td&gt;0&lt;/td&gt;&lt;td&gt;3&lt;/td&gt;&lt;td&gt;N&lt;/td&gt;&lt;td&gt;11/23/2015&lt;/td&gt;&lt;td&gt;&lt;/td&gt;&lt;/tr&gt;</v>
      </c>
      <c r="B3593" s="166"/>
      <c r="C3593" s="166"/>
    </row>
    <row r="3594" spans="1:3" x14ac:dyDescent="0.3">
      <c r="A3594" s="89" t="str">
        <f>IF(ROW()-ROW(HTML[])+1&gt;ROWS(Prelude[]),IFERROR(INDEX(PayItems[HTML],ROW()-ROW(HTML[])+1-ROWS(Prelude[])),IF(ROW()-ROW(HTML[])=ROWS(Prelude[])+ROWS(PayItems[]),"&lt;/tbody&gt;&lt;/table&gt;","{End}")),INDEX(Prelude[],ROW()-ROW(HTML[])+1))</f>
        <v xml:space="preserve">  &lt;tr&gt;&lt;td&gt;63411-1600&lt;/td&gt;&lt;td&gt;Recessed pavement markings, type H, broken&lt;/td&gt;&lt;td&gt;m&lt;/td&gt;&lt;td&gt;RECESSED PAVEMENT MARKINGS, TYPE H, BROKEN&lt;/td&gt;&lt;td&gt;LNFT&lt;/td&gt;&lt;td&gt;0&lt;/td&gt;&lt;td&gt;3&lt;/td&gt;&lt;td&gt;N&lt;/td&gt;&lt;td&gt;11/23/2015&lt;/td&gt;&lt;td&gt;&lt;/td&gt;&lt;/tr&gt;</v>
      </c>
      <c r="B3594" s="166"/>
      <c r="C3594" s="166"/>
    </row>
    <row r="3595" spans="1:3" x14ac:dyDescent="0.3">
      <c r="A3595" s="89" t="str">
        <f>IF(ROW()-ROW(HTML[])+1&gt;ROWS(Prelude[]),IFERROR(INDEX(PayItems[HTML],ROW()-ROW(HTML[])+1-ROWS(Prelude[])),IF(ROW()-ROW(HTML[])=ROWS(Prelude[])+ROWS(PayItems[]),"&lt;/tbody&gt;&lt;/table&gt;","{End}")),INDEX(Prelude[],ROW()-ROW(HTML[])+1))</f>
        <v xml:space="preserve">  &lt;tr&gt;&lt;td&gt;63411-1650&lt;/td&gt;&lt;td&gt;Recessed pavement markings, type H, dotted&lt;/td&gt;&lt;td&gt;m&lt;/td&gt;&lt;td&gt;RECESSED PAVEMENT MARKINGS, TYPE H, DOTTED&lt;/td&gt;&lt;td&gt;LNFT&lt;/td&gt;&lt;td&gt;0&lt;/td&gt;&lt;td&gt;3&lt;/td&gt;&lt;td&gt;N&lt;/td&gt;&lt;td&gt;11/23/2015&lt;/td&gt;&lt;td&gt;&lt;/td&gt;&lt;/tr&gt;</v>
      </c>
      <c r="B3595" s="166"/>
      <c r="C3595" s="166"/>
    </row>
    <row r="3596" spans="1:3" x14ac:dyDescent="0.3">
      <c r="A3596" s="89" t="str">
        <f>IF(ROW()-ROW(HTML[])+1&gt;ROWS(Prelude[]),IFERROR(INDEX(PayItems[HTML],ROW()-ROW(HTML[])+1-ROWS(Prelude[])),IF(ROW()-ROW(HTML[])=ROWS(Prelude[])+ROWS(PayItems[]),"&lt;/tbody&gt;&lt;/table&gt;","{End}")),INDEX(Prelude[],ROW()-ROW(HTML[])+1))</f>
        <v xml:space="preserve">  &lt;tr&gt;&lt;td&gt;63411-1700&lt;/td&gt;&lt;td&gt;Recessed pavement markings, type I, solid&lt;/td&gt;&lt;td&gt;m&lt;/td&gt;&lt;td&gt;RECESSED PAVEMENT MARKINGS, TYPE I, SOLID&lt;/td&gt;&lt;td&gt;LNFT&lt;/td&gt;&lt;td&gt;0&lt;/td&gt;&lt;td&gt;3&lt;/td&gt;&lt;td&gt;N&lt;/td&gt;&lt;td&gt;11/23/2015&lt;/td&gt;&lt;td&gt;&lt;/td&gt;&lt;/tr&gt;</v>
      </c>
      <c r="B3596" s="166"/>
      <c r="C3596" s="166"/>
    </row>
    <row r="3597" spans="1:3" x14ac:dyDescent="0.3">
      <c r="A3597" s="89" t="str">
        <f>IF(ROW()-ROW(HTML[])+1&gt;ROWS(Prelude[]),IFERROR(INDEX(PayItems[HTML],ROW()-ROW(HTML[])+1-ROWS(Prelude[])),IF(ROW()-ROW(HTML[])=ROWS(Prelude[])+ROWS(PayItems[]),"&lt;/tbody&gt;&lt;/table&gt;","{End}")),INDEX(Prelude[],ROW()-ROW(HTML[])+1))</f>
        <v xml:space="preserve">  &lt;tr&gt;&lt;td&gt;63411-1800&lt;/td&gt;&lt;td&gt;Recessed pavement markings, type I, broken&lt;/td&gt;&lt;td&gt;m&lt;/td&gt;&lt;td&gt;RECESSED PAVEMENT MARKINGS, TYPE I, BROKEN&lt;/td&gt;&lt;td&gt;LNFT&lt;/td&gt;&lt;td&gt;0&lt;/td&gt;&lt;td&gt;3&lt;/td&gt;&lt;td&gt;N&lt;/td&gt;&lt;td&gt;11/23/2015&lt;/td&gt;&lt;td&gt;&lt;/td&gt;&lt;/tr&gt;</v>
      </c>
      <c r="B3597" s="166"/>
      <c r="C3597" s="166"/>
    </row>
    <row r="3598" spans="1:3" x14ac:dyDescent="0.3">
      <c r="A3598" s="89" t="str">
        <f>IF(ROW()-ROW(HTML[])+1&gt;ROWS(Prelude[]),IFERROR(INDEX(PayItems[HTML],ROW()-ROW(HTML[])+1-ROWS(Prelude[])),IF(ROW()-ROW(HTML[])=ROWS(Prelude[])+ROWS(PayItems[]),"&lt;/tbody&gt;&lt;/table&gt;","{End}")),INDEX(Prelude[],ROW()-ROW(HTML[])+1))</f>
        <v xml:space="preserve">  &lt;tr&gt;&lt;td&gt;63411-1850&lt;/td&gt;&lt;td&gt;Recessed pavement markings, type I, dotted&lt;/td&gt;&lt;td&gt;m&lt;/td&gt;&lt;td&gt;RECESSED PAVEMENT MARKINGS, TYPE I, DOTTED&lt;/td&gt;&lt;td&gt;LNFT&lt;/td&gt;&lt;td&gt;0&lt;/td&gt;&lt;td&gt;3&lt;/td&gt;&lt;td&gt;N&lt;/td&gt;&lt;td&gt;11/23/2015&lt;/td&gt;&lt;td&gt;&lt;/td&gt;&lt;/tr&gt;</v>
      </c>
      <c r="B3598" s="166"/>
      <c r="C3598" s="166"/>
    </row>
    <row r="3599" spans="1:3" x14ac:dyDescent="0.3">
      <c r="A3599" s="89" t="str">
        <f>IF(ROW()-ROW(HTML[])+1&gt;ROWS(Prelude[]),IFERROR(INDEX(PayItems[HTML],ROW()-ROW(HTML[])+1-ROWS(Prelude[])),IF(ROW()-ROW(HTML[])=ROWS(Prelude[])+ROWS(PayItems[]),"&lt;/tbody&gt;&lt;/table&gt;","{End}")),INDEX(Prelude[],ROW()-ROW(HTML[])+1))</f>
        <v xml:space="preserve">  &lt;tr&gt;&lt;td&gt;63412-0700&lt;/td&gt;&lt;td&gt;Recessed pavement markings, type D, solid&lt;/td&gt;&lt;td&gt;km&lt;/td&gt;&lt;td&gt;RECESSED PAVEMENT MARKINGS, TYPE D, SOLID&lt;/td&gt;&lt;td&gt;MILE&lt;/td&gt;&lt;td&gt;1&lt;/td&gt;&lt;td&gt;3&lt;/td&gt;&lt;td&gt;N&lt;/td&gt;&lt;td&gt;6/21/2019&lt;/td&gt;&lt;td&gt;&lt;/td&gt;&lt;/tr&gt;</v>
      </c>
      <c r="B3599" s="166"/>
      <c r="C3599" s="166"/>
    </row>
    <row r="3600" spans="1:3" x14ac:dyDescent="0.3">
      <c r="A3600" s="89" t="str">
        <f>IF(ROW()-ROW(HTML[])+1&gt;ROWS(Prelude[]),IFERROR(INDEX(PayItems[HTML],ROW()-ROW(HTML[])+1-ROWS(Prelude[])),IF(ROW()-ROW(HTML[])=ROWS(Prelude[])+ROWS(PayItems[]),"&lt;/tbody&gt;&lt;/table&gt;","{End}")),INDEX(Prelude[],ROW()-ROW(HTML[])+1))</f>
        <v xml:space="preserve">  &lt;tr&gt;&lt;td&gt;63412-0800&lt;/td&gt;&lt;td&gt;Recessed pavement markings, type D, broken&lt;/td&gt;&lt;td&gt;km&lt;/td&gt;&lt;td&gt;RECESSED PAVEMENT MARKINGS, TYPE D, BROKEN&lt;/td&gt;&lt;td&gt;MILE&lt;/td&gt;&lt;td&gt;1&lt;/td&gt;&lt;td&gt;3&lt;/td&gt;&lt;td&gt;N&lt;/td&gt;&lt;td&gt;6/21/2019&lt;/td&gt;&lt;td&gt;&lt;/td&gt;&lt;/tr&gt;</v>
      </c>
      <c r="B3600" s="166"/>
      <c r="C3600" s="166"/>
    </row>
    <row r="3601" spans="1:3" x14ac:dyDescent="0.3">
      <c r="A3601" s="89" t="str">
        <f>IF(ROW()-ROW(HTML[])+1&gt;ROWS(Prelude[]),IFERROR(INDEX(PayItems[HTML],ROW()-ROW(HTML[])+1-ROWS(Prelude[])),IF(ROW()-ROW(HTML[])=ROWS(Prelude[])+ROWS(PayItems[]),"&lt;/tbody&gt;&lt;/table&gt;","{End}")),INDEX(Prelude[],ROW()-ROW(HTML[])+1))</f>
        <v xml:space="preserve">  &lt;tr&gt;&lt;td&gt;63413-0050&lt;/td&gt;&lt;td&gt;Recessed pavement markings, symbols&lt;/td&gt;&lt;td&gt;each&lt;/td&gt;&lt;td&gt;RECESSED PAVEMENT MARKINGS, SYMBOLS&lt;/td&gt;&lt;td&gt;EACH&lt;/td&gt;&lt;td&gt;0&lt;/td&gt;&lt;td&gt;3&lt;/td&gt;&lt;td&gt;N&lt;/td&gt;&lt;td&gt;11/23/2015&lt;/td&gt;&lt;td&gt;&lt;/td&gt;&lt;/tr&gt;</v>
      </c>
      <c r="B3601" s="166"/>
      <c r="C3601" s="166"/>
    </row>
    <row r="3602" spans="1:3" x14ac:dyDescent="0.3">
      <c r="A3602" s="89" t="str">
        <f>IF(ROW()-ROW(HTML[])+1&gt;ROWS(Prelude[]),IFERROR(INDEX(PayItems[HTML],ROW()-ROW(HTML[])+1-ROWS(Prelude[])),IF(ROW()-ROW(HTML[])=ROWS(Prelude[])+ROWS(PayItems[]),"&lt;/tbody&gt;&lt;/table&gt;","{End}")),INDEX(Prelude[],ROW()-ROW(HTML[])+1))</f>
        <v xml:space="preserve">  &lt;tr&gt;&lt;td&gt;63415-0000&lt;/td&gt;&lt;td&gt;Raised pavement marker&lt;/td&gt;&lt;td&gt;km&lt;/td&gt;&lt;td&gt;RAISED PAVEMENT MARKER&lt;/td&gt;&lt;td&gt;MILE&lt;/td&gt;&lt;td&gt;1&lt;/td&gt;&lt;td&gt;3&lt;/td&gt;&lt;td&gt;N&lt;/td&gt;&lt;td&gt;1/5/2017&lt;/td&gt;&lt;td&gt;&lt;/td&gt;&lt;/tr&gt;</v>
      </c>
      <c r="B3602" s="166"/>
      <c r="C3602" s="166"/>
    </row>
    <row r="3603" spans="1:3" x14ac:dyDescent="0.3">
      <c r="A3603" s="89" t="str">
        <f>IF(ROW()-ROW(HTML[])+1&gt;ROWS(Prelude[]),IFERROR(INDEX(PayItems[HTML],ROW()-ROW(HTML[])+1-ROWS(Prelude[])),IF(ROW()-ROW(HTML[])=ROWS(Prelude[])+ROWS(PayItems[]),"&lt;/tbody&gt;&lt;/table&gt;","{End}")),INDEX(Prelude[],ROW()-ROW(HTML[])+1))</f>
        <v xml:space="preserve">  &lt;tr&gt;&lt;td&gt;63501-0000&lt;/td&gt;&lt;td&gt;Temporary traffic control&lt;/td&gt;&lt;td&gt;LPSM&lt;/td&gt;&lt;td&gt;TEMPORARY TRAFFIC CONTROL&lt;/td&gt;&lt;td&gt;LPSM&lt;/td&gt;&lt;td&gt;0&lt;/td&gt;&lt;td&gt;3&lt;/td&gt;&lt;td&gt;N&lt;/td&gt;&lt;td&gt; &lt;/td&gt;&lt;td&gt;&lt;/td&gt;&lt;/tr&gt;</v>
      </c>
      <c r="B3603" s="166"/>
      <c r="C3603" s="166"/>
    </row>
    <row r="3604" spans="1:3" x14ac:dyDescent="0.3">
      <c r="A3604" s="89" t="str">
        <f>IF(ROW()-ROW(HTML[])+1&gt;ROWS(Prelude[]),IFERROR(INDEX(PayItems[HTML],ROW()-ROW(HTML[])+1-ROWS(Prelude[])),IF(ROW()-ROW(HTML[])=ROWS(Prelude[])+ROWS(PayItems[]),"&lt;/tbody&gt;&lt;/table&gt;","{End}")),INDEX(Prelude[],ROW()-ROW(HTML[])+1))</f>
        <v xml:space="preserve">  &lt;tr&gt;&lt;td&gt;63501-1000&lt;/td&gt;&lt;td&gt;Temporary traffic control, traffic control supervisor&lt;/td&gt;&lt;td&gt;LPSM&lt;/td&gt;&lt;td&gt;TEMPORARY TRAFFIC CONTROL, TRAFFIC CONTROL SUPERVISOR&lt;/td&gt;&lt;td&gt;LPSM&lt;/td&gt;&lt;td&gt;0&lt;/td&gt;&lt;td&gt;3&lt;/td&gt;&lt;td&gt;N&lt;/td&gt;&lt;td&gt; &lt;/td&gt;&lt;td&gt;&lt;/td&gt;&lt;/tr&gt;</v>
      </c>
      <c r="B3604" s="166"/>
      <c r="C3604" s="166"/>
    </row>
    <row r="3605" spans="1:3" x14ac:dyDescent="0.3">
      <c r="A3605" s="89" t="str">
        <f>IF(ROW()-ROW(HTML[])+1&gt;ROWS(Prelude[]),IFERROR(INDEX(PayItems[HTML],ROW()-ROW(HTML[])+1-ROWS(Prelude[])),IF(ROW()-ROW(HTML[])=ROWS(Prelude[])+ROWS(PayItems[]),"&lt;/tbody&gt;&lt;/table&gt;","{End}")),INDEX(Prelude[],ROW()-ROW(HTML[])+1))</f>
        <v xml:space="preserve">  &lt;tr&gt;&lt;td&gt;63501-2000&lt;/td&gt;&lt;td&gt;Temporary traffic control, traffic signal system&lt;/td&gt;&lt;td&gt;LPSM&lt;/td&gt;&lt;td&gt;TEMPORARY TRAFFIC CONTROL, TRAFFIC SIGNAL SYSTEM&lt;/td&gt;&lt;td&gt;LPSM&lt;/td&gt;&lt;td&gt;0&lt;/td&gt;&lt;td&gt;3&lt;/td&gt;&lt;td&gt;N&lt;/td&gt;&lt;td&gt; &lt;/td&gt;&lt;td&gt;&lt;/td&gt;&lt;/tr&gt;</v>
      </c>
      <c r="B3605" s="166"/>
      <c r="C3605" s="166"/>
    </row>
    <row r="3606" spans="1:3" x14ac:dyDescent="0.3">
      <c r="A3606" s="89" t="str">
        <f>IF(ROW()-ROW(HTML[])+1&gt;ROWS(Prelude[]),IFERROR(INDEX(PayItems[HTML],ROW()-ROW(HTML[])+1-ROWS(Prelude[])),IF(ROW()-ROW(HTML[])=ROWS(Prelude[])+ROWS(PayItems[]),"&lt;/tbody&gt;&lt;/table&gt;","{End}")),INDEX(Prelude[],ROW()-ROW(HTML[])+1))</f>
        <v xml:space="preserve">  &lt;tr&gt;&lt;td&gt;63501-3000&lt;/td&gt;&lt;td&gt;Temporary traffic control, transportation management plan&lt;/td&gt;&lt;td&gt;LPSM&lt;/td&gt;&lt;td&gt;TEMPORARY TRAFFIC CONTROL, TRANSPORTATION MANAGEMENT PLAN&lt;/td&gt;&lt;td&gt;LPSM&lt;/td&gt;&lt;td&gt;0&lt;/td&gt;&lt;td&gt;3&lt;/td&gt;&lt;td&gt;N&lt;/td&gt;&lt;td&gt;11/24/2014&lt;/td&gt;&lt;td&gt;&lt;/td&gt;&lt;/tr&gt;</v>
      </c>
      <c r="B3606" s="166"/>
      <c r="C3606" s="166"/>
    </row>
    <row r="3607" spans="1:3" x14ac:dyDescent="0.3">
      <c r="A3607" s="89" t="str">
        <f>IF(ROW()-ROW(HTML[])+1&gt;ROWS(Prelude[]),IFERROR(INDEX(PayItems[HTML],ROW()-ROW(HTML[])+1-ROWS(Prelude[])),IF(ROW()-ROW(HTML[])=ROWS(Prelude[])+ROWS(PayItems[]),"&lt;/tbody&gt;&lt;/table&gt;","{End}")),INDEX(Prelude[],ROW()-ROW(HTML[])+1))</f>
        <v xml:space="preserve">  &lt;tr&gt;&lt;td&gt;63501-3500&lt;/td&gt;&lt;td&gt;Temporary traffic control, public information program&lt;/td&gt;&lt;td&gt;LPSM&lt;/td&gt;&lt;td&gt;TEMPORARY TRAFFIC CONTROL, PUBLIC INFORMATION PROGRAM&lt;/td&gt;&lt;td&gt;LPSM&lt;/td&gt;&lt;td&gt;0&lt;/td&gt;&lt;td&gt;3&lt;/td&gt;&lt;td&gt;N&lt;/td&gt;&lt;td&gt;10/4/2017&lt;/td&gt;&lt;td&gt;&lt;/td&gt;&lt;/tr&gt;</v>
      </c>
      <c r="B3607" s="166"/>
      <c r="C3607" s="166"/>
    </row>
    <row r="3608" spans="1:3" x14ac:dyDescent="0.3">
      <c r="A3608" s="89" t="str">
        <f>IF(ROW()-ROW(HTML[])+1&gt;ROWS(Prelude[]),IFERROR(INDEX(PayItems[HTML],ROW()-ROW(HTML[])+1-ROWS(Prelude[])),IF(ROW()-ROW(HTML[])=ROWS(Prelude[])+ROWS(PayItems[]),"&lt;/tbody&gt;&lt;/table&gt;","{End}")),INDEX(Prelude[],ROW()-ROW(HTML[])+1))</f>
        <v xml:space="preserve">  &lt;tr&gt;&lt;td&gt;63501-4000&lt;/td&gt;&lt;td&gt;Temporary traffic control, lane rental&lt;/td&gt;&lt;td&gt;LPSM&lt;/td&gt;&lt;td&gt;TEMPORARY TRAFFIC CONTROL, LANE RENTAL&lt;/td&gt;&lt;td&gt;LPSM&lt;/td&gt;&lt;td&gt;0&lt;/td&gt;&lt;td&gt;3&lt;/td&gt;&lt;td&gt;N&lt;/td&gt;&lt;td&gt;8/1/2016&lt;/td&gt;&lt;td&gt;&lt;/td&gt;&lt;/tr&gt;</v>
      </c>
      <c r="B3608" s="166"/>
      <c r="C3608" s="166"/>
    </row>
    <row r="3609" spans="1:3" x14ac:dyDescent="0.3">
      <c r="A3609" s="89" t="str">
        <f>IF(ROW()-ROW(HTML[])+1&gt;ROWS(Prelude[]),IFERROR(INDEX(PayItems[HTML],ROW()-ROW(HTML[])+1-ROWS(Prelude[])),IF(ROW()-ROW(HTML[])=ROWS(Prelude[])+ROWS(PayItems[]),"&lt;/tbody&gt;&lt;/table&gt;","{End}")),INDEX(Prelude[],ROW()-ROW(HTML[])+1))</f>
        <v xml:space="preserve">  &lt;tr&gt;&lt;td&gt;63502-0100&lt;/td&gt;&lt;td&gt;Temporary traffic control, arrow board, type A&lt;/td&gt;&lt;td&gt;Each&lt;/td&gt;&lt;td&gt;TEMPORARY TRAFFIC CONTROL, ARROW BOARD, TYPE A&lt;/td&gt;&lt;td&gt;EACH&lt;/td&gt;&lt;td&gt;0&lt;/td&gt;&lt;td&gt;3&lt;/td&gt;&lt;td&gt;N&lt;/td&gt;&lt;td&gt; &lt;/td&gt;&lt;td&gt;&lt;/td&gt;&lt;/tr&gt;</v>
      </c>
      <c r="B3609" s="166"/>
      <c r="C3609" s="166"/>
    </row>
    <row r="3610" spans="1:3" x14ac:dyDescent="0.3">
      <c r="A3610" s="89" t="str">
        <f>IF(ROW()-ROW(HTML[])+1&gt;ROWS(Prelude[]),IFERROR(INDEX(PayItems[HTML],ROW()-ROW(HTML[])+1-ROWS(Prelude[])),IF(ROW()-ROW(HTML[])=ROWS(Prelude[])+ROWS(PayItems[]),"&lt;/tbody&gt;&lt;/table&gt;","{End}")),INDEX(Prelude[],ROW()-ROW(HTML[])+1))</f>
        <v xml:space="preserve">  &lt;tr&gt;&lt;td&gt;63502-0200&lt;/td&gt;&lt;td&gt;Temporary traffic control, arrow board, type B&lt;/td&gt;&lt;td&gt;Each&lt;/td&gt;&lt;td&gt;TEMPORARY TRAFFIC CONTROL, ARROW BOARD, TYPE B&lt;/td&gt;&lt;td&gt;EACH&lt;/td&gt;&lt;td&gt;0&lt;/td&gt;&lt;td&gt;3&lt;/td&gt;&lt;td&gt;N&lt;/td&gt;&lt;td&gt; &lt;/td&gt;&lt;td&gt;&lt;/td&gt;&lt;/tr&gt;</v>
      </c>
      <c r="B3610" s="166"/>
      <c r="C3610" s="166"/>
    </row>
    <row r="3611" spans="1:3" x14ac:dyDescent="0.3">
      <c r="A3611" s="89" t="str">
        <f>IF(ROW()-ROW(HTML[])+1&gt;ROWS(Prelude[]),IFERROR(INDEX(PayItems[HTML],ROW()-ROW(HTML[])+1-ROWS(Prelude[])),IF(ROW()-ROW(HTML[])=ROWS(Prelude[])+ROWS(PayItems[]),"&lt;/tbody&gt;&lt;/table&gt;","{End}")),INDEX(Prelude[],ROW()-ROW(HTML[])+1))</f>
        <v xml:space="preserve">  &lt;tr&gt;&lt;td&gt;63502-0300&lt;/td&gt;&lt;td&gt;Temporary traffic control, arrow board, type C&lt;/td&gt;&lt;td&gt;Each&lt;/td&gt;&lt;td&gt;TEMPORARY TRAFFIC CONTROL, ARROW BOARD, TYPE C&lt;/td&gt;&lt;td&gt;EACH&lt;/td&gt;&lt;td&gt;0&lt;/td&gt;&lt;td&gt;3&lt;/td&gt;&lt;td&gt;N&lt;/td&gt;&lt;td&gt; &lt;/td&gt;&lt;td&gt;&lt;/td&gt;&lt;/tr&gt;</v>
      </c>
      <c r="B3611" s="166"/>
      <c r="C3611" s="166"/>
    </row>
    <row r="3612" spans="1:3" x14ac:dyDescent="0.3">
      <c r="A3612" s="89" t="str">
        <f>IF(ROW()-ROW(HTML[])+1&gt;ROWS(Prelude[]),IFERROR(INDEX(PayItems[HTML],ROW()-ROW(HTML[])+1-ROWS(Prelude[])),IF(ROW()-ROW(HTML[])=ROWS(Prelude[])+ROWS(PayItems[]),"&lt;/tbody&gt;&lt;/table&gt;","{End}")),INDEX(Prelude[],ROW()-ROW(HTML[])+1))</f>
        <v xml:space="preserve">  &lt;tr&gt;&lt;td&gt;63502-0400&lt;/td&gt;&lt;td&gt;Temporary traffic control, barricade type 1&lt;/td&gt;&lt;td&gt;Each&lt;/td&gt;&lt;td&gt;TEMPORARY TRAFFIC CONTROL, BARRICADE TYPE 1&lt;/td&gt;&lt;td&gt;EACH&lt;/td&gt;&lt;td&gt;0&lt;/td&gt;&lt;td&gt;3&lt;/td&gt;&lt;td&gt;N&lt;/td&gt;&lt;td&gt; &lt;/td&gt;&lt;td&gt;&lt;/td&gt;&lt;/tr&gt;</v>
      </c>
      <c r="B3612" s="166"/>
      <c r="C3612" s="166"/>
    </row>
    <row r="3613" spans="1:3" x14ac:dyDescent="0.3">
      <c r="A3613" s="89" t="str">
        <f>IF(ROW()-ROW(HTML[])+1&gt;ROWS(Prelude[]),IFERROR(INDEX(PayItems[HTML],ROW()-ROW(HTML[])+1-ROWS(Prelude[])),IF(ROW()-ROW(HTML[])=ROWS(Prelude[])+ROWS(PayItems[]),"&lt;/tbody&gt;&lt;/table&gt;","{End}")),INDEX(Prelude[],ROW()-ROW(HTML[])+1))</f>
        <v xml:space="preserve">  &lt;tr&gt;&lt;td&gt;63502-0500&lt;/td&gt;&lt;td&gt;Temporary traffic control, barricade type 2&lt;/td&gt;&lt;td&gt;Each&lt;/td&gt;&lt;td&gt;TEMPORARY TRAFFIC CONTROL, BARRICADE TYPE 2&lt;/td&gt;&lt;td&gt;EACH&lt;/td&gt;&lt;td&gt;0&lt;/td&gt;&lt;td&gt;3&lt;/td&gt;&lt;td&gt;N&lt;/td&gt;&lt;td&gt; &lt;/td&gt;&lt;td&gt;&lt;/td&gt;&lt;/tr&gt;</v>
      </c>
      <c r="B3613" s="166"/>
      <c r="C3613" s="166"/>
    </row>
    <row r="3614" spans="1:3" x14ac:dyDescent="0.3">
      <c r="A3614" s="89" t="str">
        <f>IF(ROW()-ROW(HTML[])+1&gt;ROWS(Prelude[]),IFERROR(INDEX(PayItems[HTML],ROW()-ROW(HTML[])+1-ROWS(Prelude[])),IF(ROW()-ROW(HTML[])=ROWS(Prelude[])+ROWS(PayItems[]),"&lt;/tbody&gt;&lt;/table&gt;","{End}")),INDEX(Prelude[],ROW()-ROW(HTML[])+1))</f>
        <v xml:space="preserve">  &lt;tr&gt;&lt;td&gt;63502-0600&lt;/td&gt;&lt;td&gt;Temporary traffic control, barricade type 3&lt;/td&gt;&lt;td&gt;Each&lt;/td&gt;&lt;td&gt;TEMPORARY TRAFFIC CONTROL, BARRICADE TYPE 3&lt;/td&gt;&lt;td&gt;EACH&lt;/td&gt;&lt;td&gt;0&lt;/td&gt;&lt;td&gt;3&lt;/td&gt;&lt;td&gt;N&lt;/td&gt;&lt;td&gt; &lt;/td&gt;&lt;td&gt;&lt;/td&gt;&lt;/tr&gt;</v>
      </c>
      <c r="B3614" s="166"/>
      <c r="C3614" s="166"/>
    </row>
    <row r="3615" spans="1:3" x14ac:dyDescent="0.3">
      <c r="A3615" s="89" t="str">
        <f>IF(ROW()-ROW(HTML[])+1&gt;ROWS(Prelude[]),IFERROR(INDEX(PayItems[HTML],ROW()-ROW(HTML[])+1-ROWS(Prelude[])),IF(ROW()-ROW(HTML[])=ROWS(Prelude[])+ROWS(PayItems[]),"&lt;/tbody&gt;&lt;/table&gt;","{End}")),INDEX(Prelude[],ROW()-ROW(HTML[])+1))</f>
        <v xml:space="preserve">  &lt;tr&gt;&lt;td&gt;63502-0700&lt;/td&gt;&lt;td&gt;Temporary traffic control, cone&lt;/td&gt;&lt;td&gt;Each&lt;/td&gt;&lt;td&gt;TEMPORARY TRAFFIC CONTROL, CONE&lt;/td&gt;&lt;td&gt;EACH&lt;/td&gt;&lt;td&gt;0&lt;/td&gt;&lt;td&gt;3&lt;/td&gt;&lt;td&gt;N&lt;/td&gt;&lt;td&gt; &lt;/td&gt;&lt;td&gt;&lt;/td&gt;&lt;/tr&gt;</v>
      </c>
      <c r="B3615" s="166"/>
      <c r="C3615" s="166"/>
    </row>
    <row r="3616" spans="1:3" x14ac:dyDescent="0.3">
      <c r="A3616" s="89" t="str">
        <f>IF(ROW()-ROW(HTML[])+1&gt;ROWS(Prelude[]),IFERROR(INDEX(PayItems[HTML],ROW()-ROW(HTML[])+1-ROWS(Prelude[])),IF(ROW()-ROW(HTML[])=ROWS(Prelude[])+ROWS(PayItems[]),"&lt;/tbody&gt;&lt;/table&gt;","{End}")),INDEX(Prelude[],ROW()-ROW(HTML[])+1))</f>
        <v xml:space="preserve">  &lt;tr&gt;&lt;td&gt;63502-0800&lt;/td&gt;&lt;td&gt;Temporary traffic control, cone, type 450mm&lt;/td&gt;&lt;td&gt;Each&lt;/td&gt;&lt;td&gt;TEMPORARY TRAFFIC CONTROL, CONE, TYPE 18-INCH&lt;/td&gt;&lt;td&gt;EACH&lt;/td&gt;&lt;td&gt;0&lt;/td&gt;&lt;td&gt;3&lt;/td&gt;&lt;td&gt;N&lt;/td&gt;&lt;td&gt; &lt;/td&gt;&lt;td&gt;&lt;/td&gt;&lt;/tr&gt;</v>
      </c>
      <c r="B3616" s="166"/>
      <c r="C3616" s="166"/>
    </row>
    <row r="3617" spans="1:3" x14ac:dyDescent="0.3">
      <c r="A3617" s="89" t="str">
        <f>IF(ROW()-ROW(HTML[])+1&gt;ROWS(Prelude[]),IFERROR(INDEX(PayItems[HTML],ROW()-ROW(HTML[])+1-ROWS(Prelude[])),IF(ROW()-ROW(HTML[])=ROWS(Prelude[])+ROWS(PayItems[]),"&lt;/tbody&gt;&lt;/table&gt;","{End}")),INDEX(Prelude[],ROW()-ROW(HTML[])+1))</f>
        <v xml:space="preserve">  &lt;tr&gt;&lt;td&gt;63502-0900&lt;/td&gt;&lt;td&gt;Temporary traffic control, cone, type 700mm&lt;/td&gt;&lt;td&gt;Each&lt;/td&gt;&lt;td&gt;TEMPORARY TRAFFIC CONTROL, CONE, TYPE 28-INCH&lt;/td&gt;&lt;td&gt;EACH&lt;/td&gt;&lt;td&gt;0&lt;/td&gt;&lt;td&gt;3&lt;/td&gt;&lt;td&gt;N&lt;/td&gt;&lt;td&gt; &lt;/td&gt;&lt;td&gt;&lt;/td&gt;&lt;/tr&gt;</v>
      </c>
      <c r="B3617" s="166"/>
      <c r="C3617" s="166"/>
    </row>
    <row r="3618" spans="1:3" x14ac:dyDescent="0.3">
      <c r="A3618" s="89" t="str">
        <f>IF(ROW()-ROW(HTML[])+1&gt;ROWS(Prelude[]),IFERROR(INDEX(PayItems[HTML],ROW()-ROW(HTML[])+1-ROWS(Prelude[])),IF(ROW()-ROW(HTML[])=ROWS(Prelude[])+ROWS(PayItems[]),"&lt;/tbody&gt;&lt;/table&gt;","{End}")),INDEX(Prelude[],ROW()-ROW(HTML[])+1))</f>
        <v xml:space="preserve">  &lt;tr&gt;&lt;td&gt;63502-1000&lt;/td&gt;&lt;td&gt;Temporary traffic control, cone, type 900mm&lt;/td&gt;&lt;td&gt;Each&lt;/td&gt;&lt;td&gt;TEMPORARY TRAFFIC CONTROL, CONE, TYPE 36-INCH&lt;/td&gt;&lt;td&gt;EACH&lt;/td&gt;&lt;td&gt;0&lt;/td&gt;&lt;td&gt;3&lt;/td&gt;&lt;td&gt;N&lt;/td&gt;&lt;td&gt; &lt;/td&gt;&lt;td&gt;&lt;/td&gt;&lt;/tr&gt;</v>
      </c>
      <c r="B3618" s="166"/>
      <c r="C3618" s="166"/>
    </row>
    <row r="3619" spans="1:3" x14ac:dyDescent="0.3">
      <c r="A3619" s="89" t="str">
        <f>IF(ROW()-ROW(HTML[])+1&gt;ROWS(Prelude[]),IFERROR(INDEX(PayItems[HTML],ROW()-ROW(HTML[])+1-ROWS(Prelude[])),IF(ROW()-ROW(HTML[])=ROWS(Prelude[])+ROWS(PayItems[]),"&lt;/tbody&gt;&lt;/table&gt;","{End}")),INDEX(Prelude[],ROW()-ROW(HTML[])+1))</f>
        <v xml:space="preserve">  &lt;tr&gt;&lt;td&gt;63502-1050&lt;/td&gt;&lt;td&gt;Temporary traffic control, tubular marker&lt;/td&gt;&lt;td&gt;Each&lt;/td&gt;&lt;td&gt;TEMPORARY TRAFFIC CONTROL, TUBULAR MARKER&lt;/td&gt;&lt;td&gt;EACH&lt;/td&gt;&lt;td&gt;0&lt;/td&gt;&lt;td&gt;3&lt;/td&gt;&lt;td&gt;N&lt;/td&gt;&lt;td&gt; &lt;/td&gt;&lt;td&gt;&lt;/td&gt;&lt;/tr&gt;</v>
      </c>
      <c r="B3619" s="166"/>
      <c r="C3619" s="166"/>
    </row>
    <row r="3620" spans="1:3" x14ac:dyDescent="0.3">
      <c r="A3620" s="89" t="str">
        <f>IF(ROW()-ROW(HTML[])+1&gt;ROWS(Prelude[]),IFERROR(INDEX(PayItems[HTML],ROW()-ROW(HTML[])+1-ROWS(Prelude[])),IF(ROW()-ROW(HTML[])=ROWS(Prelude[])+ROWS(PayItems[]),"&lt;/tbody&gt;&lt;/table&gt;","{End}")),INDEX(Prelude[],ROW()-ROW(HTML[])+1))</f>
        <v xml:space="preserve">  &lt;tr&gt;&lt;td&gt;63502-1100&lt;/td&gt;&lt;td&gt;Temporary traffic control, tubular marker, type 450mm&lt;/td&gt;&lt;td&gt;Each&lt;/td&gt;&lt;td&gt;TEMPORARY TRAFFIC CONTROL, TUBULAR MARKER, TYPE 18-INCH&lt;/td&gt;&lt;td&gt;EACH&lt;/td&gt;&lt;td&gt;0&lt;/td&gt;&lt;td&gt;3&lt;/td&gt;&lt;td&gt;N&lt;/td&gt;&lt;td&gt; &lt;/td&gt;&lt;td&gt;&lt;/td&gt;&lt;/tr&gt;</v>
      </c>
      <c r="B3620" s="166"/>
      <c r="C3620" s="166"/>
    </row>
    <row r="3621" spans="1:3" x14ac:dyDescent="0.3">
      <c r="A3621" s="89" t="str">
        <f>IF(ROW()-ROW(HTML[])+1&gt;ROWS(Prelude[]),IFERROR(INDEX(PayItems[HTML],ROW()-ROW(HTML[])+1-ROWS(Prelude[])),IF(ROW()-ROW(HTML[])=ROWS(Prelude[])+ROWS(PayItems[]),"&lt;/tbody&gt;&lt;/table&gt;","{End}")),INDEX(Prelude[],ROW()-ROW(HTML[])+1))</f>
        <v xml:space="preserve">  &lt;tr&gt;&lt;td&gt;63502-1200&lt;/td&gt;&lt;td&gt;Temporary traffic control, tubular marker, type 700mm&lt;/td&gt;&lt;td&gt;Each&lt;/td&gt;&lt;td&gt;TEMPORARY TRAFFIC CONTROL, TUBULAR MARKER, TYPE 28-INCH&lt;/td&gt;&lt;td&gt;EACH&lt;/td&gt;&lt;td&gt;0&lt;/td&gt;&lt;td&gt;3&lt;/td&gt;&lt;td&gt;N&lt;/td&gt;&lt;td&gt; &lt;/td&gt;&lt;td&gt;&lt;/td&gt;&lt;/tr&gt;</v>
      </c>
      <c r="B3621" s="166"/>
      <c r="C3621" s="166"/>
    </row>
    <row r="3622" spans="1:3" x14ac:dyDescent="0.3">
      <c r="A3622" s="89" t="str">
        <f>IF(ROW()-ROW(HTML[])+1&gt;ROWS(Prelude[]),IFERROR(INDEX(PayItems[HTML],ROW()-ROW(HTML[])+1-ROWS(Prelude[])),IF(ROW()-ROW(HTML[])=ROWS(Prelude[])+ROWS(PayItems[]),"&lt;/tbody&gt;&lt;/table&gt;","{End}")),INDEX(Prelude[],ROW()-ROW(HTML[])+1))</f>
        <v xml:space="preserve">  &lt;tr&gt;&lt;td&gt;63502-1250&lt;/td&gt;&lt;td&gt;Temporary traffic control, tubular marker, type 1050mm&lt;/td&gt;&lt;td&gt;Each&lt;/td&gt;&lt;td&gt;TEMPORARY TRAFFIC CONTROL, TUBULAR MARKER, TYPE 42-INCH&lt;/td&gt;&lt;td&gt;EACH&lt;/td&gt;&lt;td&gt;0&lt;/td&gt;&lt;td&gt;3&lt;/td&gt;&lt;td&gt;N&lt;/td&gt;&lt;td&gt; &lt;/td&gt;&lt;td&gt;&lt;/td&gt;&lt;/tr&gt;</v>
      </c>
      <c r="B3622" s="166"/>
      <c r="C3622" s="166"/>
    </row>
    <row r="3623" spans="1:3" x14ac:dyDescent="0.3">
      <c r="A3623" s="89" t="str">
        <f>IF(ROW()-ROW(HTML[])+1&gt;ROWS(Prelude[]),IFERROR(INDEX(PayItems[HTML],ROW()-ROW(HTML[])+1-ROWS(Prelude[])),IF(ROW()-ROW(HTML[])=ROWS(Prelude[])+ROWS(PayItems[]),"&lt;/tbody&gt;&lt;/table&gt;","{End}")),INDEX(Prelude[],ROW()-ROW(HTML[])+1))</f>
        <v xml:space="preserve">  &lt;tr&gt;&lt;td&gt;63502-1300&lt;/td&gt;&lt;td&gt;Temporary traffic control, drum&lt;/td&gt;&lt;td&gt;Each&lt;/td&gt;&lt;td&gt;TEMPORARY TRAFFIC CONTROL, DRUM&lt;/td&gt;&lt;td&gt;EACH&lt;/td&gt;&lt;td&gt;0&lt;/td&gt;&lt;td&gt;3&lt;/td&gt;&lt;td&gt;N&lt;/td&gt;&lt;td&gt; &lt;/td&gt;&lt;td&gt;&lt;/td&gt;&lt;/tr&gt;</v>
      </c>
      <c r="B3623" s="166"/>
      <c r="C3623" s="166"/>
    </row>
    <row r="3624" spans="1:3" x14ac:dyDescent="0.3">
      <c r="A3624" s="89" t="str">
        <f>IF(ROW()-ROW(HTML[])+1&gt;ROWS(Prelude[]),IFERROR(INDEX(PayItems[HTML],ROW()-ROW(HTML[])+1-ROWS(Prelude[])),IF(ROW()-ROW(HTML[])=ROWS(Prelude[])+ROWS(PayItems[]),"&lt;/tbody&gt;&lt;/table&gt;","{End}")),INDEX(Prelude[],ROW()-ROW(HTML[])+1))</f>
        <v xml:space="preserve">  &lt;tr&gt;&lt;td&gt;63502-1400&lt;/td&gt;&lt;td&gt;Temporary traffic control, vertical panel&lt;/td&gt;&lt;td&gt;Each&lt;/td&gt;&lt;td&gt;TEMPORARY TRAFFIC CONTROL, VERTICAL PANEL&lt;/td&gt;&lt;td&gt;EACH&lt;/td&gt;&lt;td&gt;0&lt;/td&gt;&lt;td&gt;3&lt;/td&gt;&lt;td&gt;N&lt;/td&gt;&lt;td&gt; &lt;/td&gt;&lt;td&gt;&lt;/td&gt;&lt;/tr&gt;</v>
      </c>
      <c r="B3624" s="166"/>
      <c r="C3624" s="166"/>
    </row>
    <row r="3625" spans="1:3" x14ac:dyDescent="0.3">
      <c r="A3625" s="89" t="str">
        <f>IF(ROW()-ROW(HTML[])+1&gt;ROWS(Prelude[]),IFERROR(INDEX(PayItems[HTML],ROW()-ROW(HTML[])+1-ROWS(Prelude[])),IF(ROW()-ROW(HTML[])=ROWS(Prelude[])+ROWS(PayItems[]),"&lt;/tbody&gt;&lt;/table&gt;","{End}")),INDEX(Prelude[],ROW()-ROW(HTML[])+1))</f>
        <v xml:space="preserve">  &lt;tr&gt;&lt;td&gt;63502-1500&lt;/td&gt;&lt;td&gt;Temporary traffic control, warning light type A&lt;/td&gt;&lt;td&gt;Each&lt;/td&gt;&lt;td&gt;TEMPORARY TRAFFIC CONTROL, WARNING LIGHT TYPE A&lt;/td&gt;&lt;td&gt;EACH&lt;/td&gt;&lt;td&gt;0&lt;/td&gt;&lt;td&gt;3&lt;/td&gt;&lt;td&gt;N&lt;/td&gt;&lt;td&gt; &lt;/td&gt;&lt;td&gt;&lt;/td&gt;&lt;/tr&gt;</v>
      </c>
      <c r="B3625" s="166"/>
      <c r="C3625" s="166"/>
    </row>
    <row r="3626" spans="1:3" x14ac:dyDescent="0.3">
      <c r="A3626" s="89" t="str">
        <f>IF(ROW()-ROW(HTML[])+1&gt;ROWS(Prelude[]),IFERROR(INDEX(PayItems[HTML],ROW()-ROW(HTML[])+1-ROWS(Prelude[])),IF(ROW()-ROW(HTML[])=ROWS(Prelude[])+ROWS(PayItems[]),"&lt;/tbody&gt;&lt;/table&gt;","{End}")),INDEX(Prelude[],ROW()-ROW(HTML[])+1))</f>
        <v xml:space="preserve">  &lt;tr&gt;&lt;td&gt;63502-1600&lt;/td&gt;&lt;td&gt;Temporary traffic control, warning light type B&lt;/td&gt;&lt;td&gt;Each&lt;/td&gt;&lt;td&gt;TEMPORARY TRAFFIC CONTROL, WARNING LIGHT TYPE B&lt;/td&gt;&lt;td&gt;EACH&lt;/td&gt;&lt;td&gt;0&lt;/td&gt;&lt;td&gt;3&lt;/td&gt;&lt;td&gt;N&lt;/td&gt;&lt;td&gt; &lt;/td&gt;&lt;td&gt;&lt;/td&gt;&lt;/tr&gt;</v>
      </c>
      <c r="B3626" s="166"/>
      <c r="C3626" s="166"/>
    </row>
    <row r="3627" spans="1:3" x14ac:dyDescent="0.3">
      <c r="A3627" s="89" t="str">
        <f>IF(ROW()-ROW(HTML[])+1&gt;ROWS(Prelude[]),IFERROR(INDEX(PayItems[HTML],ROW()-ROW(HTML[])+1-ROWS(Prelude[])),IF(ROW()-ROW(HTML[])=ROWS(Prelude[])+ROWS(PayItems[]),"&lt;/tbody&gt;&lt;/table&gt;","{End}")),INDEX(Prelude[],ROW()-ROW(HTML[])+1))</f>
        <v xml:space="preserve">  &lt;tr&gt;&lt;td&gt;63502-1700&lt;/td&gt;&lt;td&gt;Temporary traffic control, warning light type C&lt;/td&gt;&lt;td&gt;Each&lt;/td&gt;&lt;td&gt;TEMPORARY TRAFFIC CONTROL, WARNING LIGHT TYPE C&lt;/td&gt;&lt;td&gt;EACH&lt;/td&gt;&lt;td&gt;0&lt;/td&gt;&lt;td&gt;3&lt;/td&gt;&lt;td&gt;N&lt;/td&gt;&lt;td&gt; &lt;/td&gt;&lt;td&gt;&lt;/td&gt;&lt;/tr&gt;</v>
      </c>
      <c r="B3627" s="166"/>
      <c r="C3627" s="166"/>
    </row>
    <row r="3628" spans="1:3" x14ac:dyDescent="0.3">
      <c r="A3628" s="89" t="str">
        <f>IF(ROW()-ROW(HTML[])+1&gt;ROWS(Prelude[]),IFERROR(INDEX(PayItems[HTML],ROW()-ROW(HTML[])+1-ROWS(Prelude[])),IF(ROW()-ROW(HTML[])=ROWS(Prelude[])+ROWS(PayItems[]),"&lt;/tbody&gt;&lt;/table&gt;","{End}")),INDEX(Prelude[],ROW()-ROW(HTML[])+1))</f>
        <v xml:space="preserve">  &lt;tr&gt;&lt;td&gt;63502-1800&lt;/td&gt;&lt;td&gt;Temporary traffic control, warning light type D&lt;/td&gt;&lt;td&gt;Each&lt;/td&gt;&lt;td&gt;TEMPORARY TRAFFIC CONTROL, WARNING LIGHT TYPE D&lt;/td&gt;&lt;td&gt;EACH&lt;/td&gt;&lt;td&gt;0&lt;/td&gt;&lt;td&gt;3&lt;/td&gt;&lt;td&gt;N&lt;/td&gt;&lt;td&gt; &lt;/td&gt;&lt;td&gt;&lt;/td&gt;&lt;/tr&gt;</v>
      </c>
      <c r="B3628" s="166"/>
      <c r="C3628" s="166"/>
    </row>
    <row r="3629" spans="1:3" x14ac:dyDescent="0.3">
      <c r="A3629" s="89" t="str">
        <f>IF(ROW()-ROW(HTML[])+1&gt;ROWS(Prelude[]),IFERROR(INDEX(PayItems[HTML],ROW()-ROW(HTML[])+1-ROWS(Prelude[])),IF(ROW()-ROW(HTML[])=ROWS(Prelude[])+ROWS(PayItems[]),"&lt;/tbody&gt;&lt;/table&gt;","{End}")),INDEX(Prelude[],ROW()-ROW(HTML[])+1))</f>
        <v xml:space="preserve">  &lt;tr&gt;&lt;td&gt;63502-1900&lt;/td&gt;&lt;td&gt;Temporary traffic control, shadow vehicle&lt;/td&gt;&lt;td&gt;Each&lt;/td&gt;&lt;td&gt;TEMPORARY TRAFFIC CONTROL, SHADOW VEHICLE&lt;/td&gt;&lt;td&gt;EACH&lt;/td&gt;&lt;td&gt;0&lt;/td&gt;&lt;td&gt;3&lt;/td&gt;&lt;td&gt;N&lt;/td&gt;&lt;td&gt; &lt;/td&gt;&lt;td&gt;&lt;/td&gt;&lt;/tr&gt;</v>
      </c>
      <c r="B3629" s="166"/>
      <c r="C3629" s="166"/>
    </row>
    <row r="3630" spans="1:3" x14ac:dyDescent="0.3">
      <c r="A3630" s="89" t="str">
        <f>IF(ROW()-ROW(HTML[])+1&gt;ROWS(Prelude[]),IFERROR(INDEX(PayItems[HTML],ROW()-ROW(HTML[])+1-ROWS(Prelude[])),IF(ROW()-ROW(HTML[])=ROWS(Prelude[])+ROWS(PayItems[]),"&lt;/tbody&gt;&lt;/table&gt;","{End}")),INDEX(Prelude[],ROW()-ROW(HTML[])+1))</f>
        <v xml:space="preserve">  &lt;tr&gt;&lt;td&gt;63502-2000&lt;/td&gt;&lt;td&gt;Temporary traffic control, portable changeable message sign&lt;/td&gt;&lt;td&gt;Each&lt;/td&gt;&lt;td&gt;TEMPORARY TRAFFIC CONTROL, PORTABLE CHANGEABLE MESSAGE SIGN&lt;/td&gt;&lt;td&gt;EACH&lt;/td&gt;&lt;td&gt;0&lt;/td&gt;&lt;td&gt;3&lt;/td&gt;&lt;td&gt;N&lt;/td&gt;&lt;td&gt; &lt;/td&gt;&lt;td&gt;&lt;/td&gt;&lt;/tr&gt;</v>
      </c>
      <c r="B3630" s="166"/>
      <c r="C3630" s="166"/>
    </row>
    <row r="3631" spans="1:3" x14ac:dyDescent="0.3">
      <c r="A3631" s="89" t="str">
        <f>IF(ROW()-ROW(HTML[])+1&gt;ROWS(Prelude[]),IFERROR(INDEX(PayItems[HTML],ROW()-ROW(HTML[])+1-ROWS(Prelude[])),IF(ROW()-ROW(HTML[])=ROWS(Prelude[])+ROWS(PayItems[]),"&lt;/tbody&gt;&lt;/table&gt;","{End}")),INDEX(Prelude[],ROW()-ROW(HTML[])+1))</f>
        <v xml:space="preserve">  &lt;tr&gt;&lt;td&gt;63502-2050&lt;/td&gt;&lt;td&gt;Temporary traffic control, speed feedback sign&lt;/td&gt;&lt;td&gt;Each&lt;/td&gt;&lt;td&gt;TEMPORARY TRAFFIC CONTROL, SPEED FEEDBACK SIGN&lt;/td&gt;&lt;td&gt;EACH&lt;/td&gt;&lt;td&gt;0&lt;/td&gt;&lt;td&gt;3&lt;/td&gt;&lt;td&gt;N&lt;/td&gt;&lt;td&gt;3/9/2020&lt;/td&gt;&lt;td&gt;&lt;/td&gt;&lt;/tr&gt;</v>
      </c>
      <c r="B3631" s="166"/>
      <c r="C3631" s="166"/>
    </row>
    <row r="3632" spans="1:3" x14ac:dyDescent="0.3">
      <c r="A3632" s="89" t="str">
        <f>IF(ROW()-ROW(HTML[])+1&gt;ROWS(Prelude[]),IFERROR(INDEX(PayItems[HTML],ROW()-ROW(HTML[])+1-ROWS(Prelude[])),IF(ROW()-ROW(HTML[])=ROWS(Prelude[])+ROWS(PayItems[]),"&lt;/tbody&gt;&lt;/table&gt;","{End}")),INDEX(Prelude[],ROW()-ROW(HTML[])+1))</f>
        <v xml:space="preserve">  &lt;tr&gt;&lt;td&gt;63502-2100&lt;/td&gt;&lt;td&gt;Temporary traffic control, crash cushion&lt;/td&gt;&lt;td&gt;Each&lt;/td&gt;&lt;td&gt;TEMPORARY TRAFFIC CONTROL, CRASH CUSHION&lt;/td&gt;&lt;td&gt;EACH&lt;/td&gt;&lt;td&gt;0&lt;/td&gt;&lt;td&gt;3&lt;/td&gt;&lt;td&gt;N&lt;/td&gt;&lt;td&gt; &lt;/td&gt;&lt;td&gt;&lt;/td&gt;&lt;/tr&gt;</v>
      </c>
      <c r="B3632" s="166"/>
      <c r="C3632" s="166"/>
    </row>
    <row r="3633" spans="1:3" x14ac:dyDescent="0.3">
      <c r="A3633" s="89" t="str">
        <f>IF(ROW()-ROW(HTML[])+1&gt;ROWS(Prelude[]),IFERROR(INDEX(PayItems[HTML],ROW()-ROW(HTML[])+1-ROWS(Prelude[])),IF(ROW()-ROW(HTML[])=ROWS(Prelude[])+ROWS(PayItems[]),"&lt;/tbody&gt;&lt;/table&gt;","{End}")),INDEX(Prelude[],ROW()-ROW(HTML[])+1))</f>
        <v xml:space="preserve">  &lt;tr&gt;&lt;td&gt;63502-2600&lt;/td&gt;&lt;td&gt;Temporary traffic control, moving temporary crash cushion&lt;/td&gt;&lt;td&gt;Each&lt;/td&gt;&lt;td&gt;TEMPORARY TRAFFIC CONTROL, MOVING TEMPORARY CRASH CUSHION&lt;/td&gt;&lt;td&gt;EACH&lt;/td&gt;&lt;td&gt;0&lt;/td&gt;&lt;td&gt;3&lt;/td&gt;&lt;td&gt;N&lt;/td&gt;&lt;td&gt; &lt;/td&gt;&lt;td&gt;&lt;/td&gt;&lt;/tr&gt;</v>
      </c>
      <c r="B3633" s="166"/>
      <c r="C3633" s="166"/>
    </row>
    <row r="3634" spans="1:3" x14ac:dyDescent="0.3">
      <c r="A3634" s="89" t="str">
        <f>IF(ROW()-ROW(HTML[])+1&gt;ROWS(Prelude[]),IFERROR(INDEX(PayItems[HTML],ROW()-ROW(HTML[])+1-ROWS(Prelude[])),IF(ROW()-ROW(HTML[])=ROWS(Prelude[])+ROWS(PayItems[]),"&lt;/tbody&gt;&lt;/table&gt;","{End}")),INDEX(Prelude[],ROW()-ROW(HTML[])+1))</f>
        <v xml:space="preserve">  &lt;tr&gt;&lt;td&gt;63502-2700&lt;/td&gt;&lt;td&gt;Temporary traffic control, replacement cartridges for crash cushion&lt;/td&gt;&lt;td&gt;Each&lt;/td&gt;&lt;td&gt;TEMPORARY TRAFFIC CONTROL, REPLACEMENT CARTRIDGES FOR CRASH CUSHION&lt;/td&gt;&lt;td&gt;EACH&lt;/td&gt;&lt;td&gt;0&lt;/td&gt;&lt;td&gt;3&lt;/td&gt;&lt;td&gt;N&lt;/td&gt;&lt;td&gt; &lt;/td&gt;&lt;td&gt;&lt;/td&gt;&lt;/tr&gt;</v>
      </c>
      <c r="B3634" s="166"/>
      <c r="C3634" s="166"/>
    </row>
    <row r="3635" spans="1:3" x14ac:dyDescent="0.3">
      <c r="A3635" s="89" t="str">
        <f>IF(ROW()-ROW(HTML[])+1&gt;ROWS(Prelude[]),IFERROR(INDEX(PayItems[HTML],ROW()-ROW(HTML[])+1-ROWS(Prelude[])),IF(ROW()-ROW(HTML[])=ROWS(Prelude[])+ROWS(PayItems[]),"&lt;/tbody&gt;&lt;/table&gt;","{End}")),INDEX(Prelude[],ROW()-ROW(HTML[])+1))</f>
        <v xml:space="preserve">  &lt;tr&gt;&lt;td&gt;63502-2800&lt;/td&gt;&lt;td&gt;Temporary traffic control, replacement barrels for crash cushion&lt;/td&gt;&lt;td&gt;Each&lt;/td&gt;&lt;td&gt;TEMPORARY TRAFFIC CONTROL, REPLACEMENT BARRELS FOR CRASH CUSHION&lt;/td&gt;&lt;td&gt;EACH&lt;/td&gt;&lt;td&gt;0&lt;/td&gt;&lt;td&gt;3&lt;/td&gt;&lt;td&gt;N&lt;/td&gt;&lt;td&gt; &lt;/td&gt;&lt;td&gt;&lt;/td&gt;&lt;/tr&gt;</v>
      </c>
      <c r="B3635" s="166"/>
      <c r="C3635" s="166"/>
    </row>
    <row r="3636" spans="1:3" x14ac:dyDescent="0.3">
      <c r="A3636" s="89" t="str">
        <f>IF(ROW()-ROW(HTML[])+1&gt;ROWS(Prelude[]),IFERROR(INDEX(PayItems[HTML],ROW()-ROW(HTML[])+1-ROWS(Prelude[])),IF(ROW()-ROW(HTML[])=ROWS(Prelude[])+ROWS(PayItems[]),"&lt;/tbody&gt;&lt;/table&gt;","{End}")),INDEX(Prelude[],ROW()-ROW(HTML[])+1))</f>
        <v xml:space="preserve">  &lt;tr&gt;&lt;td&gt;63502-2900&lt;/td&gt;&lt;td&gt;Temporary traffic control, pavement markings, symbols, and letters&lt;/td&gt;&lt;td&gt;Each&lt;/td&gt;&lt;td&gt;TEMPORARY TRAFFIC CONTROL, PAVEMENT MARKINGS, SYMBOLS, AND LETTERS&lt;/td&gt;&lt;td&gt;EACH&lt;/td&gt;&lt;td&gt;0&lt;/td&gt;&lt;td&gt;3&lt;/td&gt;&lt;td&gt;N&lt;/td&gt;&lt;td&gt; &lt;/td&gt;&lt;td&gt;&lt;/td&gt;&lt;/tr&gt;</v>
      </c>
      <c r="B3636" s="166"/>
      <c r="C3636" s="166"/>
    </row>
    <row r="3637" spans="1:3" x14ac:dyDescent="0.3">
      <c r="A3637" s="89" t="str">
        <f>IF(ROW()-ROW(HTML[])+1&gt;ROWS(Prelude[]),IFERROR(INDEX(PayItems[HTML],ROW()-ROW(HTML[])+1-ROWS(Prelude[])),IF(ROW()-ROW(HTML[])=ROWS(Prelude[])+ROWS(PayItems[]),"&lt;/tbody&gt;&lt;/table&gt;","{End}")),INDEX(Prelude[],ROW()-ROW(HTML[])+1))</f>
        <v xml:space="preserve">  &lt;tr&gt;&lt;td&gt;63502-3000&lt;/td&gt;&lt;td&gt;Temporary traffic control, raised pavement marker&lt;/td&gt;&lt;td&gt;Each&lt;/td&gt;&lt;td&gt;TEMPORARY TRAFFIC CONTROL, RAISED PAVEMENT MARKER&lt;/td&gt;&lt;td&gt;EACH&lt;/td&gt;&lt;td&gt;0&lt;/td&gt;&lt;td&gt;3&lt;/td&gt;&lt;td&gt;N&lt;/td&gt;&lt;td&gt; &lt;/td&gt;&lt;td&gt;&lt;/td&gt;&lt;/tr&gt;</v>
      </c>
      <c r="B3637" s="166"/>
      <c r="C3637" s="166"/>
    </row>
    <row r="3638" spans="1:3" x14ac:dyDescent="0.3">
      <c r="A3638" s="89" t="str">
        <f>IF(ROW()-ROW(HTML[])+1&gt;ROWS(Prelude[]),IFERROR(INDEX(PayItems[HTML],ROW()-ROW(HTML[])+1-ROWS(Prelude[])),IF(ROW()-ROW(HTML[])=ROWS(Prelude[])+ROWS(PayItems[]),"&lt;/tbody&gt;&lt;/table&gt;","{End}")),INDEX(Prelude[],ROW()-ROW(HTML[])+1))</f>
        <v xml:space="preserve">  &lt;tr&gt;&lt;td&gt;63502-3100&lt;/td&gt;&lt;td&gt;Temporary traffic control, traffic signal system&lt;/td&gt;&lt;td&gt;Each&lt;/td&gt;&lt;td&gt;TEMPORARY TRAFFIC CONTROL, TRAFFIC SIGNAL SYSTEM&lt;/td&gt;&lt;td&gt;EACH&lt;/td&gt;&lt;td&gt;0&lt;/td&gt;&lt;td&gt;3&lt;/td&gt;&lt;td&gt;N&lt;/td&gt;&lt;td&gt; &lt;/td&gt;&lt;td&gt;&lt;/td&gt;&lt;/tr&gt;</v>
      </c>
      <c r="B3638" s="166"/>
      <c r="C3638" s="166"/>
    </row>
    <row r="3639" spans="1:3" x14ac:dyDescent="0.3">
      <c r="A3639" s="89" t="str">
        <f>IF(ROW()-ROW(HTML[])+1&gt;ROWS(Prelude[]),IFERROR(INDEX(PayItems[HTML],ROW()-ROW(HTML[])+1-ROWS(Prelude[])),IF(ROW()-ROW(HTML[])=ROWS(Prelude[])+ROWS(PayItems[]),"&lt;/tbody&gt;&lt;/table&gt;","{End}")),INDEX(Prelude[],ROW()-ROW(HTML[])+1))</f>
        <v xml:space="preserve">  &lt;tr&gt;&lt;td&gt;63502-3200&lt;/td&gt;&lt;td&gt;Temporary traffic control, relocating traffic signal system&lt;/td&gt;&lt;td&gt;Each&lt;/td&gt;&lt;td&gt;TEMPORARY TRAFFIC CONTROL, RELOCATING TRAFFIC SIGNAL SYSTEM&lt;/td&gt;&lt;td&gt;EACH&lt;/td&gt;&lt;td&gt;0&lt;/td&gt;&lt;td&gt;3&lt;/td&gt;&lt;td&gt;N&lt;/td&gt;&lt;td&gt; &lt;/td&gt;&lt;td&gt;&lt;/td&gt;&lt;/tr&gt;</v>
      </c>
      <c r="B3639" s="166"/>
      <c r="C3639" s="166"/>
    </row>
    <row r="3640" spans="1:3" x14ac:dyDescent="0.3">
      <c r="A3640" s="89" t="str">
        <f>IF(ROW()-ROW(HTML[])+1&gt;ROWS(Prelude[]),IFERROR(INDEX(PayItems[HTML],ROW()-ROW(HTML[])+1-ROWS(Prelude[])),IF(ROW()-ROW(HTML[])=ROWS(Prelude[])+ROWS(PayItems[]),"&lt;/tbody&gt;&lt;/table&gt;","{End}")),INDEX(Prelude[],ROW()-ROW(HTML[])+1))</f>
        <v xml:space="preserve">  &lt;tr&gt;&lt;td&gt;63502-3300&lt;/td&gt;&lt;td&gt;Temporary traffic control, portable rumble strip&lt;/td&gt;&lt;td&gt;Each&lt;/td&gt;&lt;td&gt;TEMPORARY TRAFFIC CONTROL, PORTABLE RUMBLE STRIP&lt;/td&gt;&lt;td&gt;EACH&lt;/td&gt;&lt;td&gt;0&lt;/td&gt;&lt;td&gt;3&lt;/td&gt;&lt;td&gt;N&lt;/td&gt;&lt;td&gt; &lt;/td&gt;&lt;td&gt;&lt;/td&gt;&lt;/tr&gt;</v>
      </c>
      <c r="B3640" s="166"/>
      <c r="C3640" s="166"/>
    </row>
    <row r="3641" spans="1:3" x14ac:dyDescent="0.3">
      <c r="A3641" s="89" t="str">
        <f>IF(ROW()-ROW(HTML[])+1&gt;ROWS(Prelude[]),IFERROR(INDEX(PayItems[HTML],ROW()-ROW(HTML[])+1-ROWS(Prelude[])),IF(ROW()-ROW(HTML[])=ROWS(Prelude[])+ROWS(PayItems[]),"&lt;/tbody&gt;&lt;/table&gt;","{End}")),INDEX(Prelude[],ROW()-ROW(HTML[])+1))</f>
        <v xml:space="preserve">  &lt;tr&gt;&lt;td&gt;63502-3400&lt;/td&gt;&lt;td&gt;Temporary traffic control, opposing traffic lane divider&lt;/td&gt;&lt;td&gt;Each&lt;/td&gt;&lt;td&gt;TEMPORARY TRAFFIC CONTROL, OPPOSING TRAFFIC LANE DIVIDER&lt;/td&gt;&lt;td&gt;EACH&lt;/td&gt;&lt;td&gt;0&lt;/td&gt;&lt;td&gt;3&lt;/td&gt;&lt;td&gt;N&lt;/td&gt;&lt;td&gt; &lt;/td&gt;&lt;td&gt;&lt;/td&gt;&lt;/tr&gt;</v>
      </c>
      <c r="B3641" s="166"/>
      <c r="C3641" s="166"/>
    </row>
    <row r="3642" spans="1:3" x14ac:dyDescent="0.3">
      <c r="A3642" s="89" t="str">
        <f>IF(ROW()-ROW(HTML[])+1&gt;ROWS(Prelude[]),IFERROR(INDEX(PayItems[HTML],ROW()-ROW(HTML[])+1-ROWS(Prelude[])),IF(ROW()-ROW(HTML[])=ROWS(Prelude[])+ROWS(PayItems[]),"&lt;/tbody&gt;&lt;/table&gt;","{End}")),INDEX(Prelude[],ROW()-ROW(HTML[])+1))</f>
        <v xml:space="preserve">  &lt;tr&gt;&lt;td&gt;63502-3500&lt;/td&gt;&lt;td&gt;Temporary traffic control, vehicle positioning guide&lt;/td&gt;&lt;td&gt;Each&lt;/td&gt;&lt;td&gt;TEMPORARY TRAFFIC CONTROL, VEHICLE POSITIONING GUIDE&lt;/td&gt;&lt;td&gt;EACH&lt;/td&gt;&lt;td&gt;0&lt;/td&gt;&lt;td&gt;3&lt;/td&gt;&lt;td&gt;N&lt;/td&gt;&lt;td&gt; &lt;/td&gt;&lt;td&gt;&lt;/td&gt;&lt;/tr&gt;</v>
      </c>
      <c r="B3642" s="166"/>
      <c r="C3642" s="166"/>
    </row>
    <row r="3643" spans="1:3" x14ac:dyDescent="0.3">
      <c r="A3643" s="89" t="str">
        <f>IF(ROW()-ROW(HTML[])+1&gt;ROWS(Prelude[]),IFERROR(INDEX(PayItems[HTML],ROW()-ROW(HTML[])+1-ROWS(Prelude[])),IF(ROW()-ROW(HTML[])=ROWS(Prelude[])+ROWS(PayItems[]),"&lt;/tbody&gt;&lt;/table&gt;","{End}")),INDEX(Prelude[],ROW()-ROW(HTML[])+1))</f>
        <v xml:space="preserve">  &lt;tr&gt;&lt;td&gt;63502-3700&lt;/td&gt;&lt;td&gt;Temporary traffic control, snow pole&lt;/td&gt;&lt;td&gt;Each&lt;/td&gt;&lt;td&gt;TEMPORARY TRAFFIC CONTROL, SNOW POLE&lt;/td&gt;&lt;td&gt;EACH&lt;/td&gt;&lt;td&gt;0&lt;/td&gt;&lt;td&gt;3&lt;/td&gt;&lt;td&gt;N&lt;/td&gt;&lt;td&gt; &lt;/td&gt;&lt;td&gt;&lt;/td&gt;&lt;/tr&gt;</v>
      </c>
      <c r="B3643" s="166"/>
      <c r="C3643" s="166"/>
    </row>
    <row r="3644" spans="1:3" x14ac:dyDescent="0.3">
      <c r="A3644" s="89" t="str">
        <f>IF(ROW()-ROW(HTML[])+1&gt;ROWS(Prelude[]),IFERROR(INDEX(PayItems[HTML],ROW()-ROW(HTML[])+1-ROWS(Prelude[])),IF(ROW()-ROW(HTML[])=ROWS(Prelude[])+ROWS(PayItems[]),"&lt;/tbody&gt;&lt;/table&gt;","{End}")),INDEX(Prelude[],ROW()-ROW(HTML[])+1))</f>
        <v xml:space="preserve">  &lt;tr&gt;&lt;td&gt;63502-3800&lt;/td&gt;&lt;td&gt;Temporary traffic control, towing&lt;/td&gt;&lt;td&gt;Each&lt;/td&gt;&lt;td&gt;TEMPORARY TRAFFIC CONTROL, TOWING&lt;/td&gt;&lt;td&gt;EACH&lt;/td&gt;&lt;td&gt;0&lt;/td&gt;&lt;td&gt;3&lt;/td&gt;&lt;td&gt;N&lt;/td&gt;&lt;td&gt; &lt;/td&gt;&lt;td&gt;&lt;/td&gt;&lt;/tr&gt;</v>
      </c>
      <c r="B3644" s="166"/>
      <c r="C3644" s="166"/>
    </row>
    <row r="3645" spans="1:3" x14ac:dyDescent="0.3">
      <c r="A3645" s="89" t="str">
        <f>IF(ROW()-ROW(HTML[])+1&gt;ROWS(Prelude[]),IFERROR(INDEX(PayItems[HTML],ROW()-ROW(HTML[])+1-ROWS(Prelude[])),IF(ROW()-ROW(HTML[])=ROWS(Prelude[])+ROWS(PayItems[]),"&lt;/tbody&gt;&lt;/table&gt;","{End}")),INDEX(Prelude[],ROW()-ROW(HTML[])+1))</f>
        <v xml:space="preserve">  &lt;tr&gt;&lt;td&gt;63502-3900&lt;/td&gt;&lt;td&gt;Temporary traffic control, construction sign&lt;/td&gt;&lt;td&gt;Each&lt;/td&gt;&lt;td&gt;TEMPORARY TRAFFIC CONTROL, CONSTRUCTION SIGN&lt;/td&gt;&lt;td&gt;EACH&lt;/td&gt;&lt;td&gt;0&lt;/td&gt;&lt;td&gt;3&lt;/td&gt;&lt;td&gt;N&lt;/td&gt;&lt;td&gt;3/27/2017&lt;/td&gt;&lt;td&gt;&lt;/td&gt;&lt;/tr&gt;</v>
      </c>
      <c r="B3645" s="166"/>
      <c r="C3645" s="166"/>
    </row>
    <row r="3646" spans="1:3" x14ac:dyDescent="0.3">
      <c r="A3646" s="89" t="str">
        <f>IF(ROW()-ROW(HTML[])+1&gt;ROWS(Prelude[]),IFERROR(INDEX(PayItems[HTML],ROW()-ROW(HTML[])+1-ROWS(Prelude[])),IF(ROW()-ROW(HTML[])=ROWS(Prelude[])+ROWS(PayItems[]),"&lt;/tbody&gt;&lt;/table&gt;","{End}")),INDEX(Prelude[],ROW()-ROW(HTML[])+1))</f>
        <v xml:space="preserve">  &lt;tr&gt;&lt;td&gt;63503-0100&lt;/td&gt;&lt;td&gt;Temporary traffic control, barricade type 1&lt;/td&gt;&lt;td&gt;m&lt;/td&gt;&lt;td&gt;TEMPORARY TRAFFIC CONTROL, BARRICADE TYPE 1&lt;/td&gt;&lt;td&gt;LNFT&lt;/td&gt;&lt;td&gt;0&lt;/td&gt;&lt;td&gt;3&lt;/td&gt;&lt;td&gt;N&lt;/td&gt;&lt;td&gt; &lt;/td&gt;&lt;td&gt;&lt;/td&gt;&lt;/tr&gt;</v>
      </c>
      <c r="B3646" s="166"/>
      <c r="C3646" s="166"/>
    </row>
    <row r="3647" spans="1:3" x14ac:dyDescent="0.3">
      <c r="A3647" s="89" t="str">
        <f>IF(ROW()-ROW(HTML[])+1&gt;ROWS(Prelude[]),IFERROR(INDEX(PayItems[HTML],ROW()-ROW(HTML[])+1-ROWS(Prelude[])),IF(ROW()-ROW(HTML[])=ROWS(Prelude[])+ROWS(PayItems[]),"&lt;/tbody&gt;&lt;/table&gt;","{End}")),INDEX(Prelude[],ROW()-ROW(HTML[])+1))</f>
        <v xml:space="preserve">  &lt;tr&gt;&lt;td&gt;63503-0200&lt;/td&gt;&lt;td&gt;Temporary traffic control, barricade type 2&lt;/td&gt;&lt;td&gt;m&lt;/td&gt;&lt;td&gt;TEMPORARY TRAFFIC CONTROL, BARRICADE TYPE 2&lt;/td&gt;&lt;td&gt;LNFT&lt;/td&gt;&lt;td&gt;0&lt;/td&gt;&lt;td&gt;3&lt;/td&gt;&lt;td&gt;N&lt;/td&gt;&lt;td&gt; &lt;/td&gt;&lt;td&gt;&lt;/td&gt;&lt;/tr&gt;</v>
      </c>
      <c r="B3647" s="166"/>
      <c r="C3647" s="166"/>
    </row>
    <row r="3648" spans="1:3" x14ac:dyDescent="0.3">
      <c r="A3648" s="89" t="str">
        <f>IF(ROW()-ROW(HTML[])+1&gt;ROWS(Prelude[]),IFERROR(INDEX(PayItems[HTML],ROW()-ROW(HTML[])+1-ROWS(Prelude[])),IF(ROW()-ROW(HTML[])=ROWS(Prelude[])+ROWS(PayItems[]),"&lt;/tbody&gt;&lt;/table&gt;","{End}")),INDEX(Prelude[],ROW()-ROW(HTML[])+1))</f>
        <v xml:space="preserve">  &lt;tr&gt;&lt;td&gt;63503-0300&lt;/td&gt;&lt;td&gt;Temporary traffic control, barricade type 3&lt;/td&gt;&lt;td&gt;m&lt;/td&gt;&lt;td&gt;TEMPORARY TRAFFIC CONTROL, BARRICADE TYPE 3&lt;/td&gt;&lt;td&gt;LNFT&lt;/td&gt;&lt;td&gt;0&lt;/td&gt;&lt;td&gt;3&lt;/td&gt;&lt;td&gt;N&lt;/td&gt;&lt;td&gt; &lt;/td&gt;&lt;td&gt;&lt;/td&gt;&lt;/tr&gt;</v>
      </c>
      <c r="B3648" s="166"/>
      <c r="C3648" s="166"/>
    </row>
    <row r="3649" spans="1:3" x14ac:dyDescent="0.3">
      <c r="A3649" s="89" t="str">
        <f>IF(ROW()-ROW(HTML[])+1&gt;ROWS(Prelude[]),IFERROR(INDEX(PayItems[HTML],ROW()-ROW(HTML[])+1-ROWS(Prelude[])),IF(ROW()-ROW(HTML[])=ROWS(Prelude[])+ROWS(PayItems[]),"&lt;/tbody&gt;&lt;/table&gt;","{End}")),INDEX(Prelude[],ROW()-ROW(HTML[])+1))</f>
        <v xml:space="preserve">  &lt;tr&gt;&lt;td&gt;63503-0380&lt;/td&gt;&lt;td&gt;Temporary traffic control, crowd control barricade&lt;/td&gt;&lt;td&gt;m&lt;/td&gt;&lt;td&gt;TEMPORARY TRAFFIC CONTROL, CROWD CONTROL BARRICADE&lt;/td&gt;&lt;td&gt;LNFT&lt;/td&gt;&lt;td&gt;0&lt;/td&gt;&lt;td&gt;3&lt;/td&gt;&lt;td&gt;N&lt;/td&gt;&lt;td&gt;10/10/2019&lt;/td&gt;&lt;td&gt;&lt;/td&gt;&lt;/tr&gt;</v>
      </c>
      <c r="B3649" s="166"/>
      <c r="C3649" s="166"/>
    </row>
    <row r="3650" spans="1:3" x14ac:dyDescent="0.3">
      <c r="A3650" s="89" t="str">
        <f>IF(ROW()-ROW(HTML[])+1&gt;ROWS(Prelude[]),IFERROR(INDEX(PayItems[HTML],ROW()-ROW(HTML[])+1-ROWS(Prelude[])),IF(ROW()-ROW(HTML[])=ROWS(Prelude[])+ROWS(PayItems[]),"&lt;/tbody&gt;&lt;/table&gt;","{End}")),INDEX(Prelude[],ROW()-ROW(HTML[])+1))</f>
        <v xml:space="preserve">  &lt;tr&gt;&lt;td&gt;63503-0400&lt;/td&gt;&lt;td&gt;Temporary traffic control, concrete barrier&lt;/td&gt;&lt;td&gt;m&lt;/td&gt;&lt;td&gt;TEMPORARY TRAFFIC CONTROL, CONCRETE BARRIER&lt;/td&gt;&lt;td&gt;LNFT&lt;/td&gt;&lt;td&gt;0&lt;/td&gt;&lt;td&gt;3&lt;/td&gt;&lt;td&gt;N&lt;/td&gt;&lt;td&gt; &lt;/td&gt;&lt;td&gt;&lt;/td&gt;&lt;/tr&gt;</v>
      </c>
      <c r="B3650" s="166"/>
      <c r="C3650" s="166"/>
    </row>
    <row r="3651" spans="1:3" x14ac:dyDescent="0.3">
      <c r="A3651" s="89" t="str">
        <f>IF(ROW()-ROW(HTML[])+1&gt;ROWS(Prelude[]),IFERROR(INDEX(PayItems[HTML],ROW()-ROW(HTML[])+1-ROWS(Prelude[])),IF(ROW()-ROW(HTML[])=ROWS(Prelude[])+ROWS(PayItems[]),"&lt;/tbody&gt;&lt;/table&gt;","{End}")),INDEX(Prelude[],ROW()-ROW(HTML[])+1))</f>
        <v xml:space="preserve">  &lt;tr&gt;&lt;td&gt;63503-0450&lt;/td&gt;&lt;td&gt;Temporary traffic control, water-filled barrier&lt;/td&gt;&lt;td&gt;m&lt;/td&gt;&lt;td&gt;TEMPORARY TRAFFIC CONTROL, WATER-FILLED BARRIER&lt;/td&gt;&lt;td&gt;LNFT&lt;/td&gt;&lt;td&gt;0&lt;/td&gt;&lt;td&gt;3&lt;/td&gt;&lt;td&gt;N&lt;/td&gt;&lt;td&gt; &lt;/td&gt;&lt;td&gt;&lt;/td&gt;&lt;/tr&gt;</v>
      </c>
      <c r="B3651" s="166"/>
      <c r="C3651" s="166"/>
    </row>
    <row r="3652" spans="1:3" x14ac:dyDescent="0.3">
      <c r="A3652" s="89" t="str">
        <f>IF(ROW()-ROW(HTML[])+1&gt;ROWS(Prelude[]),IFERROR(INDEX(PayItems[HTML],ROW()-ROW(HTML[])+1-ROWS(Prelude[])),IF(ROW()-ROW(HTML[])=ROWS(Prelude[])+ROWS(PayItems[]),"&lt;/tbody&gt;&lt;/table&gt;","{End}")),INDEX(Prelude[],ROW()-ROW(HTML[])+1))</f>
        <v xml:space="preserve">  &lt;tr&gt;&lt;td&gt;63503-0500&lt;/td&gt;&lt;td&gt;Temporary traffic control, moving concrete barrier&lt;/td&gt;&lt;td&gt;m&lt;/td&gt;&lt;td&gt;TEMPORARY TRAFFIC CONTROL, MOVING CONCRETE BARRIER&lt;/td&gt;&lt;td&gt;LNFT&lt;/td&gt;&lt;td&gt;0&lt;/td&gt;&lt;td&gt;3&lt;/td&gt;&lt;td&gt;N&lt;/td&gt;&lt;td&gt; &lt;/td&gt;&lt;td&gt;&lt;/td&gt;&lt;/tr&gt;</v>
      </c>
      <c r="B3652" s="166"/>
      <c r="C3652" s="166"/>
    </row>
    <row r="3653" spans="1:3" x14ac:dyDescent="0.3">
      <c r="A3653" s="89" t="str">
        <f>IF(ROW()-ROW(HTML[])+1&gt;ROWS(Prelude[]),IFERROR(INDEX(PayItems[HTML],ROW()-ROW(HTML[])+1-ROWS(Prelude[])),IF(ROW()-ROW(HTML[])=ROWS(Prelude[])+ROWS(PayItems[]),"&lt;/tbody&gt;&lt;/table&gt;","{End}")),INDEX(Prelude[],ROW()-ROW(HTML[])+1))</f>
        <v xml:space="preserve">  &lt;tr&gt;&lt;td&gt;63503-0550&lt;/td&gt;&lt;td&gt;Temporary traffic control, moving water-filled barrier&lt;/td&gt;&lt;td&gt;m&lt;/td&gt;&lt;td&gt;TEMPORARY TRAFFIC CONTROL, MOVING WATER-FILLED BARRIER&lt;/td&gt;&lt;td&gt;LNFT&lt;/td&gt;&lt;td&gt;0&lt;/td&gt;&lt;td&gt;3&lt;/td&gt;&lt;td&gt;N&lt;/td&gt;&lt;td&gt; &lt;/td&gt;&lt;td&gt;&lt;/td&gt;&lt;/tr&gt;</v>
      </c>
      <c r="B3653" s="166"/>
      <c r="C3653" s="166"/>
    </row>
    <row r="3654" spans="1:3" x14ac:dyDescent="0.3">
      <c r="A3654" s="89" t="str">
        <f>IF(ROW()-ROW(HTML[])+1&gt;ROWS(Prelude[]),IFERROR(INDEX(PayItems[HTML],ROW()-ROW(HTML[])+1-ROWS(Prelude[])),IF(ROW()-ROW(HTML[])=ROWS(Prelude[])+ROWS(PayItems[]),"&lt;/tbody&gt;&lt;/table&gt;","{End}")),INDEX(Prelude[],ROW()-ROW(HTML[])+1))</f>
        <v xml:space="preserve">  &lt;tr&gt;&lt;td&gt;63503-0700&lt;/td&gt;&lt;td&gt;Temporary traffic control, pavement markings&lt;/td&gt;&lt;td&gt;m&lt;/td&gt;&lt;td&gt;TEMPORARY TRAFFIC CONTROL, PAVEMENT MARKINGS&lt;/td&gt;&lt;td&gt;LNFT&lt;/td&gt;&lt;td&gt;0&lt;/td&gt;&lt;td&gt;3&lt;/td&gt;&lt;td&gt;N&lt;/td&gt;&lt;td&gt; &lt;/td&gt;&lt;td&gt;&lt;/td&gt;&lt;/tr&gt;</v>
      </c>
      <c r="B3654" s="166"/>
      <c r="C3654" s="166"/>
    </row>
    <row r="3655" spans="1:3" x14ac:dyDescent="0.3">
      <c r="A3655" s="89" t="str">
        <f>IF(ROW()-ROW(HTML[])+1&gt;ROWS(Prelude[]),IFERROR(INDEX(PayItems[HTML],ROW()-ROW(HTML[])+1-ROWS(Prelude[])),IF(ROW()-ROW(HTML[])=ROWS(Prelude[])+ROWS(PayItems[]),"&lt;/tbody&gt;&lt;/table&gt;","{End}")),INDEX(Prelude[],ROW()-ROW(HTML[])+1))</f>
        <v xml:space="preserve">  &lt;tr&gt;&lt;td&gt;63503-0800&lt;/td&gt;&lt;td&gt;Temporary traffic control, pavement marking removal&lt;/td&gt;&lt;td&gt;m&lt;/td&gt;&lt;td&gt;TEMPORARY TRAFFIC CONTROL, PAVEMENT MARKING REMOVAL&lt;/td&gt;&lt;td&gt;LNFT&lt;/td&gt;&lt;td&gt;0&lt;/td&gt;&lt;td&gt;3&lt;/td&gt;&lt;td&gt;N&lt;/td&gt;&lt;td&gt; &lt;/td&gt;&lt;td&gt;&lt;/td&gt;&lt;/tr&gt;</v>
      </c>
      <c r="B3655" s="166"/>
      <c r="C3655" s="166"/>
    </row>
    <row r="3656" spans="1:3" x14ac:dyDescent="0.3">
      <c r="A3656" s="89" t="str">
        <f>IF(ROW()-ROW(HTML[])+1&gt;ROWS(Prelude[]),IFERROR(INDEX(PayItems[HTML],ROW()-ROW(HTML[])+1-ROWS(Prelude[])),IF(ROW()-ROW(HTML[])=ROWS(Prelude[])+ROWS(PayItems[]),"&lt;/tbody&gt;&lt;/table&gt;","{End}")),INDEX(Prelude[],ROW()-ROW(HTML[])+1))</f>
        <v xml:space="preserve">  &lt;tr&gt;&lt;td&gt;63503-0900&lt;/td&gt;&lt;td&gt;Temporary traffic control, snow fence&lt;/td&gt;&lt;td&gt;m&lt;/td&gt;&lt;td&gt;TEMPORARY TRAFFIC CONTROL, SNOW FENCE&lt;/td&gt;&lt;td&gt;LNFT&lt;/td&gt;&lt;td&gt;0&lt;/td&gt;&lt;td&gt;3&lt;/td&gt;&lt;td&gt;N&lt;/td&gt;&lt;td&gt; &lt;/td&gt;&lt;td&gt;&lt;/td&gt;&lt;/tr&gt;</v>
      </c>
      <c r="B3656" s="166"/>
      <c r="C3656" s="166"/>
    </row>
    <row r="3657" spans="1:3" x14ac:dyDescent="0.3">
      <c r="A3657" s="89" t="str">
        <f>IF(ROW()-ROW(HTML[])+1&gt;ROWS(Prelude[]),IFERROR(INDEX(PayItems[HTML],ROW()-ROW(HTML[])+1-ROWS(Prelude[])),IF(ROW()-ROW(HTML[])=ROWS(Prelude[])+ROWS(PayItems[]),"&lt;/tbody&gt;&lt;/table&gt;","{End}")),INDEX(Prelude[],ROW()-ROW(HTML[])+1))</f>
        <v xml:space="preserve">  &lt;tr&gt;&lt;td&gt;63503-1000&lt;/td&gt;&lt;td&gt;Temporary traffic control, plastic fence&lt;/td&gt;&lt;td&gt;m&lt;/td&gt;&lt;td&gt;TEMPORARY TRAFFIC CONTROL, PLASTIC FENCE&lt;/td&gt;&lt;td&gt;LNFT&lt;/td&gt;&lt;td&gt;0&lt;/td&gt;&lt;td&gt;3&lt;/td&gt;&lt;td&gt;N&lt;/td&gt;&lt;td&gt; &lt;/td&gt;&lt;td&gt;&lt;/td&gt;&lt;/tr&gt;</v>
      </c>
      <c r="B3657" s="166"/>
      <c r="C3657" s="166"/>
    </row>
    <row r="3658" spans="1:3" x14ac:dyDescent="0.3">
      <c r="A3658" s="89" t="str">
        <f>IF(ROW()-ROW(HTML[])+1&gt;ROWS(Prelude[]),IFERROR(INDEX(PayItems[HTML],ROW()-ROW(HTML[])+1-ROWS(Prelude[])),IF(ROW()-ROW(HTML[])=ROWS(Prelude[])+ROWS(PayItems[]),"&lt;/tbody&gt;&lt;/table&gt;","{End}")),INDEX(Prelude[],ROW()-ROW(HTML[])+1))</f>
        <v xml:space="preserve">  &lt;tr&gt;&lt;td&gt;63504-1000&lt;/td&gt;&lt;td&gt;Temporary traffic control, construction sign&lt;/td&gt;&lt;td&gt;m2&lt;/td&gt;&lt;td&gt;TEMPORARY TRAFFIC CONTROL, CONSTRUCTION SIGN&lt;/td&gt;&lt;td&gt;SQFT&lt;/td&gt;&lt;td&gt;0&lt;/td&gt;&lt;td&gt;3&lt;/td&gt;&lt;td&gt;N&lt;/td&gt;&lt;td&gt; &lt;/td&gt;&lt;td&gt;&lt;/td&gt;&lt;/tr&gt;</v>
      </c>
      <c r="B3658" s="166"/>
      <c r="C3658" s="166"/>
    </row>
    <row r="3659" spans="1:3" x14ac:dyDescent="0.3">
      <c r="A3659" s="89" t="str">
        <f>IF(ROW()-ROW(HTML[])+1&gt;ROWS(Prelude[]),IFERROR(INDEX(PayItems[HTML],ROW()-ROW(HTML[])+1-ROWS(Prelude[])),IF(ROW()-ROW(HTML[])=ROWS(Prelude[])+ROWS(PayItems[]),"&lt;/tbody&gt;&lt;/table&gt;","{End}")),INDEX(Prelude[],ROW()-ROW(HTML[])+1))</f>
        <v xml:space="preserve">  &lt;tr&gt;&lt;td&gt;63504-2000&lt;/td&gt;&lt;td&gt;Temporary traffic control, pavement markings, symbols and letters&lt;/td&gt;&lt;td&gt;m2&lt;/td&gt;&lt;td&gt;TEMPORARY TRAFFIC CONTROL, PAVEMENT MARKINGS, SYMBOLS AND LETTERS&lt;/td&gt;&lt;td&gt;SQFT&lt;/td&gt;&lt;td&gt;0&lt;/td&gt;&lt;td&gt;3&lt;/td&gt;&lt;td&gt;N&lt;/td&gt;&lt;td&gt; &lt;/td&gt;&lt;td&gt;&lt;/td&gt;&lt;/tr&gt;</v>
      </c>
      <c r="B3659" s="166"/>
      <c r="C3659" s="166"/>
    </row>
    <row r="3660" spans="1:3" x14ac:dyDescent="0.3">
      <c r="A3660" s="89" t="str">
        <f>IF(ROW()-ROW(HTML[])+1&gt;ROWS(Prelude[]),IFERROR(INDEX(PayItems[HTML],ROW()-ROW(HTML[])+1-ROWS(Prelude[])),IF(ROW()-ROW(HTML[])=ROWS(Prelude[])+ROWS(PayItems[]),"&lt;/tbody&gt;&lt;/table&gt;","{End}")),INDEX(Prelude[],ROW()-ROW(HTML[])+1))</f>
        <v xml:space="preserve">  &lt;tr&gt;&lt;td&gt;63504-3000&lt;/td&gt;&lt;td&gt;Temporary traffic control, steel plates&lt;/td&gt;&lt;td&gt;m2&lt;/td&gt;&lt;td&gt;TEMPORARY TRAFFIC CONTROL, STEEL PLATES&lt;/td&gt;&lt;td&gt;SQFT&lt;/td&gt;&lt;td&gt;0&lt;/td&gt;&lt;td&gt;3&lt;/td&gt;&lt;td&gt;N&lt;/td&gt;&lt;td&gt; &lt;/td&gt;&lt;td&gt;&lt;/td&gt;&lt;/tr&gt;</v>
      </c>
      <c r="B3660" s="166"/>
      <c r="C3660" s="166"/>
    </row>
    <row r="3661" spans="1:3" x14ac:dyDescent="0.3">
      <c r="A3661" s="89" t="str">
        <f>IF(ROW()-ROW(HTML[])+1&gt;ROWS(Prelude[]),IFERROR(INDEX(PayItems[HTML],ROW()-ROW(HTML[])+1-ROWS(Prelude[])),IF(ROW()-ROW(HTML[])=ROWS(Prelude[])+ROWS(PayItems[]),"&lt;/tbody&gt;&lt;/table&gt;","{End}")),INDEX(Prelude[],ROW()-ROW(HTML[])+1))</f>
        <v xml:space="preserve">  &lt;tr&gt;&lt;td&gt;63505-1000&lt;/td&gt;&lt;td&gt;Temporary traffic control, pavement markings&lt;/td&gt;&lt;td&gt;km&lt;/td&gt;&lt;td&gt;TEMPORARY TRAFFIC CONTROL, PAVEMENT MARKINGS&lt;/td&gt;&lt;td&gt;MILE&lt;/td&gt;&lt;td&gt;1&lt;/td&gt;&lt;td&gt;3&lt;/td&gt;&lt;td&gt;N&lt;/td&gt;&lt;td&gt; &lt;/td&gt;&lt;td&gt;&lt;/td&gt;&lt;/tr&gt;</v>
      </c>
      <c r="B3661" s="166"/>
      <c r="C3661" s="166"/>
    </row>
    <row r="3662" spans="1:3" x14ac:dyDescent="0.3">
      <c r="A3662" s="89" t="str">
        <f>IF(ROW()-ROW(HTML[])+1&gt;ROWS(Prelude[]),IFERROR(INDEX(PayItems[HTML],ROW()-ROW(HTML[])+1-ROWS(Prelude[])),IF(ROW()-ROW(HTML[])=ROWS(Prelude[])+ROWS(PayItems[]),"&lt;/tbody&gt;&lt;/table&gt;","{End}")),INDEX(Prelude[],ROW()-ROW(HTML[])+1))</f>
        <v xml:space="preserve">  &lt;tr&gt;&lt;td&gt;63505-1500&lt;/td&gt;&lt;td&gt;Temporary traffic control, vehicle positioning guides&lt;/td&gt;&lt;td&gt;km&lt;/td&gt;&lt;td&gt;TEMPORARY TRAFFIC CONTROL, VEHICLE POSITIONING GUIDES&lt;/td&gt;&lt;td&gt;MILE&lt;/td&gt;&lt;td&gt;1&lt;/td&gt;&lt;td&gt;3&lt;/td&gt;&lt;td&gt;N&lt;/td&gt;&lt;td&gt; &lt;/td&gt;&lt;td&gt;&lt;/td&gt;&lt;/tr&gt;</v>
      </c>
      <c r="B3662" s="166"/>
      <c r="C3662" s="166"/>
    </row>
    <row r="3663" spans="1:3" x14ac:dyDescent="0.3">
      <c r="A3663" s="89" t="str">
        <f>IF(ROW()-ROW(HTML[])+1&gt;ROWS(Prelude[]),IFERROR(INDEX(PayItems[HTML],ROW()-ROW(HTML[])+1-ROWS(Prelude[])),IF(ROW()-ROW(HTML[])=ROWS(Prelude[])+ROWS(PayItems[]),"&lt;/tbody&gt;&lt;/table&gt;","{End}")),INDEX(Prelude[],ROW()-ROW(HTML[])+1))</f>
        <v xml:space="preserve">  &lt;tr&gt;&lt;td&gt;63506-0400&lt;/td&gt;&lt;td&gt;Temporary traffic control, police officer&lt;/td&gt;&lt;td&gt;Hour&lt;/td&gt;&lt;td&gt;TEMPORARY TRAFFIC CONTROL, POLICE OFFICER&lt;/td&gt;&lt;td&gt;HOUR&lt;/td&gt;&lt;td&gt;0&lt;/td&gt;&lt;td&gt;3&lt;/td&gt;&lt;td&gt;N&lt;/td&gt;&lt;td&gt; &lt;/td&gt;&lt;td&gt;&lt;/td&gt;&lt;/tr&gt;</v>
      </c>
      <c r="B3663" s="166"/>
      <c r="C3663" s="166"/>
    </row>
    <row r="3664" spans="1:3" x14ac:dyDescent="0.3">
      <c r="A3664" s="89" t="str">
        <f>IF(ROW()-ROW(HTML[])+1&gt;ROWS(Prelude[]),IFERROR(INDEX(PayItems[HTML],ROW()-ROW(HTML[])+1-ROWS(Prelude[])),IF(ROW()-ROW(HTML[])=ROWS(Prelude[])+ROWS(PayItems[]),"&lt;/tbody&gt;&lt;/table&gt;","{End}")),INDEX(Prelude[],ROW()-ROW(HTML[])+1))</f>
        <v xml:space="preserve">  &lt;tr&gt;&lt;td&gt;63506-0500&lt;/td&gt;&lt;td&gt;Temporary traffic control, flagger&lt;/td&gt;&lt;td&gt;Hour&lt;/td&gt;&lt;td&gt;TEMPORARY TRAFFIC CONTROL, FLAGGER&lt;/td&gt;&lt;td&gt;HOUR&lt;/td&gt;&lt;td&gt;0&lt;/td&gt;&lt;td&gt;3&lt;/td&gt;&lt;td&gt;N&lt;/td&gt;&lt;td&gt; &lt;/td&gt;&lt;td&gt;&lt;/td&gt;&lt;/tr&gt;</v>
      </c>
      <c r="B3664" s="166"/>
      <c r="C3664" s="166"/>
    </row>
    <row r="3665" spans="1:3" x14ac:dyDescent="0.3">
      <c r="A3665" s="89" t="str">
        <f>IF(ROW()-ROW(HTML[])+1&gt;ROWS(Prelude[]),IFERROR(INDEX(PayItems[HTML],ROW()-ROW(HTML[])+1-ROWS(Prelude[])),IF(ROW()-ROW(HTML[])=ROWS(Prelude[])+ROWS(PayItems[]),"&lt;/tbody&gt;&lt;/table&gt;","{End}")),INDEX(Prelude[],ROW()-ROW(HTML[])+1))</f>
        <v xml:space="preserve">  &lt;tr&gt;&lt;td&gt;63506-0600&lt;/td&gt;&lt;td&gt;Temporary traffic control, pilot car&lt;/td&gt;&lt;td&gt;Hour&lt;/td&gt;&lt;td&gt;TEMPORARY TRAFFIC CONTROL, PILOT CAR&lt;/td&gt;&lt;td&gt;HOUR&lt;/td&gt;&lt;td&gt;0&lt;/td&gt;&lt;td&gt;3&lt;/td&gt;&lt;td&gt;N&lt;/td&gt;&lt;td&gt; &lt;/td&gt;&lt;td&gt;&lt;/td&gt;&lt;/tr&gt;</v>
      </c>
      <c r="B3665" s="166"/>
      <c r="C3665" s="166"/>
    </row>
    <row r="3666" spans="1:3" x14ac:dyDescent="0.3">
      <c r="A3666" s="89" t="str">
        <f>IF(ROW()-ROW(HTML[])+1&gt;ROWS(Prelude[]),IFERROR(INDEX(PayItems[HTML],ROW()-ROW(HTML[])+1-ROWS(Prelude[])),IF(ROW()-ROW(HTML[])=ROWS(Prelude[])+ROWS(PayItems[]),"&lt;/tbody&gt;&lt;/table&gt;","{End}")),INDEX(Prelude[],ROW()-ROW(HTML[])+1))</f>
        <v xml:space="preserve">  &lt;tr&gt;&lt;td&gt;63506-0700&lt;/td&gt;&lt;td&gt;Temporary traffic control, traffic control supervisor&lt;/td&gt;&lt;td&gt;Hour&lt;/td&gt;&lt;td&gt;TEMPORARY TRAFFIC CONTROL, TRAFFIC CONTROL SUPERVISOR&lt;/td&gt;&lt;td&gt;HOUR&lt;/td&gt;&lt;td&gt;0&lt;/td&gt;&lt;td&gt;3&lt;/td&gt;&lt;td&gt;N&lt;/td&gt;&lt;td&gt; &lt;/td&gt;&lt;td&gt;&lt;/td&gt;&lt;/tr&gt;</v>
      </c>
      <c r="B3666" s="166"/>
      <c r="C3666" s="166"/>
    </row>
    <row r="3667" spans="1:3" x14ac:dyDescent="0.3">
      <c r="A3667" s="89" t="str">
        <f>IF(ROW()-ROW(HTML[])+1&gt;ROWS(Prelude[]),IFERROR(INDEX(PayItems[HTML],ROW()-ROW(HTML[])+1-ROWS(Prelude[])),IF(ROW()-ROW(HTML[])=ROWS(Prelude[])+ROWS(PayItems[]),"&lt;/tbody&gt;&lt;/table&gt;","{End}")),INDEX(Prelude[],ROW()-ROW(HTML[])+1))</f>
        <v xml:space="preserve">  &lt;tr&gt;&lt;td&gt;63506-0800&lt;/td&gt;&lt;td&gt;Temporary traffic control, portable changeable message sign&lt;/td&gt;&lt;td&gt;Hour&lt;/td&gt;&lt;td&gt;TEMPORARY TRAFFIC CONTROL, PORTABLE CHANGEABLE MESSAGE SIGN&lt;/td&gt;&lt;td&gt;HOUR&lt;/td&gt;&lt;td&gt;0&lt;/td&gt;&lt;td&gt;3&lt;/td&gt;&lt;td&gt;N&lt;/td&gt;&lt;td&gt; &lt;/td&gt;&lt;td&gt;&lt;/td&gt;&lt;/tr&gt;</v>
      </c>
      <c r="B3667" s="166"/>
      <c r="C3667" s="166"/>
    </row>
    <row r="3668" spans="1:3" x14ac:dyDescent="0.3">
      <c r="A3668" s="89" t="str">
        <f>IF(ROW()-ROW(HTML[])+1&gt;ROWS(Prelude[]),IFERROR(INDEX(PayItems[HTML],ROW()-ROW(HTML[])+1-ROWS(Prelude[])),IF(ROW()-ROW(HTML[])=ROWS(Prelude[])+ROWS(PayItems[]),"&lt;/tbody&gt;&lt;/table&gt;","{End}")),INDEX(Prelude[],ROW()-ROW(HTML[])+1))</f>
        <v xml:space="preserve">  &lt;tr&gt;&lt;td&gt;63507-0100&lt;/td&gt;&lt;td&gt;Temporary traffic control, advance warning arrow panel, type A&lt;/td&gt;&lt;td&gt;Day&lt;/td&gt;&lt;td&gt;TEMPORARY TRAFFIC CONTROL, ADVANCE WARNING ARROW PANEL, TYPE A&lt;/td&gt;&lt;td&gt;DAY&lt;/td&gt;&lt;td&gt;0&lt;/td&gt;&lt;td&gt;3&lt;/td&gt;&lt;td&gt;N&lt;/td&gt;&lt;td&gt; &lt;/td&gt;&lt;td&gt;&lt;/td&gt;&lt;/tr&gt;</v>
      </c>
      <c r="B3668" s="166"/>
      <c r="C3668" s="166"/>
    </row>
    <row r="3669" spans="1:3" x14ac:dyDescent="0.3">
      <c r="A3669" s="89" t="str">
        <f>IF(ROW()-ROW(HTML[])+1&gt;ROWS(Prelude[]),IFERROR(INDEX(PayItems[HTML],ROW()-ROW(HTML[])+1-ROWS(Prelude[])),IF(ROW()-ROW(HTML[])=ROWS(Prelude[])+ROWS(PayItems[]),"&lt;/tbody&gt;&lt;/table&gt;","{End}")),INDEX(Prelude[],ROW()-ROW(HTML[])+1))</f>
        <v xml:space="preserve">  &lt;tr&gt;&lt;td&gt;63507-0200&lt;/td&gt;&lt;td&gt;Temporary traffic control, advance warning arrow panel, type B&lt;/td&gt;&lt;td&gt;Day&lt;/td&gt;&lt;td&gt;TEMPORARY TRAFFIC CONTROL, ADVANCE WARNING ARROW PANEL, TYPE B&lt;/td&gt;&lt;td&gt;DAY&lt;/td&gt;&lt;td&gt;0&lt;/td&gt;&lt;td&gt;3&lt;/td&gt;&lt;td&gt;N&lt;/td&gt;&lt;td&gt; &lt;/td&gt;&lt;td&gt;&lt;/td&gt;&lt;/tr&gt;</v>
      </c>
      <c r="B3669" s="166"/>
      <c r="C3669" s="166"/>
    </row>
    <row r="3670" spans="1:3" x14ac:dyDescent="0.3">
      <c r="A3670" s="89" t="str">
        <f>IF(ROW()-ROW(HTML[])+1&gt;ROWS(Prelude[]),IFERROR(INDEX(PayItems[HTML],ROW()-ROW(HTML[])+1-ROWS(Prelude[])),IF(ROW()-ROW(HTML[])=ROWS(Prelude[])+ROWS(PayItems[]),"&lt;/tbody&gt;&lt;/table&gt;","{End}")),INDEX(Prelude[],ROW()-ROW(HTML[])+1))</f>
        <v xml:space="preserve">  &lt;tr&gt;&lt;td&gt;63507-0300&lt;/td&gt;&lt;td&gt;Temporary traffic control, advance warning arrow panel, type C&lt;/td&gt;&lt;td&gt;Day&lt;/td&gt;&lt;td&gt;TEMPORARY TRAFFIC CONTROL, ADVANCE WARNING ARROW PANEL, TYPE C&lt;/td&gt;&lt;td&gt;DAY&lt;/td&gt;&lt;td&gt;0&lt;/td&gt;&lt;td&gt;3&lt;/td&gt;&lt;td&gt;N&lt;/td&gt;&lt;td&gt; &lt;/td&gt;&lt;td&gt;&lt;/td&gt;&lt;/tr&gt;</v>
      </c>
      <c r="B3670" s="166"/>
      <c r="C3670" s="166"/>
    </row>
    <row r="3671" spans="1:3" x14ac:dyDescent="0.3">
      <c r="A3671" s="89" t="str">
        <f>IF(ROW()-ROW(HTML[])+1&gt;ROWS(Prelude[]),IFERROR(INDEX(PayItems[HTML],ROW()-ROW(HTML[])+1-ROWS(Prelude[])),IF(ROW()-ROW(HTML[])=ROWS(Prelude[])+ROWS(PayItems[]),"&lt;/tbody&gt;&lt;/table&gt;","{End}")),INDEX(Prelude[],ROW()-ROW(HTML[])+1))</f>
        <v xml:space="preserve">  &lt;tr&gt;&lt;td&gt;63507-0400&lt;/td&gt;&lt;td&gt;Temporary traffic control, police officer&lt;/td&gt;&lt;td&gt;Day&lt;/td&gt;&lt;td&gt;TEMPORARY TRAFFIC CONTROL, POLICE OFFICER&lt;/td&gt;&lt;td&gt;DAY&lt;/td&gt;&lt;td&gt;0&lt;/td&gt;&lt;td&gt;3&lt;/td&gt;&lt;td&gt;N&lt;/td&gt;&lt;td&gt; &lt;/td&gt;&lt;td&gt;&lt;/td&gt;&lt;/tr&gt;</v>
      </c>
      <c r="B3671" s="166"/>
      <c r="C3671" s="166"/>
    </row>
    <row r="3672" spans="1:3" x14ac:dyDescent="0.3">
      <c r="A3672" s="89" t="str">
        <f>IF(ROW()-ROW(HTML[])+1&gt;ROWS(Prelude[]),IFERROR(INDEX(PayItems[HTML],ROW()-ROW(HTML[])+1-ROWS(Prelude[])),IF(ROW()-ROW(HTML[])=ROWS(Prelude[])+ROWS(PayItems[]),"&lt;/tbody&gt;&lt;/table&gt;","{End}")),INDEX(Prelude[],ROW()-ROW(HTML[])+1))</f>
        <v xml:space="preserve">  &lt;tr&gt;&lt;td&gt;63507-0500&lt;/td&gt;&lt;td&gt;Temporary traffic control, flagger&lt;/td&gt;&lt;td&gt;Day&lt;/td&gt;&lt;td&gt;TEMPORARY TRAFFIC CONTROL, FLAGGER&lt;/td&gt;&lt;td&gt;DAY&lt;/td&gt;&lt;td&gt;0&lt;/td&gt;&lt;td&gt;3&lt;/td&gt;&lt;td&gt;N&lt;/td&gt;&lt;td&gt; &lt;/td&gt;&lt;td&gt;&lt;/td&gt;&lt;/tr&gt;</v>
      </c>
      <c r="B3672" s="166"/>
      <c r="C3672" s="166"/>
    </row>
    <row r="3673" spans="1:3" x14ac:dyDescent="0.3">
      <c r="A3673" s="89" t="str">
        <f>IF(ROW()-ROW(HTML[])+1&gt;ROWS(Prelude[]),IFERROR(INDEX(PayItems[HTML],ROW()-ROW(HTML[])+1-ROWS(Prelude[])),IF(ROW()-ROW(HTML[])=ROWS(Prelude[])+ROWS(PayItems[]),"&lt;/tbody&gt;&lt;/table&gt;","{End}")),INDEX(Prelude[],ROW()-ROW(HTML[])+1))</f>
        <v xml:space="preserve">  &lt;tr&gt;&lt;td&gt;63507-0600&lt;/td&gt;&lt;td&gt;Temporary traffic control, pilot car&lt;/td&gt;&lt;td&gt;Day&lt;/td&gt;&lt;td&gt;TEMPORARY TRAFFIC CONTROL, PILOT CAR&lt;/td&gt;&lt;td&gt;DAY&lt;/td&gt;&lt;td&gt;0&lt;/td&gt;&lt;td&gt;3&lt;/td&gt;&lt;td&gt;N&lt;/td&gt;&lt;td&gt; &lt;/td&gt;&lt;td&gt;&lt;/td&gt;&lt;/tr&gt;</v>
      </c>
      <c r="B3673" s="166"/>
      <c r="C3673" s="166"/>
    </row>
    <row r="3674" spans="1:3" x14ac:dyDescent="0.3">
      <c r="A3674" s="89" t="str">
        <f>IF(ROW()-ROW(HTML[])+1&gt;ROWS(Prelude[]),IFERROR(INDEX(PayItems[HTML],ROW()-ROW(HTML[])+1-ROWS(Prelude[])),IF(ROW()-ROW(HTML[])=ROWS(Prelude[])+ROWS(PayItems[]),"&lt;/tbody&gt;&lt;/table&gt;","{End}")),INDEX(Prelude[],ROW()-ROW(HTML[])+1))</f>
        <v xml:space="preserve">  &lt;tr&gt;&lt;td&gt;63507-0700&lt;/td&gt;&lt;td&gt;Temporary traffic control, traffic control supervisor&lt;/td&gt;&lt;td&gt;Day&lt;/td&gt;&lt;td&gt;TEMPORARY TRAFFIC CONTROL, TRAFFIC CONTROL SUPERVISOR&lt;/td&gt;&lt;td&gt;DAY&lt;/td&gt;&lt;td&gt;0&lt;/td&gt;&lt;td&gt;3&lt;/td&gt;&lt;td&gt;N&lt;/td&gt;&lt;td&gt; &lt;/td&gt;&lt;td&gt;&lt;/td&gt;&lt;/tr&gt;</v>
      </c>
      <c r="B3674" s="166"/>
      <c r="C3674" s="166"/>
    </row>
    <row r="3675" spans="1:3" x14ac:dyDescent="0.3">
      <c r="A3675" s="89" t="str">
        <f>IF(ROW()-ROW(HTML[])+1&gt;ROWS(Prelude[]),IFERROR(INDEX(PayItems[HTML],ROW()-ROW(HTML[])+1-ROWS(Prelude[])),IF(ROW()-ROW(HTML[])=ROWS(Prelude[])+ROWS(PayItems[]),"&lt;/tbody&gt;&lt;/table&gt;","{End}")),INDEX(Prelude[],ROW()-ROW(HTML[])+1))</f>
        <v xml:space="preserve">  &lt;tr&gt;&lt;td&gt;63507-0800&lt;/td&gt;&lt;td&gt;Temporary traffic control, portable changeable message sign&lt;/td&gt;&lt;td&gt;Day&lt;/td&gt;&lt;td&gt;TEMPORARY TRAFFIC CONTROL, PORTABLE CHANGEABLE MESSAGE SIGN&lt;/td&gt;&lt;td&gt;DAY&lt;/td&gt;&lt;td&gt;0&lt;/td&gt;&lt;td&gt;3&lt;/td&gt;&lt;td&gt;N&lt;/td&gt;&lt;td&gt; &lt;/td&gt;&lt;td&gt;&lt;/td&gt;&lt;/tr&gt;</v>
      </c>
      <c r="B3675" s="166"/>
      <c r="C3675" s="166"/>
    </row>
    <row r="3676" spans="1:3" x14ac:dyDescent="0.3">
      <c r="A3676" s="89" t="str">
        <f>IF(ROW()-ROW(HTML[])+1&gt;ROWS(Prelude[]),IFERROR(INDEX(PayItems[HTML],ROW()-ROW(HTML[])+1-ROWS(Prelude[])),IF(ROW()-ROW(HTML[])=ROWS(Prelude[])+ROWS(PayItems[]),"&lt;/tbody&gt;&lt;/table&gt;","{End}")),INDEX(Prelude[],ROW()-ROW(HTML[])+1))</f>
        <v xml:space="preserve">  &lt;tr&gt;&lt;td&gt;63508-1000&lt;/td&gt;&lt;td&gt;Temporary traffic control, maintenance of traffic, pavement patch&lt;/td&gt;&lt;td&gt;t&lt;/td&gt;&lt;td&gt;TEMPORARY TRAFFIC CONTROL, MAINTENANCE OF TRAFFIC, PAVEMENT PATCH&lt;/td&gt;&lt;td&gt;TON&lt;/td&gt;&lt;td&gt;0&lt;/td&gt;&lt;td&gt;3&lt;/td&gt;&lt;td&gt;N&lt;/td&gt;&lt;td&gt; &lt;/td&gt;&lt;td&gt;&lt;/td&gt;&lt;/tr&gt;</v>
      </c>
      <c r="B3676" s="166"/>
      <c r="C3676" s="166"/>
    </row>
    <row r="3677" spans="1:3" x14ac:dyDescent="0.3">
      <c r="A3677" s="89" t="str">
        <f>IF(ROW()-ROW(HTML[])+1&gt;ROWS(Prelude[]),IFERROR(INDEX(PayItems[HTML],ROW()-ROW(HTML[])+1-ROWS(Prelude[])),IF(ROW()-ROW(HTML[])=ROWS(Prelude[])+ROWS(PayItems[]),"&lt;/tbody&gt;&lt;/table&gt;","{End}")),INDEX(Prelude[],ROW()-ROW(HTML[])+1))</f>
        <v xml:space="preserve">  &lt;tr&gt;&lt;td&gt;63509-1000&lt;/td&gt;&lt;td&gt;Temporary traffic control, flagger&lt;/td&gt;&lt;td&gt;Fxhr&lt;/td&gt;&lt;td&gt;TEMPORARY TRAFFIC CONTROL, FLAGGER&lt;/td&gt;&lt;td&gt;FXHR&lt;/td&gt;&lt;td&gt;0&lt;/td&gt;&lt;td&gt;3&lt;/td&gt;&lt;td&gt;N&lt;/td&gt;&lt;td&gt; &lt;/td&gt;&lt;td&gt;&lt;/td&gt;&lt;/tr&gt;</v>
      </c>
      <c r="B3677" s="166"/>
      <c r="C3677" s="166"/>
    </row>
    <row r="3678" spans="1:3" x14ac:dyDescent="0.3">
      <c r="A3678" s="89" t="str">
        <f>IF(ROW()-ROW(HTML[])+1&gt;ROWS(Prelude[]),IFERROR(INDEX(PayItems[HTML],ROW()-ROW(HTML[])+1-ROWS(Prelude[])),IF(ROW()-ROW(HTML[])=ROWS(Prelude[])+ROWS(PayItems[]),"&lt;/tbody&gt;&lt;/table&gt;","{End}")),INDEX(Prelude[],ROW()-ROW(HTML[])+1))</f>
        <v xml:space="preserve">  &lt;tr&gt;&lt;td&gt;63510-0100&lt;/td&gt;&lt;td&gt;Temporary traffic control, traffic control supervisor&lt;/td&gt;&lt;td&gt;Week&lt;/td&gt;&lt;td&gt;TEMPORARY TRAFFIC CONTROL, TRAFFIC CONTROL SUPERVISOR&lt;/td&gt;&lt;td&gt;WEEK&lt;/td&gt;&lt;td&gt;0&lt;/td&gt;&lt;td&gt;3&lt;/td&gt;&lt;td&gt;N&lt;/td&gt;&lt;td&gt; &lt;/td&gt;&lt;td&gt;&lt;/td&gt;&lt;/tr&gt;</v>
      </c>
      <c r="B3678" s="166"/>
      <c r="C3678" s="166"/>
    </row>
    <row r="3679" spans="1:3" x14ac:dyDescent="0.3">
      <c r="A3679" s="89" t="str">
        <f>IF(ROW()-ROW(HTML[])+1&gt;ROWS(Prelude[]),IFERROR(INDEX(PayItems[HTML],ROW()-ROW(HTML[])+1-ROWS(Prelude[])),IF(ROW()-ROW(HTML[])=ROWS(Prelude[])+ROWS(PayItems[]),"&lt;/tbody&gt;&lt;/table&gt;","{End}")),INDEX(Prelude[],ROW()-ROW(HTML[])+1))</f>
        <v xml:space="preserve">  &lt;tr&gt;&lt;td&gt;63511-0100&lt;/td&gt;&lt;td&gt;Temporary traffic control, railroad flagger&lt;/td&gt;&lt;td&gt;CTSM&lt;/td&gt;&lt;td&gt;TEMPORARY TRAFFIC CONTROL, RAILROAD FLAGGER&lt;/td&gt;&lt;td&gt;CTSM&lt;/td&gt;&lt;td&gt;0&lt;/td&gt;&lt;td&gt;3&lt;/td&gt;&lt;td&gt;N&lt;/td&gt;&lt;td&gt; &lt;/td&gt;&lt;td&gt;&lt;/td&gt;&lt;/tr&gt;</v>
      </c>
      <c r="B3679" s="166"/>
      <c r="C3679" s="166"/>
    </row>
    <row r="3680" spans="1:3" x14ac:dyDescent="0.3">
      <c r="A3680" s="89" t="str">
        <f>IF(ROW()-ROW(HTML[])+1&gt;ROWS(Prelude[]),IFERROR(INDEX(PayItems[HTML],ROW()-ROW(HTML[])+1-ROWS(Prelude[])),IF(ROW()-ROW(HTML[])=ROWS(Prelude[])+ROWS(PayItems[]),"&lt;/tbody&gt;&lt;/table&gt;","{End}")),INDEX(Prelude[],ROW()-ROW(HTML[])+1))</f>
        <v xml:space="preserve">  &lt;tr&gt;&lt;td&gt;63601-1000&lt;/td&gt;&lt;td&gt;System installation, traffic signal&lt;/td&gt;&lt;td&gt;LPSM&lt;/td&gt;&lt;td&gt;SYSTEM INSTALLATION, TRAFFIC SIGNAL&lt;/td&gt;&lt;td&gt;LPSM&lt;/td&gt;&lt;td&gt;0&lt;/td&gt;&lt;td&gt;3&lt;/td&gt;&lt;td&gt;N&lt;/td&gt;&lt;td&gt; &lt;/td&gt;&lt;td&gt;&lt;/td&gt;&lt;/tr&gt;</v>
      </c>
      <c r="B3680" s="166"/>
      <c r="C3680" s="166"/>
    </row>
    <row r="3681" spans="1:3" x14ac:dyDescent="0.3">
      <c r="A3681" s="89" t="str">
        <f>IF(ROW()-ROW(HTML[])+1&gt;ROWS(Prelude[]),IFERROR(INDEX(PayItems[HTML],ROW()-ROW(HTML[])+1-ROWS(Prelude[])),IF(ROW()-ROW(HTML[])=ROWS(Prelude[])+ROWS(PayItems[]),"&lt;/tbody&gt;&lt;/table&gt;","{End}")),INDEX(Prelude[],ROW()-ROW(HTML[])+1))</f>
        <v xml:space="preserve">  &lt;tr&gt;&lt;td&gt;63601-2000&lt;/td&gt;&lt;td&gt;System installation, lighting&lt;/td&gt;&lt;td&gt;LPSM&lt;/td&gt;&lt;td&gt;SYSTEM INSTALLATION, LIGHTING&lt;/td&gt;&lt;td&gt;LPSM&lt;/td&gt;&lt;td&gt;0&lt;/td&gt;&lt;td&gt;3&lt;/td&gt;&lt;td&gt;N&lt;/td&gt;&lt;td&gt; &lt;/td&gt;&lt;td&gt;&lt;/td&gt;&lt;/tr&gt;</v>
      </c>
      <c r="B3681" s="166"/>
      <c r="C3681" s="166"/>
    </row>
    <row r="3682" spans="1:3" x14ac:dyDescent="0.3">
      <c r="A3682" s="89" t="str">
        <f>IF(ROW()-ROW(HTML[])+1&gt;ROWS(Prelude[]),IFERROR(INDEX(PayItems[HTML],ROW()-ROW(HTML[])+1-ROWS(Prelude[])),IF(ROW()-ROW(HTML[])=ROWS(Prelude[])+ROWS(PayItems[]),"&lt;/tbody&gt;&lt;/table&gt;","{End}")),INDEX(Prelude[],ROW()-ROW(HTML[])+1))</f>
        <v xml:space="preserve">  &lt;tr&gt;&lt;td&gt;63601-3000&lt;/td&gt;&lt;td&gt;System installation, electrical&lt;/td&gt;&lt;td&gt;LPSM&lt;/td&gt;&lt;td&gt;SYSTEM INSTALLATION, ELECTRICAL&lt;/td&gt;&lt;td&gt;LPSM&lt;/td&gt;&lt;td&gt;0&lt;/td&gt;&lt;td&gt;3&lt;/td&gt;&lt;td&gt;N&lt;/td&gt;&lt;td&gt; &lt;/td&gt;&lt;td&gt;&lt;/td&gt;&lt;/tr&gt;</v>
      </c>
      <c r="B3682" s="166"/>
      <c r="C3682" s="166"/>
    </row>
    <row r="3683" spans="1:3" x14ac:dyDescent="0.3">
      <c r="A3683" s="89" t="str">
        <f>IF(ROW()-ROW(HTML[])+1&gt;ROWS(Prelude[]),IFERROR(INDEX(PayItems[HTML],ROW()-ROW(HTML[])+1-ROWS(Prelude[])),IF(ROW()-ROW(HTML[])=ROWS(Prelude[])+ROWS(PayItems[]),"&lt;/tbody&gt;&lt;/table&gt;","{End}")),INDEX(Prelude[],ROW()-ROW(HTML[])+1))</f>
        <v xml:space="preserve">  &lt;tr&gt;&lt;td&gt;63601-3100&lt;/td&gt;&lt;td&gt;System installation, telephone&lt;/td&gt;&lt;td&gt;LPSM&lt;/td&gt;&lt;td&gt;SYSTEM INSTALLATION, TELEPHONE&lt;/td&gt;&lt;td&gt;LPSM&lt;/td&gt;&lt;td&gt;0&lt;/td&gt;&lt;td&gt;3&lt;/td&gt;&lt;td&gt;N&lt;/td&gt;&lt;td&gt; &lt;/td&gt;&lt;td&gt;&lt;/td&gt;&lt;/tr&gt;</v>
      </c>
      <c r="B3683" s="166"/>
      <c r="C3683" s="166"/>
    </row>
    <row r="3684" spans="1:3" x14ac:dyDescent="0.3">
      <c r="A3684" s="89" t="str">
        <f>IF(ROW()-ROW(HTML[])+1&gt;ROWS(Prelude[]),IFERROR(INDEX(PayItems[HTML],ROW()-ROW(HTML[])+1-ROWS(Prelude[])),IF(ROW()-ROW(HTML[])=ROWS(Prelude[])+ROWS(PayItems[]),"&lt;/tbody&gt;&lt;/table&gt;","{End}")),INDEX(Prelude[],ROW()-ROW(HTML[])+1))</f>
        <v xml:space="preserve">  &lt;tr&gt;&lt;td&gt;63601-3200&lt;/td&gt;&lt;td&gt;System installation, cable television&lt;/td&gt;&lt;td&gt;LPSM&lt;/td&gt;&lt;td&gt;SYSTEM INSTALLATION, CABLE TELEVISION&lt;/td&gt;&lt;td&gt;LPSM&lt;/td&gt;&lt;td&gt;0&lt;/td&gt;&lt;td&gt;3&lt;/td&gt;&lt;td&gt;N&lt;/td&gt;&lt;td&gt; &lt;/td&gt;&lt;td&gt;&lt;/td&gt;&lt;/tr&gt;</v>
      </c>
      <c r="B3684" s="166"/>
      <c r="C3684" s="166"/>
    </row>
    <row r="3685" spans="1:3" x14ac:dyDescent="0.3">
      <c r="A3685" s="89" t="str">
        <f>IF(ROW()-ROW(HTML[])+1&gt;ROWS(Prelude[]),IFERROR(INDEX(PayItems[HTML],ROW()-ROW(HTML[])+1-ROWS(Prelude[])),IF(ROW()-ROW(HTML[])=ROWS(Prelude[])+ROWS(PayItems[]),"&lt;/tbody&gt;&lt;/table&gt;","{End}")),INDEX(Prelude[],ROW()-ROW(HTML[])+1))</f>
        <v xml:space="preserve">  &lt;tr&gt;&lt;td&gt;63601-4000&lt;/td&gt;&lt;td&gt;System installation, railroad crossing&lt;/td&gt;&lt;td&gt;LPSM&lt;/td&gt;&lt;td&gt;SYSTEM INSTALLATION, RAILROAD CROSSING&lt;/td&gt;&lt;td&gt;LPSM&lt;/td&gt;&lt;td&gt;0&lt;/td&gt;&lt;td&gt;3&lt;/td&gt;&lt;td&gt;N&lt;/td&gt;&lt;td&gt; &lt;/td&gt;&lt;td&gt;&lt;/td&gt;&lt;/tr&gt;</v>
      </c>
      <c r="B3685" s="166"/>
      <c r="C3685" s="166"/>
    </row>
    <row r="3686" spans="1:3" x14ac:dyDescent="0.3">
      <c r="A3686" s="89" t="str">
        <f>IF(ROW()-ROW(HTML[])+1&gt;ROWS(Prelude[]),IFERROR(INDEX(PayItems[HTML],ROW()-ROW(HTML[])+1-ROWS(Prelude[])),IF(ROW()-ROW(HTML[])=ROWS(Prelude[])+ROWS(PayItems[]),"&lt;/tbody&gt;&lt;/table&gt;","{End}")),INDEX(Prelude[],ROW()-ROW(HTML[])+1))</f>
        <v xml:space="preserve">  &lt;tr&gt;&lt;td&gt;63601-5000&lt;/td&gt;&lt;td&gt;System installation, changeable message sign&lt;/td&gt;&lt;td&gt;LPSM&lt;/td&gt;&lt;td&gt;SYSTEM INSTALLATION, CHANGEABLE MESSAGE SIGN&lt;/td&gt;&lt;td&gt;LPSM&lt;/td&gt;&lt;td&gt;0&lt;/td&gt;&lt;td&gt;3&lt;/td&gt;&lt;td&gt;N&lt;/td&gt;&lt;td&gt; &lt;/td&gt;&lt;td&gt;&lt;/td&gt;&lt;/tr&gt;</v>
      </c>
      <c r="B3686" s="166"/>
      <c r="C3686" s="166"/>
    </row>
    <row r="3687" spans="1:3" x14ac:dyDescent="0.3">
      <c r="A3687" s="89" t="str">
        <f>IF(ROW()-ROW(HTML[])+1&gt;ROWS(Prelude[]),IFERROR(INDEX(PayItems[HTML],ROW()-ROW(HTML[])+1-ROWS(Prelude[])),IF(ROW()-ROW(HTML[])=ROWS(Prelude[])+ROWS(PayItems[]),"&lt;/tbody&gt;&lt;/table&gt;","{End}")),INDEX(Prelude[],ROW()-ROW(HTML[])+1))</f>
        <v xml:space="preserve">  &lt;tr&gt;&lt;td&gt;63601-6000&lt;/td&gt;&lt;td&gt;System installation, traffic detector system&lt;/td&gt;&lt;td&gt;LPSM&lt;/td&gt;&lt;td&gt;SYSTEM INSTALLATION, TRAFFIC DETECTOR SYSTEM&lt;/td&gt;&lt;td&gt;LPSM&lt;/td&gt;&lt;td&gt;0&lt;/td&gt;&lt;td&gt;3&lt;/td&gt;&lt;td&gt;N&lt;/td&gt;&lt;td&gt; &lt;/td&gt;&lt;td&gt;&lt;/td&gt;&lt;/tr&gt;</v>
      </c>
      <c r="B3687" s="166"/>
      <c r="C3687" s="166"/>
    </row>
    <row r="3688" spans="1:3" x14ac:dyDescent="0.3">
      <c r="A3688" s="89" t="str">
        <f>IF(ROW()-ROW(HTML[])+1&gt;ROWS(Prelude[]),IFERROR(INDEX(PayItems[HTML],ROW()-ROW(HTML[])+1-ROWS(Prelude[])),IF(ROW()-ROW(HTML[])=ROWS(Prelude[])+ROWS(PayItems[]),"&lt;/tbody&gt;&lt;/table&gt;","{End}")),INDEX(Prelude[],ROW()-ROW(HTML[])+1))</f>
        <v xml:space="preserve">  &lt;tr&gt;&lt;td&gt;63601-7000&lt;/td&gt;&lt;td&gt;System installation, speed feedback sign&lt;/td&gt;&lt;td&gt;LPSM&lt;/td&gt;&lt;td&gt;SYSTEM INSTALLATION, SPEED FEEDBACK SIGN&lt;/td&gt;&lt;td&gt;LPSM&lt;/td&gt;&lt;td&gt;0&lt;/td&gt;&lt;td&gt;3&lt;/td&gt;&lt;td&gt;N&lt;/td&gt;&lt;td&gt;6/23/2014&lt;/td&gt;&lt;td&gt;&lt;/td&gt;&lt;/tr&gt;</v>
      </c>
      <c r="B3688" s="166"/>
      <c r="C3688" s="166"/>
    </row>
    <row r="3689" spans="1:3" x14ac:dyDescent="0.3">
      <c r="A3689" s="89" t="str">
        <f>IF(ROW()-ROW(HTML[])+1&gt;ROWS(Prelude[]),IFERROR(INDEX(PayItems[HTML],ROW()-ROW(HTML[])+1-ROWS(Prelude[])),IF(ROW()-ROW(HTML[])=ROWS(Prelude[])+ROWS(PayItems[]),"&lt;/tbody&gt;&lt;/table&gt;","{End}")),INDEX(Prelude[],ROW()-ROW(HTML[])+1))</f>
        <v xml:space="preserve">  &lt;tr&gt;&lt;td&gt;63602-1000&lt;/td&gt;&lt;td&gt;System installation, traffic signal&lt;/td&gt;&lt;td&gt;Each&lt;/td&gt;&lt;td&gt;SYSTEM INSTALLATION, TRAFFIC SIGNAL&lt;/td&gt;&lt;td&gt;EACH&lt;/td&gt;&lt;td&gt;0&lt;/td&gt;&lt;td&gt;3&lt;/td&gt;&lt;td&gt;N&lt;/td&gt;&lt;td&gt; &lt;/td&gt;&lt;td&gt;&lt;/td&gt;&lt;/tr&gt;</v>
      </c>
      <c r="B3689" s="166"/>
      <c r="C3689" s="166"/>
    </row>
    <row r="3690" spans="1:3" x14ac:dyDescent="0.3">
      <c r="A3690" s="89" t="str">
        <f>IF(ROW()-ROW(HTML[])+1&gt;ROWS(Prelude[]),IFERROR(INDEX(PayItems[HTML],ROW()-ROW(HTML[])+1-ROWS(Prelude[])),IF(ROW()-ROW(HTML[])=ROWS(Prelude[])+ROWS(PayItems[]),"&lt;/tbody&gt;&lt;/table&gt;","{End}")),INDEX(Prelude[],ROW()-ROW(HTML[])+1))</f>
        <v xml:space="preserve">  &lt;tr&gt;&lt;td&gt;63602-2000&lt;/td&gt;&lt;td&gt;System installation, lighting&lt;/td&gt;&lt;td&gt;Each&lt;/td&gt;&lt;td&gt;SYSTEM INSTALLATION, LIGHTING&lt;/td&gt;&lt;td&gt;EACH&lt;/td&gt;&lt;td&gt;0&lt;/td&gt;&lt;td&gt;3&lt;/td&gt;&lt;td&gt;N&lt;/td&gt;&lt;td&gt; &lt;/td&gt;&lt;td&gt;&lt;/td&gt;&lt;/tr&gt;</v>
      </c>
      <c r="B3690" s="166"/>
      <c r="C3690" s="166"/>
    </row>
    <row r="3691" spans="1:3" x14ac:dyDescent="0.3">
      <c r="A3691" s="89" t="str">
        <f>IF(ROW()-ROW(HTML[])+1&gt;ROWS(Prelude[]),IFERROR(INDEX(PayItems[HTML],ROW()-ROW(HTML[])+1-ROWS(Prelude[])),IF(ROW()-ROW(HTML[])=ROWS(Prelude[])+ROWS(PayItems[]),"&lt;/tbody&gt;&lt;/table&gt;","{End}")),INDEX(Prelude[],ROW()-ROW(HTML[])+1))</f>
        <v xml:space="preserve">  &lt;tr&gt;&lt;td&gt;63602-3000&lt;/td&gt;&lt;td&gt;System installation, electrical&lt;/td&gt;&lt;td&gt;Each&lt;/td&gt;&lt;td&gt;SYSTEM INSTALLATION, ELECTRICAL&lt;/td&gt;&lt;td&gt;EACH&lt;/td&gt;&lt;td&gt;0&lt;/td&gt;&lt;td&gt;3&lt;/td&gt;&lt;td&gt;N&lt;/td&gt;&lt;td&gt; &lt;/td&gt;&lt;td&gt;&lt;/td&gt;&lt;/tr&gt;</v>
      </c>
      <c r="B3691" s="166"/>
      <c r="C3691" s="166"/>
    </row>
    <row r="3692" spans="1:3" x14ac:dyDescent="0.3">
      <c r="A3692" s="89" t="str">
        <f>IF(ROW()-ROW(HTML[])+1&gt;ROWS(Prelude[]),IFERROR(INDEX(PayItems[HTML],ROW()-ROW(HTML[])+1-ROWS(Prelude[])),IF(ROW()-ROW(HTML[])=ROWS(Prelude[])+ROWS(PayItems[]),"&lt;/tbody&gt;&lt;/table&gt;","{End}")),INDEX(Prelude[],ROW()-ROW(HTML[])+1))</f>
        <v xml:space="preserve">  &lt;tr&gt;&lt;td&gt;63602-4000&lt;/td&gt;&lt;td&gt;System installation, railroad crossing&lt;/td&gt;&lt;td&gt;Each&lt;/td&gt;&lt;td&gt;SYSTEM INSTALLATION, RAILROAD CROSSING&lt;/td&gt;&lt;td&gt;EACH&lt;/td&gt;&lt;td&gt;0&lt;/td&gt;&lt;td&gt;3&lt;/td&gt;&lt;td&gt;N&lt;/td&gt;&lt;td&gt; &lt;/td&gt;&lt;td&gt;&lt;/td&gt;&lt;/tr&gt;</v>
      </c>
      <c r="B3692" s="166"/>
      <c r="C3692" s="166"/>
    </row>
    <row r="3693" spans="1:3" x14ac:dyDescent="0.3">
      <c r="A3693" s="89" t="str">
        <f>IF(ROW()-ROW(HTML[])+1&gt;ROWS(Prelude[]),IFERROR(INDEX(PayItems[HTML],ROW()-ROW(HTML[])+1-ROWS(Prelude[])),IF(ROW()-ROW(HTML[])=ROWS(Prelude[])+ROWS(PayItems[]),"&lt;/tbody&gt;&lt;/table&gt;","{End}")),INDEX(Prelude[],ROW()-ROW(HTML[])+1))</f>
        <v xml:space="preserve">  &lt;tr&gt;&lt;td&gt;63602-5000&lt;/td&gt;&lt;td&gt;System installation, changeable message sign&lt;/td&gt;&lt;td&gt;Each&lt;/td&gt;&lt;td&gt;SYSTEM INSTALLATION, CHANGEABLE MESSAGE SIGN&lt;/td&gt;&lt;td&gt;EACH&lt;/td&gt;&lt;td&gt;0&lt;/td&gt;&lt;td&gt;3&lt;/td&gt;&lt;td&gt;N&lt;/td&gt;&lt;td&gt; &lt;/td&gt;&lt;td&gt;&lt;/td&gt;&lt;/tr&gt;</v>
      </c>
      <c r="B3693" s="166"/>
      <c r="C3693" s="166"/>
    </row>
    <row r="3694" spans="1:3" x14ac:dyDescent="0.3">
      <c r="A3694" s="89" t="str">
        <f>IF(ROW()-ROW(HTML[])+1&gt;ROWS(Prelude[]),IFERROR(INDEX(PayItems[HTML],ROW()-ROW(HTML[])+1-ROWS(Prelude[])),IF(ROW()-ROW(HTML[])=ROWS(Prelude[])+ROWS(PayItems[]),"&lt;/tbody&gt;&lt;/table&gt;","{End}")),INDEX(Prelude[],ROW()-ROW(HTML[])+1))</f>
        <v xml:space="preserve">  &lt;tr&gt;&lt;td&gt;63602-6000&lt;/td&gt;&lt;td&gt;System installation, traffic detector system&lt;/td&gt;&lt;td&gt;Each&lt;/td&gt;&lt;td&gt;SYSTEM INSTALLATION, TRAFFIC DETECTOR SYSTEM&lt;/td&gt;&lt;td&gt;EACH&lt;/td&gt;&lt;td&gt;0&lt;/td&gt;&lt;td&gt;3&lt;/td&gt;&lt;td&gt;N&lt;/td&gt;&lt;td&gt; &lt;/td&gt;&lt;td&gt;&lt;/td&gt;&lt;/tr&gt;</v>
      </c>
      <c r="B3694" s="166"/>
      <c r="C3694" s="166"/>
    </row>
    <row r="3695" spans="1:3" x14ac:dyDescent="0.3">
      <c r="A3695" s="89" t="str">
        <f>IF(ROW()-ROW(HTML[])+1&gt;ROWS(Prelude[]),IFERROR(INDEX(PayItems[HTML],ROW()-ROW(HTML[])+1-ROWS(Prelude[])),IF(ROW()-ROW(HTML[])=ROWS(Prelude[])+ROWS(PayItems[]),"&lt;/tbody&gt;&lt;/table&gt;","{End}")),INDEX(Prelude[],ROW()-ROW(HTML[])+1))</f>
        <v xml:space="preserve">  &lt;tr&gt;&lt;td&gt;63602-6020&lt;/td&gt;&lt;td&gt;System installation, traffic detector wire loop&lt;/td&gt;&lt;td&gt;Each&lt;/td&gt;&lt;td&gt;SYSTEM INSTALLATION, TRAFFIC DETECTOR WIRE LOOP&lt;/td&gt;&lt;td&gt;EACH&lt;/td&gt;&lt;td&gt;0&lt;/td&gt;&lt;td&gt;3&lt;/td&gt;&lt;td&gt;N&lt;/td&gt;&lt;td&gt; &lt;/td&gt;&lt;td&gt;&lt;/td&gt;&lt;/tr&gt;</v>
      </c>
      <c r="B3695" s="166"/>
      <c r="C3695" s="166"/>
    </row>
    <row r="3696" spans="1:3" x14ac:dyDescent="0.3">
      <c r="A3696" s="89" t="str">
        <f>IF(ROW()-ROW(HTML[])+1&gt;ROWS(Prelude[]),IFERROR(INDEX(PayItems[HTML],ROW()-ROW(HTML[])+1-ROWS(Prelude[])),IF(ROW()-ROW(HTML[])=ROWS(Prelude[])+ROWS(PayItems[]),"&lt;/tbody&gt;&lt;/table&gt;","{End}")),INDEX(Prelude[],ROW()-ROW(HTML[])+1))</f>
        <v xml:space="preserve">  &lt;tr&gt;&lt;td&gt;63602-6100&lt;/td&gt;&lt;td&gt;System installation, scour monitoring system&lt;/td&gt;&lt;td&gt;Each&lt;/td&gt;&lt;td&gt;SYSTEM INSTALLATION, SCOUR MONITORING SYSTEM&lt;/td&gt;&lt;td&gt;EACH&lt;/td&gt;&lt;td&gt;0&lt;/td&gt;&lt;td&gt;3&lt;/td&gt;&lt;td&gt;N&lt;/td&gt;&lt;td&gt; &lt;/td&gt;&lt;td&gt;&lt;/td&gt;&lt;/tr&gt;</v>
      </c>
      <c r="B3696" s="166"/>
      <c r="C3696" s="166"/>
    </row>
    <row r="3697" spans="1:3" x14ac:dyDescent="0.3">
      <c r="A3697" s="89" t="str">
        <f>IF(ROW()-ROW(HTML[])+1&gt;ROWS(Prelude[]),IFERROR(INDEX(PayItems[HTML],ROW()-ROW(HTML[])+1-ROWS(Prelude[])),IF(ROW()-ROW(HTML[])=ROWS(Prelude[])+ROWS(PayItems[]),"&lt;/tbody&gt;&lt;/table&gt;","{End}")),INDEX(Prelude[],ROW()-ROW(HTML[])+1))</f>
        <v xml:space="preserve">  &lt;tr&gt;&lt;td&gt;63602-7000&lt;/td&gt;&lt;td&gt;System installation, speed feedback sign&lt;/td&gt;&lt;td&gt;Each&lt;/td&gt;&lt;td&gt;SYSTEM INSTALLATION, SPEED FEEDBACK SIGN&lt;/td&gt;&lt;td&gt;EACH&lt;/td&gt;&lt;td&gt;0&lt;/td&gt;&lt;td&gt;3&lt;/td&gt;&lt;td&gt;N&lt;/td&gt;&lt;td&gt;6/23/2014&lt;/td&gt;&lt;td&gt;&lt;/td&gt;&lt;/tr&gt;</v>
      </c>
      <c r="B3697" s="166"/>
      <c r="C3697" s="166"/>
    </row>
    <row r="3698" spans="1:3" x14ac:dyDescent="0.3">
      <c r="A3698" s="89" t="str">
        <f>IF(ROW()-ROW(HTML[])+1&gt;ROWS(Prelude[]),IFERROR(INDEX(PayItems[HTML],ROW()-ROW(HTML[])+1-ROWS(Prelude[])),IF(ROW()-ROW(HTML[])=ROWS(Prelude[])+ROWS(PayItems[]),"&lt;/tbody&gt;&lt;/table&gt;","{End}")),INDEX(Prelude[],ROW()-ROW(HTML[])+1))</f>
        <v xml:space="preserve">  &lt;tr&gt;&lt;td&gt;63603-0100&lt;/td&gt;&lt;td&gt;System installation, electrical utility company compensation&lt;/td&gt;&lt;td&gt;CTSM&lt;/td&gt;&lt;td&gt;SYSTEM INSTALLATION, ELECTRICAL COMPANY COMPENSATION&lt;/td&gt;&lt;td&gt;CTSM&lt;/td&gt;&lt;td&gt;0&lt;/td&gt;&lt;td&gt;3&lt;/td&gt;&lt;td&gt;N&lt;/td&gt;&lt;td&gt; &lt;/td&gt;&lt;td&gt;&lt;/td&gt;&lt;/tr&gt;</v>
      </c>
      <c r="B3698" s="166"/>
      <c r="C3698" s="166"/>
    </row>
    <row r="3699" spans="1:3" x14ac:dyDescent="0.3">
      <c r="A3699" s="89" t="str">
        <f>IF(ROW()-ROW(HTML[])+1&gt;ROWS(Prelude[]),IFERROR(INDEX(PayItems[HTML],ROW()-ROW(HTML[])+1-ROWS(Prelude[])),IF(ROW()-ROW(HTML[])=ROWS(Prelude[])+ROWS(PayItems[]),"&lt;/tbody&gt;&lt;/table&gt;","{End}")),INDEX(Prelude[],ROW()-ROW(HTML[])+1))</f>
        <v xml:space="preserve">  &lt;tr&gt;&lt;td&gt;63603-0200&lt;/td&gt;&lt;td&gt;System installation, telephone company compensation&lt;/td&gt;&lt;td&gt;CTSM&lt;/td&gt;&lt;td&gt;SYSTEM INSTALLATION, TELEPHONE COMPANY COMPENSATION&lt;/td&gt;&lt;td&gt;CTSM&lt;/td&gt;&lt;td&gt;0&lt;/td&gt;&lt;td&gt;3&lt;/td&gt;&lt;td&gt;N&lt;/td&gt;&lt;td&gt;4/6/2020&lt;/td&gt;&lt;td&gt;&lt;/td&gt;&lt;/tr&gt;</v>
      </c>
      <c r="B3699" s="166"/>
      <c r="C3699" s="166"/>
    </row>
    <row r="3700" spans="1:3" x14ac:dyDescent="0.3">
      <c r="A3700" s="89" t="str">
        <f>IF(ROW()-ROW(HTML[])+1&gt;ROWS(Prelude[]),IFERROR(INDEX(PayItems[HTML],ROW()-ROW(HTML[])+1-ROWS(Prelude[])),IF(ROW()-ROW(HTML[])=ROWS(Prelude[])+ROWS(PayItems[]),"&lt;/tbody&gt;&lt;/table&gt;","{End}")),INDEX(Prelude[],ROW()-ROW(HTML[])+1))</f>
        <v xml:space="preserve">  &lt;tr&gt;&lt;td&gt;63610-0000&lt;/td&gt;&lt;td&gt;Conduit&lt;/td&gt;&lt;td&gt;m&lt;/td&gt;&lt;td&gt;CONDUIT&lt;/td&gt;&lt;td&gt;LNFT&lt;/td&gt;&lt;td&gt;0&lt;/td&gt;&lt;td&gt;3&lt;/td&gt;&lt;td&gt;N&lt;/td&gt;&lt;td&gt; &lt;/td&gt;&lt;td&gt;&lt;/td&gt;&lt;/tr&gt;</v>
      </c>
      <c r="B3700" s="166"/>
      <c r="C3700" s="166"/>
    </row>
    <row r="3701" spans="1:3" x14ac:dyDescent="0.3">
      <c r="A3701" s="89" t="str">
        <f>IF(ROW()-ROW(HTML[])+1&gt;ROWS(Prelude[]),IFERROR(INDEX(PayItems[HTML],ROW()-ROW(HTML[])+1-ROWS(Prelude[])),IF(ROW()-ROW(HTML[])=ROWS(Prelude[])+ROWS(PayItems[]),"&lt;/tbody&gt;&lt;/table&gt;","{End}")),INDEX(Prelude[],ROW()-ROW(HTML[])+1))</f>
        <v xml:space="preserve">  &lt;tr&gt;&lt;td&gt;63610-0100&lt;/td&gt;&lt;td&gt;Conduit, 20mm, PVC&lt;/td&gt;&lt;td&gt;m&lt;/td&gt;&lt;td&gt;CONDUIT, 3/4-INCH, PVC&lt;/td&gt;&lt;td&gt;LNFT&lt;/td&gt;&lt;td&gt;0&lt;/td&gt;&lt;td&gt;3&lt;/td&gt;&lt;td&gt;N&lt;/td&gt;&lt;td&gt; &lt;/td&gt;&lt;td&gt;&lt;/td&gt;&lt;/tr&gt;</v>
      </c>
      <c r="B3701" s="166"/>
      <c r="C3701" s="166"/>
    </row>
    <row r="3702" spans="1:3" x14ac:dyDescent="0.3">
      <c r="A3702" s="89" t="str">
        <f>IF(ROW()-ROW(HTML[])+1&gt;ROWS(Prelude[]),IFERROR(INDEX(PayItems[HTML],ROW()-ROW(HTML[])+1-ROWS(Prelude[])),IF(ROW()-ROW(HTML[])=ROWS(Prelude[])+ROWS(PayItems[]),"&lt;/tbody&gt;&lt;/table&gt;","{End}")),INDEX(Prelude[],ROW()-ROW(HTML[])+1))</f>
        <v xml:space="preserve">  &lt;tr&gt;&lt;td&gt;63610-0200&lt;/td&gt;&lt;td&gt;Conduit, 20mm, rigid galvanized steel&lt;/td&gt;&lt;td&gt;m&lt;/td&gt;&lt;td&gt;CONDUIT, 3/4-INCH, RIGID GALVANIZED STEEL&lt;/td&gt;&lt;td&gt;LNFT&lt;/td&gt;&lt;td&gt;0&lt;/td&gt;&lt;td&gt;3&lt;/td&gt;&lt;td&gt;N&lt;/td&gt;&lt;td&gt; &lt;/td&gt;&lt;td&gt;&lt;/td&gt;&lt;/tr&gt;</v>
      </c>
      <c r="B3702" s="166"/>
      <c r="C3702" s="166"/>
    </row>
    <row r="3703" spans="1:3" x14ac:dyDescent="0.3">
      <c r="A3703" s="89" t="str">
        <f>IF(ROW()-ROW(HTML[])+1&gt;ROWS(Prelude[]),IFERROR(INDEX(PayItems[HTML],ROW()-ROW(HTML[])+1-ROWS(Prelude[])),IF(ROW()-ROW(HTML[])=ROWS(Prelude[])+ROWS(PayItems[]),"&lt;/tbody&gt;&lt;/table&gt;","{End}")),INDEX(Prelude[],ROW()-ROW(HTML[])+1))</f>
        <v xml:space="preserve">  &lt;tr&gt;&lt;td&gt;63610-0300&lt;/td&gt;&lt;td&gt;Conduit, 20mm, fiberglass&lt;/td&gt;&lt;td&gt;m&lt;/td&gt;&lt;td&gt;CONDUIT, 3/4-INCH, FIBERGLASS&lt;/td&gt;&lt;td&gt;LNFT&lt;/td&gt;&lt;td&gt;0&lt;/td&gt;&lt;td&gt;3&lt;/td&gt;&lt;td&gt;N&lt;/td&gt;&lt;td&gt; &lt;/td&gt;&lt;td&gt;&lt;/td&gt;&lt;/tr&gt;</v>
      </c>
      <c r="B3703" s="166"/>
      <c r="C3703" s="166"/>
    </row>
    <row r="3704" spans="1:3" x14ac:dyDescent="0.3">
      <c r="A3704" s="89" t="str">
        <f>IF(ROW()-ROW(HTML[])+1&gt;ROWS(Prelude[]),IFERROR(INDEX(PayItems[HTML],ROW()-ROW(HTML[])+1-ROWS(Prelude[])),IF(ROW()-ROW(HTML[])=ROWS(Prelude[])+ROWS(PayItems[]),"&lt;/tbody&gt;&lt;/table&gt;","{End}")),INDEX(Prelude[],ROW()-ROW(HTML[])+1))</f>
        <v xml:space="preserve">  &lt;tr&gt;&lt;td&gt;63610-0400&lt;/td&gt;&lt;td&gt;Conduit, 25mm, PVC&lt;/td&gt;&lt;td&gt;m&lt;/td&gt;&lt;td&gt;CONDUIT, 1-INCH, PVC&lt;/td&gt;&lt;td&gt;LNFT&lt;/td&gt;&lt;td&gt;0&lt;/td&gt;&lt;td&gt;3&lt;/td&gt;&lt;td&gt;N&lt;/td&gt;&lt;td&gt; &lt;/td&gt;&lt;td&gt;&lt;/td&gt;&lt;/tr&gt;</v>
      </c>
      <c r="B3704" s="166"/>
      <c r="C3704" s="166"/>
    </row>
    <row r="3705" spans="1:3" x14ac:dyDescent="0.3">
      <c r="A3705" s="89" t="str">
        <f>IF(ROW()-ROW(HTML[])+1&gt;ROWS(Prelude[]),IFERROR(INDEX(PayItems[HTML],ROW()-ROW(HTML[])+1-ROWS(Prelude[])),IF(ROW()-ROW(HTML[])=ROWS(Prelude[])+ROWS(PayItems[]),"&lt;/tbody&gt;&lt;/table&gt;","{End}")),INDEX(Prelude[],ROW()-ROW(HTML[])+1))</f>
        <v xml:space="preserve">  &lt;tr&gt;&lt;td&gt;63610-0500&lt;/td&gt;&lt;td&gt;Conduit, 25mm, rigid galvanized steel&lt;/td&gt;&lt;td&gt;m&lt;/td&gt;&lt;td&gt;CONDUIT, 1-INCH, RIGID GALVANIZED STEEL&lt;/td&gt;&lt;td&gt;LNFT&lt;/td&gt;&lt;td&gt;0&lt;/td&gt;&lt;td&gt;3&lt;/td&gt;&lt;td&gt;N&lt;/td&gt;&lt;td&gt; &lt;/td&gt;&lt;td&gt;&lt;/td&gt;&lt;/tr&gt;</v>
      </c>
      <c r="B3705" s="166"/>
      <c r="C3705" s="166"/>
    </row>
    <row r="3706" spans="1:3" x14ac:dyDescent="0.3">
      <c r="A3706" s="89" t="str">
        <f>IF(ROW()-ROW(HTML[])+1&gt;ROWS(Prelude[]),IFERROR(INDEX(PayItems[HTML],ROW()-ROW(HTML[])+1-ROWS(Prelude[])),IF(ROW()-ROW(HTML[])=ROWS(Prelude[])+ROWS(PayItems[]),"&lt;/tbody&gt;&lt;/table&gt;","{End}")),INDEX(Prelude[],ROW()-ROW(HTML[])+1))</f>
        <v xml:space="preserve">  &lt;tr&gt;&lt;td&gt;63610-0600&lt;/td&gt;&lt;td&gt;Conduit, 25mm, fiberglass&lt;/td&gt;&lt;td&gt;m&lt;/td&gt;&lt;td&gt;CONDUIT, 1-INCH, FIBERGLASS&lt;/td&gt;&lt;td&gt;LNFT&lt;/td&gt;&lt;td&gt;0&lt;/td&gt;&lt;td&gt;3&lt;/td&gt;&lt;td&gt;N&lt;/td&gt;&lt;td&gt; &lt;/td&gt;&lt;td&gt;&lt;/td&gt;&lt;/tr&gt;</v>
      </c>
      <c r="B3706" s="166"/>
      <c r="C3706" s="166"/>
    </row>
    <row r="3707" spans="1:3" x14ac:dyDescent="0.3">
      <c r="A3707" s="89" t="str">
        <f>IF(ROW()-ROW(HTML[])+1&gt;ROWS(Prelude[]),IFERROR(INDEX(PayItems[HTML],ROW()-ROW(HTML[])+1-ROWS(Prelude[])),IF(ROW()-ROW(HTML[])=ROWS(Prelude[])+ROWS(PayItems[]),"&lt;/tbody&gt;&lt;/table&gt;","{End}")),INDEX(Prelude[],ROW()-ROW(HTML[])+1))</f>
        <v xml:space="preserve">  &lt;tr&gt;&lt;td&gt;63610-0700&lt;/td&gt;&lt;td&gt;Conduit, 32mm, PVC&lt;/td&gt;&lt;td&gt;m&lt;/td&gt;&lt;td&gt;CONDUIT, 1 1/4-INCH, PVC&lt;/td&gt;&lt;td&gt;LNFT&lt;/td&gt;&lt;td&gt;0&lt;/td&gt;&lt;td&gt;3&lt;/td&gt;&lt;td&gt;N&lt;/td&gt;&lt;td&gt; &lt;/td&gt;&lt;td&gt;&lt;/td&gt;&lt;/tr&gt;</v>
      </c>
      <c r="B3707" s="166"/>
      <c r="C3707" s="166"/>
    </row>
    <row r="3708" spans="1:3" x14ac:dyDescent="0.3">
      <c r="A3708" s="89" t="str">
        <f>IF(ROW()-ROW(HTML[])+1&gt;ROWS(Prelude[]),IFERROR(INDEX(PayItems[HTML],ROW()-ROW(HTML[])+1-ROWS(Prelude[])),IF(ROW()-ROW(HTML[])=ROWS(Prelude[])+ROWS(PayItems[]),"&lt;/tbody&gt;&lt;/table&gt;","{End}")),INDEX(Prelude[],ROW()-ROW(HTML[])+1))</f>
        <v xml:space="preserve">  &lt;tr&gt;&lt;td&gt;63610-0800&lt;/td&gt;&lt;td&gt;Conduit, 32mm, rigid galvanized steel&lt;/td&gt;&lt;td&gt;m&lt;/td&gt;&lt;td&gt;CONDUIT, 1 1/4-INCH, RIGID GALVANIZED STEEL&lt;/td&gt;&lt;td&gt;LNFT&lt;/td&gt;&lt;td&gt;0&lt;/td&gt;&lt;td&gt;3&lt;/td&gt;&lt;td&gt;N&lt;/td&gt;&lt;td&gt; &lt;/td&gt;&lt;td&gt;&lt;/td&gt;&lt;/tr&gt;</v>
      </c>
      <c r="B3708" s="166"/>
      <c r="C3708" s="166"/>
    </row>
    <row r="3709" spans="1:3" x14ac:dyDescent="0.3">
      <c r="A3709" s="89" t="str">
        <f>IF(ROW()-ROW(HTML[])+1&gt;ROWS(Prelude[]),IFERROR(INDEX(PayItems[HTML],ROW()-ROW(HTML[])+1-ROWS(Prelude[])),IF(ROW()-ROW(HTML[])=ROWS(Prelude[])+ROWS(PayItems[]),"&lt;/tbody&gt;&lt;/table&gt;","{End}")),INDEX(Prelude[],ROW()-ROW(HTML[])+1))</f>
        <v xml:space="preserve">  &lt;tr&gt;&lt;td&gt;63610-0900&lt;/td&gt;&lt;td&gt;Conduit, 32mm, fiberglass&lt;/td&gt;&lt;td&gt;m&lt;/td&gt;&lt;td&gt;CONDUIT, 1 1/4-INCH, FIBERGLASS&lt;/td&gt;&lt;td&gt;LNFT&lt;/td&gt;&lt;td&gt;0&lt;/td&gt;&lt;td&gt;3&lt;/td&gt;&lt;td&gt;N&lt;/td&gt;&lt;td&gt; &lt;/td&gt;&lt;td&gt;&lt;/td&gt;&lt;/tr&gt;</v>
      </c>
      <c r="B3709" s="166"/>
      <c r="C3709" s="166"/>
    </row>
    <row r="3710" spans="1:3" x14ac:dyDescent="0.3">
      <c r="A3710" s="89" t="str">
        <f>IF(ROW()-ROW(HTML[])+1&gt;ROWS(Prelude[]),IFERROR(INDEX(PayItems[HTML],ROW()-ROW(HTML[])+1-ROWS(Prelude[])),IF(ROW()-ROW(HTML[])=ROWS(Prelude[])+ROWS(PayItems[]),"&lt;/tbody&gt;&lt;/table&gt;","{End}")),INDEX(Prelude[],ROW()-ROW(HTML[])+1))</f>
        <v xml:space="preserve">  &lt;tr&gt;&lt;td&gt;63610-1000&lt;/td&gt;&lt;td&gt;Conduit, 40mm, PVC&lt;/td&gt;&lt;td&gt;m&lt;/td&gt;&lt;td&gt;CONDUIT, 1 1/2-INCH, PVC&lt;/td&gt;&lt;td&gt;LNFT&lt;/td&gt;&lt;td&gt;0&lt;/td&gt;&lt;td&gt;3&lt;/td&gt;&lt;td&gt;N&lt;/td&gt;&lt;td&gt; &lt;/td&gt;&lt;td&gt;&lt;/td&gt;&lt;/tr&gt;</v>
      </c>
      <c r="B3710" s="166"/>
      <c r="C3710" s="166"/>
    </row>
    <row r="3711" spans="1:3" x14ac:dyDescent="0.3">
      <c r="A3711" s="89" t="str">
        <f>IF(ROW()-ROW(HTML[])+1&gt;ROWS(Prelude[]),IFERROR(INDEX(PayItems[HTML],ROW()-ROW(HTML[])+1-ROWS(Prelude[])),IF(ROW()-ROW(HTML[])=ROWS(Prelude[])+ROWS(PayItems[]),"&lt;/tbody&gt;&lt;/table&gt;","{End}")),INDEX(Prelude[],ROW()-ROW(HTML[])+1))</f>
        <v xml:space="preserve">  &lt;tr&gt;&lt;td&gt;63610-1100&lt;/td&gt;&lt;td&gt;Conduit, 40mm, rigid galvanized steel&lt;/td&gt;&lt;td&gt;m&lt;/td&gt;&lt;td&gt;CONDUIT, 1 1/2-INCH, RIGID GALVANIZED STEEL&lt;/td&gt;&lt;td&gt;LNFT&lt;/td&gt;&lt;td&gt;0&lt;/td&gt;&lt;td&gt;3&lt;/td&gt;&lt;td&gt;N&lt;/td&gt;&lt;td&gt; &lt;/td&gt;&lt;td&gt;&lt;/td&gt;&lt;/tr&gt;</v>
      </c>
      <c r="B3711" s="166"/>
      <c r="C3711" s="166"/>
    </row>
    <row r="3712" spans="1:3" x14ac:dyDescent="0.3">
      <c r="A3712" s="89" t="str">
        <f>IF(ROW()-ROW(HTML[])+1&gt;ROWS(Prelude[]),IFERROR(INDEX(PayItems[HTML],ROW()-ROW(HTML[])+1-ROWS(Prelude[])),IF(ROW()-ROW(HTML[])=ROWS(Prelude[])+ROWS(PayItems[]),"&lt;/tbody&gt;&lt;/table&gt;","{End}")),INDEX(Prelude[],ROW()-ROW(HTML[])+1))</f>
        <v xml:space="preserve">  &lt;tr&gt;&lt;td&gt;63610-1200&lt;/td&gt;&lt;td&gt;Conduit, 40mm, fiberglass&lt;/td&gt;&lt;td&gt;m&lt;/td&gt;&lt;td&gt;CONDUIT, 1 1/2-INCH, FIBERGLASS&lt;/td&gt;&lt;td&gt;LNFT&lt;/td&gt;&lt;td&gt;0&lt;/td&gt;&lt;td&gt;3&lt;/td&gt;&lt;td&gt;N&lt;/td&gt;&lt;td&gt; &lt;/td&gt;&lt;td&gt;&lt;/td&gt;&lt;/tr&gt;</v>
      </c>
      <c r="B3712" s="166"/>
      <c r="C3712" s="166"/>
    </row>
    <row r="3713" spans="1:3" x14ac:dyDescent="0.3">
      <c r="A3713" s="89" t="str">
        <f>IF(ROW()-ROW(HTML[])+1&gt;ROWS(Prelude[]),IFERROR(INDEX(PayItems[HTML],ROW()-ROW(HTML[])+1-ROWS(Prelude[])),IF(ROW()-ROW(HTML[])=ROWS(Prelude[])+ROWS(PayItems[]),"&lt;/tbody&gt;&lt;/table&gt;","{End}")),INDEX(Prelude[],ROW()-ROW(HTML[])+1))</f>
        <v xml:space="preserve">  &lt;tr&gt;&lt;td&gt;63610-1300&lt;/td&gt;&lt;td&gt;Conduit, 45mm, PVC&lt;/td&gt;&lt;td&gt;m&lt;/td&gt;&lt;td&gt;CONDUIT, 1 3/4-INCH, PVC&lt;/td&gt;&lt;td&gt;LNFT&lt;/td&gt;&lt;td&gt;0&lt;/td&gt;&lt;td&gt;3&lt;/td&gt;&lt;td&gt;N&lt;/td&gt;&lt;td&gt; &lt;/td&gt;&lt;td&gt;&lt;/td&gt;&lt;/tr&gt;</v>
      </c>
      <c r="B3713" s="166"/>
      <c r="C3713" s="166"/>
    </row>
    <row r="3714" spans="1:3" x14ac:dyDescent="0.3">
      <c r="A3714" s="89" t="str">
        <f>IF(ROW()-ROW(HTML[])+1&gt;ROWS(Prelude[]),IFERROR(INDEX(PayItems[HTML],ROW()-ROW(HTML[])+1-ROWS(Prelude[])),IF(ROW()-ROW(HTML[])=ROWS(Prelude[])+ROWS(PayItems[]),"&lt;/tbody&gt;&lt;/table&gt;","{End}")),INDEX(Prelude[],ROW()-ROW(HTML[])+1))</f>
        <v xml:space="preserve">  &lt;tr&gt;&lt;td&gt;63610-1400&lt;/td&gt;&lt;td&gt;Conduit, 45mm, rigid galvanized steel&lt;/td&gt;&lt;td&gt;m&lt;/td&gt;&lt;td&gt;CONDUIT, 1 3/4-INCH, RIGID GALVANIZED STEEL&lt;/td&gt;&lt;td&gt;LNFT&lt;/td&gt;&lt;td&gt;0&lt;/td&gt;&lt;td&gt;3&lt;/td&gt;&lt;td&gt;N&lt;/td&gt;&lt;td&gt; &lt;/td&gt;&lt;td&gt;&lt;/td&gt;&lt;/tr&gt;</v>
      </c>
      <c r="B3714" s="166"/>
      <c r="C3714" s="166"/>
    </row>
    <row r="3715" spans="1:3" x14ac:dyDescent="0.3">
      <c r="A3715" s="89" t="str">
        <f>IF(ROW()-ROW(HTML[])+1&gt;ROWS(Prelude[]),IFERROR(INDEX(PayItems[HTML],ROW()-ROW(HTML[])+1-ROWS(Prelude[])),IF(ROW()-ROW(HTML[])=ROWS(Prelude[])+ROWS(PayItems[]),"&lt;/tbody&gt;&lt;/table&gt;","{End}")),INDEX(Prelude[],ROW()-ROW(HTML[])+1))</f>
        <v xml:space="preserve">  &lt;tr&gt;&lt;td&gt;63610-1500&lt;/td&gt;&lt;td&gt;Conduit, 45mm, fiberglass&lt;/td&gt;&lt;td&gt;m&lt;/td&gt;&lt;td&gt;CONDUIT, 1 3/4-INCH, FIBERGLASS&lt;/td&gt;&lt;td&gt;LNFT&lt;/td&gt;&lt;td&gt;0&lt;/td&gt;&lt;td&gt;3&lt;/td&gt;&lt;td&gt;N&lt;/td&gt;&lt;td&gt; &lt;/td&gt;&lt;td&gt;&lt;/td&gt;&lt;/tr&gt;</v>
      </c>
      <c r="B3715" s="166"/>
      <c r="C3715" s="166"/>
    </row>
    <row r="3716" spans="1:3" x14ac:dyDescent="0.3">
      <c r="A3716" s="89" t="str">
        <f>IF(ROW()-ROW(HTML[])+1&gt;ROWS(Prelude[]),IFERROR(INDEX(PayItems[HTML],ROW()-ROW(HTML[])+1-ROWS(Prelude[])),IF(ROW()-ROW(HTML[])=ROWS(Prelude[])+ROWS(PayItems[]),"&lt;/tbody&gt;&lt;/table&gt;","{End}")),INDEX(Prelude[],ROW()-ROW(HTML[])+1))</f>
        <v xml:space="preserve">  &lt;tr&gt;&lt;td&gt;63610-1600&lt;/td&gt;&lt;td&gt;Conduit, 50mm, PVC&lt;/td&gt;&lt;td&gt;m&lt;/td&gt;&lt;td&gt;CONDUIT, 2-INCH, PVC&lt;/td&gt;&lt;td&gt;LNFT&lt;/td&gt;&lt;td&gt;0&lt;/td&gt;&lt;td&gt;3&lt;/td&gt;&lt;td&gt;N&lt;/td&gt;&lt;td&gt; &lt;/td&gt;&lt;td&gt;&lt;/td&gt;&lt;/tr&gt;</v>
      </c>
      <c r="B3716" s="166"/>
      <c r="C3716" s="166"/>
    </row>
    <row r="3717" spans="1:3" x14ac:dyDescent="0.3">
      <c r="A3717" s="89" t="str">
        <f>IF(ROW()-ROW(HTML[])+1&gt;ROWS(Prelude[]),IFERROR(INDEX(PayItems[HTML],ROW()-ROW(HTML[])+1-ROWS(Prelude[])),IF(ROW()-ROW(HTML[])=ROWS(Prelude[])+ROWS(PayItems[]),"&lt;/tbody&gt;&lt;/table&gt;","{End}")),INDEX(Prelude[],ROW()-ROW(HTML[])+1))</f>
        <v xml:space="preserve">  &lt;tr&gt;&lt;td&gt;63610-1700&lt;/td&gt;&lt;td&gt;Conduit, 50mm, rigid galvanized steel&lt;/td&gt;&lt;td&gt;m&lt;/td&gt;&lt;td&gt;CONDUIT, 2-INCH, RIGID GALVANIZED STEEL&lt;/td&gt;&lt;td&gt;LNFT&lt;/td&gt;&lt;td&gt;0&lt;/td&gt;&lt;td&gt;3&lt;/td&gt;&lt;td&gt;N&lt;/td&gt;&lt;td&gt; &lt;/td&gt;&lt;td&gt;&lt;/td&gt;&lt;/tr&gt;</v>
      </c>
      <c r="B3717" s="166"/>
      <c r="C3717" s="166"/>
    </row>
    <row r="3718" spans="1:3" x14ac:dyDescent="0.3">
      <c r="A3718" s="89" t="str">
        <f>IF(ROW()-ROW(HTML[])+1&gt;ROWS(Prelude[]),IFERROR(INDEX(PayItems[HTML],ROW()-ROW(HTML[])+1-ROWS(Prelude[])),IF(ROW()-ROW(HTML[])=ROWS(Prelude[])+ROWS(PayItems[]),"&lt;/tbody&gt;&lt;/table&gt;","{End}")),INDEX(Prelude[],ROW()-ROW(HTML[])+1))</f>
        <v xml:space="preserve">  &lt;tr&gt;&lt;td&gt;63610-1800&lt;/td&gt;&lt;td&gt;Conduit, 50mm, fiberglass&lt;/td&gt;&lt;td&gt;m&lt;/td&gt;&lt;td&gt;CONDUIT, 2-INCH, FIBERGLASS&lt;/td&gt;&lt;td&gt;LNFT&lt;/td&gt;&lt;td&gt;0&lt;/td&gt;&lt;td&gt;3&lt;/td&gt;&lt;td&gt;N&lt;/td&gt;&lt;td&gt; &lt;/td&gt;&lt;td&gt;&lt;/td&gt;&lt;/tr&gt;</v>
      </c>
      <c r="B3718" s="166"/>
      <c r="C3718" s="166"/>
    </row>
    <row r="3719" spans="1:3" x14ac:dyDescent="0.3">
      <c r="A3719" s="89" t="str">
        <f>IF(ROW()-ROW(HTML[])+1&gt;ROWS(Prelude[]),IFERROR(INDEX(PayItems[HTML],ROW()-ROW(HTML[])+1-ROWS(Prelude[])),IF(ROW()-ROW(HTML[])=ROWS(Prelude[])+ROWS(PayItems[]),"&lt;/tbody&gt;&lt;/table&gt;","{End}")),INDEX(Prelude[],ROW()-ROW(HTML[])+1))</f>
        <v xml:space="preserve">  &lt;tr&gt;&lt;td&gt;63610-1900&lt;/td&gt;&lt;td&gt;Conduit, 65mm, PVC&lt;/td&gt;&lt;td&gt;m&lt;/td&gt;&lt;td&gt;CONDUIT, 2 1/2-INCH, PVC&lt;/td&gt;&lt;td&gt;LNFT&lt;/td&gt;&lt;td&gt;0&lt;/td&gt;&lt;td&gt;3&lt;/td&gt;&lt;td&gt;N&lt;/td&gt;&lt;td&gt; &lt;/td&gt;&lt;td&gt;&lt;/td&gt;&lt;/tr&gt;</v>
      </c>
      <c r="B3719" s="166"/>
      <c r="C3719" s="166"/>
    </row>
    <row r="3720" spans="1:3" x14ac:dyDescent="0.3">
      <c r="A3720" s="89" t="str">
        <f>IF(ROW()-ROW(HTML[])+1&gt;ROWS(Prelude[]),IFERROR(INDEX(PayItems[HTML],ROW()-ROW(HTML[])+1-ROWS(Prelude[])),IF(ROW()-ROW(HTML[])=ROWS(Prelude[])+ROWS(PayItems[]),"&lt;/tbody&gt;&lt;/table&gt;","{End}")),INDEX(Prelude[],ROW()-ROW(HTML[])+1))</f>
        <v xml:space="preserve">  &lt;tr&gt;&lt;td&gt;63610-2000&lt;/td&gt;&lt;td&gt;Conduit, 65mm, rigid galvanized steel&lt;/td&gt;&lt;td&gt;m&lt;/td&gt;&lt;td&gt;CONDUIT, 2 1/2-INCH, RIGID GALVANIZED STEEL&lt;/td&gt;&lt;td&gt;LNFT&lt;/td&gt;&lt;td&gt;0&lt;/td&gt;&lt;td&gt;3&lt;/td&gt;&lt;td&gt;N&lt;/td&gt;&lt;td&gt; &lt;/td&gt;&lt;td&gt;&lt;/td&gt;&lt;/tr&gt;</v>
      </c>
      <c r="B3720" s="166"/>
      <c r="C3720" s="166"/>
    </row>
    <row r="3721" spans="1:3" x14ac:dyDescent="0.3">
      <c r="A3721" s="89" t="str">
        <f>IF(ROW()-ROW(HTML[])+1&gt;ROWS(Prelude[]),IFERROR(INDEX(PayItems[HTML],ROW()-ROW(HTML[])+1-ROWS(Prelude[])),IF(ROW()-ROW(HTML[])=ROWS(Prelude[])+ROWS(PayItems[]),"&lt;/tbody&gt;&lt;/table&gt;","{End}")),INDEX(Prelude[],ROW()-ROW(HTML[])+1))</f>
        <v xml:space="preserve">  &lt;tr&gt;&lt;td&gt;63610-2100&lt;/td&gt;&lt;td&gt;Conduit, 65mm, fiberglass&lt;/td&gt;&lt;td&gt;m&lt;/td&gt;&lt;td&gt;CONDUIT, 2 1/2-INCH, FIBERGLASS&lt;/td&gt;&lt;td&gt;LNFT&lt;/td&gt;&lt;td&gt;0&lt;/td&gt;&lt;td&gt;3&lt;/td&gt;&lt;td&gt;N&lt;/td&gt;&lt;td&gt; &lt;/td&gt;&lt;td&gt;&lt;/td&gt;&lt;/tr&gt;</v>
      </c>
      <c r="B3721" s="166"/>
      <c r="C3721" s="166"/>
    </row>
    <row r="3722" spans="1:3" x14ac:dyDescent="0.3">
      <c r="A3722" s="89" t="str">
        <f>IF(ROW()-ROW(HTML[])+1&gt;ROWS(Prelude[]),IFERROR(INDEX(PayItems[HTML],ROW()-ROW(HTML[])+1-ROWS(Prelude[])),IF(ROW()-ROW(HTML[])=ROWS(Prelude[])+ROWS(PayItems[]),"&lt;/tbody&gt;&lt;/table&gt;","{End}")),INDEX(Prelude[],ROW()-ROW(HTML[])+1))</f>
        <v xml:space="preserve">  &lt;tr&gt;&lt;td&gt;63610-2200&lt;/td&gt;&lt;td&gt;Conduit, 75mm, PVC&lt;/td&gt;&lt;td&gt;m&lt;/td&gt;&lt;td&gt;CONDUIT, 3-INCH, PVC&lt;/td&gt;&lt;td&gt;LNFT&lt;/td&gt;&lt;td&gt;0&lt;/td&gt;&lt;td&gt;3&lt;/td&gt;&lt;td&gt;N&lt;/td&gt;&lt;td&gt; &lt;/td&gt;&lt;td&gt;&lt;/td&gt;&lt;/tr&gt;</v>
      </c>
      <c r="B3722" s="166"/>
      <c r="C3722" s="166"/>
    </row>
    <row r="3723" spans="1:3" x14ac:dyDescent="0.3">
      <c r="A3723" s="89" t="str">
        <f>IF(ROW()-ROW(HTML[])+1&gt;ROWS(Prelude[]),IFERROR(INDEX(PayItems[HTML],ROW()-ROW(HTML[])+1-ROWS(Prelude[])),IF(ROW()-ROW(HTML[])=ROWS(Prelude[])+ROWS(PayItems[]),"&lt;/tbody&gt;&lt;/table&gt;","{End}")),INDEX(Prelude[],ROW()-ROW(HTML[])+1))</f>
        <v xml:space="preserve">  &lt;tr&gt;&lt;td&gt;63610-2300&lt;/td&gt;&lt;td&gt;Conduit, 75mm, rigid galvanized steel&lt;/td&gt;&lt;td&gt;m&lt;/td&gt;&lt;td&gt;CONDUIT, 3-INCH, RIGID GALVANIZED STEEL&lt;/td&gt;&lt;td&gt;LNFT&lt;/td&gt;&lt;td&gt;0&lt;/td&gt;&lt;td&gt;3&lt;/td&gt;&lt;td&gt;N&lt;/td&gt;&lt;td&gt; &lt;/td&gt;&lt;td&gt;&lt;/td&gt;&lt;/tr&gt;</v>
      </c>
      <c r="B3723" s="166"/>
      <c r="C3723" s="166"/>
    </row>
    <row r="3724" spans="1:3" x14ac:dyDescent="0.3">
      <c r="A3724" s="89" t="str">
        <f>IF(ROW()-ROW(HTML[])+1&gt;ROWS(Prelude[]),IFERROR(INDEX(PayItems[HTML],ROW()-ROW(HTML[])+1-ROWS(Prelude[])),IF(ROW()-ROW(HTML[])=ROWS(Prelude[])+ROWS(PayItems[]),"&lt;/tbody&gt;&lt;/table&gt;","{End}")),INDEX(Prelude[],ROW()-ROW(HTML[])+1))</f>
        <v xml:space="preserve">  &lt;tr&gt;&lt;td&gt;63610-2400&lt;/td&gt;&lt;td&gt;Conduit, 75mm, fiberglass&lt;/td&gt;&lt;td&gt;m&lt;/td&gt;&lt;td&gt;CONDUIT, 3-INCH, FIBERGLASS&lt;/td&gt;&lt;td&gt;LNFT&lt;/td&gt;&lt;td&gt;0&lt;/td&gt;&lt;td&gt;3&lt;/td&gt;&lt;td&gt;N&lt;/td&gt;&lt;td&gt; &lt;/td&gt;&lt;td&gt;&lt;/td&gt;&lt;/tr&gt;</v>
      </c>
      <c r="B3724" s="166"/>
      <c r="C3724" s="166"/>
    </row>
    <row r="3725" spans="1:3" x14ac:dyDescent="0.3">
      <c r="A3725" s="89" t="str">
        <f>IF(ROW()-ROW(HTML[])+1&gt;ROWS(Prelude[]),IFERROR(INDEX(PayItems[HTML],ROW()-ROW(HTML[])+1-ROWS(Prelude[])),IF(ROW()-ROW(HTML[])=ROWS(Prelude[])+ROWS(PayItems[]),"&lt;/tbody&gt;&lt;/table&gt;","{End}")),INDEX(Prelude[],ROW()-ROW(HTML[])+1))</f>
        <v xml:space="preserve">  &lt;tr&gt;&lt;td&gt;63610-2500&lt;/td&gt;&lt;td&gt;Conduit, 90mm, PVC&lt;/td&gt;&lt;td&gt;m&lt;/td&gt;&lt;td&gt;CONDUIT, 3 1/2-INCH, PVC&lt;/td&gt;&lt;td&gt;LNFT&lt;/td&gt;&lt;td&gt;0&lt;/td&gt;&lt;td&gt;3&lt;/td&gt;&lt;td&gt;N&lt;/td&gt;&lt;td&gt; &lt;/td&gt;&lt;td&gt;&lt;/td&gt;&lt;/tr&gt;</v>
      </c>
      <c r="B3725" s="166"/>
      <c r="C3725" s="166"/>
    </row>
    <row r="3726" spans="1:3" x14ac:dyDescent="0.3">
      <c r="A3726" s="89" t="str">
        <f>IF(ROW()-ROW(HTML[])+1&gt;ROWS(Prelude[]),IFERROR(INDEX(PayItems[HTML],ROW()-ROW(HTML[])+1-ROWS(Prelude[])),IF(ROW()-ROW(HTML[])=ROWS(Prelude[])+ROWS(PayItems[]),"&lt;/tbody&gt;&lt;/table&gt;","{End}")),INDEX(Prelude[],ROW()-ROW(HTML[])+1))</f>
        <v xml:space="preserve">  &lt;tr&gt;&lt;td&gt;63610-2600&lt;/td&gt;&lt;td&gt;Conduit, 90mm, rigid galvanized steel&lt;/td&gt;&lt;td&gt;m&lt;/td&gt;&lt;td&gt;CONDUIT, 3 1/2-INCH, RIGID GALVANIZED STEEL&lt;/td&gt;&lt;td&gt;LNFT&lt;/td&gt;&lt;td&gt;0&lt;/td&gt;&lt;td&gt;3&lt;/td&gt;&lt;td&gt;N&lt;/td&gt;&lt;td&gt; &lt;/td&gt;&lt;td&gt;&lt;/td&gt;&lt;/tr&gt;</v>
      </c>
      <c r="B3726" s="166"/>
      <c r="C3726" s="166"/>
    </row>
    <row r="3727" spans="1:3" x14ac:dyDescent="0.3">
      <c r="A3727" s="89" t="str">
        <f>IF(ROW()-ROW(HTML[])+1&gt;ROWS(Prelude[]),IFERROR(INDEX(PayItems[HTML],ROW()-ROW(HTML[])+1-ROWS(Prelude[])),IF(ROW()-ROW(HTML[])=ROWS(Prelude[])+ROWS(PayItems[]),"&lt;/tbody&gt;&lt;/table&gt;","{End}")),INDEX(Prelude[],ROW()-ROW(HTML[])+1))</f>
        <v xml:space="preserve">  &lt;tr&gt;&lt;td&gt;63610-2700&lt;/td&gt;&lt;td&gt;Conduit, 90mm, fiberglass&lt;/td&gt;&lt;td&gt;m&lt;/td&gt;&lt;td&gt;CONDUIT, 3 1/2-INCH, FIBERGLASS&lt;/td&gt;&lt;td&gt;LNFT&lt;/td&gt;&lt;td&gt;0&lt;/td&gt;&lt;td&gt;3&lt;/td&gt;&lt;td&gt;N&lt;/td&gt;&lt;td&gt; &lt;/td&gt;&lt;td&gt;&lt;/td&gt;&lt;/tr&gt;</v>
      </c>
      <c r="B3727" s="166"/>
      <c r="C3727" s="166"/>
    </row>
    <row r="3728" spans="1:3" x14ac:dyDescent="0.3">
      <c r="A3728" s="89" t="str">
        <f>IF(ROW()-ROW(HTML[])+1&gt;ROWS(Prelude[]),IFERROR(INDEX(PayItems[HTML],ROW()-ROW(HTML[])+1-ROWS(Prelude[])),IF(ROW()-ROW(HTML[])=ROWS(Prelude[])+ROWS(PayItems[]),"&lt;/tbody&gt;&lt;/table&gt;","{End}")),INDEX(Prelude[],ROW()-ROW(HTML[])+1))</f>
        <v xml:space="preserve">  &lt;tr&gt;&lt;td&gt;63610-2800&lt;/td&gt;&lt;td&gt;Conduit, 100mm, PVC&lt;/td&gt;&lt;td&gt;m&lt;/td&gt;&lt;td&gt;CONDUIT, 4-INCH, PVC&lt;/td&gt;&lt;td&gt;LNFT&lt;/td&gt;&lt;td&gt;0&lt;/td&gt;&lt;td&gt;3&lt;/td&gt;&lt;td&gt;N&lt;/td&gt;&lt;td&gt; &lt;/td&gt;&lt;td&gt;&lt;/td&gt;&lt;/tr&gt;</v>
      </c>
      <c r="B3728" s="166"/>
      <c r="C3728" s="166"/>
    </row>
    <row r="3729" spans="1:3" x14ac:dyDescent="0.3">
      <c r="A3729" s="89" t="str">
        <f>IF(ROW()-ROW(HTML[])+1&gt;ROWS(Prelude[]),IFERROR(INDEX(PayItems[HTML],ROW()-ROW(HTML[])+1-ROWS(Prelude[])),IF(ROW()-ROW(HTML[])=ROWS(Prelude[])+ROWS(PayItems[]),"&lt;/tbody&gt;&lt;/table&gt;","{End}")),INDEX(Prelude[],ROW()-ROW(HTML[])+1))</f>
        <v xml:space="preserve">  &lt;tr&gt;&lt;td&gt;63610-2900&lt;/td&gt;&lt;td&gt;Conduit, 100mm, rigid galvanized steel&lt;/td&gt;&lt;td&gt;m&lt;/td&gt;&lt;td&gt;CONDUIT, 4-INCH, RIGID GALVANIZED STEEL&lt;/td&gt;&lt;td&gt;LNFT&lt;/td&gt;&lt;td&gt;0&lt;/td&gt;&lt;td&gt;3&lt;/td&gt;&lt;td&gt;N&lt;/td&gt;&lt;td&gt; &lt;/td&gt;&lt;td&gt;&lt;/td&gt;&lt;/tr&gt;</v>
      </c>
      <c r="B3729" s="166"/>
      <c r="C3729" s="166"/>
    </row>
    <row r="3730" spans="1:3" x14ac:dyDescent="0.3">
      <c r="A3730" s="89" t="str">
        <f>IF(ROW()-ROW(HTML[])+1&gt;ROWS(Prelude[]),IFERROR(INDEX(PayItems[HTML],ROW()-ROW(HTML[])+1-ROWS(Prelude[])),IF(ROW()-ROW(HTML[])=ROWS(Prelude[])+ROWS(PayItems[]),"&lt;/tbody&gt;&lt;/table&gt;","{End}")),INDEX(Prelude[],ROW()-ROW(HTML[])+1))</f>
        <v xml:space="preserve">  &lt;tr&gt;&lt;td&gt;63610-3000&lt;/td&gt;&lt;td&gt;Conduit, 100mm, fiberglass&lt;/td&gt;&lt;td&gt;m&lt;/td&gt;&lt;td&gt;CONDUIT, 4-INCH, FIBERGLASS&lt;/td&gt;&lt;td&gt;LNFT&lt;/td&gt;&lt;td&gt;0&lt;/td&gt;&lt;td&gt;3&lt;/td&gt;&lt;td&gt;N&lt;/td&gt;&lt;td&gt; &lt;/td&gt;&lt;td&gt;&lt;/td&gt;&lt;/tr&gt;</v>
      </c>
      <c r="B3730" s="166"/>
      <c r="C3730" s="166"/>
    </row>
    <row r="3731" spans="1:3" x14ac:dyDescent="0.3">
      <c r="A3731" s="89" t="str">
        <f>IF(ROW()-ROW(HTML[])+1&gt;ROWS(Prelude[]),IFERROR(INDEX(PayItems[HTML],ROW()-ROW(HTML[])+1-ROWS(Prelude[])),IF(ROW()-ROW(HTML[])=ROWS(Prelude[])+ROWS(PayItems[]),"&lt;/tbody&gt;&lt;/table&gt;","{End}")),INDEX(Prelude[],ROW()-ROW(HTML[])+1))</f>
        <v xml:space="preserve">  &lt;tr&gt;&lt;td&gt;63610-3010&lt;/td&gt;&lt;td&gt;Conduit, 100mm, HDPE&lt;/td&gt;&lt;td&gt;m&lt;/td&gt;&lt;td&gt;CONDUIT, 4-INCH, HDPE&lt;/td&gt;&lt;td&gt;LNFT&lt;/td&gt;&lt;td&gt;0&lt;/td&gt;&lt;td&gt;3&lt;/td&gt;&lt;td&gt;N&lt;/td&gt;&lt;td&gt; &lt;/td&gt;&lt;td&gt;&lt;/td&gt;&lt;/tr&gt;</v>
      </c>
      <c r="B3731" s="166"/>
      <c r="C3731" s="166"/>
    </row>
    <row r="3732" spans="1:3" x14ac:dyDescent="0.3">
      <c r="A3732" s="89" t="str">
        <f>IF(ROW()-ROW(HTML[])+1&gt;ROWS(Prelude[]),IFERROR(INDEX(PayItems[HTML],ROW()-ROW(HTML[])+1-ROWS(Prelude[])),IF(ROW()-ROW(HTML[])=ROWS(Prelude[])+ROWS(PayItems[]),"&lt;/tbody&gt;&lt;/table&gt;","{End}")),INDEX(Prelude[],ROW()-ROW(HTML[])+1))</f>
        <v xml:space="preserve">  &lt;tr&gt;&lt;td&gt;63610-3100&lt;/td&gt;&lt;td&gt;Conduit, 125mm, PVC&lt;/td&gt;&lt;td&gt;m&lt;/td&gt;&lt;td&gt;CONDUIT, 5-INCH, PVC&lt;/td&gt;&lt;td&gt;LNFT&lt;/td&gt;&lt;td&gt;0&lt;/td&gt;&lt;td&gt;3&lt;/td&gt;&lt;td&gt;N&lt;/td&gt;&lt;td&gt; &lt;/td&gt;&lt;td&gt;&lt;/td&gt;&lt;/tr&gt;</v>
      </c>
      <c r="B3732" s="166"/>
      <c r="C3732" s="166"/>
    </row>
    <row r="3733" spans="1:3" x14ac:dyDescent="0.3">
      <c r="A3733" s="89" t="str">
        <f>IF(ROW()-ROW(HTML[])+1&gt;ROWS(Prelude[]),IFERROR(INDEX(PayItems[HTML],ROW()-ROW(HTML[])+1-ROWS(Prelude[])),IF(ROW()-ROW(HTML[])=ROWS(Prelude[])+ROWS(PayItems[]),"&lt;/tbody&gt;&lt;/table&gt;","{End}")),INDEX(Prelude[],ROW()-ROW(HTML[])+1))</f>
        <v xml:space="preserve">  &lt;tr&gt;&lt;td&gt;63610-3200&lt;/td&gt;&lt;td&gt;Conduit, 150mm, PVC&lt;/td&gt;&lt;td&gt;m&lt;/td&gt;&lt;td&gt;CONDUIT, 6-INCH, PVC&lt;/td&gt;&lt;td&gt;LNFT&lt;/td&gt;&lt;td&gt;0&lt;/td&gt;&lt;td&gt;3&lt;/td&gt;&lt;td&gt;N&lt;/td&gt;&lt;td&gt; &lt;/td&gt;&lt;td&gt;&lt;/td&gt;&lt;/tr&gt;</v>
      </c>
      <c r="B3733" s="166"/>
      <c r="C3733" s="166"/>
    </row>
    <row r="3734" spans="1:3" x14ac:dyDescent="0.3">
      <c r="A3734" s="89" t="str">
        <f>IF(ROW()-ROW(HTML[])+1&gt;ROWS(Prelude[]),IFERROR(INDEX(PayItems[HTML],ROW()-ROW(HTML[])+1-ROWS(Prelude[])),IF(ROW()-ROW(HTML[])=ROWS(Prelude[])+ROWS(PayItems[]),"&lt;/tbody&gt;&lt;/table&gt;","{End}")),INDEX(Prelude[],ROW()-ROW(HTML[])+1))</f>
        <v xml:space="preserve">  &lt;tr&gt;&lt;td&gt;63610-3300&lt;/td&gt;&lt;td&gt;Conduit, 150mm, rigid galvanized steel&lt;/td&gt;&lt;td&gt;m&lt;/td&gt;&lt;td&gt;CONDUIT, 6-INCH, RIGID GALVANIZED STEEL&lt;/td&gt;&lt;td&gt;LNFT&lt;/td&gt;&lt;td&gt;0&lt;/td&gt;&lt;td&gt;3&lt;/td&gt;&lt;td&gt;N&lt;/td&gt;&lt;td&gt; &lt;/td&gt;&lt;td&gt;&lt;/td&gt;&lt;/tr&gt;</v>
      </c>
      <c r="B3734" s="166"/>
      <c r="C3734" s="166"/>
    </row>
    <row r="3735" spans="1:3" x14ac:dyDescent="0.3">
      <c r="A3735" s="89" t="str">
        <f>IF(ROW()-ROW(HTML[])+1&gt;ROWS(Prelude[]),IFERROR(INDEX(PayItems[HTML],ROW()-ROW(HTML[])+1-ROWS(Prelude[])),IF(ROW()-ROW(HTML[])=ROWS(Prelude[])+ROWS(PayItems[]),"&lt;/tbody&gt;&lt;/table&gt;","{End}")),INDEX(Prelude[],ROW()-ROW(HTML[])+1))</f>
        <v xml:space="preserve">  &lt;tr&gt;&lt;td&gt;63610-3400&lt;/td&gt;&lt;td&gt;Conduit, 150mm, fiberglass&lt;/td&gt;&lt;td&gt;m&lt;/td&gt;&lt;td&gt;CONDUIT, 6-INCH, FIBERGLASS&lt;/td&gt;&lt;td&gt;LNFT&lt;/td&gt;&lt;td&gt;0&lt;/td&gt;&lt;td&gt;3&lt;/td&gt;&lt;td&gt;N&lt;/td&gt;&lt;td&gt; &lt;/td&gt;&lt;td&gt;&lt;/td&gt;&lt;/tr&gt;</v>
      </c>
      <c r="B3735" s="166"/>
      <c r="C3735" s="166"/>
    </row>
    <row r="3736" spans="1:3" x14ac:dyDescent="0.3">
      <c r="A3736" s="89" t="str">
        <f>IF(ROW()-ROW(HTML[])+1&gt;ROWS(Prelude[]),IFERROR(INDEX(PayItems[HTML],ROW()-ROW(HTML[])+1-ROWS(Prelude[])),IF(ROW()-ROW(HTML[])=ROWS(Prelude[])+ROWS(PayItems[]),"&lt;/tbody&gt;&lt;/table&gt;","{End}")),INDEX(Prelude[],ROW()-ROW(HTML[])+1))</f>
        <v xml:space="preserve">  &lt;tr&gt;&lt;td&gt;63610-3410&lt;/td&gt;&lt;td&gt;Conduit, 150mm, HDPE&lt;/td&gt;&lt;td&gt;m&lt;/td&gt;&lt;td&gt;CONDUIT, 6-INCH, HDPE&lt;/td&gt;&lt;td&gt;LNFT&lt;/td&gt;&lt;td&gt;0&lt;/td&gt;&lt;td&gt;3&lt;/td&gt;&lt;td&gt;N&lt;/td&gt;&lt;td&gt; &lt;/td&gt;&lt;td&gt;&lt;/td&gt;&lt;/tr&gt;</v>
      </c>
      <c r="B3736" s="166"/>
      <c r="C3736" s="166"/>
    </row>
    <row r="3737" spans="1:3" x14ac:dyDescent="0.3">
      <c r="A3737" s="89" t="str">
        <f>IF(ROW()-ROW(HTML[])+1&gt;ROWS(Prelude[]),IFERROR(INDEX(PayItems[HTML],ROW()-ROW(HTML[])+1-ROWS(Prelude[])),IF(ROW()-ROW(HTML[])=ROWS(Prelude[])+ROWS(PayItems[]),"&lt;/tbody&gt;&lt;/table&gt;","{End}")),INDEX(Prelude[],ROW()-ROW(HTML[])+1))</f>
        <v xml:space="preserve">  &lt;tr&gt;&lt;td&gt;63610-3500&lt;/td&gt;&lt;td&gt;Conduit, 200mm, PVC&lt;/td&gt;&lt;td&gt;m&lt;/td&gt;&lt;td&gt;CONDUIT, 8-INCH, PVC&lt;/td&gt;&lt;td&gt;LNFT&lt;/td&gt;&lt;td&gt;0&lt;/td&gt;&lt;td&gt;3&lt;/td&gt;&lt;td&gt;N&lt;/td&gt;&lt;td&gt; &lt;/td&gt;&lt;td&gt;&lt;/td&gt;&lt;/tr&gt;</v>
      </c>
      <c r="B3737" s="166"/>
      <c r="C3737" s="166"/>
    </row>
    <row r="3738" spans="1:3" x14ac:dyDescent="0.3">
      <c r="A3738" s="89" t="str">
        <f>IF(ROW()-ROW(HTML[])+1&gt;ROWS(Prelude[]),IFERROR(INDEX(PayItems[HTML],ROW()-ROW(HTML[])+1-ROWS(Prelude[])),IF(ROW()-ROW(HTML[])=ROWS(Prelude[])+ROWS(PayItems[]),"&lt;/tbody&gt;&lt;/table&gt;","{End}")),INDEX(Prelude[],ROW()-ROW(HTML[])+1))</f>
        <v xml:space="preserve">  &lt;tr&gt;&lt;td&gt;63610-3600&lt;/td&gt;&lt;td&gt;Conduit, 200mm, rigid galvanized steel&lt;/td&gt;&lt;td&gt;m&lt;/td&gt;&lt;td&gt;CONDUIT, 8-INCH, RIGID GALVANIZED STEEL&lt;/td&gt;&lt;td&gt;LNFT&lt;/td&gt;&lt;td&gt;0&lt;/td&gt;&lt;td&gt;3&lt;/td&gt;&lt;td&gt;N&lt;/td&gt;&lt;td&gt; &lt;/td&gt;&lt;td&gt;&lt;/td&gt;&lt;/tr&gt;</v>
      </c>
      <c r="B3738" s="166"/>
      <c r="C3738" s="166"/>
    </row>
    <row r="3739" spans="1:3" x14ac:dyDescent="0.3">
      <c r="A3739" s="89" t="str">
        <f>IF(ROW()-ROW(HTML[])+1&gt;ROWS(Prelude[]),IFERROR(INDEX(PayItems[HTML],ROW()-ROW(HTML[])+1-ROWS(Prelude[])),IF(ROW()-ROW(HTML[])=ROWS(Prelude[])+ROWS(PayItems[]),"&lt;/tbody&gt;&lt;/table&gt;","{End}")),INDEX(Prelude[],ROW()-ROW(HTML[])+1))</f>
        <v xml:space="preserve">  &lt;tr&gt;&lt;td&gt;63610-3700&lt;/td&gt;&lt;td&gt;Conduit, 200mm, fiberglass&lt;/td&gt;&lt;td&gt;m&lt;/td&gt;&lt;td&gt;CONDUIT, 8-INCH, FIBERGLASS&lt;/td&gt;&lt;td&gt;LNFT&lt;/td&gt;&lt;td&gt;0&lt;/td&gt;&lt;td&gt;3&lt;/td&gt;&lt;td&gt;N&lt;/td&gt;&lt;td&gt; &lt;/td&gt;&lt;td&gt;&lt;/td&gt;&lt;/tr&gt;</v>
      </c>
      <c r="B3739" s="166"/>
      <c r="C3739" s="166"/>
    </row>
    <row r="3740" spans="1:3" x14ac:dyDescent="0.3">
      <c r="A3740" s="89" t="str">
        <f>IF(ROW()-ROW(HTML[])+1&gt;ROWS(Prelude[]),IFERROR(INDEX(PayItems[HTML],ROW()-ROW(HTML[])+1-ROWS(Prelude[])),IF(ROW()-ROW(HTML[])=ROWS(Prelude[])+ROWS(PayItems[]),"&lt;/tbody&gt;&lt;/table&gt;","{End}")),INDEX(Prelude[],ROW()-ROW(HTML[])+1))</f>
        <v xml:space="preserve">  &lt;tr&gt;&lt;td&gt;63610-3800&lt;/td&gt;&lt;td&gt;Conduit, 250mm, PVC&lt;/td&gt;&lt;td&gt;m&lt;/td&gt;&lt;td&gt;CONDUIT, 10-INCH, PVC&lt;/td&gt;&lt;td&gt;LNFT&lt;/td&gt;&lt;td&gt;0&lt;/td&gt;&lt;td&gt;3&lt;/td&gt;&lt;td&gt;N&lt;/td&gt;&lt;td&gt; &lt;/td&gt;&lt;td&gt;&lt;/td&gt;&lt;/tr&gt;</v>
      </c>
      <c r="B3740" s="166"/>
      <c r="C3740" s="166"/>
    </row>
    <row r="3741" spans="1:3" x14ac:dyDescent="0.3">
      <c r="A3741" s="89" t="str">
        <f>IF(ROW()-ROW(HTML[])+1&gt;ROWS(Prelude[]),IFERROR(INDEX(PayItems[HTML],ROW()-ROW(HTML[])+1-ROWS(Prelude[])),IF(ROW()-ROW(HTML[])=ROWS(Prelude[])+ROWS(PayItems[]),"&lt;/tbody&gt;&lt;/table&gt;","{End}")),INDEX(Prelude[],ROW()-ROW(HTML[])+1))</f>
        <v xml:space="preserve">  &lt;tr&gt;&lt;td&gt;63610-3900&lt;/td&gt;&lt;td&gt;Conduit, 250mm, rigid galvanized steel&lt;/td&gt;&lt;td&gt;m&lt;/td&gt;&lt;td&gt;CONDUIT, 10-INCH, RIGID GALVANIZED STEEL&lt;/td&gt;&lt;td&gt;LNFT&lt;/td&gt;&lt;td&gt;0&lt;/td&gt;&lt;td&gt;3&lt;/td&gt;&lt;td&gt;N&lt;/td&gt;&lt;td&gt; &lt;/td&gt;&lt;td&gt;&lt;/td&gt;&lt;/tr&gt;</v>
      </c>
      <c r="B3741" s="166"/>
      <c r="C3741" s="166"/>
    </row>
    <row r="3742" spans="1:3" x14ac:dyDescent="0.3">
      <c r="A3742" s="89" t="str">
        <f>IF(ROW()-ROW(HTML[])+1&gt;ROWS(Prelude[]),IFERROR(INDEX(PayItems[HTML],ROW()-ROW(HTML[])+1-ROWS(Prelude[])),IF(ROW()-ROW(HTML[])=ROWS(Prelude[])+ROWS(PayItems[]),"&lt;/tbody&gt;&lt;/table&gt;","{End}")),INDEX(Prelude[],ROW()-ROW(HTML[])+1))</f>
        <v xml:space="preserve">  &lt;tr&gt;&lt;td&gt;63610-4000&lt;/td&gt;&lt;td&gt;Conduit, 250mm, fiberglass&lt;/td&gt;&lt;td&gt;m&lt;/td&gt;&lt;td&gt;CONDUIT, 10-INCH, FIBERGLASS&lt;/td&gt;&lt;td&gt;LNFT&lt;/td&gt;&lt;td&gt;0&lt;/td&gt;&lt;td&gt;3&lt;/td&gt;&lt;td&gt;N&lt;/td&gt;&lt;td&gt; &lt;/td&gt;&lt;td&gt;&lt;/td&gt;&lt;/tr&gt;</v>
      </c>
      <c r="B3742" s="166"/>
      <c r="C3742" s="166"/>
    </row>
    <row r="3743" spans="1:3" x14ac:dyDescent="0.3">
      <c r="A3743" s="89" t="str">
        <f>IF(ROW()-ROW(HTML[])+1&gt;ROWS(Prelude[]),IFERROR(INDEX(PayItems[HTML],ROW()-ROW(HTML[])+1-ROWS(Prelude[])),IF(ROW()-ROW(HTML[])=ROWS(Prelude[])+ROWS(PayItems[]),"&lt;/tbody&gt;&lt;/table&gt;","{End}")),INDEX(Prelude[],ROW()-ROW(HTML[])+1))</f>
        <v xml:space="preserve">  &lt;tr&gt;&lt;td&gt;63610-4100&lt;/td&gt;&lt;td&gt;Conduit, 300mm, PVC&lt;/td&gt;&lt;td&gt;m&lt;/td&gt;&lt;td&gt;CONDUIT, 12-INCH, PVC&lt;/td&gt;&lt;td&gt;LNFT&lt;/td&gt;&lt;td&gt;0&lt;/td&gt;&lt;td&gt;3&lt;/td&gt;&lt;td&gt;N&lt;/td&gt;&lt;td&gt; &lt;/td&gt;&lt;td&gt;&lt;/td&gt;&lt;/tr&gt;</v>
      </c>
      <c r="B3743" s="166"/>
      <c r="C3743" s="166"/>
    </row>
    <row r="3744" spans="1:3" x14ac:dyDescent="0.3">
      <c r="A3744" s="89" t="str">
        <f>IF(ROW()-ROW(HTML[])+1&gt;ROWS(Prelude[]),IFERROR(INDEX(PayItems[HTML],ROW()-ROW(HTML[])+1-ROWS(Prelude[])),IF(ROW()-ROW(HTML[])=ROWS(Prelude[])+ROWS(PayItems[]),"&lt;/tbody&gt;&lt;/table&gt;","{End}")),INDEX(Prelude[],ROW()-ROW(HTML[])+1))</f>
        <v xml:space="preserve">  &lt;tr&gt;&lt;td&gt;63610-4200&lt;/td&gt;&lt;td&gt;Conduit, 300mm, rigid galvanized steel&lt;/td&gt;&lt;td&gt;m&lt;/td&gt;&lt;td&gt;CONDUIT, 12-INCH, RIGID GALVANIZED STEEL&lt;/td&gt;&lt;td&gt;LNFT&lt;/td&gt;&lt;td&gt;0&lt;/td&gt;&lt;td&gt;3&lt;/td&gt;&lt;td&gt;N&lt;/td&gt;&lt;td&gt; &lt;/td&gt;&lt;td&gt;&lt;/td&gt;&lt;/tr&gt;</v>
      </c>
      <c r="B3744" s="166"/>
      <c r="C3744" s="166"/>
    </row>
    <row r="3745" spans="1:3" x14ac:dyDescent="0.3">
      <c r="A3745" s="89" t="str">
        <f>IF(ROW()-ROW(HTML[])+1&gt;ROWS(Prelude[]),IFERROR(INDEX(PayItems[HTML],ROW()-ROW(HTML[])+1-ROWS(Prelude[])),IF(ROW()-ROW(HTML[])=ROWS(Prelude[])+ROWS(PayItems[]),"&lt;/tbody&gt;&lt;/table&gt;","{End}")),INDEX(Prelude[],ROW()-ROW(HTML[])+1))</f>
        <v xml:space="preserve">  &lt;tr&gt;&lt;td&gt;63610-4300&lt;/td&gt;&lt;td&gt;Conduit, 300mm, fiberglass&lt;/td&gt;&lt;td&gt;m&lt;/td&gt;&lt;td&gt;CONDUIT, 12-INCH, FIBERGLASS&lt;/td&gt;&lt;td&gt;LNFT&lt;/td&gt;&lt;td&gt;0&lt;/td&gt;&lt;td&gt;3&lt;/td&gt;&lt;td&gt;N&lt;/td&gt;&lt;td&gt; &lt;/td&gt;&lt;td&gt;&lt;/td&gt;&lt;/tr&gt;</v>
      </c>
      <c r="B3745" s="166"/>
      <c r="C3745" s="166"/>
    </row>
    <row r="3746" spans="1:3" x14ac:dyDescent="0.3">
      <c r="A3746" s="89" t="str">
        <f>IF(ROW()-ROW(HTML[])+1&gt;ROWS(Prelude[]),IFERROR(INDEX(PayItems[HTML],ROW()-ROW(HTML[])+1-ROWS(Prelude[])),IF(ROW()-ROW(HTML[])=ROWS(Prelude[])+ROWS(PayItems[]),"&lt;/tbody&gt;&lt;/table&gt;","{End}")),INDEX(Prelude[],ROW()-ROW(HTML[])+1))</f>
        <v xml:space="preserve">  &lt;tr&gt;&lt;td&gt;63610-4310&lt;/td&gt;&lt;td&gt;Conduit, 300mm, HDPE&lt;/td&gt;&lt;td&gt;m&lt;/td&gt;&lt;td&gt;CONDUIT, 12-INCH, HDPE&lt;/td&gt;&lt;td&gt;LNFT&lt;/td&gt;&lt;td&gt;0&lt;/td&gt;&lt;td&gt;3&lt;/td&gt;&lt;td&gt;N&lt;/td&gt;&lt;td&gt; &lt;/td&gt;&lt;td&gt;&lt;/td&gt;&lt;/tr&gt;</v>
      </c>
      <c r="B3746" s="166"/>
      <c r="C3746" s="166"/>
    </row>
    <row r="3747" spans="1:3" x14ac:dyDescent="0.3">
      <c r="A3747" s="89" t="str">
        <f>IF(ROW()-ROW(HTML[])+1&gt;ROWS(Prelude[]),IFERROR(INDEX(PayItems[HTML],ROW()-ROW(HTML[])+1-ROWS(Prelude[])),IF(ROW()-ROW(HTML[])=ROWS(Prelude[])+ROWS(PayItems[]),"&lt;/tbody&gt;&lt;/table&gt;","{End}")),INDEX(Prelude[],ROW()-ROW(HTML[])+1))</f>
        <v xml:space="preserve">  &lt;tr&gt;&lt;td&gt;63611-0100&lt;/td&gt;&lt;td&gt;Wire, electrical conductors, 14 awg&lt;/td&gt;&lt;td&gt;m&lt;/td&gt;&lt;td&gt;WIRE, ELECTRICAL CONDUCTORS, 14 AWG&lt;/td&gt;&lt;td&gt;LNFT&lt;/td&gt;&lt;td&gt;0&lt;/td&gt;&lt;td&gt;3&lt;/td&gt;&lt;td&gt;N&lt;/td&gt;&lt;td&gt; &lt;/td&gt;&lt;td&gt;&lt;/td&gt;&lt;/tr&gt;</v>
      </c>
      <c r="B3747" s="166"/>
      <c r="C3747" s="166"/>
    </row>
    <row r="3748" spans="1:3" x14ac:dyDescent="0.3">
      <c r="A3748" s="89" t="str">
        <f>IF(ROW()-ROW(HTML[])+1&gt;ROWS(Prelude[]),IFERROR(INDEX(PayItems[HTML],ROW()-ROW(HTML[])+1-ROWS(Prelude[])),IF(ROW()-ROW(HTML[])=ROWS(Prelude[])+ROWS(PayItems[]),"&lt;/tbody&gt;&lt;/table&gt;","{End}")),INDEX(Prelude[],ROW()-ROW(HTML[])+1))</f>
        <v xml:space="preserve">  &lt;tr&gt;&lt;td&gt;63611-0200&lt;/td&gt;&lt;td&gt;Wire, electrical conductors, 12 awg&lt;/td&gt;&lt;td&gt;m&lt;/td&gt;&lt;td&gt;WIRE, ELECTRICAL CONDUCTORS, 12 AWG&lt;/td&gt;&lt;td&gt;LNFT&lt;/td&gt;&lt;td&gt;0&lt;/td&gt;&lt;td&gt;3&lt;/td&gt;&lt;td&gt;N&lt;/td&gt;&lt;td&gt; &lt;/td&gt;&lt;td&gt;&lt;/td&gt;&lt;/tr&gt;</v>
      </c>
      <c r="B3748" s="166"/>
      <c r="C3748" s="166"/>
    </row>
    <row r="3749" spans="1:3" x14ac:dyDescent="0.3">
      <c r="A3749" s="89" t="str">
        <f>IF(ROW()-ROW(HTML[])+1&gt;ROWS(Prelude[]),IFERROR(INDEX(PayItems[HTML],ROW()-ROW(HTML[])+1-ROWS(Prelude[])),IF(ROW()-ROW(HTML[])=ROWS(Prelude[])+ROWS(PayItems[]),"&lt;/tbody&gt;&lt;/table&gt;","{End}")),INDEX(Prelude[],ROW()-ROW(HTML[])+1))</f>
        <v xml:space="preserve">  &lt;tr&gt;&lt;td&gt;63611-0300&lt;/td&gt;&lt;td&gt;Wire, electrical conductors, 10 awg&lt;/td&gt;&lt;td&gt;m&lt;/td&gt;&lt;td&gt;WIRE, ELECTRICAL CONDUCTORS, 10 AWG&lt;/td&gt;&lt;td&gt;LNFT&lt;/td&gt;&lt;td&gt;0&lt;/td&gt;&lt;td&gt;3&lt;/td&gt;&lt;td&gt;N&lt;/td&gt;&lt;td&gt; &lt;/td&gt;&lt;td&gt;&lt;/td&gt;&lt;/tr&gt;</v>
      </c>
      <c r="B3749" s="166"/>
      <c r="C3749" s="166"/>
    </row>
    <row r="3750" spans="1:3" x14ac:dyDescent="0.3">
      <c r="A3750" s="89" t="str">
        <f>IF(ROW()-ROW(HTML[])+1&gt;ROWS(Prelude[]),IFERROR(INDEX(PayItems[HTML],ROW()-ROW(HTML[])+1-ROWS(Prelude[])),IF(ROW()-ROW(HTML[])=ROWS(Prelude[])+ROWS(PayItems[]),"&lt;/tbody&gt;&lt;/table&gt;","{End}")),INDEX(Prelude[],ROW()-ROW(HTML[])+1))</f>
        <v xml:space="preserve">  &lt;tr&gt;&lt;td&gt;63611-0400&lt;/td&gt;&lt;td&gt;Wire, electrical conductors, 8 awg&lt;/td&gt;&lt;td&gt;m&lt;/td&gt;&lt;td&gt;WIRE, ELECTRICAL CONDUCTORS, 8 AWG&lt;/td&gt;&lt;td&gt;LNFT&lt;/td&gt;&lt;td&gt;0&lt;/td&gt;&lt;td&gt;3&lt;/td&gt;&lt;td&gt;N&lt;/td&gt;&lt;td&gt; &lt;/td&gt;&lt;td&gt;&lt;/td&gt;&lt;/tr&gt;</v>
      </c>
      <c r="B3750" s="166"/>
      <c r="C3750" s="166"/>
    </row>
    <row r="3751" spans="1:3" x14ac:dyDescent="0.3">
      <c r="A3751" s="89" t="str">
        <f>IF(ROW()-ROW(HTML[])+1&gt;ROWS(Prelude[]),IFERROR(INDEX(PayItems[HTML],ROW()-ROW(HTML[])+1-ROWS(Prelude[])),IF(ROW()-ROW(HTML[])=ROWS(Prelude[])+ROWS(PayItems[]),"&lt;/tbody&gt;&lt;/table&gt;","{End}")),INDEX(Prelude[],ROW()-ROW(HTML[])+1))</f>
        <v xml:space="preserve">  &lt;tr&gt;&lt;td&gt;63611-0500&lt;/td&gt;&lt;td&gt;Wire, electrical conductors, 6 awg&lt;/td&gt;&lt;td&gt;m&lt;/td&gt;&lt;td&gt;WIRE, ELECTRICAL CONDUCTORS, 6 AWG&lt;/td&gt;&lt;td&gt;LNFT&lt;/td&gt;&lt;td&gt;0&lt;/td&gt;&lt;td&gt;3&lt;/td&gt;&lt;td&gt;N&lt;/td&gt;&lt;td&gt; &lt;/td&gt;&lt;td&gt;&lt;/td&gt;&lt;/tr&gt;</v>
      </c>
      <c r="B3751" s="166"/>
      <c r="C3751" s="166"/>
    </row>
    <row r="3752" spans="1:3" x14ac:dyDescent="0.3">
      <c r="A3752" s="89" t="str">
        <f>IF(ROW()-ROW(HTML[])+1&gt;ROWS(Prelude[]),IFERROR(INDEX(PayItems[HTML],ROW()-ROW(HTML[])+1-ROWS(Prelude[])),IF(ROW()-ROW(HTML[])=ROWS(Prelude[])+ROWS(PayItems[]),"&lt;/tbody&gt;&lt;/table&gt;","{End}")),INDEX(Prelude[],ROW()-ROW(HTML[])+1))</f>
        <v xml:space="preserve">  &lt;tr&gt;&lt;td&gt;63611-0600&lt;/td&gt;&lt;td&gt;Wire, electrical conductors, 4 awg&lt;/td&gt;&lt;td&gt;m&lt;/td&gt;&lt;td&gt;WIRE, ELECTRICAL CONDUCTORS, 4 AWG&lt;/td&gt;&lt;td&gt;LNFT&lt;/td&gt;&lt;td&gt;0&lt;/td&gt;&lt;td&gt;3&lt;/td&gt;&lt;td&gt;N&lt;/td&gt;&lt;td&gt; &lt;/td&gt;&lt;td&gt;&lt;/td&gt;&lt;/tr&gt;</v>
      </c>
      <c r="B3752" s="166"/>
      <c r="C3752" s="166"/>
    </row>
    <row r="3753" spans="1:3" x14ac:dyDescent="0.3">
      <c r="A3753" s="89" t="str">
        <f>IF(ROW()-ROW(HTML[])+1&gt;ROWS(Prelude[]),IFERROR(INDEX(PayItems[HTML],ROW()-ROW(HTML[])+1-ROWS(Prelude[])),IF(ROW()-ROW(HTML[])=ROWS(Prelude[])+ROWS(PayItems[]),"&lt;/tbody&gt;&lt;/table&gt;","{End}")),INDEX(Prelude[],ROW()-ROW(HTML[])+1))</f>
        <v xml:space="preserve">  &lt;tr&gt;&lt;td&gt;63611-0700&lt;/td&gt;&lt;td&gt;Wire, electrical conductors, 3 awg&lt;/td&gt;&lt;td&gt;m&lt;/td&gt;&lt;td&gt;WIRE, ELECTRICAL CONDUCTORS, 3 AWG&lt;/td&gt;&lt;td&gt;LNFT&lt;/td&gt;&lt;td&gt;0&lt;/td&gt;&lt;td&gt;3&lt;/td&gt;&lt;td&gt;N&lt;/td&gt;&lt;td&gt; &lt;/td&gt;&lt;td&gt;&lt;/td&gt;&lt;/tr&gt;</v>
      </c>
      <c r="B3753" s="166"/>
      <c r="C3753" s="166"/>
    </row>
    <row r="3754" spans="1:3" x14ac:dyDescent="0.3">
      <c r="A3754" s="89" t="str">
        <f>IF(ROW()-ROW(HTML[])+1&gt;ROWS(Prelude[]),IFERROR(INDEX(PayItems[HTML],ROW()-ROW(HTML[])+1-ROWS(Prelude[])),IF(ROW()-ROW(HTML[])=ROWS(Prelude[])+ROWS(PayItems[]),"&lt;/tbody&gt;&lt;/table&gt;","{End}")),INDEX(Prelude[],ROW()-ROW(HTML[])+1))</f>
        <v xml:space="preserve">  &lt;tr&gt;&lt;td&gt;63611-0800&lt;/td&gt;&lt;td&gt;Wire, electrical conductors, 2 awg&lt;/td&gt;&lt;td&gt;m&lt;/td&gt;&lt;td&gt;WIRE, ELECTRICAL CONDUCTORS, 2 AWG&lt;/td&gt;&lt;td&gt;LNFT&lt;/td&gt;&lt;td&gt;0&lt;/td&gt;&lt;td&gt;3&lt;/td&gt;&lt;td&gt;N&lt;/td&gt;&lt;td&gt; &lt;/td&gt;&lt;td&gt;&lt;/td&gt;&lt;/tr&gt;</v>
      </c>
      <c r="B3754" s="166"/>
      <c r="C3754" s="166"/>
    </row>
    <row r="3755" spans="1:3" x14ac:dyDescent="0.3">
      <c r="A3755" s="89" t="str">
        <f>IF(ROW()-ROW(HTML[])+1&gt;ROWS(Prelude[]),IFERROR(INDEX(PayItems[HTML],ROW()-ROW(HTML[])+1-ROWS(Prelude[])),IF(ROW()-ROW(HTML[])=ROWS(Prelude[])+ROWS(PayItems[]),"&lt;/tbody&gt;&lt;/table&gt;","{End}")),INDEX(Prelude[],ROW()-ROW(HTML[])+1))</f>
        <v xml:space="preserve">  &lt;tr&gt;&lt;td&gt;63611-0900&lt;/td&gt;&lt;td&gt;Wire, electrical conductors, 1 awg&lt;/td&gt;&lt;td&gt;m&lt;/td&gt;&lt;td&gt;WIRE, ELECTRICAL CONDUCTORS, 1 AWG&lt;/td&gt;&lt;td&gt;LNFT&lt;/td&gt;&lt;td&gt;0&lt;/td&gt;&lt;td&gt;3&lt;/td&gt;&lt;td&gt;N&lt;/td&gt;&lt;td&gt; &lt;/td&gt;&lt;td&gt;&lt;/td&gt;&lt;/tr&gt;</v>
      </c>
      <c r="B3755" s="166"/>
      <c r="C3755" s="166"/>
    </row>
    <row r="3756" spans="1:3" x14ac:dyDescent="0.3">
      <c r="A3756" s="89" t="str">
        <f>IF(ROW()-ROW(HTML[])+1&gt;ROWS(Prelude[]),IFERROR(INDEX(PayItems[HTML],ROW()-ROW(HTML[])+1-ROWS(Prelude[])),IF(ROW()-ROW(HTML[])=ROWS(Prelude[])+ROWS(PayItems[]),"&lt;/tbody&gt;&lt;/table&gt;","{End}")),INDEX(Prelude[],ROW()-ROW(HTML[])+1))</f>
        <v xml:space="preserve">  &lt;tr&gt;&lt;td&gt;63611-1000&lt;/td&gt;&lt;td&gt;Wire, electrical conductors, 0 awg&lt;/td&gt;&lt;td&gt;m&lt;/td&gt;&lt;td&gt;WIRE, ELECTRICAL CONDUCTORS, 0 AWG&lt;/td&gt;&lt;td&gt;LNFT&lt;/td&gt;&lt;td&gt;0&lt;/td&gt;&lt;td&gt;3&lt;/td&gt;&lt;td&gt;N&lt;/td&gt;&lt;td&gt; &lt;/td&gt;&lt;td&gt;&lt;/td&gt;&lt;/tr&gt;</v>
      </c>
      <c r="B3756" s="166"/>
      <c r="C3756" s="166"/>
    </row>
    <row r="3757" spans="1:3" x14ac:dyDescent="0.3">
      <c r="A3757" s="89" t="str">
        <f>IF(ROW()-ROW(HTML[])+1&gt;ROWS(Prelude[]),IFERROR(INDEX(PayItems[HTML],ROW()-ROW(HTML[])+1-ROWS(Prelude[])),IF(ROW()-ROW(HTML[])=ROWS(Prelude[])+ROWS(PayItems[]),"&lt;/tbody&gt;&lt;/table&gt;","{End}")),INDEX(Prelude[],ROW()-ROW(HTML[])+1))</f>
        <v xml:space="preserve">  &lt;tr&gt;&lt;td&gt;63611-1100&lt;/td&gt;&lt;td&gt;Wire, electrical conductors, 00 awg&lt;/td&gt;&lt;td&gt;m&lt;/td&gt;&lt;td&gt;WIRE, ELECTRICAL CONDUCTORS, 00 AWG&lt;/td&gt;&lt;td&gt;LNFT&lt;/td&gt;&lt;td&gt;0&lt;/td&gt;&lt;td&gt;3&lt;/td&gt;&lt;td&gt;N&lt;/td&gt;&lt;td&gt; &lt;/td&gt;&lt;td&gt;&lt;/td&gt;&lt;/tr&gt;</v>
      </c>
      <c r="B3757" s="166"/>
      <c r="C3757" s="166"/>
    </row>
    <row r="3758" spans="1:3" x14ac:dyDescent="0.3">
      <c r="A3758" s="89" t="str">
        <f>IF(ROW()-ROW(HTML[])+1&gt;ROWS(Prelude[]),IFERROR(INDEX(PayItems[HTML],ROW()-ROW(HTML[])+1-ROWS(Prelude[])),IF(ROW()-ROW(HTML[])=ROWS(Prelude[])+ROWS(PayItems[]),"&lt;/tbody&gt;&lt;/table&gt;","{End}")),INDEX(Prelude[],ROW()-ROW(HTML[])+1))</f>
        <v xml:space="preserve">  &lt;tr&gt;&lt;td&gt;63611-1120&lt;/td&gt;&lt;td&gt;Wire, electrical conductors, 0000 awg&lt;/td&gt;&lt;td&gt;m&lt;/td&gt;&lt;td&gt;WIRE, ELECTRICAL CONDUCTORS, 0000 AWG  &lt;/td&gt;&lt;td&gt;LNFT&lt;/td&gt;&lt;td&gt;0&lt;/td&gt;&lt;td&gt;3&lt;/td&gt;&lt;td&gt;N&lt;/td&gt;&lt;td&gt;7/10/2024&lt;/td&gt;&lt;td&gt;&lt;/td&gt;&lt;/tr&gt;</v>
      </c>
      <c r="B3758" s="166"/>
      <c r="C3758" s="166"/>
    </row>
    <row r="3759" spans="1:3" x14ac:dyDescent="0.3">
      <c r="A3759" s="89" t="str">
        <f>IF(ROW()-ROW(HTML[])+1&gt;ROWS(Prelude[]),IFERROR(INDEX(PayItems[HTML],ROW()-ROW(HTML[])+1-ROWS(Prelude[])),IF(ROW()-ROW(HTML[])=ROWS(Prelude[])+ROWS(PayItems[]),"&lt;/tbody&gt;&lt;/table&gt;","{End}")),INDEX(Prelude[],ROW()-ROW(HTML[])+1))</f>
        <v xml:space="preserve">  &lt;tr&gt;&lt;td&gt;63611-1200&lt;/td&gt;&lt;td&gt;Wire, telephone, 3 pair, 19 awg&lt;/td&gt;&lt;td&gt;m&lt;/td&gt;&lt;td&gt;WIRE, TELEPHONE, 3 PAIR, 19 AWG&lt;/td&gt;&lt;td&gt;LNFT&lt;/td&gt;&lt;td&gt;0&lt;/td&gt;&lt;td&gt;3&lt;/td&gt;&lt;td&gt;N&lt;/td&gt;&lt;td&gt; &lt;/td&gt;&lt;td&gt;&lt;/td&gt;&lt;/tr&gt;</v>
      </c>
      <c r="B3759" s="166"/>
      <c r="C3759" s="166"/>
    </row>
    <row r="3760" spans="1:3" x14ac:dyDescent="0.3">
      <c r="A3760" s="89" t="str">
        <f>IF(ROW()-ROW(HTML[])+1&gt;ROWS(Prelude[]),IFERROR(INDEX(PayItems[HTML],ROW()-ROW(HTML[])+1-ROWS(Prelude[])),IF(ROW()-ROW(HTML[])=ROWS(Prelude[])+ROWS(PayItems[]),"&lt;/tbody&gt;&lt;/table&gt;","{End}")),INDEX(Prelude[],ROW()-ROW(HTML[])+1))</f>
        <v xml:space="preserve">  &lt;tr&gt;&lt;td&gt;63611-1300&lt;/td&gt;&lt;td&gt;Wire, coaxial cable type 1&lt;/td&gt;&lt;td&gt;m&lt;/td&gt;&lt;td&gt;WIRE, COAXIAL CABLE TYPE 1&lt;/td&gt;&lt;td&gt;LNFT&lt;/td&gt;&lt;td&gt;0&lt;/td&gt;&lt;td&gt;3&lt;/td&gt;&lt;td&gt;N&lt;/td&gt;&lt;td&gt; &lt;/td&gt;&lt;td&gt;&lt;/td&gt;&lt;/tr&gt;</v>
      </c>
      <c r="B3760" s="166"/>
      <c r="C3760" s="166"/>
    </row>
    <row r="3761" spans="1:3" x14ac:dyDescent="0.3">
      <c r="A3761" s="89" t="str">
        <f>IF(ROW()-ROW(HTML[])+1&gt;ROWS(Prelude[]),IFERROR(INDEX(PayItems[HTML],ROW()-ROW(HTML[])+1-ROWS(Prelude[])),IF(ROW()-ROW(HTML[])=ROWS(Prelude[])+ROWS(PayItems[]),"&lt;/tbody&gt;&lt;/table&gt;","{End}")),INDEX(Prelude[],ROW()-ROW(HTML[])+1))</f>
        <v xml:space="preserve">  &lt;tr&gt;&lt;td&gt;63611-1400&lt;/td&gt;&lt;td&gt;Wire, coaxial cable type 2&lt;/td&gt;&lt;td&gt;m&lt;/td&gt;&lt;td&gt;WIRE, COAXIAL CABLE TYPE 2&lt;/td&gt;&lt;td&gt;LNFT&lt;/td&gt;&lt;td&gt;0&lt;/td&gt;&lt;td&gt;3&lt;/td&gt;&lt;td&gt;N&lt;/td&gt;&lt;td&gt; &lt;/td&gt;&lt;td&gt;&lt;/td&gt;&lt;/tr&gt;</v>
      </c>
      <c r="B3761" s="166"/>
      <c r="C3761" s="166"/>
    </row>
    <row r="3762" spans="1:3" x14ac:dyDescent="0.3">
      <c r="A3762" s="89" t="str">
        <f>IF(ROW()-ROW(HTML[])+1&gt;ROWS(Prelude[]),IFERROR(INDEX(PayItems[HTML],ROW()-ROW(HTML[])+1-ROWS(Prelude[])),IF(ROW()-ROW(HTML[])=ROWS(Prelude[])+ROWS(PayItems[]),"&lt;/tbody&gt;&lt;/table&gt;","{End}")),INDEX(Prelude[],ROW()-ROW(HTML[])+1))</f>
        <v xml:space="preserve">  &lt;tr&gt;&lt;td&gt;63611-1500&lt;/td&gt;&lt;td&gt;Wire, coaxial cable, type 3&lt;/td&gt;&lt;td&gt;m&lt;/td&gt;&lt;td&gt;WIRE, COAXIAL CABLE, TYPE 3&lt;/td&gt;&lt;td&gt;LNFT&lt;/td&gt;&lt;td&gt;0&lt;/td&gt;&lt;td&gt;3&lt;/td&gt;&lt;td&gt;N&lt;/td&gt;&lt;td&gt; &lt;/td&gt;&lt;td&gt;&lt;/td&gt;&lt;/tr&gt;</v>
      </c>
      <c r="B3762" s="166"/>
      <c r="C3762" s="166"/>
    </row>
    <row r="3763" spans="1:3" x14ac:dyDescent="0.3">
      <c r="A3763" s="89" t="str">
        <f>IF(ROW()-ROW(HTML[])+1&gt;ROWS(Prelude[]),IFERROR(INDEX(PayItems[HTML],ROW()-ROW(HTML[])+1-ROWS(Prelude[])),IF(ROW()-ROW(HTML[])=ROWS(Prelude[])+ROWS(PayItems[]),"&lt;/tbody&gt;&lt;/table&gt;","{End}")),INDEX(Prelude[],ROW()-ROW(HTML[])+1))</f>
        <v xml:space="preserve">  &lt;tr&gt;&lt;td&gt;63611-1600&lt;/td&gt;&lt;td&gt;Wire, fiber optic cable&lt;/td&gt;&lt;td&gt;m&lt;/td&gt;&lt;td&gt;WIRE, FIBER OPTIC CABLE&lt;/td&gt;&lt;td&gt;LNFT&lt;/td&gt;&lt;td&gt;0&lt;/td&gt;&lt;td&gt;3&lt;/td&gt;&lt;td&gt;N&lt;/td&gt;&lt;td&gt;4/16/2024&lt;/td&gt;&lt;td&gt;&lt;/td&gt;&lt;/tr&gt;</v>
      </c>
      <c r="B3763" s="166"/>
      <c r="C3763" s="166"/>
    </row>
    <row r="3764" spans="1:3" x14ac:dyDescent="0.3">
      <c r="A3764" s="89" t="str">
        <f>IF(ROW()-ROW(HTML[])+1&gt;ROWS(Prelude[]),IFERROR(INDEX(PayItems[HTML],ROW()-ROW(HTML[])+1-ROWS(Prelude[])),IF(ROW()-ROW(HTML[])=ROWS(Prelude[])+ROWS(PayItems[]),"&lt;/tbody&gt;&lt;/table&gt;","{End}")),INDEX(Prelude[],ROW()-ROW(HTML[])+1))</f>
        <v xml:space="preserve">  &lt;tr&gt;&lt;td&gt;63612-0000&lt;/td&gt;&lt;td&gt;Luminaire&lt;/td&gt;&lt;td&gt;Each&lt;/td&gt;&lt;td&gt;LUMINAIRE&lt;/td&gt;&lt;td&gt;EACH&lt;/td&gt;&lt;td&gt;0&lt;/td&gt;&lt;td&gt;3&lt;/td&gt;&lt;td&gt;N&lt;/td&gt;&lt;td&gt; &lt;/td&gt;&lt;td&gt;&lt;/td&gt;&lt;/tr&gt;</v>
      </c>
      <c r="B3764" s="166"/>
      <c r="C3764" s="166"/>
    </row>
    <row r="3765" spans="1:3" x14ac:dyDescent="0.3">
      <c r="A3765" s="89" t="str">
        <f>IF(ROW()-ROW(HTML[])+1&gt;ROWS(Prelude[]),IFERROR(INDEX(PayItems[HTML],ROW()-ROW(HTML[])+1-ROWS(Prelude[])),IF(ROW()-ROW(HTML[])=ROWS(Prelude[])+ROWS(PayItems[]),"&lt;/tbody&gt;&lt;/table&gt;","{End}")),INDEX(Prelude[],ROW()-ROW(HTML[])+1))</f>
        <v xml:space="preserve">  &lt;tr&gt;&lt;td&gt;63612-0100&lt;/td&gt;&lt;td&gt;Luminaire, type A&lt;/td&gt;&lt;td&gt;Each&lt;/td&gt;&lt;td&gt;LUMINAIRE, TYPE A&lt;/td&gt;&lt;td&gt;EACH&lt;/td&gt;&lt;td&gt;0&lt;/td&gt;&lt;td&gt;3&lt;/td&gt;&lt;td&gt;N&lt;/td&gt;&lt;td&gt; &lt;/td&gt;&lt;td&gt;&lt;/td&gt;&lt;/tr&gt;</v>
      </c>
      <c r="B3765" s="166"/>
      <c r="C3765" s="166"/>
    </row>
    <row r="3766" spans="1:3" x14ac:dyDescent="0.3">
      <c r="A3766" s="89" t="str">
        <f>IF(ROW()-ROW(HTML[])+1&gt;ROWS(Prelude[]),IFERROR(INDEX(PayItems[HTML],ROW()-ROW(HTML[])+1-ROWS(Prelude[])),IF(ROW()-ROW(HTML[])=ROWS(Prelude[])+ROWS(PayItems[]),"&lt;/tbody&gt;&lt;/table&gt;","{End}")),INDEX(Prelude[],ROW()-ROW(HTML[])+1))</f>
        <v xml:space="preserve">  &lt;tr&gt;&lt;td&gt;63612-0200&lt;/td&gt;&lt;td&gt;Luminaire, type B&lt;/td&gt;&lt;td&gt;Each&lt;/td&gt;&lt;td&gt;LUMINAIRE, TYPE B&lt;/td&gt;&lt;td&gt;EACH&lt;/td&gt;&lt;td&gt;0&lt;/td&gt;&lt;td&gt;3&lt;/td&gt;&lt;td&gt;N&lt;/td&gt;&lt;td&gt; &lt;/td&gt;&lt;td&gt;&lt;/td&gt;&lt;/tr&gt;</v>
      </c>
      <c r="B3766" s="166"/>
      <c r="C3766" s="166"/>
    </row>
    <row r="3767" spans="1:3" x14ac:dyDescent="0.3">
      <c r="A3767" s="89" t="str">
        <f>IF(ROW()-ROW(HTML[])+1&gt;ROWS(Prelude[]),IFERROR(INDEX(PayItems[HTML],ROW()-ROW(HTML[])+1-ROWS(Prelude[])),IF(ROW()-ROW(HTML[])=ROWS(Prelude[])+ROWS(PayItems[]),"&lt;/tbody&gt;&lt;/table&gt;","{End}")),INDEX(Prelude[],ROW()-ROW(HTML[])+1))</f>
        <v xml:space="preserve">  &lt;tr&gt;&lt;td&gt;63612-0300&lt;/td&gt;&lt;td&gt;Luminaire, type C&lt;/td&gt;&lt;td&gt;Each&lt;/td&gt;&lt;td&gt;LUMINAIRE, TYPE C&lt;/td&gt;&lt;td&gt;EACH&lt;/td&gt;&lt;td&gt;0&lt;/td&gt;&lt;td&gt;3&lt;/td&gt;&lt;td&gt;N&lt;/td&gt;&lt;td&gt; &lt;/td&gt;&lt;td&gt;&lt;/td&gt;&lt;/tr&gt;</v>
      </c>
      <c r="B3767" s="166"/>
      <c r="C3767" s="166"/>
    </row>
    <row r="3768" spans="1:3" x14ac:dyDescent="0.3">
      <c r="A3768" s="89" t="str">
        <f>IF(ROW()-ROW(HTML[])+1&gt;ROWS(Prelude[]),IFERROR(INDEX(PayItems[HTML],ROW()-ROW(HTML[])+1-ROWS(Prelude[])),IF(ROW()-ROW(HTML[])=ROWS(Prelude[])+ROWS(PayItems[]),"&lt;/tbody&gt;&lt;/table&gt;","{End}")),INDEX(Prelude[],ROW()-ROW(HTML[])+1))</f>
        <v xml:space="preserve">  &lt;tr&gt;&lt;td&gt;63612-0400&lt;/td&gt;&lt;td&gt;Luminaire, type Washington Style&lt;/td&gt;&lt;td&gt;Each&lt;/td&gt;&lt;td&gt;LUMINAIRE, TYPE WASHINGTON STYLE&lt;/td&gt;&lt;td&gt;EACH&lt;/td&gt;&lt;td&gt;0&lt;/td&gt;&lt;td&gt;3&lt;/td&gt;&lt;td&gt;N&lt;/td&gt;&lt;td&gt; &lt;/td&gt;&lt;td&gt;&lt;/td&gt;&lt;/tr&gt;</v>
      </c>
      <c r="B3768" s="166"/>
      <c r="C3768" s="166"/>
    </row>
    <row r="3769" spans="1:3" x14ac:dyDescent="0.3">
      <c r="A3769" s="89" t="str">
        <f>IF(ROW()-ROW(HTML[])+1&gt;ROWS(Prelude[]),IFERROR(INDEX(PayItems[HTML],ROW()-ROW(HTML[])+1-ROWS(Prelude[])),IF(ROW()-ROW(HTML[])=ROWS(Prelude[])+ROWS(PayItems[]),"&lt;/tbody&gt;&lt;/table&gt;","{End}")),INDEX(Prelude[],ROW()-ROW(HTML[])+1))</f>
        <v xml:space="preserve">  &lt;tr&gt;&lt;td&gt;63612-0500&lt;/td&gt;&lt;td&gt;Luminaire, type Frederick Law Olmsted Style&lt;/td&gt;&lt;td&gt;Each&lt;/td&gt;&lt;td&gt;LUMINAIRE, TYPE FREDERICK LAW OLMSTED STYLE&lt;/td&gt;&lt;td&gt;EACH&lt;/td&gt;&lt;td&gt;0&lt;/td&gt;&lt;td&gt;3&lt;/td&gt;&lt;td&gt;N&lt;/td&gt;&lt;td&gt; &lt;/td&gt;&lt;td&gt;&lt;/td&gt;&lt;/tr&gt;</v>
      </c>
      <c r="B3769" s="166"/>
      <c r="C3769" s="166"/>
    </row>
    <row r="3770" spans="1:3" x14ac:dyDescent="0.3">
      <c r="A3770" s="89" t="str">
        <f>IF(ROW()-ROW(HTML[])+1&gt;ROWS(Prelude[]),IFERROR(INDEX(PayItems[HTML],ROW()-ROW(HTML[])+1-ROWS(Prelude[])),IF(ROW()-ROW(HTML[])=ROWS(Prelude[])+ROWS(PayItems[]),"&lt;/tbody&gt;&lt;/table&gt;","{End}")),INDEX(Prelude[],ROW()-ROW(HTML[])+1))</f>
        <v xml:space="preserve">  &lt;tr&gt;&lt;td&gt;63612-0600&lt;/td&gt;&lt;td&gt;Luminaire, Lamps, type Twin 20 Light Standard&lt;/td&gt;&lt;td&gt;Each&lt;/td&gt;&lt;td&gt;LUMINAIRE, LAMPS, TYPE TWIN 20 LIGHT STANDARD&lt;/td&gt;&lt;td&gt;EACH&lt;/td&gt;&lt;td&gt;0&lt;/td&gt;&lt;td&gt;3&lt;/td&gt;&lt;td&gt;N&lt;/td&gt;&lt;td&gt; &lt;/td&gt;&lt;td&gt;&lt;/td&gt;&lt;/tr&gt;</v>
      </c>
      <c r="B3770" s="166"/>
      <c r="C3770" s="166"/>
    </row>
    <row r="3771" spans="1:3" x14ac:dyDescent="0.3">
      <c r="A3771" s="89" t="str">
        <f>IF(ROW()-ROW(HTML[])+1&gt;ROWS(Prelude[]),IFERROR(INDEX(PayItems[HTML],ROW()-ROW(HTML[])+1-ROWS(Prelude[])),IF(ROW()-ROW(HTML[])=ROWS(Prelude[])+ROWS(PayItems[]),"&lt;/tbody&gt;&lt;/table&gt;","{End}")),INDEX(Prelude[],ROW()-ROW(HTML[])+1))</f>
        <v xml:space="preserve">  &lt;tr&gt;&lt;td&gt;63612-0700&lt;/td&gt;&lt;td&gt;Luminaire, Globe, type Twin 20 Light Standard&lt;/td&gt;&lt;td&gt;Each&lt;/td&gt;&lt;td&gt;LUMINAIRE, GLOBE, TYPE TWIN 20 LIGHT STANDARD&lt;/td&gt;&lt;td&gt;EACH&lt;/td&gt;&lt;td&gt;0&lt;/td&gt;&lt;td&gt;3&lt;/td&gt;&lt;td&gt;N&lt;/td&gt;&lt;td&gt; &lt;/td&gt;&lt;td&gt;&lt;/td&gt;&lt;/tr&gt;</v>
      </c>
      <c r="B3771" s="166"/>
      <c r="C3771" s="166"/>
    </row>
    <row r="3772" spans="1:3" x14ac:dyDescent="0.3">
      <c r="A3772" s="89" t="str">
        <f>IF(ROW()-ROW(HTML[])+1&gt;ROWS(Prelude[]),IFERROR(INDEX(PayItems[HTML],ROW()-ROW(HTML[])+1-ROWS(Prelude[])),IF(ROW()-ROW(HTML[])=ROWS(Prelude[])+ROWS(PayItems[]),"&lt;/tbody&gt;&lt;/table&gt;","{End}")),INDEX(Prelude[],ROW()-ROW(HTML[])+1))</f>
        <v xml:space="preserve">  &lt;tr&gt;&lt;td&gt;63612-0800&lt;/td&gt;&lt;td&gt;Luminaire, Conversion kit, type Twin 20 Light Standard&lt;/td&gt;&lt;td&gt;Each&lt;/td&gt;&lt;td&gt;LUMINAIRE, CONVERSION KIT, TYPE TWIN 20 LIGHT STANDARD&lt;/td&gt;&lt;td&gt;EACH&lt;/td&gt;&lt;td&gt;0&lt;/td&gt;&lt;td&gt;3&lt;/td&gt;&lt;td&gt;N&lt;/td&gt;&lt;td&gt; &lt;/td&gt;&lt;td&gt;&lt;/td&gt;&lt;/tr&gt;</v>
      </c>
      <c r="B3772" s="166"/>
      <c r="C3772" s="166"/>
    </row>
    <row r="3773" spans="1:3" x14ac:dyDescent="0.3">
      <c r="A3773" s="89" t="str">
        <f>IF(ROW()-ROW(HTML[])+1&gt;ROWS(Prelude[]),IFERROR(INDEX(PayItems[HTML],ROW()-ROW(HTML[])+1-ROWS(Prelude[])),IF(ROW()-ROW(HTML[])=ROWS(Prelude[])+ROWS(PayItems[]),"&lt;/tbody&gt;&lt;/table&gt;","{End}")),INDEX(Prelude[],ROW()-ROW(HTML[])+1))</f>
        <v xml:space="preserve">  &lt;tr&gt;&lt;td&gt;63612-0900&lt;/td&gt;&lt;td&gt;Luminaire, Cutoff luminaire, high pressure sodium, 400 watt with lamp&lt;/td&gt;&lt;td&gt;Each&lt;/td&gt;&lt;td&gt;LUMINAIRE, CUTOFF LUMINAIRE, HIGH PRESSURE SODIUM, 400 WATT WITH LAMP&lt;/td&gt;&lt;td&gt;EACH&lt;/td&gt;&lt;td&gt;0&lt;/td&gt;&lt;td&gt;3&lt;/td&gt;&lt;td&gt;N&lt;/td&gt;&lt;td&gt; &lt;/td&gt;&lt;td&gt;&lt;/td&gt;&lt;/tr&gt;</v>
      </c>
      <c r="B3773" s="166"/>
      <c r="C3773" s="166"/>
    </row>
    <row r="3774" spans="1:3" x14ac:dyDescent="0.3">
      <c r="A3774" s="89" t="str">
        <f>IF(ROW()-ROW(HTML[])+1&gt;ROWS(Prelude[]),IFERROR(INDEX(PayItems[HTML],ROW()-ROW(HTML[])+1-ROWS(Prelude[])),IF(ROW()-ROW(HTML[])=ROWS(Prelude[])+ROWS(PayItems[]),"&lt;/tbody&gt;&lt;/table&gt;","{End}")),INDEX(Prelude[],ROW()-ROW(HTML[])+1))</f>
        <v xml:space="preserve">  &lt;tr&gt;&lt;td&gt;63612-1000&lt;/td&gt;&lt;td&gt;Luminaire, Cutoff luminaire, high pressure sodium, 250 watt with lamp&lt;/td&gt;&lt;td&gt;Each&lt;/td&gt;&lt;td&gt;LUMINAIRE, CUTOFF LUMINAIRE, HIGH PRESSURE SODIUM, 250 WATT WITH LAMP&lt;/td&gt;&lt;td&gt;EACH&lt;/td&gt;&lt;td&gt;0&lt;/td&gt;&lt;td&gt;3&lt;/td&gt;&lt;td&gt;N&lt;/td&gt;&lt;td&gt; &lt;/td&gt;&lt;td&gt;&lt;/td&gt;&lt;/tr&gt;</v>
      </c>
      <c r="B3774" s="166"/>
      <c r="C3774" s="166"/>
    </row>
    <row r="3775" spans="1:3" x14ac:dyDescent="0.3">
      <c r="A3775" s="89" t="str">
        <f>IF(ROW()-ROW(HTML[])+1&gt;ROWS(Prelude[]),IFERROR(INDEX(PayItems[HTML],ROW()-ROW(HTML[])+1-ROWS(Prelude[])),IF(ROW()-ROW(HTML[])=ROWS(Prelude[])+ROWS(PayItems[]),"&lt;/tbody&gt;&lt;/table&gt;","{End}")),INDEX(Prelude[],ROW()-ROW(HTML[])+1))</f>
        <v xml:space="preserve">  &lt;tr&gt;&lt;td&gt;63612-1100&lt;/td&gt;&lt;td&gt;Luminaire, Cutoff luminaire, high pressure sodium, 150 watt with lamp&lt;/td&gt;&lt;td&gt;Each&lt;/td&gt;&lt;td&gt;LUMINAIRE, CUTOFF LUMINAIRE, HIGH PRESSURE SODIUM, 150 WATT WITH LAMP&lt;/td&gt;&lt;td&gt;EACH&lt;/td&gt;&lt;td&gt;0&lt;/td&gt;&lt;td&gt;3&lt;/td&gt;&lt;td&gt;N&lt;/td&gt;&lt;td&gt; &lt;/td&gt;&lt;td&gt;&lt;/td&gt;&lt;/tr&gt;</v>
      </c>
      <c r="B3775" s="166"/>
      <c r="C3775" s="166"/>
    </row>
    <row r="3776" spans="1:3" x14ac:dyDescent="0.3">
      <c r="A3776" s="89" t="str">
        <f>IF(ROW()-ROW(HTML[])+1&gt;ROWS(Prelude[]),IFERROR(INDEX(PayItems[HTML],ROW()-ROW(HTML[])+1-ROWS(Prelude[])),IF(ROW()-ROW(HTML[])=ROWS(Prelude[])+ROWS(PayItems[]),"&lt;/tbody&gt;&lt;/table&gt;","{End}")),INDEX(Prelude[],ROW()-ROW(HTML[])+1))</f>
        <v xml:space="preserve">  &lt;tr&gt;&lt;td&gt;63612-1200&lt;/td&gt;&lt;td&gt;Luminaire, Photocontrols, type Twin 20 Light Standard&lt;/td&gt;&lt;td&gt;Each&lt;/td&gt;&lt;td&gt;LUMINAIRE, PHOTOCONTROLS, TYPE TWIN 20 LIGHT STANDARD&lt;/td&gt;&lt;td&gt;EACH&lt;/td&gt;&lt;td&gt;0&lt;/td&gt;&lt;td&gt;3&lt;/td&gt;&lt;td&gt;N&lt;/td&gt;&lt;td&gt; &lt;/td&gt;&lt;td&gt;&lt;/td&gt;&lt;/tr&gt;</v>
      </c>
      <c r="B3776" s="166"/>
      <c r="C3776" s="166"/>
    </row>
    <row r="3777" spans="1:3" x14ac:dyDescent="0.3">
      <c r="A3777" s="89" t="str">
        <f>IF(ROW()-ROW(HTML[])+1&gt;ROWS(Prelude[]),IFERROR(INDEX(PayItems[HTML],ROW()-ROW(HTML[])+1-ROWS(Prelude[])),IF(ROW()-ROW(HTML[])=ROWS(Prelude[])+ROWS(PayItems[]),"&lt;/tbody&gt;&lt;/table&gt;","{End}")),INDEX(Prelude[],ROW()-ROW(HTML[])+1))</f>
        <v xml:space="preserve">  &lt;tr&gt;&lt;td&gt;63613-0000&lt;/td&gt;&lt;td&gt;Signal head&lt;/td&gt;&lt;td&gt;Each&lt;/td&gt;&lt;td&gt;SIGNAL HEAD&lt;/td&gt;&lt;td&gt;EACH&lt;/td&gt;&lt;td&gt;0&lt;/td&gt;&lt;td&gt;3&lt;/td&gt;&lt;td&gt;N&lt;/td&gt;&lt;td&gt; &lt;/td&gt;&lt;td&gt;&lt;/td&gt;&lt;/tr&gt;</v>
      </c>
      <c r="B3777" s="166"/>
      <c r="C3777" s="166"/>
    </row>
    <row r="3778" spans="1:3" x14ac:dyDescent="0.3">
      <c r="A3778" s="89" t="str">
        <f>IF(ROW()-ROW(HTML[])+1&gt;ROWS(Prelude[]),IFERROR(INDEX(PayItems[HTML],ROW()-ROW(HTML[])+1-ROWS(Prelude[])),IF(ROW()-ROW(HTML[])=ROWS(Prelude[])+ROWS(PayItems[]),"&lt;/tbody&gt;&lt;/table&gt;","{End}")),INDEX(Prelude[],ROW()-ROW(HTML[])+1))</f>
        <v xml:space="preserve">  &lt;tr&gt;&lt;td&gt;63614-0000&lt;/td&gt;&lt;td&gt;Transformer&lt;/td&gt;&lt;td&gt;Each&lt;/td&gt;&lt;td&gt;TRANSFORMER&lt;/td&gt;&lt;td&gt;EACH&lt;/td&gt;&lt;td&gt;0&lt;/td&gt;&lt;td&gt;3&lt;/td&gt;&lt;td&gt;N&lt;/td&gt;&lt;td&gt;4/16/2024&lt;/td&gt;&lt;td&gt;&lt;/td&gt;&lt;/tr&gt;</v>
      </c>
      <c r="B3778" s="166"/>
      <c r="C3778" s="166"/>
    </row>
    <row r="3779" spans="1:3" x14ac:dyDescent="0.3">
      <c r="A3779" s="89" t="str">
        <f>IF(ROW()-ROW(HTML[])+1&gt;ROWS(Prelude[]),IFERROR(INDEX(PayItems[HTML],ROW()-ROW(HTML[])+1-ROWS(Prelude[])),IF(ROW()-ROW(HTML[])=ROWS(Prelude[])+ROWS(PayItems[]),"&lt;/tbody&gt;&lt;/table&gt;","{End}")),INDEX(Prelude[],ROW()-ROW(HTML[])+1))</f>
        <v xml:space="preserve">  &lt;tr&gt;&lt;td&gt;63615-0000&lt;/td&gt;&lt;td&gt;Switch&lt;/td&gt;&lt;td&gt;Each&lt;/td&gt;&lt;td&gt;SWITCH&lt;/td&gt;&lt;td&gt;EACH&lt;/td&gt;&lt;td&gt;0&lt;/td&gt;&lt;td&gt;3&lt;/td&gt;&lt;td&gt;N&lt;/td&gt;&lt;td&gt;4/16/2024&lt;/td&gt;&lt;td&gt;&lt;/td&gt;&lt;/tr&gt;</v>
      </c>
      <c r="B3779" s="166"/>
      <c r="C3779" s="166"/>
    </row>
    <row r="3780" spans="1:3" x14ac:dyDescent="0.3">
      <c r="A3780" s="89" t="str">
        <f>IF(ROW()-ROW(HTML[])+1&gt;ROWS(Prelude[]),IFERROR(INDEX(PayItems[HTML],ROW()-ROW(HTML[])+1-ROWS(Prelude[])),IF(ROW()-ROW(HTML[])=ROWS(Prelude[])+ROWS(PayItems[]),"&lt;/tbody&gt;&lt;/table&gt;","{End}")),INDEX(Prelude[],ROW()-ROW(HTML[])+1))</f>
        <v xml:space="preserve">  &lt;tr&gt;&lt;td&gt;63616-0000&lt;/td&gt;&lt;td&gt;Electric vehicle charging station&lt;/td&gt;&lt;td&gt;Each&lt;/td&gt;&lt;td&gt;ELECTRIC VEHICLE CHARGING STATION&lt;/td&gt;&lt;td&gt;EACH&lt;/td&gt;&lt;td&gt;0&lt;/td&gt;&lt;td&gt;3&lt;/td&gt;&lt;td&gt;N&lt;/td&gt;&lt;td&gt;5/30/2024&lt;/td&gt;&lt;td&gt;&lt;/td&gt;&lt;/tr&gt;</v>
      </c>
      <c r="B3780" s="166"/>
      <c r="C3780" s="166"/>
    </row>
    <row r="3781" spans="1:3" x14ac:dyDescent="0.3">
      <c r="A3781" s="89" t="str">
        <f>IF(ROW()-ROW(HTML[])+1&gt;ROWS(Prelude[]),IFERROR(INDEX(PayItems[HTML],ROW()-ROW(HTML[])+1-ROWS(Prelude[])),IF(ROW()-ROW(HTML[])=ROWS(Prelude[])+ROWS(PayItems[]),"&lt;/tbody&gt;&lt;/table&gt;","{End}")),INDEX(Prelude[],ROW()-ROW(HTML[])+1))</f>
        <v xml:space="preserve">  &lt;tr&gt;&lt;td&gt;63620-0000&lt;/td&gt;&lt;td&gt;Pole&lt;/td&gt;&lt;td&gt;Each&lt;/td&gt;&lt;td&gt;POLE&lt;/td&gt;&lt;td&gt;EACH&lt;/td&gt;&lt;td&gt;0&lt;/td&gt;&lt;td&gt;3&lt;/td&gt;&lt;td&gt;N&lt;/td&gt;&lt;td&gt; &lt;/td&gt;&lt;td&gt;&lt;/td&gt;&lt;/tr&gt;</v>
      </c>
      <c r="B3781" s="166"/>
      <c r="C3781" s="166"/>
    </row>
    <row r="3782" spans="1:3" x14ac:dyDescent="0.3">
      <c r="A3782" s="89" t="str">
        <f>IF(ROW()-ROW(HTML[])+1&gt;ROWS(Prelude[]),IFERROR(INDEX(PayItems[HTML],ROW()-ROW(HTML[])+1-ROWS(Prelude[])),IF(ROW()-ROW(HTML[])=ROWS(Prelude[])+ROWS(PayItems[]),"&lt;/tbody&gt;&lt;/table&gt;","{End}")),INDEX(Prelude[],ROW()-ROW(HTML[])+1))</f>
        <v xml:space="preserve">  &lt;tr&gt;&lt;td&gt;63620-0400&lt;/td&gt;&lt;td&gt;Pole, type Twin 20 Light Standard&lt;/td&gt;&lt;td&gt;Each&lt;/td&gt;&lt;td&gt;POLE, TYPE TWIN 20 LIGHT STANDARD&lt;/td&gt;&lt;td&gt;EACH&lt;/td&gt;&lt;td&gt;0&lt;/td&gt;&lt;td&gt;3&lt;/td&gt;&lt;td&gt;N&lt;/td&gt;&lt;td&gt; &lt;/td&gt;&lt;td&gt;&lt;/td&gt;&lt;/tr&gt;</v>
      </c>
      <c r="B3782" s="166"/>
      <c r="C3782" s="166"/>
    </row>
    <row r="3783" spans="1:3" x14ac:dyDescent="0.3">
      <c r="A3783" s="89" t="str">
        <f>IF(ROW()-ROW(HTML[])+1&gt;ROWS(Prelude[]),IFERROR(INDEX(PayItems[HTML],ROW()-ROW(HTML[])+1-ROWS(Prelude[])),IF(ROW()-ROW(HTML[])=ROWS(Prelude[])+ROWS(PayItems[]),"&lt;/tbody&gt;&lt;/table&gt;","{End}")),INDEX(Prelude[],ROW()-ROW(HTML[])+1))</f>
        <v xml:space="preserve">  &lt;tr&gt;&lt;td&gt;63620-0500&lt;/td&gt;&lt;td&gt;Pole, type Washington Globe No. 16 Light Standard&lt;/td&gt;&lt;td&gt;Each&lt;/td&gt;&lt;td&gt;POLE, TYPE WASHINGTON GLOBE NO. 16 LIGHT STANDARD&lt;/td&gt;&lt;td&gt;EACH&lt;/td&gt;&lt;td&gt;0&lt;/td&gt;&lt;td&gt;3&lt;/td&gt;&lt;td&gt;N&lt;/td&gt;&lt;td&gt; &lt;/td&gt;&lt;td&gt;&lt;/td&gt;&lt;/tr&gt;</v>
      </c>
      <c r="B3783" s="166"/>
      <c r="C3783" s="166"/>
    </row>
    <row r="3784" spans="1:3" x14ac:dyDescent="0.3">
      <c r="A3784" s="89" t="str">
        <f>IF(ROW()-ROW(HTML[])+1&gt;ROWS(Prelude[]),IFERROR(INDEX(PayItems[HTML],ROW()-ROW(HTML[])+1-ROWS(Prelude[])),IF(ROW()-ROW(HTML[])=ROWS(Prelude[])+ROWS(PayItems[]),"&lt;/tbody&gt;&lt;/table&gt;","{End}")),INDEX(Prelude[],ROW()-ROW(HTML[])+1))</f>
        <v xml:space="preserve">  &lt;tr&gt;&lt;td&gt;63620-0600&lt;/td&gt;&lt;td&gt;Pole, type Washington Globe No. 14N Light Standard&lt;/td&gt;&lt;td&gt;Each&lt;/td&gt;&lt;td&gt;POLE, TYPE WASHINGTON GLOBE NO. 14N LIGHT STANDARD&lt;/td&gt;&lt;td&gt;EACH&lt;/td&gt;&lt;td&gt;0&lt;/td&gt;&lt;td&gt;3&lt;/td&gt;&lt;td&gt;N&lt;/td&gt;&lt;td&gt; &lt;/td&gt;&lt;td&gt;&lt;/td&gt;&lt;/tr&gt;</v>
      </c>
      <c r="B3784" s="166"/>
      <c r="C3784" s="166"/>
    </row>
    <row r="3785" spans="1:3" x14ac:dyDescent="0.3">
      <c r="A3785" s="89" t="str">
        <f>IF(ROW()-ROW(HTML[])+1&gt;ROWS(Prelude[]),IFERROR(INDEX(PayItems[HTML],ROW()-ROW(HTML[])+1-ROWS(Prelude[])),IF(ROW()-ROW(HTML[])=ROWS(Prelude[])+ROWS(PayItems[]),"&lt;/tbody&gt;&lt;/table&gt;","{End}")),INDEX(Prelude[],ROW()-ROW(HTML[])+1))</f>
        <v xml:space="preserve">  &lt;tr&gt;&lt;td&gt;63620-0700&lt;/td&gt;&lt;td&gt;Pole, type Frederick Law Olmsted Light Standard&lt;/td&gt;&lt;td&gt;Each&lt;/td&gt;&lt;td&gt;POLE, TYPE FREDERICK LAW OLMSTED LIGHT STANDARD&lt;/td&gt;&lt;td&gt;EACH&lt;/td&gt;&lt;td&gt;0&lt;/td&gt;&lt;td&gt;3&lt;/td&gt;&lt;td&gt;N&lt;/td&gt;&lt;td&gt; &lt;/td&gt;&lt;td&gt;&lt;/td&gt;&lt;/tr&gt;</v>
      </c>
      <c r="B3785" s="166"/>
      <c r="C3785" s="166"/>
    </row>
    <row r="3786" spans="1:3" x14ac:dyDescent="0.3">
      <c r="A3786" s="89" t="str">
        <f>IF(ROW()-ROW(HTML[])+1&gt;ROWS(Prelude[]),IFERROR(INDEX(PayItems[HTML],ROW()-ROW(HTML[])+1-ROWS(Prelude[])),IF(ROW()-ROW(HTML[])=ROWS(Prelude[])+ROWS(PayItems[]),"&lt;/tbody&gt;&lt;/table&gt;","{End}")),INDEX(Prelude[],ROW()-ROW(HTML[])+1))</f>
        <v xml:space="preserve">  &lt;tr&gt;&lt;td&gt;63620-0800&lt;/td&gt;&lt;td&gt;Pole, type traffic signal&lt;/td&gt;&lt;td&gt;Each&lt;/td&gt;&lt;td&gt;POLE, TYPE TRAFFIC SIGNAL&lt;/td&gt;&lt;td&gt;EACH&lt;/td&gt;&lt;td&gt;0&lt;/td&gt;&lt;td&gt;3&lt;/td&gt;&lt;td&gt;N&lt;/td&gt;&lt;td&gt; &lt;/td&gt;&lt;td&gt;&lt;/td&gt;&lt;/tr&gt;</v>
      </c>
      <c r="B3786" s="166"/>
      <c r="C3786" s="166"/>
    </row>
    <row r="3787" spans="1:3" x14ac:dyDescent="0.3">
      <c r="A3787" s="89" t="str">
        <f>IF(ROW()-ROW(HTML[])+1&gt;ROWS(Prelude[]),IFERROR(INDEX(PayItems[HTML],ROW()-ROW(HTML[])+1-ROWS(Prelude[])),IF(ROW()-ROW(HTML[])=ROWS(Prelude[])+ROWS(PayItems[]),"&lt;/tbody&gt;&lt;/table&gt;","{End}")),INDEX(Prelude[],ROW()-ROW(HTML[])+1))</f>
        <v xml:space="preserve">  &lt;tr&gt;&lt;td&gt;63621-1000&lt;/td&gt;&lt;td&gt;Utility box, pullbox&lt;/td&gt;&lt;td&gt;Each&lt;/td&gt;&lt;td&gt;UTILITY BOX, PULLBOX&lt;/td&gt;&lt;td&gt;EACH&lt;/td&gt;&lt;td&gt;0&lt;/td&gt;&lt;td&gt;3&lt;/td&gt;&lt;td&gt;N&lt;/td&gt;&lt;td&gt; &lt;/td&gt;&lt;td&gt;&lt;/td&gt;&lt;/tr&gt;</v>
      </c>
      <c r="B3787" s="166"/>
      <c r="C3787" s="166"/>
    </row>
    <row r="3788" spans="1:3" x14ac:dyDescent="0.3">
      <c r="A3788" s="89" t="str">
        <f>IF(ROW()-ROW(HTML[])+1&gt;ROWS(Prelude[]),IFERROR(INDEX(PayItems[HTML],ROW()-ROW(HTML[])+1-ROWS(Prelude[])),IF(ROW()-ROW(HTML[])=ROWS(Prelude[])+ROWS(PayItems[]),"&lt;/tbody&gt;&lt;/table&gt;","{End}")),INDEX(Prelude[],ROW()-ROW(HTML[])+1))</f>
        <v xml:space="preserve">  &lt;tr&gt;&lt;td&gt;63621-2000&lt;/td&gt;&lt;td&gt;Utility box, telephone pullbox&lt;/td&gt;&lt;td&gt;Each&lt;/td&gt;&lt;td&gt;UTILITY BOX, TELEPHONE PULLBOX&lt;/td&gt;&lt;td&gt;EACH&lt;/td&gt;&lt;td&gt;0&lt;/td&gt;&lt;td&gt;3&lt;/td&gt;&lt;td&gt;N&lt;/td&gt;&lt;td&gt; &lt;/td&gt;&lt;td&gt;&lt;/td&gt;&lt;/tr&gt;</v>
      </c>
      <c r="B3788" s="166"/>
      <c r="C3788" s="166"/>
    </row>
    <row r="3789" spans="1:3" x14ac:dyDescent="0.3">
      <c r="A3789" s="89" t="str">
        <f>IF(ROW()-ROW(HTML[])+1&gt;ROWS(Prelude[]),IFERROR(INDEX(PayItems[HTML],ROW()-ROW(HTML[])+1-ROWS(Prelude[])),IF(ROW()-ROW(HTML[])=ROWS(Prelude[])+ROWS(PayItems[]),"&lt;/tbody&gt;&lt;/table&gt;","{End}")),INDEX(Prelude[],ROW()-ROW(HTML[])+1))</f>
        <v xml:space="preserve">  &lt;tr&gt;&lt;td&gt;63621-3000&lt;/td&gt;&lt;td&gt;Utility box, junction box&lt;/td&gt;&lt;td&gt;Each&lt;/td&gt;&lt;td&gt;UTILITY BOX, JUNCTION BOX&lt;/td&gt;&lt;td&gt;EACH&lt;/td&gt;&lt;td&gt;0&lt;/td&gt;&lt;td&gt;3&lt;/td&gt;&lt;td&gt;N&lt;/td&gt;&lt;td&gt; &lt;/td&gt;&lt;td&gt;&lt;/td&gt;&lt;/tr&gt;</v>
      </c>
      <c r="B3789" s="166"/>
      <c r="C3789" s="166"/>
    </row>
    <row r="3790" spans="1:3" x14ac:dyDescent="0.3">
      <c r="A3790" s="89" t="str">
        <f>IF(ROW()-ROW(HTML[])+1&gt;ROWS(Prelude[]),IFERROR(INDEX(PayItems[HTML],ROW()-ROW(HTML[])+1-ROWS(Prelude[])),IF(ROW()-ROW(HTML[])=ROWS(Prelude[])+ROWS(PayItems[]),"&lt;/tbody&gt;&lt;/table&gt;","{End}")),INDEX(Prelude[],ROW()-ROW(HTML[])+1))</f>
        <v xml:space="preserve">  &lt;tr&gt;&lt;td&gt;63621-4000&lt;/td&gt;&lt;td&gt;Utility box, telephone intercept box&lt;/td&gt;&lt;td&gt;Each&lt;/td&gt;&lt;td&gt;UTILITY BOX, TELEPHONE INTERCEPT BOX&lt;/td&gt;&lt;td&gt;EACH&lt;/td&gt;&lt;td&gt;0&lt;/td&gt;&lt;td&gt;3&lt;/td&gt;&lt;td&gt;N&lt;/td&gt;&lt;td&gt; &lt;/td&gt;&lt;td&gt;&lt;/td&gt;&lt;/tr&gt;</v>
      </c>
      <c r="B3790" s="166"/>
      <c r="C3790" s="166"/>
    </row>
    <row r="3791" spans="1:3" x14ac:dyDescent="0.3">
      <c r="A3791" s="89" t="str">
        <f>IF(ROW()-ROW(HTML[])+1&gt;ROWS(Prelude[]),IFERROR(INDEX(PayItems[HTML],ROW()-ROW(HTML[])+1-ROWS(Prelude[])),IF(ROW()-ROW(HTML[])=ROWS(Prelude[])+ROWS(PayItems[]),"&lt;/tbody&gt;&lt;/table&gt;","{End}")),INDEX(Prelude[],ROW()-ROW(HTML[])+1))</f>
        <v xml:space="preserve">  &lt;tr&gt;&lt;td&gt;63621-5000&lt;/td&gt;&lt;td&gt;Utility box, concrete&lt;/td&gt;&lt;td&gt;Each&lt;/td&gt;&lt;td&gt;UTILITY BOX, CONCRETE&lt;/td&gt;&lt;td&gt;EACH&lt;/td&gt;&lt;td&gt;0&lt;/td&gt;&lt;td&gt;3&lt;/td&gt;&lt;td&gt;N&lt;/td&gt;&lt;td&gt; &lt;/td&gt;&lt;td&gt;&lt;/td&gt;&lt;/tr&gt;</v>
      </c>
      <c r="B3791" s="166"/>
      <c r="C3791" s="166"/>
    </row>
    <row r="3792" spans="1:3" x14ac:dyDescent="0.3">
      <c r="A3792" s="89" t="str">
        <f>IF(ROW()-ROW(HTML[])+1&gt;ROWS(Prelude[]),IFERROR(INDEX(PayItems[HTML],ROW()-ROW(HTML[])+1-ROWS(Prelude[])),IF(ROW()-ROW(HTML[])=ROWS(Prelude[])+ROWS(PayItems[]),"&lt;/tbody&gt;&lt;/table&gt;","{End}")),INDEX(Prelude[],ROW()-ROW(HTML[])+1))</f>
        <v xml:space="preserve">  &lt;tr&gt;&lt;td&gt;63622-0000&lt;/td&gt;&lt;td&gt;Utility trench&lt;/td&gt;&lt;td&gt;m&lt;/td&gt;&lt;td&gt;UTILITY TRENCH&lt;/td&gt;&lt;td&gt;LNFT&lt;/td&gt;&lt;td&gt;0&lt;/td&gt;&lt;td&gt;3&lt;/td&gt;&lt;td&gt;N&lt;/td&gt;&lt;td&gt; &lt;/td&gt;&lt;td&gt;&lt;/td&gt;&lt;/tr&gt;</v>
      </c>
      <c r="B3792" s="166"/>
      <c r="C3792" s="166"/>
    </row>
    <row r="3793" spans="1:3" x14ac:dyDescent="0.3">
      <c r="A3793" s="89" t="str">
        <f>IF(ROW()-ROW(HTML[])+1&gt;ROWS(Prelude[]),IFERROR(INDEX(PayItems[HTML],ROW()-ROW(HTML[])+1-ROWS(Prelude[])),IF(ROW()-ROW(HTML[])=ROWS(Prelude[])+ROWS(PayItems[]),"&lt;/tbody&gt;&lt;/table&gt;","{End}")),INDEX(Prelude[],ROW()-ROW(HTML[])+1))</f>
        <v xml:space="preserve">  &lt;tr&gt;&lt;td&gt;63623-1000&lt;/td&gt;&lt;td&gt;Manhole, electrical&lt;/td&gt;&lt;td&gt;Each&lt;/td&gt;&lt;td&gt;MANHOLE, ELECTRICAL&lt;/td&gt;&lt;td&gt;EACH&lt;/td&gt;&lt;td&gt;0&lt;/td&gt;&lt;td&gt;3&lt;/td&gt;&lt;td&gt;N&lt;/td&gt;&lt;td&gt; &lt;/td&gt;&lt;td&gt;&lt;/td&gt;&lt;/tr&gt;</v>
      </c>
      <c r="B3793" s="166"/>
      <c r="C3793" s="166"/>
    </row>
    <row r="3794" spans="1:3" x14ac:dyDescent="0.3">
      <c r="A3794" s="89" t="str">
        <f>IF(ROW()-ROW(HTML[])+1&gt;ROWS(Prelude[]),IFERROR(INDEX(PayItems[HTML],ROW()-ROW(HTML[])+1-ROWS(Prelude[])),IF(ROW()-ROW(HTML[])=ROWS(Prelude[])+ROWS(PayItems[]),"&lt;/tbody&gt;&lt;/table&gt;","{End}")),INDEX(Prelude[],ROW()-ROW(HTML[])+1))</f>
        <v xml:space="preserve">  &lt;tr&gt;&lt;td&gt;63623-2000&lt;/td&gt;&lt;td&gt;Manhole, telephone&lt;/td&gt;&lt;td&gt;Each&lt;/td&gt;&lt;td&gt;MANHOLE, TELEPHONE&lt;/td&gt;&lt;td&gt;EACH&lt;/td&gt;&lt;td&gt;0&lt;/td&gt;&lt;td&gt;3&lt;/td&gt;&lt;td&gt;N&lt;/td&gt;&lt;td&gt; &lt;/td&gt;&lt;td&gt;&lt;/td&gt;&lt;/tr&gt;</v>
      </c>
      <c r="B3794" s="166"/>
      <c r="C3794" s="166"/>
    </row>
    <row r="3795" spans="1:3" x14ac:dyDescent="0.3">
      <c r="A3795" s="89" t="str">
        <f>IF(ROW()-ROW(HTML[])+1&gt;ROWS(Prelude[]),IFERROR(INDEX(PayItems[HTML],ROW()-ROW(HTML[])+1-ROWS(Prelude[])),IF(ROW()-ROW(HTML[])=ROWS(Prelude[])+ROWS(PayItems[]),"&lt;/tbody&gt;&lt;/table&gt;","{End}")),INDEX(Prelude[],ROW()-ROW(HTML[])+1))</f>
        <v xml:space="preserve">  &lt;tr&gt;&lt;td&gt;63624-0050&lt;/td&gt;&lt;td&gt;Bollard, solar light&lt;/td&gt;&lt;td&gt;Each&lt;/td&gt;&lt;td&gt;BOLLARD, SOLAR LIGHT&lt;/td&gt;&lt;td&gt;EACH&lt;/td&gt;&lt;td&gt;0&lt;/td&gt;&lt;td&gt;3&lt;/td&gt;&lt;td&gt;N&lt;/td&gt;&lt;td&gt; &lt;/td&gt;&lt;td&gt;&lt;/td&gt;&lt;/tr&gt;</v>
      </c>
      <c r="B3795" s="166"/>
      <c r="C3795" s="166"/>
    </row>
    <row r="3796" spans="1:3" x14ac:dyDescent="0.3">
      <c r="A3796" s="89" t="str">
        <f>IF(ROW()-ROW(HTML[])+1&gt;ROWS(Prelude[]),IFERROR(INDEX(PayItems[HTML],ROW()-ROW(HTML[])+1-ROWS(Prelude[])),IF(ROW()-ROW(HTML[])=ROWS(Prelude[])+ROWS(PayItems[]),"&lt;/tbody&gt;&lt;/table&gt;","{End}")),INDEX(Prelude[],ROW()-ROW(HTML[])+1))</f>
        <v xml:space="preserve">  &lt;tr&gt;&lt;td&gt;63640-0100&lt;/td&gt;&lt;td&gt;Relocate luminaires&lt;/td&gt;&lt;td&gt;LPSM&lt;/td&gt;&lt;td&gt;RELOCATE LUMINAIRES&lt;/td&gt;&lt;td&gt;LPSM&lt;/td&gt;&lt;td&gt;0&lt;/td&gt;&lt;td&gt;3&lt;/td&gt;&lt;td&gt;N&lt;/td&gt;&lt;td&gt; &lt;/td&gt;&lt;td&gt;&lt;/td&gt;&lt;/tr&gt;</v>
      </c>
      <c r="B3796" s="166"/>
      <c r="C3796" s="166"/>
    </row>
    <row r="3797" spans="1:3" x14ac:dyDescent="0.3">
      <c r="A3797" s="89" t="str">
        <f>IF(ROW()-ROW(HTML[])+1&gt;ROWS(Prelude[]),IFERROR(INDEX(PayItems[HTML],ROW()-ROW(HTML[])+1-ROWS(Prelude[])),IF(ROW()-ROW(HTML[])=ROWS(Prelude[])+ROWS(PayItems[]),"&lt;/tbody&gt;&lt;/table&gt;","{End}")),INDEX(Prelude[],ROW()-ROW(HTML[])+1))</f>
        <v xml:space="preserve">  &lt;tr&gt;&lt;td&gt;63640-0200&lt;/td&gt;&lt;td&gt;Relocate signal system&lt;/td&gt;&lt;td&gt;LPSM&lt;/td&gt;&lt;td&gt;RELOCATE SIGNAL SYSTEM&lt;/td&gt;&lt;td&gt;LPSM&lt;/td&gt;&lt;td&gt;0&lt;/td&gt;&lt;td&gt;3&lt;/td&gt;&lt;td&gt;N&lt;/td&gt;&lt;td&gt; &lt;/td&gt;&lt;td&gt;&lt;/td&gt;&lt;/tr&gt;</v>
      </c>
      <c r="B3797" s="166"/>
      <c r="C3797" s="166"/>
    </row>
    <row r="3798" spans="1:3" x14ac:dyDescent="0.3">
      <c r="A3798" s="89" t="str">
        <f>IF(ROW()-ROW(HTML[])+1&gt;ROWS(Prelude[]),IFERROR(INDEX(PayItems[HTML],ROW()-ROW(HTML[])+1-ROWS(Prelude[])),IF(ROW()-ROW(HTML[])=ROWS(Prelude[])+ROWS(PayItems[]),"&lt;/tbody&gt;&lt;/table&gt;","{End}")),INDEX(Prelude[],ROW()-ROW(HTML[])+1))</f>
        <v xml:space="preserve">  &lt;tr&gt;&lt;td&gt;63640-0300&lt;/td&gt;&lt;td&gt;Relocate railroad crossing&lt;/td&gt;&lt;td&gt;LPSM&lt;/td&gt;&lt;td&gt;RELOCATE RAILROAD CROSSING&lt;/td&gt;&lt;td&gt;LPSM&lt;/td&gt;&lt;td&gt;0&lt;/td&gt;&lt;td&gt;3&lt;/td&gt;&lt;td&gt;N&lt;/td&gt;&lt;td&gt; &lt;/td&gt;&lt;td&gt;&lt;/td&gt;&lt;/tr&gt;</v>
      </c>
      <c r="B3798" s="166"/>
      <c r="C3798" s="166"/>
    </row>
    <row r="3799" spans="1:3" x14ac:dyDescent="0.3">
      <c r="A3799" s="89" t="str">
        <f>IF(ROW()-ROW(HTML[])+1&gt;ROWS(Prelude[]),IFERROR(INDEX(PayItems[HTML],ROW()-ROW(HTML[])+1-ROWS(Prelude[])),IF(ROW()-ROW(HTML[])=ROWS(Prelude[])+ROWS(PayItems[]),"&lt;/tbody&gt;&lt;/table&gt;","{End}")),INDEX(Prelude[],ROW()-ROW(HTML[])+1))</f>
        <v xml:space="preserve">  &lt;tr&gt;&lt;td&gt;63640-0400&lt;/td&gt;&lt;td&gt;Relocate pole&lt;/td&gt;&lt;td&gt;LPSM&lt;/td&gt;&lt;td&gt;RELOCATE POLE&lt;/td&gt;&lt;td&gt;LPSM&lt;/td&gt;&lt;td&gt;0&lt;/td&gt;&lt;td&gt;3&lt;/td&gt;&lt;td&gt;N&lt;/td&gt;&lt;td&gt; &lt;/td&gt;&lt;td&gt;&lt;/td&gt;&lt;/tr&gt;</v>
      </c>
      <c r="B3799" s="166"/>
      <c r="C3799" s="166"/>
    </row>
    <row r="3800" spans="1:3" x14ac:dyDescent="0.3">
      <c r="A3800" s="89" t="str">
        <f>IF(ROW()-ROW(HTML[])+1&gt;ROWS(Prelude[]),IFERROR(INDEX(PayItems[HTML],ROW()-ROW(HTML[])+1-ROWS(Prelude[])),IF(ROW()-ROW(HTML[])=ROWS(Prelude[])+ROWS(PayItems[]),"&lt;/tbody&gt;&lt;/table&gt;","{End}")),INDEX(Prelude[],ROW()-ROW(HTML[])+1))</f>
        <v xml:space="preserve">  &lt;tr&gt;&lt;td&gt;63640-0500&lt;/td&gt;&lt;td&gt;Relocate call box&lt;/td&gt;&lt;td&gt;LPSM&lt;/td&gt;&lt;td&gt;RELOCATE CALL BOX&lt;/td&gt;&lt;td&gt;LPSM&lt;/td&gt;&lt;td&gt;0&lt;/td&gt;&lt;td&gt;3&lt;/td&gt;&lt;td&gt;N&lt;/td&gt;&lt;td&gt; &lt;/td&gt;&lt;td&gt;&lt;/td&gt;&lt;/tr&gt;</v>
      </c>
      <c r="B3800" s="166"/>
      <c r="C3800" s="166"/>
    </row>
    <row r="3801" spans="1:3" x14ac:dyDescent="0.3">
      <c r="A3801" s="89" t="str">
        <f>IF(ROW()-ROW(HTML[])+1&gt;ROWS(Prelude[]),IFERROR(INDEX(PayItems[HTML],ROW()-ROW(HTML[])+1-ROWS(Prelude[])),IF(ROW()-ROW(HTML[])=ROWS(Prelude[])+ROWS(PayItems[]),"&lt;/tbody&gt;&lt;/table&gt;","{End}")),INDEX(Prelude[],ROW()-ROW(HTML[])+1))</f>
        <v xml:space="preserve">  &lt;tr&gt;&lt;td&gt;63640-0600&lt;/td&gt;&lt;td&gt;Relocate communication line&lt;/td&gt;&lt;td&gt;LPSM&lt;/td&gt;&lt;td&gt;RELOCATE COMMUNICATION LINE&lt;/td&gt;&lt;td&gt;LPSM&lt;/td&gt;&lt;td&gt;0&lt;/td&gt;&lt;td&gt;3&lt;/td&gt;&lt;td&gt;N&lt;/td&gt;&lt;td&gt; &lt;/td&gt;&lt;td&gt;&lt;/td&gt;&lt;/tr&gt;</v>
      </c>
      <c r="B3801" s="166"/>
      <c r="C3801" s="166"/>
    </row>
    <row r="3802" spans="1:3" x14ac:dyDescent="0.3">
      <c r="A3802" s="89" t="str">
        <f>IF(ROW()-ROW(HTML[])+1&gt;ROWS(Prelude[]),IFERROR(INDEX(PayItems[HTML],ROW()-ROW(HTML[])+1-ROWS(Prelude[])),IF(ROW()-ROW(HTML[])=ROWS(Prelude[])+ROWS(PayItems[]),"&lt;/tbody&gt;&lt;/table&gt;","{End}")),INDEX(Prelude[],ROW()-ROW(HTML[])+1))</f>
        <v xml:space="preserve">  &lt;tr&gt;&lt;td&gt;63640-0700&lt;/td&gt;&lt;td&gt;Relocate electrical line&lt;/td&gt;&lt;td&gt;LPSM&lt;/td&gt;&lt;td&gt;RELOCATE ELECTRICAL LINE&lt;/td&gt;&lt;td&gt;LPSM&lt;/td&gt;&lt;td&gt;0&lt;/td&gt;&lt;td&gt;3&lt;/td&gt;&lt;td&gt;N&lt;/td&gt;&lt;td&gt; &lt;/td&gt;&lt;td&gt;&lt;/td&gt;&lt;/tr&gt;</v>
      </c>
      <c r="B3802" s="166"/>
      <c r="C3802" s="166"/>
    </row>
    <row r="3803" spans="1:3" x14ac:dyDescent="0.3">
      <c r="A3803" s="89" t="str">
        <f>IF(ROW()-ROW(HTML[])+1&gt;ROWS(Prelude[]),IFERROR(INDEX(PayItems[HTML],ROW()-ROW(HTML[])+1-ROWS(Prelude[])),IF(ROW()-ROW(HTML[])=ROWS(Prelude[])+ROWS(PayItems[]),"&lt;/tbody&gt;&lt;/table&gt;","{End}")),INDEX(Prelude[],ROW()-ROW(HTML[])+1))</f>
        <v xml:space="preserve">  &lt;tr&gt;&lt;td&gt;63641-0100&lt;/td&gt;&lt;td&gt;Relocate luminaire&lt;/td&gt;&lt;td&gt;Each&lt;/td&gt;&lt;td&gt;RELOCATE LUMINAIRE&lt;/td&gt;&lt;td&gt;EACH&lt;/td&gt;&lt;td&gt;0&lt;/td&gt;&lt;td&gt;3&lt;/td&gt;&lt;td&gt;N&lt;/td&gt;&lt;td&gt; &lt;/td&gt;&lt;td&gt;&lt;/td&gt;&lt;/tr&gt;</v>
      </c>
      <c r="B3803" s="166"/>
      <c r="C3803" s="166"/>
    </row>
    <row r="3804" spans="1:3" x14ac:dyDescent="0.3">
      <c r="A3804" s="89" t="str">
        <f>IF(ROW()-ROW(HTML[])+1&gt;ROWS(Prelude[]),IFERROR(INDEX(PayItems[HTML],ROW()-ROW(HTML[])+1-ROWS(Prelude[])),IF(ROW()-ROW(HTML[])=ROWS(Prelude[])+ROWS(PayItems[]),"&lt;/tbody&gt;&lt;/table&gt;","{End}")),INDEX(Prelude[],ROW()-ROW(HTML[])+1))</f>
        <v xml:space="preserve">  &lt;tr&gt;&lt;td&gt;63641-0200&lt;/td&gt;&lt;td&gt;Relocate signal system&lt;/td&gt;&lt;td&gt;Each&lt;/td&gt;&lt;td&gt;RELOCATE SIGNAL SYSTEM&lt;/td&gt;&lt;td&gt;EACH&lt;/td&gt;&lt;td&gt;0&lt;/td&gt;&lt;td&gt;3&lt;/td&gt;&lt;td&gt;N&lt;/td&gt;&lt;td&gt; &lt;/td&gt;&lt;td&gt;&lt;/td&gt;&lt;/tr&gt;</v>
      </c>
      <c r="B3804" s="166"/>
      <c r="C3804" s="166"/>
    </row>
    <row r="3805" spans="1:3" x14ac:dyDescent="0.3">
      <c r="A3805" s="89" t="str">
        <f>IF(ROW()-ROW(HTML[])+1&gt;ROWS(Prelude[]),IFERROR(INDEX(PayItems[HTML],ROW()-ROW(HTML[])+1-ROWS(Prelude[])),IF(ROW()-ROW(HTML[])=ROWS(Prelude[])+ROWS(PayItems[]),"&lt;/tbody&gt;&lt;/table&gt;","{End}")),INDEX(Prelude[],ROW()-ROW(HTML[])+1))</f>
        <v xml:space="preserve">  &lt;tr&gt;&lt;td&gt;63641-0300&lt;/td&gt;&lt;td&gt;Relocate railroad crossing&lt;/td&gt;&lt;td&gt;Each&lt;/td&gt;&lt;td&gt;RELOCATE RAILROAD CROSSING&lt;/td&gt;&lt;td&gt;EACH&lt;/td&gt;&lt;td&gt;0&lt;/td&gt;&lt;td&gt;3&lt;/td&gt;&lt;td&gt;N&lt;/td&gt;&lt;td&gt; &lt;/td&gt;&lt;td&gt;&lt;/td&gt;&lt;/tr&gt;</v>
      </c>
      <c r="B3805" s="166"/>
      <c r="C3805" s="166"/>
    </row>
    <row r="3806" spans="1:3" x14ac:dyDescent="0.3">
      <c r="A3806" s="89" t="str">
        <f>IF(ROW()-ROW(HTML[])+1&gt;ROWS(Prelude[]),IFERROR(INDEX(PayItems[HTML],ROW()-ROW(HTML[])+1-ROWS(Prelude[])),IF(ROW()-ROW(HTML[])=ROWS(Prelude[])+ROWS(PayItems[]),"&lt;/tbody&gt;&lt;/table&gt;","{End}")),INDEX(Prelude[],ROW()-ROW(HTML[])+1))</f>
        <v xml:space="preserve">  &lt;tr&gt;&lt;td&gt;63641-0400&lt;/td&gt;&lt;td&gt;Relocate pole&lt;/td&gt;&lt;td&gt;Each&lt;/td&gt;&lt;td&gt;RELOCATE POLE&lt;/td&gt;&lt;td&gt;EACH&lt;/td&gt;&lt;td&gt;0&lt;/td&gt;&lt;td&gt;3&lt;/td&gt;&lt;td&gt;N&lt;/td&gt;&lt;td&gt; &lt;/td&gt;&lt;td&gt;&lt;/td&gt;&lt;/tr&gt;</v>
      </c>
      <c r="B3806" s="166"/>
      <c r="C3806" s="166"/>
    </row>
    <row r="3807" spans="1:3" x14ac:dyDescent="0.3">
      <c r="A3807" s="89" t="str">
        <f>IF(ROW()-ROW(HTML[])+1&gt;ROWS(Prelude[]),IFERROR(INDEX(PayItems[HTML],ROW()-ROW(HTML[])+1-ROWS(Prelude[])),IF(ROW()-ROW(HTML[])=ROWS(Prelude[])+ROWS(PayItems[]),"&lt;/tbody&gt;&lt;/table&gt;","{End}")),INDEX(Prelude[],ROW()-ROW(HTML[])+1))</f>
        <v xml:space="preserve">  &lt;tr&gt;&lt;td&gt;63641-0500&lt;/td&gt;&lt;td&gt;Relocate call box&lt;/td&gt;&lt;td&gt;Each&lt;/td&gt;&lt;td&gt;RELOCATE CALL BOX&lt;/td&gt;&lt;td&gt;EACH&lt;/td&gt;&lt;td&gt;0&lt;/td&gt;&lt;td&gt;3&lt;/td&gt;&lt;td&gt;N&lt;/td&gt;&lt;td&gt; &lt;/td&gt;&lt;td&gt;&lt;/td&gt;&lt;/tr&gt;</v>
      </c>
      <c r="B3807" s="166"/>
      <c r="C3807" s="166"/>
    </row>
    <row r="3808" spans="1:3" x14ac:dyDescent="0.3">
      <c r="A3808" s="89" t="str">
        <f>IF(ROW()-ROW(HTML[])+1&gt;ROWS(Prelude[]),IFERROR(INDEX(PayItems[HTML],ROW()-ROW(HTML[])+1-ROWS(Prelude[])),IF(ROW()-ROW(HTML[])=ROWS(Prelude[])+ROWS(PayItems[]),"&lt;/tbody&gt;&lt;/table&gt;","{End}")),INDEX(Prelude[],ROW()-ROW(HTML[])+1))</f>
        <v xml:space="preserve">  &lt;tr&gt;&lt;td&gt;63641-0600&lt;/td&gt;&lt;td&gt;Relocate signal head&lt;/td&gt;&lt;td&gt;Each&lt;/td&gt;&lt;td&gt;RELOCATE SIGNAL HEAD&lt;/td&gt;&lt;td&gt;EACH&lt;/td&gt;&lt;td&gt;0&lt;/td&gt;&lt;td&gt;3&lt;/td&gt;&lt;td&gt;N&lt;/td&gt;&lt;td&gt; &lt;/td&gt;&lt;td&gt;&lt;/td&gt;&lt;/tr&gt;</v>
      </c>
      <c r="B3808" s="166"/>
      <c r="C3808" s="166"/>
    </row>
    <row r="3809" spans="1:3" x14ac:dyDescent="0.3">
      <c r="A3809" s="89" t="str">
        <f>IF(ROW()-ROW(HTML[])+1&gt;ROWS(Prelude[]),IFERROR(INDEX(PayItems[HTML],ROW()-ROW(HTML[])+1-ROWS(Prelude[])),IF(ROW()-ROW(HTML[])=ROWS(Prelude[])+ROWS(PayItems[]),"&lt;/tbody&gt;&lt;/table&gt;","{End}")),INDEX(Prelude[],ROW()-ROW(HTML[])+1))</f>
        <v xml:space="preserve">  &lt;tr&gt;&lt;td&gt;63641-0900&lt;/td&gt;&lt;td&gt;Relocate electrical cable&lt;/td&gt;&lt;td&gt;Each&lt;/td&gt;&lt;td&gt;RELOCATE ELECTRICAL CABLE&lt;/td&gt;&lt;td&gt;EACH&lt;/td&gt;&lt;td&gt;0&lt;/td&gt;&lt;td&gt;3&lt;/td&gt;&lt;td&gt;N&lt;/td&gt;&lt;td&gt; &lt;/td&gt;&lt;td&gt;&lt;/td&gt;&lt;/tr&gt;</v>
      </c>
      <c r="B3809" s="166"/>
      <c r="C3809" s="166"/>
    </row>
    <row r="3810" spans="1:3" x14ac:dyDescent="0.3">
      <c r="A3810" s="89" t="str">
        <f>IF(ROW()-ROW(HTML[])+1&gt;ROWS(Prelude[]),IFERROR(INDEX(PayItems[HTML],ROW()-ROW(HTML[])+1-ROWS(Prelude[])),IF(ROW()-ROW(HTML[])=ROWS(Prelude[])+ROWS(PayItems[]),"&lt;/tbody&gt;&lt;/table&gt;","{End}")),INDEX(Prelude[],ROW()-ROW(HTML[])+1))</f>
        <v xml:space="preserve">  &lt;tr&gt;&lt;td&gt;63641-1000&lt;/td&gt;&lt;td&gt;Relocate CATV pedestal&lt;/td&gt;&lt;td&gt;Each&lt;/td&gt;&lt;td&gt;RELOCATE CATV PEDESTAL&lt;/td&gt;&lt;td&gt;EACH&lt;/td&gt;&lt;td&gt;0&lt;/td&gt;&lt;td&gt;3&lt;/td&gt;&lt;td&gt;N&lt;/td&gt;&lt;td&gt; &lt;/td&gt;&lt;td&gt;&lt;/td&gt;&lt;/tr&gt;</v>
      </c>
      <c r="B3810" s="166"/>
      <c r="C3810" s="166"/>
    </row>
    <row r="3811" spans="1:3" x14ac:dyDescent="0.3">
      <c r="A3811" s="89" t="str">
        <f>IF(ROW()-ROW(HTML[])+1&gt;ROWS(Prelude[]),IFERROR(INDEX(PayItems[HTML],ROW()-ROW(HTML[])+1-ROWS(Prelude[])),IF(ROW()-ROW(HTML[])=ROWS(Prelude[])+ROWS(PayItems[]),"&lt;/tbody&gt;&lt;/table&gt;","{End}")),INDEX(Prelude[],ROW()-ROW(HTML[])+1))</f>
        <v xml:space="preserve">  &lt;tr&gt;&lt;td&gt;63642-0100&lt;/td&gt;&lt;td&gt;Relocate CATV line&lt;/td&gt;&lt;td&gt;m&lt;/td&gt;&lt;td&gt;RELOCATE CATV LINE&lt;/td&gt;&lt;td&gt;LNFT&lt;/td&gt;&lt;td&gt;0&lt;/td&gt;&lt;td&gt;3&lt;/td&gt;&lt;td&gt;N&lt;/td&gt;&lt;td&gt; &lt;/td&gt;&lt;td&gt;&lt;/td&gt;&lt;/tr&gt;</v>
      </c>
      <c r="B3811" s="166"/>
      <c r="C3811" s="166"/>
    </row>
    <row r="3812" spans="1:3" x14ac:dyDescent="0.3">
      <c r="A3812" s="89" t="str">
        <f>IF(ROW()-ROW(HTML[])+1&gt;ROWS(Prelude[]),IFERROR(INDEX(PayItems[HTML],ROW()-ROW(HTML[])+1-ROWS(Prelude[])),IF(ROW()-ROW(HTML[])=ROWS(Prelude[])+ROWS(PayItems[]),"&lt;/tbody&gt;&lt;/table&gt;","{End}")),INDEX(Prelude[],ROW()-ROW(HTML[])+1))</f>
        <v xml:space="preserve">  &lt;tr&gt;&lt;td&gt;63701-0000&lt;/td&gt;&lt;td&gt;Field office&lt;/td&gt;&lt;td&gt;Each&lt;/td&gt;&lt;td&gt;FIELD OFFICE&lt;/td&gt;&lt;td&gt;EACH&lt;/td&gt;&lt;td&gt;0&lt;/td&gt;&lt;td&gt;3&lt;/td&gt;&lt;td&gt;N&lt;/td&gt;&lt;td&gt; &lt;/td&gt;&lt;td&gt;&lt;/td&gt;&lt;/tr&gt;</v>
      </c>
      <c r="B3812" s="166"/>
      <c r="C3812" s="166"/>
    </row>
    <row r="3813" spans="1:3" x14ac:dyDescent="0.3">
      <c r="A3813" s="89" t="str">
        <f>IF(ROW()-ROW(HTML[])+1&gt;ROWS(Prelude[]),IFERROR(INDEX(PayItems[HTML],ROW()-ROW(HTML[])+1-ROWS(Prelude[])),IF(ROW()-ROW(HTML[])=ROWS(Prelude[])+ROWS(PayItems[]),"&lt;/tbody&gt;&lt;/table&gt;","{End}")),INDEX(Prelude[],ROW()-ROW(HTML[])+1))</f>
        <v xml:space="preserve">  &lt;tr&gt;&lt;td&gt;63702-0000&lt;/td&gt;&lt;td&gt;Field laboratory&lt;/td&gt;&lt;td&gt;Each&lt;/td&gt;&lt;td&gt;FIELD LABORATORY&lt;/td&gt;&lt;td&gt;EACH&lt;/td&gt;&lt;td&gt;0&lt;/td&gt;&lt;td&gt;3&lt;/td&gt;&lt;td&gt;N&lt;/td&gt;&lt;td&gt; &lt;/td&gt;&lt;td&gt;&lt;/td&gt;&lt;/tr&gt;</v>
      </c>
      <c r="B3813" s="166"/>
      <c r="C3813" s="166"/>
    </row>
    <row r="3814" spans="1:3" x14ac:dyDescent="0.3">
      <c r="A3814" s="89" t="str">
        <f>IF(ROW()-ROW(HTML[])+1&gt;ROWS(Prelude[]),IFERROR(INDEX(PayItems[HTML],ROW()-ROW(HTML[])+1-ROWS(Prelude[])),IF(ROW()-ROW(HTML[])=ROWS(Prelude[])+ROWS(PayItems[]),"&lt;/tbody&gt;&lt;/table&gt;","{End}")),INDEX(Prelude[],ROW()-ROW(HTML[])+1))</f>
        <v xml:space="preserve">  &lt;tr&gt;&lt;td&gt;63703-0000&lt;/td&gt;&lt;td&gt;Residential housing&lt;/td&gt;&lt;td&gt;Each&lt;/td&gt;&lt;td&gt;RESIDENTIAL HOUSING&lt;/td&gt;&lt;td&gt;EACH&lt;/td&gt;&lt;td&gt;0&lt;/td&gt;&lt;td&gt;3&lt;/td&gt;&lt;td&gt;N&lt;/td&gt;&lt;td&gt; &lt;/td&gt;&lt;td&gt;&lt;/td&gt;&lt;/tr&gt;</v>
      </c>
      <c r="B3814" s="166"/>
      <c r="C3814" s="166"/>
    </row>
    <row r="3815" spans="1:3" x14ac:dyDescent="0.3">
      <c r="A3815" s="89" t="str">
        <f>IF(ROW()-ROW(HTML[])+1&gt;ROWS(Prelude[]),IFERROR(INDEX(PayItems[HTML],ROW()-ROW(HTML[])+1-ROWS(Prelude[])),IF(ROW()-ROW(HTML[])=ROWS(Prelude[])+ROWS(PayItems[]),"&lt;/tbody&gt;&lt;/table&gt;","{End}")),INDEX(Prelude[],ROW()-ROW(HTML[])+1))</f>
        <v xml:space="preserve">  &lt;tr&gt;&lt;td&gt;63704-0000&lt;/td&gt;&lt;td&gt;Vehicle&lt;/td&gt;&lt;td&gt;Each&lt;/td&gt;&lt;td&gt;VEHICLE&lt;/td&gt;&lt;td&gt;EACH&lt;/td&gt;&lt;td&gt;0&lt;/td&gt;&lt;td&gt;3&lt;/td&gt;&lt;td&gt;N&lt;/td&gt;&lt;td&gt; &lt;/td&gt;&lt;td&gt;&lt;/td&gt;&lt;/tr&gt;</v>
      </c>
      <c r="B3815" s="166"/>
      <c r="C3815" s="166"/>
    </row>
    <row r="3816" spans="1:3" x14ac:dyDescent="0.3">
      <c r="A3816" s="89" t="str">
        <f>IF(ROW()-ROW(HTML[])+1&gt;ROWS(Prelude[]),IFERROR(INDEX(PayItems[HTML],ROW()-ROW(HTML[])+1-ROWS(Prelude[])),IF(ROW()-ROW(HTML[])=ROWS(Prelude[])+ROWS(PayItems[]),"&lt;/tbody&gt;&lt;/table&gt;","{End}")),INDEX(Prelude[],ROW()-ROW(HTML[])+1))</f>
        <v xml:space="preserve">  &lt;tr&gt;&lt;td&gt;63705-0000&lt;/td&gt;&lt;td&gt;Long distance calls&lt;/td&gt;&lt;td&gt;LPSM&lt;/td&gt;&lt;td&gt;LONG DISTANCE CALLS&lt;/td&gt;&lt;td&gt;LPSM&lt;/td&gt;&lt;td&gt;0&lt;/td&gt;&lt;td&gt;3&lt;/td&gt;&lt;td&gt;N&lt;/td&gt;&lt;td&gt; &lt;/td&gt;&lt;td&gt;&lt;/td&gt;&lt;/tr&gt;</v>
      </c>
      <c r="B3816" s="166"/>
      <c r="C3816" s="166"/>
    </row>
    <row r="3817" spans="1:3" x14ac:dyDescent="0.3">
      <c r="A3817" s="89" t="str">
        <f>IF(ROW()-ROW(HTML[])+1&gt;ROWS(Prelude[]),IFERROR(INDEX(PayItems[HTML],ROW()-ROW(HTML[])+1-ROWS(Prelude[])),IF(ROW()-ROW(HTML[])=ROWS(Prelude[])+ROWS(PayItems[]),"&lt;/tbody&gt;&lt;/table&gt;","{End}")),INDEX(Prelude[],ROW()-ROW(HTML[])+1))</f>
        <v xml:space="preserve">  &lt;tr&gt;&lt;td&gt;63706-0000&lt;/td&gt;&lt;td&gt;Residential housing&lt;/td&gt;&lt;td&gt;Day&lt;/td&gt;&lt;td&gt;RESIDENTIAL HOUSING&lt;/td&gt;&lt;td&gt;DAY&lt;/td&gt;&lt;td&gt;0&lt;/td&gt;&lt;td&gt;3&lt;/td&gt;&lt;td&gt;N&lt;/td&gt;&lt;td&gt; &lt;/td&gt;&lt;td&gt;&lt;/td&gt;&lt;/tr&gt;</v>
      </c>
      <c r="B3817" s="166"/>
      <c r="C3817" s="166"/>
    </row>
    <row r="3818" spans="1:3" x14ac:dyDescent="0.3">
      <c r="A3818" s="89" t="str">
        <f>IF(ROW()-ROW(HTML[])+1&gt;ROWS(Prelude[]),IFERROR(INDEX(PayItems[HTML],ROW()-ROW(HTML[])+1-ROWS(Prelude[])),IF(ROW()-ROW(HTML[])=ROWS(Prelude[])+ROWS(PayItems[]),"&lt;/tbody&gt;&lt;/table&gt;","{End}")),INDEX(Prelude[],ROW()-ROW(HTML[])+1))</f>
        <v xml:space="preserve">  &lt;tr&gt;&lt;td&gt;63707-0000&lt;/td&gt;&lt;td&gt;Meal&lt;/td&gt;&lt;td&gt;Each&lt;/td&gt;&lt;td&gt;MEAL&lt;/td&gt;&lt;td&gt;EACH&lt;/td&gt;&lt;td&gt;0&lt;/td&gt;&lt;td&gt;3&lt;/td&gt;&lt;td&gt;N&lt;/td&gt;&lt;td&gt; &lt;/td&gt;&lt;td&gt;&lt;/td&gt;&lt;/tr&gt;</v>
      </c>
      <c r="B3818" s="166"/>
      <c r="C3818" s="166"/>
    </row>
    <row r="3819" spans="1:3" x14ac:dyDescent="0.3">
      <c r="A3819" s="89" t="str">
        <f>IF(ROW()-ROW(HTML[])+1&gt;ROWS(Prelude[]),IFERROR(INDEX(PayItems[HTML],ROW()-ROW(HTML[])+1-ROWS(Prelude[])),IF(ROW()-ROW(HTML[])=ROWS(Prelude[])+ROWS(PayItems[]),"&lt;/tbody&gt;&lt;/table&gt;","{End}")),INDEX(Prelude[],ROW()-ROW(HTML[])+1))</f>
        <v xml:space="preserve">  &lt;tr&gt;&lt;td&gt;63708-0000&lt;/td&gt;&lt;td&gt;Cellular phone service&lt;/td&gt;&lt;td&gt;mo&lt;/td&gt;&lt;td&gt;CELLULAR PHONE SERVICE&lt;/td&gt;&lt;td&gt;MO&lt;/td&gt;&lt;td&gt;0&lt;/td&gt;&lt;td&gt;3&lt;/td&gt;&lt;td&gt;N&lt;/td&gt;&lt;td&gt; &lt;/td&gt;&lt;td&gt;&lt;/td&gt;&lt;/tr&gt;</v>
      </c>
      <c r="B3819" s="166"/>
      <c r="C3819" s="166"/>
    </row>
    <row r="3820" spans="1:3" x14ac:dyDescent="0.3">
      <c r="A3820" s="89" t="str">
        <f>IF(ROW()-ROW(HTML[])+1&gt;ROWS(Prelude[]),IFERROR(INDEX(PayItems[HTML],ROW()-ROW(HTML[])+1-ROWS(Prelude[])),IF(ROW()-ROW(HTML[])=ROWS(Prelude[])+ROWS(PayItems[]),"&lt;/tbody&gt;&lt;/table&gt;","{End}")),INDEX(Prelude[],ROW()-ROW(HTML[])+1))</f>
        <v xml:space="preserve">  &lt;tr&gt;&lt;td&gt;63709-0000&lt;/td&gt;&lt;td&gt;Field office equipment&lt;/td&gt;&lt;td&gt;Each&lt;/td&gt;&lt;td&gt;FIELD OFFICE EQUIPMENT&lt;/td&gt;&lt;td&gt;EACH&lt;/td&gt;&lt;td&gt;0&lt;/td&gt;&lt;td&gt;3&lt;/td&gt;&lt;td&gt;N&lt;/td&gt;&lt;td&gt;4/9/2018&lt;/td&gt;&lt;td&gt;&lt;/td&gt;&lt;/tr&gt;</v>
      </c>
      <c r="B3820" s="166"/>
      <c r="C3820" s="166"/>
    </row>
    <row r="3821" spans="1:3" x14ac:dyDescent="0.3">
      <c r="A3821" s="89" t="str">
        <f>IF(ROW()-ROW(HTML[])+1&gt;ROWS(Prelude[]),IFERROR(INDEX(PayItems[HTML],ROW()-ROW(HTML[])+1-ROWS(Prelude[])),IF(ROW()-ROW(HTML[])=ROWS(Prelude[])+ROWS(PayItems[]),"&lt;/tbody&gt;&lt;/table&gt;","{End}")),INDEX(Prelude[],ROW()-ROW(HTML[])+1))</f>
        <v xml:space="preserve">  &lt;tr&gt;&lt;td&gt;63710-0000&lt;/td&gt;&lt;td&gt;Field office equipment&lt;/td&gt;&lt;td&gt;LPSM&lt;/td&gt;&lt;td&gt;FIELD OFFICE EQUIPMENT&lt;/td&gt;&lt;td&gt;LPSM&lt;/td&gt;&lt;td&gt;0&lt;/td&gt;&lt;td&gt;3&lt;/td&gt;&lt;td&gt;N&lt;/td&gt;&lt;td&gt;4/9/2018&lt;/td&gt;&lt;td&gt;&lt;/td&gt;&lt;/tr&gt;</v>
      </c>
      <c r="B3821" s="166"/>
      <c r="C3821" s="166"/>
    </row>
    <row r="3822" spans="1:3" x14ac:dyDescent="0.3">
      <c r="A3822" s="89" t="str">
        <f>IF(ROW()-ROW(HTML[])+1&gt;ROWS(Prelude[]),IFERROR(INDEX(PayItems[HTML],ROW()-ROW(HTML[])+1-ROWS(Prelude[])),IF(ROW()-ROW(HTML[])=ROWS(Prelude[])+ROWS(PayItems[]),"&lt;/tbody&gt;&lt;/table&gt;","{End}")),INDEX(Prelude[],ROW()-ROW(HTML[])+1))</f>
        <v xml:space="preserve">  &lt;tr&gt;&lt;td&gt;63712-0000&lt;/td&gt;&lt;td&gt;Field office services&lt;/td&gt;&lt;td&gt;LPSM&lt;/td&gt;&lt;td&gt;FIELD OFFICE SERVICES&lt;/td&gt;&lt;td&gt;LPSM&lt;/td&gt;&lt;td&gt;0&lt;/td&gt;&lt;td&gt;3&lt;/td&gt;&lt;td&gt;N&lt;/td&gt;&lt;td&gt;4/10/2018&lt;/td&gt;&lt;td&gt;&lt;/td&gt;&lt;/tr&gt;</v>
      </c>
      <c r="B3822" s="166"/>
      <c r="C3822" s="166"/>
    </row>
    <row r="3823" spans="1:3" x14ac:dyDescent="0.3">
      <c r="A3823" s="89" t="str">
        <f>IF(ROW()-ROW(HTML[])+1&gt;ROWS(Prelude[]),IFERROR(INDEX(PayItems[HTML],ROW()-ROW(HTML[])+1-ROWS(Prelude[])),IF(ROW()-ROW(HTML[])=ROWS(Prelude[])+ROWS(PayItems[]),"&lt;/tbody&gt;&lt;/table&gt;","{End}")),INDEX(Prelude[],ROW()-ROW(HTML[])+1))</f>
        <v xml:space="preserve">  &lt;tr&gt;&lt;td&gt;63713-0000&lt;/td&gt;&lt;td&gt;Field office services&lt;/td&gt;&lt;td&gt;Mo&lt;/td&gt;&lt;td&gt;FIELD OFFICE SERVICES&lt;/td&gt;&lt;td&gt;MO&lt;/td&gt;&lt;td&gt;0&lt;/td&gt;&lt;td&gt;3&lt;/td&gt;&lt;td&gt;N&lt;/td&gt;&lt;td&gt;4/9/2018&lt;/td&gt;&lt;td&gt;&lt;/td&gt;&lt;/tr&gt;</v>
      </c>
      <c r="B3823" s="166"/>
      <c r="C3823" s="166"/>
    </row>
    <row r="3824" spans="1:3" x14ac:dyDescent="0.3">
      <c r="A3824" s="89" t="str">
        <f>IF(ROW()-ROW(HTML[])+1&gt;ROWS(Prelude[]),IFERROR(INDEX(PayItems[HTML],ROW()-ROW(HTML[])+1-ROWS(Prelude[])),IF(ROW()-ROW(HTML[])=ROWS(Prelude[])+ROWS(PayItems[]),"&lt;/tbody&gt;&lt;/table&gt;","{End}")),INDEX(Prelude[],ROW()-ROW(HTML[])+1))</f>
        <v xml:space="preserve">  &lt;tr&gt;&lt;td&gt;64501-0000&lt;/td&gt;&lt;td&gt;Locate utilities&lt;/td&gt;&lt;td&gt;LPSM&lt;/td&gt;&lt;td&gt;LOCATE UTILITIES&lt;/td&gt;&lt;td&gt;LPSM&lt;/td&gt;&lt;td&gt;0&lt;/td&gt;&lt;td&gt;3&lt;/td&gt;&lt;td&gt;N&lt;/td&gt;&lt;td&gt; &lt;/td&gt;&lt;td&gt;&lt;/td&gt;&lt;/tr&gt;</v>
      </c>
      <c r="B3824" s="166"/>
      <c r="C3824" s="166"/>
    </row>
    <row r="3825" spans="1:3" x14ac:dyDescent="0.3">
      <c r="A3825" s="89" t="str">
        <f>IF(ROW()-ROW(HTML[])+1&gt;ROWS(Prelude[]),IFERROR(INDEX(PayItems[HTML],ROW()-ROW(HTML[])+1-ROWS(Prelude[])),IF(ROW()-ROW(HTML[])=ROWS(Prelude[])+ROWS(PayItems[]),"&lt;/tbody&gt;&lt;/table&gt;","{End}")),INDEX(Prelude[],ROW()-ROW(HTML[])+1))</f>
        <v xml:space="preserve">  &lt;tr&gt;&lt;td&gt;64502-0000&lt;/td&gt;&lt;td&gt;Locate utilities&lt;/td&gt;&lt;td&gt;Each&lt;/td&gt;&lt;td&gt;LOCATE UTILITIES&lt;/td&gt;&lt;td&gt;EACH&lt;/td&gt;&lt;td&gt;0&lt;/td&gt;&lt;td&gt;3&lt;/td&gt;&lt;td&gt;N&lt;/td&gt;&lt;td&gt; &lt;/td&gt;&lt;td&gt;&lt;/td&gt;&lt;/tr&gt;</v>
      </c>
      <c r="B3825" s="166"/>
      <c r="C3825" s="166"/>
    </row>
    <row r="3826" spans="1:3" x14ac:dyDescent="0.3">
      <c r="A3826" s="89" t="str">
        <f>IF(ROW()-ROW(HTML[])+1&gt;ROWS(Prelude[]),IFERROR(INDEX(PayItems[HTML],ROW()-ROW(HTML[])+1-ROWS(Prelude[])),IF(ROW()-ROW(HTML[])=ROWS(Prelude[])+ROWS(PayItems[]),"&lt;/tbody&gt;&lt;/table&gt;","{End}")),INDEX(Prelude[],ROW()-ROW(HTML[])+1))</f>
        <v xml:space="preserve">  &lt;tr&gt;&lt;td&gt;64503-1000&lt;/td&gt;&lt;td&gt;Utility company compensation&lt;/td&gt;&lt;td&gt;CTSM&lt;/td&gt;&lt;td&gt;UTILITY COMPANY COMPENSATION&lt;/td&gt;&lt;td&gt;CTSM&lt;/td&gt;&lt;td&gt;0&lt;/td&gt;&lt;td&gt;3&lt;/td&gt;&lt;td&gt;N&lt;/td&gt;&lt;td&gt;8/9/2021&lt;/td&gt;&lt;td&gt;&lt;/td&gt;&lt;/tr&gt;</v>
      </c>
      <c r="B3826" s="166"/>
      <c r="C3826" s="166"/>
    </row>
    <row r="3827" spans="1:3" x14ac:dyDescent="0.3">
      <c r="A3827" s="89" t="str">
        <f>IF(ROW()-ROW(HTML[])+1&gt;ROWS(Prelude[]),IFERROR(INDEX(PayItems[HTML],ROW()-ROW(HTML[])+1-ROWS(Prelude[])),IF(ROW()-ROW(HTML[])=ROWS(Prelude[])+ROWS(PayItems[]),"&lt;/tbody&gt;&lt;/table&gt;","{End}")),INDEX(Prelude[],ROW()-ROW(HTML[])+1))</f>
        <v xml:space="preserve">  &lt;tr&gt;&lt;td&gt;64601-1000&lt;/td&gt;&lt;td&gt;Building, restroom facility&lt;/td&gt;&lt;td&gt;Each&lt;/td&gt;&lt;td&gt;BUILDING, RESTROOM FACILITY&lt;/td&gt;&lt;td&gt;EACH&lt;/td&gt;&lt;td&gt;0&lt;/td&gt;&lt;td&gt;3&lt;/td&gt;&lt;td&gt;N&lt;/td&gt;&lt;td&gt; &lt;/td&gt;&lt;td&gt;&lt;/td&gt;&lt;/tr&gt;</v>
      </c>
      <c r="B3827" s="166"/>
      <c r="C3827" s="166"/>
    </row>
    <row r="3828" spans="1:3" x14ac:dyDescent="0.3">
      <c r="A3828" s="89" t="str">
        <f>IF(ROW()-ROW(HTML[])+1&gt;ROWS(Prelude[]),IFERROR(INDEX(PayItems[HTML],ROW()-ROW(HTML[])+1-ROWS(Prelude[])),IF(ROW()-ROW(HTML[])=ROWS(Prelude[])+ROWS(PayItems[]),"&lt;/tbody&gt;&lt;/table&gt;","{End}")),INDEX(Prelude[],ROW()-ROW(HTML[])+1))</f>
        <v xml:space="preserve">  &lt;tr&gt;&lt;td&gt;64602-1000&lt;/td&gt;&lt;td&gt;Building, restroom facility&lt;/td&gt;&lt;td&gt;LPSM&lt;/td&gt;&lt;td&gt;BUILDING, RESTROOM FACILITY&lt;/td&gt;&lt;td&gt;LPSM&lt;/td&gt;&lt;td&gt;0&lt;/td&gt;&lt;td&gt;3&lt;/td&gt;&lt;td&gt;N&lt;/td&gt;&lt;td&gt; &lt;/td&gt;&lt;td&gt;&lt;/td&gt;&lt;/tr&gt;</v>
      </c>
      <c r="B3828" s="166"/>
      <c r="C3828" s="166"/>
    </row>
    <row r="3829" spans="1:3" x14ac:dyDescent="0.3">
      <c r="A3829" s="89" t="str">
        <f>IF(ROW()-ROW(HTML[])+1&gt;ROWS(Prelude[]),IFERROR(INDEX(PayItems[HTML],ROW()-ROW(HTML[])+1-ROWS(Prelude[])),IF(ROW()-ROW(HTML[])=ROWS(Prelude[])+ROWS(PayItems[]),"&lt;/tbody&gt;&lt;/table&gt;","{End}")),INDEX(Prelude[],ROW()-ROW(HTML[])+1))</f>
        <v xml:space="preserve">  &lt;tr&gt;&lt;td&gt;64602-2000&lt;/td&gt;&lt;td&gt;Building, support building&lt;/td&gt;&lt;td&gt;LPSM&lt;/td&gt;&lt;td&gt;BUILDING, SUPPORT BUILDING&lt;/td&gt;&lt;td&gt;LPSM&lt;/td&gt;&lt;td&gt;0&lt;/td&gt;&lt;td&gt;3&lt;/td&gt;&lt;td&gt;N&lt;/td&gt;&lt;td&gt; &lt;/td&gt;&lt;td&gt;&lt;/td&gt;&lt;/tr&gt;</v>
      </c>
      <c r="B3829" s="166"/>
      <c r="C3829" s="166"/>
    </row>
    <row r="3830" spans="1:3" x14ac:dyDescent="0.3">
      <c r="A3830" s="89" t="str">
        <f>IF(ROW()-ROW(HTML[])+1&gt;ROWS(Prelude[]),IFERROR(INDEX(PayItems[HTML],ROW()-ROW(HTML[])+1-ROWS(Prelude[])),IF(ROW()-ROW(HTML[])=ROWS(Prelude[])+ROWS(PayItems[]),"&lt;/tbody&gt;&lt;/table&gt;","{End}")),INDEX(Prelude[],ROW()-ROW(HTML[])+1))</f>
        <v xml:space="preserve">  &lt;tr&gt;&lt;td&gt;64603-0000&lt;/td&gt;&lt;td&gt;Fixture&lt;/td&gt;&lt;td&gt;Each&lt;/td&gt;&lt;td&gt;FIXTURE&lt;/td&gt;&lt;td&gt;EACH&lt;/td&gt;&lt;td&gt;0&lt;/td&gt;&lt;td&gt;3&lt;/td&gt;&lt;td&gt;N&lt;/td&gt;&lt;td&gt;4/25/2016&lt;/td&gt;&lt;td&gt;&lt;/td&gt;&lt;/tr&gt;</v>
      </c>
      <c r="B3830" s="166"/>
      <c r="C3830" s="166"/>
    </row>
    <row r="3831" spans="1:3" x14ac:dyDescent="0.3">
      <c r="A3831" s="89" t="str">
        <f>IF(ROW()-ROW(HTML[])+1&gt;ROWS(Prelude[]),IFERROR(INDEX(PayItems[HTML],ROW()-ROW(HTML[])+1-ROWS(Prelude[])),IF(ROW()-ROW(HTML[])=ROWS(Prelude[])+ROWS(PayItems[]),"&lt;/tbody&gt;&lt;/table&gt;","{End}")),INDEX(Prelude[],ROW()-ROW(HTML[])+1))</f>
        <v xml:space="preserve">  &lt;tr&gt;&lt;td&gt;64603-0100&lt;/td&gt;&lt;td&gt;Fixture, trash receptacle&lt;/td&gt;&lt;td&gt;Each&lt;/td&gt;&lt;td&gt;FIXTURE, TRASH RECEPTACLE&lt;/td&gt;&lt;td&gt;EACH&lt;/td&gt;&lt;td&gt;0&lt;/td&gt;&lt;td&gt;3&lt;/td&gt;&lt;td&gt;N&lt;/td&gt;&lt;td&gt; &lt;/td&gt;&lt;td&gt;&lt;/td&gt;&lt;/tr&gt;</v>
      </c>
      <c r="B3831" s="166"/>
      <c r="C3831" s="166"/>
    </row>
    <row r="3832" spans="1:3" x14ac:dyDescent="0.3">
      <c r="A3832" s="89" t="str">
        <f>IF(ROW()-ROW(HTML[])+1&gt;ROWS(Prelude[]),IFERROR(INDEX(PayItems[HTML],ROW()-ROW(HTML[])+1-ROWS(Prelude[])),IF(ROW()-ROW(HTML[])=ROWS(Prelude[])+ROWS(PayItems[]),"&lt;/tbody&gt;&lt;/table&gt;","{End}")),INDEX(Prelude[],ROW()-ROW(HTML[])+1))</f>
        <v xml:space="preserve">  &lt;tr&gt;&lt;td&gt;64603-0200&lt;/td&gt;&lt;td&gt;Fixture, mailbox&lt;/td&gt;&lt;td&gt;Each&lt;/td&gt;&lt;td&gt;FIXTURE, MAILBOX&lt;/td&gt;&lt;td&gt;EACH&lt;/td&gt;&lt;td&gt;0&lt;/td&gt;&lt;td&gt;3&lt;/td&gt;&lt;td&gt;N&lt;/td&gt;&lt;td&gt; &lt;/td&gt;&lt;td&gt;&lt;/td&gt;&lt;/tr&gt;</v>
      </c>
      <c r="B3832" s="166"/>
      <c r="C3832" s="166"/>
    </row>
    <row r="3833" spans="1:3" x14ac:dyDescent="0.3">
      <c r="A3833" s="89" t="str">
        <f>IF(ROW()-ROW(HTML[])+1&gt;ROWS(Prelude[]),IFERROR(INDEX(PayItems[HTML],ROW()-ROW(HTML[])+1-ROWS(Prelude[])),IF(ROW()-ROW(HTML[])=ROWS(Prelude[])+ROWS(PayItems[]),"&lt;/tbody&gt;&lt;/table&gt;","{End}")),INDEX(Prelude[],ROW()-ROW(HTML[])+1))</f>
        <v xml:space="preserve">  &lt;tr&gt;&lt;td&gt;64603-0300&lt;/td&gt;&lt;td&gt;Fixture, bench&lt;/td&gt;&lt;td&gt;Each&lt;/td&gt;&lt;td&gt;FIXTURE, BENCH&lt;/td&gt;&lt;td&gt;EACH&lt;/td&gt;&lt;td&gt;0&lt;/td&gt;&lt;td&gt;3&lt;/td&gt;&lt;td&gt;N&lt;/td&gt;&lt;td&gt; &lt;/td&gt;&lt;td&gt;&lt;/td&gt;&lt;/tr&gt;</v>
      </c>
      <c r="B3833" s="166"/>
      <c r="C3833" s="166"/>
    </row>
    <row r="3834" spans="1:3" x14ac:dyDescent="0.3">
      <c r="A3834" s="89" t="str">
        <f>IF(ROW()-ROW(HTML[])+1&gt;ROWS(Prelude[]),IFERROR(INDEX(PayItems[HTML],ROW()-ROW(HTML[])+1-ROWS(Prelude[])),IF(ROW()-ROW(HTML[])=ROWS(Prelude[])+ROWS(PayItems[]),"&lt;/tbody&gt;&lt;/table&gt;","{End}")),INDEX(Prelude[],ROW()-ROW(HTML[])+1))</f>
        <v xml:space="preserve">  &lt;tr&gt;&lt;td&gt;64603-0400&lt;/td&gt;&lt;td&gt;Fixture, bench with trash receptacle&lt;/td&gt;&lt;td&gt;Each&lt;/td&gt;&lt;td&gt;FIXTURE, BENCH WITH TRASH RECEPTACLE&lt;/td&gt;&lt;td&gt;EACH&lt;/td&gt;&lt;td&gt;0&lt;/td&gt;&lt;td&gt;3&lt;/td&gt;&lt;td&gt;N&lt;/td&gt;&lt;td&gt; &lt;/td&gt;&lt;td&gt;&lt;/td&gt;&lt;/tr&gt;</v>
      </c>
      <c r="B3834" s="166"/>
      <c r="C3834" s="166"/>
    </row>
    <row r="3835" spans="1:3" x14ac:dyDescent="0.3">
      <c r="A3835" s="89" t="str">
        <f>IF(ROW()-ROW(HTML[])+1&gt;ROWS(Prelude[]),IFERROR(INDEX(PayItems[HTML],ROW()-ROW(HTML[])+1-ROWS(Prelude[])),IF(ROW()-ROW(HTML[])=ROWS(Prelude[])+ROWS(PayItems[]),"&lt;/tbody&gt;&lt;/table&gt;","{End}")),INDEX(Prelude[],ROW()-ROW(HTML[])+1))</f>
        <v xml:space="preserve">  &lt;tr&gt;&lt;td&gt;64603-0500&lt;/td&gt;&lt;td&gt;Fixture, bicycle storage rack&lt;/td&gt;&lt;td&gt;Each&lt;/td&gt;&lt;td&gt;FIXTURE, BICYCLE STORAGE RACK&lt;/td&gt;&lt;td&gt;EACH&lt;/td&gt;&lt;td&gt;0&lt;/td&gt;&lt;td&gt;3&lt;/td&gt;&lt;td&gt;N&lt;/td&gt;&lt;td&gt; &lt;/td&gt;&lt;td&gt;&lt;/td&gt;&lt;/tr&gt;</v>
      </c>
      <c r="B3835" s="166"/>
      <c r="C3835" s="166"/>
    </row>
    <row r="3836" spans="1:3" x14ac:dyDescent="0.3">
      <c r="A3836" s="89" t="str">
        <f>IF(ROW()-ROW(HTML[])+1&gt;ROWS(Prelude[]),IFERROR(INDEX(PayItems[HTML],ROW()-ROW(HTML[])+1-ROWS(Prelude[])),IF(ROW()-ROW(HTML[])=ROWS(Prelude[])+ROWS(PayItems[]),"&lt;/tbody&gt;&lt;/table&gt;","{End}")),INDEX(Prelude[],ROW()-ROW(HTML[])+1))</f>
        <v xml:space="preserve">  &lt;tr&gt;&lt;td&gt;64603-0600&lt;/td&gt;&lt;td&gt;Fixture, flag pole&lt;/td&gt;&lt;td&gt;Each&lt;/td&gt;&lt;td&gt;FIXTURE, FLAG POLE&lt;/td&gt;&lt;td&gt;EACH&lt;/td&gt;&lt;td&gt;0&lt;/td&gt;&lt;td&gt;3&lt;/td&gt;&lt;td&gt;N&lt;/td&gt;&lt;td&gt; &lt;/td&gt;&lt;td&gt;&lt;/td&gt;&lt;/tr&gt;</v>
      </c>
      <c r="B3836" s="166"/>
      <c r="C3836" s="166"/>
    </row>
    <row r="3837" spans="1:3" x14ac:dyDescent="0.3">
      <c r="A3837" s="89" t="str">
        <f>IF(ROW()-ROW(HTML[])+1&gt;ROWS(Prelude[]),IFERROR(INDEX(PayItems[HTML],ROW()-ROW(HTML[])+1-ROWS(Prelude[])),IF(ROW()-ROW(HTML[])=ROWS(Prelude[])+ROWS(PayItems[]),"&lt;/tbody&gt;&lt;/table&gt;","{End}")),INDEX(Prelude[],ROW()-ROW(HTML[])+1))</f>
        <v xml:space="preserve">  &lt;tr&gt;&lt;td&gt;64603-0700&lt;/td&gt;&lt;td&gt;Fixture, picnic table&lt;/td&gt;&lt;td&gt;Each&lt;/td&gt;&lt;td&gt;FIXTURE, PICNIC TABLE&lt;/td&gt;&lt;td&gt;EACH&lt;/td&gt;&lt;td&gt;0&lt;/td&gt;&lt;td&gt;3&lt;/td&gt;&lt;td&gt;N&lt;/td&gt;&lt;td&gt; &lt;/td&gt;&lt;td&gt;&lt;/td&gt;&lt;/tr&gt;</v>
      </c>
      <c r="B3837" s="166"/>
      <c r="C3837" s="166"/>
    </row>
    <row r="3838" spans="1:3" x14ac:dyDescent="0.3">
      <c r="A3838" s="89" t="str">
        <f>IF(ROW()-ROW(HTML[])+1&gt;ROWS(Prelude[]),IFERROR(INDEX(PayItems[HTML],ROW()-ROW(HTML[])+1-ROWS(Prelude[])),IF(ROW()-ROW(HTML[])=ROWS(Prelude[])+ROWS(PayItems[]),"&lt;/tbody&gt;&lt;/table&gt;","{End}")),INDEX(Prelude[],ROW()-ROW(HTML[])+1))</f>
        <v xml:space="preserve">  &lt;tr&gt;&lt;td&gt;64603-0800&lt;/td&gt;&lt;td&gt;Fixture, kiosk&lt;/td&gt;&lt;td&gt;Each&lt;/td&gt;&lt;td&gt;FIXTURE, KIOSK&lt;/td&gt;&lt;td&gt;EACH&lt;/td&gt;&lt;td&gt;0&lt;/td&gt;&lt;td&gt;3&lt;/td&gt;&lt;td&gt;N&lt;/td&gt;&lt;td&gt; &lt;/td&gt;&lt;td&gt;&lt;/td&gt;&lt;/tr&gt;</v>
      </c>
      <c r="B3838" s="166"/>
      <c r="C3838" s="166"/>
    </row>
    <row r="3839" spans="1:3" x14ac:dyDescent="0.3">
      <c r="A3839" s="89" t="str">
        <f>IF(ROW()-ROW(HTML[])+1&gt;ROWS(Prelude[]),IFERROR(INDEX(PayItems[HTML],ROW()-ROW(HTML[])+1-ROWS(Prelude[])),IF(ROW()-ROW(HTML[])=ROWS(Prelude[])+ROWS(PayItems[]),"&lt;/tbody&gt;&lt;/table&gt;","{End}")),INDEX(Prelude[],ROW()-ROW(HTML[])+1))</f>
        <v xml:space="preserve">  &lt;tr&gt;&lt;td&gt;64603-0900&lt;/td&gt;&lt;td&gt;Fixture, portable toilet&lt;/td&gt;&lt;td&gt;Each&lt;/td&gt;&lt;td&gt;FIXTURE, PORTABLE TOILET&lt;/td&gt;&lt;td&gt;EACH&lt;/td&gt;&lt;td&gt;0&lt;/td&gt;&lt;td&gt;3&lt;/td&gt;&lt;td&gt;N&lt;/td&gt;&lt;td&gt; &lt;/td&gt;&lt;td&gt;&lt;/td&gt;&lt;/tr&gt;</v>
      </c>
      <c r="B3839" s="166"/>
      <c r="C3839" s="166"/>
    </row>
    <row r="3840" spans="1:3" x14ac:dyDescent="0.3">
      <c r="A3840" s="89" t="str">
        <f>IF(ROW()-ROW(HTML[])+1&gt;ROWS(Prelude[]),IFERROR(INDEX(PayItems[HTML],ROW()-ROW(HTML[])+1-ROWS(Prelude[])),IF(ROW()-ROW(HTML[])=ROWS(Prelude[])+ROWS(PayItems[]),"&lt;/tbody&gt;&lt;/table&gt;","{End}")),INDEX(Prelude[],ROW()-ROW(HTML[])+1))</f>
        <v xml:space="preserve">  &lt;tr&gt;&lt;td&gt;64603-1000&lt;/td&gt;&lt;td&gt;Fixture, vault toilet&lt;/td&gt;&lt;td&gt;Each&lt;/td&gt;&lt;td&gt;FIXTURE, VAULT TOILET&lt;/td&gt;&lt;td&gt;EACH&lt;/td&gt;&lt;td&gt;0&lt;/td&gt;&lt;td&gt;3&lt;/td&gt;&lt;td&gt;N&lt;/td&gt;&lt;td&gt; &lt;/td&gt;&lt;td&gt;&lt;/td&gt;&lt;/tr&gt;</v>
      </c>
      <c r="B3840" s="166"/>
      <c r="C3840" s="166"/>
    </row>
    <row r="3841" spans="1:3" x14ac:dyDescent="0.3">
      <c r="A3841" s="89" t="str">
        <f>IF(ROW()-ROW(HTML[])+1&gt;ROWS(Prelude[]),IFERROR(INDEX(PayItems[HTML],ROW()-ROW(HTML[])+1-ROWS(Prelude[])),IF(ROW()-ROW(HTML[])=ROWS(Prelude[])+ROWS(PayItems[]),"&lt;/tbody&gt;&lt;/table&gt;","{End}")),INDEX(Prelude[],ROW()-ROW(HTML[])+1))</f>
        <v xml:space="preserve">  &lt;tr&gt;&lt;td&gt;64603-1100&lt;/td&gt;&lt;td&gt;Fixture, picnic pad&lt;/td&gt;&lt;td&gt;Each&lt;/td&gt;&lt;td&gt;FIXTURE, PICNIC PAD&lt;/td&gt;&lt;td&gt;EACH&lt;/td&gt;&lt;td&gt;0&lt;/td&gt;&lt;td&gt;3&lt;/td&gt;&lt;td&gt;N&lt;/td&gt;&lt;td&gt; &lt;/td&gt;&lt;td&gt;&lt;/td&gt;&lt;/tr&gt;</v>
      </c>
      <c r="B3841" s="166"/>
      <c r="C3841" s="166"/>
    </row>
    <row r="3842" spans="1:3" x14ac:dyDescent="0.3">
      <c r="A3842" s="89" t="str">
        <f>IF(ROW()-ROW(HTML[])+1&gt;ROWS(Prelude[]),IFERROR(INDEX(PayItems[HTML],ROW()-ROW(HTML[])+1-ROWS(Prelude[])),IF(ROW()-ROW(HTML[])=ROWS(Prelude[])+ROWS(PayItems[]),"&lt;/tbody&gt;&lt;/table&gt;","{End}")),INDEX(Prelude[],ROW()-ROW(HTML[])+1))</f>
        <v xml:space="preserve">  &lt;tr&gt;&lt;td&gt;64603-1200&lt;/td&gt;&lt;td&gt;Fixture, wayside exhibit&lt;/td&gt;&lt;td&gt;Each&lt;/td&gt;&lt;td&gt;FIXTURE, WAYSIDE EXHIBIT&lt;/td&gt;&lt;td&gt;EACH&lt;/td&gt;&lt;td&gt;0&lt;/td&gt;&lt;td&gt;3&lt;/td&gt;&lt;td&gt;N&lt;/td&gt;&lt;td&gt; &lt;/td&gt;&lt;td&gt;&lt;/td&gt;&lt;/tr&gt;</v>
      </c>
      <c r="B3842" s="166"/>
      <c r="C3842" s="166"/>
    </row>
    <row r="3843" spans="1:3" x14ac:dyDescent="0.3">
      <c r="A3843" s="89" t="str">
        <f>IF(ROW()-ROW(HTML[])+1&gt;ROWS(Prelude[]),IFERROR(INDEX(PayItems[HTML],ROW()-ROW(HTML[])+1-ROWS(Prelude[])),IF(ROW()-ROW(HTML[])=ROWS(Prelude[])+ROWS(PayItems[]),"&lt;/tbody&gt;&lt;/table&gt;","{End}")),INDEX(Prelude[],ROW()-ROW(HTML[])+1))</f>
        <v xml:space="preserve">  &lt;tr&gt;&lt;td&gt;64603-1400&lt;/td&gt;&lt;td&gt;Fixture, information box&lt;/td&gt;&lt;td&gt;Each&lt;/td&gt;&lt;td&gt;FIXTURE, INFORMATION BOX&lt;/td&gt;&lt;td&gt;EACH&lt;/td&gt;&lt;td&gt;0&lt;/td&gt;&lt;td&gt;3&lt;/td&gt;&lt;td&gt;N&lt;/td&gt;&lt;td&gt; &lt;/td&gt;&lt;td&gt;&lt;/td&gt;&lt;/tr&gt;</v>
      </c>
      <c r="B3843" s="166"/>
      <c r="C3843" s="166"/>
    </row>
    <row r="3844" spans="1:3" x14ac:dyDescent="0.3">
      <c r="A3844" s="89" t="str">
        <f>IF(ROW()-ROW(HTML[])+1&gt;ROWS(Prelude[]),IFERROR(INDEX(PayItems[HTML],ROW()-ROW(HTML[])+1-ROWS(Prelude[])),IF(ROW()-ROW(HTML[])=ROWS(Prelude[])+ROWS(PayItems[]),"&lt;/tbody&gt;&lt;/table&gt;","{End}")),INDEX(Prelude[],ROW()-ROW(HTML[])+1))</f>
        <v xml:space="preserve">  &lt;tr&gt;&lt;td&gt;64603-1500&lt;/td&gt;&lt;td&gt;Fixture, shelter&lt;/td&gt;&lt;td&gt;Each&lt;/td&gt;&lt;td&gt;FIXTURE, SHELTER&lt;/td&gt;&lt;td&gt;EACH&lt;/td&gt;&lt;td&gt;0&lt;/td&gt;&lt;td&gt;3&lt;/td&gt;&lt;td&gt;N&lt;/td&gt;&lt;td&gt; &lt;/td&gt;&lt;td&gt;&lt;/td&gt;&lt;/tr&gt;</v>
      </c>
      <c r="B3844" s="166"/>
      <c r="C3844" s="166"/>
    </row>
    <row r="3845" spans="1:3" x14ac:dyDescent="0.3">
      <c r="A3845" s="89" t="str">
        <f>IF(ROW()-ROW(HTML[])+1&gt;ROWS(Prelude[]),IFERROR(INDEX(PayItems[HTML],ROW()-ROW(HTML[])+1-ROWS(Prelude[])),IF(ROW()-ROW(HTML[])=ROWS(Prelude[])+ROWS(PayItems[]),"&lt;/tbody&gt;&lt;/table&gt;","{End}")),INDEX(Prelude[],ROW()-ROW(HTML[])+1))</f>
        <v xml:space="preserve">  &lt;tr&gt;&lt;td&gt;64603-1600&lt;/td&gt;&lt;td&gt;Fixture, fire ring&lt;/td&gt;&lt;td&gt;Each&lt;/td&gt;&lt;td&gt;FIXTURE, FIRE RING&lt;/td&gt;&lt;td&gt;EACH&lt;/td&gt;&lt;td&gt;0&lt;/td&gt;&lt;td&gt;3&lt;/td&gt;&lt;td&gt;N&lt;/td&gt;&lt;td&gt; &lt;/td&gt;&lt;td&gt;&lt;/td&gt;&lt;/tr&gt;</v>
      </c>
      <c r="B3845" s="166"/>
      <c r="C3845" s="166"/>
    </row>
    <row r="3846" spans="1:3" x14ac:dyDescent="0.3">
      <c r="A3846" s="89" t="str">
        <f>IF(ROW()-ROW(HTML[])+1&gt;ROWS(Prelude[]),IFERROR(INDEX(PayItems[HTML],ROW()-ROW(HTML[])+1-ROWS(Prelude[])),IF(ROW()-ROW(HTML[])=ROWS(Prelude[])+ROWS(PayItems[]),"&lt;/tbody&gt;&lt;/table&gt;","{End}")),INDEX(Prelude[],ROW()-ROW(HTML[])+1))</f>
        <v xml:space="preserve">  &lt;tr&gt;&lt;td&gt;64603-1700&lt;/td&gt;&lt;td&gt;Fixture, monitoring well&lt;/td&gt;&lt;td&gt;Each&lt;/td&gt;&lt;td&gt;FIXTURE, MONITORING WELL&lt;/td&gt;&lt;td&gt;EACH&lt;/td&gt;&lt;td&gt;0&lt;/td&gt;&lt;td&gt;3&lt;/td&gt;&lt;td&gt;N&lt;/td&gt;&lt;td&gt; &lt;/td&gt;&lt;td&gt;&lt;/td&gt;&lt;/tr&gt;</v>
      </c>
      <c r="B3846" s="166"/>
      <c r="C3846" s="166"/>
    </row>
    <row r="3847" spans="1:3" x14ac:dyDescent="0.3">
      <c r="A3847" s="89" t="str">
        <f>IF(ROW()-ROW(HTML[])+1&gt;ROWS(Prelude[]),IFERROR(INDEX(PayItems[HTML],ROW()-ROW(HTML[])+1-ROWS(Prelude[])),IF(ROW()-ROW(HTML[])=ROWS(Prelude[])+ROWS(PayItems[]),"&lt;/tbody&gt;&lt;/table&gt;","{End}")),INDEX(Prelude[],ROW()-ROW(HTML[])+1))</f>
        <v xml:space="preserve">  &lt;tr&gt;&lt;td&gt;64603-1800&lt;/td&gt;&lt;td&gt;Fixture, roof drain connection&lt;/td&gt;&lt;td&gt;Each&lt;/td&gt;&lt;td&gt;FIXTURE, ROOF DRAIN CONNECTION&lt;/td&gt;&lt;td&gt;EACH&lt;/td&gt;&lt;td&gt;0&lt;/td&gt;&lt;td&gt;3&lt;/td&gt;&lt;td&gt;N&lt;/td&gt;&lt;td&gt; &lt;/td&gt;&lt;td&gt;&lt;/td&gt;&lt;/tr&gt;</v>
      </c>
      <c r="B3847" s="166"/>
      <c r="C3847" s="166"/>
    </row>
    <row r="3848" spans="1:3" x14ac:dyDescent="0.3">
      <c r="A3848" s="89" t="str">
        <f>IF(ROW()-ROW(HTML[])+1&gt;ROWS(Prelude[]),IFERROR(INDEX(PayItems[HTML],ROW()-ROW(HTML[])+1-ROWS(Prelude[])),IF(ROW()-ROW(HTML[])=ROWS(Prelude[])+ROWS(PayItems[]),"&lt;/tbody&gt;&lt;/table&gt;","{End}")),INDEX(Prelude[],ROW()-ROW(HTML[])+1))</f>
        <v xml:space="preserve">  &lt;tr&gt;&lt;td&gt;64603-1900&lt;/td&gt;&lt;td&gt;Fixture, parking meter&lt;/td&gt;&lt;td&gt;Each&lt;/td&gt;&lt;td&gt;FIXTURE, PARKING METER&lt;/td&gt;&lt;td&gt;EACH&lt;/td&gt;&lt;td&gt;0&lt;/td&gt;&lt;td&gt;3&lt;/td&gt;&lt;td&gt;N&lt;/td&gt;&lt;td&gt; &lt;/td&gt;&lt;td&gt;&lt;/td&gt;&lt;/tr&gt;</v>
      </c>
      <c r="B3848" s="166"/>
      <c r="C3848" s="166"/>
    </row>
    <row r="3849" spans="1:3" x14ac:dyDescent="0.3">
      <c r="A3849" s="89" t="str">
        <f>IF(ROW()-ROW(HTML[])+1&gt;ROWS(Prelude[]),IFERROR(INDEX(PayItems[HTML],ROW()-ROW(HTML[])+1-ROWS(Prelude[])),IF(ROW()-ROW(HTML[])=ROWS(Prelude[])+ROWS(PayItems[]),"&lt;/tbody&gt;&lt;/table&gt;","{End}")),INDEX(Prelude[],ROW()-ROW(HTML[])+1))</f>
        <v xml:space="preserve">  &lt;tr&gt;&lt;td&gt;64603-2000&lt;/td&gt;&lt;td&gt;Fixture, stabilized entrance&lt;/td&gt;&lt;td&gt;Each&lt;/td&gt;&lt;td&gt;FIXTURE, STABILIZED ENTRANCE&lt;/td&gt;&lt;td&gt;EACH&lt;/td&gt;&lt;td&gt;0&lt;/td&gt;&lt;td&gt;3&lt;/td&gt;&lt;td&gt;N&lt;/td&gt;&lt;td&gt; &lt;/td&gt;&lt;td&gt;&lt;/td&gt;&lt;/tr&gt;</v>
      </c>
      <c r="B3849" s="166"/>
      <c r="C3849" s="166"/>
    </row>
    <row r="3850" spans="1:3" x14ac:dyDescent="0.3">
      <c r="A3850" s="89" t="str">
        <f>IF(ROW()-ROW(HTML[])+1&gt;ROWS(Prelude[]),IFERROR(INDEX(PayItems[HTML],ROW()-ROW(HTML[])+1-ROWS(Prelude[])),IF(ROW()-ROW(HTML[])=ROWS(Prelude[])+ROWS(PayItems[]),"&lt;/tbody&gt;&lt;/table&gt;","{End}")),INDEX(Prelude[],ROW()-ROW(HTML[])+1))</f>
        <v xml:space="preserve">  &lt;tr&gt;&lt;td&gt;64603-2100&lt;/td&gt;&lt;td&gt;Fixture, Stairway&lt;/td&gt;&lt;td&gt;Each&lt;/td&gt;&lt;td&gt;FIXTURE, STAIRWAY&lt;/td&gt;&lt;td&gt;EACH&lt;/td&gt;&lt;td&gt;0&lt;/td&gt;&lt;td&gt;3&lt;/td&gt;&lt;td&gt;N&lt;/td&gt;&lt;td&gt;10/27/2014&lt;/td&gt;&lt;td&gt;&lt;/td&gt;&lt;/tr&gt;</v>
      </c>
      <c r="B3850" s="166"/>
      <c r="C3850" s="166"/>
    </row>
    <row r="3851" spans="1:3" x14ac:dyDescent="0.3">
      <c r="A3851" s="89" t="str">
        <f>IF(ROW()-ROW(HTML[])+1&gt;ROWS(Prelude[]),IFERROR(INDEX(PayItems[HTML],ROW()-ROW(HTML[])+1-ROWS(Prelude[])),IF(ROW()-ROW(HTML[])=ROWS(Prelude[])+ROWS(PayItems[]),"&lt;/tbody&gt;&lt;/table&gt;","{End}")),INDEX(Prelude[],ROW()-ROW(HTML[])+1))</f>
        <v xml:space="preserve">  &lt;tr&gt;&lt;td&gt;64604-1000&lt;/td&gt;&lt;td&gt;Fixture, handrail&lt;/td&gt;&lt;td&gt;m&lt;/td&gt;&lt;td&gt;FIXTURE, HANDRAIL&lt;/td&gt;&lt;td&gt;LNFT&lt;/td&gt;&lt;td&gt;0&lt;/td&gt;&lt;td&gt;3&lt;/td&gt;&lt;td&gt;N&lt;/td&gt;&lt;td&gt; &lt;/td&gt;&lt;td&gt;&lt;/td&gt;&lt;/tr&gt;</v>
      </c>
      <c r="B3851" s="166"/>
      <c r="C3851" s="166"/>
    </row>
    <row r="3852" spans="1:3" x14ac:dyDescent="0.3">
      <c r="A3852" s="89" t="str">
        <f>IF(ROW()-ROW(HTML[])+1&gt;ROWS(Prelude[]),IFERROR(INDEX(PayItems[HTML],ROW()-ROW(HTML[])+1-ROWS(Prelude[])),IF(ROW()-ROW(HTML[])=ROWS(Prelude[])+ROWS(PayItems[]),"&lt;/tbody&gt;&lt;/table&gt;","{End}")),INDEX(Prelude[],ROW()-ROW(HTML[])+1))</f>
        <v xml:space="preserve">  &lt;tr&gt;&lt;td&gt;64604-3000&lt;/td&gt;&lt;td&gt;Fixture, pedestrian railing&lt;/td&gt;&lt;td&gt;m&lt;/td&gt;&lt;td&gt;FIXTURE, PEDESTRIAN RAILING&lt;/td&gt;&lt;td&gt;LNFT&lt;/td&gt;&lt;td&gt;0&lt;/td&gt;&lt;td&gt;3&lt;/td&gt;&lt;td&gt;N&lt;/td&gt;&lt;td&gt; &lt;/td&gt;&lt;td&gt;&lt;/td&gt;&lt;/tr&gt;</v>
      </c>
      <c r="B3852" s="166"/>
      <c r="C3852" s="166"/>
    </row>
    <row r="3853" spans="1:3" x14ac:dyDescent="0.3">
      <c r="A3853" s="89" t="str">
        <f>IF(ROW()-ROW(HTML[])+1&gt;ROWS(Prelude[]),IFERROR(INDEX(PayItems[HTML],ROW()-ROW(HTML[])+1-ROWS(Prelude[])),IF(ROW()-ROW(HTML[])=ROWS(Prelude[])+ROWS(PayItems[]),"&lt;/tbody&gt;&lt;/table&gt;","{End}")),INDEX(Prelude[],ROW()-ROW(HTML[])+1))</f>
        <v xml:space="preserve">  &lt;tr&gt;&lt;td&gt;64604-4000&lt;/td&gt;&lt;td&gt;Fixture, log planter&lt;/td&gt;&lt;td&gt;m&lt;/td&gt;&lt;td&gt;FIXTURE, LOG PLANTER&lt;/td&gt;&lt;td&gt;LNFT&lt;/td&gt;&lt;td&gt;0&lt;/td&gt;&lt;td&gt;3&lt;/td&gt;&lt;td&gt;N&lt;/td&gt;&lt;td&gt; &lt;/td&gt;&lt;td&gt;&lt;/td&gt;&lt;/tr&gt;</v>
      </c>
      <c r="B3853" s="166"/>
      <c r="C3853" s="166"/>
    </row>
    <row r="3854" spans="1:3" x14ac:dyDescent="0.3">
      <c r="A3854" s="89" t="str">
        <f>IF(ROW()-ROW(HTML[])+1&gt;ROWS(Prelude[]),IFERROR(INDEX(PayItems[HTML],ROW()-ROW(HTML[])+1-ROWS(Prelude[])),IF(ROW()-ROW(HTML[])=ROWS(Prelude[])+ROWS(PayItems[]),"&lt;/tbody&gt;&lt;/table&gt;","{End}")),INDEX(Prelude[],ROW()-ROW(HTML[])+1))</f>
        <v xml:space="preserve">  &lt;tr&gt;&lt;td&gt;64605-0000&lt;/td&gt;&lt;td&gt;Fixture&lt;/td&gt;&lt;td&gt;LPSM&lt;/td&gt;&lt;td&gt;FIXTURE&lt;/td&gt;&lt;td&gt;LPSM&lt;/td&gt;&lt;td&gt;0&lt;/td&gt;&lt;td&gt;3&lt;/td&gt;&lt;td&gt;N&lt;/td&gt;&lt;td&gt; &lt;/td&gt;&lt;td&gt;&lt;/td&gt;&lt;/tr&gt;</v>
      </c>
      <c r="B3854" s="166"/>
      <c r="C3854" s="166"/>
    </row>
    <row r="3855" spans="1:3" x14ac:dyDescent="0.3">
      <c r="A3855" s="89" t="str">
        <f>IF(ROW()-ROW(HTML[])+1&gt;ROWS(Prelude[]),IFERROR(INDEX(PayItems[HTML],ROW()-ROW(HTML[])+1-ROWS(Prelude[])),IF(ROW()-ROW(HTML[])=ROWS(Prelude[])+ROWS(PayItems[]),"&lt;/tbody&gt;&lt;/table&gt;","{End}")),INDEX(Prelude[],ROW()-ROW(HTML[])+1))</f>
        <v xml:space="preserve">  &lt;tr&gt;&lt;td&gt;64605-1000&lt;/td&gt;&lt;td&gt;Fixture, kiosk&lt;/td&gt;&lt;td&gt;LPSM&lt;/td&gt;&lt;td&gt;FIXTURE, KIOSK&lt;/td&gt;&lt;td&gt;LPSM&lt;/td&gt;&lt;td&gt;0&lt;/td&gt;&lt;td&gt;3&lt;/td&gt;&lt;td&gt;N&lt;/td&gt;&lt;td&gt; &lt;/td&gt;&lt;td&gt;&lt;/td&gt;&lt;/tr&gt;</v>
      </c>
      <c r="B3855" s="166"/>
      <c r="C3855" s="166"/>
    </row>
    <row r="3856" spans="1:3" x14ac:dyDescent="0.3">
      <c r="A3856" s="89" t="str">
        <f>IF(ROW()-ROW(HTML[])+1&gt;ROWS(Prelude[]),IFERROR(INDEX(PayItems[HTML],ROW()-ROW(HTML[])+1-ROWS(Prelude[])),IF(ROW()-ROW(HTML[])=ROWS(Prelude[])+ROWS(PayItems[]),"&lt;/tbody&gt;&lt;/table&gt;","{End}")),INDEX(Prelude[],ROW()-ROW(HTML[])+1))</f>
        <v xml:space="preserve">  &lt;tr&gt;&lt;td&gt;64605-2000&lt;/td&gt;&lt;td&gt;Fixture, portable toilet&lt;/td&gt;&lt;td&gt;LPSM&lt;/td&gt;&lt;td&gt;FIXTURE, PORTABLE TOILET&lt;/td&gt;&lt;td&gt;LPSM&lt;/td&gt;&lt;td&gt;0&lt;/td&gt;&lt;td&gt;3&lt;/td&gt;&lt;td&gt;N&lt;/td&gt;&lt;td&gt; &lt;/td&gt;&lt;td&gt;&lt;/td&gt;&lt;/tr&gt;</v>
      </c>
      <c r="B3856" s="166"/>
      <c r="C3856" s="166"/>
    </row>
    <row r="3857" spans="1:3" x14ac:dyDescent="0.3">
      <c r="A3857" s="89" t="str">
        <f>IF(ROW()-ROW(HTML[])+1&gt;ROWS(Prelude[]),IFERROR(INDEX(PayItems[HTML],ROW()-ROW(HTML[])+1-ROWS(Prelude[])),IF(ROW()-ROW(HTML[])=ROWS(Prelude[])+ROWS(PayItems[]),"&lt;/tbody&gt;&lt;/table&gt;","{End}")),INDEX(Prelude[],ROW()-ROW(HTML[])+1))</f>
        <v xml:space="preserve">  &lt;tr&gt;&lt;td&gt;64605-3000&lt;/td&gt;&lt;td&gt;Fixture, boat ramp&lt;/td&gt;&lt;td&gt;LPSM&lt;/td&gt;&lt;td&gt;FIXTURE, BOAT RAMP&lt;/td&gt;&lt;td&gt;LPSM&lt;/td&gt;&lt;td&gt;0&lt;/td&gt;&lt;td&gt;3&lt;/td&gt;&lt;td&gt;N&lt;/td&gt;&lt;td&gt; &lt;/td&gt;&lt;td&gt;&lt;/td&gt;&lt;/tr&gt;</v>
      </c>
      <c r="B3857" s="166"/>
      <c r="C3857" s="166"/>
    </row>
    <row r="3858" spans="1:3" x14ac:dyDescent="0.3">
      <c r="A3858" s="89" t="str">
        <f>IF(ROW()-ROW(HTML[])+1&gt;ROWS(Prelude[]),IFERROR(INDEX(PayItems[HTML],ROW()-ROW(HTML[])+1-ROWS(Prelude[])),IF(ROW()-ROW(HTML[])=ROWS(Prelude[])+ROWS(PayItems[]),"&lt;/tbody&gt;&lt;/table&gt;","{End}")),INDEX(Prelude[],ROW()-ROW(HTML[])+1))</f>
        <v xml:space="preserve">  &lt;tr&gt;&lt;td&gt;64605-3100&lt;/td&gt;&lt;td&gt;Fixture, floating dock&lt;/td&gt;&lt;td&gt;LPSM&lt;/td&gt;&lt;td&gt;FIXTURE, FLOATING DOCK&lt;/td&gt;&lt;td&gt;LPSM&lt;/td&gt;&lt;td&gt;0&lt;/td&gt;&lt;td&gt;3&lt;/td&gt;&lt;td&gt;N&lt;/td&gt;&lt;td&gt; &lt;/td&gt;&lt;td&gt;&lt;/td&gt;&lt;/tr&gt;</v>
      </c>
      <c r="B3858" s="166"/>
      <c r="C3858" s="166"/>
    </row>
    <row r="3859" spans="1:3" x14ac:dyDescent="0.3">
      <c r="A3859" s="89" t="str">
        <f>IF(ROW()-ROW(HTML[])+1&gt;ROWS(Prelude[]),IFERROR(INDEX(PayItems[HTML],ROW()-ROW(HTML[])+1-ROWS(Prelude[])),IF(ROW()-ROW(HTML[])=ROWS(Prelude[])+ROWS(PayItems[]),"&lt;/tbody&gt;&lt;/table&gt;","{End}")),INDEX(Prelude[],ROW()-ROW(HTML[])+1))</f>
        <v xml:space="preserve">  &lt;tr&gt;&lt;td&gt;64605-3200&lt;/td&gt;&lt;td&gt;Fixture, stream gauging station&lt;/td&gt;&lt;td&gt;LPSM&lt;/td&gt;&lt;td&gt;FIXTURE, STREAM GAUGING STATION&lt;/td&gt;&lt;td&gt;LPSM&lt;/td&gt;&lt;td&gt;0&lt;/td&gt;&lt;td&gt;3&lt;/td&gt;&lt;td&gt;N&lt;/td&gt;&lt;td&gt; &lt;/td&gt;&lt;td&gt;&lt;/td&gt;&lt;/tr&gt;</v>
      </c>
      <c r="B3859" s="166"/>
      <c r="C3859" s="166"/>
    </row>
    <row r="3860" spans="1:3" x14ac:dyDescent="0.3">
      <c r="A3860" s="89" t="str">
        <f>IF(ROW()-ROW(HTML[])+1&gt;ROWS(Prelude[]),IFERROR(INDEX(PayItems[HTML],ROW()-ROW(HTML[])+1-ROWS(Prelude[])),IF(ROW()-ROW(HTML[])=ROWS(Prelude[])+ROWS(PayItems[]),"&lt;/tbody&gt;&lt;/table&gt;","{End}")),INDEX(Prelude[],ROW()-ROW(HTML[])+1))</f>
        <v xml:space="preserve">  &lt;tr&gt;&lt;td&gt;64620-0000&lt;/td&gt;&lt;td&gt;Remove and reset&lt;/td&gt;&lt;td&gt;Each&lt;/td&gt;&lt;td&gt;REMOVE AND RESET &lt;/td&gt;&lt;td&gt;EACH&lt;/td&gt;&lt;td&gt;0&lt;/td&gt;&lt;td&gt;3&lt;/td&gt;&lt;td&gt;N&lt;/td&gt;&lt;td&gt;9/27/2017&lt;/td&gt;&lt;td&gt;Only for UNCOMMON items to be removed &amp; reset&lt;/td&gt;&lt;/tr&gt;</v>
      </c>
      <c r="B3860" s="166"/>
      <c r="C3860" s="166"/>
    </row>
    <row r="3861" spans="1:3" x14ac:dyDescent="0.3">
      <c r="A3861" s="89" t="str">
        <f>IF(ROW()-ROW(HTML[])+1&gt;ROWS(Prelude[]),IFERROR(INDEX(PayItems[HTML],ROW()-ROW(HTML[])+1-ROWS(Prelude[])),IF(ROW()-ROW(HTML[])=ROWS(Prelude[])+ROWS(PayItems[]),"&lt;/tbody&gt;&lt;/table&gt;","{End}")),INDEX(Prelude[],ROW()-ROW(HTML[])+1))</f>
        <v xml:space="preserve">  &lt;tr&gt;&lt;td&gt;64620-0100&lt;/td&gt;&lt;td&gt;Remove and reset litter barrel pad&lt;/td&gt;&lt;td&gt;Each&lt;/td&gt;&lt;td&gt;REMOVE AND RESET LITTER BARREL PAD&lt;/td&gt;&lt;td&gt;EACH&lt;/td&gt;&lt;td&gt;0&lt;/td&gt;&lt;td&gt;3&lt;/td&gt;&lt;td&gt;N&lt;/td&gt;&lt;td&gt; &lt;/td&gt;&lt;td&gt;&lt;/td&gt;&lt;/tr&gt;</v>
      </c>
      <c r="B3861" s="166"/>
      <c r="C3861" s="166"/>
    </row>
    <row r="3862" spans="1:3" x14ac:dyDescent="0.3">
      <c r="A3862" s="89" t="str">
        <f>IF(ROW()-ROW(HTML[])+1&gt;ROWS(Prelude[]),IFERROR(INDEX(PayItems[HTML],ROW()-ROW(HTML[])+1-ROWS(Prelude[])),IF(ROW()-ROW(HTML[])=ROWS(Prelude[])+ROWS(PayItems[]),"&lt;/tbody&gt;&lt;/table&gt;","{End}")),INDEX(Prelude[],ROW()-ROW(HTML[])+1))</f>
        <v xml:space="preserve">  &lt;tr&gt;&lt;td&gt;64620-0200&lt;/td&gt;&lt;td&gt;Remove and reset sanitary facility&lt;/td&gt;&lt;td&gt;Each&lt;/td&gt;&lt;td&gt;REMOVE AND RESET SANITARY FACILITY&lt;/td&gt;&lt;td&gt;EACH&lt;/td&gt;&lt;td&gt;0&lt;/td&gt;&lt;td&gt;3&lt;/td&gt;&lt;td&gt;N&lt;/td&gt;&lt;td&gt; &lt;/td&gt;&lt;td&gt;&lt;/td&gt;&lt;/tr&gt;</v>
      </c>
      <c r="B3862" s="166"/>
      <c r="C3862" s="166"/>
    </row>
    <row r="3863" spans="1:3" x14ac:dyDescent="0.3">
      <c r="A3863" s="89" t="str">
        <f>IF(ROW()-ROW(HTML[])+1&gt;ROWS(Prelude[]),IFERROR(INDEX(PayItems[HTML],ROW()-ROW(HTML[])+1-ROWS(Prelude[])),IF(ROW()-ROW(HTML[])=ROWS(Prelude[])+ROWS(PayItems[]),"&lt;/tbody&gt;&lt;/table&gt;","{End}")),INDEX(Prelude[],ROW()-ROW(HTML[])+1))</f>
        <v xml:space="preserve">  &lt;tr&gt;&lt;td&gt;64620-0300&lt;/td&gt;&lt;td&gt;Remove and reset bench&lt;/td&gt;&lt;td&gt;Each&lt;/td&gt;&lt;td&gt;REMOVE AND RESET BENCH&lt;/td&gt;&lt;td&gt;EACH&lt;/td&gt;&lt;td&gt;0&lt;/td&gt;&lt;td&gt;3&lt;/td&gt;&lt;td&gt;N&lt;/td&gt;&lt;td&gt; &lt;/td&gt;&lt;td&gt;&lt;/td&gt;&lt;/tr&gt;</v>
      </c>
      <c r="B3863" s="166"/>
      <c r="C3863" s="166"/>
    </row>
    <row r="3864" spans="1:3" x14ac:dyDescent="0.3">
      <c r="A3864" s="89" t="str">
        <f>IF(ROW()-ROW(HTML[])+1&gt;ROWS(Prelude[]),IFERROR(INDEX(PayItems[HTML],ROW()-ROW(HTML[])+1-ROWS(Prelude[])),IF(ROW()-ROW(HTML[])=ROWS(Prelude[])+ROWS(PayItems[]),"&lt;/tbody&gt;&lt;/table&gt;","{End}")),INDEX(Prelude[],ROW()-ROW(HTML[])+1))</f>
        <v xml:space="preserve">  &lt;tr&gt;&lt;td&gt;64620-0400&lt;/td&gt;&lt;td&gt;Remove and reset mailbox&lt;/td&gt;&lt;td&gt;Each&lt;/td&gt;&lt;td&gt;REMOVE AND RESET MAILBOX&lt;/td&gt;&lt;td&gt;EACH&lt;/td&gt;&lt;td&gt;0&lt;/td&gt;&lt;td&gt;3&lt;/td&gt;&lt;td&gt;N&lt;/td&gt;&lt;td&gt; &lt;/td&gt;&lt;td&gt;&lt;/td&gt;&lt;/tr&gt;</v>
      </c>
      <c r="B3864" s="166"/>
      <c r="C3864" s="166"/>
    </row>
    <row r="3865" spans="1:3" x14ac:dyDescent="0.3">
      <c r="A3865" s="89" t="str">
        <f>IF(ROW()-ROW(HTML[])+1&gt;ROWS(Prelude[]),IFERROR(INDEX(PayItems[HTML],ROW()-ROW(HTML[])+1-ROWS(Prelude[])),IF(ROW()-ROW(HTML[])=ROWS(Prelude[])+ROWS(PayItems[]),"&lt;/tbody&gt;&lt;/table&gt;","{End}")),INDEX(Prelude[],ROW()-ROW(HTML[])+1))</f>
        <v xml:space="preserve">  &lt;tr&gt;&lt;td&gt;64620-0500&lt;/td&gt;&lt;td&gt;Remove and reset flag pole&lt;/td&gt;&lt;td&gt;Each&lt;/td&gt;&lt;td&gt;REMOVE AND RESET FLAG POLE&lt;/td&gt;&lt;td&gt;EACH&lt;/td&gt;&lt;td&gt;0&lt;/td&gt;&lt;td&gt;3&lt;/td&gt;&lt;td&gt;N&lt;/td&gt;&lt;td&gt; &lt;/td&gt;&lt;td&gt;&lt;/td&gt;&lt;/tr&gt;</v>
      </c>
      <c r="B3865" s="166"/>
      <c r="C3865" s="166"/>
    </row>
    <row r="3866" spans="1:3" x14ac:dyDescent="0.3">
      <c r="A3866" s="89" t="str">
        <f>IF(ROW()-ROW(HTML[])+1&gt;ROWS(Prelude[]),IFERROR(INDEX(PayItems[HTML],ROW()-ROW(HTML[])+1-ROWS(Prelude[])),IF(ROW()-ROW(HTML[])=ROWS(Prelude[])+ROWS(PayItems[]),"&lt;/tbody&gt;&lt;/table&gt;","{End}")),INDEX(Prelude[],ROW()-ROW(HTML[])+1))</f>
        <v xml:space="preserve">  &lt;tr&gt;&lt;td&gt;64620-0600&lt;/td&gt;&lt;td&gt;Remove and reset trash receptacle&lt;/td&gt;&lt;td&gt;Each&lt;/td&gt;&lt;td&gt;REMOVE AND RESET TRASH RECEPTACLE&lt;/td&gt;&lt;td&gt;EACH&lt;/td&gt;&lt;td&gt;0&lt;/td&gt;&lt;td&gt;3&lt;/td&gt;&lt;td&gt;N&lt;/td&gt;&lt;td&gt; &lt;/td&gt;&lt;td&gt;&lt;/td&gt;&lt;/tr&gt;</v>
      </c>
      <c r="B3866" s="166"/>
      <c r="C3866" s="166"/>
    </row>
    <row r="3867" spans="1:3" x14ac:dyDescent="0.3">
      <c r="A3867" s="89" t="str">
        <f>IF(ROW()-ROW(HTML[])+1&gt;ROWS(Prelude[]),IFERROR(INDEX(PayItems[HTML],ROW()-ROW(HTML[])+1-ROWS(Prelude[])),IF(ROW()-ROW(HTML[])=ROWS(Prelude[])+ROWS(PayItems[]),"&lt;/tbody&gt;&lt;/table&gt;","{End}")),INDEX(Prelude[],ROW()-ROW(HTML[])+1))</f>
        <v xml:space="preserve">  &lt;tr&gt;&lt;td&gt;64620-0700&lt;/td&gt;&lt;td&gt;Remove and reset concrete planter&lt;/td&gt;&lt;td&gt;Each&lt;/td&gt;&lt;td&gt;REMOVE AND RESET CONCRETE PLANTER&lt;/td&gt;&lt;td&gt;EACH&lt;/td&gt;&lt;td&gt;0&lt;/td&gt;&lt;td&gt;3&lt;/td&gt;&lt;td&gt;N&lt;/td&gt;&lt;td&gt; &lt;/td&gt;&lt;td&gt;&lt;/td&gt;&lt;/tr&gt;</v>
      </c>
      <c r="B3867" s="166"/>
      <c r="C3867" s="166"/>
    </row>
    <row r="3868" spans="1:3" x14ac:dyDescent="0.3">
      <c r="A3868" s="89" t="str">
        <f>IF(ROW()-ROW(HTML[])+1&gt;ROWS(Prelude[]),IFERROR(INDEX(PayItems[HTML],ROW()-ROW(HTML[])+1-ROWS(Prelude[])),IF(ROW()-ROW(HTML[])=ROWS(Prelude[])+ROWS(PayItems[]),"&lt;/tbody&gt;&lt;/table&gt;","{End}")),INDEX(Prelude[],ROW()-ROW(HTML[])+1))</f>
        <v xml:space="preserve">  &lt;tr&gt;&lt;td&gt;64620-0800&lt;/td&gt;&lt;td&gt;Remove and reset vault toilet&lt;/td&gt;&lt;td&gt;Each&lt;/td&gt;&lt;td&gt;REMOVE AND RESET VAULT TOILET&lt;/td&gt;&lt;td&gt;EACH&lt;/td&gt;&lt;td&gt;0&lt;/td&gt;&lt;td&gt;3&lt;/td&gt;&lt;td&gt;N&lt;/td&gt;&lt;td&gt; &lt;/td&gt;&lt;td&gt;&lt;/td&gt;&lt;/tr&gt;</v>
      </c>
      <c r="B3868" s="166"/>
      <c r="C3868" s="166"/>
    </row>
    <row r="3869" spans="1:3" x14ac:dyDescent="0.3">
      <c r="A3869" s="89" t="str">
        <f>IF(ROW()-ROW(HTML[])+1&gt;ROWS(Prelude[]),IFERROR(INDEX(PayItems[HTML],ROW()-ROW(HTML[])+1-ROWS(Prelude[])),IF(ROW()-ROW(HTML[])=ROWS(Prelude[])+ROWS(PayItems[]),"&lt;/tbody&gt;&lt;/table&gt;","{End}")),INDEX(Prelude[],ROW()-ROW(HTML[])+1))</f>
        <v xml:space="preserve">  &lt;tr&gt;&lt;td&gt;64620-0900&lt;/td&gt;&lt;td&gt;Remove and reset bus shelter&lt;/td&gt;&lt;td&gt;Each&lt;/td&gt;&lt;td&gt;REMOVE AND RESET BUS SHELTER&lt;/td&gt;&lt;td&gt;EACH&lt;/td&gt;&lt;td&gt;0&lt;/td&gt;&lt;td&gt;3&lt;/td&gt;&lt;td&gt;N&lt;/td&gt;&lt;td&gt; &lt;/td&gt;&lt;td&gt;&lt;/td&gt;&lt;/tr&gt;</v>
      </c>
      <c r="B3869" s="166"/>
      <c r="C3869" s="166"/>
    </row>
    <row r="3870" spans="1:3" x14ac:dyDescent="0.3">
      <c r="A3870" s="89" t="str">
        <f>IF(ROW()-ROW(HTML[])+1&gt;ROWS(Prelude[]),IFERROR(INDEX(PayItems[HTML],ROW()-ROW(HTML[])+1-ROWS(Prelude[])),IF(ROW()-ROW(HTML[])=ROWS(Prelude[])+ROWS(PayItems[]),"&lt;/tbody&gt;&lt;/table&gt;","{End}")),INDEX(Prelude[],ROW()-ROW(HTML[])+1))</f>
        <v xml:space="preserve">  &lt;tr&gt;&lt;td&gt;64620-1000&lt;/td&gt;&lt;td&gt;Remove and reset historic marker&lt;/td&gt;&lt;td&gt;Each&lt;/td&gt;&lt;td&gt;REMOVE AND RESET HISTORIC MARKER&lt;/td&gt;&lt;td&gt;EACH&lt;/td&gt;&lt;td&gt;0&lt;/td&gt;&lt;td&gt;3&lt;/td&gt;&lt;td&gt;N&lt;/td&gt;&lt;td&gt; &lt;/td&gt;&lt;td&gt;&lt;/td&gt;&lt;/tr&gt;</v>
      </c>
      <c r="B3870" s="166"/>
      <c r="C3870" s="166"/>
    </row>
    <row r="3871" spans="1:3" x14ac:dyDescent="0.3">
      <c r="A3871" s="89" t="str">
        <f>IF(ROW()-ROW(HTML[])+1&gt;ROWS(Prelude[]),IFERROR(INDEX(PayItems[HTML],ROW()-ROW(HTML[])+1-ROWS(Prelude[])),IF(ROW()-ROW(HTML[])=ROWS(Prelude[])+ROWS(PayItems[]),"&lt;/tbody&gt;&lt;/table&gt;","{End}")),INDEX(Prelude[],ROW()-ROW(HTML[])+1))</f>
        <v xml:space="preserve">  &lt;tr&gt;&lt;td&gt;64620-1100&lt;/td&gt;&lt;td&gt;Remove and reset kiosk&lt;/td&gt;&lt;td&gt;Each&lt;/td&gt;&lt;td&gt;REMOVE AND RESET KIOSK&lt;/td&gt;&lt;td&gt;EACH&lt;/td&gt;&lt;td&gt;0&lt;/td&gt;&lt;td&gt;3&lt;/td&gt;&lt;td&gt;N&lt;/td&gt;&lt;td&gt; &lt;/td&gt;&lt;td&gt;&lt;/td&gt;&lt;/tr&gt;</v>
      </c>
      <c r="B3871" s="166"/>
      <c r="C3871" s="166"/>
    </row>
    <row r="3872" spans="1:3" x14ac:dyDescent="0.3">
      <c r="A3872" s="89" t="str">
        <f>IF(ROW()-ROW(HTML[])+1&gt;ROWS(Prelude[]),IFERROR(INDEX(PayItems[HTML],ROW()-ROW(HTML[])+1-ROWS(Prelude[])),IF(ROW()-ROW(HTML[])=ROWS(Prelude[])+ROWS(PayItems[]),"&lt;/tbody&gt;&lt;/table&gt;","{End}")),INDEX(Prelude[],ROW()-ROW(HTML[])+1))</f>
        <v xml:space="preserve">  &lt;tr&gt;&lt;td&gt;64625-1000&lt;/td&gt;&lt;td&gt;Maintenance, toilet&lt;/td&gt;&lt;td&gt;Each&lt;/td&gt;&lt;td&gt;MAINTENANCE, TOILET&lt;/td&gt;&lt;td&gt;EACH&lt;/td&gt;&lt;td&gt;0&lt;/td&gt;&lt;td&gt;3&lt;/td&gt;&lt;td&gt;N&lt;/td&gt;&lt;td&gt; &lt;/td&gt;&lt;td&gt;&lt;/td&gt;&lt;/tr&gt;</v>
      </c>
      <c r="B3872" s="166"/>
      <c r="C3872" s="166"/>
    </row>
    <row r="3873" spans="1:3" x14ac:dyDescent="0.3">
      <c r="A3873" s="89" t="str">
        <f>IF(ROW()-ROW(HTML[])+1&gt;ROWS(Prelude[]),IFERROR(INDEX(PayItems[HTML],ROW()-ROW(HTML[])+1-ROWS(Prelude[])),IF(ROW()-ROW(HTML[])=ROWS(Prelude[])+ROWS(PayItems[]),"&lt;/tbody&gt;&lt;/table&gt;","{End}")),INDEX(Prelude[],ROW()-ROW(HTML[])+1))</f>
        <v xml:space="preserve">  &lt;tr&gt;&lt;td&gt;64630-0000&lt;/td&gt;&lt;td&gt;Roadside development&lt;/td&gt;&lt;td&gt;LPSM&lt;/td&gt;&lt;td&gt;ROADSIDE DEVELOPMENT&lt;/td&gt;&lt;td&gt;LPSM&lt;/td&gt;&lt;td&gt;0&lt;/td&gt;&lt;td&gt;3&lt;/td&gt;&lt;td&gt;N&lt;/td&gt;&lt;td&gt; &lt;/td&gt;&lt;td&gt;&lt;/td&gt;&lt;/tr&gt;</v>
      </c>
      <c r="B3873" s="166"/>
      <c r="C3873" s="166"/>
    </row>
    <row r="3874" spans="1:3" x14ac:dyDescent="0.3">
      <c r="A3874" s="89" t="str">
        <f>IF(ROW()-ROW(HTML[])+1&gt;ROWS(Prelude[]),IFERROR(INDEX(PayItems[HTML],ROW()-ROW(HTML[])+1-ROWS(Prelude[])),IF(ROW()-ROW(HTML[])=ROWS(Prelude[])+ROWS(PayItems[]),"&lt;/tbody&gt;&lt;/table&gt;","{End}")),INDEX(Prelude[],ROW()-ROW(HTML[])+1))</f>
        <v xml:space="preserve">  &lt;tr&gt;&lt;td&gt;64631-0000&lt;/td&gt;&lt;td&gt;Roadside development&lt;/td&gt;&lt;td&gt;m&lt;/td&gt;&lt;td&gt;ROADSIDE DEVELOPMENT&lt;/td&gt;&lt;td&gt;LNFT&lt;/td&gt;&lt;td&gt;0&lt;/td&gt;&lt;td&gt;3&lt;/td&gt;&lt;td&gt;N&lt;/td&gt;&lt;td&gt; &lt;/td&gt;&lt;td&gt;&lt;/td&gt;&lt;/tr&gt;</v>
      </c>
      <c r="B3874" s="166"/>
      <c r="C3874" s="166"/>
    </row>
    <row r="3875" spans="1:3" x14ac:dyDescent="0.3">
      <c r="A3875" s="89" t="str">
        <f>IF(ROW()-ROW(HTML[])+1&gt;ROWS(Prelude[]),IFERROR(INDEX(PayItems[HTML],ROW()-ROW(HTML[])+1-ROWS(Prelude[])),IF(ROW()-ROW(HTML[])=ROWS(Prelude[])+ROWS(PayItems[]),"&lt;/tbody&gt;&lt;/table&gt;","{End}")),INDEX(Prelude[],ROW()-ROW(HTML[])+1))</f>
        <v xml:space="preserve">  &lt;tr&gt;&lt;td&gt;64632-0000&lt;/td&gt;&lt;td&gt;Roadside development&lt;/td&gt;&lt;td&gt;m2&lt;/td&gt;&lt;td&gt;ROADSIDE DEVELOPMENT&lt;/td&gt;&lt;td&gt;SQYD&lt;/td&gt;&lt;td&gt;0&lt;/td&gt;&lt;td&gt;3&lt;/td&gt;&lt;td&gt;N&lt;/td&gt;&lt;td&gt; &lt;/td&gt;&lt;td&gt;&lt;/td&gt;&lt;/tr&gt;</v>
      </c>
      <c r="B3875" s="166"/>
      <c r="C3875" s="166"/>
    </row>
    <row r="3876" spans="1:3" x14ac:dyDescent="0.3">
      <c r="A3876" s="89" t="str">
        <f>IF(ROW()-ROW(HTML[])+1&gt;ROWS(Prelude[]),IFERROR(INDEX(PayItems[HTML],ROW()-ROW(HTML[])+1-ROWS(Prelude[])),IF(ROW()-ROW(HTML[])=ROWS(Prelude[])+ROWS(PayItems[]),"&lt;/tbody&gt;&lt;/table&gt;","{End}")),INDEX(Prelude[],ROW()-ROW(HTML[])+1))</f>
        <v xml:space="preserve">  &lt;tr&gt;&lt;td&gt;64633-0000&lt;/td&gt;&lt;td&gt;Roadside development&lt;/td&gt;&lt;td&gt;m3&lt;/td&gt;&lt;td&gt;ROADSIDE DEVELOPMENT&lt;/td&gt;&lt;td&gt;CUYD&lt;/td&gt;&lt;td&gt;0&lt;/td&gt;&lt;td&gt;3&lt;/td&gt;&lt;td&gt;N&lt;/td&gt;&lt;td&gt;6/7/2018&lt;/td&gt;&lt;td&gt;&lt;/td&gt;&lt;/tr&gt;</v>
      </c>
      <c r="B3876" s="166"/>
      <c r="C3876" s="166"/>
    </row>
    <row r="3877" spans="1:3" x14ac:dyDescent="0.3">
      <c r="A3877" s="89" t="str">
        <f>IF(ROW()-ROW(HTML[])+1&gt;ROWS(Prelude[]),IFERROR(INDEX(PayItems[HTML],ROW()-ROW(HTML[])+1-ROWS(Prelude[])),IF(ROW()-ROW(HTML[])=ROWS(Prelude[])+ROWS(PayItems[]),"&lt;/tbody&gt;&lt;/table&gt;","{End}")),INDEX(Prelude[],ROW()-ROW(HTML[])+1))</f>
        <v xml:space="preserve">  &lt;tr&gt;&lt;td&gt;64701-1000&lt;/td&gt;&lt;td&gt;Mitigation, wetlands mitigation&lt;/td&gt;&lt;td&gt;LPSM&lt;/td&gt;&lt;td&gt;MITIGATION, WETLANDS MITIGATION&lt;/td&gt;&lt;td&gt;LPSM&lt;/td&gt;&lt;td&gt;0&lt;/td&gt;&lt;td&gt;3&lt;/td&gt;&lt;td&gt;N&lt;/td&gt;&lt;td&gt; &lt;/td&gt;&lt;td&gt;&lt;/td&gt;&lt;/tr&gt;</v>
      </c>
      <c r="B3877" s="166"/>
      <c r="C3877" s="166"/>
    </row>
    <row r="3878" spans="1:3" x14ac:dyDescent="0.3">
      <c r="A3878" s="89" t="str">
        <f>IF(ROW()-ROW(HTML[])+1&gt;ROWS(Prelude[]),IFERROR(INDEX(PayItems[HTML],ROW()-ROW(HTML[])+1-ROWS(Prelude[])),IF(ROW()-ROW(HTML[])=ROWS(Prelude[])+ROWS(PayItems[]),"&lt;/tbody&gt;&lt;/table&gt;","{End}")),INDEX(Prelude[],ROW()-ROW(HTML[])+1))</f>
        <v xml:space="preserve">  &lt;tr&gt;&lt;td&gt;64701-2000&lt;/td&gt;&lt;td&gt;Mitigation, stormwater management, bioretention cell&lt;/td&gt;&lt;td&gt;LPSM&lt;/td&gt;&lt;td&gt;MITIGATION, STORMWATER MANAGEMENT, BIORETENTION CELL&lt;/td&gt;&lt;td&gt;LPSM&lt;/td&gt;&lt;td&gt;0&lt;/td&gt;&lt;td&gt;3&lt;/td&gt;&lt;td&gt;N&lt;/td&gt;&lt;td&gt;4/14/2015&lt;/td&gt;&lt;td&gt;&lt;/td&gt;&lt;/tr&gt;</v>
      </c>
      <c r="B3878" s="166"/>
      <c r="C3878" s="166"/>
    </row>
    <row r="3879" spans="1:3" x14ac:dyDescent="0.3">
      <c r="A3879" s="89" t="str">
        <f>IF(ROW()-ROW(HTML[])+1&gt;ROWS(Prelude[]),IFERROR(INDEX(PayItems[HTML],ROW()-ROW(HTML[])+1-ROWS(Prelude[])),IF(ROW()-ROW(HTML[])=ROWS(Prelude[])+ROWS(PayItems[]),"&lt;/tbody&gt;&lt;/table&gt;","{End}")),INDEX(Prelude[],ROW()-ROW(HTML[])+1))</f>
        <v xml:space="preserve">  &lt;tr&gt;&lt;td&gt;64701-3000&lt;/td&gt;&lt;td&gt;Mitigation, Archaeological Site&lt;/td&gt;&lt;td&gt;LPSM&lt;/td&gt;&lt;td&gt;MITIGATION, ARCHAEOLOGICAL SITE&lt;/td&gt;&lt;td&gt;LPSM&lt;/td&gt;&lt;td&gt;0&lt;/td&gt;&lt;td&gt;3&lt;/td&gt;&lt;td&gt;N&lt;/td&gt;&lt;td&gt;7/12/2021&lt;/td&gt;&lt;td&gt;&lt;/td&gt;&lt;/tr&gt;</v>
      </c>
      <c r="B3879" s="166"/>
      <c r="C3879" s="166"/>
    </row>
    <row r="3880" spans="1:3" x14ac:dyDescent="0.3">
      <c r="A3880" s="89" t="str">
        <f>IF(ROW()-ROW(HTML[])+1&gt;ROWS(Prelude[]),IFERROR(INDEX(PayItems[HTML],ROW()-ROW(HTML[])+1-ROWS(Prelude[])),IF(ROW()-ROW(HTML[])=ROWS(Prelude[])+ROWS(PayItems[]),"&lt;/tbody&gt;&lt;/table&gt;","{End}")),INDEX(Prelude[],ROW()-ROW(HTML[])+1))</f>
        <v xml:space="preserve">  &lt;tr&gt;&lt;td&gt;64702-1000&lt;/td&gt;&lt;td&gt;Mitigation, landscaping log&lt;/td&gt;&lt;td&gt;m&lt;/td&gt;&lt;td&gt;MITIGATION, LANDSCAPING LOG&lt;/td&gt;&lt;td&gt;LNFT&lt;/td&gt;&lt;td&gt;0&lt;/td&gt;&lt;td&gt;3&lt;/td&gt;&lt;td&gt;N&lt;/td&gt;&lt;td&gt; &lt;/td&gt;&lt;td&gt;&lt;/td&gt;&lt;/tr&gt;</v>
      </c>
      <c r="B3880" s="166"/>
      <c r="C3880" s="166"/>
    </row>
    <row r="3881" spans="1:3" x14ac:dyDescent="0.3">
      <c r="A3881" s="89" t="str">
        <f>IF(ROW()-ROW(HTML[])+1&gt;ROWS(Prelude[]),IFERROR(INDEX(PayItems[HTML],ROW()-ROW(HTML[])+1-ROWS(Prelude[])),IF(ROW()-ROW(HTML[])=ROWS(Prelude[])+ROWS(PayItems[]),"&lt;/tbody&gt;&lt;/table&gt;","{End}")),INDEX(Prelude[],ROW()-ROW(HTML[])+1))</f>
        <v xml:space="preserve">  &lt;tr&gt;&lt;td&gt;64702-2000&lt;/td&gt;&lt;td&gt;Mitigation, log barrier&lt;/td&gt;&lt;td&gt;m&lt;/td&gt;&lt;td&gt;MITIGATION, LOG BARRIER&lt;/td&gt;&lt;td&gt;LNFT&lt;/td&gt;&lt;td&gt;0&lt;/td&gt;&lt;td&gt;3&lt;/td&gt;&lt;td&gt;N&lt;/td&gt;&lt;td&gt; &lt;/td&gt;&lt;td&gt;&lt;/td&gt;&lt;/tr&gt;</v>
      </c>
      <c r="B3881" s="166"/>
      <c r="C3881" s="166"/>
    </row>
    <row r="3882" spans="1:3" x14ac:dyDescent="0.3">
      <c r="A3882" s="89" t="str">
        <f>IF(ROW()-ROW(HTML[])+1&gt;ROWS(Prelude[]),IFERROR(INDEX(PayItems[HTML],ROW()-ROW(HTML[])+1-ROWS(Prelude[])),IF(ROW()-ROW(HTML[])=ROWS(Prelude[])+ROWS(PayItems[]),"&lt;/tbody&gt;&lt;/table&gt;","{End}")),INDEX(Prelude[],ROW()-ROW(HTML[])+1))</f>
        <v xml:space="preserve">  &lt;tr&gt;&lt;td&gt;64702-3000&lt;/td&gt;&lt;td&gt;Mitigation, small mammal crossing structure&lt;/td&gt;&lt;td&gt;m&lt;/td&gt;&lt;td&gt;MITIGATION, SMALL MAMMAL CROSSING STRUCTURE&lt;/td&gt;&lt;td&gt;LNFT&lt;/td&gt;&lt;td&gt;0&lt;/td&gt;&lt;td&gt;3&lt;/td&gt;&lt;td&gt;N&lt;/td&gt;&lt;td&gt;6/23/2015&lt;/td&gt;&lt;td&gt;&lt;/td&gt;&lt;/tr&gt;</v>
      </c>
      <c r="B3882" s="166"/>
      <c r="C3882" s="166"/>
    </row>
    <row r="3883" spans="1:3" x14ac:dyDescent="0.3">
      <c r="A3883" s="89" t="str">
        <f>IF(ROW()-ROW(HTML[])+1&gt;ROWS(Prelude[]),IFERROR(INDEX(PayItems[HTML],ROW()-ROW(HTML[])+1-ROWS(Prelude[])),IF(ROW()-ROW(HTML[])=ROWS(Prelude[])+ROWS(PayItems[]),"&lt;/tbody&gt;&lt;/table&gt;","{End}")),INDEX(Prelude[],ROW()-ROW(HTML[])+1))</f>
        <v xml:space="preserve">  &lt;tr&gt;&lt;td&gt;64702-3100&lt;/td&gt;&lt;td&gt;Mitigation, tortoise crossing structure&lt;/td&gt;&lt;td&gt;m&lt;/td&gt;&lt;td&gt;MITIGATION, TORTOISE CROSSING STRUCTURE&lt;/td&gt;&lt;td&gt;LNFT&lt;/td&gt;&lt;td&gt;0&lt;/td&gt;&lt;td&gt;3&lt;/td&gt;&lt;td&gt;N&lt;/td&gt;&lt;td&gt;9/4/2024&lt;/td&gt;&lt;td&gt;&lt;/td&gt;&lt;/tr&gt;</v>
      </c>
      <c r="B3883" s="166"/>
      <c r="C3883" s="166"/>
    </row>
    <row r="3884" spans="1:3" x14ac:dyDescent="0.3">
      <c r="A3884" s="89" t="str">
        <f>IF(ROW()-ROW(HTML[])+1&gt;ROWS(Prelude[]),IFERROR(INDEX(PayItems[HTML],ROW()-ROW(HTML[])+1-ROWS(Prelude[])),IF(ROW()-ROW(HTML[])=ROWS(Prelude[])+ROWS(PayItems[]),"&lt;/tbody&gt;&lt;/table&gt;","{End}")),INDEX(Prelude[],ROW()-ROW(HTML[])+1))</f>
        <v xml:space="preserve">  &lt;tr&gt;&lt;td&gt;64702-3200&lt;/td&gt;&lt;td&gt;Mitigation, tortoise guard&lt;/td&gt;&lt;td&gt;m&lt;/td&gt;&lt;td&gt;MITIGATION, TORTOISE GUARD&lt;/td&gt;&lt;td&gt;LNFT&lt;/td&gt;&lt;td&gt;0&lt;/td&gt;&lt;td&gt;3&lt;/td&gt;&lt;td&gt;N&lt;/td&gt;&lt;td&gt;9/4/2024&lt;/td&gt;&lt;td&gt;&lt;/td&gt;&lt;/tr&gt;</v>
      </c>
      <c r="B3884" s="166"/>
      <c r="C3884" s="166"/>
    </row>
    <row r="3885" spans="1:3" x14ac:dyDescent="0.3">
      <c r="A3885" s="89" t="str">
        <f>IF(ROW()-ROW(HTML[])+1&gt;ROWS(Prelude[]),IFERROR(INDEX(PayItems[HTML],ROW()-ROW(HTML[])+1-ROWS(Prelude[])),IF(ROW()-ROW(HTML[])=ROWS(Prelude[])+ROWS(PayItems[]),"&lt;/tbody&gt;&lt;/table&gt;","{End}")),INDEX(Prelude[],ROW()-ROW(HTML[])+1))</f>
        <v xml:space="preserve">  &lt;tr&gt;&lt;td&gt;64702-3500&lt;/td&gt;&lt;td&gt;Mitigation, stormwater management, dry swale&lt;/td&gt;&lt;td&gt;m&lt;/td&gt;&lt;td&gt;MITIGATION, STORMWATER MANAGEMENT, DRY SWALE&lt;/td&gt;&lt;td&gt;LNFT&lt;/td&gt;&lt;td&gt;0&lt;/td&gt;&lt;td&gt;3&lt;/td&gt;&lt;td&gt;N&lt;/td&gt;&lt;td&gt; &lt;/td&gt;&lt;td&gt;&lt;/td&gt;&lt;/tr&gt;</v>
      </c>
      <c r="B3885" s="166"/>
      <c r="C3885" s="166"/>
    </row>
    <row r="3886" spans="1:3" x14ac:dyDescent="0.3">
      <c r="A3886" s="89" t="str">
        <f>IF(ROW()-ROW(HTML[])+1&gt;ROWS(Prelude[]),IFERROR(INDEX(PayItems[HTML],ROW()-ROW(HTML[])+1-ROWS(Prelude[])),IF(ROW()-ROW(HTML[])=ROWS(Prelude[])+ROWS(PayItems[]),"&lt;/tbody&gt;&lt;/table&gt;","{End}")),INDEX(Prelude[],ROW()-ROW(HTML[])+1))</f>
        <v xml:space="preserve">  &lt;tr&gt;&lt;td&gt;64702-3600&lt;/td&gt;&lt;td&gt;Mitigation, streambed channel reconstruction&lt;/td&gt;&lt;td&gt;m&lt;/td&gt;&lt;td&gt;MITIGATION, STREAMBED CHANNEL RECONSTRUCTION&lt;/td&gt;&lt;td&gt;LNFT&lt;/td&gt;&lt;td&gt;0&lt;/td&gt;&lt;td&gt;3&lt;/td&gt;&lt;td&gt;N&lt;/td&gt;&lt;td&gt;12/13/2021&lt;/td&gt;&lt;td&gt;&lt;/td&gt;&lt;/tr&gt;</v>
      </c>
      <c r="B3886" s="166"/>
      <c r="C3886" s="166"/>
    </row>
    <row r="3887" spans="1:3" x14ac:dyDescent="0.3">
      <c r="A3887" s="89" t="str">
        <f>IF(ROW()-ROW(HTML[])+1&gt;ROWS(Prelude[]),IFERROR(INDEX(PayItems[HTML],ROW()-ROW(HTML[])+1-ROWS(Prelude[])),IF(ROW()-ROW(HTML[])=ROWS(Prelude[])+ROWS(PayItems[]),"&lt;/tbody&gt;&lt;/table&gt;","{End}")),INDEX(Prelude[],ROW()-ROW(HTML[])+1))</f>
        <v xml:space="preserve">  &lt;tr&gt;&lt;td&gt;64702-3700&lt;/td&gt;&lt;td&gt;Mitigation, bank stabilization&lt;/td&gt;&lt;td&gt;m&lt;/td&gt;&lt;td&gt;MITIGATION, BANK STABILIZATION&lt;/td&gt;&lt;td&gt;LNFT&lt;/td&gt;&lt;td&gt;0&lt;/td&gt;&lt;td&gt;3&lt;/td&gt;&lt;td&gt;N&lt;/td&gt;&lt;td&gt;1/24/2022&lt;/td&gt;&lt;td&gt;&lt;/td&gt;&lt;/tr&gt;</v>
      </c>
      <c r="B3887" s="166"/>
      <c r="C3887" s="166"/>
    </row>
    <row r="3888" spans="1:3" x14ac:dyDescent="0.3">
      <c r="A3888" s="89" t="str">
        <f>IF(ROW()-ROW(HTML[])+1&gt;ROWS(Prelude[]),IFERROR(INDEX(PayItems[HTML],ROW()-ROW(HTML[])+1-ROWS(Prelude[])),IF(ROW()-ROW(HTML[])=ROWS(Prelude[])+ROWS(PayItems[]),"&lt;/tbody&gt;&lt;/table&gt;","{End}")),INDEX(Prelude[],ROW()-ROW(HTML[])+1))</f>
        <v xml:space="preserve">  &lt;tr&gt;&lt;td&gt;64703-1000&lt;/td&gt;&lt;td&gt;Mitigation, landscaping log&lt;/td&gt;&lt;td&gt;Each&lt;/td&gt;&lt;td&gt;MITIGATION, LANDSCAPING LOG&lt;/td&gt;&lt;td&gt;EACH&lt;/td&gt;&lt;td&gt;0&lt;/td&gt;&lt;td&gt;3&lt;/td&gt;&lt;td&gt;N&lt;/td&gt;&lt;td&gt; &lt;/td&gt;&lt;td&gt;&lt;/td&gt;&lt;/tr&gt;</v>
      </c>
      <c r="B3888" s="166"/>
      <c r="C3888" s="166"/>
    </row>
    <row r="3889" spans="1:3" x14ac:dyDescent="0.3">
      <c r="A3889" s="89" t="str">
        <f>IF(ROW()-ROW(HTML[])+1&gt;ROWS(Prelude[]),IFERROR(INDEX(PayItems[HTML],ROW()-ROW(HTML[])+1-ROWS(Prelude[])),IF(ROW()-ROW(HTML[])=ROWS(Prelude[])+ROWS(PayItems[]),"&lt;/tbody&gt;&lt;/table&gt;","{End}")),INDEX(Prelude[],ROW()-ROW(HTML[])+1))</f>
        <v xml:space="preserve">  &lt;tr&gt;&lt;td&gt;64703-1500&lt;/td&gt;&lt;td&gt;Mitigation, irrigation control structure&lt;/td&gt;&lt;td&gt;Each&lt;/td&gt;&lt;td&gt;MITIGATION, IRRIGATION CONTROL STRUCTURE&lt;/td&gt;&lt;td&gt;EACH&lt;/td&gt;&lt;td&gt;0&lt;/td&gt;&lt;td&gt;3&lt;/td&gt;&lt;td&gt;N&lt;/td&gt;&lt;td&gt; &lt;/td&gt;&lt;td&gt;&lt;/td&gt;&lt;/tr&gt;</v>
      </c>
      <c r="B3889" s="166"/>
      <c r="C3889" s="166"/>
    </row>
    <row r="3890" spans="1:3" x14ac:dyDescent="0.3">
      <c r="A3890" s="89" t="str">
        <f>IF(ROW()-ROW(HTML[])+1&gt;ROWS(Prelude[]),IFERROR(INDEX(PayItems[HTML],ROW()-ROW(HTML[])+1-ROWS(Prelude[])),IF(ROW()-ROW(HTML[])=ROWS(Prelude[])+ROWS(PayItems[]),"&lt;/tbody&gt;&lt;/table&gt;","{End}")),INDEX(Prelude[],ROW()-ROW(HTML[])+1))</f>
        <v xml:space="preserve">  &lt;tr&gt;&lt;td&gt;64703-1550&lt;/td&gt;&lt;td&gt;Mitigation, slide gate&lt;/td&gt;&lt;td&gt;Each&lt;/td&gt;&lt;td&gt;MITIGATION, SLIDE GATE&lt;/td&gt;&lt;td&gt;EACH&lt;/td&gt;&lt;td&gt;0&lt;/td&gt;&lt;td&gt;3&lt;/td&gt;&lt;td&gt;N&lt;/td&gt;&lt;td&gt; &lt;/td&gt;&lt;td&gt;&lt;/td&gt;&lt;/tr&gt;</v>
      </c>
      <c r="B3890" s="166"/>
      <c r="C3890" s="166"/>
    </row>
    <row r="3891" spans="1:3" x14ac:dyDescent="0.3">
      <c r="A3891" s="89" t="str">
        <f>IF(ROW()-ROW(HTML[])+1&gt;ROWS(Prelude[]),IFERROR(INDEX(PayItems[HTML],ROW()-ROW(HTML[])+1-ROWS(Prelude[])),IF(ROW()-ROW(HTML[])=ROWS(Prelude[])+ROWS(PayItems[]),"&lt;/tbody&gt;&lt;/table&gt;","{End}")),INDEX(Prelude[],ROW()-ROW(HTML[])+1))</f>
        <v xml:space="preserve">  &lt;tr&gt;&lt;td&gt;64703-1600&lt;/td&gt;&lt;td&gt;Mitigation, screw gate&lt;/td&gt;&lt;td&gt;Each&lt;/td&gt;&lt;td&gt;MITIGATION, SCREW GATE&lt;/td&gt;&lt;td&gt;EACH&lt;/td&gt;&lt;td&gt;0&lt;/td&gt;&lt;td&gt;3&lt;/td&gt;&lt;td&gt;N&lt;/td&gt;&lt;td&gt; &lt;/td&gt;&lt;td&gt;&lt;/td&gt;&lt;/tr&gt;</v>
      </c>
      <c r="B3891" s="166"/>
      <c r="C3891" s="166"/>
    </row>
    <row r="3892" spans="1:3" x14ac:dyDescent="0.3">
      <c r="A3892" s="89" t="str">
        <f>IF(ROW()-ROW(HTML[])+1&gt;ROWS(Prelude[]),IFERROR(INDEX(PayItems[HTML],ROW()-ROW(HTML[])+1-ROWS(Prelude[])),IF(ROW()-ROW(HTML[])=ROWS(Prelude[])+ROWS(PayItems[]),"&lt;/tbody&gt;&lt;/table&gt;","{End}")),INDEX(Prelude[],ROW()-ROW(HTML[])+1))</f>
        <v xml:space="preserve">  &lt;tr&gt;&lt;td&gt;64703-1650&lt;/td&gt;&lt;td&gt;Mitigation, flash board riser&lt;/td&gt;&lt;td&gt;Each&lt;/td&gt;&lt;td&gt;MITIGATION, FLASH BOARD RISER&lt;/td&gt;&lt;td&gt;EACH&lt;/td&gt;&lt;td&gt;0&lt;/td&gt;&lt;td&gt;3&lt;/td&gt;&lt;td&gt;N&lt;/td&gt;&lt;td&gt; &lt;/td&gt;&lt;td&gt;&lt;/td&gt;&lt;/tr&gt;</v>
      </c>
      <c r="B3892" s="166"/>
      <c r="C3892" s="166"/>
    </row>
    <row r="3893" spans="1:3" x14ac:dyDescent="0.3">
      <c r="A3893" s="89" t="str">
        <f>IF(ROW()-ROW(HTML[])+1&gt;ROWS(Prelude[]),IFERROR(INDEX(PayItems[HTML],ROW()-ROW(HTML[])+1-ROWS(Prelude[])),IF(ROW()-ROW(HTML[])=ROWS(Prelude[])+ROWS(PayItems[]),"&lt;/tbody&gt;&lt;/table&gt;","{End}")),INDEX(Prelude[],ROW()-ROW(HTML[])+1))</f>
        <v xml:space="preserve">  &lt;tr&gt;&lt;td&gt;64703-2000&lt;/td&gt;&lt;td&gt;Mitigation, log deflector&lt;/td&gt;&lt;td&gt;Each&lt;/td&gt;&lt;td&gt;MITIGATION, LOG DEFLECTOR&lt;/td&gt;&lt;td&gt;EACH&lt;/td&gt;&lt;td&gt;0&lt;/td&gt;&lt;td&gt;3&lt;/td&gt;&lt;td&gt;N&lt;/td&gt;&lt;td&gt; &lt;/td&gt;&lt;td&gt;&lt;/td&gt;&lt;/tr&gt;</v>
      </c>
      <c r="B3893" s="166"/>
      <c r="C3893" s="166"/>
    </row>
    <row r="3894" spans="1:3" x14ac:dyDescent="0.3">
      <c r="A3894" s="89" t="str">
        <f>IF(ROW()-ROW(HTML[])+1&gt;ROWS(Prelude[]),IFERROR(INDEX(PayItems[HTML],ROW()-ROW(HTML[])+1-ROWS(Prelude[])),IF(ROW()-ROW(HTML[])=ROWS(Prelude[])+ROWS(PayItems[]),"&lt;/tbody&gt;&lt;/table&gt;","{End}")),INDEX(Prelude[],ROW()-ROW(HTML[])+1))</f>
        <v xml:space="preserve">  &lt;tr&gt;&lt;td&gt;64703-3000&lt;/td&gt;&lt;td&gt;Mitigation, log weir&lt;/td&gt;&lt;td&gt;Each&lt;/td&gt;&lt;td&gt;MITIGATION, LOG WEIR&lt;/td&gt;&lt;td&gt;EACH&lt;/td&gt;&lt;td&gt;0&lt;/td&gt;&lt;td&gt;3&lt;/td&gt;&lt;td&gt;N&lt;/td&gt;&lt;td&gt; &lt;/td&gt;&lt;td&gt;&lt;/td&gt;&lt;/tr&gt;</v>
      </c>
      <c r="B3894" s="166"/>
      <c r="C3894" s="166"/>
    </row>
    <row r="3895" spans="1:3" x14ac:dyDescent="0.3">
      <c r="A3895" s="89" t="str">
        <f>IF(ROW()-ROW(HTML[])+1&gt;ROWS(Prelude[]),IFERROR(INDEX(PayItems[HTML],ROW()-ROW(HTML[])+1-ROWS(Prelude[])),IF(ROW()-ROW(HTML[])=ROWS(Prelude[])+ROWS(PayItems[]),"&lt;/tbody&gt;&lt;/table&gt;","{End}")),INDEX(Prelude[],ROW()-ROW(HTML[])+1))</f>
        <v xml:space="preserve">  &lt;tr&gt;&lt;td&gt;64703-3010&lt;/td&gt;&lt;td&gt;Mitigation, rock weir&lt;/td&gt;&lt;td&gt;Each&lt;/td&gt;&lt;td&gt;MITIGATION, ROCK WEIR&lt;/td&gt;&lt;td&gt;EACH&lt;/td&gt;&lt;td&gt;0&lt;/td&gt;&lt;td&gt;3&lt;/td&gt;&lt;td&gt;N&lt;/td&gt;&lt;td&gt; &lt;/td&gt;&lt;td&gt;&lt;/td&gt;&lt;/tr&gt;</v>
      </c>
      <c r="B3895" s="166"/>
      <c r="C3895" s="166"/>
    </row>
    <row r="3896" spans="1:3" x14ac:dyDescent="0.3">
      <c r="A3896" s="89" t="str">
        <f>IF(ROW()-ROW(HTML[])+1&gt;ROWS(Prelude[]),IFERROR(INDEX(PayItems[HTML],ROW()-ROW(HTML[])+1-ROWS(Prelude[])),IF(ROW()-ROW(HTML[])=ROWS(Prelude[])+ROWS(PayItems[]),"&lt;/tbody&gt;&lt;/table&gt;","{End}")),INDEX(Prelude[],ROW()-ROW(HTML[])+1))</f>
        <v xml:space="preserve">  &lt;tr&gt;&lt;td&gt;64703-3020&lt;/td&gt;&lt;td&gt;Mitigation, wicker weir&lt;/td&gt;&lt;td&gt;Each&lt;/td&gt;&lt;td&gt;MITIGATION, WICKER WEIR&lt;/td&gt;&lt;td&gt;EACH&lt;/td&gt;&lt;td&gt;0&lt;/td&gt;&lt;td&gt;3&lt;/td&gt;&lt;td&gt;N&lt;/td&gt;&lt;td&gt; &lt;/td&gt;&lt;td&gt;&lt;/td&gt;&lt;/tr&gt;</v>
      </c>
      <c r="B3896" s="166"/>
      <c r="C3896" s="166"/>
    </row>
    <row r="3897" spans="1:3" x14ac:dyDescent="0.3">
      <c r="A3897" s="89" t="str">
        <f>IF(ROW()-ROW(HTML[])+1&gt;ROWS(Prelude[]),IFERROR(INDEX(PayItems[HTML],ROW()-ROW(HTML[])+1-ROWS(Prelude[])),IF(ROW()-ROW(HTML[])=ROWS(Prelude[])+ROWS(PayItems[]),"&lt;/tbody&gt;&lt;/table&gt;","{End}")),INDEX(Prelude[],ROW()-ROW(HTML[])+1))</f>
        <v xml:space="preserve">  &lt;tr&gt;&lt;td&gt;64703-4000&lt;/td&gt;&lt;td&gt;Mitigation, log barrier&lt;/td&gt;&lt;td&gt;Each&lt;/td&gt;&lt;td&gt;MITIGATION, LOG BARRIER&lt;/td&gt;&lt;td&gt;EACH&lt;/td&gt;&lt;td&gt;0&lt;/td&gt;&lt;td&gt;3&lt;/td&gt;&lt;td&gt;N&lt;/td&gt;&lt;td&gt; &lt;/td&gt;&lt;td&gt;&lt;/td&gt;&lt;/tr&gt;</v>
      </c>
      <c r="B3897" s="166"/>
      <c r="C3897" s="166"/>
    </row>
    <row r="3898" spans="1:3" x14ac:dyDescent="0.3">
      <c r="A3898" s="89" t="str">
        <f>IF(ROW()-ROW(HTML[])+1&gt;ROWS(Prelude[]),IFERROR(INDEX(PayItems[HTML],ROW()-ROW(HTML[])+1-ROWS(Prelude[])),IF(ROW()-ROW(HTML[])=ROWS(Prelude[])+ROWS(PayItems[]),"&lt;/tbody&gt;&lt;/table&gt;","{End}")),INDEX(Prelude[],ROW()-ROW(HTML[])+1))</f>
        <v xml:space="preserve">  &lt;tr&gt;&lt;td&gt;64703-5000&lt;/td&gt;&lt;td&gt;Mitigation, root wad&lt;/td&gt;&lt;td&gt;Each&lt;/td&gt;&lt;td&gt;MITIGATION, ROOT WAD&lt;/td&gt;&lt;td&gt;EACH&lt;/td&gt;&lt;td&gt;0&lt;/td&gt;&lt;td&gt;3&lt;/td&gt;&lt;td&gt;N&lt;/td&gt;&lt;td&gt; &lt;/td&gt;&lt;td&gt;&lt;/td&gt;&lt;/tr&gt;</v>
      </c>
      <c r="B3898" s="166"/>
      <c r="C3898" s="166"/>
    </row>
    <row r="3899" spans="1:3" x14ac:dyDescent="0.3">
      <c r="A3899" s="89" t="str">
        <f>IF(ROW()-ROW(HTML[])+1&gt;ROWS(Prelude[]),IFERROR(INDEX(PayItems[HTML],ROW()-ROW(HTML[])+1-ROWS(Prelude[])),IF(ROW()-ROW(HTML[])=ROWS(Prelude[])+ROWS(PayItems[]),"&lt;/tbody&gt;&lt;/table&gt;","{End}")),INDEX(Prelude[],ROW()-ROW(HTML[])+1))</f>
        <v xml:space="preserve">  &lt;tr&gt;&lt;td&gt;64703-6000&lt;/td&gt;&lt;td&gt;Mitigation, fish passage boulder&lt;/td&gt;&lt;td&gt;Each&lt;/td&gt;&lt;td&gt;MITIGATION, FISH PASSAGE BOULDER&lt;/td&gt;&lt;td&gt;EACH&lt;/td&gt;&lt;td&gt;0&lt;/td&gt;&lt;td&gt;3&lt;/td&gt;&lt;td&gt;N&lt;/td&gt;&lt;td&gt; &lt;/td&gt;&lt;td&gt;&lt;/td&gt;&lt;/tr&gt;</v>
      </c>
      <c r="B3899" s="166"/>
      <c r="C3899" s="166"/>
    </row>
    <row r="3900" spans="1:3" x14ac:dyDescent="0.3">
      <c r="A3900" s="89" t="str">
        <f>IF(ROW()-ROW(HTML[])+1&gt;ROWS(Prelude[]),IFERROR(INDEX(PayItems[HTML],ROW()-ROW(HTML[])+1-ROWS(Prelude[])),IF(ROW()-ROW(HTML[])=ROWS(Prelude[])+ROWS(PayItems[]),"&lt;/tbody&gt;&lt;/table&gt;","{End}")),INDEX(Prelude[],ROW()-ROW(HTML[])+1))</f>
        <v xml:space="preserve">  &lt;tr&gt;&lt;td&gt;64703-7000&lt;/td&gt;&lt;td&gt;Mitigation, baffle&lt;/td&gt;&lt;td&gt;Each&lt;/td&gt;&lt;td&gt;MITIGATION, BAFFLE&lt;/td&gt;&lt;td&gt;EACH&lt;/td&gt;&lt;td&gt;0&lt;/td&gt;&lt;td&gt;3&lt;/td&gt;&lt;td&gt;N&lt;/td&gt;&lt;td&gt; &lt;/td&gt;&lt;td&gt;&lt;/td&gt;&lt;/tr&gt;</v>
      </c>
      <c r="B3900" s="166"/>
      <c r="C3900" s="166"/>
    </row>
    <row r="3901" spans="1:3" x14ac:dyDescent="0.3">
      <c r="A3901" s="89" t="str">
        <f>IF(ROW()-ROW(HTML[])+1&gt;ROWS(Prelude[]),IFERROR(INDEX(PayItems[HTML],ROW()-ROW(HTML[])+1-ROWS(Prelude[])),IF(ROW()-ROW(HTML[])=ROWS(Prelude[])+ROWS(PayItems[]),"&lt;/tbody&gt;&lt;/table&gt;","{End}")),INDEX(Prelude[],ROW()-ROW(HTML[])+1))</f>
        <v xml:space="preserve">  &lt;tr&gt;&lt;td&gt;64703-8000&lt;/td&gt;&lt;td&gt;Mitigation, bank stabilization&lt;/td&gt;&lt;td&gt;Each&lt;/td&gt;&lt;td&gt;MITIGATION, BANK STABILIZATION&lt;/td&gt;&lt;td&gt;EACH&lt;/td&gt;&lt;td&gt;0&lt;/td&gt;&lt;td&gt;3&lt;/td&gt;&lt;td&gt;N&lt;/td&gt;&lt;td&gt;3/27/2017&lt;/td&gt;&lt;td&gt;&lt;/td&gt;&lt;/tr&gt;</v>
      </c>
      <c r="B3901" s="166"/>
      <c r="C3901" s="166"/>
    </row>
    <row r="3902" spans="1:3" x14ac:dyDescent="0.3">
      <c r="A3902" s="89" t="str">
        <f>IF(ROW()-ROW(HTML[])+1&gt;ROWS(Prelude[]),IFERROR(INDEX(PayItems[HTML],ROW()-ROW(HTML[])+1-ROWS(Prelude[])),IF(ROW()-ROW(HTML[])=ROWS(Prelude[])+ROWS(PayItems[]),"&lt;/tbody&gt;&lt;/table&gt;","{End}")),INDEX(Prelude[],ROW()-ROW(HTML[])+1))</f>
        <v xml:space="preserve">  &lt;tr&gt;&lt;td&gt;64703-9000&lt;/td&gt;&lt;td&gt;Mitigation, stream ford&lt;/td&gt;&lt;td&gt;Each&lt;/td&gt;&lt;td&gt;MITIGATION, STREAM FORD&lt;/td&gt;&lt;td&gt;EACH&lt;/td&gt;&lt;td&gt;0&lt;/td&gt;&lt;td&gt;3&lt;/td&gt;&lt;td&gt;N&lt;/td&gt;&lt;td&gt;11/5/2019&lt;/td&gt;&lt;td&gt;&lt;/td&gt;&lt;/tr&gt;</v>
      </c>
      <c r="B3902" s="166"/>
      <c r="C3902" s="166"/>
    </row>
    <row r="3903" spans="1:3" x14ac:dyDescent="0.3">
      <c r="A3903" s="89" t="str">
        <f>IF(ROW()-ROW(HTML[])+1&gt;ROWS(Prelude[]),IFERROR(INDEX(PayItems[HTML],ROW()-ROW(HTML[])+1-ROWS(Prelude[])),IF(ROW()-ROW(HTML[])=ROWS(Prelude[])+ROWS(PayItems[]),"&lt;/tbody&gt;&lt;/table&gt;","{End}")),INDEX(Prelude[],ROW()-ROW(HTML[])+1))</f>
        <v xml:space="preserve">  &lt;tr&gt;&lt;td&gt;64703-9050&lt;/td&gt;&lt;td&gt;Mitigation, water bar&lt;/td&gt;&lt;td&gt;Each&lt;/td&gt;&lt;td&gt;MITIGATION, WATER BAR&lt;/td&gt;&lt;td&gt;EACH&lt;/td&gt;&lt;td&gt;0&lt;/td&gt;&lt;td&gt;3&lt;/td&gt;&lt;td&gt;N&lt;/td&gt;&lt;td&gt;11/5/2019&lt;/td&gt;&lt;td&gt;&lt;/td&gt;&lt;/tr&gt;</v>
      </c>
      <c r="B3903" s="166"/>
      <c r="C3903" s="166"/>
    </row>
    <row r="3904" spans="1:3" x14ac:dyDescent="0.3">
      <c r="A3904" s="89" t="str">
        <f>IF(ROW()-ROW(HTML[])+1&gt;ROWS(Prelude[]),IFERROR(INDEX(PayItems[HTML],ROW()-ROW(HTML[])+1-ROWS(Prelude[])),IF(ROW()-ROW(HTML[])=ROWS(Prelude[])+ROWS(PayItems[]),"&lt;/tbody&gt;&lt;/table&gt;","{End}")),INDEX(Prelude[],ROW()-ROW(HTML[])+1))</f>
        <v xml:space="preserve">  &lt;tr&gt;&lt;td&gt;64704-1000&lt;/td&gt;&lt;td&gt;Mitigation, streambed material&lt;/td&gt;&lt;td&gt;m3&lt;/td&gt;&lt;td&gt;MITIGATION, STREAMBED MATERIAL&lt;/td&gt;&lt;td&gt;CUYD&lt;/td&gt;&lt;td&gt;0&lt;/td&gt;&lt;td&gt;3&lt;/td&gt;&lt;td&gt;N&lt;/td&gt;&lt;td&gt; &lt;/td&gt;&lt;td&gt;&lt;/td&gt;&lt;/tr&gt;</v>
      </c>
      <c r="B3904" s="166"/>
      <c r="C3904" s="166"/>
    </row>
    <row r="3905" spans="1:3" x14ac:dyDescent="0.3">
      <c r="A3905" s="89" t="str">
        <f>IF(ROW()-ROW(HTML[])+1&gt;ROWS(Prelude[]),IFERROR(INDEX(PayItems[HTML],ROW()-ROW(HTML[])+1-ROWS(Prelude[])),IF(ROW()-ROW(HTML[])=ROWS(Prelude[])+ROWS(PayItems[]),"&lt;/tbody&gt;&lt;/table&gt;","{End}")),INDEX(Prelude[],ROW()-ROW(HTML[])+1))</f>
        <v xml:space="preserve">  &lt;tr&gt;&lt;td&gt;64704-1500&lt;/td&gt;&lt;td&gt;Mitigation, streambed channel realignment&lt;/td&gt;&lt;td&gt;m3&lt;/td&gt;&lt;td&gt;MITIGATION, STREAMBED CHANNEL REALIGNMENT&lt;/td&gt;&lt;td&gt;CUYD&lt;/td&gt;&lt;td&gt;0&lt;/td&gt;&lt;td&gt;3&lt;/td&gt;&lt;td&gt;N&lt;/td&gt;&lt;td&gt; &lt;/td&gt;&lt;td&gt;&lt;/td&gt;&lt;/tr&gt;</v>
      </c>
      <c r="B3905" s="166"/>
      <c r="C3905" s="166"/>
    </row>
    <row r="3906" spans="1:3" x14ac:dyDescent="0.3">
      <c r="A3906" s="89" t="str">
        <f>IF(ROW()-ROW(HTML[])+1&gt;ROWS(Prelude[]),IFERROR(INDEX(PayItems[HTML],ROW()-ROW(HTML[])+1-ROWS(Prelude[])),IF(ROW()-ROW(HTML[])=ROWS(Prelude[])+ROWS(PayItems[]),"&lt;/tbody&gt;&lt;/table&gt;","{End}")),INDEX(Prelude[],ROW()-ROW(HTML[])+1))</f>
        <v xml:space="preserve">  &lt;tr&gt;&lt;td&gt;64704-1600&lt;/td&gt;&lt;td&gt;Mitigation, streambed channel reconstruction&lt;/td&gt;&lt;td&gt;m3&lt;/td&gt;&lt;td&gt;MITIGATION, STREAMBED CHANNEL RECONSTRUCTION&lt;/td&gt;&lt;td&gt;CUYD&lt;/td&gt;&lt;td&gt;0&lt;/td&gt;&lt;td&gt;3&lt;/td&gt;&lt;td&gt;N&lt;/td&gt;&lt;td&gt; &lt;/td&gt;&lt;td&gt;&lt;/td&gt;&lt;/tr&gt;</v>
      </c>
      <c r="B3906" s="166"/>
      <c r="C3906" s="166"/>
    </row>
    <row r="3907" spans="1:3" x14ac:dyDescent="0.3">
      <c r="A3907" s="89" t="str">
        <f>IF(ROW()-ROW(HTML[])+1&gt;ROWS(Prelude[]),IFERROR(INDEX(PayItems[HTML],ROW()-ROW(HTML[])+1-ROWS(Prelude[])),IF(ROW()-ROW(HTML[])=ROWS(Prelude[])+ROWS(PayItems[]),"&lt;/tbody&gt;&lt;/table&gt;","{End}")),INDEX(Prelude[],ROW()-ROW(HTML[])+1))</f>
        <v xml:space="preserve">  &lt;tr&gt;&lt;td&gt;64704-1700&lt;/td&gt;&lt;td&gt;Mitigation, bank stabilization&lt;/td&gt;&lt;td&gt;m3&lt;/td&gt;&lt;td&gt;MITIGATION, BANK STABILIZATION&lt;/td&gt;&lt;td&gt;CUYD&lt;/td&gt;&lt;td&gt;0&lt;/td&gt;&lt;td&gt;3&lt;/td&gt;&lt;td&gt;N&lt;/td&gt;&lt;td&gt;3/27/2017&lt;/td&gt;&lt;td&gt;&lt;/td&gt;&lt;/tr&gt;</v>
      </c>
      <c r="B3907" s="166"/>
      <c r="C3907" s="166"/>
    </row>
    <row r="3908" spans="1:3" x14ac:dyDescent="0.3">
      <c r="A3908" s="89" t="str">
        <f>IF(ROW()-ROW(HTML[])+1&gt;ROWS(Prelude[]),IFERROR(INDEX(PayItems[HTML],ROW()-ROW(HTML[])+1-ROWS(Prelude[])),IF(ROW()-ROW(HTML[])=ROWS(Prelude[])+ROWS(PayItems[]),"&lt;/tbody&gt;&lt;/table&gt;","{End}")),INDEX(Prelude[],ROW()-ROW(HTML[])+1))</f>
        <v xml:space="preserve">  &lt;tr&gt;&lt;td&gt;64704-2000&lt;/td&gt;&lt;td&gt;Mitigation, rock weir&lt;/td&gt;&lt;td&gt;m3&lt;/td&gt;&lt;td&gt;MITIGATION, ROCK WEIR&lt;/td&gt;&lt;td&gt;CUYD&lt;/td&gt;&lt;td&gt;0&lt;/td&gt;&lt;td&gt;3&lt;/td&gt;&lt;td&gt;N&lt;/td&gt;&lt;td&gt;5/7/2018&lt;/td&gt;&lt;td&gt;&lt;/td&gt;&lt;/tr&gt;</v>
      </c>
      <c r="B3908" s="166"/>
      <c r="C3908" s="166"/>
    </row>
    <row r="3909" spans="1:3" x14ac:dyDescent="0.3">
      <c r="A3909" s="89" t="str">
        <f>IF(ROW()-ROW(HTML[])+1&gt;ROWS(Prelude[]),IFERROR(INDEX(PayItems[HTML],ROW()-ROW(HTML[])+1-ROWS(Prelude[])),IF(ROW()-ROW(HTML[])=ROWS(Prelude[])+ROWS(PayItems[]),"&lt;/tbody&gt;&lt;/table&gt;","{End}")),INDEX(Prelude[],ROW()-ROW(HTML[])+1))</f>
        <v xml:space="preserve">  &lt;tr&gt;&lt;td&gt;64705-1000&lt;/td&gt;&lt;td&gt;Mitigation, agricultural limestone&lt;/td&gt;&lt;td&gt;t&lt;/td&gt;&lt;td&gt;MITIGATION, AGRICULTURAL LIMESTONE&lt;/td&gt;&lt;td&gt;TON&lt;/td&gt;&lt;td&gt;0&lt;/td&gt;&lt;td&gt;3&lt;/td&gt;&lt;td&gt;N&lt;/td&gt;&lt;td&gt; &lt;/td&gt;&lt;td&gt;&lt;/td&gt;&lt;/tr&gt;</v>
      </c>
      <c r="B3909" s="166"/>
      <c r="C3909" s="166"/>
    </row>
    <row r="3910" spans="1:3" x14ac:dyDescent="0.3">
      <c r="A3910" s="89" t="str">
        <f>IF(ROW()-ROW(HTML[])+1&gt;ROWS(Prelude[]),IFERROR(INDEX(PayItems[HTML],ROW()-ROW(HTML[])+1-ROWS(Prelude[])),IF(ROW()-ROW(HTML[])=ROWS(Prelude[])+ROWS(PayItems[]),"&lt;/tbody&gt;&lt;/table&gt;","{End}")),INDEX(Prelude[],ROW()-ROW(HTML[])+1))</f>
        <v xml:space="preserve">  &lt;tr&gt;&lt;td&gt;64706-1000&lt;/td&gt;&lt;td&gt;Mitigation, wetlands mitigation&lt;/td&gt;&lt;td&gt;m2&lt;/td&gt;&lt;td&gt;MITIGATION, WETLANDS MITIGATION&lt;/td&gt;&lt;td&gt;SQYD&lt;/td&gt;&lt;td&gt;0&lt;/td&gt;&lt;td&gt;3&lt;/td&gt;&lt;td&gt;N&lt;/td&gt;&lt;td&gt; &lt;/td&gt;&lt;td&gt;&lt;/td&gt;&lt;/tr&gt;</v>
      </c>
      <c r="B3910" s="166"/>
      <c r="C3910" s="166"/>
    </row>
    <row r="3911" spans="1:3" x14ac:dyDescent="0.3">
      <c r="A3911" s="89" t="str">
        <f>IF(ROW()-ROW(HTML[])+1&gt;ROWS(Prelude[]),IFERROR(INDEX(PayItems[HTML],ROW()-ROW(HTML[])+1-ROWS(Prelude[])),IF(ROW()-ROW(HTML[])=ROWS(Prelude[])+ROWS(PayItems[]),"&lt;/tbody&gt;&lt;/table&gt;","{End}")),INDEX(Prelude[],ROW()-ROW(HTML[])+1))</f>
        <v xml:space="preserve">  &lt;tr&gt;&lt;td&gt;64706-2000&lt;/td&gt;&lt;td&gt;Mitigation, stormwater management, bioretention cell&lt;/td&gt;&lt;td&gt;m2&lt;/td&gt;&lt;td&gt;MITIGATION, STORMWATER MANAGEMENT, BIORETENTION CELL&lt;/td&gt;&lt;td&gt;SQYD&lt;/td&gt;&lt;td&gt;0&lt;/td&gt;&lt;td&gt;3&lt;/td&gt;&lt;td&gt;N&lt;/td&gt;&lt;td&gt;6/5/2017&lt;/td&gt;&lt;td&gt;&lt;/td&gt;&lt;/tr&gt;</v>
      </c>
      <c r="B3911" s="166"/>
      <c r="C3911" s="166"/>
    </row>
    <row r="3912" spans="1:3" x14ac:dyDescent="0.3">
      <c r="A3912" s="89" t="str">
        <f>IF(ROW()-ROW(HTML[])+1&gt;ROWS(Prelude[]),IFERROR(INDEX(PayItems[HTML],ROW()-ROW(HTML[])+1-ROWS(Prelude[])),IF(ROW()-ROW(HTML[])=ROWS(Prelude[])+ROWS(PayItems[]),"&lt;/tbody&gt;&lt;/table&gt;","{End}")),INDEX(Prelude[],ROW()-ROW(HTML[])+1))</f>
        <v xml:space="preserve">  &lt;tr&gt;&lt;td&gt;64707-1000&lt;/td&gt;&lt;td&gt;Mitigation, Archaeological Site Monitoring&lt;/td&gt;&lt;td&gt;Hour&lt;/td&gt;&lt;td&gt;MITIGATION, ARCHAEOLOGICAL SITE MONITORING&lt;/td&gt;&lt;td&gt;HOUR&lt;/td&gt;&lt;td&gt;0&lt;/td&gt;&lt;td&gt;3&lt;/td&gt;&lt;td&gt;N&lt;/td&gt;&lt;td&gt;5/9/2022&lt;/td&gt;&lt;td&gt;&lt;/td&gt;&lt;/tr&gt;</v>
      </c>
      <c r="B3912" s="166"/>
      <c r="C3912" s="166"/>
    </row>
    <row r="3913" spans="1:3" x14ac:dyDescent="0.3">
      <c r="A3913" s="89" t="str">
        <f>IF(ROW()-ROW(HTML[])+1&gt;ROWS(Prelude[]),IFERROR(INDEX(PayItems[HTML],ROW()-ROW(HTML[])+1-ROWS(Prelude[])),IF(ROW()-ROW(HTML[])=ROWS(Prelude[])+ROWS(PayItems[]),"&lt;/tbody&gt;&lt;/table&gt;","{End}")),INDEX(Prelude[],ROW()-ROW(HTML[])+1))</f>
        <v xml:space="preserve">  &lt;tr&gt;&lt;td&gt;64801-1000&lt;/td&gt;&lt;td&gt;System installation, natural gas&lt;/td&gt;&lt;td&gt;LPSM&lt;/td&gt;&lt;td&gt;SYSTEM INSTALLATION, NATURAL GAS&lt;/td&gt;&lt;td&gt;LPSM&lt;/td&gt;&lt;td&gt;0&lt;/td&gt;&lt;td&gt;3&lt;/td&gt;&lt;td&gt;N&lt;/td&gt;&lt;td&gt; &lt;/td&gt;&lt;td&gt;&lt;/td&gt;&lt;/tr&gt;</v>
      </c>
      <c r="B3913" s="166"/>
      <c r="C3913" s="166"/>
    </row>
    <row r="3914" spans="1:3" x14ac:dyDescent="0.3">
      <c r="A3914" s="89" t="str">
        <f>IF(ROW()-ROW(HTML[])+1&gt;ROWS(Prelude[]),IFERROR(INDEX(PayItems[HTML],ROW()-ROW(HTML[])+1-ROWS(Prelude[])),IF(ROW()-ROW(HTML[])=ROWS(Prelude[])+ROWS(PayItems[]),"&lt;/tbody&gt;&lt;/table&gt;","{End}")),INDEX(Prelude[],ROW()-ROW(HTML[])+1))</f>
        <v xml:space="preserve">  &lt;tr&gt;&lt;td&gt;64803-0100&lt;/td&gt;&lt;td&gt;System installation, natural gas utility company compensation&lt;/td&gt;&lt;td&gt;CTSM&lt;/td&gt;&lt;td&gt;SYSTEM INSTALLATION, NATURAL GAS UTILITY COMPANY COMPENSATION&lt;/td&gt;&lt;td&gt;CTSM&lt;/td&gt;&lt;td&gt;0&lt;/td&gt;&lt;td&gt;3&lt;/td&gt;&lt;td&gt;N&lt;/td&gt;&lt;td&gt; &lt;/td&gt;&lt;td&gt;&lt;/td&gt;&lt;/tr&gt;</v>
      </c>
      <c r="B3914" s="166"/>
      <c r="C3914" s="166"/>
    </row>
    <row r="3915" spans="1:3" x14ac:dyDescent="0.3">
      <c r="A3915" s="89" t="str">
        <f>IF(ROW()-ROW(HTML[])+1&gt;ROWS(Prelude[]),IFERROR(INDEX(PayItems[HTML],ROW()-ROW(HTML[])+1-ROWS(Prelude[])),IF(ROW()-ROW(HTML[])=ROWS(Prelude[])+ROWS(PayItems[]),"&lt;/tbody&gt;&lt;/table&gt;","{End}")),INDEX(Prelude[],ROW()-ROW(HTML[])+1))</f>
        <v xml:space="preserve">  &lt;tr&gt;&lt;td&gt;64805-0000&lt;/td&gt;&lt;td&gt;Utility protection structure&lt;/td&gt;&lt;td&gt;LPSM&lt;/td&gt;&lt;td&gt;UTILITY PROTECTION STRUCTURE&lt;/td&gt;&lt;td&gt;LPSM&lt;/td&gt;&lt;td&gt;0&lt;/td&gt;&lt;td&gt;3&lt;/td&gt;&lt;td&gt;N&lt;/td&gt;&lt;td&gt; &lt;/td&gt;&lt;td&gt;&lt;/td&gt;&lt;/tr&gt;</v>
      </c>
      <c r="B3915" s="166"/>
      <c r="C3915" s="166"/>
    </row>
    <row r="3916" spans="1:3" x14ac:dyDescent="0.3">
      <c r="A3916" s="89" t="str">
        <f>IF(ROW()-ROW(HTML[])+1&gt;ROWS(Prelude[]),IFERROR(INDEX(PayItems[HTML],ROW()-ROW(HTML[])+1-ROWS(Prelude[])),IF(ROW()-ROW(HTML[])=ROWS(Prelude[])+ROWS(PayItems[]),"&lt;/tbody&gt;&lt;/table&gt;","{End}")),INDEX(Prelude[],ROW()-ROW(HTML[])+1))</f>
        <v xml:space="preserve">  &lt;tr&gt;&lt;td&gt;64810-1000&lt;/td&gt;&lt;td&gt;Pipeline, natural gas 50mm&lt;/td&gt;&lt;td&gt;m&lt;/td&gt;&lt;td&gt;PIPELINE, NATURAL GAS 2-INCH&lt;/td&gt;&lt;td&gt;LNFT&lt;/td&gt;&lt;td&gt;0&lt;/td&gt;&lt;td&gt;3&lt;/td&gt;&lt;td&gt;N&lt;/td&gt;&lt;td&gt; &lt;/td&gt;&lt;td&gt;&lt;/td&gt;&lt;/tr&gt;</v>
      </c>
      <c r="B3916" s="166"/>
      <c r="C3916" s="166"/>
    </row>
    <row r="3917" spans="1:3" x14ac:dyDescent="0.3">
      <c r="A3917" s="89" t="str">
        <f>IF(ROW()-ROW(HTML[])+1&gt;ROWS(Prelude[]),IFERROR(INDEX(PayItems[HTML],ROW()-ROW(HTML[])+1-ROWS(Prelude[])),IF(ROW()-ROW(HTML[])=ROWS(Prelude[])+ROWS(PayItems[]),"&lt;/tbody&gt;&lt;/table&gt;","{End}")),INDEX(Prelude[],ROW()-ROW(HTML[])+1))</f>
        <v xml:space="preserve">  &lt;tr&gt;&lt;td&gt;64811-1000&lt;/td&gt;&lt;td&gt;Valve, adjust gas&lt;/td&gt;&lt;td&gt;Each&lt;/td&gt;&lt;td&gt;VALVE, ADJUST GAS&lt;/td&gt;&lt;td&gt;EACH&lt;/td&gt;&lt;td&gt;0&lt;/td&gt;&lt;td&gt;3&lt;/td&gt;&lt;td&gt;N&lt;/td&gt;&lt;td&gt; &lt;/td&gt;&lt;td&gt;&lt;/td&gt;&lt;/tr&gt;</v>
      </c>
      <c r="B3917" s="166"/>
      <c r="C3917" s="166"/>
    </row>
    <row r="3918" spans="1:3" x14ac:dyDescent="0.3">
      <c r="A3918" s="89" t="str">
        <f>IF(ROW()-ROW(HTML[])+1&gt;ROWS(Prelude[]),IFERROR(INDEX(PayItems[HTML],ROW()-ROW(HTML[])+1-ROWS(Prelude[])),IF(ROW()-ROW(HTML[])=ROWS(Prelude[])+ROWS(PayItems[]),"&lt;/tbody&gt;&lt;/table&gt;","{End}")),INDEX(Prelude[],ROW()-ROW(HTML[])+1))</f>
        <v xml:space="preserve">  &lt;tr&gt;&lt;td&gt;64820-0100&lt;/td&gt;&lt;td&gt;Remove and rest propane tank&lt;/td&gt;&lt;td&gt;LPSM&lt;/td&gt;&lt;td&gt;REMOVE AND RESET PROPANE TANK&lt;/td&gt;&lt;td&gt;LPSM&lt;/td&gt;&lt;td&gt;0&lt;/td&gt;&lt;td&gt;3&lt;/td&gt;&lt;td&gt;N&lt;/td&gt;&lt;td&gt; &lt;/td&gt;&lt;td&gt;&lt;/td&gt;&lt;/tr&gt;</v>
      </c>
      <c r="B3918" s="166"/>
      <c r="C3918" s="166"/>
    </row>
    <row r="3919" spans="1:3" x14ac:dyDescent="0.3">
      <c r="A3919" s="89" t="str">
        <f>IF(ROW()-ROW(HTML[])+1&gt;ROWS(Prelude[]),IFERROR(INDEX(PayItems[HTML],ROW()-ROW(HTML[])+1-ROWS(Prelude[])),IF(ROW()-ROW(HTML[])=ROWS(Prelude[])+ROWS(PayItems[]),"&lt;/tbody&gt;&lt;/table&gt;","{End}")),INDEX(Prelude[],ROW()-ROW(HTML[])+1))</f>
        <v xml:space="preserve">  &lt;tr&gt;&lt;td&gt;64901-1000&lt;/td&gt;&lt;td&gt;Hazardous material mitigation&lt;/td&gt;&lt;td&gt;CTSM&lt;/td&gt;&lt;td&gt;HAZARDOUS MATERIAL MITIGATION&lt;/td&gt;&lt;td&gt;CTSM&lt;/td&gt;&lt;td&gt;0&lt;/td&gt;&lt;td&gt;3&lt;/td&gt;&lt;td&gt;N&lt;/td&gt;&lt;td&gt;8/9/2021&lt;/td&gt;&lt;td&gt;&lt;/td&gt;&lt;/tr&gt;</v>
      </c>
      <c r="B3919" s="166"/>
      <c r="C3919" s="166"/>
    </row>
    <row r="3920" spans="1:3" x14ac:dyDescent="0.3">
      <c r="A3920" s="89" t="str">
        <f>IF(ROW()-ROW(HTML[])+1&gt;ROWS(Prelude[]),IFERROR(INDEX(PayItems[HTML],ROW()-ROW(HTML[])+1-ROWS(Prelude[])),IF(ROW()-ROW(HTML[])=ROWS(Prelude[])+ROWS(PayItems[]),"&lt;/tbody&gt;&lt;/table&gt;","{End}")),INDEX(Prelude[],ROW()-ROW(HTML[])+1))</f>
        <v xml:space="preserve">  &lt;tr&gt;&lt;td&gt;64905-0000&lt;/td&gt;&lt;td&gt;Asbestos compliance&lt;/td&gt;&lt;td&gt;LPSM&lt;/td&gt;&lt;td&gt;ASBESTOS COMPLIANCE&lt;/td&gt;&lt;td&gt;LPSM&lt;/td&gt;&lt;td&gt;0&lt;/td&gt;&lt;td&gt;3&lt;/td&gt;&lt;td&gt;N&lt;/td&gt;&lt;td&gt;9/18/2023&lt;/td&gt;&lt;td&gt;&lt;/td&gt;&lt;/tr&gt;</v>
      </c>
      <c r="B3920" s="166"/>
      <c r="C3920" s="166"/>
    </row>
    <row r="3921" spans="1:3" x14ac:dyDescent="0.3">
      <c r="A3921" s="89" t="str">
        <f>IF(ROW()-ROW(HTML[])+1&gt;ROWS(Prelude[]),IFERROR(INDEX(PayItems[HTML],ROW()-ROW(HTML[])+1-ROWS(Prelude[])),IF(ROW()-ROW(HTML[])=ROWS(Prelude[])+ROWS(PayItems[]),"&lt;/tbody&gt;&lt;/table&gt;","{End}")),INDEX(Prelude[],ROW()-ROW(HTML[])+1))</f>
        <v xml:space="preserve">  &lt;tr&gt;&lt;td&gt;65001-1000&lt;/td&gt;&lt;td&gt;Construct and maintain diversion&lt;/td&gt;&lt;td&gt;LPSM&lt;/td&gt;&lt;td&gt;CONSTRUCT AND MAINTAIN DIVERSION&lt;/td&gt;&lt;td&gt;LPSM&lt;/td&gt;&lt;td&gt;0&lt;/td&gt;&lt;td&gt;3&lt;/td&gt;&lt;td&gt;N&lt;/td&gt;&lt;td&gt; &lt;/td&gt;&lt;td&gt;&lt;/td&gt;&lt;/tr&gt;</v>
      </c>
      <c r="B3921" s="166"/>
      <c r="C3921" s="166"/>
    </row>
    <row r="3922" spans="1:3" x14ac:dyDescent="0.3">
      <c r="A3922" s="89" t="str">
        <f>IF(ROW()-ROW(HTML[])+1&gt;ROWS(Prelude[]),IFERROR(INDEX(PayItems[HTML],ROW()-ROW(HTML[])+1-ROWS(Prelude[])),IF(ROW()-ROW(HTML[])=ROWS(Prelude[])+ROWS(PayItems[]),"&lt;/tbody&gt;&lt;/table&gt;","{End}")),INDEX(Prelude[],ROW()-ROW(HTML[])+1))</f>
        <v xml:space="preserve">  &lt;tr&gt;&lt;td&gt;65101-1000&lt;/td&gt;&lt;td&gt;Draped rockfall protection, wire mesh&lt;/td&gt;&lt;td&gt;m2&lt;/td&gt;&lt;td&gt;DRAPED ROCKFALL PROTECTION, WIRE MESH&lt;/td&gt;&lt;td&gt;SQYD&lt;/td&gt;&lt;td&gt;0&lt;/td&gt;&lt;td&gt;3&lt;/td&gt;&lt;td&gt;N&lt;/td&gt;&lt;td&gt; &lt;/td&gt;&lt;td&gt;&lt;/td&gt;&lt;/tr&gt;</v>
      </c>
      <c r="B3922" s="166"/>
      <c r="C3922" s="166"/>
    </row>
    <row r="3923" spans="1:3" x14ac:dyDescent="0.3">
      <c r="A3923" s="89" t="str">
        <f>IF(ROW()-ROW(HTML[])+1&gt;ROWS(Prelude[]),IFERROR(INDEX(PayItems[HTML],ROW()-ROW(HTML[])+1-ROWS(Prelude[])),IF(ROW()-ROW(HTML[])=ROWS(Prelude[])+ROWS(PayItems[]),"&lt;/tbody&gt;&lt;/table&gt;","{End}")),INDEX(Prelude[],ROW()-ROW(HTML[])+1))</f>
        <v xml:space="preserve">  &lt;tr&gt;&lt;td&gt;65101-2000&lt;/td&gt;&lt;td&gt;Draped rockfall protection, cable net&lt;/td&gt;&lt;td&gt;m2&lt;/td&gt;&lt;td&gt;DRAPED ROCKFALL PROTECTION, CABLE NET&lt;/td&gt;&lt;td&gt;SQYD&lt;/td&gt;&lt;td&gt;0&lt;/td&gt;&lt;td&gt;3&lt;/td&gt;&lt;td&gt;N&lt;/td&gt;&lt;td&gt; &lt;/td&gt;&lt;td&gt;&lt;/td&gt;&lt;/tr&gt;</v>
      </c>
      <c r="B3923" s="166"/>
      <c r="C3923" s="166"/>
    </row>
    <row r="3924" spans="1:3" x14ac:dyDescent="0.3">
      <c r="A3924" s="89" t="str">
        <f>IF(ROW()-ROW(HTML[])+1&gt;ROWS(Prelude[]),IFERROR(INDEX(PayItems[HTML],ROW()-ROW(HTML[])+1-ROWS(Prelude[])),IF(ROW()-ROW(HTML[])=ROWS(Prelude[])+ROWS(PayItems[]),"&lt;/tbody&gt;&lt;/table&gt;","{End}")),INDEX(Prelude[],ROW()-ROW(HTML[])+1))</f>
        <v xml:space="preserve">  &lt;tr&gt;&lt;td&gt;65102-0000&lt;/td&gt;&lt;td&gt;Rockfall protection fence&lt;/td&gt;&lt;td&gt;m&lt;/td&gt;&lt;td&gt;ROCKFALL PROTECTION FENCE&lt;/td&gt;&lt;td&gt;LNFT&lt;/td&gt;&lt;td&gt;0&lt;/td&gt;&lt;td&gt;3&lt;/td&gt;&lt;td&gt;N&lt;/td&gt;&lt;td&gt;3/12/2018&lt;/td&gt;&lt;td&gt;FLH GEOTECH - Do NOT Use&lt;/td&gt;&lt;/tr&gt;</v>
      </c>
      <c r="B3924" s="166"/>
      <c r="C3924" s="166"/>
    </row>
    <row r="3925" spans="1:3" x14ac:dyDescent="0.3">
      <c r="A3925" s="89" t="str">
        <f>IF(ROW()-ROW(HTML[])+1&gt;ROWS(Prelude[]),IFERROR(INDEX(PayItems[HTML],ROW()-ROW(HTML[])+1-ROWS(Prelude[])),IF(ROW()-ROW(HTML[])=ROWS(Prelude[])+ROWS(PayItems[]),"&lt;/tbody&gt;&lt;/table&gt;","{End}")),INDEX(Prelude[],ROW()-ROW(HTML[])+1))</f>
        <v xml:space="preserve">  &lt;tr&gt;&lt;td&gt;65103-0000&lt;/td&gt;&lt;td&gt;Temporary roadway protection&lt;/td&gt;&lt;td&gt;m&lt;/td&gt;&lt;td&gt;TEMPORARY ROADWAY PROTECTION&lt;/td&gt;&lt;td&gt;LNFT&lt;/td&gt;&lt;td&gt;0&lt;/td&gt;&lt;td&gt;3&lt;/td&gt;&lt;td&gt;N&lt;/td&gt;&lt;td&gt;3/12/2018&lt;/td&gt;&lt;td&gt;FLH GEOTECH - Do NOT Use&lt;/td&gt;&lt;/tr&gt;</v>
      </c>
      <c r="B3925" s="166"/>
      <c r="C3925" s="166"/>
    </row>
    <row r="3926" spans="1:3" x14ac:dyDescent="0.3">
      <c r="A3926" s="89" t="str">
        <f>IF(ROW()-ROW(HTML[])+1&gt;ROWS(Prelude[]),IFERROR(INDEX(PayItems[HTML],ROW()-ROW(HTML[])+1-ROWS(Prelude[])),IF(ROW()-ROW(HTML[])=ROWS(Prelude[])+ROWS(PayItems[]),"&lt;/tbody&gt;&lt;/table&gt;","{End}")),INDEX(Prelude[],ROW()-ROW(HTML[])+1))</f>
        <v xml:space="preserve">  &lt;tr&gt;&lt;td&gt;65104-0000&lt;/td&gt;&lt;td&gt;Rockfall protection fence&lt;/td&gt;&lt;td&gt;m2&lt;/td&gt;&lt;td&gt;ROCKFALL PROTECTION FENCE&lt;/td&gt;&lt;td&gt;SQYD&lt;/td&gt;&lt;td&gt;0&lt;/td&gt;&lt;td&gt;3&lt;/td&gt;&lt;td&gt;N&lt;/td&gt;&lt;td&gt;3/12/2018&lt;/td&gt;&lt;td&gt;FLH GEOTECH - Do NOT Use&lt;/td&gt;&lt;/tr&gt;</v>
      </c>
      <c r="B3926" s="166"/>
      <c r="C3926" s="166"/>
    </row>
    <row r="3927" spans="1:3" x14ac:dyDescent="0.3">
      <c r="A3927" s="89" t="str">
        <f>IF(ROW()-ROW(HTML[])+1&gt;ROWS(Prelude[]),IFERROR(INDEX(PayItems[HTML],ROW()-ROW(HTML[])+1-ROWS(Prelude[])),IF(ROW()-ROW(HTML[])=ROWS(Prelude[])+ROWS(PayItems[]),"&lt;/tbody&gt;&lt;/table&gt;","{End}")),INDEX(Prelude[],ROW()-ROW(HTML[])+1))</f>
        <v xml:space="preserve">  &lt;tr&gt;&lt;td&gt;65105-0000&lt;/td&gt;&lt;td&gt;Temporary rockfall protection&lt;/td&gt;&lt;td&gt;LPSM&lt;/td&gt;&lt;td&gt;TEMPORARY ROCKFALL PROTECTION&lt;/td&gt;&lt;td&gt;LPSM&lt;/td&gt;&lt;td&gt;0&lt;/td&gt;&lt;td&gt;3&lt;/td&gt;&lt;td&gt;N&lt;/td&gt;&lt;td&gt;3/12/2018&lt;/td&gt;&lt;td&gt;FLH GEOTECH - Do NOT Use&lt;/td&gt;&lt;/tr&gt;</v>
      </c>
      <c r="B3927" s="166"/>
      <c r="C3927" s="166"/>
    </row>
    <row r="3928" spans="1:3" x14ac:dyDescent="0.3">
      <c r="A3928" s="89" t="str">
        <f>IF(ROW()-ROW(HTML[])+1&gt;ROWS(Prelude[]),IFERROR(INDEX(PayItems[HTML],ROW()-ROW(HTML[])+1-ROWS(Prelude[])),IF(ROW()-ROW(HTML[])=ROWS(Prelude[])+ROWS(PayItems[]),"&lt;/tbody&gt;&lt;/table&gt;","{End}")),INDEX(Prelude[],ROW()-ROW(HTML[])+1))</f>
        <v xml:space="preserve">  &lt;tr&gt;&lt;td&gt;65106-1000&lt;/td&gt;&lt;td&gt;Rockfall protection, pin&lt;/td&gt;&lt;td&gt;Each&lt;/td&gt;&lt;td&gt;ROCKFALL PROTECTION, PIN&lt;/td&gt;&lt;td&gt;EACH&lt;/td&gt;&lt;td&gt;0&lt;/td&gt;&lt;td&gt;3&lt;/td&gt;&lt;td&gt;N&lt;/td&gt;&lt;td&gt;3/12/2018&lt;/td&gt;&lt;td&gt;FLH GEOTECH&lt;/td&gt;&lt;/tr&gt;</v>
      </c>
      <c r="B3928" s="166"/>
      <c r="C3928" s="166"/>
    </row>
    <row r="3929" spans="1:3" x14ac:dyDescent="0.3">
      <c r="A3929" s="89" t="str">
        <f>IF(ROW()-ROW(HTML[])+1&gt;ROWS(Prelude[]),IFERROR(INDEX(PayItems[HTML],ROW()-ROW(HTML[])+1-ROWS(Prelude[])),IF(ROW()-ROW(HTML[])=ROWS(Prelude[])+ROWS(PayItems[]),"&lt;/tbody&gt;&lt;/table&gt;","{End}")),INDEX(Prelude[],ROW()-ROW(HTML[])+1))</f>
        <v xml:space="preserve">  &lt;tr&gt;&lt;td&gt;65120-1000&lt;/td&gt;&lt;td&gt;Repair draped rockfall protection, wire mesh&lt;/td&gt;&lt;td&gt;LPSM&lt;/td&gt;&lt;td&gt;REPAIR DRAPED ROCKFALL PROTECTION, WIRE MESH&lt;/td&gt;&lt;td&gt;LPSM&lt;/td&gt;&lt;td&gt;0&lt;/td&gt;&lt;td&gt;3&lt;/td&gt;&lt;td&gt;N&lt;/td&gt;&lt;td&gt;3/12/2018&lt;/td&gt;&lt;td&gt;FLH GEOTECH&lt;/td&gt;&lt;/tr&gt;</v>
      </c>
      <c r="B3929" s="166"/>
      <c r="C3929" s="166"/>
    </row>
    <row r="3930" spans="1:3" x14ac:dyDescent="0.3">
      <c r="A3930" s="89" t="str">
        <f>IF(ROW()-ROW(HTML[])+1&gt;ROWS(Prelude[]),IFERROR(INDEX(PayItems[HTML],ROW()-ROW(HTML[])+1-ROWS(Prelude[])),IF(ROW()-ROW(HTML[])=ROWS(Prelude[])+ROWS(PayItems[]),"&lt;/tbody&gt;&lt;/table&gt;","{End}")),INDEX(Prelude[],ROW()-ROW(HTML[])+1))</f>
        <v xml:space="preserve">  &lt;tr&gt;&lt;td&gt;65120-2000&lt;/td&gt;&lt;td&gt;Repair draped rockfall protection, cable net&lt;/td&gt;&lt;td&gt;LPSM&lt;/td&gt;&lt;td&gt;REPAIR DRAPED ROCKFALL PROTECTION, CABLE NET&lt;/td&gt;&lt;td&gt;LPSM&lt;/td&gt;&lt;td&gt;0&lt;/td&gt;&lt;td&gt;3&lt;/td&gt;&lt;td&gt;N&lt;/td&gt;&lt;td&gt;3/12/2018&lt;/td&gt;&lt;td&gt;FLH GEOTECH&lt;/td&gt;&lt;/tr&gt;</v>
      </c>
      <c r="B3930" s="166"/>
      <c r="C3930" s="166"/>
    </row>
    <row r="3931" spans="1:3" x14ac:dyDescent="0.3">
      <c r="A3931" s="89" t="str">
        <f>IF(ROW()-ROW(HTML[])+1&gt;ROWS(Prelude[]),IFERROR(INDEX(PayItems[HTML],ROW()-ROW(HTML[])+1-ROWS(Prelude[])),IF(ROW()-ROW(HTML[])=ROWS(Prelude[])+ROWS(PayItems[]),"&lt;/tbody&gt;&lt;/table&gt;","{End}")),INDEX(Prelude[],ROW()-ROW(HTML[])+1))</f>
        <v xml:space="preserve">  &lt;tr&gt;&lt;td&gt;65201-3000&lt;/td&gt;&lt;td&gt;Remove existing rails and ties&lt;/td&gt;&lt;td&gt;m&lt;/td&gt;&lt;td&gt;REMOVE EXISTING RAILS AND TIES&lt;/td&gt;&lt;td&gt;LNFT&lt;/td&gt;&lt;td&gt;0&lt;/td&gt;&lt;td&gt;3&lt;/td&gt;&lt;td&gt;N&lt;/td&gt;&lt;td&gt; &lt;/td&gt;&lt;td&gt;&lt;/td&gt;&lt;/tr&gt;</v>
      </c>
      <c r="B3931" s="166"/>
      <c r="C3931" s="166"/>
    </row>
    <row r="3932" spans="1:3" x14ac:dyDescent="0.3">
      <c r="A3932" s="89" t="str">
        <f>IF(ROW()-ROW(HTML[])+1&gt;ROWS(Prelude[]),IFERROR(INDEX(PayItems[HTML],ROW()-ROW(HTML[])+1-ROWS(Prelude[])),IF(ROW()-ROW(HTML[])=ROWS(Prelude[])+ROWS(PayItems[]),"&lt;/tbody&gt;&lt;/table&gt;","{End}")),INDEX(Prelude[],ROW()-ROW(HTML[])+1))</f>
        <v xml:space="preserve">  &lt;tr&gt;&lt;td&gt;65202-3000&lt;/td&gt;&lt;td&gt;Remove existing railroad ballast and sub ballast&lt;/td&gt;&lt;td&gt;m3&lt;/td&gt;&lt;td&gt;REMOVE EXISTING RAILROAD BALLAST AND SUB BALLAST&lt;/td&gt;&lt;td&gt;CUYD&lt;/td&gt;&lt;td&gt;0&lt;/td&gt;&lt;td&gt;3&lt;/td&gt;&lt;td&gt;N&lt;/td&gt;&lt;td&gt; &lt;/td&gt;&lt;td&gt;&lt;/td&gt;&lt;/tr&gt;</v>
      </c>
      <c r="B3932" s="166"/>
      <c r="C3932" s="166"/>
    </row>
    <row r="3933" spans="1:3" x14ac:dyDescent="0.3">
      <c r="A3933" s="89" t="str">
        <f>IF(ROW()-ROW(HTML[])+1&gt;ROWS(Prelude[]),IFERROR(INDEX(PayItems[HTML],ROW()-ROW(HTML[])+1-ROWS(Prelude[])),IF(ROW()-ROW(HTML[])=ROWS(Prelude[])+ROWS(PayItems[]),"&lt;/tbody&gt;&lt;/table&gt;","{End}")),INDEX(Prelude[],ROW()-ROW(HTML[])+1))</f>
        <v xml:space="preserve">  &lt;tr&gt;&lt;td&gt;65210-1000&lt;/td&gt;&lt;td&gt;Place railroad ballast&lt;/td&gt;&lt;td&gt;m3&lt;/td&gt;&lt;td&gt;PLACE RAILROAD BALLAST&lt;/td&gt;&lt;td&gt;CUYD&lt;/td&gt;&lt;td&gt;0&lt;/td&gt;&lt;td&gt;3&lt;/td&gt;&lt;td&gt;N&lt;/td&gt;&lt;td&gt; &lt;/td&gt;&lt;td&gt;&lt;/td&gt;&lt;/tr&gt;</v>
      </c>
      <c r="B3933" s="166"/>
      <c r="C3933" s="166"/>
    </row>
    <row r="3934" spans="1:3" x14ac:dyDescent="0.3">
      <c r="A3934" s="89" t="str">
        <f>IF(ROW()-ROW(HTML[])+1&gt;ROWS(Prelude[]),IFERROR(INDEX(PayItems[HTML],ROW()-ROW(HTML[])+1-ROWS(Prelude[])),IF(ROW()-ROW(HTML[])=ROWS(Prelude[])+ROWS(PayItems[]),"&lt;/tbody&gt;&lt;/table&gt;","{End}")),INDEX(Prelude[],ROW()-ROW(HTML[])+1))</f>
        <v xml:space="preserve">  &lt;tr&gt;&lt;td&gt;65210-2000&lt;/td&gt;&lt;td&gt;Place railroad sub ballast&lt;/td&gt;&lt;td&gt;m3&lt;/td&gt;&lt;td&gt;PLACE RAILROAD SUB BALLAST&lt;/td&gt;&lt;td&gt;CUYD&lt;/td&gt;&lt;td&gt;0&lt;/td&gt;&lt;td&gt;3&lt;/td&gt;&lt;td&gt;N&lt;/td&gt;&lt;td&gt; &lt;/td&gt;&lt;td&gt;&lt;/td&gt;&lt;/tr&gt;</v>
      </c>
      <c r="B3934" s="166"/>
      <c r="C3934" s="166"/>
    </row>
    <row r="3935" spans="1:3" x14ac:dyDescent="0.3">
      <c r="A3935" s="89" t="str">
        <f>IF(ROW()-ROW(HTML[])+1&gt;ROWS(Prelude[]),IFERROR(INDEX(PayItems[HTML],ROW()-ROW(HTML[])+1-ROWS(Prelude[])),IF(ROW()-ROW(HTML[])=ROWS(Prelude[])+ROWS(PayItems[]),"&lt;/tbody&gt;&lt;/table&gt;","{End}")),INDEX(Prelude[],ROW()-ROW(HTML[])+1))</f>
        <v xml:space="preserve">  &lt;tr&gt;&lt;td&gt;65211-3000&lt;/td&gt;&lt;td&gt;Place railroad rails and ties&lt;/td&gt;&lt;td&gt;m&lt;/td&gt;&lt;td&gt;PLACE RAILROAD RAILS AND TIES&lt;/td&gt;&lt;td&gt;LNFT&lt;/td&gt;&lt;td&gt;0&lt;/td&gt;&lt;td&gt;3&lt;/td&gt;&lt;td&gt;N&lt;/td&gt;&lt;td&gt; &lt;/td&gt;&lt;td&gt;&lt;/td&gt;&lt;/tr&gt;</v>
      </c>
      <c r="B3935" s="166"/>
      <c r="C3935" s="166"/>
    </row>
    <row r="3936" spans="1:3" x14ac:dyDescent="0.3">
      <c r="A3936" s="89" t="str">
        <f>IF(ROW()-ROW(HTML[])+1&gt;ROWS(Prelude[]),IFERROR(INDEX(PayItems[HTML],ROW()-ROW(HTML[])+1-ROWS(Prelude[])),IF(ROW()-ROW(HTML[])=ROWS(Prelude[])+ROWS(PayItems[]),"&lt;/tbody&gt;&lt;/table&gt;","{End}")),INDEX(Prelude[],ROW()-ROW(HTML[])+1))</f>
        <v xml:space="preserve">  &lt;tr&gt;&lt;td&gt;65212-1000&lt;/td&gt;&lt;td&gt;Place railroad precast concrete railroad crossing panel&lt;/td&gt;&lt;td&gt;m2&lt;/td&gt;&lt;td&gt;PLACE RAILROAD PRECAST CONCRETE RAILROAD CROSSING PANEL&lt;/td&gt;&lt;td&gt;SQYD&lt;/td&gt;&lt;td&gt;0&lt;/td&gt;&lt;td&gt;3&lt;/td&gt;&lt;td&gt;N&lt;/td&gt;&lt;td&gt;8/1/2016&lt;/td&gt;&lt;td&gt;&lt;/td&gt;&lt;/tr&gt;</v>
      </c>
      <c r="B3936" s="166"/>
      <c r="C3936" s="166"/>
    </row>
    <row r="3937" spans="1:3" x14ac:dyDescent="0.3">
      <c r="A3937" s="89" t="str">
        <f>IF(ROW()-ROW(HTML[])+1&gt;ROWS(Prelude[]),IFERROR(INDEX(PayItems[HTML],ROW()-ROW(HTML[])+1-ROWS(Prelude[])),IF(ROW()-ROW(HTML[])=ROWS(Prelude[])+ROWS(PayItems[]),"&lt;/tbody&gt;&lt;/table&gt;","{End}")),INDEX(Prelude[],ROW()-ROW(HTML[])+1))</f>
        <v xml:space="preserve">  &lt;tr&gt;&lt;td&gt;65215-3000&lt;/td&gt;&lt;td&gt;Reset railroad rails and ties&lt;/td&gt;&lt;td&gt;m&lt;/td&gt;&lt;td&gt;RESET RAILROAD RAILS AND TIES&lt;/td&gt;&lt;td&gt;LNFT&lt;/td&gt;&lt;td&gt;0&lt;/td&gt;&lt;td&gt;3&lt;/td&gt;&lt;td&gt;N&lt;/td&gt;&lt;td&gt; &lt;/td&gt;&lt;td&gt;&lt;/td&gt;&lt;/tr&gt;</v>
      </c>
      <c r="B3937" s="166"/>
      <c r="C3937" s="166"/>
    </row>
    <row r="3938" spans="1:3" x14ac:dyDescent="0.3">
      <c r="A3938" s="89" t="str">
        <f>IF(ROW()-ROW(HTML[])+1&gt;ROWS(Prelude[]),IFERROR(INDEX(PayItems[HTML],ROW()-ROW(HTML[])+1-ROWS(Prelude[])),IF(ROW()-ROW(HTML[])=ROWS(Prelude[])+ROWS(PayItems[]),"&lt;/tbody&gt;&lt;/table&gt;","{End}")),INDEX(Prelude[],ROW()-ROW(HTML[])+1))</f>
        <v xml:space="preserve">  &lt;tr&gt;&lt;td&gt;65216-1000&lt;/td&gt;&lt;td&gt;Remove and reset railroad ballast and sub ballast&lt;/td&gt;&lt;td&gt;m3&lt;/td&gt;&lt;td&gt;REMOVE AND RESET RAILROAD BALLAST AND SUB BALLAST&lt;/td&gt;&lt;td&gt;CUYD&lt;/td&gt;&lt;td&gt;0&lt;/td&gt;&lt;td&gt;3&lt;/td&gt;&lt;td&gt;N&lt;/td&gt;&lt;td&gt; &lt;/td&gt;&lt;td&gt;&lt;/td&gt;&lt;/tr&gt;</v>
      </c>
      <c r="B3938" s="166"/>
      <c r="C3938" s="166"/>
    </row>
    <row r="3939" spans="1:3" x14ac:dyDescent="0.3">
      <c r="A3939" s="89" t="str">
        <f>IF(ROW()-ROW(HTML[])+1&gt;ROWS(Prelude[]),IFERROR(INDEX(PayItems[HTML],ROW()-ROW(HTML[])+1-ROWS(Prelude[])),IF(ROW()-ROW(HTML[])=ROWS(Prelude[])+ROWS(PayItems[]),"&lt;/tbody&gt;&lt;/table&gt;","{End}")),INDEX(Prelude[],ROW()-ROW(HTML[])+1))</f>
        <v xml:space="preserve">  &lt;tr&gt;&lt;td&gt;65220-1000&lt;/td&gt;&lt;td&gt;Place bridge timbers, guardrails, and approach ties&lt;/td&gt;&lt;td&gt;m&lt;/td&gt;&lt;td&gt;PLACE BRIDGE TIMBERS, GUARDRAILS, AND APPROACH TIES&lt;/td&gt;&lt;td&gt;LNFT&lt;/td&gt;&lt;td&gt;0&lt;/td&gt;&lt;td&gt;3&lt;/td&gt;&lt;td&gt;N&lt;/td&gt;&lt;td&gt; &lt;/td&gt;&lt;td&gt;&lt;/td&gt;&lt;/tr&gt;</v>
      </c>
      <c r="B3939" s="166"/>
      <c r="C3939" s="166"/>
    </row>
    <row r="3940" spans="1:3" x14ac:dyDescent="0.3">
      <c r="A3940" s="89" t="str">
        <f>IF(ROW()-ROW(HTML[])+1&gt;ROWS(Prelude[]),IFERROR(INDEX(PayItems[HTML],ROW()-ROW(HTML[])+1-ROWS(Prelude[])),IF(ROW()-ROW(HTML[])=ROWS(Prelude[])+ROWS(PayItems[]),"&lt;/tbody&gt;&lt;/table&gt;","{End}")),INDEX(Prelude[],ROW()-ROW(HTML[])+1))</f>
        <v xml:space="preserve">  &lt;tr&gt;&lt;td&gt;65301-0000&lt;/td&gt;&lt;td&gt;Midslope rockfall attenuator&lt;/td&gt;&lt;td&gt;m2&lt;/td&gt;&lt;td&gt;MIDSLOPE ROCKFALL ATTENUATOR&lt;/td&gt;&lt;td&gt;SQYD&lt;/td&gt;&lt;td&gt;0&lt;/td&gt;&lt;td&gt;3&lt;/td&gt;&lt;td&gt;N&lt;/td&gt;&lt;td&gt;3/12/2018&lt;/td&gt;&lt;td&gt;FLH GEOTECH&lt;/td&gt;&lt;/tr&gt;</v>
      </c>
      <c r="B3940" s="166"/>
      <c r="C3940" s="166"/>
    </row>
    <row r="3941" spans="1:3" x14ac:dyDescent="0.3">
      <c r="A3941" s="89" t="str">
        <f>IF(ROW()-ROW(HTML[])+1&gt;ROWS(Prelude[]),IFERROR(INDEX(PayItems[HTML],ROW()-ROW(HTML[])+1-ROWS(Prelude[])),IF(ROW()-ROW(HTML[])=ROWS(Prelude[])+ROWS(PayItems[]),"&lt;/tbody&gt;&lt;/table&gt;","{End}")),INDEX(Prelude[],ROW()-ROW(HTML[])+1))</f>
        <v xml:space="preserve">  &lt;tr&gt;&lt;td&gt;65305-0000&lt;/td&gt;&lt;td&gt;Repair midslope rockfall attenuator&lt;/td&gt;&lt;td&gt;LPSM&lt;/td&gt;&lt;td&gt;REPAIR MIDSLOPE ROCKFALL ATTENUATOR&lt;/td&gt;&lt;td&gt;LPSM&lt;/td&gt;&lt;td&gt;0&lt;/td&gt;&lt;td&gt;3&lt;/td&gt;&lt;td&gt;N&lt;/td&gt;&lt;td&gt;3/12/2018&lt;/td&gt;&lt;td&gt;FLH GEOTECH&lt;/td&gt;&lt;/tr&gt;</v>
      </c>
      <c r="B3941" s="166"/>
      <c r="C3941" s="166"/>
    </row>
    <row r="3942" spans="1:3" x14ac:dyDescent="0.3">
      <c r="A3942" s="89" t="str">
        <f>IF(ROW()-ROW(HTML[])+1&gt;ROWS(Prelude[]),IFERROR(INDEX(PayItems[HTML],ROW()-ROW(HTML[])+1-ROWS(Prelude[])),IF(ROW()-ROW(HTML[])=ROWS(Prelude[])+ROWS(PayItems[]),"&lt;/tbody&gt;&lt;/table&gt;","{End}")),INDEX(Prelude[],ROW()-ROW(HTML[])+1))</f>
        <v xml:space="preserve">  &lt;tr&gt;&lt;td&gt;65401-1000&lt;/td&gt;&lt;td&gt;Roadside rockfall protection, fence&lt;/td&gt;&lt;td&gt;m&lt;/td&gt;&lt;td&gt;ROADSIDE ROCKFALL PROTECTION, FENCE&lt;/td&gt;&lt;td&gt;LNFT&lt;/td&gt;&lt;td&gt;0&lt;/td&gt;&lt;td&gt;3&lt;/td&gt;&lt;td&gt;N&lt;/td&gt;&lt;td&gt;3/12/2018&lt;/td&gt;&lt;td&gt;FLH GEOTECH&lt;/td&gt;&lt;/tr&gt;</v>
      </c>
      <c r="B3942" s="166"/>
      <c r="C3942" s="166"/>
    </row>
    <row r="3943" spans="1:3" x14ac:dyDescent="0.3">
      <c r="A3943" s="89" t="str">
        <f>IF(ROW()-ROW(HTML[])+1&gt;ROWS(Prelude[]),IFERROR(INDEX(PayItems[HTML],ROW()-ROW(HTML[])+1-ROWS(Prelude[])),IF(ROW()-ROW(HTML[])=ROWS(Prelude[])+ROWS(PayItems[]),"&lt;/tbody&gt;&lt;/table&gt;","{End}")),INDEX(Prelude[],ROW()-ROW(HTML[])+1))</f>
        <v xml:space="preserve">  &lt;tr&gt;&lt;td&gt;65402-1000&lt;/td&gt;&lt;td&gt;Roadside rockfall protection, gabion barrier&lt;/td&gt;&lt;td&gt;m3&lt;/td&gt;&lt;td&gt;ROADSIDE ROCKFALL PROTECTION, GABION BARRIER&lt;/td&gt;&lt;td&gt;CUYD&lt;/td&gt;&lt;td&gt;0&lt;/td&gt;&lt;td&gt;3&lt;/td&gt;&lt;td&gt;N&lt;/td&gt;&lt;td&gt;3/12/2018&lt;/td&gt;&lt;td&gt;FLH GEOTECH&lt;/td&gt;&lt;/tr&gt;</v>
      </c>
      <c r="B3943" s="166"/>
      <c r="C3943" s="166"/>
    </row>
    <row r="3944" spans="1:3" x14ac:dyDescent="0.3">
      <c r="A3944" s="89" t="str">
        <f>IF(ROW()-ROW(HTML[])+1&gt;ROWS(Prelude[]),IFERROR(INDEX(PayItems[HTML],ROW()-ROW(HTML[])+1-ROWS(Prelude[])),IF(ROW()-ROW(HTML[])=ROWS(Prelude[])+ROWS(PayItems[]),"&lt;/tbody&gt;&lt;/table&gt;","{End}")),INDEX(Prelude[],ROW()-ROW(HTML[])+1))</f>
        <v xml:space="preserve">  &lt;tr&gt;&lt;td&gt;65501-0000&lt;/td&gt;&lt;td&gt;Anchored wired mesh system&lt;/td&gt;&lt;td&gt;m2&lt;/td&gt;&lt;td&gt;ANCHORED WIRED MESH SYSTEM&lt;/td&gt;&lt;td&gt;SQYD&lt;/td&gt;&lt;td&gt;0&lt;/td&gt;&lt;td&gt;3&lt;/td&gt;&lt;td&gt;N&lt;/td&gt;&lt;td&gt;3/12/2018&lt;/td&gt;&lt;td&gt;FLH GEOTECH&lt;/td&gt;&lt;/tr&gt;</v>
      </c>
      <c r="B3944" s="166"/>
      <c r="C3944" s="166"/>
    </row>
    <row r="3945" spans="1:3" x14ac:dyDescent="0.3">
      <c r="A3945" s="89" t="str">
        <f>IF(ROW()-ROW(HTML[])+1&gt;ROWS(Prelude[]),IFERROR(INDEX(PayItems[HTML],ROW()-ROW(HTML[])+1-ROWS(Prelude[])),IF(ROW()-ROW(HTML[])=ROWS(Prelude[])+ROWS(PayItems[]),"&lt;/tbody&gt;&lt;/table&gt;","{End}")),INDEX(Prelude[],ROW()-ROW(HTML[])+1))</f>
        <v xml:space="preserve">  &lt;tr&gt;&lt;td&gt;65502-0000&lt;/td&gt;&lt;td&gt;Additional Anchor Nail&lt;/td&gt;&lt;td&gt;Each&lt;/td&gt;&lt;td&gt;ADDITIONAL ANCHOR NAIL&lt;/td&gt;&lt;td&gt;EACH&lt;/td&gt;&lt;td&gt;0&lt;/td&gt;&lt;td&gt;3&lt;/td&gt;&lt;td&gt;N&lt;/td&gt;&lt;td&gt;6/13/2022&lt;/td&gt;&lt;td&gt;&lt;/td&gt;&lt;/tr&gt;</v>
      </c>
      <c r="B3945" s="166"/>
      <c r="C3945" s="166"/>
    </row>
    <row r="3946" spans="1:3" x14ac:dyDescent="0.3">
      <c r="A3946" s="89" t="str">
        <f>IF(ROW()-ROW(HTML[])+1&gt;ROWS(Prelude[]),IFERROR(INDEX(PayItems[HTML],ROW()-ROW(HTML[])+1-ROWS(Prelude[])),IF(ROW()-ROW(HTML[])=ROWS(Prelude[])+ROWS(PayItems[]),"&lt;/tbody&gt;&lt;/table&gt;","{End}")),INDEX(Prelude[],ROW()-ROW(HTML[])+1))</f>
        <v xml:space="preserve">  &lt;tr&gt;&lt;td&gt;65601-0000&lt;/td&gt;&lt;td&gt;Temporary roadway rockfall protection&lt;/td&gt;&lt;td&gt;m&lt;/td&gt;&lt;td&gt;TEMPORARY ROADWAY ROCKFALL PROTECTION&lt;/td&gt;&lt;td&gt;LNFT&lt;/td&gt;&lt;td&gt;0&lt;/td&gt;&lt;td&gt;3&lt;/td&gt;&lt;td&gt;N&lt;/td&gt;&lt;td&gt;3/12/2018&lt;/td&gt;&lt;td&gt;FLH GEOTECH&lt;/td&gt;&lt;/tr&gt;</v>
      </c>
      <c r="B3946" s="166"/>
      <c r="C3946" s="166"/>
    </row>
    <row r="3947" spans="1:3" x14ac:dyDescent="0.3">
      <c r="A3947" s="89" t="str">
        <f>IF(ROW()-ROW(HTML[])+1&gt;ROWS(Prelude[]),IFERROR(INDEX(PayItems[HTML],ROW()-ROW(HTML[])+1-ROWS(Prelude[])),IF(ROW()-ROW(HTML[])=ROWS(Prelude[])+ROWS(PayItems[]),"&lt;/tbody&gt;&lt;/table&gt;","{End}")),INDEX(Prelude[],ROW()-ROW(HTML[])+1))</f>
        <v xml:space="preserve">  &lt;tr&gt;&lt;td&gt;65602-0000&lt;/td&gt;&lt;td&gt;Temporary roadway rockfall protection&lt;/td&gt;&lt;td&gt;LPSM&lt;/td&gt;&lt;td&gt;TEMPORARY ROADWAY ROCKFALL PROTECTION&lt;/td&gt;&lt;td&gt;LPSM&lt;/td&gt;&lt;td&gt;0&lt;/td&gt;&lt;td&gt;3&lt;/td&gt;&lt;td&gt;N&lt;/td&gt;&lt;td&gt;3/12/2018&lt;/td&gt;&lt;td&gt;FLH GEOTECH&lt;/td&gt;&lt;/tr&gt;</v>
      </c>
      <c r="B3947" s="166"/>
      <c r="C3947" s="166"/>
    </row>
    <row r="3948" spans="1:3" x14ac:dyDescent="0.3">
      <c r="A3948" s="89" t="str">
        <f>IF(ROW()-ROW(HTML[])+1&gt;ROWS(Prelude[]),IFERROR(INDEX(PayItems[HTML],ROW()-ROW(HTML[])+1-ROWS(Prelude[])),IF(ROW()-ROW(HTML[])=ROWS(Prelude[])+ROWS(PayItems[]),"&lt;/tbody&gt;&lt;/table&gt;","{End}")),INDEX(Prelude[],ROW()-ROW(HTML[])+1))</f>
        <v xml:space="preserve">  &lt;tr&gt;&lt;td&gt;66601-0000&lt;/td&gt;&lt;td&gt;Contract modification work&lt;/td&gt;&lt;td&gt;LPSM&lt;/td&gt;&lt;td&gt;CONTRACT MODIFICATION WORK&lt;/td&gt;&lt;td&gt;LPSM&lt;/td&gt;&lt;td&gt;0&lt;/td&gt;&lt;td&gt;3&lt;/td&gt;&lt;td&gt;CM&lt;/td&gt;&lt;td&gt; &lt;/td&gt;&lt;td&gt;&lt;/td&gt;&lt;/tr&gt;</v>
      </c>
      <c r="B3948" s="166"/>
      <c r="C3948" s="166"/>
    </row>
    <row r="3949" spans="1:3" x14ac:dyDescent="0.3">
      <c r="A3949" s="89" t="str">
        <f>IF(ROW()-ROW(HTML[])+1&gt;ROWS(Prelude[]),IFERROR(INDEX(PayItems[HTML],ROW()-ROW(HTML[])+1-ROWS(Prelude[])),IF(ROW()-ROW(HTML[])=ROWS(Prelude[])+ROWS(PayItems[]),"&lt;/tbody&gt;&lt;/table&gt;","{End}")),INDEX(Prelude[],ROW()-ROW(HTML[])+1))</f>
        <v xml:space="preserve">  &lt;tr&gt;&lt;td&gt;66602-0000&lt;/td&gt;&lt;td&gt;Contract modification work&lt;/td&gt;&lt;td&gt;CTSM&lt;/td&gt;&lt;td&gt;CONTRACT MODIFICATION WORK&lt;/td&gt;&lt;td&gt;CTSM&lt;/td&gt;&lt;td&gt;0&lt;/td&gt;&lt;td&gt;3&lt;/td&gt;&lt;td&gt;CM&lt;/td&gt;&lt;td&gt; &lt;/td&gt;&lt;td&gt;&lt;/td&gt;&lt;/tr&gt;</v>
      </c>
      <c r="B3949" s="166"/>
      <c r="C3949" s="166"/>
    </row>
    <row r="3950" spans="1:3" x14ac:dyDescent="0.3">
      <c r="A3950" s="89" t="str">
        <f>IF(ROW()-ROW(HTML[])+1&gt;ROWS(Prelude[]),IFERROR(INDEX(PayItems[HTML],ROW()-ROW(HTML[])+1-ROWS(Prelude[])),IF(ROW()-ROW(HTML[])=ROWS(Prelude[])+ROWS(PayItems[]),"&lt;/tbody&gt;&lt;/table&gt;","{End}")),INDEX(Prelude[],ROW()-ROW(HTML[])+1))</f>
        <v xml:space="preserve">  &lt;tr&gt;&lt;td&gt;66603-0000&lt;/td&gt;&lt;td&gt;Contract modification work&lt;/td&gt;&lt;td&gt;Each&lt;/td&gt;&lt;td&gt;CONTRACT MODIFICATION WORK&lt;/td&gt;&lt;td&gt;EACH&lt;/td&gt;&lt;td&gt;0&lt;/td&gt;&lt;td&gt;3&lt;/td&gt;&lt;td&gt;CM&lt;/td&gt;&lt;td&gt; &lt;/td&gt;&lt;td&gt;&lt;/td&gt;&lt;/tr&gt;</v>
      </c>
      <c r="B3950" s="166"/>
      <c r="C3950" s="166"/>
    </row>
    <row r="3951" spans="1:3" x14ac:dyDescent="0.3">
      <c r="A3951" s="89" t="str">
        <f>IF(ROW()-ROW(HTML[])+1&gt;ROWS(Prelude[]),IFERROR(INDEX(PayItems[HTML],ROW()-ROW(HTML[])+1-ROWS(Prelude[])),IF(ROW()-ROW(HTML[])=ROWS(Prelude[])+ROWS(PayItems[]),"&lt;/tbody&gt;&lt;/table&gt;","{End}")),INDEX(Prelude[],ROW()-ROW(HTML[])+1))</f>
        <v xml:space="preserve">  &lt;tr&gt;&lt;td&gt;66604-0000&lt;/td&gt;&lt;td&gt;Contract modification work&lt;/td&gt;&lt;td&gt;Hour&lt;/td&gt;&lt;td&gt;CONTRACT MODIFICATION WORK&lt;/td&gt;&lt;td&gt;HOUR&lt;/td&gt;&lt;td&gt;0&lt;/td&gt;&lt;td&gt;3&lt;/td&gt;&lt;td&gt;CM&lt;/td&gt;&lt;td&gt; &lt;/td&gt;&lt;td&gt;&lt;/td&gt;&lt;/tr&gt;</v>
      </c>
      <c r="B3951" s="166"/>
      <c r="C3951" s="166"/>
    </row>
    <row r="3952" spans="1:3" x14ac:dyDescent="0.3">
      <c r="A3952" s="89" t="str">
        <f>IF(ROW()-ROW(HTML[])+1&gt;ROWS(Prelude[]),IFERROR(INDEX(PayItems[HTML],ROW()-ROW(HTML[])+1-ROWS(Prelude[])),IF(ROW()-ROW(HTML[])=ROWS(Prelude[])+ROWS(PayItems[]),"&lt;/tbody&gt;&lt;/table&gt;","{End}")),INDEX(Prelude[],ROW()-ROW(HTML[])+1))</f>
        <v xml:space="preserve">  &lt;tr&gt;&lt;td&gt;66605-0000&lt;/td&gt;&lt;td&gt;Contract modification work&lt;/td&gt;&lt;td&gt;m&lt;/td&gt;&lt;td&gt;CONTRACT MODIFICATION WORK&lt;/td&gt;&lt;td&gt;LNFT&lt;/td&gt;&lt;td&gt;0&lt;/td&gt;&lt;td&gt;3&lt;/td&gt;&lt;td&gt;CM&lt;/td&gt;&lt;td&gt; &lt;/td&gt;&lt;td&gt;&lt;/td&gt;&lt;/tr&gt;</v>
      </c>
      <c r="B3952" s="166"/>
      <c r="C3952" s="166"/>
    </row>
    <row r="3953" spans="1:3" x14ac:dyDescent="0.3">
      <c r="A3953" s="89" t="str">
        <f>IF(ROW()-ROW(HTML[])+1&gt;ROWS(Prelude[]),IFERROR(INDEX(PayItems[HTML],ROW()-ROW(HTML[])+1-ROWS(Prelude[])),IF(ROW()-ROW(HTML[])=ROWS(Prelude[])+ROWS(PayItems[]),"&lt;/tbody&gt;&lt;/table&gt;","{End}")),INDEX(Prelude[],ROW()-ROW(HTML[])+1))</f>
        <v xml:space="preserve">  &lt;tr&gt;&lt;td&gt;66606-0000&lt;/td&gt;&lt;td&gt;Contract modification work&lt;/td&gt;&lt;td&gt;m3&lt;/td&gt;&lt;td&gt;CONTRACT MODIFICATION WORK&lt;/td&gt;&lt;td&gt;CUYD&lt;/td&gt;&lt;td&gt;0&lt;/td&gt;&lt;td&gt;3&lt;/td&gt;&lt;td&gt;CM&lt;/td&gt;&lt;td&gt; &lt;/td&gt;&lt;td&gt;&lt;/td&gt;&lt;/tr&gt;</v>
      </c>
      <c r="B3953" s="166"/>
      <c r="C3953" s="166"/>
    </row>
    <row r="3954" spans="1:3" x14ac:dyDescent="0.3">
      <c r="A3954" s="89" t="str">
        <f>IF(ROW()-ROW(HTML[])+1&gt;ROWS(Prelude[]),IFERROR(INDEX(PayItems[HTML],ROW()-ROW(HTML[])+1-ROWS(Prelude[])),IF(ROW()-ROW(HTML[])=ROWS(Prelude[])+ROWS(PayItems[]),"&lt;/tbody&gt;&lt;/table&gt;","{End}")),INDEX(Prelude[],ROW()-ROW(HTML[])+1))</f>
        <v xml:space="preserve">  &lt;tr&gt;&lt;td&gt;66607-0000&lt;/td&gt;&lt;td&gt;Contract modification work&lt;/td&gt;&lt;td&gt;m2&lt;/td&gt;&lt;td&gt;CONTRACT MODIFICATION WORK&lt;/td&gt;&lt;td&gt;SQYD&lt;/td&gt;&lt;td&gt;0&lt;/td&gt;&lt;td&gt;3&lt;/td&gt;&lt;td&gt;CM&lt;/td&gt;&lt;td&gt; &lt;/td&gt;&lt;td&gt;&lt;/td&gt;&lt;/tr&gt;</v>
      </c>
      <c r="B3954" s="166"/>
      <c r="C3954" s="166"/>
    </row>
    <row r="3955" spans="1:3" x14ac:dyDescent="0.3">
      <c r="A3955" s="89" t="str">
        <f>IF(ROW()-ROW(HTML[])+1&gt;ROWS(Prelude[]),IFERROR(INDEX(PayItems[HTML],ROW()-ROW(HTML[])+1-ROWS(Prelude[])),IF(ROW()-ROW(HTML[])=ROWS(Prelude[])+ROWS(PayItems[]),"&lt;/tbody&gt;&lt;/table&gt;","{End}")),INDEX(Prelude[],ROW()-ROW(HTML[])+1))</f>
        <v xml:space="preserve">  &lt;tr&gt;&lt;td&gt;66608-0000&lt;/td&gt;&lt;td&gt;Contract modification work&lt;/td&gt;&lt;td&gt;t&lt;/td&gt;&lt;td&gt;CONTRACT MODIFICATION WORK&lt;/td&gt;&lt;td&gt;TON&lt;/td&gt;&lt;td&gt;0&lt;/td&gt;&lt;td&gt;3&lt;/td&gt;&lt;td&gt;CM&lt;/td&gt;&lt;td&gt; &lt;/td&gt;&lt;td&gt;&lt;/td&gt;&lt;/tr&gt;</v>
      </c>
      <c r="B3955" s="166"/>
      <c r="C3955" s="166"/>
    </row>
    <row r="3956" spans="1:3" x14ac:dyDescent="0.3">
      <c r="A3956" s="89" t="str">
        <f>IF(ROW()-ROW(HTML[])+1&gt;ROWS(Prelude[]),IFERROR(INDEX(PayItems[HTML],ROW()-ROW(HTML[])+1-ROWS(Prelude[])),IF(ROW()-ROW(HTML[])=ROWS(Prelude[])+ROWS(PayItems[]),"&lt;/tbody&gt;&lt;/table&gt;","{End}")),INDEX(Prelude[],ROW()-ROW(HTML[])+1))</f>
        <v xml:space="preserve">  &lt;tr&gt;&lt;td&gt;66609-0000&lt;/td&gt;&lt;td&gt;Contract modification work&lt;/td&gt;&lt;td&gt;Day&lt;/td&gt;&lt;td&gt;CONTRACT MODIFICATION WORK&lt;/td&gt;&lt;td&gt;DAY&lt;/td&gt;&lt;td&gt;0&lt;/td&gt;&lt;td&gt;3&lt;/td&gt;&lt;td&gt;CM&lt;/td&gt;&lt;td&gt; &lt;/td&gt;&lt;td&gt;&lt;/td&gt;&lt;/tr&gt;</v>
      </c>
      <c r="B3956" s="166"/>
      <c r="C3956" s="166"/>
    </row>
    <row r="3957" spans="1:3" x14ac:dyDescent="0.3">
      <c r="A3957" s="89" t="str">
        <f>IF(ROW()-ROW(HTML[])+1&gt;ROWS(Prelude[]),IFERROR(INDEX(PayItems[HTML],ROW()-ROW(HTML[])+1-ROWS(Prelude[])),IF(ROW()-ROW(HTML[])=ROWS(Prelude[])+ROWS(PayItems[]),"&lt;/tbody&gt;&lt;/table&gt;","{End}")),INDEX(Prelude[],ROW()-ROW(HTML[])+1))</f>
        <v xml:space="preserve">  &lt;tr&gt;&lt;td&gt;66610-0000&lt;/td&gt;&lt;td&gt;Contract modification work&lt;/td&gt;&lt;td&gt;ha&lt;/td&gt;&lt;td&gt;CONTRACT MODIFICATION WORK&lt;/td&gt;&lt;td&gt;ACRE&lt;/td&gt;&lt;td&gt;1&lt;/td&gt;&lt;td&gt;3&lt;/td&gt;&lt;td&gt;CM&lt;/td&gt;&lt;td&gt; &lt;/td&gt;&lt;td&gt;&lt;/td&gt;&lt;/tr&gt;</v>
      </c>
      <c r="B3957" s="166"/>
      <c r="C3957" s="166"/>
    </row>
    <row r="3958" spans="1:3" x14ac:dyDescent="0.3">
      <c r="A3958" s="89" t="str">
        <f>IF(ROW()-ROW(HTML[])+1&gt;ROWS(Prelude[]),IFERROR(INDEX(PayItems[HTML],ROW()-ROW(HTML[])+1-ROWS(Prelude[])),IF(ROW()-ROW(HTML[])=ROWS(Prelude[])+ROWS(PayItems[]),"&lt;/tbody&gt;&lt;/table&gt;","{End}")),INDEX(Prelude[],ROW()-ROW(HTML[])+1))</f>
        <v xml:space="preserve">  &lt;tr&gt;&lt;td&gt;66611-0000&lt;/td&gt;&lt;td&gt;Contract modification work&lt;/td&gt;&lt;td&gt;km&lt;/td&gt;&lt;td&gt;CONTRACT MODIFICATION WORK&lt;/td&gt;&lt;td&gt;MILE&lt;/td&gt;&lt;td&gt;1&lt;/td&gt;&lt;td&gt;3&lt;/td&gt;&lt;td&gt;CM&lt;/td&gt;&lt;td&gt; &lt;/td&gt;&lt;td&gt;&lt;/td&gt;&lt;/tr&gt;</v>
      </c>
      <c r="B3958" s="166"/>
      <c r="C3958" s="166"/>
    </row>
    <row r="3959" spans="1:3" x14ac:dyDescent="0.3">
      <c r="A3959" s="89" t="str">
        <f>IF(ROW()-ROW(HTML[])+1&gt;ROWS(Prelude[]),IFERROR(INDEX(PayItems[HTML],ROW()-ROW(HTML[])+1-ROWS(Prelude[])),IF(ROW()-ROW(HTML[])=ROWS(Prelude[])+ROWS(PayItems[]),"&lt;/tbody&gt;&lt;/table&gt;","{End}")),INDEX(Prelude[],ROW()-ROW(HTML[])+1))</f>
        <v xml:space="preserve">  &lt;tr&gt;&lt;td&gt;66612-0000&lt;/td&gt;&lt;td&gt;Contract modification work&lt;/td&gt;&lt;td&gt;Week&lt;/td&gt;&lt;td&gt;CONTRACT MODIFICATION WORK&lt;/td&gt;&lt;td&gt;WEEK&lt;/td&gt;&lt;td&gt;0&lt;/td&gt;&lt;td&gt;3&lt;/td&gt;&lt;td&gt;CM&lt;/td&gt;&lt;td&gt; &lt;/td&gt;&lt;td&gt;&lt;/td&gt;&lt;/tr&gt;</v>
      </c>
      <c r="B3959" s="166"/>
      <c r="C3959" s="166"/>
    </row>
    <row r="3960" spans="1:3" x14ac:dyDescent="0.3">
      <c r="A3960" s="89" t="str">
        <f>IF(ROW()-ROW(HTML[])+1&gt;ROWS(Prelude[]),IFERROR(INDEX(PayItems[HTML],ROW()-ROW(HTML[])+1-ROWS(Prelude[])),IF(ROW()-ROW(HTML[])=ROWS(Prelude[])+ROWS(PayItems[]),"&lt;/tbody&gt;&lt;/table&gt;","{End}")),INDEX(Prelude[],ROW()-ROW(HTML[])+1))</f>
        <v xml:space="preserve">  &lt;tr&gt;&lt;td&gt;66620-0000&lt;/td&gt;&lt;td&gt;Claim settlement&lt;/td&gt;&lt;td&gt;LPSM&lt;/td&gt;&lt;td&gt;CLAIM SETTLEMENT&lt;/td&gt;&lt;td&gt;LPSM&lt;/td&gt;&lt;td&gt;0&lt;/td&gt;&lt;td&gt;3&lt;/td&gt;&lt;td&gt;CM&lt;/td&gt;&lt;td&gt; &lt;/td&gt;&lt;td&gt;&lt;/td&gt;&lt;/tr&gt;</v>
      </c>
      <c r="B3960" s="166"/>
      <c r="C3960" s="166"/>
    </row>
    <row r="3961" spans="1:3" x14ac:dyDescent="0.3">
      <c r="A3961" s="89" t="str">
        <f>IF(ROW()-ROW(HTML[])+1&gt;ROWS(Prelude[]),IFERROR(INDEX(PayItems[HTML],ROW()-ROW(HTML[])+1-ROWS(Prelude[])),IF(ROW()-ROW(HTML[])=ROWS(Prelude[])+ROWS(PayItems[]),"&lt;/tbody&gt;&lt;/table&gt;","{End}")),INDEX(Prelude[],ROW()-ROW(HTML[])+1))</f>
        <v xml:space="preserve">  &lt;tr&gt;&lt;td&gt;66621-0000&lt;/td&gt;&lt;td&gt;Settlement agreement&lt;/td&gt;&lt;td&gt;LPSM&lt;/td&gt;&lt;td&gt;SETTLEMENT AGREEMENT&lt;/td&gt;&lt;td&gt;LPSM&lt;/td&gt;&lt;td&gt;0&lt;/td&gt;&lt;td&gt;3&lt;/td&gt;&lt;td&gt;CM&lt;/td&gt;&lt;td&gt; &lt;/td&gt;&lt;td&gt;&lt;/td&gt;&lt;/tr&gt;</v>
      </c>
      <c r="B3961" s="166"/>
      <c r="C3961" s="166"/>
    </row>
    <row r="3962" spans="1:3" x14ac:dyDescent="0.3">
      <c r="A3962" s="89" t="str">
        <f>IF(ROW()-ROW(HTML[])+1&gt;ROWS(Prelude[]),IFERROR(INDEX(PayItems[HTML],ROW()-ROW(HTML[])+1-ROWS(Prelude[])),IF(ROW()-ROW(HTML[])=ROWS(Prelude[])+ROWS(PayItems[]),"&lt;/tbody&gt;&lt;/table&gt;","{End}")),INDEX(Prelude[],ROW()-ROW(HTML[])+1))</f>
        <v xml:space="preserve">  &lt;tr&gt;&lt;td&gt;66622-0000&lt;/td&gt;&lt;td&gt;Contracting officer's decision&lt;/td&gt;&lt;td&gt;LPSM&lt;/td&gt;&lt;td&gt;CONTRACTING OFFICER'S DECISION&lt;/td&gt;&lt;td&gt;LPSM&lt;/td&gt;&lt;td&gt;0&lt;/td&gt;&lt;td&gt;3&lt;/td&gt;&lt;td&gt;CM&lt;/td&gt;&lt;td&gt; &lt;/td&gt;&lt;td&gt;&lt;/td&gt;&lt;/tr&gt;</v>
      </c>
      <c r="B3962" s="166"/>
      <c r="C3962" s="166"/>
    </row>
    <row r="3963" spans="1:3" x14ac:dyDescent="0.3">
      <c r="A3963" s="89" t="str">
        <f>IF(ROW()-ROW(HTML[])+1&gt;ROWS(Prelude[]),IFERROR(INDEX(PayItems[HTML],ROW()-ROW(HTML[])+1-ROWS(Prelude[])),IF(ROW()-ROW(HTML[])=ROWS(Prelude[])+ROWS(PayItems[]),"&lt;/tbody&gt;&lt;/table&gt;","{End}")),INDEX(Prelude[],ROW()-ROW(HTML[])+1))</f>
        <v xml:space="preserve">  &lt;tr&gt;&lt;td&gt;66701-0000&lt;/td&gt;&lt;td&gt;Negotiated pay item&lt;/td&gt;&lt;td&gt;LPSM&lt;/td&gt;&lt;td&gt;NEGOTIATED PAY ITEM&lt;/td&gt;&lt;td&gt;LPSM&lt;/td&gt;&lt;td&gt;0&lt;/td&gt;&lt;td&gt;3&lt;/td&gt;&lt;td&gt;N&lt;/td&gt;&lt;td&gt; &lt;/td&gt;&lt;td&gt;&lt;/td&gt;&lt;/tr&gt;</v>
      </c>
      <c r="B3963" s="166"/>
      <c r="C3963" s="166"/>
    </row>
    <row r="3964" spans="1:3" x14ac:dyDescent="0.3">
      <c r="A3964" s="89" t="str">
        <f>IF(ROW()-ROW(HTML[])+1&gt;ROWS(Prelude[]),IFERROR(INDEX(PayItems[HTML],ROW()-ROW(HTML[])+1-ROWS(Prelude[])),IF(ROW()-ROW(HTML[])=ROWS(Prelude[])+ROWS(PayItems[]),"&lt;/tbody&gt;&lt;/table&gt;","{End}")),INDEX(Prelude[],ROW()-ROW(HTML[])+1))</f>
        <v xml:space="preserve">  &lt;tr&gt;&lt;td&gt;66702-0000&lt;/td&gt;&lt;td&gt;Negotiated pay item&lt;/td&gt;&lt;td&gt;CTSM&lt;/td&gt;&lt;td&gt;NEGOTIATED PAY ITEM&lt;/td&gt;&lt;td&gt;CTSM&lt;/td&gt;&lt;td&gt;0&lt;/td&gt;&lt;td&gt;3&lt;/td&gt;&lt;td&gt;N&lt;/td&gt;&lt;td&gt; &lt;/td&gt;&lt;td&gt;&lt;/td&gt;&lt;/tr&gt;</v>
      </c>
      <c r="B3964" s="166"/>
      <c r="C3964" s="166"/>
    </row>
    <row r="3965" spans="1:3" s="101" customFormat="1" x14ac:dyDescent="0.3">
      <c r="A3965" s="89" t="str">
        <f>IF(ROW()-ROW(HTML[])+1&gt;ROWS(Prelude[]),IFERROR(INDEX(PayItems[HTML],ROW()-ROW(HTML[])+1-ROWS(Prelude[])),IF(ROW()-ROW(HTML[])=ROWS(Prelude[])+ROWS(PayItems[]),"&lt;/tbody&gt;&lt;/table&gt;","{End}")),INDEX(Prelude[],ROW()-ROW(HTML[])+1))</f>
        <v xml:space="preserve">  &lt;tr&gt;&lt;td&gt;66703-0000&lt;/td&gt;&lt;td&gt;Negotiated pay item&lt;/td&gt;&lt;td&gt;Each&lt;/td&gt;&lt;td&gt;NEGOTIATED PAY ITEM&lt;/td&gt;&lt;td&gt;EACH&lt;/td&gt;&lt;td&gt;0&lt;/td&gt;&lt;td&gt;3&lt;/td&gt;&lt;td&gt;N&lt;/td&gt;&lt;td&gt; &lt;/td&gt;&lt;td&gt;&lt;/td&gt;&lt;/tr&gt;</v>
      </c>
      <c r="B3965" s="166"/>
      <c r="C3965" s="166"/>
    </row>
    <row r="3966" spans="1:3" x14ac:dyDescent="0.3">
      <c r="A3966" s="89" t="str">
        <f>IF(ROW()-ROW(HTML[])+1&gt;ROWS(Prelude[]),IFERROR(INDEX(PayItems[HTML],ROW()-ROW(HTML[])+1-ROWS(Prelude[])),IF(ROW()-ROW(HTML[])=ROWS(Prelude[])+ROWS(PayItems[]),"&lt;/tbody&gt;&lt;/table&gt;","{End}")),INDEX(Prelude[],ROW()-ROW(HTML[])+1))</f>
        <v xml:space="preserve">  &lt;tr&gt;&lt;td&gt;66704-0000&lt;/td&gt;&lt;td&gt;Negotiated pay item&lt;/td&gt;&lt;td&gt;Hour&lt;/td&gt;&lt;td&gt;NEGOTIATED PAY ITEM&lt;/td&gt;&lt;td&gt;HOUR&lt;/td&gt;&lt;td&gt;0&lt;/td&gt;&lt;td&gt;3&lt;/td&gt;&lt;td&gt;N&lt;/td&gt;&lt;td&gt; &lt;/td&gt;&lt;td&gt;&lt;/td&gt;&lt;/tr&gt;</v>
      </c>
      <c r="B3966" s="167"/>
      <c r="C3966" s="167"/>
    </row>
    <row r="3967" spans="1:3" s="101" customFormat="1" x14ac:dyDescent="0.3">
      <c r="A3967" s="89" t="str">
        <f>IF(ROW()-ROW(HTML[])+1&gt;ROWS(Prelude[]),IFERROR(INDEX(PayItems[HTML],ROW()-ROW(HTML[])+1-ROWS(Prelude[])),IF(ROW()-ROW(HTML[])=ROWS(Prelude[])+ROWS(PayItems[]),"&lt;/tbody&gt;&lt;/table&gt;","{End}")),INDEX(Prelude[],ROW()-ROW(HTML[])+1))</f>
        <v xml:space="preserve">  &lt;tr&gt;&lt;td&gt;66705-0000&lt;/td&gt;&lt;td&gt;Negotiated pay item&lt;/td&gt;&lt;td&gt;m&lt;/td&gt;&lt;td&gt;NEGOTIATED PAY ITEM&lt;/td&gt;&lt;td&gt;LNFT&lt;/td&gt;&lt;td&gt;0&lt;/td&gt;&lt;td&gt;3&lt;/td&gt;&lt;td&gt;N&lt;/td&gt;&lt;td&gt; &lt;/td&gt;&lt;td&gt;&lt;/td&gt;&lt;/tr&gt;</v>
      </c>
      <c r="B3967" s="167"/>
      <c r="C3967" s="167"/>
    </row>
    <row r="3968" spans="1:3" x14ac:dyDescent="0.3">
      <c r="A3968" s="89" t="str">
        <f>IF(ROW()-ROW(HTML[])+1&gt;ROWS(Prelude[]),IFERROR(INDEX(PayItems[HTML],ROW()-ROW(HTML[])+1-ROWS(Prelude[])),IF(ROW()-ROW(HTML[])=ROWS(Prelude[])+ROWS(PayItems[]),"&lt;/tbody&gt;&lt;/table&gt;","{End}")),INDEX(Prelude[],ROW()-ROW(HTML[])+1))</f>
        <v xml:space="preserve">  &lt;tr&gt;&lt;td&gt;66706-0000&lt;/td&gt;&lt;td&gt;Negotiated pay item&lt;/td&gt;&lt;td&gt;m3&lt;/td&gt;&lt;td&gt;NEGOTIATED PAY ITEM&lt;/td&gt;&lt;td&gt;CUYD&lt;/td&gt;&lt;td&gt;0&lt;/td&gt;&lt;td&gt;3&lt;/td&gt;&lt;td&gt;N&lt;/td&gt;&lt;td&gt; &lt;/td&gt;&lt;td&gt;&lt;/td&gt;&lt;/tr&gt;</v>
      </c>
    </row>
    <row r="3969" spans="1:3" s="101" customFormat="1" x14ac:dyDescent="0.3">
      <c r="A3969" s="89" t="str">
        <f>IF(ROW()-ROW(HTML[])+1&gt;ROWS(Prelude[]),IFERROR(INDEX(PayItems[HTML],ROW()-ROW(HTML[])+1-ROWS(Prelude[])),IF(ROW()-ROW(HTML[])=ROWS(Prelude[])+ROWS(PayItems[]),"&lt;/tbody&gt;&lt;/table&gt;","{End}")),INDEX(Prelude[],ROW()-ROW(HTML[])+1))</f>
        <v xml:space="preserve">  &lt;tr&gt;&lt;td&gt;66707-0000&lt;/td&gt;&lt;td&gt;Negotiated pay item&lt;/td&gt;&lt;td&gt;m2&lt;/td&gt;&lt;td&gt;NEGOTIATED PAY ITEM&lt;/td&gt;&lt;td&gt;SQYD&lt;/td&gt;&lt;td&gt;0&lt;/td&gt;&lt;td&gt;3&lt;/td&gt;&lt;td&gt;N&lt;/td&gt;&lt;td&gt; &lt;/td&gt;&lt;td&gt;&lt;/td&gt;&lt;/tr&gt;</v>
      </c>
      <c r="B3969" s="18"/>
      <c r="C3969" s="18"/>
    </row>
    <row r="3970" spans="1:3" x14ac:dyDescent="0.3">
      <c r="A3970" s="89" t="str">
        <f>IF(ROW()-ROW(HTML[])+1&gt;ROWS(Prelude[]),IFERROR(INDEX(PayItems[HTML],ROW()-ROW(HTML[])+1-ROWS(Prelude[])),IF(ROW()-ROW(HTML[])=ROWS(Prelude[])+ROWS(PayItems[]),"&lt;/tbody&gt;&lt;/table&gt;","{End}")),INDEX(Prelude[],ROW()-ROW(HTML[])+1))</f>
        <v xml:space="preserve">  &lt;tr&gt;&lt;td&gt;66708-0000&lt;/td&gt;&lt;td&gt;Negotiated pay item&lt;/td&gt;&lt;td&gt;t&lt;/td&gt;&lt;td&gt;NEGOTIATED PAY ITEM&lt;/td&gt;&lt;td&gt;TON&lt;/td&gt;&lt;td&gt;0&lt;/td&gt;&lt;td&gt;3&lt;/td&gt;&lt;td&gt;N&lt;/td&gt;&lt;td&gt; &lt;/td&gt;&lt;td&gt;&lt;/td&gt;&lt;/tr&gt;</v>
      </c>
    </row>
    <row r="3971" spans="1:3" s="101" customFormat="1" x14ac:dyDescent="0.3">
      <c r="A3971" s="89" t="str">
        <f>IF(ROW()-ROW(HTML[])+1&gt;ROWS(Prelude[]),IFERROR(INDEX(PayItems[HTML],ROW()-ROW(HTML[])+1-ROWS(Prelude[])),IF(ROW()-ROW(HTML[])=ROWS(Prelude[])+ROWS(PayItems[]),"&lt;/tbody&gt;&lt;/table&gt;","{End}")),INDEX(Prelude[],ROW()-ROW(HTML[])+1))</f>
        <v xml:space="preserve">  &lt;tr&gt;&lt;td&gt;66709-0000&lt;/td&gt;&lt;td&gt;Negotiated pay item&lt;/td&gt;&lt;td&gt;Day&lt;/td&gt;&lt;td&gt;NEGOTIATED PAY ITEM&lt;/td&gt;&lt;td&gt;DAY&lt;/td&gt;&lt;td&gt;0&lt;/td&gt;&lt;td&gt;3&lt;/td&gt;&lt;td&gt;N&lt;/td&gt;&lt;td&gt; &lt;/td&gt;&lt;td&gt;&lt;/td&gt;&lt;/tr&gt;</v>
      </c>
      <c r="B3971" s="18"/>
      <c r="C3971" s="18"/>
    </row>
    <row r="3972" spans="1:3" x14ac:dyDescent="0.3">
      <c r="A3972" s="89" t="str">
        <f>IF(ROW()-ROW(HTML[])+1&gt;ROWS(Prelude[]),IFERROR(INDEX(PayItems[HTML],ROW()-ROW(HTML[])+1-ROWS(Prelude[])),IF(ROW()-ROW(HTML[])=ROWS(Prelude[])+ROWS(PayItems[]),"&lt;/tbody&gt;&lt;/table&gt;","{End}")),INDEX(Prelude[],ROW()-ROW(HTML[])+1))</f>
        <v xml:space="preserve">  &lt;tr&gt;&lt;td&gt;66710-0000&lt;/td&gt;&lt;td&gt;Negotiated pay item&lt;/td&gt;&lt;td&gt;ha&lt;/td&gt;&lt;td&gt;NEGOTIATED PAY ITEM&lt;/td&gt;&lt;td&gt;ACRE&lt;/td&gt;&lt;td&gt;1&lt;/td&gt;&lt;td&gt;3&lt;/td&gt;&lt;td&gt;N&lt;/td&gt;&lt;td&gt; &lt;/td&gt;&lt;td&gt;&lt;/td&gt;&lt;/tr&gt;</v>
      </c>
    </row>
    <row r="3973" spans="1:3" x14ac:dyDescent="0.3">
      <c r="A3973" s="89" t="str">
        <f>IF(ROW()-ROW(HTML[])+1&gt;ROWS(Prelude[]),IFERROR(INDEX(PayItems[HTML],ROW()-ROW(HTML[])+1-ROWS(Prelude[])),IF(ROW()-ROW(HTML[])=ROWS(Prelude[])+ROWS(PayItems[]),"&lt;/tbody&gt;&lt;/table&gt;","{End}")),INDEX(Prelude[],ROW()-ROW(HTML[])+1))</f>
        <v xml:space="preserve">  &lt;tr&gt;&lt;td&gt;66711-0000&lt;/td&gt;&lt;td&gt;Negotiated pay item&lt;/td&gt;&lt;td&gt;km&lt;/td&gt;&lt;td&gt;NEGOTIATED PAY ITEM&lt;/td&gt;&lt;td&gt;MILE&lt;/td&gt;&lt;td&gt;1&lt;/td&gt;&lt;td&gt;3&lt;/td&gt;&lt;td&gt;N&lt;/td&gt;&lt;td&gt; &lt;/td&gt;&lt;td&gt;&lt;/td&gt;&lt;/tr&gt;</v>
      </c>
    </row>
    <row r="3974" spans="1:3" x14ac:dyDescent="0.3">
      <c r="A3974" s="89" t="str">
        <f>IF(ROW()-ROW(HTML[])+1&gt;ROWS(Prelude[]),IFERROR(INDEX(PayItems[HTML],ROW()-ROW(HTML[])+1-ROWS(Prelude[])),IF(ROW()-ROW(HTML[])=ROWS(Prelude[])+ROWS(PayItems[]),"&lt;/tbody&gt;&lt;/table&gt;","{End}")),INDEX(Prelude[],ROW()-ROW(HTML[])+1))</f>
        <v xml:space="preserve">  &lt;tr&gt;&lt;td&gt;66712-0000&lt;/td&gt;&lt;td&gt;Negotiated pay item&lt;/td&gt;&lt;td&gt;Week&lt;/td&gt;&lt;td&gt;NEGOTIATED PAY ITEM&lt;/td&gt;&lt;td&gt;WEEK&lt;/td&gt;&lt;td&gt;0&lt;/td&gt;&lt;td&gt;3&lt;/td&gt;&lt;td&gt;N&lt;/td&gt;&lt;td&gt; &lt;/td&gt;&lt;td&gt;&lt;/td&gt;&lt;/tr&gt;</v>
      </c>
    </row>
    <row r="3975" spans="1:3" x14ac:dyDescent="0.3">
      <c r="A3975" s="89" t="str">
        <f>IF(ROW()-ROW(HTML[])+1&gt;ROWS(Prelude[]),IFERROR(INDEX(PayItems[HTML],ROW()-ROW(HTML[])+1-ROWS(Prelude[])),IF(ROW()-ROW(HTML[])=ROWS(Prelude[])+ROWS(PayItems[]),"&lt;/tbody&gt;&lt;/table&gt;","{End}")),INDEX(Prelude[],ROW()-ROW(HTML[])+1))</f>
        <v xml:space="preserve">  &lt;tr&gt;&lt;td&gt;66801-0000&lt;/td&gt;&lt;td&gt;Design-Build&lt;/td&gt;&lt;td&gt;LPSM&lt;/td&gt;&lt;td&gt;DESIGN-BUILD&lt;/td&gt;&lt;td&gt;LPSM&lt;/td&gt;&lt;td&gt;0&lt;/td&gt;&lt;td&gt;3&lt;/td&gt;&lt;td&gt;N&lt;/td&gt;&lt;td&gt; &lt;/td&gt;&lt;td&gt;&lt;/td&gt;&lt;/tr&gt;</v>
      </c>
    </row>
    <row r="3976" spans="1:3" x14ac:dyDescent="0.3">
      <c r="A3976" s="89" t="str">
        <f>IF(ROW()-ROW(HTML[])+1&gt;ROWS(Prelude[]),IFERROR(INDEX(PayItems[HTML],ROW()-ROW(HTML[])+1-ROWS(Prelude[])),IF(ROW()-ROW(HTML[])=ROWS(Prelude[])+ROWS(PayItems[]),"&lt;/tbody&gt;&lt;/table&gt;","{End}")),INDEX(Prelude[],ROW()-ROW(HTML[])+1))</f>
        <v xml:space="preserve">  &lt;tr&gt;&lt;td&gt;66802-0000&lt;/td&gt;&lt;td&gt;Design-Build&lt;/td&gt;&lt;td&gt;CTSM&lt;/td&gt;&lt;td&gt;DESIGN-BUILD&lt;/td&gt;&lt;td&gt;CTSM&lt;/td&gt;&lt;td&gt;0&lt;/td&gt;&lt;td&gt;3&lt;/td&gt;&lt;td&gt;N&lt;/td&gt;&lt;td&gt; &lt;/td&gt;&lt;td&gt;&lt;/td&gt;&lt;/tr&gt;</v>
      </c>
    </row>
    <row r="3977" spans="1:3" x14ac:dyDescent="0.3">
      <c r="A3977" s="89" t="str">
        <f>IF(ROW()-ROW(HTML[])+1&gt;ROWS(Prelude[]),IFERROR(INDEX(PayItems[HTML],ROW()-ROW(HTML[])+1-ROWS(Prelude[])),IF(ROW()-ROW(HTML[])=ROWS(Prelude[])+ROWS(PayItems[]),"&lt;/tbody&gt;&lt;/table&gt;","{End}")),INDEX(Prelude[],ROW()-ROW(HTML[])+1))</f>
        <v xml:space="preserve">  &lt;tr&gt;&lt;td&gt;66901-0000&lt;/td&gt;&lt;td&gt;CMGC&lt;/td&gt;&lt;td&gt;LPSM&lt;/td&gt;&lt;td&gt;CMGC&lt;/td&gt;&lt;td&gt;LPSM&lt;/td&gt;&lt;td&gt;0&lt;/td&gt;&lt;td&gt;3&lt;/td&gt;&lt;td&gt;N&lt;/td&gt;&lt;td&gt; &lt;/td&gt;&lt;td&gt;&lt;/td&gt;&lt;/tr&gt;</v>
      </c>
    </row>
    <row r="3978" spans="1:3" x14ac:dyDescent="0.3">
      <c r="A3978" s="89" t="str">
        <f>IF(ROW()-ROW(HTML[])+1&gt;ROWS(Prelude[]),IFERROR(INDEX(PayItems[HTML],ROW()-ROW(HTML[])+1-ROWS(Prelude[])),IF(ROW()-ROW(HTML[])=ROWS(Prelude[])+ROWS(PayItems[]),"&lt;/tbody&gt;&lt;/table&gt;","{End}")),INDEX(Prelude[],ROW()-ROW(HTML[])+1))</f>
        <v xml:space="preserve">  &lt;tr&gt;&lt;td&gt;67001-0000&lt;/td&gt;&lt;td&gt;Project lump sum&lt;/td&gt;&lt;td&gt;LPSM&lt;/td&gt;&lt;td&gt;PROJECT LUMP SUM&lt;/td&gt;&lt;td&gt;LPSM&lt;/td&gt;&lt;td&gt;0&lt;/td&gt;&lt;td&gt;3&lt;/td&gt;&lt;td&gt;N&lt;/td&gt;&lt;td&gt; &lt;/td&gt;&lt;td&gt;&lt;/td&gt;&lt;/tr&gt;</v>
      </c>
    </row>
    <row r="3979" spans="1:3" x14ac:dyDescent="0.3">
      <c r="A3979" s="89" t="str">
        <f>IF(ROW()-ROW(HTML[])+1&gt;ROWS(Prelude[]),IFERROR(INDEX(PayItems[HTML],ROW()-ROW(HTML[])+1-ROWS(Prelude[])),IF(ROW()-ROW(HTML[])=ROWS(Prelude[])+ROWS(PayItems[]),"&lt;/tbody&gt;&lt;/table&gt;","{End}")),INDEX(Prelude[],ROW()-ROW(HTML[])+1))</f>
        <v xml:space="preserve">  &lt;tr&gt;&lt;td&gt;67002-0000&lt;/td&gt;&lt;td&gt;Project lump sum&lt;/td&gt;&lt;td&gt;CTSM&lt;/td&gt;&lt;td&gt;PROJECT LUMP SUM&lt;/td&gt;&lt;td&gt;CTSM&lt;/td&gt;&lt;td&gt;0&lt;/td&gt;&lt;td&gt;3&lt;/td&gt;&lt;td&gt;N&lt;/td&gt;&lt;td&gt;4/30/2015&lt;/td&gt;&lt;td&gt;&lt;/td&gt;&lt;/tr&gt;</v>
      </c>
    </row>
    <row r="3980" spans="1:3" x14ac:dyDescent="0.3">
      <c r="A3980" s="89" t="str">
        <f>IF(ROW()-ROW(HTML[])+1&gt;ROWS(Prelude[]),IFERROR(INDEX(PayItems[HTML],ROW()-ROW(HTML[])+1-ROWS(Prelude[])),IF(ROW()-ROW(HTML[])=ROWS(Prelude[])+ROWS(PayItems[]),"&lt;/tbody&gt;&lt;/table&gt;","{End}")),INDEX(Prelude[],ROW()-ROW(HTML[])+1))</f>
        <v xml:space="preserve">  &lt;tr&gt;&lt;td&gt;99901-0000&lt;/td&gt;&lt;td&gt;Partnering&lt;/td&gt;&lt;td&gt;LPSM&lt;/td&gt;&lt;td&gt;PARTNERING&lt;/td&gt;&lt;td&gt;LPSM&lt;/td&gt;&lt;td&gt;0&lt;/td&gt;&lt;td&gt;3&lt;/td&gt;&lt;td&gt;DI&lt;/td&gt;&lt;td&gt; &lt;/td&gt;&lt;td&gt;&lt;/td&gt;&lt;/tr&gt;</v>
      </c>
    </row>
    <row r="3981" spans="1:3" s="101" customFormat="1" x14ac:dyDescent="0.3">
      <c r="A3981" s="89" t="str">
        <f>IF(ROW()-ROW(HTML[])+1&gt;ROWS(Prelude[]),IFERROR(INDEX(PayItems[HTML],ROW()-ROW(HTML[])+1-ROWS(Prelude[])),IF(ROW()-ROW(HTML[])=ROWS(Prelude[])+ROWS(PayItems[]),"&lt;/tbody&gt;&lt;/table&gt;","{End}")),INDEX(Prelude[],ROW()-ROW(HTML[])+1))</f>
        <v xml:space="preserve">  &lt;tr&gt;&lt;td&gt;99902-0000&lt;/td&gt;&lt;td&gt;Performance Incentives&lt;/td&gt;&lt;td&gt;LPSM&lt;/td&gt;&lt;td&gt;PERFORMANCE INCENTIVES&lt;/td&gt;&lt;td&gt;LPSM&lt;/td&gt;&lt;td&gt;0&lt;/td&gt;&lt;td&gt;3&lt;/td&gt;&lt;td&gt;DI&lt;/td&gt;&lt;td&gt; &lt;/td&gt;&lt;td&gt;&lt;/td&gt;&lt;/tr&gt;</v>
      </c>
      <c r="B3981" s="18"/>
      <c r="C3981" s="18"/>
    </row>
    <row r="3982" spans="1:3" s="101" customFormat="1" x14ac:dyDescent="0.3">
      <c r="A3982" s="89" t="str">
        <f>IF(ROW()-ROW(HTML[])+1&gt;ROWS(Prelude[]),IFERROR(INDEX(PayItems[HTML],ROW()-ROW(HTML[])+1-ROWS(Prelude[])),IF(ROW()-ROW(HTML[])=ROWS(Prelude[])+ROWS(PayItems[]),"&lt;/tbody&gt;&lt;/table&gt;","{End}")),INDEX(Prelude[],ROW()-ROW(HTML[])+1))</f>
        <v xml:space="preserve">  &lt;tr&gt;&lt;td&gt;99903-0000&lt;/td&gt;&lt;td&gt;Performance Incentives&lt;/td&gt;&lt;td&gt;Day&lt;/td&gt;&lt;td&gt;PERFORMANCE INCENTIVES&lt;/td&gt;&lt;td&gt;DAY&lt;/td&gt;&lt;td&gt;0&lt;/td&gt;&lt;td&gt;3&lt;/td&gt;&lt;td&gt;DI&lt;/td&gt;&lt;td&gt; &lt;/td&gt;&lt;td&gt;&lt;/td&gt;&lt;/tr&gt;</v>
      </c>
      <c r="B3982" s="18"/>
      <c r="C3982" s="18"/>
    </row>
    <row r="3983" spans="1:3" x14ac:dyDescent="0.3">
      <c r="A3983" s="89" t="str">
        <f>IF(ROW()-ROW(HTML[])+1&gt;ROWS(Prelude[]),IFERROR(INDEX(PayItems[HTML],ROW()-ROW(HTML[])+1-ROWS(Prelude[])),IF(ROW()-ROW(HTML[])=ROWS(Prelude[])+ROWS(PayItems[]),"&lt;/tbody&gt;&lt;/table&gt;","{End}")),INDEX(Prelude[],ROW()-ROW(HTML[])+1))</f>
        <v xml:space="preserve">  &lt;tr&gt;&lt;td&gt;99904-0000&lt;/td&gt;&lt;td&gt;Asphalt Escalation&lt;/td&gt;&lt;td&gt;LPSM&lt;/td&gt;&lt;td&gt;ASPHALT ESCALATION&lt;/td&gt;&lt;td&gt;LPSM&lt;/td&gt;&lt;td&gt;0&lt;/td&gt;&lt;td&gt;3&lt;/td&gt;&lt;td&gt;DI&lt;/td&gt;&lt;td&gt; &lt;/td&gt;&lt;td&gt;&lt;/td&gt;&lt;/tr&gt;</v>
      </c>
    </row>
    <row r="3984" spans="1:3" x14ac:dyDescent="0.3">
      <c r="A3984" s="89" t="str">
        <f>IF(ROW()-ROW(HTML[])+1&gt;ROWS(Prelude[]),IFERROR(INDEX(PayItems[HTML],ROW()-ROW(HTML[])+1-ROWS(Prelude[])),IF(ROW()-ROW(HTML[])=ROWS(Prelude[])+ROWS(PayItems[]),"&lt;/tbody&gt;&lt;/table&gt;","{End}")),INDEX(Prelude[],ROW()-ROW(HTML[])+1))</f>
        <v xml:space="preserve">  &lt;tr&gt;&lt;td&gt;99905-0000&lt;/td&gt;&lt;td&gt;Fuel Escalation&lt;/td&gt;&lt;td&gt;LPSM&lt;/td&gt;&lt;td&gt;FUEL ESCALATION&lt;/td&gt;&lt;td&gt;LPSM&lt;/td&gt;&lt;td&gt;0&lt;/td&gt;&lt;td&gt;3&lt;/td&gt;&lt;td&gt;DI&lt;/td&gt;&lt;td&gt; &lt;/td&gt;&lt;td&gt;&lt;/td&gt;&lt;/tr&gt;</v>
      </c>
    </row>
    <row r="3985" spans="1:1" x14ac:dyDescent="0.3">
      <c r="A3985" s="89" t="str">
        <f>IF(ROW()-ROW(HTML[])+1&gt;ROWS(Prelude[]),IFERROR(INDEX(PayItems[HTML],ROW()-ROW(HTML[])+1-ROWS(Prelude[])),IF(ROW()-ROW(HTML[])=ROWS(Prelude[])+ROWS(PayItems[]),"&lt;/tbody&gt;&lt;/table&gt;","{End}")),INDEX(Prelude[],ROW()-ROW(HTML[])+1))</f>
        <v xml:space="preserve">  &lt;tr&gt;&lt;td&gt;99906-0000&lt;/td&gt;&lt;td&gt;Steel Escalation&lt;/td&gt;&lt;td&gt;LPSM&lt;/td&gt;&lt;td&gt;STEEL ESCALATION&lt;/td&gt;&lt;td&gt;LPSM&lt;/td&gt;&lt;td&gt;0&lt;/td&gt;&lt;td&gt;3&lt;/td&gt;&lt;td&gt;DI&lt;/td&gt;&lt;td&gt;2/22/2022&lt;/td&gt;&lt;td&gt;&lt;/td&gt;&lt;/tr&gt;</v>
      </c>
    </row>
    <row r="3986" spans="1:1" x14ac:dyDescent="0.3">
      <c r="A3986" s="89" t="str">
        <f>IF(ROW()-ROW(HTML[])+1&gt;ROWS(Prelude[]),IFERROR(INDEX(PayItems[HTML],ROW()-ROW(HTML[])+1-ROWS(Prelude[])),IF(ROW()-ROW(HTML[])=ROWS(Prelude[])+ROWS(PayItems[]),"&lt;/tbody&gt;&lt;/table&gt;","{End}")),INDEX(Prelude[],ROW()-ROW(HTML[])+1))</f>
        <v xml:space="preserve">  &lt;tr&gt;&lt;td&gt;99920-0000&lt;/td&gt;&lt;td&gt;Design Contingency&lt;/td&gt;&lt;td&gt;LPSM&lt;/td&gt;&lt;td&gt;DESIGN CONTINGENCY&lt;/td&gt;&lt;td&gt;LPSM&lt;/td&gt;&lt;td&gt;0&lt;/td&gt;&lt;td&gt;3&lt;/td&gt;&lt;td&gt;DI&lt;/td&gt;&lt;td&gt; &lt;/td&gt;&lt;td&gt;&lt;/td&gt;&lt;/tr&gt;</v>
      </c>
    </row>
    <row r="3987" spans="1:1" x14ac:dyDescent="0.3">
      <c r="A3987" s="89" t="str">
        <f>IF(ROW()-ROW(HTML[])+1&gt;ROWS(Prelude[]),IFERROR(INDEX(PayItems[HTML],ROW()-ROW(HTML[])+1-ROWS(Prelude[])),IF(ROW()-ROW(HTML[])=ROWS(Prelude[])+ROWS(PayItems[]),"&lt;/tbody&gt;&lt;/table&gt;","{End}")),INDEX(Prelude[],ROW()-ROW(HTML[])+1))</f>
        <v xml:space="preserve">  &lt;tr&gt;&lt;td&gt;99950-0000&lt;/td&gt;&lt;td&gt;Liquidated damages&lt;/td&gt;&lt;td&gt;Day&lt;/td&gt;&lt;td&gt;LIQUIDATED DAMAGES&lt;/td&gt;&lt;td&gt;DAY&lt;/td&gt;&lt;td&gt;0&lt;/td&gt;&lt;td&gt;3&lt;/td&gt;&lt;td&gt;CI&lt;/td&gt;&lt;td&gt; &lt;/td&gt;&lt;td&gt;&lt;/td&gt;&lt;/tr&gt;</v>
      </c>
    </row>
    <row r="3988" spans="1:1" x14ac:dyDescent="0.3">
      <c r="A3988" s="89" t="str">
        <f>IF(ROW()-ROW(HTML[])+1&gt;ROWS(Prelude[]),IFERROR(INDEX(PayItems[HTML],ROW()-ROW(HTML[])+1-ROWS(Prelude[])),IF(ROW()-ROW(HTML[])=ROWS(Prelude[])+ROWS(PayItems[]),"&lt;/tbody&gt;&lt;/table&gt;","{End}")),INDEX(Prelude[],ROW()-ROW(HTML[])+1))</f>
        <v xml:space="preserve">  &lt;tr&gt;&lt;td&gt;99951-0000&lt;/td&gt;&lt;td&gt;Interest&lt;/td&gt;&lt;td&gt;LPSM&lt;/td&gt;&lt;td&gt;INTEREST&lt;/td&gt;&lt;td&gt;LPSM&lt;/td&gt;&lt;td&gt;0&lt;/td&gt;&lt;td&gt;3&lt;/td&gt;&lt;td&gt;CI&lt;/td&gt;&lt;td&gt; &lt;/td&gt;&lt;td&gt;&lt;/td&gt;&lt;/tr&gt;</v>
      </c>
    </row>
    <row r="3989" spans="1:1" x14ac:dyDescent="0.3">
      <c r="A3989" s="89" t="str">
        <f>IF(ROW()-ROW(HTML[])+1&gt;ROWS(Prelude[]),IFERROR(INDEX(PayItems[HTML],ROW()-ROW(HTML[])+1-ROWS(Prelude[])),IF(ROW()-ROW(HTML[])=ROWS(Prelude[])+ROWS(PayItems[]),"&lt;/tbody&gt;&lt;/table&gt;","{End}")),INDEX(Prelude[],ROW()-ROW(HTML[])+1))</f>
        <v xml:space="preserve">  &lt;tr&gt;&lt;td&gt;99952-0000&lt;/td&gt;&lt;td&gt;Lab trailer payment&lt;/td&gt;&lt;td&gt;mo&lt;/td&gt;&lt;td&gt;LAB TRAILER PAYMENT&lt;/td&gt;&lt;td&gt;MO&lt;/td&gt;&lt;td&gt;0&lt;/td&gt;&lt;td&gt;3&lt;/td&gt;&lt;td&gt;CI&lt;/td&gt;&lt;td&gt; &lt;/td&gt;&lt;td&gt;&lt;/td&gt;&lt;/tr&gt;</v>
      </c>
    </row>
    <row r="3990" spans="1:1" x14ac:dyDescent="0.3">
      <c r="A3990" s="89" t="str">
        <f>IF(ROW()-ROW(HTML[])+1&gt;ROWS(Prelude[]),IFERROR(INDEX(PayItems[HTML],ROW()-ROW(HTML[])+1-ROWS(Prelude[])),IF(ROW()-ROW(HTML[])=ROWS(Prelude[])+ROWS(PayItems[]),"&lt;/tbody&gt;&lt;/table&gt;","{End}")),INDEX(Prelude[],ROW()-ROW(HTML[])+1))</f>
        <v xml:space="preserve">  &lt;tr&gt;&lt;td&gt;99953-0000&lt;/td&gt;&lt;td&gt;Contingencies&lt;/td&gt;&lt;td&gt;LPSM&lt;/td&gt;&lt;td&gt;CONTINGENCIES&lt;/td&gt;&lt;td&gt;LPSM&lt;/td&gt;&lt;td&gt;0&lt;/td&gt;&lt;td&gt;3&lt;/td&gt;&lt;td&gt;CI&lt;/td&gt;&lt;td&gt; &lt;/td&gt;&lt;td&gt;&lt;/td&gt;&lt;/tr&gt;</v>
      </c>
    </row>
    <row r="3991" spans="1:1" x14ac:dyDescent="0.3">
      <c r="A3991" s="89" t="str">
        <f>IF(ROW()-ROW(HTML[])+1&gt;ROWS(Prelude[]),IFERROR(INDEX(PayItems[HTML],ROW()-ROW(HTML[])+1-ROWS(Prelude[])),IF(ROW()-ROW(HTML[])=ROWS(Prelude[])+ROWS(PayItems[]),"&lt;/tbody&gt;&lt;/table&gt;","{End}")),INDEX(Prelude[],ROW()-ROW(HTML[])+1))</f>
        <v xml:space="preserve">  &lt;tr&gt;&lt;td&gt;99954-0000&lt;/td&gt;&lt;td&gt;Project Retainages&lt;/td&gt;&lt;td&gt;LPSM&lt;/td&gt;&lt;td&gt;PROJECT RETAINAGES&lt;/td&gt;&lt;td&gt;LPSM&lt;/td&gt;&lt;td&gt;0&lt;/td&gt;&lt;td&gt;3&lt;/td&gt;&lt;td&gt;CI&lt;/td&gt;&lt;td&gt; &lt;/td&gt;&lt;td&gt;&lt;/td&gt;&lt;/tr&gt;</v>
      </c>
    </row>
    <row r="3992" spans="1:1" x14ac:dyDescent="0.3">
      <c r="A3992" s="89" t="str">
        <f>IF(ROW()-ROW(HTML[])+1&gt;ROWS(Prelude[]),IFERROR(INDEX(PayItems[HTML],ROW()-ROW(HTML[])+1-ROWS(Prelude[])),IF(ROW()-ROW(HTML[])=ROWS(Prelude[])+ROWS(PayItems[]),"&lt;/tbody&gt;&lt;/table&gt;","{End}")),INDEX(Prelude[],ROW()-ROW(HTML[])+1))</f>
        <v xml:space="preserve">  &lt;tr&gt;&lt;td&gt;99955-0000&lt;/td&gt;&lt;td&gt;Lab trailer payment&lt;/td&gt;&lt;td&gt;Day&lt;/td&gt;&lt;td&gt;LAB TRAILER PAYMENT&lt;/td&gt;&lt;td&gt;DAY&lt;/td&gt;&lt;td&gt;&lt;/td&gt;&lt;td&gt;3&lt;/td&gt;&lt;td&gt;CI&lt;/td&gt;&lt;td&gt;6/23/2014&lt;/td&gt;&lt;td&gt;&lt;/td&gt;&lt;/tr&gt;</v>
      </c>
    </row>
    <row r="3993" spans="1:1" x14ac:dyDescent="0.3">
      <c r="A3993" s="89"/>
    </row>
  </sheetData>
  <conditionalFormatting sqref="A4:A3993">
    <cfRule type="expression" dxfId="5" priority="4">
      <formula>LEFT(A4,1)="{"</formula>
    </cfRule>
  </conditionalFormatting>
  <conditionalFormatting sqref="A2">
    <cfRule type="expression" dxfId="4" priority="2">
      <formula>ISNUMBER(FIND("Add more",A2))</formula>
    </cfRule>
  </conditionalFormatting>
  <pageMargins left="0.7" right="0.7" top="0.75" bottom="0.75" header="0.3" footer="0.3"/>
  <pageSetup orientation="portrait" horizontalDpi="1200" verticalDpi="1200"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1:G53"/>
  <sheetViews>
    <sheetView showGridLines="0" workbookViewId="0">
      <selection activeCell="F14" sqref="F14"/>
    </sheetView>
  </sheetViews>
  <sheetFormatPr defaultRowHeight="13.8" x14ac:dyDescent="0.3"/>
  <cols>
    <col min="2" max="2" width="17.375" bestFit="1" customWidth="1"/>
    <col min="3" max="3" width="17.375" style="101" customWidth="1"/>
    <col min="4" max="4" width="15.375" customWidth="1"/>
    <col min="5" max="5" width="14.625" bestFit="1" customWidth="1"/>
    <col min="6" max="6" width="17.5" customWidth="1"/>
    <col min="7" max="7" width="29.125" customWidth="1"/>
    <col min="10" max="10" width="14" bestFit="1" customWidth="1"/>
    <col min="11" max="11" width="25" bestFit="1" customWidth="1"/>
  </cols>
  <sheetData>
    <row r="1" spans="2:7" ht="21" x14ac:dyDescent="0.4">
      <c r="B1" s="157" t="str">
        <f>Year&amp;" Request for Pay Item Schedule"</f>
        <v>2024 Request for Pay Item Schedule</v>
      </c>
    </row>
    <row r="2" spans="2:7" x14ac:dyDescent="0.3">
      <c r="B2" s="152" t="s">
        <v>11169</v>
      </c>
      <c r="C2" s="153">
        <v>45294</v>
      </c>
    </row>
    <row r="3" spans="2:7" x14ac:dyDescent="0.3">
      <c r="B3" s="94" t="s">
        <v>11170</v>
      </c>
      <c r="C3" s="94" t="s">
        <v>11155</v>
      </c>
      <c r="D3" s="94" t="s">
        <v>11156</v>
      </c>
      <c r="E3" s="94" t="s">
        <v>11157</v>
      </c>
      <c r="F3" s="94" t="s">
        <v>11158</v>
      </c>
      <c r="G3" s="94" t="s">
        <v>10176</v>
      </c>
    </row>
    <row r="4" spans="2:7" x14ac:dyDescent="0.3">
      <c r="B4" s="146" t="str">
        <f ca="1">IF(ROW()=ROW(Requests[]),"",IFERROR(OFFSET(Requests[[#This Row],[Date]],-1,0)+IncrRequest,Start))</f>
        <v/>
      </c>
      <c r="C4" s="146" t="str">
        <f ca="1">IF(ISNUMBER(Requests[[#This Row],[Date]]),IF(AND(MONTH(Requests[[#This Row],[Date]])=12,DAY(Requests[[#This Row],[Date]])&gt;17),"Cancel",Requests[[#This Row],[Date]]+IF(ISNUMBER(MATCH(Requests[[#This Row],[Date]],Holidays,0)),1,0)),"")</f>
        <v/>
      </c>
      <c r="D4" s="146" t="str">
        <f ca="1">IF(ISNUMBER(Requests[[#This Row],[Request Due]]),Requests[[#This Row],[Date]]+IncrMeeting+IF(ISNUMBER(MATCH(Requests[[#This Row],[Date]]+IncrMeeting,Holidays,0)),1,0),Requests[[#This Row],[Request Due]])</f>
        <v/>
      </c>
      <c r="E4" s="146" t="str">
        <f ca="1">IF(ISNUMBER(Requests[[#This Row],[Request Due]]),Requests[[#This Row],[Date]]+IncrUpdate+IF(ISNUMBER(MATCH(Requests[[#This Row],[Date]]+IncrUpdate,Holidays,0)),1,0),Requests[[#This Row],[Request Due]])</f>
        <v/>
      </c>
      <c r="F4" s="156" t="str">
        <f ca="1">IF(ISNUMBER(Requests[[#This Row],[Request Due]]),CHOOSE(MONTH(Requests[[#This Row],[Date]])/4+0.9,"Greg","Spencer","Heidi"),"")</f>
        <v/>
      </c>
      <c r="G4" s="155" t="str">
        <f>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&lt;style&gt; .CenterCell { text-align: center; } &lt;/style&gt;&lt;h3&gt;2024 Pay Item Request Schedule&lt;/h3&gt;&lt;table border="1" cellpadding="1" cellspacing="1"&gt;&lt;thead&gt;&lt;tr&gt;&lt;th scope="col" style="text-align: center;"&gt;REQUEST DUE&lt;br&gt;Pay Item Request Forms&lt;/th&gt;&lt;th scope="col" style="text-align: center;"&gt;FLH Pay Item Team&lt;br&gt;Meeting&lt;/th&gt;&lt;th scope="col" style="text-align: center;"&gt;UPDATED&lt;br&gt;EEBACS and Pay Item Lists&lt;br&gt;in-house and web&lt;/th&gt;&lt;/tr&gt;&lt;/thead&gt;&lt;tbody&gt;&lt;tr style="border: 3px solid #194178;"&gt;&lt;td style="text-align: center;"&gt;(Wednesday)&lt;/td&gt;&lt;td style="text-align: center;"&gt;(usually Monday)&lt;/td&gt;&lt;td style="text-align: center;"&gt;COB Wednesday&lt;/td&gt;&lt;/tr&gt;</v>
      </c>
    </row>
    <row r="5" spans="2:7" x14ac:dyDescent="0.3">
      <c r="B5" s="146">
        <f ca="1">IF(ROW()=ROW(Requests[]),"",IFERROR(OFFSET(Requests[[#This Row],[Date]],-1,0)+IncrRequest,Start))</f>
        <v>45294</v>
      </c>
      <c r="C5" s="146">
        <f ca="1">IF(ISNUMBER(Requests[[#This Row],[Date]]),IF(AND(MONTH(Requests[[#This Row],[Date]])=12,DAY(Requests[[#This Row],[Date]])&gt;17),"Cancel",Requests[[#This Row],[Date]]+IF(ISNUMBER(MATCH(Requests[[#This Row],[Date]],Holidays,0)),1,0)),"")</f>
        <v>45294</v>
      </c>
      <c r="D5" s="146">
        <f ca="1">IF(ISNUMBER(Requests[[#This Row],[Request Due]]),Requests[[#This Row],[Date]]+IncrMeeting+IF(ISNUMBER(MATCH(Requests[[#This Row],[Date]]+IncrMeeting,Holidays,0)),1,0),Requests[[#This Row],[Request Due]])</f>
        <v>45299</v>
      </c>
      <c r="E5" s="146">
        <f ca="1">IF(ISNUMBER(Requests[[#This Row],[Request Due]]),Requests[[#This Row],[Date]]+IncrUpdate+IF(ISNUMBER(MATCH(Requests[[#This Row],[Date]]+IncrUpdate,Holidays,0)),1,0),Requests[[#This Row],[Request Due]])</f>
        <v>45301</v>
      </c>
      <c r="F5" s="156" t="str">
        <f ca="1">IF(ISNUMBER(Requests[[#This Row],[Request Due]]),CHOOSE(MONTH(Requests[[#This Row],[Date]])/4+0.9,"Dave","Lahoucine","Heidi"),"")</f>
        <v>Dave</v>
      </c>
      <c r="G5"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class="CenterCell"&gt;1/3/2024&lt;/td&gt;&lt;td class="CenterCell"&gt;1/8/2024&lt;/td&gt;&lt;td class="CenterCell"&gt;1/10/2024&lt;/td&gt;&lt;tr&gt;</v>
      </c>
    </row>
    <row r="6" spans="2:7" x14ac:dyDescent="0.3">
      <c r="B6" s="146">
        <f ca="1">IF(ROW()=ROW(Requests[]),"",IFERROR(OFFSET(Requests[[#This Row],[Date]],-1,0)+IncrRequest,Start))</f>
        <v>45308</v>
      </c>
      <c r="C6" s="146">
        <f ca="1">IF(ISNUMBER(Requests[[#This Row],[Date]]),IF(AND(MONTH(Requests[[#This Row],[Date]])=12,DAY(Requests[[#This Row],[Date]])&gt;17),"Cancel",Requests[[#This Row],[Date]]+IF(ISNUMBER(MATCH(Requests[[#This Row],[Date]],Holidays,0)),1,0)),"")</f>
        <v>45308</v>
      </c>
      <c r="D6" s="146">
        <f ca="1">IF(ISNUMBER(Requests[[#This Row],[Request Due]]),Requests[[#This Row],[Date]]+IncrMeeting+IF(ISNUMBER(MATCH(Requests[[#This Row],[Date]]+IncrMeeting,Holidays,0)),1,0),Requests[[#This Row],[Request Due]])</f>
        <v>45313</v>
      </c>
      <c r="E6" s="146">
        <f ca="1">IF(ISNUMBER(Requests[[#This Row],[Request Due]]),Requests[[#This Row],[Date]]+IncrUpdate+IF(ISNUMBER(MATCH(Requests[[#This Row],[Date]]+IncrUpdate,Holidays,0)),1,0),Requests[[#This Row],[Request Due]])</f>
        <v>45315</v>
      </c>
      <c r="F6" s="156" t="str">
        <f ca="1">IF(ISNUMBER(Requests[[#This Row],[Request Due]]),CHOOSE(MONTH(Requests[[#This Row],[Date]])/4+0.9,"Dave","Lahoucine","Heidi"),"")</f>
        <v>Dave</v>
      </c>
      <c r="G6"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class="CenterCell"&gt;1/17/2024&lt;/td&gt;&lt;td class="CenterCell"&gt;1/22/2024&lt;/td&gt;&lt;td class="CenterCell"&gt;1/24/2024&lt;/td&gt;&lt;tr&gt;</v>
      </c>
    </row>
    <row r="7" spans="2:7" x14ac:dyDescent="0.3">
      <c r="B7" s="146">
        <f ca="1">IF(ROW()=ROW(Requests[]),"",IFERROR(OFFSET(Requests[[#This Row],[Date]],-1,0)+IncrRequest,Start))</f>
        <v>45322</v>
      </c>
      <c r="C7" s="146">
        <f ca="1">IF(ISNUMBER(Requests[[#This Row],[Date]]),IF(AND(MONTH(Requests[[#This Row],[Date]])=12,DAY(Requests[[#This Row],[Date]])&gt;17),"Cancel",Requests[[#This Row],[Date]]+IF(ISNUMBER(MATCH(Requests[[#This Row],[Date]],Holidays,0)),1,0)),"")</f>
        <v>45322</v>
      </c>
      <c r="D7" s="146">
        <f ca="1">IF(ISNUMBER(Requests[[#This Row],[Request Due]]),Requests[[#This Row],[Date]]+IncrMeeting+IF(ISNUMBER(MATCH(Requests[[#This Row],[Date]]+IncrMeeting,Holidays,0)),1,0),Requests[[#This Row],[Request Due]])</f>
        <v>45327</v>
      </c>
      <c r="E7" s="146">
        <f ca="1">IF(ISNUMBER(Requests[[#This Row],[Request Due]]),Requests[[#This Row],[Date]]+IncrUpdate+IF(ISNUMBER(MATCH(Requests[[#This Row],[Date]]+IncrUpdate,Holidays,0)),1,0),Requests[[#This Row],[Request Due]])</f>
        <v>45329</v>
      </c>
      <c r="F7" s="156" t="str">
        <f ca="1">IF(ISNUMBER(Requests[[#This Row],[Request Due]]),CHOOSE(MONTH(Requests[[#This Row],[Date]])/4+0.9,"Dave","Lahoucine","Heidi"),"")</f>
        <v>Dave</v>
      </c>
      <c r="G7"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class="CenterCell"&gt;1/31/2024&lt;/td&gt;&lt;td class="CenterCell"&gt;2/5/2024&lt;/td&gt;&lt;td class="CenterCell"&gt;2/7/2024&lt;/td&gt;&lt;tr&gt;</v>
      </c>
    </row>
    <row r="8" spans="2:7" x14ac:dyDescent="0.3">
      <c r="B8" s="146">
        <f ca="1">IF(ROW()=ROW(Requests[]),"",IFERROR(OFFSET(Requests[[#This Row],[Date]],-1,0)+IncrRequest,Start))</f>
        <v>45336</v>
      </c>
      <c r="C8" s="146">
        <f ca="1">IF(ISNUMBER(Requests[[#This Row],[Date]]),IF(AND(MONTH(Requests[[#This Row],[Date]])=12,DAY(Requests[[#This Row],[Date]])&gt;17),"Cancel",Requests[[#This Row],[Date]]+IF(ISNUMBER(MATCH(Requests[[#This Row],[Date]],Holidays,0)),1,0)),"")</f>
        <v>45336</v>
      </c>
      <c r="D8" s="146">
        <f ca="1">IF(ISNUMBER(Requests[[#This Row],[Request Due]]),Requests[[#This Row],[Date]]+IncrMeeting+IF(ISNUMBER(MATCH(Requests[[#This Row],[Date]]+IncrMeeting,Holidays,0)),1,0),Requests[[#This Row],[Request Due]])</f>
        <v>45342</v>
      </c>
      <c r="E8" s="146">
        <f ca="1">IF(ISNUMBER(Requests[[#This Row],[Request Due]]),Requests[[#This Row],[Date]]+IncrUpdate+IF(ISNUMBER(MATCH(Requests[[#This Row],[Date]]+IncrUpdate,Holidays,0)),1,0),Requests[[#This Row],[Request Due]])</f>
        <v>45343</v>
      </c>
      <c r="F8" s="156" t="str">
        <f ca="1">IF(ISNUMBER(Requests[[#This Row],[Request Due]]),CHOOSE(MONTH(Requests[[#This Row],[Date]])/4+0.9,"Dave","Lahoucine","Heidi"),"")</f>
        <v>Dave</v>
      </c>
      <c r="G8"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class="CenterCell"&gt;2/14/2024&lt;/td&gt;&lt;td class="CenterCell"&gt;Tue 2/20/2024&lt;/td&gt;&lt;td class="CenterCell"&gt;2/21/2024&lt;/td&gt;&lt;tr&gt;</v>
      </c>
    </row>
    <row r="9" spans="2:7" x14ac:dyDescent="0.3">
      <c r="B9" s="146">
        <f ca="1">IF(ROW()=ROW(Requests[]),"",IFERROR(OFFSET(Requests[[#This Row],[Date]],-1,0)+IncrRequest,Start))</f>
        <v>45350</v>
      </c>
      <c r="C9" s="146">
        <f ca="1">IF(ISNUMBER(Requests[[#This Row],[Date]]),IF(AND(MONTH(Requests[[#This Row],[Date]])=12,DAY(Requests[[#This Row],[Date]])&gt;17),"Cancel",Requests[[#This Row],[Date]]+IF(ISNUMBER(MATCH(Requests[[#This Row],[Date]],Holidays,0)),1,0)),"")</f>
        <v>45350</v>
      </c>
      <c r="D9" s="146">
        <f ca="1">IF(ISNUMBER(Requests[[#This Row],[Request Due]]),Requests[[#This Row],[Date]]+IncrMeeting+IF(ISNUMBER(MATCH(Requests[[#This Row],[Date]]+IncrMeeting,Holidays,0)),1,0),Requests[[#This Row],[Request Due]])</f>
        <v>45355</v>
      </c>
      <c r="E9" s="146">
        <f ca="1">IF(ISNUMBER(Requests[[#This Row],[Request Due]]),Requests[[#This Row],[Date]]+IncrUpdate+IF(ISNUMBER(MATCH(Requests[[#This Row],[Date]]+IncrUpdate,Holidays,0)),1,0),Requests[[#This Row],[Request Due]])</f>
        <v>45357</v>
      </c>
      <c r="F9" s="156" t="str">
        <f ca="1">IF(ISNUMBER(Requests[[#This Row],[Request Due]]),CHOOSE(MONTH(Requests[[#This Row],[Date]])/4+0.9,"Dave","Lahoucine","Heidi"),"")</f>
        <v>Dave</v>
      </c>
      <c r="G9"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class="CenterCell"&gt;2/28/2024&lt;/td&gt;&lt;td class="CenterCell"&gt;3/4/2024&lt;/td&gt;&lt;td class="CenterCell"&gt;3/6/2024&lt;/td&gt;&lt;tr&gt;</v>
      </c>
    </row>
    <row r="10" spans="2:7" x14ac:dyDescent="0.3">
      <c r="B10" s="146">
        <f ca="1">IF(ROW()=ROW(Requests[]),"",IFERROR(OFFSET(Requests[[#This Row],[Date]],-1,0)+IncrRequest,Start))</f>
        <v>45364</v>
      </c>
      <c r="C10" s="146">
        <f ca="1">IF(ISNUMBER(Requests[[#This Row],[Date]]),IF(AND(MONTH(Requests[[#This Row],[Date]])=12,DAY(Requests[[#This Row],[Date]])&gt;17),"Cancel",Requests[[#This Row],[Date]]+IF(ISNUMBER(MATCH(Requests[[#This Row],[Date]],Holidays,0)),1,0)),"")</f>
        <v>45364</v>
      </c>
      <c r="D10" s="146">
        <f ca="1">IF(ISNUMBER(Requests[[#This Row],[Request Due]]),Requests[[#This Row],[Date]]+IncrMeeting+IF(ISNUMBER(MATCH(Requests[[#This Row],[Date]]+IncrMeeting,Holidays,0)),1,0),Requests[[#This Row],[Request Due]])</f>
        <v>45369</v>
      </c>
      <c r="E10" s="146">
        <f ca="1">IF(ISNUMBER(Requests[[#This Row],[Request Due]]),Requests[[#This Row],[Date]]+IncrUpdate+IF(ISNUMBER(MATCH(Requests[[#This Row],[Date]]+IncrUpdate,Holidays,0)),1,0),Requests[[#This Row],[Request Due]])</f>
        <v>45371</v>
      </c>
      <c r="F10" s="156" t="str">
        <f ca="1">IF(ISNUMBER(Requests[[#This Row],[Request Due]]),CHOOSE(MONTH(Requests[[#This Row],[Date]])/4+0.9,"Dave","Lahoucine","Heidi"),"")</f>
        <v>Dave</v>
      </c>
      <c r="G10"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class="CenterCell"&gt;3/13/2024&lt;/td&gt;&lt;td class="CenterCell"&gt;3/18/2024&lt;/td&gt;&lt;td class="CenterCell"&gt;3/20/2024&lt;/td&gt;&lt;tr&gt;</v>
      </c>
    </row>
    <row r="11" spans="2:7" x14ac:dyDescent="0.3">
      <c r="B11" s="146">
        <f ca="1">IF(ROW()=ROW(Requests[]),"",IFERROR(OFFSET(Requests[[#This Row],[Date]],-1,0)+IncrRequest,Start))</f>
        <v>45378</v>
      </c>
      <c r="C11" s="146">
        <f ca="1">IF(ISNUMBER(Requests[[#This Row],[Date]]),IF(AND(MONTH(Requests[[#This Row],[Date]])=12,DAY(Requests[[#This Row],[Date]])&gt;17),"Cancel",Requests[[#This Row],[Date]]+IF(ISNUMBER(MATCH(Requests[[#This Row],[Date]],Holidays,0)),1,0)),"")</f>
        <v>45378</v>
      </c>
      <c r="D11" s="146">
        <f ca="1">IF(ISNUMBER(Requests[[#This Row],[Request Due]]),Requests[[#This Row],[Date]]+IncrMeeting+IF(ISNUMBER(MATCH(Requests[[#This Row],[Date]]+IncrMeeting,Holidays,0)),1,0),Requests[[#This Row],[Request Due]])</f>
        <v>45383</v>
      </c>
      <c r="E11" s="146">
        <f ca="1">IF(ISNUMBER(Requests[[#This Row],[Request Due]]),Requests[[#This Row],[Date]]+IncrUpdate+IF(ISNUMBER(MATCH(Requests[[#This Row],[Date]]+IncrUpdate,Holidays,0)),1,0),Requests[[#This Row],[Request Due]])</f>
        <v>45385</v>
      </c>
      <c r="F11" s="156" t="str">
        <f ca="1">IF(ISNUMBER(Requests[[#This Row],[Request Due]]),CHOOSE(MONTH(Requests[[#This Row],[Date]])/4+0.9,"Dave","Lahoucine","Heidi"),"")</f>
        <v>Dave</v>
      </c>
      <c r="G11"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class="CenterCell"&gt;3/27/2024&lt;/td&gt;&lt;td class="CenterCell"&gt;4/1/2024&lt;/td&gt;&lt;td class="CenterCell"&gt;4/3/2024&lt;/td&gt;&lt;tr&gt;</v>
      </c>
    </row>
    <row r="12" spans="2:7" x14ac:dyDescent="0.3">
      <c r="B12" s="146">
        <f ca="1">IF(ROW()=ROW(Requests[]),"",IFERROR(OFFSET(Requests[[#This Row],[Date]],-1,0)+IncrRequest,Start))</f>
        <v>45392</v>
      </c>
      <c r="C12" s="146">
        <f ca="1">IF(ISNUMBER(Requests[[#This Row],[Date]]),IF(AND(MONTH(Requests[[#This Row],[Date]])=12,DAY(Requests[[#This Row],[Date]])&gt;17),"Cancel",Requests[[#This Row],[Date]]+IF(ISNUMBER(MATCH(Requests[[#This Row],[Date]],Holidays,0)),1,0)),"")</f>
        <v>45392</v>
      </c>
      <c r="D12" s="146">
        <f ca="1">IF(ISNUMBER(Requests[[#This Row],[Request Due]]),Requests[[#This Row],[Date]]+IncrMeeting+IF(ISNUMBER(MATCH(Requests[[#This Row],[Date]]+IncrMeeting,Holidays,0)),1,0),Requests[[#This Row],[Request Due]])</f>
        <v>45397</v>
      </c>
      <c r="E12" s="146">
        <f ca="1">IF(ISNUMBER(Requests[[#This Row],[Request Due]]),Requests[[#This Row],[Date]]+IncrUpdate+IF(ISNUMBER(MATCH(Requests[[#This Row],[Date]]+IncrUpdate,Holidays,0)),1,0),Requests[[#This Row],[Request Due]])</f>
        <v>45399</v>
      </c>
      <c r="F12" s="156" t="str">
        <f ca="1">IF(ISNUMBER(Requests[[#This Row],[Request Due]]),CHOOSE(MONTH(Requests[[#This Row],[Date]])/4+0.9,"Dave","Lahoucine","Heidi"),"")</f>
        <v>Dave</v>
      </c>
      <c r="G12"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class="CenterCell"&gt;4/10/2024&lt;/td&gt;&lt;td class="CenterCell"&gt;4/15/2024&lt;/td&gt;&lt;td class="CenterCell"&gt;4/17/2024&lt;/td&gt;&lt;tr&gt;</v>
      </c>
    </row>
    <row r="13" spans="2:7" x14ac:dyDescent="0.3">
      <c r="B13" s="146">
        <f ca="1">IF(ROW()=ROW(Requests[]),"",IFERROR(OFFSET(Requests[[#This Row],[Date]],-1,0)+IncrRequest,Start))</f>
        <v>45406</v>
      </c>
      <c r="C13" s="146">
        <f ca="1">IF(ISNUMBER(Requests[[#This Row],[Date]]),IF(AND(MONTH(Requests[[#This Row],[Date]])=12,DAY(Requests[[#This Row],[Date]])&gt;17),"Cancel",Requests[[#This Row],[Date]]+IF(ISNUMBER(MATCH(Requests[[#This Row],[Date]],Holidays,0)),1,0)),"")</f>
        <v>45406</v>
      </c>
      <c r="D13" s="146">
        <f ca="1">IF(ISNUMBER(Requests[[#This Row],[Request Due]]),Requests[[#This Row],[Date]]+IncrMeeting+IF(ISNUMBER(MATCH(Requests[[#This Row],[Date]]+IncrMeeting,Holidays,0)),1,0),Requests[[#This Row],[Request Due]])</f>
        <v>45411</v>
      </c>
      <c r="E13" s="146">
        <f ca="1">IF(ISNUMBER(Requests[[#This Row],[Request Due]]),Requests[[#This Row],[Date]]+IncrUpdate+IF(ISNUMBER(MATCH(Requests[[#This Row],[Date]]+IncrUpdate,Holidays,0)),1,0),Requests[[#This Row],[Request Due]])</f>
        <v>45413</v>
      </c>
      <c r="F13" s="156" t="str">
        <f ca="1">IF(ISNUMBER(Requests[[#This Row],[Request Due]]),CHOOSE(MONTH(Requests[[#This Row],[Date]])/4,"Dave","Lahoucine","Heidi"),"")</f>
        <v>Dave</v>
      </c>
      <c r="G13"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class="CenterCell"&gt;4/24/2024&lt;/td&gt;&lt;td class="CenterCell"&gt;4/29/2024&lt;/td&gt;&lt;td class="CenterCell"&gt;5/1/2024&lt;/td&gt;&lt;tr&gt;</v>
      </c>
    </row>
    <row r="14" spans="2:7" x14ac:dyDescent="0.3">
      <c r="B14" s="146">
        <f ca="1">IF(ROW()=ROW(Requests[]),"",IFERROR(OFFSET(Requests[[#This Row],[Date]],-1,0)+IncrRequest,Start))</f>
        <v>45420</v>
      </c>
      <c r="C14" s="146">
        <f ca="1">IF(ISNUMBER(Requests[[#This Row],[Date]]),IF(AND(MONTH(Requests[[#This Row],[Date]])=12,DAY(Requests[[#This Row],[Date]])&gt;17),"Cancel",Requests[[#This Row],[Date]]+IF(ISNUMBER(MATCH(Requests[[#This Row],[Date]],Holidays,0)),1,0)),"")</f>
        <v>45420</v>
      </c>
      <c r="D14" s="146">
        <f ca="1">IF(ISNUMBER(Requests[[#This Row],[Request Due]]),Requests[[#This Row],[Date]]+IncrMeeting+IF(ISNUMBER(MATCH(Requests[[#This Row],[Date]]+IncrMeeting,Holidays,0)),1,0),Requests[[#This Row],[Request Due]])</f>
        <v>45425</v>
      </c>
      <c r="E14" s="146">
        <f ca="1">IF(ISNUMBER(Requests[[#This Row],[Request Due]]),Requests[[#This Row],[Date]]+IncrUpdate+IF(ISNUMBER(MATCH(Requests[[#This Row],[Date]]+IncrUpdate,Holidays,0)),1,0),Requests[[#This Row],[Request Due]])</f>
        <v>45427</v>
      </c>
      <c r="F14" s="156" t="str">
        <f ca="1">IF(ISNUMBER(Requests[[#This Row],[Request Due]]),CHOOSE(MONTH(Requests[[#This Row],[Date]])/4+0.9,"Dave","Lahoucine","Heidi"),"")</f>
        <v>Lahoucine</v>
      </c>
      <c r="G14"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class="CenterCell"&gt;5/8/2024&lt;/td&gt;&lt;td class="CenterCell"&gt;5/13/2024&lt;/td&gt;&lt;td class="CenterCell"&gt;5/15/2024&lt;/td&gt;&lt;tr&gt;</v>
      </c>
    </row>
    <row r="15" spans="2:7" x14ac:dyDescent="0.3">
      <c r="B15" s="146">
        <f ca="1">IF(ROW()=ROW(Requests[]),"",IFERROR(OFFSET(Requests[[#This Row],[Date]],-1,0)+IncrRequest,Start))</f>
        <v>45434</v>
      </c>
      <c r="C15" s="146">
        <f ca="1">IF(ISNUMBER(Requests[[#This Row],[Date]]),IF(AND(MONTH(Requests[[#This Row],[Date]])=12,DAY(Requests[[#This Row],[Date]])&gt;17),"Cancel",Requests[[#This Row],[Date]]+IF(ISNUMBER(MATCH(Requests[[#This Row],[Date]],Holidays,0)),1,0)),"")</f>
        <v>45434</v>
      </c>
      <c r="D15" s="146">
        <f ca="1">IF(ISNUMBER(Requests[[#This Row],[Request Due]]),Requests[[#This Row],[Date]]+IncrMeeting+IF(ISNUMBER(MATCH(Requests[[#This Row],[Date]]+IncrMeeting,Holidays,0)),1,0),Requests[[#This Row],[Request Due]])</f>
        <v>45440</v>
      </c>
      <c r="E15" s="146">
        <f ca="1">IF(ISNUMBER(Requests[[#This Row],[Request Due]]),Requests[[#This Row],[Date]]+IncrUpdate+IF(ISNUMBER(MATCH(Requests[[#This Row],[Date]]+IncrUpdate,Holidays,0)),1,0),Requests[[#This Row],[Request Due]])</f>
        <v>45441</v>
      </c>
      <c r="F15" s="156" t="str">
        <f ca="1">IF(ISNUMBER(Requests[[#This Row],[Request Due]]),CHOOSE(MONTH(Requests[[#This Row],[Date]])/4+0.9,"Dave","Lahoucine","Heidi"),"")</f>
        <v>Lahoucine</v>
      </c>
      <c r="G15"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class="CenterCell"&gt;5/22/2024&lt;/td&gt;&lt;td class="CenterCell"&gt;Tue 5/28/2024&lt;/td&gt;&lt;td class="CenterCell"&gt;5/29/2024&lt;/td&gt;&lt;tr&gt;</v>
      </c>
    </row>
    <row r="16" spans="2:7" x14ac:dyDescent="0.3">
      <c r="B16" s="146">
        <f ca="1">IF(ROW()=ROW(Requests[]),"",IFERROR(OFFSET(Requests[[#This Row],[Date]],-1,0)+IncrRequest,Start))</f>
        <v>45448</v>
      </c>
      <c r="C16" s="146">
        <f ca="1">IF(ISNUMBER(Requests[[#This Row],[Date]]),IF(AND(MONTH(Requests[[#This Row],[Date]])=12,DAY(Requests[[#This Row],[Date]])&gt;17),"Cancel",Requests[[#This Row],[Date]]+IF(ISNUMBER(MATCH(Requests[[#This Row],[Date]],Holidays,0)),1,0)),"")</f>
        <v>45448</v>
      </c>
      <c r="D16" s="146">
        <f ca="1">IF(ISNUMBER(Requests[[#This Row],[Request Due]]),Requests[[#This Row],[Date]]+IncrMeeting+IF(ISNUMBER(MATCH(Requests[[#This Row],[Date]]+IncrMeeting,Holidays,0)),1,0),Requests[[#This Row],[Request Due]])</f>
        <v>45453</v>
      </c>
      <c r="E16" s="146">
        <f ca="1">IF(ISNUMBER(Requests[[#This Row],[Request Due]]),Requests[[#This Row],[Date]]+IncrUpdate+IF(ISNUMBER(MATCH(Requests[[#This Row],[Date]]+IncrUpdate,Holidays,0)),1,0),Requests[[#This Row],[Request Due]])</f>
        <v>45455</v>
      </c>
      <c r="F16" s="156" t="str">
        <f ca="1">IF(ISNUMBER(Requests[[#This Row],[Request Due]]),CHOOSE(MONTH(Requests[[#This Row],[Date]])/4+0.9,"Dave","Lahoucine","Heidi"),"")</f>
        <v>Lahoucine</v>
      </c>
      <c r="G16"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class="CenterCell"&gt;6/5/2024&lt;/td&gt;&lt;td class="CenterCell"&gt;6/10/2024&lt;/td&gt;&lt;td class="CenterCell"&gt;6/12/2024&lt;/td&gt;&lt;tr&gt;</v>
      </c>
    </row>
    <row r="17" spans="2:7" x14ac:dyDescent="0.3">
      <c r="B17" s="146">
        <f ca="1">IF(ROW()=ROW(Requests[]),"",IFERROR(OFFSET(Requests[[#This Row],[Date]],-1,0)+IncrRequest,Start))</f>
        <v>45462</v>
      </c>
      <c r="C17" s="146">
        <f ca="1">IF(ISNUMBER(Requests[[#This Row],[Date]]),IF(AND(MONTH(Requests[[#This Row],[Date]])=12,DAY(Requests[[#This Row],[Date]])&gt;17),"Cancel",Requests[[#This Row],[Date]]+IF(ISNUMBER(MATCH(Requests[[#This Row],[Date]],Holidays,0)),1,0)),"")</f>
        <v>45462</v>
      </c>
      <c r="D17" s="146">
        <f ca="1">IF(ISNUMBER(Requests[[#This Row],[Request Due]]),Requests[[#This Row],[Date]]+IncrMeeting+IF(ISNUMBER(MATCH(Requests[[#This Row],[Date]]+IncrMeeting,Holidays,0)),1,0),Requests[[#This Row],[Request Due]])</f>
        <v>45467</v>
      </c>
      <c r="E17" s="146">
        <f ca="1">IF(ISNUMBER(Requests[[#This Row],[Request Due]]),Requests[[#This Row],[Date]]+IncrUpdate+IF(ISNUMBER(MATCH(Requests[[#This Row],[Date]]+IncrUpdate,Holidays,0)),1,0),Requests[[#This Row],[Request Due]])</f>
        <v>45469</v>
      </c>
      <c r="F17" s="156" t="str">
        <f ca="1">IF(ISNUMBER(Requests[[#This Row],[Request Due]]),CHOOSE(MONTH(Requests[[#This Row],[Date]])/4+0.9,"Dave","Lahoucine","Heidi"),"")</f>
        <v>Lahoucine</v>
      </c>
      <c r="G17"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class="CenterCell"&gt;6/19/2024&lt;/td&gt;&lt;td class="CenterCell"&gt;6/24/2024&lt;/td&gt;&lt;td class="CenterCell"&gt;6/26/2024&lt;/td&gt;&lt;tr&gt;</v>
      </c>
    </row>
    <row r="18" spans="2:7" x14ac:dyDescent="0.3">
      <c r="B18" s="146">
        <f ca="1">IF(ROW()=ROW(Requests[]),"",IFERROR(OFFSET(Requests[[#This Row],[Date]],-1,0)+IncrRequest,Start))</f>
        <v>45476</v>
      </c>
      <c r="C18" s="146">
        <f ca="1">IF(ISNUMBER(Requests[[#This Row],[Date]]),IF(AND(MONTH(Requests[[#This Row],[Date]])=12,DAY(Requests[[#This Row],[Date]])&gt;17),"Cancel",Requests[[#This Row],[Date]]+IF(ISNUMBER(MATCH(Requests[[#This Row],[Date]],Holidays,0)),1,0)),"")</f>
        <v>45476</v>
      </c>
      <c r="D18" s="146">
        <f ca="1">IF(ISNUMBER(Requests[[#This Row],[Request Due]]),Requests[[#This Row],[Date]]+IncrMeeting+IF(ISNUMBER(MATCH(Requests[[#This Row],[Date]]+IncrMeeting,Holidays,0)),1,0),Requests[[#This Row],[Request Due]])</f>
        <v>45481</v>
      </c>
      <c r="E18" s="146">
        <f ca="1">IF(ISNUMBER(Requests[[#This Row],[Request Due]]),Requests[[#This Row],[Date]]+IncrUpdate+IF(ISNUMBER(MATCH(Requests[[#This Row],[Date]]+IncrUpdate,Holidays,0)),1,0),Requests[[#This Row],[Request Due]])</f>
        <v>45483</v>
      </c>
      <c r="F18" s="156" t="str">
        <f ca="1">IF(ISNUMBER(Requests[[#This Row],[Request Due]]),CHOOSE(MONTH(Requests[[#This Row],[Date]])/4+0.9,"Dave","Lahoucine","Heidi"),"")</f>
        <v>Lahoucine</v>
      </c>
      <c r="G18"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class="CenterCell"&gt;7/3/2024&lt;/td&gt;&lt;td class="CenterCell"&gt;7/8/2024&lt;/td&gt;&lt;td class="CenterCell"&gt;7/10/2024&lt;/td&gt;&lt;tr&gt;</v>
      </c>
    </row>
    <row r="19" spans="2:7" x14ac:dyDescent="0.3">
      <c r="B19" s="146">
        <f ca="1">IF(ROW()=ROW(Requests[]),"",IFERROR(OFFSET(Requests[[#This Row],[Date]],-1,0)+IncrRequest,Start))</f>
        <v>45490</v>
      </c>
      <c r="C19" s="146">
        <f ca="1">IF(ISNUMBER(Requests[[#This Row],[Date]]),IF(AND(MONTH(Requests[[#This Row],[Date]])=12,DAY(Requests[[#This Row],[Date]])&gt;17),"Cancel",Requests[[#This Row],[Date]]+IF(ISNUMBER(MATCH(Requests[[#This Row],[Date]],Holidays,0)),1,0)),"")</f>
        <v>45490</v>
      </c>
      <c r="D19" s="146">
        <f ca="1">IF(ISNUMBER(Requests[[#This Row],[Request Due]]),Requests[[#This Row],[Date]]+IncrMeeting+IF(ISNUMBER(MATCH(Requests[[#This Row],[Date]]+IncrMeeting,Holidays,0)),1,0),Requests[[#This Row],[Request Due]])</f>
        <v>45495</v>
      </c>
      <c r="E19" s="146">
        <f ca="1">IF(ISNUMBER(Requests[[#This Row],[Request Due]]),Requests[[#This Row],[Date]]+IncrUpdate+IF(ISNUMBER(MATCH(Requests[[#This Row],[Date]]+IncrUpdate,Holidays,0)),1,0),Requests[[#This Row],[Request Due]])</f>
        <v>45497</v>
      </c>
      <c r="F19" s="156" t="str">
        <f ca="1">IF(ISNUMBER(Requests[[#This Row],[Request Due]]),CHOOSE(MONTH(Requests[[#This Row],[Date]])/4+0.9,"Dave","Lahoucine","Heidi"),"")</f>
        <v>Lahoucine</v>
      </c>
      <c r="G19"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class="CenterCell"&gt;7/17/2024&lt;/td&gt;&lt;td class="CenterCell"&gt;7/22/2024&lt;/td&gt;&lt;td class="CenterCell"&gt;7/24/2024&lt;/td&gt;&lt;tr&gt;</v>
      </c>
    </row>
    <row r="20" spans="2:7" x14ac:dyDescent="0.3">
      <c r="B20" s="146">
        <f ca="1">IF(ROW()=ROW(Requests[]),"",IFERROR(OFFSET(Requests[[#This Row],[Date]],-1,0)+IncrRequest,Start))</f>
        <v>45504</v>
      </c>
      <c r="C20" s="146">
        <f ca="1">IF(ISNUMBER(Requests[[#This Row],[Date]]),IF(AND(MONTH(Requests[[#This Row],[Date]])=12,DAY(Requests[[#This Row],[Date]])&gt;17),"Cancel",Requests[[#This Row],[Date]]+IF(ISNUMBER(MATCH(Requests[[#This Row],[Date]],Holidays,0)),1,0)),"")</f>
        <v>45504</v>
      </c>
      <c r="D20" s="146">
        <f ca="1">IF(ISNUMBER(Requests[[#This Row],[Request Due]]),Requests[[#This Row],[Date]]+IncrMeeting+IF(ISNUMBER(MATCH(Requests[[#This Row],[Date]]+IncrMeeting,Holidays,0)),1,0),Requests[[#This Row],[Request Due]])</f>
        <v>45509</v>
      </c>
      <c r="E20" s="146">
        <f ca="1">IF(ISNUMBER(Requests[[#This Row],[Request Due]]),Requests[[#This Row],[Date]]+IncrUpdate+IF(ISNUMBER(MATCH(Requests[[#This Row],[Date]]+IncrUpdate,Holidays,0)),1,0),Requests[[#This Row],[Request Due]])</f>
        <v>45511</v>
      </c>
      <c r="F20" s="156" t="str">
        <f ca="1">IF(ISNUMBER(Requests[[#This Row],[Request Due]]),CHOOSE(MONTH(Requests[[#This Row],[Date]])/4+0.9,"Dave","Lahoucine","Heidi"),"")</f>
        <v>Lahoucine</v>
      </c>
      <c r="G20"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class="CenterCell"&gt;7/31/2024&lt;/td&gt;&lt;td class="CenterCell"&gt;8/5/2024&lt;/td&gt;&lt;td class="CenterCell"&gt;8/7/2024&lt;/td&gt;&lt;tr&gt;</v>
      </c>
    </row>
    <row r="21" spans="2:7" x14ac:dyDescent="0.3">
      <c r="B21" s="146">
        <f ca="1">IF(ROW()=ROW(Requests[]),"",IFERROR(OFFSET(Requests[[#This Row],[Date]],-1,0)+IncrRequest,Start))</f>
        <v>45518</v>
      </c>
      <c r="C21" s="146">
        <f ca="1">IF(ISNUMBER(Requests[[#This Row],[Date]]),IF(AND(MONTH(Requests[[#This Row],[Date]])=12,DAY(Requests[[#This Row],[Date]])&gt;17),"Cancel",Requests[[#This Row],[Date]]+IF(ISNUMBER(MATCH(Requests[[#This Row],[Date]],Holidays,0)),1,0)),"")</f>
        <v>45518</v>
      </c>
      <c r="D21" s="146">
        <f ca="1">IF(ISNUMBER(Requests[[#This Row],[Request Due]]),Requests[[#This Row],[Date]]+IncrMeeting+IF(ISNUMBER(MATCH(Requests[[#This Row],[Date]]+IncrMeeting,Holidays,0)),1,0),Requests[[#This Row],[Request Due]])</f>
        <v>45523</v>
      </c>
      <c r="E21" s="146">
        <f ca="1">IF(ISNUMBER(Requests[[#This Row],[Request Due]]),Requests[[#This Row],[Date]]+IncrUpdate+IF(ISNUMBER(MATCH(Requests[[#This Row],[Date]]+IncrUpdate,Holidays,0)),1,0),Requests[[#This Row],[Request Due]])</f>
        <v>45525</v>
      </c>
      <c r="F21" s="156" t="str">
        <f ca="1">IF(ISNUMBER(Requests[[#This Row],[Request Due]]),CHOOSE(MONTH(Requests[[#This Row],[Date]])/4+0.9,"Dave","Lahoucine","Heidi"),"")</f>
        <v>Lahoucine</v>
      </c>
      <c r="G21"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class="CenterCell"&gt;8/14/2024&lt;/td&gt;&lt;td class="CenterCell"&gt;8/19/2024&lt;/td&gt;&lt;td class="CenterCell"&gt;8/21/2024&lt;/td&gt;&lt;tr&gt;</v>
      </c>
    </row>
    <row r="22" spans="2:7" x14ac:dyDescent="0.3">
      <c r="B22" s="146">
        <f ca="1">IF(ROW()=ROW(Requests[]),"",IFERROR(OFFSET(Requests[[#This Row],[Date]],-1,0)+IncrRequest,Start))</f>
        <v>45532</v>
      </c>
      <c r="C22" s="146">
        <f ca="1">IF(ISNUMBER(Requests[[#This Row],[Date]]),IF(AND(MONTH(Requests[[#This Row],[Date]])=12,DAY(Requests[[#This Row],[Date]])&gt;17),"Cancel",Requests[[#This Row],[Date]]+IF(ISNUMBER(MATCH(Requests[[#This Row],[Date]],Holidays,0)),1,0)),"")</f>
        <v>45532</v>
      </c>
      <c r="D22" s="146">
        <f ca="1">IF(ISNUMBER(Requests[[#This Row],[Request Due]]),Requests[[#This Row],[Date]]+IncrMeeting+IF(ISNUMBER(MATCH(Requests[[#This Row],[Date]]+IncrMeeting,Holidays,0)),1,0),Requests[[#This Row],[Request Due]])</f>
        <v>45538</v>
      </c>
      <c r="E22" s="146">
        <f ca="1">IF(ISNUMBER(Requests[[#This Row],[Request Due]]),Requests[[#This Row],[Date]]+IncrUpdate+IF(ISNUMBER(MATCH(Requests[[#This Row],[Date]]+IncrUpdate,Holidays,0)),1,0),Requests[[#This Row],[Request Due]])</f>
        <v>45539</v>
      </c>
      <c r="F22" s="156" t="str">
        <f ca="1">IF(ISNUMBER(Requests[[#This Row],[Request Due]]),CHOOSE(MONTH(Requests[[#This Row],[Date]])/4+0.9,"Dave","Lahoucine","Heidi"),"")</f>
        <v>Lahoucine</v>
      </c>
      <c r="G22"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class="CenterCell"&gt;8/28/2024&lt;/td&gt;&lt;td class="CenterCell"&gt;Tue 9/3/2024&lt;/td&gt;&lt;td class="CenterCell"&gt;9/4/2024&lt;/td&gt;&lt;tr&gt;</v>
      </c>
    </row>
    <row r="23" spans="2:7" x14ac:dyDescent="0.3">
      <c r="B23" s="146">
        <f ca="1">IF(ROW()=ROW(Requests[]),"",IFERROR(OFFSET(Requests[[#This Row],[Date]],-1,0)+IncrRequest,Start))</f>
        <v>45546</v>
      </c>
      <c r="C23" s="146">
        <f ca="1">IF(ISNUMBER(Requests[[#This Row],[Date]]),IF(AND(MONTH(Requests[[#This Row],[Date]])=12,DAY(Requests[[#This Row],[Date]])&gt;17),"Cancel",Requests[[#This Row],[Date]]+IF(ISNUMBER(MATCH(Requests[[#This Row],[Date]],Holidays,0)),1,0)),"")</f>
        <v>45546</v>
      </c>
      <c r="D23" s="146">
        <f ca="1">IF(ISNUMBER(Requests[[#This Row],[Request Due]]),Requests[[#This Row],[Date]]+IncrMeeting+IF(ISNUMBER(MATCH(Requests[[#This Row],[Date]]+IncrMeeting,Holidays,0)),1,0),Requests[[#This Row],[Request Due]])</f>
        <v>45551</v>
      </c>
      <c r="E23" s="146">
        <f ca="1">IF(ISNUMBER(Requests[[#This Row],[Request Due]]),Requests[[#This Row],[Date]]+IncrUpdate+IF(ISNUMBER(MATCH(Requests[[#This Row],[Date]]+IncrUpdate,Holidays,0)),1,0),Requests[[#This Row],[Request Due]])</f>
        <v>45553</v>
      </c>
      <c r="F23" s="156" t="str">
        <f ca="1">IF(ISNUMBER(Requests[[#This Row],[Request Due]]),CHOOSE(MONTH(Requests[[#This Row],[Date]])/4+0.9,"Dave","Lahoucine","Heidi"),"")</f>
        <v>Heidi</v>
      </c>
      <c r="G23"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class="CenterCell"&gt;9/11/2024&lt;/td&gt;&lt;td class="CenterCell"&gt;9/16/2024&lt;/td&gt;&lt;td class="CenterCell"&gt;9/18/2024&lt;/td&gt;&lt;tr&gt;</v>
      </c>
    </row>
    <row r="24" spans="2:7" x14ac:dyDescent="0.3">
      <c r="B24" s="146">
        <f ca="1">IF(ROW()=ROW(Requests[]),"",IFERROR(OFFSET(Requests[[#This Row],[Date]],-1,0)+IncrRequest,Start))</f>
        <v>45560</v>
      </c>
      <c r="C24" s="146">
        <f ca="1">IF(ISNUMBER(Requests[[#This Row],[Date]]),IF(AND(MONTH(Requests[[#This Row],[Date]])=12,DAY(Requests[[#This Row],[Date]])&gt;17),"Cancel",Requests[[#This Row],[Date]]+IF(ISNUMBER(MATCH(Requests[[#This Row],[Date]],Holidays,0)),1,0)),"")</f>
        <v>45560</v>
      </c>
      <c r="D24" s="146">
        <f ca="1">IF(ISNUMBER(Requests[[#This Row],[Request Due]]),Requests[[#This Row],[Date]]+IncrMeeting+IF(ISNUMBER(MATCH(Requests[[#This Row],[Date]]+IncrMeeting,Holidays,0)),1,0),Requests[[#This Row],[Request Due]])</f>
        <v>45565</v>
      </c>
      <c r="E24" s="146">
        <f ca="1">IF(ISNUMBER(Requests[[#This Row],[Request Due]]),Requests[[#This Row],[Date]]+IncrUpdate+IF(ISNUMBER(MATCH(Requests[[#This Row],[Date]]+IncrUpdate,Holidays,0)),1,0),Requests[[#This Row],[Request Due]])</f>
        <v>45567</v>
      </c>
      <c r="F24" s="156" t="str">
        <f ca="1">IF(ISNUMBER(Requests[[#This Row],[Request Due]]),CHOOSE(MONTH(Requests[[#This Row],[Date]])/4+0.9,"Dave","Lahoucine","Heidi"),"")</f>
        <v>Heidi</v>
      </c>
      <c r="G24"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class="CenterCell"&gt;9/25/2024&lt;/td&gt;&lt;td class="CenterCell"&gt;9/30/2024&lt;/td&gt;&lt;td class="CenterCell"&gt;10/2/2024&lt;/td&gt;&lt;tr&gt;</v>
      </c>
    </row>
    <row r="25" spans="2:7" x14ac:dyDescent="0.3">
      <c r="B25" s="146">
        <f ca="1">IF(ROW()=ROW(Requests[]),"",IFERROR(OFFSET(Requests[[#This Row],[Date]],-1,0)+IncrRequest,Start))</f>
        <v>45574</v>
      </c>
      <c r="C25" s="146">
        <f ca="1">IF(ISNUMBER(Requests[[#This Row],[Date]]),IF(AND(MONTH(Requests[[#This Row],[Date]])=12,DAY(Requests[[#This Row],[Date]])&gt;17),"Cancel",Requests[[#This Row],[Date]]+IF(ISNUMBER(MATCH(Requests[[#This Row],[Date]],Holidays,0)),1,0)),"")</f>
        <v>45574</v>
      </c>
      <c r="D25" s="146">
        <f ca="1">IF(ISNUMBER(Requests[[#This Row],[Request Due]]),Requests[[#This Row],[Date]]+IncrMeeting+IF(ISNUMBER(MATCH(Requests[[#This Row],[Date]]+IncrMeeting,Holidays,0)),1,0),Requests[[#This Row],[Request Due]])</f>
        <v>45580</v>
      </c>
      <c r="E25" s="146">
        <f ca="1">IF(ISNUMBER(Requests[[#This Row],[Request Due]]),Requests[[#This Row],[Date]]+IncrUpdate+IF(ISNUMBER(MATCH(Requests[[#This Row],[Date]]+IncrUpdate,Holidays,0)),1,0),Requests[[#This Row],[Request Due]])</f>
        <v>45581</v>
      </c>
      <c r="F25" s="156" t="str">
        <f ca="1">IF(ISNUMBER(Requests[[#This Row],[Request Due]]),CHOOSE(MONTH(Requests[[#This Row],[Date]])/4+0.9,"Dave","Lahoucine","Heidi"),"")</f>
        <v>Heidi</v>
      </c>
      <c r="G25"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class="CenterCell"&gt;10/9/2024&lt;/td&gt;&lt;td class="CenterCell"&gt;Tue 10/15/2024&lt;/td&gt;&lt;td class="CenterCell"&gt;10/16/2024&lt;/td&gt;&lt;tr&gt;</v>
      </c>
    </row>
    <row r="26" spans="2:7" x14ac:dyDescent="0.3">
      <c r="B26" s="146">
        <f ca="1">IF(ROW()=ROW(Requests[]),"",IFERROR(OFFSET(Requests[[#This Row],[Date]],-1,0)+IncrRequest,Start))</f>
        <v>45588</v>
      </c>
      <c r="C26" s="146">
        <f ca="1">IF(ISNUMBER(Requests[[#This Row],[Date]]),IF(AND(MONTH(Requests[[#This Row],[Date]])=12,DAY(Requests[[#This Row],[Date]])&gt;17),"Cancel",Requests[[#This Row],[Date]]+IF(ISNUMBER(MATCH(Requests[[#This Row],[Date]],Holidays,0)),1,0)),"")</f>
        <v>45588</v>
      </c>
      <c r="D26" s="146">
        <f ca="1">IF(ISNUMBER(Requests[[#This Row],[Request Due]]),Requests[[#This Row],[Date]]+IncrMeeting+IF(ISNUMBER(MATCH(Requests[[#This Row],[Date]]+IncrMeeting,Holidays,0)),1,0),Requests[[#This Row],[Request Due]])</f>
        <v>45593</v>
      </c>
      <c r="E26" s="146">
        <f ca="1">IF(ISNUMBER(Requests[[#This Row],[Request Due]]),Requests[[#This Row],[Date]]+IncrUpdate+IF(ISNUMBER(MATCH(Requests[[#This Row],[Date]]+IncrUpdate,Holidays,0)),1,0),Requests[[#This Row],[Request Due]])</f>
        <v>45595</v>
      </c>
      <c r="F26" s="156" t="str">
        <f ca="1">IF(ISNUMBER(Requests[[#This Row],[Request Due]]),CHOOSE(MONTH(Requests[[#This Row],[Date]])/4+0.9,"Dave","Lahoucine","Heidi"),"")</f>
        <v>Heidi</v>
      </c>
      <c r="G26"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class="CenterCell"&gt;10/23/2024&lt;/td&gt;&lt;td class="CenterCell"&gt;10/28/2024&lt;/td&gt;&lt;td class="CenterCell"&gt;10/30/2024&lt;/td&gt;&lt;tr&gt;</v>
      </c>
    </row>
    <row r="27" spans="2:7" x14ac:dyDescent="0.3">
      <c r="B27" s="146">
        <f ca="1">IF(ROW()=ROW(Requests[]),"",IFERROR(OFFSET(Requests[[#This Row],[Date]],-1,0)+IncrRequest,Start))</f>
        <v>45602</v>
      </c>
      <c r="C27" s="146">
        <f ca="1">IF(ISNUMBER(Requests[[#This Row],[Date]]),IF(AND(MONTH(Requests[[#This Row],[Date]])=12,DAY(Requests[[#This Row],[Date]])&gt;17),"Cancel",Requests[[#This Row],[Date]]+IF(ISNUMBER(MATCH(Requests[[#This Row],[Date]],Holidays,0)),1,0)),"")</f>
        <v>45602</v>
      </c>
      <c r="D27" s="146">
        <f ca="1">IF(ISNUMBER(Requests[[#This Row],[Request Due]]),Requests[[#This Row],[Date]]+IncrMeeting+IF(ISNUMBER(MATCH(Requests[[#This Row],[Date]]+IncrMeeting,Holidays,0)),1,0),Requests[[#This Row],[Request Due]])</f>
        <v>45608</v>
      </c>
      <c r="E27" s="146">
        <f ca="1">IF(ISNUMBER(Requests[[#This Row],[Request Due]]),Requests[[#This Row],[Date]]+IncrUpdate+IF(ISNUMBER(MATCH(Requests[[#This Row],[Date]]+IncrUpdate,Holidays,0)),1,0),Requests[[#This Row],[Request Due]])</f>
        <v>45609</v>
      </c>
      <c r="F27" s="156" t="str">
        <f ca="1">IF(ISNUMBER(Requests[[#This Row],[Request Due]]),CHOOSE(MONTH(Requests[[#This Row],[Date]])/4+0.9,"Dave","Lahoucine","Heidi"),"")</f>
        <v>Heidi</v>
      </c>
      <c r="G27"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class="CenterCell"&gt;11/6/2024&lt;/td&gt;&lt;td class="CenterCell"&gt;Tue 11/12/2024&lt;/td&gt;&lt;td class="CenterCell"&gt;11/13/2024&lt;/td&gt;&lt;tr&gt;</v>
      </c>
    </row>
    <row r="28" spans="2:7" x14ac:dyDescent="0.3">
      <c r="B28" s="146">
        <f ca="1">IF(ROW()=ROW(Requests[]),"",IFERROR(OFFSET(Requests[[#This Row],[Date]],-1,0)+IncrRequest,Start))</f>
        <v>45616</v>
      </c>
      <c r="C28" s="146">
        <f ca="1">IF(ISNUMBER(Requests[[#This Row],[Date]]),IF(AND(MONTH(Requests[[#This Row],[Date]])=12,DAY(Requests[[#This Row],[Date]])&gt;17),"Cancel",Requests[[#This Row],[Date]]+IF(ISNUMBER(MATCH(Requests[[#This Row],[Date]],Holidays,0)),1,0)),"")</f>
        <v>45616</v>
      </c>
      <c r="D28" s="146">
        <f ca="1">IF(ISNUMBER(Requests[[#This Row],[Request Due]]),Requests[[#This Row],[Date]]+IncrMeeting+IF(ISNUMBER(MATCH(Requests[[#This Row],[Date]]+IncrMeeting,Holidays,0)),1,0),Requests[[#This Row],[Request Due]])</f>
        <v>45621</v>
      </c>
      <c r="E28" s="146">
        <f ca="1">IF(ISNUMBER(Requests[[#This Row],[Request Due]]),Requests[[#This Row],[Date]]+IncrUpdate+IF(ISNUMBER(MATCH(Requests[[#This Row],[Date]]+IncrUpdate,Holidays,0)),1,0),Requests[[#This Row],[Request Due]])</f>
        <v>45623</v>
      </c>
      <c r="F28" s="156" t="str">
        <f ca="1">IF(ISNUMBER(Requests[[#This Row],[Request Due]]),CHOOSE(MONTH(Requests[[#This Row],[Date]])/4+0.9,"Dave","Lahoucine","Heidi"),"")</f>
        <v>Heidi</v>
      </c>
      <c r="G28"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class="CenterCell"&gt;11/20/2024&lt;/td&gt;&lt;td class="CenterCell"&gt;11/25/2024&lt;/td&gt;&lt;td class="CenterCell"&gt;11/27/2024&lt;/td&gt;&lt;tr&gt;</v>
      </c>
    </row>
    <row r="29" spans="2:7" x14ac:dyDescent="0.3">
      <c r="B29" s="146">
        <f ca="1">IF(ROW()=ROW(Requests[]),"",IFERROR(OFFSET(Requests[[#This Row],[Date]],-1,0)+IncrRequest,Start))</f>
        <v>45630</v>
      </c>
      <c r="C29" s="146">
        <f ca="1">IF(ISNUMBER(Requests[[#This Row],[Date]]),IF(AND(MONTH(Requests[[#This Row],[Date]])=12,DAY(Requests[[#This Row],[Date]])&gt;17),"Cancel",Requests[[#This Row],[Date]]+IF(ISNUMBER(MATCH(Requests[[#This Row],[Date]],Holidays,0)),1,0)),"")</f>
        <v>45630</v>
      </c>
      <c r="D29" s="146">
        <f ca="1">IF(ISNUMBER(Requests[[#This Row],[Request Due]]),Requests[[#This Row],[Date]]+IncrMeeting+IF(ISNUMBER(MATCH(Requests[[#This Row],[Date]]+IncrMeeting,Holidays,0)),1,0),Requests[[#This Row],[Request Due]])</f>
        <v>45635</v>
      </c>
      <c r="E29" s="146">
        <f ca="1">IF(ISNUMBER(Requests[[#This Row],[Request Due]]),Requests[[#This Row],[Date]]+IncrUpdate+IF(ISNUMBER(MATCH(Requests[[#This Row],[Date]]+IncrUpdate,Holidays,0)),1,0),Requests[[#This Row],[Request Due]])</f>
        <v>45637</v>
      </c>
      <c r="F29" s="156" t="str">
        <f ca="1">IF(ISNUMBER(Requests[[#This Row],[Request Due]]),CHOOSE(MONTH(Requests[[#This Row],[Date]])/4+0.9,"Dave","Lahoucine","Heidi"),"")</f>
        <v>Heidi</v>
      </c>
      <c r="G29"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class="CenterCell"&gt;12/4/2024&lt;/td&gt;&lt;td class="CenterCell"&gt;12/9/2024&lt;/td&gt;&lt;td class="CenterCell"&gt;12/11/2024&lt;/td&gt;&lt;tr&gt;</v>
      </c>
    </row>
    <row r="30" spans="2:7" x14ac:dyDescent="0.3">
      <c r="B30" s="146">
        <f ca="1">IF(ROW()=ROW(Requests[]),"",IFERROR(OFFSET(Requests[[#This Row],[Date]],-1,0)+IncrRequest,Start))</f>
        <v>45644</v>
      </c>
      <c r="C30" s="146" t="str">
        <f ca="1">IF(ISNUMBER(Requests[[#This Row],[Date]]),IF(AND(MONTH(Requests[[#This Row],[Date]])=12,DAY(Requests[[#This Row],[Date]])&gt;17),"Cancel",Requests[[#This Row],[Date]]+IF(ISNUMBER(MATCH(Requests[[#This Row],[Date]],Holidays,0)),1,0)),"")</f>
        <v>Cancel</v>
      </c>
      <c r="D30" s="146" t="str">
        <f ca="1">IF(ISNUMBER(Requests[[#This Row],[Request Due]]),Requests[[#This Row],[Date]]+IncrMeeting+IF(ISNUMBER(MATCH(Requests[[#This Row],[Date]]+IncrMeeting,Holidays,0)),1,0),Requests[[#This Row],[Request Due]])</f>
        <v>Cancel</v>
      </c>
      <c r="E30" s="146" t="str">
        <f ca="1">IF(ISNUMBER(Requests[[#This Row],[Request Due]]),Requests[[#This Row],[Date]]+IncrUpdate+IF(ISNUMBER(MATCH(Requests[[#This Row],[Date]]+IncrUpdate,Holidays,0)),1,0),Requests[[#This Row],[Request Due]])</f>
        <v>Cancel</v>
      </c>
      <c r="F30" s="156" t="str">
        <f ca="1">IF(ISNUMBER(Requests[[#This Row],[Request Due]]),CHOOSE(MONTH(Requests[[#This Row],[Date]])/4+0.9,"Dave","Lahoucine","Heidi"),"")</f>
        <v/>
      </c>
      <c r="G30"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 colspan="3"&gt;No Pay Item Meetings&lt;/td&gt;&lt;tr&gt;</v>
      </c>
    </row>
    <row r="31" spans="2:7" x14ac:dyDescent="0.3">
      <c r="B31" s="146">
        <f ca="1">IF(ROW()=ROW(Requests[]),"",IFERROR(OFFSET(Requests[[#This Row],[Date]],-1,0)+IncrRequest,Start))</f>
        <v>45658</v>
      </c>
      <c r="C31" s="146">
        <f ca="1">IF(ISNUMBER(Requests[[#This Row],[Date]]),IF(AND(MONTH(Requests[[#This Row],[Date]])=12,DAY(Requests[[#This Row],[Date]])&gt;17),"Cancel",Requests[[#This Row],[Date]]+IF(ISNUMBER(MATCH(Requests[[#This Row],[Date]],Holidays,0)),1,0)),"")</f>
        <v>45659</v>
      </c>
      <c r="D31" s="146">
        <f ca="1">IF(ISNUMBER(Requests[[#This Row],[Request Due]]),Requests[[#This Row],[Date]]+IncrMeeting+IF(ISNUMBER(MATCH(Requests[[#This Row],[Date]]+IncrMeeting,Holidays,0)),1,0),Requests[[#This Row],[Request Due]])</f>
        <v>45663</v>
      </c>
      <c r="E31" s="146">
        <f ca="1">IF(ISNUMBER(Requests[[#This Row],[Request Due]]),Requests[[#This Row],[Date]]+IncrUpdate+IF(ISNUMBER(MATCH(Requests[[#This Row],[Date]]+IncrUpdate,Holidays,0)),1,0),Requests[[#This Row],[Request Due]])</f>
        <v>45665</v>
      </c>
      <c r="F31" s="156" t="str">
        <f ca="1">IF(ISNUMBER(Requests[[#This Row],[Request Due]]),CHOOSE(MONTH(Requests[[#This Row],[Date]])/4+0.9,"Dave","Lahoucine","Heidi"),"")</f>
        <v>Dave</v>
      </c>
      <c r="G31"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class="CenterCell"&gt;Thu 1/2/2025&lt;/td&gt;&lt;td class="CenterCell"&gt;1/6/2025&lt;/td&gt;&lt;td class="CenterCell"&gt;1/8/2025&lt;/td&gt;&lt;tr&gt;</v>
      </c>
    </row>
    <row r="32" spans="2:7" x14ac:dyDescent="0.3">
      <c r="B32" s="146">
        <f ca="1">IF(ROW()=ROW(Requests[]),"",IFERROR(OFFSET(Requests[[#This Row],[Date]],-1,0)+IncrRequest,Start))</f>
        <v>45672</v>
      </c>
      <c r="C32" s="146">
        <f ca="1">IF(ISNUMBER(Requests[[#This Row],[Date]]),IF(AND(MONTH(Requests[[#This Row],[Date]])=12,DAY(Requests[[#This Row],[Date]])&gt;17),"Cancel",Requests[[#This Row],[Date]]+IF(ISNUMBER(MATCH(Requests[[#This Row],[Date]],Holidays,0)),1,0)),"")</f>
        <v>45672</v>
      </c>
      <c r="D32" s="146">
        <f ca="1">IF(ISNUMBER(Requests[[#This Row],[Request Due]]),Requests[[#This Row],[Date]]+IncrMeeting+IF(ISNUMBER(MATCH(Requests[[#This Row],[Date]]+IncrMeeting,Holidays,0)),1,0),Requests[[#This Row],[Request Due]])</f>
        <v>45678</v>
      </c>
      <c r="E32" s="146">
        <f ca="1">IF(ISNUMBER(Requests[[#This Row],[Request Due]]),Requests[[#This Row],[Date]]+IncrUpdate+IF(ISNUMBER(MATCH(Requests[[#This Row],[Date]]+IncrUpdate,Holidays,0)),1,0),Requests[[#This Row],[Request Due]])</f>
        <v>45679</v>
      </c>
      <c r="F32" s="156" t="str">
        <f ca="1">IF(ISNUMBER(Requests[[#This Row],[Request Due]]),CHOOSE(MONTH(Requests[[#This Row],[Date]])/4+0.9,"Dave","Lahoucine","Heidi"),"")</f>
        <v>Dave</v>
      </c>
      <c r="G32"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class="CenterCell"&gt;1/15/2025&lt;/td&gt;&lt;td class="CenterCell"&gt;Tue 1/21/2025&lt;/td&gt;&lt;td class="CenterCell"&gt;1/22/2025&lt;/td&gt;&lt;tr&gt;</v>
      </c>
    </row>
    <row r="33" spans="2:7" x14ac:dyDescent="0.3">
      <c r="B33" s="146">
        <f ca="1">IF(ROW()=ROW(Requests[]),"",IFERROR(OFFSET(Requests[[#This Row],[Date]],-1,0)+IncrRequest,Start))</f>
        <v>45686</v>
      </c>
      <c r="C33" s="146">
        <f ca="1">IF(ISNUMBER(Requests[[#This Row],[Date]]),IF(AND(MONTH(Requests[[#This Row],[Date]])=12,DAY(Requests[[#This Row],[Date]])&gt;17),"Cancel",Requests[[#This Row],[Date]]+IF(ISNUMBER(MATCH(Requests[[#This Row],[Date]],Holidays,0)),1,0)),"")</f>
        <v>45686</v>
      </c>
      <c r="D33" s="146">
        <f ca="1">IF(ISNUMBER(Requests[[#This Row],[Request Due]]),Requests[[#This Row],[Date]]+IncrMeeting+IF(ISNUMBER(MATCH(Requests[[#This Row],[Date]]+IncrMeeting,Holidays,0)),1,0),Requests[[#This Row],[Request Due]])</f>
        <v>45691</v>
      </c>
      <c r="E33" s="146">
        <f ca="1">IF(ISNUMBER(Requests[[#This Row],[Request Due]]),Requests[[#This Row],[Date]]+IncrUpdate+IF(ISNUMBER(MATCH(Requests[[#This Row],[Date]]+IncrUpdate,Holidays,0)),1,0),Requests[[#This Row],[Request Due]])</f>
        <v>45693</v>
      </c>
      <c r="F33" s="156" t="str">
        <f ca="1">IF(ISNUMBER(Requests[[#This Row],[Request Due]]),CHOOSE(MONTH(Requests[[#This Row],[Date]])/4+0.9,"Dave","Lahoucine","Heidi"),"")</f>
        <v>Dave</v>
      </c>
      <c r="G33"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class="CenterCell"&gt;1/29/2025&lt;/td&gt;&lt;td class="CenterCell"&gt;2/3/2025&lt;/td&gt;&lt;td class="CenterCell"&gt;2/5/2025&lt;/td&gt;&lt;tr&gt;</v>
      </c>
    </row>
    <row r="34" spans="2:7" x14ac:dyDescent="0.3">
      <c r="B34" s="146">
        <f ca="1">IF(ROW()=ROW(Requests[]),"",IFERROR(OFFSET(Requests[[#This Row],[Date]],-1,0)+IncrRequest,Start))</f>
        <v>45700</v>
      </c>
      <c r="C34" s="146">
        <f ca="1">IF(ISNUMBER(Requests[[#This Row],[Date]]),IF(AND(MONTH(Requests[[#This Row],[Date]])=12,DAY(Requests[[#This Row],[Date]])&gt;17),"Cancel",Requests[[#This Row],[Date]]+IF(ISNUMBER(MATCH(Requests[[#This Row],[Date]],Holidays,0)),1,0)),"")</f>
        <v>45700</v>
      </c>
      <c r="D34" s="146">
        <f ca="1">IF(ISNUMBER(Requests[[#This Row],[Request Due]]),Requests[[#This Row],[Date]]+IncrMeeting+IF(ISNUMBER(MATCH(Requests[[#This Row],[Date]]+IncrMeeting,Holidays,0)),1,0),Requests[[#This Row],[Request Due]])</f>
        <v>45705</v>
      </c>
      <c r="E34" s="146">
        <f ca="1">IF(ISNUMBER(Requests[[#This Row],[Request Due]]),Requests[[#This Row],[Date]]+IncrUpdate+IF(ISNUMBER(MATCH(Requests[[#This Row],[Date]]+IncrUpdate,Holidays,0)),1,0),Requests[[#This Row],[Request Due]])</f>
        <v>45707</v>
      </c>
      <c r="F34" s="156" t="str">
        <f ca="1">IF(ISNUMBER(Requests[[#This Row],[Request Due]]),CHOOSE(MONTH(Requests[[#This Row],[Date]])/4+0.9,"Dave","Lahoucine","Heidi"),"")</f>
        <v>Dave</v>
      </c>
      <c r="G34" s="155" t="str">
        <f ca="1">IF(ROW()=ROW(Requests[]),"&lt;style&gt; .CenterCell { text-align: center; } &lt;/style&gt;&lt;h3&gt;"&amp;Year&amp;" Pay Item Request Schedule&lt;/h3&gt;"&amp;Begin,"&lt;tr&gt;"&amp;IFERROR(CenterCell&amp;TEXT(Requests[[#This Row],[Request Due]],IF(WEEKDAY(Requests[[#This Row],[Request Due]])&lt;&gt;WEEKDAY(Start),"ddd ","")&amp;"m/d/yyy")&amp;"&lt;/td&gt;"&amp;CenterCell&amp;TEXT(Requests[[#This Row],[Meeting]],IF(WEEKDAY(Requests[[#This Row],[Meeting]])&lt;&gt;WEEKDAY(Start+IncrMeeting),"ddd ","")&amp;"m/d/yyy")&amp;"&lt;/td&gt;"&amp;CenterCell&amp;TEXT(Requests[[#This Row],[Update on]],IF(WEEKDAY(Requests[[#This Row],[Update on]])&lt;&gt;WEEKDAY(Start+IncrUpdate),"ddd ","")&amp;"m/d/yyy"),NoMtg)&amp;"&lt;/td&gt;&lt;tr&gt;"&amp;IF(ROW()-ROW(Requests[])+1=ROWS(Requests[]),End,""))</f>
        <v>&lt;tr&gt;&lt;td class="CenterCell"&gt;2/12/2025&lt;/td&gt;&lt;td class="CenterCell"&gt;2/17/2025&lt;/td&gt;&lt;td class="CenterCell"&gt;2/19/2025&lt;/td&gt;&lt;tr&gt;&lt;/tbody&gt;&lt;/table&gt;</v>
      </c>
    </row>
    <row r="37" spans="2:7" ht="16.8" x14ac:dyDescent="0.45">
      <c r="B37" s="154">
        <f>YEAR(EDATE(Start,2))</f>
        <v>2024</v>
      </c>
      <c r="C37" s="147"/>
      <c r="F37" s="159" t="s">
        <v>11178</v>
      </c>
    </row>
    <row r="38" spans="2:7" ht="16.2" x14ac:dyDescent="0.4">
      <c r="B38" s="148">
        <f>DATE(Year-1,12,25)+CHOOSE(MAX(1,WEEKDAY(DATE(Year-1,12,25),2)-4),0,-1,1)</f>
        <v>45285</v>
      </c>
      <c r="C38" s="149" t="str">
        <f>"Christmas "&amp;(Year-1)</f>
        <v>Christmas 2023</v>
      </c>
      <c r="E38" s="152" t="s">
        <v>11179</v>
      </c>
      <c r="F38" s="94" t="s">
        <v>11183</v>
      </c>
    </row>
    <row r="39" spans="2:7" ht="16.2" x14ac:dyDescent="0.4">
      <c r="B39" s="148">
        <f>DATE(Year,1,1)+CHOOSE(MAX(1,WEEKDAY(DATE(Year,1,1),2)-4),0,-1,1)</f>
        <v>45292</v>
      </c>
      <c r="C39" s="149" t="s">
        <v>11159</v>
      </c>
      <c r="E39" s="152"/>
      <c r="F39" s="94"/>
    </row>
    <row r="40" spans="2:7" ht="16.2" x14ac:dyDescent="0.4">
      <c r="B40" s="148">
        <f>DATE(Year,1,21)-WEEKDAY(DATE(Year,1,21),3)</f>
        <v>45306</v>
      </c>
      <c r="C40" s="149" t="s">
        <v>11160</v>
      </c>
      <c r="E40" s="152" t="s">
        <v>11180</v>
      </c>
      <c r="F40" s="160" t="str">
        <f>HYPERLINK("#Requests[HTML]","Select HTML Area")</f>
        <v>Select HTML Area</v>
      </c>
    </row>
    <row r="41" spans="2:7" ht="16.2" x14ac:dyDescent="0.4">
      <c r="B41" s="148">
        <f>DATE(Year,2,21)-WEEKDAY(DATE(Year,2,21),3)</f>
        <v>45341</v>
      </c>
      <c r="C41" s="149" t="s">
        <v>11161</v>
      </c>
      <c r="E41" s="152"/>
      <c r="F41" s="94" t="s">
        <v>11182</v>
      </c>
    </row>
    <row r="42" spans="2:7" ht="16.2" x14ac:dyDescent="0.4">
      <c r="B42" s="148">
        <f>DATE(Year,5,31)-WEEKDAY(DATE(Year,5,31),3)</f>
        <v>45439</v>
      </c>
      <c r="C42" s="149" t="s">
        <v>11162</v>
      </c>
      <c r="E42" s="152"/>
      <c r="F42" s="94" t="s">
        <v>11181</v>
      </c>
    </row>
    <row r="43" spans="2:7" ht="16.2" x14ac:dyDescent="0.4">
      <c r="B43" s="148">
        <f>DATE(Year,7,4)+CHOOSE(MAX(1,WEEKDAY(DATE(Year,7,4),2)-4),0,-1,1)</f>
        <v>45477</v>
      </c>
      <c r="C43" s="149" t="s">
        <v>11163</v>
      </c>
      <c r="E43" s="152"/>
      <c r="F43" s="94"/>
    </row>
    <row r="44" spans="2:7" ht="16.2" x14ac:dyDescent="0.4">
      <c r="B44" s="148">
        <f>DATE(Year,9,7)-WEEKDAY(DATE(Year,9,7),3)</f>
        <v>45537</v>
      </c>
      <c r="C44" s="149" t="s">
        <v>11164</v>
      </c>
      <c r="E44" s="152" t="str">
        <f ca="1">TEXT(C26,"ddd m/d/yyy")</f>
        <v>Wed 10/23/2024</v>
      </c>
      <c r="F44" s="94"/>
    </row>
    <row r="45" spans="2:7" ht="16.2" x14ac:dyDescent="0.4">
      <c r="B45" s="148">
        <f>DATE(Year,10,14)-WEEKDAY(DATE(Year,10,14),3)</f>
        <v>45579</v>
      </c>
      <c r="C45" s="149" t="s">
        <v>11165</v>
      </c>
      <c r="E45" s="152"/>
      <c r="F45" s="94"/>
    </row>
    <row r="46" spans="2:7" ht="16.2" x14ac:dyDescent="0.4">
      <c r="B46" s="148">
        <f>DATE(Year,11,11)+CHOOSE(MAX(1,WEEKDAY(DATE(Year,11,11),2)-4),0,-1,1)</f>
        <v>45607</v>
      </c>
      <c r="C46" s="149" t="s">
        <v>11166</v>
      </c>
      <c r="E46" s="152"/>
      <c r="F46" s="158" t="s">
        <v>11177</v>
      </c>
    </row>
    <row r="47" spans="2:7" ht="16.2" x14ac:dyDescent="0.4">
      <c r="B47" s="148">
        <f>DATE(Year,11,28)-WEEKDAY(DATE(Year,11,25),3)</f>
        <v>45624</v>
      </c>
      <c r="C47" s="149" t="s">
        <v>11167</v>
      </c>
      <c r="E47" s="152" t="s">
        <v>11173</v>
      </c>
      <c r="F47" s="94" t="s">
        <v>11171</v>
      </c>
    </row>
    <row r="48" spans="2:7" ht="16.2" x14ac:dyDescent="0.4">
      <c r="B48" s="148">
        <f>DATE(Year,12,25)+CHOOSE(MAX(1,WEEKDAY(DATE(Year,12,25),2)-4),0,-1,1)</f>
        <v>45651</v>
      </c>
      <c r="C48" s="149" t="s">
        <v>11168</v>
      </c>
      <c r="E48" s="152" t="s">
        <v>11176</v>
      </c>
      <c r="F48" s="94" t="s">
        <v>11184</v>
      </c>
    </row>
    <row r="49" spans="2:6" ht="16.2" x14ac:dyDescent="0.4">
      <c r="B49" s="148">
        <f>DATE(Year+1,1,21)-WEEKDAY(DATE(Year+1,1,21),3)</f>
        <v>45677</v>
      </c>
      <c r="C49" s="149" t="str">
        <f>"MLK Day "&amp;(Year+1)</f>
        <v>MLK Day 2025</v>
      </c>
      <c r="E49" s="152" t="s">
        <v>11175</v>
      </c>
      <c r="F49" s="94" t="str">
        <f>SUBSTITUTE(CenterCell,"&gt;"," colspan=""3""&gt;No Pay Item Meetings")</f>
        <v>&lt;td class="CenterCell" colspan="3"&gt;No Pay Item Meetings</v>
      </c>
    </row>
    <row r="50" spans="2:6" ht="16.2" x14ac:dyDescent="0.4">
      <c r="B50" s="150">
        <f>DATE(Year+1,1,1)+CHOOSE(MAX(1,WEEKDAY(DATE(Year+1,1,1),2)-4),0,-1,1)</f>
        <v>45658</v>
      </c>
      <c r="C50" s="151" t="str">
        <f>"New Years Day "&amp;(Year+1)</f>
        <v>New Years Day 2025</v>
      </c>
      <c r="E50" s="152" t="s">
        <v>11174</v>
      </c>
      <c r="F50" s="94" t="s">
        <v>11172</v>
      </c>
    </row>
    <row r="51" spans="2:6" x14ac:dyDescent="0.3">
      <c r="E51" s="152" t="s">
        <v>11186</v>
      </c>
      <c r="F51" s="163">
        <v>14</v>
      </c>
    </row>
    <row r="52" spans="2:6" x14ac:dyDescent="0.3">
      <c r="E52" s="152" t="s">
        <v>11187</v>
      </c>
      <c r="F52" s="163">
        <v>5</v>
      </c>
    </row>
    <row r="53" spans="2:6" x14ac:dyDescent="0.3">
      <c r="E53" s="152" t="s">
        <v>11185</v>
      </c>
      <c r="F53" s="163">
        <v>7</v>
      </c>
    </row>
  </sheetData>
  <conditionalFormatting sqref="C38:C48 C50">
    <cfRule type="expression" dxfId="3" priority="3" stopIfTrue="1">
      <formula>B38&lt;TODAY()</formula>
    </cfRule>
  </conditionalFormatting>
  <conditionalFormatting sqref="B38:B48 B50">
    <cfRule type="cellIs" dxfId="2" priority="4" stopIfTrue="1" operator="lessThan">
      <formula>TODAY()</formula>
    </cfRule>
  </conditionalFormatting>
  <conditionalFormatting sqref="C49">
    <cfRule type="expression" dxfId="1" priority="1" stopIfTrue="1">
      <formula>B49&lt;TODAY()</formula>
    </cfRule>
  </conditionalFormatting>
  <conditionalFormatting sqref="B49">
    <cfRule type="cellIs" dxfId="0" priority="2" stopIfTrue="1" operator="lessThan">
      <formula>TODAY()</formula>
    </cfRule>
  </conditionalFormatting>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FP14Pay Item Naming Structure</vt:lpstr>
      <vt:lpstr>FP14 Pay Items</vt:lpstr>
      <vt:lpstr>FP14 Deleted Pay Items</vt:lpstr>
      <vt:lpstr>FP14 Deleted Sections</vt:lpstr>
      <vt:lpstr>Conversion Factors</vt:lpstr>
      <vt:lpstr>Web</vt:lpstr>
      <vt:lpstr>Pay Item Requests</vt:lpstr>
      <vt:lpstr>Begin</vt:lpstr>
      <vt:lpstr>CenterCell</vt:lpstr>
      <vt:lpstr>End</vt:lpstr>
      <vt:lpstr>Holidays</vt:lpstr>
      <vt:lpstr>IncrMeeting</vt:lpstr>
      <vt:lpstr>IncrRequest</vt:lpstr>
      <vt:lpstr>IncrUpdate</vt:lpstr>
      <vt:lpstr>NoMtg</vt:lpstr>
      <vt:lpstr>Start</vt:lpstr>
      <vt:lpstr>Year</vt:lpstr>
    </vt:vector>
  </TitlesOfParts>
  <Company>EFLHD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danvan</dc:creator>
  <cp:lastModifiedBy>Ouhssayne, Lahoucine lo. (FHWA)</cp:lastModifiedBy>
  <cp:lastPrinted>2014-05-07T21:49:09Z</cp:lastPrinted>
  <dcterms:created xsi:type="dcterms:W3CDTF">2004-01-29T19:32:18Z</dcterms:created>
  <dcterms:modified xsi:type="dcterms:W3CDTF">2024-09-04T13:34:37Z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